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M-MA-FILE-3\Apps\PYTHON_UTIL\scripts\officials_data.py3\data\xlsx\"/>
    </mc:Choice>
  </mc:AlternateContent>
  <xr:revisionPtr revIDLastSave="0" documentId="8_{E970CEFE-9D38-47D9-95BB-4813067AACDC}" xr6:coauthVersionLast="47" xr6:coauthVersionMax="47" xr10:uidLastSave="{00000000-0000-0000-0000-000000000000}"/>
  <bookViews>
    <workbookView xWindow="-120" yWindow="-120" windowWidth="25440" windowHeight="15270" xr2:uid="{FEA994E4-FDE7-4FD7-A09F-B2D176ACA6C8}"/>
  </bookViews>
  <sheets>
    <sheet name="Index" sheetId="1" r:id="rId1"/>
    <sheet name="A(1)-Total" sheetId="2" r:id="rId2"/>
    <sheet name="AA(1)-Debt" sheetId="3" r:id="rId3"/>
    <sheet name="B(1)-Unrestricted" sheetId="4" r:id="rId4"/>
    <sheet name="B(2)-Restricted" sheetId="5" r:id="rId5"/>
    <sheet name="B(3)-Equity" sheetId="6" r:id="rId6"/>
    <sheet name="B(4)-Total" sheetId="7" r:id="rId7"/>
    <sheet name="C(1)-Revenue" sheetId="8" r:id="rId8"/>
    <sheet name="D(1)-Total" sheetId="9" r:id="rId9"/>
    <sheet name="E(1)-Sales" sheetId="10" r:id="rId10"/>
    <sheet name="E(2)-Transfers" sheetId="11" r:id="rId11"/>
    <sheet name="E(3)-Amortization" sheetId="12" r:id="rId12"/>
    <sheet name="E(4)-Capital Long Term Interest" sheetId="13" r:id="rId13"/>
    <sheet name="EA(1)-Assessment" sheetId="14" r:id="rId14"/>
    <sheet name="F(1)-Purchased" sheetId="15" r:id="rId15"/>
    <sheet name="F(2)-Donated" sheetId="16" r:id="rId16"/>
    <sheet name="F(3)-Additions" sheetId="17" r:id="rId17"/>
    <sheet name="F(4)-Reductions" sheetId="18" r:id="rId18"/>
    <sheet name="G(1)-StartBalance" sheetId="19" r:id="rId19"/>
    <sheet name="G(2)-Additions" sheetId="20" r:id="rId20"/>
    <sheet name="G(3)-Reductions" sheetId="21" r:id="rId21"/>
    <sheet name="G(4)-EndBalance" sheetId="22" r:id="rId22"/>
    <sheet name="H(1)-Operating" sheetId="23" r:id="rId23"/>
    <sheet name="H(2)-Capital" sheetId="24" r:id="rId24"/>
    <sheet name="H(3)-Total" sheetId="25" r:id="rId25"/>
    <sheet name="I(1)-Operating" sheetId="26" r:id="rId26"/>
    <sheet name="I(2)-Capital" sheetId="27" r:id="rId27"/>
    <sheet name="I(3)-Total" sheetId="28" r:id="rId28"/>
    <sheet name="J(1)-Operating" sheetId="29" r:id="rId29"/>
    <sheet name="J(2)-Capital" sheetId="30" r:id="rId30"/>
    <sheet name="J(3)-Total" sheetId="31" r:id="rId31"/>
    <sheet name="K(1)-Taxes" sheetId="32" r:id="rId32"/>
    <sheet name="K(2)-Grants" sheetId="33" r:id="rId33"/>
    <sheet name="K(3)-Total" sheetId="34" r:id="rId34"/>
    <sheet name="L(1)-Property" sheetId="35" r:id="rId35"/>
    <sheet name="L(3)-Other" sheetId="36" r:id="rId36"/>
    <sheet name="L(4)-Total" sheetId="37" r:id="rId37"/>
    <sheet name="M(1)-Salaries" sheetId="38" r:id="rId38"/>
    <sheet name="M(2)-Benefits and Allowances" sheetId="39" r:id="rId39"/>
    <sheet name="M(3)-Severance" sheetId="40" r:id="rId40"/>
    <sheet name="M(4)-Total" sheetId="41" r:id="rId41"/>
    <sheet name="MR(1)-Tax Levy" sheetId="42" r:id="rId42"/>
    <sheet name="MR(2)-Assessment" sheetId="43" r:id="rId43"/>
    <sheet name="MR(3)-Mill Rate" sheetId="44" r:id="rId44"/>
    <sheet name="P(1)-Total" sheetId="45" r:id="rId45"/>
    <sheet name="POPL(1)-Population" sheetId="46" r:id="rId46"/>
    <sheet name="Q(1)-Total" sheetId="47" r:id="rId47"/>
    <sheet name="ST(1)-Stat" sheetId="48" r:id="rId48"/>
  </sheets>
  <definedNames>
    <definedName name="_xlnm.Print_Area" localSheetId="0">Index!$A$1:$D$97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8" l="1"/>
  <c r="A1" i="47"/>
  <c r="A1" i="46"/>
  <c r="A1" i="45"/>
  <c r="A1" i="44"/>
  <c r="A1" i="43"/>
  <c r="A1" i="42"/>
  <c r="A1" i="41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C93" i="1"/>
  <c r="C90" i="1"/>
  <c r="C87" i="1"/>
  <c r="C84" i="1"/>
  <c r="C81" i="1"/>
  <c r="C80" i="1"/>
  <c r="C79" i="1"/>
  <c r="C76" i="1"/>
  <c r="C75" i="1"/>
  <c r="C74" i="1"/>
  <c r="C73" i="1"/>
  <c r="C70" i="1"/>
  <c r="C69" i="1"/>
  <c r="C68" i="1"/>
  <c r="C67" i="1"/>
  <c r="C64" i="1"/>
  <c r="C63" i="1"/>
  <c r="C62" i="1"/>
  <c r="C59" i="1"/>
  <c r="C58" i="1"/>
  <c r="C57" i="1"/>
  <c r="C54" i="1"/>
  <c r="C53" i="1"/>
  <c r="C52" i="1"/>
  <c r="C49" i="1"/>
  <c r="C48" i="1"/>
  <c r="C47" i="1"/>
  <c r="C44" i="1"/>
  <c r="C43" i="1"/>
  <c r="C42" i="1"/>
  <c r="C41" i="1"/>
  <c r="C38" i="1"/>
  <c r="C37" i="1"/>
  <c r="C35" i="1"/>
  <c r="C34" i="1"/>
  <c r="C31" i="1"/>
  <c r="C28" i="1"/>
  <c r="C27" i="1"/>
  <c r="C25" i="1"/>
  <c r="C24" i="1"/>
  <c r="C20" i="1"/>
  <c r="C17" i="1"/>
  <c r="C13" i="1"/>
  <c r="C12" i="1"/>
  <c r="C11" i="1"/>
  <c r="C10" i="1"/>
  <c r="G8" i="1"/>
  <c r="G7" i="1"/>
  <c r="C7" i="1"/>
  <c r="C4" i="1"/>
</calcChain>
</file>

<file path=xl/sharedStrings.xml><?xml version="1.0" encoding="utf-8"?>
<sst xmlns="http://schemas.openxmlformats.org/spreadsheetml/2006/main" count="64450" uniqueCount="2306">
  <si>
    <t>Worksheet</t>
  </si>
  <si>
    <t>Description</t>
  </si>
  <si>
    <t>A - Financial Position</t>
  </si>
  <si>
    <t>2024 Financial and Statistical Data</t>
  </si>
  <si>
    <t>AA - Debt Limit</t>
  </si>
  <si>
    <t>Financial Information Returns:</t>
  </si>
  <si>
    <t>Tax Rate Bylaws:</t>
  </si>
  <si>
    <t>B - Change In Accumulated Surplus</t>
  </si>
  <si>
    <t>C - Financial Activities by Function</t>
  </si>
  <si>
    <t>Revenue/Expense</t>
  </si>
  <si>
    <t>D - Financial Activities by Type/Object</t>
  </si>
  <si>
    <t>E - Revenue And Expense Supplementary Detail</t>
  </si>
  <si>
    <t>Revenue</t>
  </si>
  <si>
    <t>Sales and User Charges</t>
  </si>
  <si>
    <t>Provincial Capital Transfers</t>
  </si>
  <si>
    <t>Expense</t>
  </si>
  <si>
    <t>Annual Amortization Expense</t>
  </si>
  <si>
    <t>Long Term Debt Interest Expense</t>
  </si>
  <si>
    <t>EA - Equalized Assessment</t>
  </si>
  <si>
    <t>Equalized Assessment</t>
  </si>
  <si>
    <t>F - Tangible Capital Assets Supplementary Detail</t>
  </si>
  <si>
    <t>Tangible Capital Assets (Purchased)</t>
  </si>
  <si>
    <t>Tangible Capital Assets (Donated or Contributed)</t>
  </si>
  <si>
    <t>Capital Fund Long Term Debt</t>
  </si>
  <si>
    <t>Long Term Debt (Principal Additions)</t>
  </si>
  <si>
    <t>Long Term Debt (Principal Reductions)</t>
  </si>
  <si>
    <t>G -  Change In Tangible Capital Assets</t>
  </si>
  <si>
    <t>Balance at Beginning of Year</t>
  </si>
  <si>
    <t>Balance at End of Year</t>
  </si>
  <si>
    <t>H -  Long Term Deb Support</t>
  </si>
  <si>
    <t>I -  Long Term Deb Sources</t>
  </si>
  <si>
    <t>J -  Future Long Term Debt Sources</t>
  </si>
  <si>
    <t>K - Property Taxes and Grants in Place</t>
  </si>
  <si>
    <t>Property Taxes</t>
  </si>
  <si>
    <t>Grants in Place of Property Taxes</t>
  </si>
  <si>
    <t>L - Grants in Place of Taxes</t>
  </si>
  <si>
    <t>M - Salaries and Benefits</t>
  </si>
  <si>
    <t>Added in 2023</t>
  </si>
  <si>
    <t>MR - Tax Rates</t>
  </si>
  <si>
    <t xml:space="preserve">Expressed in mills (one mill is equal to one dollar </t>
  </si>
  <si>
    <t>per $1,000 of assessed value)</t>
  </si>
  <si>
    <t>MR Schedule revised in 2022</t>
  </si>
  <si>
    <t>P - Grant and Deferred Revenue</t>
  </si>
  <si>
    <t>Added in 2020</t>
  </si>
  <si>
    <t>POPL - Population</t>
  </si>
  <si>
    <t>Q - Remeasurement Gains and Losses</t>
  </si>
  <si>
    <t>Added in 2022</t>
  </si>
  <si>
    <t>ST - General Statistics</t>
  </si>
  <si>
    <t>Municipal Statistics</t>
  </si>
  <si>
    <t>Schedule A</t>
  </si>
  <si>
    <t>Financial Position - TOTAL</t>
  </si>
  <si>
    <t>YEAR</t>
  </si>
  <si>
    <t>STATUS</t>
  </si>
  <si>
    <t>CODE</t>
  </si>
  <si>
    <t>MUNICIPALITY</t>
  </si>
  <si>
    <t>Cash and Temporary Investments</t>
  </si>
  <si>
    <t>Current</t>
  </si>
  <si>
    <t>Arrears</t>
  </si>
  <si>
    <t>Allowance</t>
  </si>
  <si>
    <t>Receivable From Other Governments</t>
  </si>
  <si>
    <t>Loans Receivable</t>
  </si>
  <si>
    <t>Trade and Other Receivables</t>
  </si>
  <si>
    <t>Debt Charges Recoverable</t>
  </si>
  <si>
    <t>Land</t>
  </si>
  <si>
    <t>Other</t>
  </si>
  <si>
    <t>Federal Government</t>
  </si>
  <si>
    <t>Provincial Government</t>
  </si>
  <si>
    <t>Local Governments</t>
  </si>
  <si>
    <t>Other Current Assets</t>
  </si>
  <si>
    <t>Other Long Term Assets</t>
  </si>
  <si>
    <t>Total Financial Assets</t>
  </si>
  <si>
    <t>Temporary Loans Payable</t>
  </si>
  <si>
    <t>Payable to Other Governments</t>
  </si>
  <si>
    <t>Accounts Payable &amp; Accrued Liabilities</t>
  </si>
  <si>
    <t>Deposit Liabilities</t>
  </si>
  <si>
    <t>Deferred Revenue</t>
  </si>
  <si>
    <t>Long Term Debt</t>
  </si>
  <si>
    <t>Other Current Liabilities</t>
  </si>
  <si>
    <t>Asset Retirement Obligations</t>
  </si>
  <si>
    <t>Other Long Term Liabilities</t>
  </si>
  <si>
    <t>Total Liabilities</t>
  </si>
  <si>
    <t>Net Financial Assets (Net Debt)</t>
  </si>
  <si>
    <t>Tangible Capital Assets</t>
  </si>
  <si>
    <t>Intangible Equity</t>
  </si>
  <si>
    <t>Inventory for Consumption</t>
  </si>
  <si>
    <t>Prepaid Expenses</t>
  </si>
  <si>
    <t>Other Added</t>
  </si>
  <si>
    <t>Total Non-Financial Assets</t>
  </si>
  <si>
    <t>Accumulated Surplus</t>
  </si>
  <si>
    <t>(* Includes AB &amp; SK)</t>
  </si>
  <si>
    <t>00020</t>
  </si>
  <si>
    <t>00040</t>
  </si>
  <si>
    <t>00050</t>
  </si>
  <si>
    <t>00060</t>
  </si>
  <si>
    <t>00070</t>
  </si>
  <si>
    <t>00080</t>
  </si>
  <si>
    <t>00090</t>
  </si>
  <si>
    <t>00095</t>
  </si>
  <si>
    <t>00140</t>
  </si>
  <si>
    <t>00150</t>
  </si>
  <si>
    <t>00180</t>
  </si>
  <si>
    <t>00190</t>
  </si>
  <si>
    <t>00200</t>
  </si>
  <si>
    <t>00210</t>
  </si>
  <si>
    <t>00230</t>
  </si>
  <si>
    <t>00240</t>
  </si>
  <si>
    <t>00260</t>
  </si>
  <si>
    <t>00280</t>
  </si>
  <si>
    <t>00290</t>
  </si>
  <si>
    <t>00300</t>
  </si>
  <si>
    <t>00310</t>
  </si>
  <si>
    <t>00340</t>
  </si>
  <si>
    <t>00350</t>
  </si>
  <si>
    <t>00360</t>
  </si>
  <si>
    <t>00365</t>
  </si>
  <si>
    <t>00370</t>
  </si>
  <si>
    <t>00390</t>
  </si>
  <si>
    <t>00395</t>
  </si>
  <si>
    <t>00400</t>
  </si>
  <si>
    <t>00402</t>
  </si>
  <si>
    <t>00410</t>
  </si>
  <si>
    <t>00420</t>
  </si>
  <si>
    <t>00430</t>
  </si>
  <si>
    <t>00440</t>
  </si>
  <si>
    <t>00450</t>
  </si>
  <si>
    <t>2024</t>
  </si>
  <si>
    <t>City</t>
  </si>
  <si>
    <t>0003</t>
  </si>
  <si>
    <t>AIRDRIE</t>
  </si>
  <si>
    <t>0019</t>
  </si>
  <si>
    <t>BEAUMONT</t>
  </si>
  <si>
    <t>0043</t>
  </si>
  <si>
    <t>BROOKS</t>
  </si>
  <si>
    <t>0046</t>
  </si>
  <si>
    <t>CALGARY</t>
  </si>
  <si>
    <t>0048</t>
  </si>
  <si>
    <t>CAMROSE</t>
  </si>
  <si>
    <t>0356</t>
  </si>
  <si>
    <t>CHESTERMERE</t>
  </si>
  <si>
    <t>0525</t>
  </si>
  <si>
    <t>COLD LAKE</t>
  </si>
  <si>
    <t>0098</t>
  </si>
  <si>
    <t>EDMONTON</t>
  </si>
  <si>
    <t>0117</t>
  </si>
  <si>
    <t>FORT SASKATCHEWAN</t>
  </si>
  <si>
    <t>0132</t>
  </si>
  <si>
    <t>GRANDE PRAIRIE</t>
  </si>
  <si>
    <t>0194</t>
  </si>
  <si>
    <t>LACOMBE</t>
  </si>
  <si>
    <t>0200</t>
  </si>
  <si>
    <t>LEDUC</t>
  </si>
  <si>
    <t>0203</t>
  </si>
  <si>
    <t>LETHBRIDGE</t>
  </si>
  <si>
    <t>0206</t>
  </si>
  <si>
    <t>LLOYDMINSTER</t>
  </si>
  <si>
    <t>0217</t>
  </si>
  <si>
    <t>MEDICINE HAT</t>
  </si>
  <si>
    <t>0262</t>
  </si>
  <si>
    <t>RED DEER</t>
  </si>
  <si>
    <t>0291</t>
  </si>
  <si>
    <t>SPRUCE GROVE</t>
  </si>
  <si>
    <t>0292</t>
  </si>
  <si>
    <t>ST. ALBERT</t>
  </si>
  <si>
    <t>0347</t>
  </si>
  <si>
    <t>WETASKIWIN</t>
  </si>
  <si>
    <t>Specialized Municipality</t>
  </si>
  <si>
    <t>0361</t>
  </si>
  <si>
    <t>CROWSNEST PASS, MUNICIPALITY OF</t>
  </si>
  <si>
    <t>0418</t>
  </si>
  <si>
    <t>JASPER, MUNICIPALITY OF</t>
  </si>
  <si>
    <t>4353</t>
  </si>
  <si>
    <t>LAC LA BICHE COUNTY</t>
  </si>
  <si>
    <t>0505</t>
  </si>
  <si>
    <t>MACKENZIE COUNTY</t>
  </si>
  <si>
    <t>0302</t>
  </si>
  <si>
    <t>STRATHCONA COUNTY</t>
  </si>
  <si>
    <t>0508</t>
  </si>
  <si>
    <t>WOOD BUFFALO, REGIONAL MUNICIPALITY OF</t>
  </si>
  <si>
    <t>Municipal District</t>
  </si>
  <si>
    <t>0001</t>
  </si>
  <si>
    <t>ACADIA NO. 34, M.D. OF</t>
  </si>
  <si>
    <t>0012</t>
  </si>
  <si>
    <t>ATHABASCA COUNTY</t>
  </si>
  <si>
    <t>0015</t>
  </si>
  <si>
    <t>BARRHEAD NO. 11, COUNTY OF</t>
  </si>
  <si>
    <t>0020</t>
  </si>
  <si>
    <t>BEAVER COUNTY</t>
  </si>
  <si>
    <t>0506</t>
  </si>
  <si>
    <t>BIG LAKES COUNTY</t>
  </si>
  <si>
    <t>0382</t>
  </si>
  <si>
    <t>BIGHORN NO. 8, M.D. OF</t>
  </si>
  <si>
    <t>0502</t>
  </si>
  <si>
    <t>BIRCH HILLS COUNTY</t>
  </si>
  <si>
    <t>0036</t>
  </si>
  <si>
    <t>BONNYVILLE NO. 87, M.D. OF</t>
  </si>
  <si>
    <t>0383</t>
  </si>
  <si>
    <t>BRAZEAU COUNTY</t>
  </si>
  <si>
    <t>0049</t>
  </si>
  <si>
    <t>CAMROSE COUNTY</t>
  </si>
  <si>
    <t>0053</t>
  </si>
  <si>
    <t>CARDSTON COUNTY</t>
  </si>
  <si>
    <t>0504</t>
  </si>
  <si>
    <t>CLEAR HILLS COUNTY</t>
  </si>
  <si>
    <t>0377</t>
  </si>
  <si>
    <t>CLEARWATER COUNTY</t>
  </si>
  <si>
    <t>0376</t>
  </si>
  <si>
    <t>CYPRESS COUNTY</t>
  </si>
  <si>
    <t>0107</t>
  </si>
  <si>
    <t>FAIRVIEW NO. 136, M.D. OF</t>
  </si>
  <si>
    <t>0110</t>
  </si>
  <si>
    <t>FLAGSTAFF COUNTY</t>
  </si>
  <si>
    <t>0111</t>
  </si>
  <si>
    <t>FOOTHILLS COUNTY</t>
  </si>
  <si>
    <t>0118</t>
  </si>
  <si>
    <t>FORTY MILE NO. 8, COUNTY OF</t>
  </si>
  <si>
    <t>0133</t>
  </si>
  <si>
    <t>GRANDE PRAIRIE NO. 1, COUNTY OF</t>
  </si>
  <si>
    <t>0481</t>
  </si>
  <si>
    <t>GREENVIEW NO. 16, M.D. OF</t>
  </si>
  <si>
    <t>0191</t>
  </si>
  <si>
    <t>KNEEHILL COUNTY</t>
  </si>
  <si>
    <t>0193</t>
  </si>
  <si>
    <t>LAC STE. ANNE COUNTY</t>
  </si>
  <si>
    <t>0195</t>
  </si>
  <si>
    <t>LACOMBE COUNTY</t>
  </si>
  <si>
    <t>0198</t>
  </si>
  <si>
    <t>LAMONT COUNTY</t>
  </si>
  <si>
    <t>0201</t>
  </si>
  <si>
    <t>LEDUC COUNTY</t>
  </si>
  <si>
    <t>0507</t>
  </si>
  <si>
    <t>LESSER SLAVE RIVER NO. 124, M.D. OF</t>
  </si>
  <si>
    <t>0204</t>
  </si>
  <si>
    <t>LETHBRIDGE COUNTY</t>
  </si>
  <si>
    <t>0222</t>
  </si>
  <si>
    <t>MINBURN NO. 27, COUNTY OF</t>
  </si>
  <si>
    <t>0226</t>
  </si>
  <si>
    <t>MOUNTAIN VIEW COUNTY</t>
  </si>
  <si>
    <t>0235</t>
  </si>
  <si>
    <t>NEWELL, COUNTY OF</t>
  </si>
  <si>
    <t>0511</t>
  </si>
  <si>
    <t>NORTHERN LIGHTS, COUNTY OF</t>
  </si>
  <si>
    <t>0496</t>
  </si>
  <si>
    <t>NORTHERN SUNRISE COUNTY</t>
  </si>
  <si>
    <t>0512</t>
  </si>
  <si>
    <t>OPPORTUNITY NO. 17, M.D. OF</t>
  </si>
  <si>
    <t>0243</t>
  </si>
  <si>
    <t>PAINTEARTH NO. 18, COUNTY OF</t>
  </si>
  <si>
    <t>0245</t>
  </si>
  <si>
    <t>PARKLAND COUNTY</t>
  </si>
  <si>
    <t>0246</t>
  </si>
  <si>
    <t>PEACE NO. 135, M.D. OF</t>
  </si>
  <si>
    <t>0251</t>
  </si>
  <si>
    <t>PINCHER CREEK NO. 9, M.D. OF</t>
  </si>
  <si>
    <t>0255</t>
  </si>
  <si>
    <t>PONOKA COUNTY</t>
  </si>
  <si>
    <t>0258</t>
  </si>
  <si>
    <t>PROVOST NO. 52, M.D. OF</t>
  </si>
  <si>
    <t>0501</t>
  </si>
  <si>
    <t>RANCHLAND NO. 66, M.D. OF</t>
  </si>
  <si>
    <t>0263</t>
  </si>
  <si>
    <t>RED DEER COUNTY</t>
  </si>
  <si>
    <t>0269</t>
  </si>
  <si>
    <t>ROCKY VIEW COUNTY</t>
  </si>
  <si>
    <t>0503</t>
  </si>
  <si>
    <t>SADDLE HILLS COUNTY</t>
  </si>
  <si>
    <t>0286</t>
  </si>
  <si>
    <t>SMOKY LAKE COUNTY</t>
  </si>
  <si>
    <t>0287</t>
  </si>
  <si>
    <t>SMOKY RIVER NO. 130, M.D. OF</t>
  </si>
  <si>
    <t>0290</t>
  </si>
  <si>
    <t>SPIRIT RIVER NO. 133, M.D. OF</t>
  </si>
  <si>
    <t>0294</t>
  </si>
  <si>
    <t>ST. PAUL NO. 19, COUNTY OF</t>
  </si>
  <si>
    <t>0296</t>
  </si>
  <si>
    <t>STARLAND COUNTY</t>
  </si>
  <si>
    <t>0299</t>
  </si>
  <si>
    <t>STETTLER NO. 6, COUNTY OF</t>
  </si>
  <si>
    <t>0305</t>
  </si>
  <si>
    <t>STURGEON COUNTY</t>
  </si>
  <si>
    <t>0312</t>
  </si>
  <si>
    <t>TABER, M.D. OF</t>
  </si>
  <si>
    <t>0314</t>
  </si>
  <si>
    <t>THORHILD COUNTY</t>
  </si>
  <si>
    <t>0323</t>
  </si>
  <si>
    <t>TWO HILLS NO. 21, COUNTY OF</t>
  </si>
  <si>
    <t>0329</t>
  </si>
  <si>
    <t>VERMILION RIVER, COUNTY OF</t>
  </si>
  <si>
    <t>0334</t>
  </si>
  <si>
    <t>VULCAN COUNTY</t>
  </si>
  <si>
    <t>0336</t>
  </si>
  <si>
    <t>WAINWRIGHT NO. 61, M.D. OF</t>
  </si>
  <si>
    <t>0340</t>
  </si>
  <si>
    <t>WARNER NO. 5, COUNTY OF</t>
  </si>
  <si>
    <t>0346</t>
  </si>
  <si>
    <t>WESTLOCK COUNTY</t>
  </si>
  <si>
    <t>0348</t>
  </si>
  <si>
    <t>WETASKIWIN NO. 10, COUNTY OF</t>
  </si>
  <si>
    <t>0349</t>
  </si>
  <si>
    <t>WHEATLAND COUNTY</t>
  </si>
  <si>
    <t>0353</t>
  </si>
  <si>
    <t>WILLOW CREEK NO. 26, M.D. OF</t>
  </si>
  <si>
    <t>0480</t>
  </si>
  <si>
    <t>WOODLANDS COUNTY</t>
  </si>
  <si>
    <t>0482</t>
  </si>
  <si>
    <t>YELLOWHEAD COUNTY</t>
  </si>
  <si>
    <t>Town</t>
  </si>
  <si>
    <t>0011</t>
  </si>
  <si>
    <t>ATHABASCA</t>
  </si>
  <si>
    <t>0387</t>
  </si>
  <si>
    <t>BANFF</t>
  </si>
  <si>
    <t>0014</t>
  </si>
  <si>
    <t>BARRHEAD</t>
  </si>
  <si>
    <t>0016</t>
  </si>
  <si>
    <t>BASHAW</t>
  </si>
  <si>
    <t>0017</t>
  </si>
  <si>
    <t>BASSANO</t>
  </si>
  <si>
    <t>0021</t>
  </si>
  <si>
    <t>BEAVERLODGE</t>
  </si>
  <si>
    <t>0024</t>
  </si>
  <si>
    <t>BENTLEY</t>
  </si>
  <si>
    <t>0031</t>
  </si>
  <si>
    <t>BLACKFALDS</t>
  </si>
  <si>
    <t>0034</t>
  </si>
  <si>
    <t>BON ACCORD</t>
  </si>
  <si>
    <t>0035</t>
  </si>
  <si>
    <t>BONNYVILLE</t>
  </si>
  <si>
    <t>0039</t>
  </si>
  <si>
    <t>BOW ISLAND</t>
  </si>
  <si>
    <t>0040</t>
  </si>
  <si>
    <t>BOWDEN</t>
  </si>
  <si>
    <t>0044</t>
  </si>
  <si>
    <t>BRUDERHEIM</t>
  </si>
  <si>
    <t>0047</t>
  </si>
  <si>
    <t>CALMAR</t>
  </si>
  <si>
    <t>0050</t>
  </si>
  <si>
    <t>CANMORE</t>
  </si>
  <si>
    <t>0052</t>
  </si>
  <si>
    <t>CARDSTON</t>
  </si>
  <si>
    <t>0056</t>
  </si>
  <si>
    <t>CARSTAIRS</t>
  </si>
  <si>
    <t>0058</t>
  </si>
  <si>
    <t>CASTOR</t>
  </si>
  <si>
    <t>0065</t>
  </si>
  <si>
    <t>CLARESHOLM</t>
  </si>
  <si>
    <t>0069</t>
  </si>
  <si>
    <t>COALDALE</t>
  </si>
  <si>
    <t>0360</t>
  </si>
  <si>
    <t>COALHURST</t>
  </si>
  <si>
    <t>0070</t>
  </si>
  <si>
    <t>COCHRANE</t>
  </si>
  <si>
    <t>0075</t>
  </si>
  <si>
    <t>CORONATION</t>
  </si>
  <si>
    <t>0079</t>
  </si>
  <si>
    <t>CROSSFIELD</t>
  </si>
  <si>
    <t>0082</t>
  </si>
  <si>
    <t>DAYSLAND</t>
  </si>
  <si>
    <t>0086</t>
  </si>
  <si>
    <t>DEVON</t>
  </si>
  <si>
    <t>7662</t>
  </si>
  <si>
    <t>DIAMOND VALLEY</t>
  </si>
  <si>
    <t>0088</t>
  </si>
  <si>
    <t>DIDSBURY</t>
  </si>
  <si>
    <t>0091</t>
  </si>
  <si>
    <t>DRAYTON VALLEY</t>
  </si>
  <si>
    <t>0532</t>
  </si>
  <si>
    <t>DRUMHELLER</t>
  </si>
  <si>
    <t>0095</t>
  </si>
  <si>
    <t>ECKVILLE</t>
  </si>
  <si>
    <t>0100</t>
  </si>
  <si>
    <t>EDSON</t>
  </si>
  <si>
    <t>0101</t>
  </si>
  <si>
    <t>ELK POINT</t>
  </si>
  <si>
    <t>0106</t>
  </si>
  <si>
    <t>FAIRVIEW</t>
  </si>
  <si>
    <t>0108</t>
  </si>
  <si>
    <t>FALHER</t>
  </si>
  <si>
    <t>0115</t>
  </si>
  <si>
    <t>FORT MACLEOD</t>
  </si>
  <si>
    <t>0119</t>
  </si>
  <si>
    <t>FOX CREEK</t>
  </si>
  <si>
    <t>0124</t>
  </si>
  <si>
    <t>GIBBONS</t>
  </si>
  <si>
    <t>0137</t>
  </si>
  <si>
    <t>GRIMSHAW</t>
  </si>
  <si>
    <t>0141</t>
  </si>
  <si>
    <t>HANNA</t>
  </si>
  <si>
    <t>0143</t>
  </si>
  <si>
    <t>HARDISTY</t>
  </si>
  <si>
    <t>0147</t>
  </si>
  <si>
    <t>HIGH PRAIRIE</t>
  </si>
  <si>
    <t>0148</t>
  </si>
  <si>
    <t>HIGH RIVER</t>
  </si>
  <si>
    <t>0151</t>
  </si>
  <si>
    <t>HINTON</t>
  </si>
  <si>
    <t>0180</t>
  </si>
  <si>
    <t>INNISFAIL</t>
  </si>
  <si>
    <t>0188</t>
  </si>
  <si>
    <t>KILLAM</t>
  </si>
  <si>
    <t>0197</t>
  </si>
  <si>
    <t>LAMONT</t>
  </si>
  <si>
    <t>0202</t>
  </si>
  <si>
    <t>LEGAL</t>
  </si>
  <si>
    <t>0211</t>
  </si>
  <si>
    <t>MAGRATH</t>
  </si>
  <si>
    <t>0212</t>
  </si>
  <si>
    <t>MANNING</t>
  </si>
  <si>
    <t>0215</t>
  </si>
  <si>
    <t>MAYERTHORPE</t>
  </si>
  <si>
    <t>0216</t>
  </si>
  <si>
    <t>MCLENNAN</t>
  </si>
  <si>
    <t>0218</t>
  </si>
  <si>
    <t>MILK RIVER</t>
  </si>
  <si>
    <t>0219</t>
  </si>
  <si>
    <t>MILLET</t>
  </si>
  <si>
    <t>0224</t>
  </si>
  <si>
    <t>MORINVILLE</t>
  </si>
  <si>
    <t>0227</t>
  </si>
  <si>
    <t>MUNDARE</t>
  </si>
  <si>
    <t>0232</t>
  </si>
  <si>
    <t>NANTON</t>
  </si>
  <si>
    <t>0236</t>
  </si>
  <si>
    <t>NOBLEFORD</t>
  </si>
  <si>
    <t>0238</t>
  </si>
  <si>
    <t>OKOTOKS</t>
  </si>
  <si>
    <t>0239</t>
  </si>
  <si>
    <t>OLDS</t>
  </si>
  <si>
    <t>0240</t>
  </si>
  <si>
    <t>ONOWAY</t>
  </si>
  <si>
    <t>0241</t>
  </si>
  <si>
    <t>OYEN</t>
  </si>
  <si>
    <t>0247</t>
  </si>
  <si>
    <t>PEACE RIVER</t>
  </si>
  <si>
    <t>0248</t>
  </si>
  <si>
    <t>PENHOLD</t>
  </si>
  <si>
    <t>0249</t>
  </si>
  <si>
    <t>PICTURE BUTTE</t>
  </si>
  <si>
    <t>0250</t>
  </si>
  <si>
    <t>PINCHER CREEK</t>
  </si>
  <si>
    <t>0254</t>
  </si>
  <si>
    <t>PONOKA</t>
  </si>
  <si>
    <t>0257</t>
  </si>
  <si>
    <t>PROVOST</t>
  </si>
  <si>
    <t>0260</t>
  </si>
  <si>
    <t>RAINBOW LAKE</t>
  </si>
  <si>
    <t>0261</t>
  </si>
  <si>
    <t>RAYMOND</t>
  </si>
  <si>
    <t>0264</t>
  </si>
  <si>
    <t>REDCLIFF</t>
  </si>
  <si>
    <t>0265</t>
  </si>
  <si>
    <t>REDWATER</t>
  </si>
  <si>
    <t>0266</t>
  </si>
  <si>
    <t>RIMBEY</t>
  </si>
  <si>
    <t>0268</t>
  </si>
  <si>
    <t>ROCKY MOUNTAIN HOUSE</t>
  </si>
  <si>
    <t>0280</t>
  </si>
  <si>
    <t>SEDGEWICK</t>
  </si>
  <si>
    <t>0281</t>
  </si>
  <si>
    <t>SEXSMITH</t>
  </si>
  <si>
    <t>0284</t>
  </si>
  <si>
    <t>SLAVE LAKE</t>
  </si>
  <si>
    <t>0285</t>
  </si>
  <si>
    <t>SMOKY LAKE</t>
  </si>
  <si>
    <t>0289</t>
  </si>
  <si>
    <t>SPIRIT RIVER</t>
  </si>
  <si>
    <t>0293</t>
  </si>
  <si>
    <t>ST. PAUL</t>
  </si>
  <si>
    <t>0297</t>
  </si>
  <si>
    <t>STAVELY</t>
  </si>
  <si>
    <t>0298</t>
  </si>
  <si>
    <t>STETTLER</t>
  </si>
  <si>
    <t>0301</t>
  </si>
  <si>
    <t>STONY PLAIN</t>
  </si>
  <si>
    <t>0303</t>
  </si>
  <si>
    <t>STRATHMORE</t>
  </si>
  <si>
    <t>0307</t>
  </si>
  <si>
    <t>SUNDRE</t>
  </si>
  <si>
    <t>0309</t>
  </si>
  <si>
    <t>SWAN HILLS</t>
  </si>
  <si>
    <t>0310</t>
  </si>
  <si>
    <t>SYLVAN LAKE</t>
  </si>
  <si>
    <t>0311</t>
  </si>
  <si>
    <t>TABER</t>
  </si>
  <si>
    <t>0315</t>
  </si>
  <si>
    <t>THORSBY</t>
  </si>
  <si>
    <t>0318</t>
  </si>
  <si>
    <t>TOFIELD</t>
  </si>
  <si>
    <t>0322</t>
  </si>
  <si>
    <t>TWO HILLS</t>
  </si>
  <si>
    <t>0325</t>
  </si>
  <si>
    <t>VALLEYVIEW</t>
  </si>
  <si>
    <t>0326</t>
  </si>
  <si>
    <t>VAUXHALL</t>
  </si>
  <si>
    <t>0327</t>
  </si>
  <si>
    <t>VEGREVILLE</t>
  </si>
  <si>
    <t>0328</t>
  </si>
  <si>
    <t>VERMILION</t>
  </si>
  <si>
    <t>0331</t>
  </si>
  <si>
    <t>VIKING</t>
  </si>
  <si>
    <t>0333</t>
  </si>
  <si>
    <t>VULCAN</t>
  </si>
  <si>
    <t>0335</t>
  </si>
  <si>
    <t>WAINWRIGHT</t>
  </si>
  <si>
    <t>0343</t>
  </si>
  <si>
    <t>WEMBLEY</t>
  </si>
  <si>
    <t>0345</t>
  </si>
  <si>
    <t>WESTLOCK</t>
  </si>
  <si>
    <t>0350</t>
  </si>
  <si>
    <t>WHITECOURT</t>
  </si>
  <si>
    <t>Village</t>
  </si>
  <si>
    <t>0002</t>
  </si>
  <si>
    <t>ACME</t>
  </si>
  <si>
    <t>0004</t>
  </si>
  <si>
    <t>ALBERTA BEACH</t>
  </si>
  <si>
    <t>0005</t>
  </si>
  <si>
    <t>ALIX</t>
  </si>
  <si>
    <t>0006</t>
  </si>
  <si>
    <t>ALLIANCE</t>
  </si>
  <si>
    <t>0007</t>
  </si>
  <si>
    <t>AMISK</t>
  </si>
  <si>
    <t>0008</t>
  </si>
  <si>
    <t>ANDREW</t>
  </si>
  <si>
    <t>0363</t>
  </si>
  <si>
    <t>BARNWELL</t>
  </si>
  <si>
    <t>0013</t>
  </si>
  <si>
    <t>BARONS</t>
  </si>
  <si>
    <t>0018</t>
  </si>
  <si>
    <t>BAWLF</t>
  </si>
  <si>
    <t>0022</t>
  </si>
  <si>
    <t>BEISEKER</t>
  </si>
  <si>
    <t>0025</t>
  </si>
  <si>
    <t>BERWYN</t>
  </si>
  <si>
    <t>0029</t>
  </si>
  <si>
    <t>BITTERN LAKE</t>
  </si>
  <si>
    <t>0041</t>
  </si>
  <si>
    <t>BOYLE</t>
  </si>
  <si>
    <t>0054</t>
  </si>
  <si>
    <t>CARMANGAY</t>
  </si>
  <si>
    <t>0055</t>
  </si>
  <si>
    <t>CAROLINE</t>
  </si>
  <si>
    <t>0062</t>
  </si>
  <si>
    <t>CHAUVIN</t>
  </si>
  <si>
    <t>0064</t>
  </si>
  <si>
    <t>CHIPMAN</t>
  </si>
  <si>
    <t>0066</t>
  </si>
  <si>
    <t>CLIVE</t>
  </si>
  <si>
    <t>0068</t>
  </si>
  <si>
    <t>CLYDE</t>
  </si>
  <si>
    <t>0073</t>
  </si>
  <si>
    <t>CONSORT</t>
  </si>
  <si>
    <t>0076</t>
  </si>
  <si>
    <t>COUTTS</t>
  </si>
  <si>
    <t>0077</t>
  </si>
  <si>
    <t>COWLEY</t>
  </si>
  <si>
    <t>0078</t>
  </si>
  <si>
    <t>CREMONA</t>
  </si>
  <si>
    <t>0081</t>
  </si>
  <si>
    <t>CZAR</t>
  </si>
  <si>
    <t>0083</t>
  </si>
  <si>
    <t>DELBURNE</t>
  </si>
  <si>
    <t>0084</t>
  </si>
  <si>
    <t>DELIA</t>
  </si>
  <si>
    <t>0093</t>
  </si>
  <si>
    <t>DUCHESS</t>
  </si>
  <si>
    <t>0096</t>
  </si>
  <si>
    <t>EDBERG</t>
  </si>
  <si>
    <t>0097</t>
  </si>
  <si>
    <t>EDGERTON</t>
  </si>
  <si>
    <t>0102</t>
  </si>
  <si>
    <t>ELNORA</t>
  </si>
  <si>
    <t>0103</t>
  </si>
  <si>
    <t>EMPRESS</t>
  </si>
  <si>
    <t>0112</t>
  </si>
  <si>
    <t>FOREMOST</t>
  </si>
  <si>
    <t>0113</t>
  </si>
  <si>
    <t>FORESTBURG</t>
  </si>
  <si>
    <t>0125</t>
  </si>
  <si>
    <t>GIROUXVILLE</t>
  </si>
  <si>
    <t>0127</t>
  </si>
  <si>
    <t>GLENDON</t>
  </si>
  <si>
    <t>0128</t>
  </si>
  <si>
    <t>GLENWOOD</t>
  </si>
  <si>
    <t>0140</t>
  </si>
  <si>
    <t>HALKIRK</t>
  </si>
  <si>
    <t>0144</t>
  </si>
  <si>
    <t>HAY LAKES</t>
  </si>
  <si>
    <t>0145</t>
  </si>
  <si>
    <t>HEISLER</t>
  </si>
  <si>
    <t>0149</t>
  </si>
  <si>
    <t>HILL SPRING</t>
  </si>
  <si>
    <t>0150</t>
  </si>
  <si>
    <t>HINES CREEK</t>
  </si>
  <si>
    <t>0152</t>
  </si>
  <si>
    <t>HOLDEN</t>
  </si>
  <si>
    <t>0153</t>
  </si>
  <si>
    <t>HUGHENDEN</t>
  </si>
  <si>
    <t>0154</t>
  </si>
  <si>
    <t>HUSSAR</t>
  </si>
  <si>
    <t>0181</t>
  </si>
  <si>
    <t>INNISFREE</t>
  </si>
  <si>
    <t>0182</t>
  </si>
  <si>
    <t>IRMA</t>
  </si>
  <si>
    <t>0190</t>
  </si>
  <si>
    <t>KITSCOTY</t>
  </si>
  <si>
    <t>0205</t>
  </si>
  <si>
    <t>LINDEN</t>
  </si>
  <si>
    <t>0208</t>
  </si>
  <si>
    <t>LONGVIEW</t>
  </si>
  <si>
    <t>0209</t>
  </si>
  <si>
    <t>LOUGHEED</t>
  </si>
  <si>
    <t>0213</t>
  </si>
  <si>
    <t>MANNVILLE</t>
  </si>
  <si>
    <t>0214</t>
  </si>
  <si>
    <t>MARWAYNE</t>
  </si>
  <si>
    <t>0220</t>
  </si>
  <si>
    <t>MILO</t>
  </si>
  <si>
    <t>0225</t>
  </si>
  <si>
    <t>MORRIN</t>
  </si>
  <si>
    <t>0229</t>
  </si>
  <si>
    <t>MYRNAM</t>
  </si>
  <si>
    <t>0231</t>
  </si>
  <si>
    <t>NAMPA</t>
  </si>
  <si>
    <t>0244</t>
  </si>
  <si>
    <t>PARADISE VALLEY</t>
  </si>
  <si>
    <t>0270</t>
  </si>
  <si>
    <t>ROCKYFORD</t>
  </si>
  <si>
    <t>0271</t>
  </si>
  <si>
    <t>ROSALIND</t>
  </si>
  <si>
    <t>0272</t>
  </si>
  <si>
    <t>ROSEMARY</t>
  </si>
  <si>
    <t>0275</t>
  </si>
  <si>
    <t>RYCROFT</t>
  </si>
  <si>
    <t>0276</t>
  </si>
  <si>
    <t>RYLEY</t>
  </si>
  <si>
    <t>0099</t>
  </si>
  <si>
    <t>SPRING LAKE</t>
  </si>
  <si>
    <t>0295</t>
  </si>
  <si>
    <t>STANDARD</t>
  </si>
  <si>
    <t>0300</t>
  </si>
  <si>
    <t>STIRLING</t>
  </si>
  <si>
    <t>0330</t>
  </si>
  <si>
    <t>VETERAN</t>
  </si>
  <si>
    <t>0332</t>
  </si>
  <si>
    <t>VILNA</t>
  </si>
  <si>
    <t>0338</t>
  </si>
  <si>
    <t>WARBURG</t>
  </si>
  <si>
    <t>0339</t>
  </si>
  <si>
    <t>WARNER</t>
  </si>
  <si>
    <t>0342</t>
  </si>
  <si>
    <t>WASKATENAU</t>
  </si>
  <si>
    <t>0355</t>
  </si>
  <si>
    <t>YOUNGSTOWN</t>
  </si>
  <si>
    <t>Summer Village</t>
  </si>
  <si>
    <t>0009</t>
  </si>
  <si>
    <t>ARGENTIA BEACH</t>
  </si>
  <si>
    <t>0026</t>
  </si>
  <si>
    <t>BETULA BEACH</t>
  </si>
  <si>
    <t>0384</t>
  </si>
  <si>
    <t>BIRCH COVE</t>
  </si>
  <si>
    <t>0028</t>
  </si>
  <si>
    <t>BIRCHCLIFF</t>
  </si>
  <si>
    <t>0367</t>
  </si>
  <si>
    <t>BONDISS</t>
  </si>
  <si>
    <t>0037</t>
  </si>
  <si>
    <t>BONNYVILLE BEACH</t>
  </si>
  <si>
    <t>0414</t>
  </si>
  <si>
    <t>BURNSTICK LAKE</t>
  </si>
  <si>
    <t>0057</t>
  </si>
  <si>
    <t>CASTLE ISLAND</t>
  </si>
  <si>
    <t>0080</t>
  </si>
  <si>
    <t>CRYSTAL SPRINGS</t>
  </si>
  <si>
    <t>0123</t>
  </si>
  <si>
    <t>GHOST LAKE</t>
  </si>
  <si>
    <t>0129</t>
  </si>
  <si>
    <t>GOLDEN DAYS</t>
  </si>
  <si>
    <t>0134</t>
  </si>
  <si>
    <t>GRANDVIEW</t>
  </si>
  <si>
    <t>0138</t>
  </si>
  <si>
    <t>GULL LAKE</t>
  </si>
  <si>
    <t>0358</t>
  </si>
  <si>
    <t>HALF MOON BAY</t>
  </si>
  <si>
    <t>0375</t>
  </si>
  <si>
    <t>HORSESHOE BAY</t>
  </si>
  <si>
    <t>0185</t>
  </si>
  <si>
    <t>ISLAND LAKE</t>
  </si>
  <si>
    <t>0368</t>
  </si>
  <si>
    <t>ISLAND LAKE SOUTH</t>
  </si>
  <si>
    <t>0186</t>
  </si>
  <si>
    <t>ITASKA BEACH</t>
  </si>
  <si>
    <t>0379</t>
  </si>
  <si>
    <t>JARVIS BAY</t>
  </si>
  <si>
    <t>0187</t>
  </si>
  <si>
    <t>KAPASIWIN</t>
  </si>
  <si>
    <t>0196</t>
  </si>
  <si>
    <t>LAKEVIEW</t>
  </si>
  <si>
    <t>0378</t>
  </si>
  <si>
    <t>LARKSPUR</t>
  </si>
  <si>
    <t>0210</t>
  </si>
  <si>
    <t>MA-ME-O BEACH</t>
  </si>
  <si>
    <t>0359</t>
  </si>
  <si>
    <t>MEWATHA BEACH</t>
  </si>
  <si>
    <t>0230</t>
  </si>
  <si>
    <t>NAKAMUN PARK</t>
  </si>
  <si>
    <t>0237</t>
  </si>
  <si>
    <t>NORGLENWOLD</t>
  </si>
  <si>
    <t>0385</t>
  </si>
  <si>
    <t>NORRIS BEACH</t>
  </si>
  <si>
    <t>0374</t>
  </si>
  <si>
    <t>PARKLAND BEACH</t>
  </si>
  <si>
    <t>0362</t>
  </si>
  <si>
    <t>PELICAN NARROWS</t>
  </si>
  <si>
    <t>0253</t>
  </si>
  <si>
    <t>POINT ALISON</t>
  </si>
  <si>
    <t>0256</t>
  </si>
  <si>
    <t>POPLAR BAY</t>
  </si>
  <si>
    <t>0267</t>
  </si>
  <si>
    <t>ROCHON SANDS</t>
  </si>
  <si>
    <t>0273</t>
  </si>
  <si>
    <t>ROSS HAVEN</t>
  </si>
  <si>
    <t>0277</t>
  </si>
  <si>
    <t>SANDY BEACH</t>
  </si>
  <si>
    <t>0279</t>
  </si>
  <si>
    <t>SEBA BEACH</t>
  </si>
  <si>
    <t>0282</t>
  </si>
  <si>
    <t>SILVER BEACH</t>
  </si>
  <si>
    <t>0283</t>
  </si>
  <si>
    <t>SILVER SANDS</t>
  </si>
  <si>
    <t>0369</t>
  </si>
  <si>
    <t>SOUTH BAPTISTE</t>
  </si>
  <si>
    <t>0288</t>
  </si>
  <si>
    <t>SOUTH VIEW</t>
  </si>
  <si>
    <t>0388</t>
  </si>
  <si>
    <t>SUNBREAKER COVE</t>
  </si>
  <si>
    <t>0306</t>
  </si>
  <si>
    <t>SUNDANCE BEACH</t>
  </si>
  <si>
    <t>0386</t>
  </si>
  <si>
    <t>SUNRISE BEACH</t>
  </si>
  <si>
    <t>0357</t>
  </si>
  <si>
    <t>SUNSET BEACH</t>
  </si>
  <si>
    <t>0308</t>
  </si>
  <si>
    <t>SUNSET POINT</t>
  </si>
  <si>
    <t>0324</t>
  </si>
  <si>
    <t>VAL QUENTIN</t>
  </si>
  <si>
    <t>0380</t>
  </si>
  <si>
    <t>WAIPAROUS</t>
  </si>
  <si>
    <t>0370</t>
  </si>
  <si>
    <t>WEST BAPTISTE</t>
  </si>
  <si>
    <t>0344</t>
  </si>
  <si>
    <t>WEST COVE</t>
  </si>
  <si>
    <t>0371</t>
  </si>
  <si>
    <t>WHISPERING HILLS</t>
  </si>
  <si>
    <t>0365</t>
  </si>
  <si>
    <t>WHITE SANDS</t>
  </si>
  <si>
    <t>0354</t>
  </si>
  <si>
    <t>YELLOWSTONE</t>
  </si>
  <si>
    <t>Improvement District</t>
  </si>
  <si>
    <t>0159</t>
  </si>
  <si>
    <t>I.D. NO. 04 (WATERTON)</t>
  </si>
  <si>
    <t>0164</t>
  </si>
  <si>
    <t>I.D. NO. 09 (BANFF)</t>
  </si>
  <si>
    <t>0167</t>
  </si>
  <si>
    <t>I.D. NO. 12 (JASPER NATIONAL PARK)</t>
  </si>
  <si>
    <t>0168</t>
  </si>
  <si>
    <t>I.D. NO. 13 (ELK ISLAND)</t>
  </si>
  <si>
    <t>0179</t>
  </si>
  <si>
    <t>I.D. NO. 24 (WOOD BUFFALO)</t>
  </si>
  <si>
    <t>0479</t>
  </si>
  <si>
    <t>I.D. NO. 25 (WILLMORE WILDERNESS)</t>
  </si>
  <si>
    <t>317 out of 332</t>
  </si>
  <si>
    <t>Schedule AA</t>
  </si>
  <si>
    <t>Debt Limit - Debt Info</t>
  </si>
  <si>
    <t>Debt Limit</t>
  </si>
  <si>
    <t>Total Debt</t>
  </si>
  <si>
    <t>Debt Service Limit</t>
  </si>
  <si>
    <t>Total Debt Service Costs</t>
  </si>
  <si>
    <t>05700</t>
  </si>
  <si>
    <t>05710</t>
  </si>
  <si>
    <t>05720</t>
  </si>
  <si>
    <t>05730</t>
  </si>
  <si>
    <t>Schedule B</t>
  </si>
  <si>
    <t>Change In Accumulated Surplus - Unrestricted</t>
  </si>
  <si>
    <t>Accumulated Operating Surplus - Beginning of Year</t>
  </si>
  <si>
    <t>Net Revenue (Expense)</t>
  </si>
  <si>
    <t>Funds Designated For Future Use</t>
  </si>
  <si>
    <t>Restricted Funds - Used for Operations</t>
  </si>
  <si>
    <t>Restricted Funds - Used for TCA</t>
  </si>
  <si>
    <t>Current Year Funds Used for TCA</t>
  </si>
  <si>
    <t>Asset retirement obligation accretion expense</t>
  </si>
  <si>
    <t>Donated and Contributed TCA</t>
  </si>
  <si>
    <t>Disposals of TCA</t>
  </si>
  <si>
    <t>Long Term Debt - Issued</t>
  </si>
  <si>
    <t>Long Term Debt - Repaid</t>
  </si>
  <si>
    <t>Capital Debt - Used for TCA</t>
  </si>
  <si>
    <t>Other Adjustments</t>
  </si>
  <si>
    <t>Accumulated Operating Surplus - End of Year</t>
  </si>
  <si>
    <t>00500</t>
  </si>
  <si>
    <t>00505</t>
  </si>
  <si>
    <t>00511</t>
  </si>
  <si>
    <t>00512</t>
  </si>
  <si>
    <t>00513</t>
  </si>
  <si>
    <t>00514</t>
  </si>
  <si>
    <t>00515</t>
  </si>
  <si>
    <t>00516</t>
  </si>
  <si>
    <t>00517</t>
  </si>
  <si>
    <t>00518</t>
  </si>
  <si>
    <t>00519</t>
  </si>
  <si>
    <t>00521</t>
  </si>
  <si>
    <t>00522</t>
  </si>
  <si>
    <t>00524</t>
  </si>
  <si>
    <t>00525</t>
  </si>
  <si>
    <t>Change In Accumulated Surplus - Restricted</t>
  </si>
  <si>
    <t>Change In Accumulated Surplus - Equity in TCA</t>
  </si>
  <si>
    <t>Change In Accumulated Surplus - TOTAL</t>
  </si>
  <si>
    <t>Schedule C</t>
  </si>
  <si>
    <t>Financial Activities by Function REVENUE/EXPENSE - TOTAL</t>
  </si>
  <si>
    <t>Total General</t>
  </si>
  <si>
    <t>Council and Other Legislative</t>
  </si>
  <si>
    <t>General Administration</t>
  </si>
  <si>
    <t>Other General Government</t>
  </si>
  <si>
    <t>Police</t>
  </si>
  <si>
    <t>Fire</t>
  </si>
  <si>
    <t>Disaster and Emergency Measures</t>
  </si>
  <si>
    <t>Ambulance and First Aid</t>
  </si>
  <si>
    <t>Bylaws Enforcement</t>
  </si>
  <si>
    <t>Other Protective Services</t>
  </si>
  <si>
    <t>Common and Equipment Pool</t>
  </si>
  <si>
    <t>Roads, Streets, Walks, Lighting</t>
  </si>
  <si>
    <t>Airport</t>
  </si>
  <si>
    <t>Public Transit</t>
  </si>
  <si>
    <t>Storm Sewers and Drainage</t>
  </si>
  <si>
    <t>Other Transportation</t>
  </si>
  <si>
    <t>Water Supply and Distribution</t>
  </si>
  <si>
    <t>Wastewater Treatment and Disposal</t>
  </si>
  <si>
    <t>Waste Management</t>
  </si>
  <si>
    <t>Other Environmental Use and Protection</t>
  </si>
  <si>
    <t>Family and Community Support</t>
  </si>
  <si>
    <t>Day Care</t>
  </si>
  <si>
    <t>Cemeteries and Crematoriums</t>
  </si>
  <si>
    <t>Other Public Health and Welfare</t>
  </si>
  <si>
    <t>Land Use Planning, Zoning and Development</t>
  </si>
  <si>
    <t>Economic/Agricultural Development</t>
  </si>
  <si>
    <t>Subdivision Land and Development</t>
  </si>
  <si>
    <t>Public Housing Operations</t>
  </si>
  <si>
    <t>Land, Housing and Building Rentals</t>
  </si>
  <si>
    <t>Other Planning and Development</t>
  </si>
  <si>
    <t>Recreation Boards</t>
  </si>
  <si>
    <t>Parks and Recreation</t>
  </si>
  <si>
    <t>Culture: Libraries, Museums, Halls</t>
  </si>
  <si>
    <t>Convention Centres</t>
  </si>
  <si>
    <t>Other Recreation and Culture</t>
  </si>
  <si>
    <t>Gas</t>
  </si>
  <si>
    <t>Electric</t>
  </si>
  <si>
    <t>Other Utilities</t>
  </si>
  <si>
    <t>Total Revenue</t>
  </si>
  <si>
    <t>Total Expense</t>
  </si>
  <si>
    <t>Net Revenue/Expense</t>
  </si>
  <si>
    <t>00700</t>
  </si>
  <si>
    <t>00730</t>
  </si>
  <si>
    <t>00740</t>
  </si>
  <si>
    <t>00750</t>
  </si>
  <si>
    <t>00770</t>
  </si>
  <si>
    <t>00780</t>
  </si>
  <si>
    <t>00790</t>
  </si>
  <si>
    <t>00800</t>
  </si>
  <si>
    <t>00810</t>
  </si>
  <si>
    <t>00820</t>
  </si>
  <si>
    <t>00840</t>
  </si>
  <si>
    <t>00850</t>
  </si>
  <si>
    <t>00860</t>
  </si>
  <si>
    <t>00870</t>
  </si>
  <si>
    <t>00880</t>
  </si>
  <si>
    <t>00890</t>
  </si>
  <si>
    <t>00910</t>
  </si>
  <si>
    <t>00920</t>
  </si>
  <si>
    <t>00930</t>
  </si>
  <si>
    <t>00940</t>
  </si>
  <si>
    <t>00960</t>
  </si>
  <si>
    <t>00970</t>
  </si>
  <si>
    <t>00980</t>
  </si>
  <si>
    <t>00990</t>
  </si>
  <si>
    <t>01010</t>
  </si>
  <si>
    <t>01020</t>
  </si>
  <si>
    <t>01030</t>
  </si>
  <si>
    <t>01040</t>
  </si>
  <si>
    <t>01050</t>
  </si>
  <si>
    <t>01060</t>
  </si>
  <si>
    <t>01080</t>
  </si>
  <si>
    <t>01090</t>
  </si>
  <si>
    <t>01100</t>
  </si>
  <si>
    <t>01110</t>
  </si>
  <si>
    <t>01120</t>
  </si>
  <si>
    <t>01126</t>
  </si>
  <si>
    <t>01127</t>
  </si>
  <si>
    <t>01128</t>
  </si>
  <si>
    <t>01130</t>
  </si>
  <si>
    <t>01140</t>
  </si>
  <si>
    <t>01170</t>
  </si>
  <si>
    <t>01180</t>
  </si>
  <si>
    <t>01190</t>
  </si>
  <si>
    <t>01210</t>
  </si>
  <si>
    <t>01220</t>
  </si>
  <si>
    <t>01230</t>
  </si>
  <si>
    <t>01240</t>
  </si>
  <si>
    <t>01250</t>
  </si>
  <si>
    <t>01260</t>
  </si>
  <si>
    <t>01280</t>
  </si>
  <si>
    <t>01290</t>
  </si>
  <si>
    <t>01300</t>
  </si>
  <si>
    <t>01310</t>
  </si>
  <si>
    <t>01320</t>
  </si>
  <si>
    <t>01330</t>
  </si>
  <si>
    <t>01350</t>
  </si>
  <si>
    <t>01360</t>
  </si>
  <si>
    <t>01370</t>
  </si>
  <si>
    <t>01380</t>
  </si>
  <si>
    <t>01400</t>
  </si>
  <si>
    <t>01410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</si>
  <si>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</si>
  <si>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</si>
  <si>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</si>
  <si>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</si>
  <si>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</si>
  <si>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</si>
  <si>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</si>
  <si>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</si>
  <si>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01520</t>
  </si>
  <si>
    <t>01530</t>
  </si>
  <si>
    <t>01540</t>
  </si>
  <si>
    <t>01550</t>
  </si>
  <si>
    <t>01560</t>
  </si>
  <si>
    <t>01566</t>
  </si>
  <si>
    <t>01567</t>
  </si>
  <si>
    <t>01568</t>
  </si>
  <si>
    <t>01570</t>
  </si>
  <si>
    <t>01580</t>
  </si>
  <si>
    <t>01590</t>
  </si>
  <si>
    <t>Schedule D</t>
  </si>
  <si>
    <t>Financial Activities by Type/Object - TOTAL</t>
  </si>
  <si>
    <t>Property (Net Municipal)</t>
  </si>
  <si>
    <t>Business</t>
  </si>
  <si>
    <t>Business Revitalization Zone</t>
  </si>
  <si>
    <t>Special</t>
  </si>
  <si>
    <t>Well Drilling</t>
  </si>
  <si>
    <t>Local Improvement</t>
  </si>
  <si>
    <t>Sales To Other Governments</t>
  </si>
  <si>
    <t>Penalties and Costs on Taxes</t>
  </si>
  <si>
    <t>Licenses and Permits</t>
  </si>
  <si>
    <t>Fines</t>
  </si>
  <si>
    <t>Franchise and Concession Contracts</t>
  </si>
  <si>
    <t>Returns on Investments (incl. Portfolio Investments)</t>
  </si>
  <si>
    <t>Rentals</t>
  </si>
  <si>
    <t>Insurance Proceeds</t>
  </si>
  <si>
    <t>Net Gain on Sale of Tangible Capital Assets</t>
  </si>
  <si>
    <t>Contributed and Donated Assets</t>
  </si>
  <si>
    <t>Federal Government Operating Transfers</t>
  </si>
  <si>
    <t>Federal Government Capital Transfers</t>
  </si>
  <si>
    <t xml:space="preserve">Provincial Government Operating Transfers </t>
  </si>
  <si>
    <t xml:space="preserve">Provincial Government Capital Transfers </t>
  </si>
  <si>
    <t>Local Government Operating Transfers</t>
  </si>
  <si>
    <t>Local Government Capital Transfers</t>
  </si>
  <si>
    <t>Transfers From Local Boards and Agencies</t>
  </si>
  <si>
    <t>Developer Agreements</t>
  </si>
  <si>
    <t>Offsite Levies</t>
  </si>
  <si>
    <t>Other Revenues</t>
  </si>
  <si>
    <t>Salaries, Wages, Benefits and Contracts of Employment</t>
  </si>
  <si>
    <t>Contracted and General Services</t>
  </si>
  <si>
    <t>Purchases from Other Govenments</t>
  </si>
  <si>
    <t>Materials, Goods, Supplies and Utilities</t>
  </si>
  <si>
    <t>Provision For Allowances</t>
  </si>
  <si>
    <t>Transfers to Other Governments</t>
  </si>
  <si>
    <t>Transfers to Local Boards and Agencies</t>
  </si>
  <si>
    <t>Transfers to Individuals and Organizations</t>
  </si>
  <si>
    <t>Bank Charges and Short Term Interest</t>
  </si>
  <si>
    <t>Interest on Operating Long Term Debt</t>
  </si>
  <si>
    <t>Interest on Capital Long Term Debt</t>
  </si>
  <si>
    <t>Accretion of Asset Retirement Obligations</t>
  </si>
  <si>
    <t>Amortization of Tangible Capital Assets</t>
  </si>
  <si>
    <t>Net Loss on Sale of Tangible Capital Assets</t>
  </si>
  <si>
    <t>Write down of Tangible Capital Assets</t>
  </si>
  <si>
    <t>Other Expenditures</t>
  </si>
  <si>
    <t>Total Expenses</t>
  </si>
  <si>
    <t>01720</t>
  </si>
  <si>
    <t>01730</t>
  </si>
  <si>
    <t>01740</t>
  </si>
  <si>
    <t>01750</t>
  </si>
  <si>
    <t>01760</t>
  </si>
  <si>
    <t>01770</t>
  </si>
  <si>
    <t>01790</t>
  </si>
  <si>
    <t>01800</t>
  </si>
  <si>
    <t>01810</t>
  </si>
  <si>
    <t>01820</t>
  </si>
  <si>
    <t>01830</t>
  </si>
  <si>
    <t>01840</t>
  </si>
  <si>
    <t>01850</t>
  </si>
  <si>
    <t>01860</t>
  </si>
  <si>
    <t>01870</t>
  </si>
  <si>
    <t>01880</t>
  </si>
  <si>
    <t>01885</t>
  </si>
  <si>
    <t>01892</t>
  </si>
  <si>
    <t>01902</t>
  </si>
  <si>
    <t>01912</t>
  </si>
  <si>
    <t>01922</t>
  </si>
  <si>
    <t>01931</t>
  </si>
  <si>
    <t>01932</t>
  </si>
  <si>
    <t>01940</t>
  </si>
  <si>
    <t>01960</t>
  </si>
  <si>
    <t>01962</t>
  </si>
  <si>
    <t>01970</t>
  </si>
  <si>
    <t>01980</t>
  </si>
  <si>
    <t>02000</t>
  </si>
  <si>
    <t>02010</t>
  </si>
  <si>
    <t>02020</t>
  </si>
  <si>
    <t>02030</t>
  </si>
  <si>
    <t>02040</t>
  </si>
  <si>
    <t>02050</t>
  </si>
  <si>
    <t>02060</t>
  </si>
  <si>
    <t>02070</t>
  </si>
  <si>
    <t>02080</t>
  </si>
  <si>
    <t>02090</t>
  </si>
  <si>
    <t>02100</t>
  </si>
  <si>
    <t>02105</t>
  </si>
  <si>
    <t>02110</t>
  </si>
  <si>
    <t>02125</t>
  </si>
  <si>
    <t>02127</t>
  </si>
  <si>
    <t>02130</t>
  </si>
  <si>
    <t>02140</t>
  </si>
  <si>
    <t>02150</t>
  </si>
  <si>
    <t>Schedule E</t>
  </si>
  <si>
    <t>Revenue And Expense Supplementary Detail - Sales and User Charges</t>
  </si>
  <si>
    <t>Common and  Equipment Pool</t>
  </si>
  <si>
    <t>Cemeteries amd Crematoriums</t>
  </si>
  <si>
    <t>Total</t>
  </si>
  <si>
    <t>02210</t>
  </si>
  <si>
    <t>02220</t>
  </si>
  <si>
    <t>02230</t>
  </si>
  <si>
    <t>02250</t>
  </si>
  <si>
    <t>02260</t>
  </si>
  <si>
    <t>02270</t>
  </si>
  <si>
    <t>02280</t>
  </si>
  <si>
    <t>02290</t>
  </si>
  <si>
    <t>02300</t>
  </si>
  <si>
    <t>02320</t>
  </si>
  <si>
    <t>02330</t>
  </si>
  <si>
    <t>02340</t>
  </si>
  <si>
    <t>02350</t>
  </si>
  <si>
    <t>02360</t>
  </si>
  <si>
    <t>02370</t>
  </si>
  <si>
    <t>02390</t>
  </si>
  <si>
    <t>02400</t>
  </si>
  <si>
    <t>02410</t>
  </si>
  <si>
    <t>02420</t>
  </si>
  <si>
    <t>02440</t>
  </si>
  <si>
    <t>02450</t>
  </si>
  <si>
    <t>02460</t>
  </si>
  <si>
    <t>02470</t>
  </si>
  <si>
    <t>02490</t>
  </si>
  <si>
    <t>02500</t>
  </si>
  <si>
    <t>02510</t>
  </si>
  <si>
    <t>02520</t>
  </si>
  <si>
    <t>02530</t>
  </si>
  <si>
    <t>02540</t>
  </si>
  <si>
    <t>02560</t>
  </si>
  <si>
    <t>02570</t>
  </si>
  <si>
    <t>02580</t>
  </si>
  <si>
    <t>02590</t>
  </si>
  <si>
    <t>02600</t>
  </si>
  <si>
    <t>02606</t>
  </si>
  <si>
    <t>02607</t>
  </si>
  <si>
    <t>02608</t>
  </si>
  <si>
    <t>02610</t>
  </si>
  <si>
    <t>02620</t>
  </si>
  <si>
    <t>Revenue And Expense Supplementary Detail - Provincial Capital Transfers</t>
  </si>
  <si>
    <t>Revenue And Expense Supplementary Detail - Annual Amortization Expense</t>
  </si>
  <si>
    <t>Revenue And Expense Supplementary Detail - Long Term Debt Interest Expense</t>
  </si>
  <si>
    <t>Schedule EA</t>
  </si>
  <si>
    <t>Equalized Assessment - Equalized Assessment</t>
  </si>
  <si>
    <t>GRAND TOTAL</t>
  </si>
  <si>
    <t>Linear Subtotal</t>
  </si>
  <si>
    <t>Mach &amp; Equip Subtotal</t>
  </si>
  <si>
    <t>Non Residential Subtotal</t>
  </si>
  <si>
    <t>Residential Subtotal</t>
  </si>
  <si>
    <t>Farmland</t>
  </si>
  <si>
    <t>Non Residential Railway</t>
  </si>
  <si>
    <t>NR  Res. Co-generating M&amp;E</t>
  </si>
  <si>
    <t>08260</t>
  </si>
  <si>
    <t>08265</t>
  </si>
  <si>
    <t>08270</t>
  </si>
  <si>
    <t>08275</t>
  </si>
  <si>
    <t>08280</t>
  </si>
  <si>
    <t>08285</t>
  </si>
  <si>
    <t>08290</t>
  </si>
  <si>
    <t>08295</t>
  </si>
  <si>
    <t>0146</t>
  </si>
  <si>
    <t>HIGH LEVEL</t>
  </si>
  <si>
    <t>0183</t>
  </si>
  <si>
    <t>IRRICANA</t>
  </si>
  <si>
    <t>0316</t>
  </si>
  <si>
    <t>THREE HILLS</t>
  </si>
  <si>
    <t>0320</t>
  </si>
  <si>
    <t>TROCHU</t>
  </si>
  <si>
    <t>0010</t>
  </si>
  <si>
    <t>ARROWWOOD</t>
  </si>
  <si>
    <t>0027</t>
  </si>
  <si>
    <t>BIG VALLEY</t>
  </si>
  <si>
    <t>0042</t>
  </si>
  <si>
    <t>BRETON</t>
  </si>
  <si>
    <t>0051</t>
  </si>
  <si>
    <t>CARBON</t>
  </si>
  <si>
    <t>0061</t>
  </si>
  <si>
    <t>CHAMPION</t>
  </si>
  <si>
    <t>0089</t>
  </si>
  <si>
    <t>DONALDA</t>
  </si>
  <si>
    <t>0090</t>
  </si>
  <si>
    <t>DONNELLY</t>
  </si>
  <si>
    <t>0207</t>
  </si>
  <si>
    <t>LOMOND</t>
  </si>
  <si>
    <t>0228</t>
  </si>
  <si>
    <t>MUNSON</t>
  </si>
  <si>
    <t>0373</t>
  </si>
  <si>
    <t>KANANASKIS IMPROVEMENT DISTRICT</t>
  </si>
  <si>
    <t>Special Area</t>
  </si>
  <si>
    <t>0142</t>
  </si>
  <si>
    <t>SPECIAL AREAS BOARD</t>
  </si>
  <si>
    <t>Schedule F</t>
  </si>
  <si>
    <t>Tangible Capital Assets Supplementary Detail - Tangible Capital Assets (Purchased)</t>
  </si>
  <si>
    <t>02710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</si>
  <si>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</si>
  <si>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</si>
  <si>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</si>
  <si>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</si>
  <si>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</si>
  <si>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</si>
  <si>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</si>
  <si>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</si>
  <si>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02820</t>
  </si>
  <si>
    <t>02830</t>
  </si>
  <si>
    <t>02840</t>
  </si>
  <si>
    <t>02850</t>
  </si>
  <si>
    <t>02860</t>
  </si>
  <si>
    <t>02870</t>
  </si>
  <si>
    <t>02890</t>
  </si>
  <si>
    <t>02900</t>
  </si>
  <si>
    <t>02910</t>
  </si>
  <si>
    <t>02920</t>
  </si>
  <si>
    <t>02940</t>
  </si>
  <si>
    <t>02950</t>
  </si>
  <si>
    <t>02960</t>
  </si>
  <si>
    <t>02970</t>
  </si>
  <si>
    <t>02990</t>
  </si>
  <si>
    <t>03000</t>
  </si>
  <si>
    <t>03010</t>
  </si>
  <si>
    <t>03020</t>
  </si>
  <si>
    <t>03030</t>
  </si>
  <si>
    <t>03040</t>
  </si>
  <si>
    <t>03060</t>
  </si>
  <si>
    <t>03070</t>
  </si>
  <si>
    <t>03080</t>
  </si>
  <si>
    <t>03090</t>
  </si>
  <si>
    <t>03100</t>
  </si>
  <si>
    <t>03106</t>
  </si>
  <si>
    <t>03107</t>
  </si>
  <si>
    <t>03108</t>
  </si>
  <si>
    <t>03110</t>
  </si>
  <si>
    <t>03120</t>
  </si>
  <si>
    <t>Tangible Capital Assets Supplementary Detail - Tangible Capital Assets (Donated or Contributed)</t>
  </si>
  <si>
    <t>Tangible Capital Assets Supplementary Detail - Long Term Debt (Principal Additions)</t>
  </si>
  <si>
    <t>Tangible Capital Assets Supplementary Detail - Long Term Debt (Principal Reductions)</t>
  </si>
  <si>
    <t>Schedule G</t>
  </si>
  <si>
    <t>Change In Tangible Capital Assets - Balance at Beginning of Year</t>
  </si>
  <si>
    <t>Roadway Systems</t>
  </si>
  <si>
    <t>Light Rail Transit Systems</t>
  </si>
  <si>
    <t>Water Systems</t>
  </si>
  <si>
    <t>Wastewater Systems</t>
  </si>
  <si>
    <t>Storm Systems</t>
  </si>
  <si>
    <t>Fibre Optics</t>
  </si>
  <si>
    <t>Electricity Systems</t>
  </si>
  <si>
    <t>Gas Distribution Systems</t>
  </si>
  <si>
    <t>Total Engineered Structures</t>
  </si>
  <si>
    <t>Construction in Progress</t>
  </si>
  <si>
    <t>Buildings</t>
  </si>
  <si>
    <t>Machinery and Equipment</t>
  </si>
  <si>
    <t>Land Improvements</t>
  </si>
  <si>
    <t>Vehicles</t>
  </si>
  <si>
    <t>Total Capital Property Cost</t>
  </si>
  <si>
    <t>Engineered Structures</t>
  </si>
  <si>
    <t>Total Accumulated Amortization</t>
  </si>
  <si>
    <t>Net Book Value of Capital Property</t>
  </si>
  <si>
    <t>Capital Long Term Debt (Net)</t>
  </si>
  <si>
    <t>Asset Retirement Obligation</t>
  </si>
  <si>
    <t>Equity in Tangible Capital Assets</t>
  </si>
  <si>
    <t>Intangable Equity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</si>
  <si>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</si>
  <si>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</si>
  <si>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</si>
  <si>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</si>
  <si>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</si>
  <si>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</si>
  <si>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</si>
  <si>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</si>
  <si>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03210</t>
  </si>
  <si>
    <t>03219</t>
  </si>
  <si>
    <t>03220</t>
  </si>
  <si>
    <t>03230</t>
  </si>
  <si>
    <t>03240</t>
  </si>
  <si>
    <t>03245</t>
  </si>
  <si>
    <t>03250</t>
  </si>
  <si>
    <t>03260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</si>
  <si>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</si>
  <si>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</si>
  <si>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</si>
  <si>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</si>
  <si>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</si>
  <si>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</si>
  <si>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</si>
  <si>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</si>
  <si>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03280</t>
  </si>
  <si>
    <t>03290</t>
  </si>
  <si>
    <t>03300</t>
  </si>
  <si>
    <t>03310</t>
  </si>
  <si>
    <t>03315</t>
  </si>
  <si>
    <t>03320</t>
  </si>
  <si>
    <t>03330</t>
  </si>
  <si>
    <t>03340</t>
  </si>
  <si>
    <t>03350</t>
  </si>
  <si>
    <t>03355</t>
  </si>
  <si>
    <t>03400</t>
  </si>
  <si>
    <t>03402</t>
  </si>
  <si>
    <t>Change In Tangible Capital Assets - Additions</t>
  </si>
  <si>
    <t>Change In Tangible Capital Assets - Reductions</t>
  </si>
  <si>
    <t>Change In Tangible Capital Assets - Balance at End of Year</t>
  </si>
  <si>
    <t>Schedule H</t>
  </si>
  <si>
    <t>Long Term Debt Support - Operating</t>
  </si>
  <si>
    <t>Supported by General Tax Levies</t>
  </si>
  <si>
    <t>Supported by Special Levies</t>
  </si>
  <si>
    <t>Supported by Utility Rates</t>
  </si>
  <si>
    <t>Total Long Term Debt Principal Balance</t>
  </si>
  <si>
    <t>03410</t>
  </si>
  <si>
    <t>03420</t>
  </si>
  <si>
    <t>03430</t>
  </si>
  <si>
    <t>03440</t>
  </si>
  <si>
    <t>03450</t>
  </si>
  <si>
    <t>Long Term Debt Support - Capital</t>
  </si>
  <si>
    <t>Long Term Debt Support - TOTAL</t>
  </si>
  <si>
    <t>Schedule I</t>
  </si>
  <si>
    <t>Long Term Debt Sources - Operating</t>
  </si>
  <si>
    <t>Alberta Capital Finance Authority</t>
  </si>
  <si>
    <t>Canada Mortgage and Housing Corporation</t>
  </si>
  <si>
    <t>Mortgage Borrowing</t>
  </si>
  <si>
    <t>03500</t>
  </si>
  <si>
    <t>03520</t>
  </si>
  <si>
    <t>03600</t>
  </si>
  <si>
    <t>03610</t>
  </si>
  <si>
    <t>03620</t>
  </si>
  <si>
    <t>Long Term Debt Sources - Capital</t>
  </si>
  <si>
    <t>Long Term Debt Sources - TOTAL</t>
  </si>
  <si>
    <t>Schedule J</t>
  </si>
  <si>
    <t>Future Long Term Debt Repayments - Operating</t>
  </si>
  <si>
    <t>Current + 1</t>
  </si>
  <si>
    <t>Current + 2</t>
  </si>
  <si>
    <t>Current + 3</t>
  </si>
  <si>
    <t>Current + 4</t>
  </si>
  <si>
    <t>Current + 5</t>
  </si>
  <si>
    <t>Thereafter</t>
  </si>
  <si>
    <t>Total Principal</t>
  </si>
  <si>
    <t>Total Interest</t>
  </si>
  <si>
    <t>03710</t>
  </si>
  <si>
    <t>03720</t>
  </si>
  <si>
    <t>03730</t>
  </si>
  <si>
    <t>03740</t>
  </si>
  <si>
    <t>03750</t>
  </si>
  <si>
    <t>03760</t>
  </si>
  <si>
    <t>03770</t>
  </si>
  <si>
    <t>03790</t>
  </si>
  <si>
    <t>03800</t>
  </si>
  <si>
    <t>03810</t>
  </si>
  <si>
    <t>03820</t>
  </si>
  <si>
    <t>03830</t>
  </si>
  <si>
    <t>03840</t>
  </si>
  <si>
    <t>03850</t>
  </si>
  <si>
    <t>Future Long Term Debt Repayments - Capital</t>
  </si>
  <si>
    <t>Future Long Term Debt Repayments - TOTAL</t>
  </si>
  <si>
    <t>Schedule K</t>
  </si>
  <si>
    <t>Property Taxes and Grants in Place - Property Taxes</t>
  </si>
  <si>
    <t>Residential Land and Improvements</t>
  </si>
  <si>
    <t>Land and Improvements (Excluding M &amp; E)</t>
  </si>
  <si>
    <t>Linear Property</t>
  </si>
  <si>
    <t>Small Business Tax</t>
  </si>
  <si>
    <t>Farm Land</t>
  </si>
  <si>
    <t>Adjustments to Property Taxes</t>
  </si>
  <si>
    <t>Total Property Taxes and Grants in Place</t>
  </si>
  <si>
    <t>Residential/Farm Land</t>
  </si>
  <si>
    <t>Non-Residential</t>
  </si>
  <si>
    <t>Seniors Lodges</t>
  </si>
  <si>
    <t>Designated Industrial Property</t>
  </si>
  <si>
    <t>Adjustments to Requisition Transfers</t>
  </si>
  <si>
    <t>Total Requisition Transfers</t>
  </si>
  <si>
    <t>03910</t>
  </si>
  <si>
    <t>03935</t>
  </si>
  <si>
    <t>03950</t>
  </si>
  <si>
    <t>03960</t>
  </si>
  <si>
    <t>03965</t>
  </si>
  <si>
    <t>03980</t>
  </si>
  <si>
    <t>03990</t>
  </si>
  <si>
    <t>04000</t>
  </si>
  <si>
    <t>04031</t>
  </si>
  <si>
    <t>04035</t>
  </si>
  <si>
    <t>04090</t>
  </si>
  <si>
    <t>04099</t>
  </si>
  <si>
    <t>04100</t>
  </si>
  <si>
    <t>04110</t>
  </si>
  <si>
    <t>04120</t>
  </si>
  <si>
    <t>Property Taxes and Grants in Place - Grants in Place of Property Taxes</t>
  </si>
  <si>
    <t>Property Taxes and Grants in Place - TOTAL</t>
  </si>
  <si>
    <t>Schedule L</t>
  </si>
  <si>
    <t>Grants in Place of Taxes - Property Taxes</t>
  </si>
  <si>
    <t>Local Government</t>
  </si>
  <si>
    <t>04200</t>
  </si>
  <si>
    <t>04210</t>
  </si>
  <si>
    <t>04220</t>
  </si>
  <si>
    <t>04230</t>
  </si>
  <si>
    <t>04240</t>
  </si>
  <si>
    <t>Grants in Place of Taxes - Other Taxes</t>
  </si>
  <si>
    <t>Grants in Place of Taxes - TOTAL</t>
  </si>
  <si>
    <t>Schedule M</t>
  </si>
  <si>
    <t>Municipality - SALARY</t>
  </si>
  <si>
    <t>Elected Officals</t>
  </si>
  <si>
    <t>Chief Administrative Officer (CAO)</t>
  </si>
  <si>
    <t>Designated Officer(s)</t>
  </si>
  <si>
    <t>04300</t>
  </si>
  <si>
    <t>04310</t>
  </si>
  <si>
    <t>04320</t>
  </si>
  <si>
    <t>04340</t>
  </si>
  <si>
    <t>Municipality - BENEFITS</t>
  </si>
  <si>
    <t>Municipality - SEVERANT</t>
  </si>
  <si>
    <t>Municipality - TOTAL</t>
  </si>
  <si>
    <t>Schedule MR</t>
  </si>
  <si>
    <t>Tax Rate Data - TAX LEVY</t>
  </si>
  <si>
    <t>General Municipal Tax Rates</t>
  </si>
  <si>
    <t>Residential</t>
  </si>
  <si>
    <t>Non-Residential (including linear)</t>
  </si>
  <si>
    <t>Non-Residential (small business)</t>
  </si>
  <si>
    <t>Other (including annexed, vacant, total minimum tax, etc.)</t>
  </si>
  <si>
    <t xml:space="preserve">Requisitions (MGA s. 326(1)) </t>
  </si>
  <si>
    <t>Education (ASSF)</t>
  </si>
  <si>
    <t>Residential and Farmland</t>
  </si>
  <si>
    <t>Education (Separate)</t>
  </si>
  <si>
    <t>Other Education (annexed etc)</t>
  </si>
  <si>
    <t>Seniors</t>
  </si>
  <si>
    <t>Lodge Accommodation</t>
  </si>
  <si>
    <t>Designated Industrial Properties (DIP)</t>
  </si>
  <si>
    <t>Non-Collection Allowance</t>
  </si>
  <si>
    <t>Has a supplementary property assessment</t>
  </si>
  <si>
    <t>Repealed a supplementary property assessment</t>
  </si>
  <si>
    <t>10000</t>
  </si>
  <si>
    <t>10030</t>
  </si>
  <si>
    <t>10032</t>
  </si>
  <si>
    <t>10034</t>
  </si>
  <si>
    <t>10036</t>
  </si>
  <si>
    <t>10038</t>
  </si>
  <si>
    <t>10040</t>
  </si>
  <si>
    <t>10001</t>
  </si>
  <si>
    <t>10002</t>
  </si>
  <si>
    <t>10050</t>
  </si>
  <si>
    <t>10052</t>
  </si>
  <si>
    <t>10003</t>
  </si>
  <si>
    <t>10054</t>
  </si>
  <si>
    <t>10056</t>
  </si>
  <si>
    <t>10057</t>
  </si>
  <si>
    <t>10058</t>
  </si>
  <si>
    <t>10060</t>
  </si>
  <si>
    <t>10062</t>
  </si>
  <si>
    <t>10064</t>
  </si>
  <si>
    <t>10004</t>
  </si>
  <si>
    <t>10005</t>
  </si>
  <si>
    <t>331 out of 332</t>
  </si>
  <si>
    <t>Tax Rate Data - ASSESSMENT</t>
  </si>
  <si>
    <t>Tax Rate Data - MILL RATE</t>
  </si>
  <si>
    <t>Lowest Residential General Municipal Tax Rate</t>
  </si>
  <si>
    <t>HIghest Non-Residential General Municipal Tax Rate</t>
  </si>
  <si>
    <t>10021</t>
  </si>
  <si>
    <t>10023</t>
  </si>
  <si>
    <t>Schedule P</t>
  </si>
  <si>
    <t>Grant Cash and Deferred Revenue - TOTAL</t>
  </si>
  <si>
    <t xml:space="preserve">Municipal Sustainability Initiative Capital </t>
  </si>
  <si>
    <t>Municipal Sustainability Initiative Operating</t>
  </si>
  <si>
    <t>Canada Community-Building Fund (CCBF)</t>
  </si>
  <si>
    <t>Alberta Community Partnership- Intermunicipal Collaboration</t>
  </si>
  <si>
    <t>Alberta Community Partnership- Municipal Restructuring</t>
  </si>
  <si>
    <t>Alberta Community Partnership- Mediation and Cooperative Processes</t>
  </si>
  <si>
    <t>Alberta Community Partnership- Municipal Internship</t>
  </si>
  <si>
    <t xml:space="preserve">Alberta Community Partnership- Local Land Use Planning </t>
  </si>
  <si>
    <t>Alberta Community Partnership- Strategic Initiative</t>
  </si>
  <si>
    <t>Alberta Community Partnership- Regional Collaboration Program</t>
  </si>
  <si>
    <t>Other Grants</t>
  </si>
  <si>
    <t>Local Government Fiscal Framework</t>
  </si>
  <si>
    <t>Total Restricted Cash</t>
  </si>
  <si>
    <t>Unrestricted Cash</t>
  </si>
  <si>
    <t>Accounts Receivable - Grants</t>
  </si>
  <si>
    <t>Total Deferred Revenue by Grant</t>
  </si>
  <si>
    <t>Other Deferred Revenue</t>
  </si>
  <si>
    <t>08820</t>
  </si>
  <si>
    <t>08825</t>
  </si>
  <si>
    <t>08826</t>
  </si>
  <si>
    <t>08827</t>
  </si>
  <si>
    <t>08828</t>
  </si>
  <si>
    <t>08829</t>
  </si>
  <si>
    <t>08830</t>
  </si>
  <si>
    <t>08831</t>
  </si>
  <si>
    <t>08832</t>
  </si>
  <si>
    <t>08833</t>
  </si>
  <si>
    <t>08834</t>
  </si>
  <si>
    <t>08835</t>
  </si>
  <si>
    <t>08836</t>
  </si>
  <si>
    <t>08865</t>
  </si>
  <si>
    <t>08870</t>
  </si>
  <si>
    <t>08872</t>
  </si>
  <si>
    <t>08875</t>
  </si>
  <si>
    <t>08880</t>
  </si>
  <si>
    <t>08881</t>
  </si>
  <si>
    <t>08882</t>
  </si>
  <si>
    <t>08883</t>
  </si>
  <si>
    <t>08884</t>
  </si>
  <si>
    <t>08885</t>
  </si>
  <si>
    <t>08886</t>
  </si>
  <si>
    <t>08887</t>
  </si>
  <si>
    <t>08888</t>
  </si>
  <si>
    <t>08889</t>
  </si>
  <si>
    <t>08890</t>
  </si>
  <si>
    <t>08891</t>
  </si>
  <si>
    <t>08898</t>
  </si>
  <si>
    <t>08899</t>
  </si>
  <si>
    <t>Schedule POPL</t>
  </si>
  <si>
    <t>Population of Alberta - Population of Alberta</t>
  </si>
  <si>
    <t>Population</t>
  </si>
  <si>
    <t>POPL</t>
  </si>
  <si>
    <t xml:space="preserve">AIRDRIE </t>
  </si>
  <si>
    <t xml:space="preserve">BEAUMONT </t>
  </si>
  <si>
    <t xml:space="preserve">BROOKS </t>
  </si>
  <si>
    <t xml:space="preserve">CALGARY </t>
  </si>
  <si>
    <t xml:space="preserve">CAMROSE </t>
  </si>
  <si>
    <t xml:space="preserve">CHESTERMERE </t>
  </si>
  <si>
    <t xml:space="preserve">COLD LAKE </t>
  </si>
  <si>
    <t xml:space="preserve">EDMONTON </t>
  </si>
  <si>
    <t xml:space="preserve">FORT SASKATCHEWAN </t>
  </si>
  <si>
    <t xml:space="preserve">GRANDE PRAIRIE </t>
  </si>
  <si>
    <t xml:space="preserve">LACOMBE </t>
  </si>
  <si>
    <t xml:space="preserve">LEDUC </t>
  </si>
  <si>
    <t xml:space="preserve">LETHBRIDGE </t>
  </si>
  <si>
    <t>LLOYDMINSTER *</t>
  </si>
  <si>
    <t xml:space="preserve">MEDICINE HAT </t>
  </si>
  <si>
    <t xml:space="preserve">RED DEER </t>
  </si>
  <si>
    <t xml:space="preserve">SPRUCE GROVE </t>
  </si>
  <si>
    <t xml:space="preserve">ST. ALBERT </t>
  </si>
  <si>
    <t xml:space="preserve">WETASKIWIN </t>
  </si>
  <si>
    <t xml:space="preserve">CROWSNEST PASS, MUNICIPALITY OF </t>
  </si>
  <si>
    <t xml:space="preserve">JASPER, MUNICIPALITY OF </t>
  </si>
  <si>
    <t xml:space="preserve">LAC LA BICHE COUNTY </t>
  </si>
  <si>
    <t xml:space="preserve">MACKENZIE COUNTY </t>
  </si>
  <si>
    <t xml:space="preserve">STRATHCONA COUNTY </t>
  </si>
  <si>
    <t xml:space="preserve">WOOD BUFFALO, REGIONAL MUNICIPALITY OF </t>
  </si>
  <si>
    <t xml:space="preserve">ACADIA NO. 34, M.D. OF </t>
  </si>
  <si>
    <t xml:space="preserve">ATHABASCA COUNTY </t>
  </si>
  <si>
    <t xml:space="preserve">BARRHEAD NO. 11, COUNTY OF </t>
  </si>
  <si>
    <t xml:space="preserve">BEAVER COUNTY </t>
  </si>
  <si>
    <t xml:space="preserve">BIG LAKES COUNTY </t>
  </si>
  <si>
    <t xml:space="preserve">BIGHORN NO. 8, M.D. OF </t>
  </si>
  <si>
    <t xml:space="preserve">BIRCH HILLS COUNTY </t>
  </si>
  <si>
    <t xml:space="preserve">BONNYVILLE NO. 87, M.D. OF </t>
  </si>
  <si>
    <t xml:space="preserve">BRAZEAU COUNTY </t>
  </si>
  <si>
    <t xml:space="preserve">CAMROSE COUNTY </t>
  </si>
  <si>
    <t xml:space="preserve">CARDSTON COUNTY </t>
  </si>
  <si>
    <t xml:space="preserve">CLEAR HILLS COUNTY </t>
  </si>
  <si>
    <t xml:space="preserve">CLEARWATER COUNTY </t>
  </si>
  <si>
    <t xml:space="preserve">CYPRESS COUNTY </t>
  </si>
  <si>
    <t xml:space="preserve">FAIRVIEW NO. 136, M.D. OF </t>
  </si>
  <si>
    <t xml:space="preserve">FLAGSTAFF COUNTY </t>
  </si>
  <si>
    <t xml:space="preserve">FOOTHILLS COUNTY </t>
  </si>
  <si>
    <t xml:space="preserve">FORTY MILE NO. 8, COUNTY OF </t>
  </si>
  <si>
    <t xml:space="preserve">GRANDE PRAIRIE NO. 1, COUNTY OF </t>
  </si>
  <si>
    <t xml:space="preserve">GREENVIEW NO. 16, M.D. OF </t>
  </si>
  <si>
    <t xml:space="preserve">KNEEHILL COUNTY </t>
  </si>
  <si>
    <t xml:space="preserve">LAC STE. ANNE COUNTY </t>
  </si>
  <si>
    <t xml:space="preserve">LACOMBE COUNTY </t>
  </si>
  <si>
    <t xml:space="preserve">LAMONT COUNTY </t>
  </si>
  <si>
    <t xml:space="preserve">LEDUC COUNTY </t>
  </si>
  <si>
    <t xml:space="preserve">LESSER SLAVE RIVER NO. 124, M.D. OF </t>
  </si>
  <si>
    <t xml:space="preserve">LETHBRIDGE COUNTY </t>
  </si>
  <si>
    <t xml:space="preserve">MINBURN NO. 27, COUNTY OF </t>
  </si>
  <si>
    <t xml:space="preserve">MOUNTAIN VIEW COUNTY </t>
  </si>
  <si>
    <t xml:space="preserve">NEWELL, COUNTY OF </t>
  </si>
  <si>
    <t xml:space="preserve">NORTHERN LIGHTS, COUNTY OF </t>
  </si>
  <si>
    <t xml:space="preserve">NORTHERN SUNRISE COUNTY </t>
  </si>
  <si>
    <t xml:space="preserve">OPPORTUNITY NO. 17, M.D. OF </t>
  </si>
  <si>
    <t xml:space="preserve">PAINTEARTH NO. 18, COUNTY OF </t>
  </si>
  <si>
    <t xml:space="preserve">PARKLAND COUNTY </t>
  </si>
  <si>
    <t xml:space="preserve">PEACE NO. 135, M.D. OF </t>
  </si>
  <si>
    <t xml:space="preserve">PINCHER CREEK NO. 9, M.D. OF </t>
  </si>
  <si>
    <t xml:space="preserve">PONOKA COUNTY </t>
  </si>
  <si>
    <t xml:space="preserve">PROVOST NO. 52, M.D. OF </t>
  </si>
  <si>
    <t xml:space="preserve">RANCHLAND NO. 66, M.D. OF </t>
  </si>
  <si>
    <t xml:space="preserve">RED DEER COUNTY </t>
  </si>
  <si>
    <t xml:space="preserve">ROCKY VIEW COUNTY </t>
  </si>
  <si>
    <t xml:space="preserve">SADDLE HILLS COUNTY </t>
  </si>
  <si>
    <t xml:space="preserve">SMOKY LAKE COUNTY </t>
  </si>
  <si>
    <t xml:space="preserve">SMOKY RIVER NO. 130, M.D. OF </t>
  </si>
  <si>
    <t xml:space="preserve">SPIRIT RIVER NO. 133, M.D. OF </t>
  </si>
  <si>
    <t xml:space="preserve">ST. PAUL NO. 19, COUNTY OF </t>
  </si>
  <si>
    <t xml:space="preserve">STARLAND COUNTY </t>
  </si>
  <si>
    <t xml:space="preserve">STETTLER NO. 6, COUNTY OF </t>
  </si>
  <si>
    <t xml:space="preserve">STURGEON COUNTY </t>
  </si>
  <si>
    <t xml:space="preserve">TABER, M.D. OF </t>
  </si>
  <si>
    <t xml:space="preserve">THORHILD COUNTY </t>
  </si>
  <si>
    <t xml:space="preserve">TWO HILLS NO. 21, COUNTY OF </t>
  </si>
  <si>
    <t xml:space="preserve">VERMILION RIVER, COUNTY OF </t>
  </si>
  <si>
    <t xml:space="preserve">VULCAN COUNTY </t>
  </si>
  <si>
    <t xml:space="preserve">WAINWRIGHT NO. 61, M.D. OF </t>
  </si>
  <si>
    <t xml:space="preserve">WARNER NO. 5, COUNTY OF </t>
  </si>
  <si>
    <t xml:space="preserve">WESTLOCK COUNTY </t>
  </si>
  <si>
    <t xml:space="preserve">WETASKIWIN NO. 10, COUNTY OF </t>
  </si>
  <si>
    <t xml:space="preserve">WHEATLAND COUNTY </t>
  </si>
  <si>
    <t xml:space="preserve">WILLOW CREEK NO. 26, M.D. OF </t>
  </si>
  <si>
    <t xml:space="preserve">WOODLANDS COUNTY </t>
  </si>
  <si>
    <t xml:space="preserve">YELLOWHEAD COUNTY </t>
  </si>
  <si>
    <t xml:space="preserve">ATHABASCA </t>
  </si>
  <si>
    <t xml:space="preserve">BANFF </t>
  </si>
  <si>
    <t xml:space="preserve">BARRHEAD </t>
  </si>
  <si>
    <t xml:space="preserve">BASHAW </t>
  </si>
  <si>
    <t xml:space="preserve">BASSANO </t>
  </si>
  <si>
    <t xml:space="preserve">BEAVERLODGE </t>
  </si>
  <si>
    <t xml:space="preserve">BENTLEY </t>
  </si>
  <si>
    <t xml:space="preserve">BLACKFALDS </t>
  </si>
  <si>
    <t xml:space="preserve">BON ACCORD </t>
  </si>
  <si>
    <t xml:space="preserve">BONNYVILLE </t>
  </si>
  <si>
    <t xml:space="preserve">BOW ISLAND </t>
  </si>
  <si>
    <t xml:space="preserve">BOWDEN </t>
  </si>
  <si>
    <t xml:space="preserve">BRUDERHEIM </t>
  </si>
  <si>
    <t xml:space="preserve">CALMAR </t>
  </si>
  <si>
    <t xml:space="preserve">CANMORE </t>
  </si>
  <si>
    <t xml:space="preserve">CARDSTON </t>
  </si>
  <si>
    <t xml:space="preserve">CARSTAIRS </t>
  </si>
  <si>
    <t xml:space="preserve">CASTOR </t>
  </si>
  <si>
    <t xml:space="preserve">CLARESHOLM </t>
  </si>
  <si>
    <t xml:space="preserve">COALDALE </t>
  </si>
  <si>
    <t xml:space="preserve">COALHURST </t>
  </si>
  <si>
    <t xml:space="preserve">COCHRANE </t>
  </si>
  <si>
    <t xml:space="preserve">CORONATION </t>
  </si>
  <si>
    <t xml:space="preserve">CROSSFIELD </t>
  </si>
  <si>
    <t xml:space="preserve">DAYSLAND </t>
  </si>
  <si>
    <t xml:space="preserve">DEVON </t>
  </si>
  <si>
    <t xml:space="preserve">DIAMOND VALLEY </t>
  </si>
  <si>
    <t xml:space="preserve">DIDSBURY </t>
  </si>
  <si>
    <t xml:space="preserve">DRAYTON VALLEY </t>
  </si>
  <si>
    <t xml:space="preserve">DRUMHELLER </t>
  </si>
  <si>
    <t xml:space="preserve">ECKVILLE </t>
  </si>
  <si>
    <t xml:space="preserve">EDSON </t>
  </si>
  <si>
    <t xml:space="preserve">ELK POINT </t>
  </si>
  <si>
    <t xml:space="preserve">FAIRVIEW </t>
  </si>
  <si>
    <t xml:space="preserve">FALHER </t>
  </si>
  <si>
    <t xml:space="preserve">FORT MACLEOD </t>
  </si>
  <si>
    <t xml:space="preserve">FOX CREEK </t>
  </si>
  <si>
    <t xml:space="preserve">GIBBONS </t>
  </si>
  <si>
    <t xml:space="preserve">GRIMSHAW </t>
  </si>
  <si>
    <t xml:space="preserve">HANNA </t>
  </si>
  <si>
    <t xml:space="preserve">HARDISTY </t>
  </si>
  <si>
    <t xml:space="preserve">HIGH LEVEL </t>
  </si>
  <si>
    <t xml:space="preserve">HIGH PRAIRIE </t>
  </si>
  <si>
    <t xml:space="preserve">HIGH RIVER </t>
  </si>
  <si>
    <t xml:space="preserve">HINTON </t>
  </si>
  <si>
    <t xml:space="preserve">INNISFAIL </t>
  </si>
  <si>
    <t xml:space="preserve">IRRICANA </t>
  </si>
  <si>
    <t xml:space="preserve">KILLAM </t>
  </si>
  <si>
    <t xml:space="preserve">LAMONT </t>
  </si>
  <si>
    <t xml:space="preserve">LEGAL </t>
  </si>
  <si>
    <t xml:space="preserve">MAGRATH </t>
  </si>
  <si>
    <t xml:space="preserve">MANNING </t>
  </si>
  <si>
    <t xml:space="preserve">MAYERTHORPE </t>
  </si>
  <si>
    <t xml:space="preserve">MCLENNAN </t>
  </si>
  <si>
    <t xml:space="preserve">MILK RIVER </t>
  </si>
  <si>
    <t xml:space="preserve">MILLET </t>
  </si>
  <si>
    <t xml:space="preserve">MORINVILLE </t>
  </si>
  <si>
    <t xml:space="preserve">MUNDARE </t>
  </si>
  <si>
    <t xml:space="preserve">NANTON </t>
  </si>
  <si>
    <t xml:space="preserve">NOBLEFORD </t>
  </si>
  <si>
    <t xml:space="preserve">OKOTOKS </t>
  </si>
  <si>
    <t xml:space="preserve">OLDS </t>
  </si>
  <si>
    <t xml:space="preserve">ONOWAY </t>
  </si>
  <si>
    <t xml:space="preserve">OYEN </t>
  </si>
  <si>
    <t xml:space="preserve">PEACE RIVER </t>
  </si>
  <si>
    <t xml:space="preserve">PENHOLD </t>
  </si>
  <si>
    <t xml:space="preserve">PICTURE BUTTE </t>
  </si>
  <si>
    <t xml:space="preserve">PINCHER CREEK </t>
  </si>
  <si>
    <t xml:space="preserve">PONOKA </t>
  </si>
  <si>
    <t xml:space="preserve">PROVOST </t>
  </si>
  <si>
    <t xml:space="preserve">RAINBOW LAKE </t>
  </si>
  <si>
    <t xml:space="preserve">RAYMOND </t>
  </si>
  <si>
    <t xml:space="preserve">REDCLIFF </t>
  </si>
  <si>
    <t xml:space="preserve">REDWATER </t>
  </si>
  <si>
    <t xml:space="preserve">RIMBEY </t>
  </si>
  <si>
    <t xml:space="preserve">ROCKY MOUNTAIN HOUSE </t>
  </si>
  <si>
    <t xml:space="preserve">SEDGEWICK </t>
  </si>
  <si>
    <t xml:space="preserve">SEXSMITH </t>
  </si>
  <si>
    <t xml:space="preserve">SLAVE LAKE </t>
  </si>
  <si>
    <t xml:space="preserve">SMOKY LAKE </t>
  </si>
  <si>
    <t xml:space="preserve">SPIRIT RIVER </t>
  </si>
  <si>
    <t xml:space="preserve">ST. PAUL </t>
  </si>
  <si>
    <t xml:space="preserve">STAVELY </t>
  </si>
  <si>
    <t xml:space="preserve">STETTLER </t>
  </si>
  <si>
    <t xml:space="preserve">STONY PLAIN </t>
  </si>
  <si>
    <t xml:space="preserve">STRATHMORE </t>
  </si>
  <si>
    <t xml:space="preserve">SUNDRE </t>
  </si>
  <si>
    <t xml:space="preserve">SWAN HILLS </t>
  </si>
  <si>
    <t xml:space="preserve">SYLVAN LAKE </t>
  </si>
  <si>
    <t xml:space="preserve">TABER </t>
  </si>
  <si>
    <t xml:space="preserve">THORSBY </t>
  </si>
  <si>
    <t xml:space="preserve">THREE HILLS </t>
  </si>
  <si>
    <t xml:space="preserve">TOFIELD </t>
  </si>
  <si>
    <t xml:space="preserve">TROCHU </t>
  </si>
  <si>
    <t xml:space="preserve">TWO HILLS </t>
  </si>
  <si>
    <t xml:space="preserve">VALLEYVIEW </t>
  </si>
  <si>
    <t xml:space="preserve">VAUXHALL </t>
  </si>
  <si>
    <t xml:space="preserve">VEGREVILLE </t>
  </si>
  <si>
    <t xml:space="preserve">VERMILION </t>
  </si>
  <si>
    <t xml:space="preserve">VIKING </t>
  </si>
  <si>
    <t xml:space="preserve">VULCAN </t>
  </si>
  <si>
    <t xml:space="preserve">WAINWRIGHT </t>
  </si>
  <si>
    <t xml:space="preserve">WEMBLEY </t>
  </si>
  <si>
    <t xml:space="preserve">WESTLOCK </t>
  </si>
  <si>
    <t xml:space="preserve">WHITECOURT </t>
  </si>
  <si>
    <t xml:space="preserve">ACME </t>
  </si>
  <si>
    <t xml:space="preserve">ALBERTA BEACH </t>
  </si>
  <si>
    <t xml:space="preserve">ALIX </t>
  </si>
  <si>
    <t xml:space="preserve">ALLIANCE </t>
  </si>
  <si>
    <t xml:space="preserve">AMISK </t>
  </si>
  <si>
    <t xml:space="preserve">ANDREW </t>
  </si>
  <si>
    <t xml:space="preserve">ARROWWOOD </t>
  </si>
  <si>
    <t xml:space="preserve">BARNWELL </t>
  </si>
  <si>
    <t xml:space="preserve">BARONS </t>
  </si>
  <si>
    <t xml:space="preserve">BAWLF </t>
  </si>
  <si>
    <t xml:space="preserve">BEISEKER </t>
  </si>
  <si>
    <t xml:space="preserve">BERWYN </t>
  </si>
  <si>
    <t xml:space="preserve">BIG VALLEY </t>
  </si>
  <si>
    <t xml:space="preserve">BITTERN LAKE </t>
  </si>
  <si>
    <t xml:space="preserve">BOYLE </t>
  </si>
  <si>
    <t xml:space="preserve">BRETON </t>
  </si>
  <si>
    <t xml:space="preserve">CARBON </t>
  </si>
  <si>
    <t xml:space="preserve">CARMANGAY </t>
  </si>
  <si>
    <t xml:space="preserve">CAROLINE </t>
  </si>
  <si>
    <t xml:space="preserve">CHAMPION </t>
  </si>
  <si>
    <t xml:space="preserve">CHAUVIN </t>
  </si>
  <si>
    <t xml:space="preserve">CHIPMAN </t>
  </si>
  <si>
    <t xml:space="preserve">CLIVE </t>
  </si>
  <si>
    <t xml:space="preserve">CLYDE </t>
  </si>
  <si>
    <t xml:space="preserve">CONSORT </t>
  </si>
  <si>
    <t xml:space="preserve">COUTTS </t>
  </si>
  <si>
    <t xml:space="preserve">COWLEY </t>
  </si>
  <si>
    <t xml:space="preserve">CREMONA </t>
  </si>
  <si>
    <t xml:space="preserve">CZAR </t>
  </si>
  <si>
    <t xml:space="preserve">DELBURNE </t>
  </si>
  <si>
    <t xml:space="preserve">DELIA </t>
  </si>
  <si>
    <t xml:space="preserve">DONALDA </t>
  </si>
  <si>
    <t xml:space="preserve">DONNELLY </t>
  </si>
  <si>
    <t xml:space="preserve">DUCHESS </t>
  </si>
  <si>
    <t xml:space="preserve">EDBERG </t>
  </si>
  <si>
    <t xml:space="preserve">EDGERTON </t>
  </si>
  <si>
    <t xml:space="preserve">ELNORA </t>
  </si>
  <si>
    <t xml:space="preserve">EMPRESS </t>
  </si>
  <si>
    <t xml:space="preserve">FOREMOST </t>
  </si>
  <si>
    <t xml:space="preserve">FORESTBURG </t>
  </si>
  <si>
    <t xml:space="preserve">GIROUXVILLE </t>
  </si>
  <si>
    <t xml:space="preserve">GLENDON </t>
  </si>
  <si>
    <t xml:space="preserve">GLENWOOD </t>
  </si>
  <si>
    <t xml:space="preserve">HALKIRK </t>
  </si>
  <si>
    <t xml:space="preserve">HAY LAKES </t>
  </si>
  <si>
    <t xml:space="preserve">HEISLER </t>
  </si>
  <si>
    <t xml:space="preserve">HILL SPRING </t>
  </si>
  <si>
    <t xml:space="preserve">HINES CREEK </t>
  </si>
  <si>
    <t xml:space="preserve">HOLDEN </t>
  </si>
  <si>
    <t xml:space="preserve">HUGHENDEN </t>
  </si>
  <si>
    <t xml:space="preserve">HUSSAR </t>
  </si>
  <si>
    <t xml:space="preserve">INNISFREE </t>
  </si>
  <si>
    <t xml:space="preserve">IRMA </t>
  </si>
  <si>
    <t xml:space="preserve">KITSCOTY </t>
  </si>
  <si>
    <t xml:space="preserve">LINDEN </t>
  </si>
  <si>
    <t xml:space="preserve">LOMOND </t>
  </si>
  <si>
    <t xml:space="preserve">LONGVIEW </t>
  </si>
  <si>
    <t xml:space="preserve">LOUGHEED </t>
  </si>
  <si>
    <t xml:space="preserve">MANNVILLE </t>
  </si>
  <si>
    <t xml:space="preserve">MARWAYNE </t>
  </si>
  <si>
    <t xml:space="preserve">MILO </t>
  </si>
  <si>
    <t xml:space="preserve">MORRIN </t>
  </si>
  <si>
    <t xml:space="preserve">MUNSON </t>
  </si>
  <si>
    <t xml:space="preserve">MYRNAM </t>
  </si>
  <si>
    <t xml:space="preserve">NAMPA </t>
  </si>
  <si>
    <t xml:space="preserve">PARADISE VALLEY </t>
  </si>
  <si>
    <t xml:space="preserve">ROCKYFORD </t>
  </si>
  <si>
    <t xml:space="preserve">ROSALIND </t>
  </si>
  <si>
    <t xml:space="preserve">ROSEMARY </t>
  </si>
  <si>
    <t xml:space="preserve">RYCROFT </t>
  </si>
  <si>
    <t xml:space="preserve">RYLEY </t>
  </si>
  <si>
    <t xml:space="preserve">SPRING LAKE </t>
  </si>
  <si>
    <t xml:space="preserve">STANDARD </t>
  </si>
  <si>
    <t xml:space="preserve">STIRLING </t>
  </si>
  <si>
    <t xml:space="preserve">VETERAN </t>
  </si>
  <si>
    <t xml:space="preserve">VILNA </t>
  </si>
  <si>
    <t xml:space="preserve">WARBURG </t>
  </si>
  <si>
    <t xml:space="preserve">WARNER </t>
  </si>
  <si>
    <t xml:space="preserve">WASKATENAU </t>
  </si>
  <si>
    <t xml:space="preserve">YOUNGSTOWN </t>
  </si>
  <si>
    <t xml:space="preserve">ARGENTIA BEACH </t>
  </si>
  <si>
    <t xml:space="preserve">BETULA BEACH </t>
  </si>
  <si>
    <t xml:space="preserve">BIRCH COVE </t>
  </si>
  <si>
    <t xml:space="preserve">BIRCHCLIFF </t>
  </si>
  <si>
    <t xml:space="preserve">BONDISS </t>
  </si>
  <si>
    <t xml:space="preserve">BONNYVILLE BEACH </t>
  </si>
  <si>
    <t xml:space="preserve">BURNSTICK LAKE </t>
  </si>
  <si>
    <t xml:space="preserve">CASTLE ISLAND </t>
  </si>
  <si>
    <t xml:space="preserve">CRYSTAL SPRINGS </t>
  </si>
  <si>
    <t xml:space="preserve">GHOST LAKE </t>
  </si>
  <si>
    <t xml:space="preserve">GOLDEN DAYS </t>
  </si>
  <si>
    <t xml:space="preserve">GRANDVIEW </t>
  </si>
  <si>
    <t xml:space="preserve">GULL LAKE </t>
  </si>
  <si>
    <t xml:space="preserve">HALF MOON BAY </t>
  </si>
  <si>
    <t xml:space="preserve">HORSESHOE BAY </t>
  </si>
  <si>
    <t xml:space="preserve">ISLAND LAKE </t>
  </si>
  <si>
    <t xml:space="preserve">ISLAND LAKE SOUTH </t>
  </si>
  <si>
    <t xml:space="preserve">ITASKA BEACH </t>
  </si>
  <si>
    <t xml:space="preserve">JARVIS BAY </t>
  </si>
  <si>
    <t xml:space="preserve">KAPASIWIN </t>
  </si>
  <si>
    <t xml:space="preserve">LAKEVIEW </t>
  </si>
  <si>
    <t xml:space="preserve">LARKSPUR </t>
  </si>
  <si>
    <t xml:space="preserve">MA-ME-O BEACH </t>
  </si>
  <si>
    <t xml:space="preserve">MEWATHA BEACH </t>
  </si>
  <si>
    <t xml:space="preserve">NAKAMUN PARK </t>
  </si>
  <si>
    <t xml:space="preserve">NORGLENWOLD </t>
  </si>
  <si>
    <t xml:space="preserve">NORRIS BEACH </t>
  </si>
  <si>
    <t xml:space="preserve">PARKLAND BEACH </t>
  </si>
  <si>
    <t xml:space="preserve">PELICAN NARROWS </t>
  </si>
  <si>
    <t xml:space="preserve">POINT ALISON </t>
  </si>
  <si>
    <t xml:space="preserve">POPLAR BAY </t>
  </si>
  <si>
    <t xml:space="preserve">ROCHON SANDS </t>
  </si>
  <si>
    <t xml:space="preserve">ROSS HAVEN </t>
  </si>
  <si>
    <t xml:space="preserve">SANDY BEACH </t>
  </si>
  <si>
    <t xml:space="preserve">SEBA BEACH </t>
  </si>
  <si>
    <t xml:space="preserve">SILVER BEACH </t>
  </si>
  <si>
    <t xml:space="preserve">SILVER SANDS </t>
  </si>
  <si>
    <t xml:space="preserve">SOUTH BAPTISTE </t>
  </si>
  <si>
    <t xml:space="preserve">SOUTH VIEW </t>
  </si>
  <si>
    <t xml:space="preserve">SUNBREAKER COVE </t>
  </si>
  <si>
    <t xml:space="preserve">SUNDANCE BEACH </t>
  </si>
  <si>
    <t xml:space="preserve">SUNRISE BEACH </t>
  </si>
  <si>
    <t xml:space="preserve">SUNSET BEACH </t>
  </si>
  <si>
    <t xml:space="preserve">SUNSET POINT </t>
  </si>
  <si>
    <t xml:space="preserve">VAL QUENTIN </t>
  </si>
  <si>
    <t xml:space="preserve">WAIPAROUS </t>
  </si>
  <si>
    <t xml:space="preserve">WEST BAPTISTE </t>
  </si>
  <si>
    <t xml:space="preserve">WEST COVE </t>
  </si>
  <si>
    <t xml:space="preserve">WHISPERING HILLS </t>
  </si>
  <si>
    <t xml:space="preserve">WHITE SANDS </t>
  </si>
  <si>
    <t xml:space="preserve">YELLOWSTONE </t>
  </si>
  <si>
    <t xml:space="preserve">I.D. NO. 04 (WATERTON) </t>
  </si>
  <si>
    <t xml:space="preserve">I.D. NO. 09 (BANFF) </t>
  </si>
  <si>
    <t xml:space="preserve">I.D. NO. 12 (JASPER NATIONAL PARK) </t>
  </si>
  <si>
    <t xml:space="preserve">I.D. NO. 13 (ELK ISLAND) </t>
  </si>
  <si>
    <t xml:space="preserve">I.D. NO. 24 (WOOD BUFFALO) </t>
  </si>
  <si>
    <t xml:space="preserve">I.D. NO. 25 (WILLMORE WILDERNESS) </t>
  </si>
  <si>
    <t xml:space="preserve">KANANASKIS IMPROVEMENT DISTRICT </t>
  </si>
  <si>
    <t xml:space="preserve">SPECIAL AREAS BOARD </t>
  </si>
  <si>
    <t>Metis Settlement</t>
  </si>
  <si>
    <t>0406</t>
  </si>
  <si>
    <t xml:space="preserve">BUFFALO LAKE METIS SETTLEMENT </t>
  </si>
  <si>
    <t>0407</t>
  </si>
  <si>
    <t xml:space="preserve">EAST PRAIRIE METIS SETTLEMENT </t>
  </si>
  <si>
    <t>0408</t>
  </si>
  <si>
    <t xml:space="preserve">ELIZABETH METIS SETTLEMENT </t>
  </si>
  <si>
    <t>0409</t>
  </si>
  <si>
    <t xml:space="preserve">FISHING LAKE METIS SETTLEMENT </t>
  </si>
  <si>
    <t>0410</t>
  </si>
  <si>
    <t xml:space="preserve">GIFT LAKE METIS SETTLEMENT </t>
  </si>
  <si>
    <t>0411</t>
  </si>
  <si>
    <t xml:space="preserve">KIKINO METIS SETTLEMENT </t>
  </si>
  <si>
    <t>0412</t>
  </si>
  <si>
    <t xml:space="preserve">PADDLE PRAIRIE METIS SETTLEMENT </t>
  </si>
  <si>
    <t>0413</t>
  </si>
  <si>
    <t xml:space="preserve">PEAVINE METIS SETTLEMENT </t>
  </si>
  <si>
    <t>First Nation</t>
  </si>
  <si>
    <t>0466</t>
  </si>
  <si>
    <t xml:space="preserve">ALEXANDER FIRST NATION </t>
  </si>
  <si>
    <t>0467</t>
  </si>
  <si>
    <t xml:space="preserve">ALEXIS NAKOTA SIOUX NATION </t>
  </si>
  <si>
    <t>0428</t>
  </si>
  <si>
    <t xml:space="preserve">ATHABASCA CHIPEWYAN FIRST NATION </t>
  </si>
  <si>
    <t>0421</t>
  </si>
  <si>
    <t xml:space="preserve">BEAVER FIRST NATION </t>
  </si>
  <si>
    <t>0468</t>
  </si>
  <si>
    <t xml:space="preserve">BEAVER LAKE CREE  NATION </t>
  </si>
  <si>
    <t>0469</t>
  </si>
  <si>
    <t xml:space="preserve">BIGSTONE CREE NATION </t>
  </si>
  <si>
    <t>0420</t>
  </si>
  <si>
    <t xml:space="preserve">BLOOD TRIBE </t>
  </si>
  <si>
    <t>0437</t>
  </si>
  <si>
    <t xml:space="preserve">CHIPEWYAN PRAIRIE FIRST NATION </t>
  </si>
  <si>
    <t>0423</t>
  </si>
  <si>
    <t xml:space="preserve">COLD LAKE FIRST NATIONS </t>
  </si>
  <si>
    <t>0472</t>
  </si>
  <si>
    <t xml:space="preserve">DENE THA' FIRST NATION </t>
  </si>
  <si>
    <t>0424</t>
  </si>
  <si>
    <t xml:space="preserve">DRIFTPILE CREE NATION </t>
  </si>
  <si>
    <t>0425</t>
  </si>
  <si>
    <t xml:space="preserve">DUNCAN'S FIRST NATION </t>
  </si>
  <si>
    <t>0426</t>
  </si>
  <si>
    <t xml:space="preserve">ENOCH CREE NATION #440 </t>
  </si>
  <si>
    <t>0427</t>
  </si>
  <si>
    <t xml:space="preserve">ERMINESKIN TRIBE </t>
  </si>
  <si>
    <t>0429</t>
  </si>
  <si>
    <t xml:space="preserve">FORT MCKAY FIRST NATION </t>
  </si>
  <si>
    <t>0430</t>
  </si>
  <si>
    <t xml:space="preserve">FORT MCMURRAY #468 FIRST NATION </t>
  </si>
  <si>
    <t>0431</t>
  </si>
  <si>
    <t xml:space="preserve">FROG LAKE FIRST NATION </t>
  </si>
  <si>
    <t>0435</t>
  </si>
  <si>
    <t xml:space="preserve">HEART LAKE FIRST NATION </t>
  </si>
  <si>
    <t>0436</t>
  </si>
  <si>
    <t xml:space="preserve">HORSE LAKE FIRST NATION </t>
  </si>
  <si>
    <t>0433</t>
  </si>
  <si>
    <t xml:space="preserve">KAPAWE'NO FIRST NATION </t>
  </si>
  <si>
    <t>0438</t>
  </si>
  <si>
    <t xml:space="preserve">KEHEWIN CREE NATION </t>
  </si>
  <si>
    <t>0439</t>
  </si>
  <si>
    <t xml:space="preserve">LITTLE RED RIVER CREE NATION </t>
  </si>
  <si>
    <t>0473</t>
  </si>
  <si>
    <t xml:space="preserve">LOON RIVER CREE </t>
  </si>
  <si>
    <t>0440</t>
  </si>
  <si>
    <t xml:space="preserve">LOUIS BULL TRIBE </t>
  </si>
  <si>
    <t>0474</t>
  </si>
  <si>
    <t xml:space="preserve">LUBICON LAKE BAND </t>
  </si>
  <si>
    <t>0478</t>
  </si>
  <si>
    <t xml:space="preserve">MIKISEW CREE FIRST NATION </t>
  </si>
  <si>
    <t>0441</t>
  </si>
  <si>
    <t xml:space="preserve">MONTANA FIRST NATION </t>
  </si>
  <si>
    <t>0442</t>
  </si>
  <si>
    <t xml:space="preserve">O'CHIESE FIRST NATION </t>
  </si>
  <si>
    <t>0444</t>
  </si>
  <si>
    <t xml:space="preserve">PAUL FIRST NATION </t>
  </si>
  <si>
    <t>5385</t>
  </si>
  <si>
    <t xml:space="preserve">PEERLESS TROUT FIRST NATION </t>
  </si>
  <si>
    <t>0445</t>
  </si>
  <si>
    <t xml:space="preserve">PIIKANI NATION </t>
  </si>
  <si>
    <t>0446</t>
  </si>
  <si>
    <t xml:space="preserve">SADDLE LAKE CREE NATION </t>
  </si>
  <si>
    <t>0447</t>
  </si>
  <si>
    <t xml:space="preserve">SAMSON CREE NATION </t>
  </si>
  <si>
    <t>0449</t>
  </si>
  <si>
    <t xml:space="preserve">SAWRIDGE FIRST NATION </t>
  </si>
  <si>
    <t>0419</t>
  </si>
  <si>
    <t xml:space="preserve">SIKSIKA NATION </t>
  </si>
  <si>
    <t>1070</t>
  </si>
  <si>
    <t xml:space="preserve">SMITH'S LANDING FIRST NATION </t>
  </si>
  <si>
    <t>0451</t>
  </si>
  <si>
    <t xml:space="preserve">STONEY (BEARSPAW) FIRST NATION </t>
  </si>
  <si>
    <t>0476</t>
  </si>
  <si>
    <t xml:space="preserve">STONEY (CHINIKI) FIRST NATION </t>
  </si>
  <si>
    <t>0477</t>
  </si>
  <si>
    <t xml:space="preserve">STONEY (GOODSTONEY) FIRST NATION </t>
  </si>
  <si>
    <t>0452</t>
  </si>
  <si>
    <t xml:space="preserve">STURGEON LAKE CREE NATION </t>
  </si>
  <si>
    <t>0453</t>
  </si>
  <si>
    <t xml:space="preserve">SUCKER CREEK FIRST NATION </t>
  </si>
  <si>
    <t>0454</t>
  </si>
  <si>
    <t xml:space="preserve">SUNCHILD FIRST NATION </t>
  </si>
  <si>
    <t>0455</t>
  </si>
  <si>
    <t xml:space="preserve">SWAN RIVER FIRST NATION </t>
  </si>
  <si>
    <t>0456</t>
  </si>
  <si>
    <t xml:space="preserve">TALLCREE TRIBAL GOVERNMENT </t>
  </si>
  <si>
    <t>0448</t>
  </si>
  <si>
    <t xml:space="preserve">TSUUT'INA NATION </t>
  </si>
  <si>
    <t>1073</t>
  </si>
  <si>
    <t xml:space="preserve">WHITEFISH (GOODFISH) LAKE FIRST NATION . </t>
  </si>
  <si>
    <t>0457</t>
  </si>
  <si>
    <t xml:space="preserve">WHITEFISH LAKE FIRST NATION </t>
  </si>
  <si>
    <t>0475</t>
  </si>
  <si>
    <t xml:space="preserve">WOODLAND CREE FIRST NATION </t>
  </si>
  <si>
    <t>0462</t>
  </si>
  <si>
    <t xml:space="preserve">TOWNSITE OF REDWOOD MEADOWS ADMIN SOC </t>
  </si>
  <si>
    <t>Schedule Q</t>
  </si>
  <si>
    <t>Re-Measurement Gains and Losses - TOTAL</t>
  </si>
  <si>
    <t>Accumulated remeasurement gains (losses) at beginning of the year</t>
  </si>
  <si>
    <t>Gains</t>
  </si>
  <si>
    <t>Losses</t>
  </si>
  <si>
    <t>Amounts reclassified to Statement of Operations</t>
  </si>
  <si>
    <t>Net Remeasurement gains (losses) for the year</t>
  </si>
  <si>
    <t>Accumulated remeasurement gains (losses) at end of year</t>
  </si>
  <si>
    <t>02171</t>
  </si>
  <si>
    <t>02172</t>
  </si>
  <si>
    <t>02174</t>
  </si>
  <si>
    <t>02176</t>
  </si>
  <si>
    <t>02178</t>
  </si>
  <si>
    <t>02180</t>
  </si>
  <si>
    <t>Schedule ST</t>
  </si>
  <si>
    <t>General Statistics - General Statistics</t>
  </si>
  <si>
    <t>Total Full-Time Municipal Positions</t>
  </si>
  <si>
    <t>Total Area of Municipality (Hectares)</t>
  </si>
  <si>
    <t>Number of Hamlets (Specialized Municipalities and Municipal Districts Only)</t>
  </si>
  <si>
    <t>Length of all Open Roads Maintained (km)</t>
  </si>
  <si>
    <t>Does your municipality have a Community Payment Aggregate Levy (CAPL) bylaw?</t>
  </si>
  <si>
    <t xml:space="preserve">What is the CAPL rate established by bylaw ? ($ per tonne) </t>
  </si>
  <si>
    <t>How much CAPL revenue ($) was collected in current reporting year?</t>
  </si>
  <si>
    <t xml:space="preserve">CAPL revenue in current reporting year was allocated to: (select all that apply) </t>
  </si>
  <si>
    <t>Does your municipality provide transit service?</t>
  </si>
  <si>
    <t>Has there been a new facility constructed?</t>
  </si>
  <si>
    <t>New facility types</t>
  </si>
  <si>
    <t>Municipality Owned Systems</t>
  </si>
  <si>
    <t>Service Providers</t>
  </si>
  <si>
    <t>Co-ops</t>
  </si>
  <si>
    <t>Regional Systems</t>
  </si>
  <si>
    <t>Municipality Owned System</t>
  </si>
  <si>
    <t>Length of Storm Drainage Mains (km)</t>
  </si>
  <si>
    <t>Does your municipality have a Subdivision and Development Appeal Board (SDAB) established by bylaw?</t>
  </si>
  <si>
    <t>How many SDAB members are appointed?</t>
  </si>
  <si>
    <t>How many SDAB members are trained?</t>
  </si>
  <si>
    <t>Is the SDAB clerk a designated officer of your municipality?</t>
  </si>
  <si>
    <t xml:space="preserve">Has the SDAB clerk completed the SDAB Training? </t>
  </si>
  <si>
    <t>Is your municipality a member of an intermunicipal SDAB?</t>
  </si>
  <si>
    <t>How many municipalities are members of the intermunicipal SDAB?</t>
  </si>
  <si>
    <t>Number of Residences (Summer Villages Only)</t>
  </si>
  <si>
    <t>Number of Bridges</t>
  </si>
  <si>
    <t>Number of Dwelling Units</t>
  </si>
  <si>
    <t>Total Assessment Services Cost</t>
  </si>
  <si>
    <t>Number of residential or farm land complaints filed</t>
  </si>
  <si>
    <t>Number of residential or farm land complaints withdrawn</t>
  </si>
  <si>
    <t>Number of residential or farm complaints heard by the LARB</t>
  </si>
  <si>
    <t>Number of assessment adjustments made by the LARB</t>
  </si>
  <si>
    <t>Number of CARB Residential and Non-Residential Complaints Filed</t>
  </si>
  <si>
    <t>Number of CARB residential and non-residential complaints withdrawn</t>
  </si>
  <si>
    <t>Number of Residential and Non-Residential Complaints Heard by the CARB</t>
  </si>
  <si>
    <t>Number of residential and non-residential assessment adjustments made by the CARB</t>
  </si>
  <si>
    <t>When was your Municipal Development Plan Last Approved (date)?</t>
  </si>
  <si>
    <t>Number of development permits applications received</t>
  </si>
  <si>
    <t>Number of development permits issued</t>
  </si>
  <si>
    <t>Estimated value of Residential construction (building permit) ($)</t>
  </si>
  <si>
    <t>Estimated value of Commercial construction (building permit) ($)</t>
  </si>
  <si>
    <t>Estimated value of Industrial construction (building permit) ($)</t>
  </si>
  <si>
    <t>Estimated value of Institutional construction (building permit) ($)</t>
  </si>
  <si>
    <t>Total Value of Development Permits Issued</t>
  </si>
  <si>
    <t>Number of building permits issued</t>
  </si>
  <si>
    <t>Average number of days from a development permit application to approval</t>
  </si>
  <si>
    <t>Number of subdivision applications received</t>
  </si>
  <si>
    <t>Does your municipality issue business licences?</t>
  </si>
  <si>
    <t>Number of business licences (new and renewals) issued in this reporting year</t>
  </si>
  <si>
    <t>Average number of days from a business licence application to approval</t>
  </si>
  <si>
    <t>Number of subdivision applications approved</t>
  </si>
  <si>
    <t>Average number of days from subdivision application to approval</t>
  </si>
  <si>
    <t>Average number of days from a building permit application to approval</t>
  </si>
  <si>
    <t>Number of building permit applications received</t>
  </si>
  <si>
    <t>Number of Business Licences Renewals</t>
  </si>
  <si>
    <t>Number of amendments to the land use bylaw</t>
  </si>
  <si>
    <t>Number of Subdivision and Development Appeal Board appeals heard</t>
  </si>
  <si>
    <t>05500</t>
  </si>
  <si>
    <t>05510</t>
  </si>
  <si>
    <t>05515</t>
  </si>
  <si>
    <t>05520</t>
  </si>
  <si>
    <t>05541</t>
  </si>
  <si>
    <t>05542</t>
  </si>
  <si>
    <t>05543</t>
  </si>
  <si>
    <t>05544</t>
  </si>
  <si>
    <t>05546</t>
  </si>
  <si>
    <t>05547</t>
  </si>
  <si>
    <t>05548</t>
  </si>
  <si>
    <t>05555</t>
  </si>
  <si>
    <t>05556</t>
  </si>
  <si>
    <t>05557</t>
  </si>
  <si>
    <t>05558</t>
  </si>
  <si>
    <t>05559</t>
  </si>
  <si>
    <t>05560</t>
  </si>
  <si>
    <t>05565</t>
  </si>
  <si>
    <t>05566</t>
  </si>
  <si>
    <t>05567</t>
  </si>
  <si>
    <t>05568</t>
  </si>
  <si>
    <t>05569</t>
  </si>
  <si>
    <t>05570</t>
  </si>
  <si>
    <t>05580</t>
  </si>
  <si>
    <t>05581</t>
  </si>
  <si>
    <t>05582</t>
  </si>
  <si>
    <t>05583</t>
  </si>
  <si>
    <t>05584</t>
  </si>
  <si>
    <t>05585</t>
  </si>
  <si>
    <t>05586</t>
  </si>
  <si>
    <t>05587</t>
  </si>
  <si>
    <t>05590</t>
  </si>
  <si>
    <t>05591</t>
  </si>
  <si>
    <t>05595</t>
  </si>
  <si>
    <t>05596</t>
  </si>
  <si>
    <t>05602</t>
  </si>
  <si>
    <t>05604</t>
  </si>
  <si>
    <t>05606</t>
  </si>
  <si>
    <t>05608</t>
  </si>
  <si>
    <t>05623</t>
  </si>
  <si>
    <t>05625</t>
  </si>
  <si>
    <t>05627</t>
  </si>
  <si>
    <t>05629</t>
  </si>
  <si>
    <t>05658</t>
  </si>
  <si>
    <t>05660</t>
  </si>
  <si>
    <t>05661</t>
  </si>
  <si>
    <t>05663</t>
  </si>
  <si>
    <t>05664</t>
  </si>
  <si>
    <t>05665</t>
  </si>
  <si>
    <t>05666</t>
  </si>
  <si>
    <t>05667</t>
  </si>
  <si>
    <t>05668</t>
  </si>
  <si>
    <t>05669</t>
  </si>
  <si>
    <t>05670</t>
  </si>
  <si>
    <t>05671</t>
  </si>
  <si>
    <t>05672</t>
  </si>
  <si>
    <t>05673</t>
  </si>
  <si>
    <t>05674</t>
  </si>
  <si>
    <t>05675</t>
  </si>
  <si>
    <t>05676</t>
  </si>
  <si>
    <t>05677</t>
  </si>
  <si>
    <t>05678</t>
  </si>
  <si>
    <t>05680</t>
  </si>
  <si>
    <t>05690</t>
  </si>
  <si>
    <t>No</t>
  </si>
  <si>
    <t>Yes</t>
  </si>
  <si>
    <t>Sep 15, 2014</t>
  </si>
  <si>
    <t>Mar 26, 2019</t>
  </si>
  <si>
    <t>Feb 04, 2019</t>
  </si>
  <si>
    <t>Transportation</t>
  </si>
  <si>
    <t>Feb 08, 2021</t>
  </si>
  <si>
    <t>Aug 15, 2016</t>
  </si>
  <si>
    <t>Aug 24, 2021</t>
  </si>
  <si>
    <t>Dec 07, 2020</t>
  </si>
  <si>
    <t>Jan 26, 2021</t>
  </si>
  <si>
    <t>Jan 25, 2024</t>
  </si>
  <si>
    <t>Aug 19, 2024</t>
  </si>
  <si>
    <t>Jun 29, 2021</t>
  </si>
  <si>
    <t>May 24, 2023</t>
  </si>
  <si>
    <t>Oct 06, 2020</t>
  </si>
  <si>
    <t>Apr 30, 2021</t>
  </si>
  <si>
    <t>Sep 09, 2024</t>
  </si>
  <si>
    <t>Apr 28, 2021</t>
  </si>
  <si>
    <t>Dec 08, 2024</t>
  </si>
  <si>
    <t>Oct 11, 2022</t>
  </si>
  <si>
    <t>Jan 31, 2024</t>
  </si>
  <si>
    <t>Sep 05, 2017</t>
  </si>
  <si>
    <t>Oct 09, 2024</t>
  </si>
  <si>
    <t>Feb 08, 2022</t>
  </si>
  <si>
    <t>General Government</t>
  </si>
  <si>
    <t>Aug 28, 2019</t>
  </si>
  <si>
    <t>Aug 17, 2010</t>
  </si>
  <si>
    <t>Dec 18, 2024</t>
  </si>
  <si>
    <t>Feb 26, 2024</t>
  </si>
  <si>
    <t>Jan 08, 2013</t>
  </si>
  <si>
    <t>Aug 24, 2017</t>
  </si>
  <si>
    <t>Oct 24, 2023</t>
  </si>
  <si>
    <t>Oct 05, 2021</t>
  </si>
  <si>
    <t>Mar 26, 2024</t>
  </si>
  <si>
    <t>Jul 12, 1999</t>
  </si>
  <si>
    <t>Sep 18, 2019</t>
  </si>
  <si>
    <t>May 09, 2023</t>
  </si>
  <si>
    <t>Recreation, Other</t>
  </si>
  <si>
    <t>Jun 24, 2008</t>
  </si>
  <si>
    <t>Oct 11, 2017</t>
  </si>
  <si>
    <t>Sep 23, 2009</t>
  </si>
  <si>
    <t>General Government, Recreation, Other</t>
  </si>
  <si>
    <t>Sep 14, 2022</t>
  </si>
  <si>
    <t>Sep 27, 2016</t>
  </si>
  <si>
    <t>Feb 23, 2021</t>
  </si>
  <si>
    <t>General Government, Transportation</t>
  </si>
  <si>
    <t>Dec 02, 2015</t>
  </si>
  <si>
    <t>Protective Services</t>
  </si>
  <si>
    <t>Dec 12, 2024</t>
  </si>
  <si>
    <t>Mar 01, 2024</t>
  </si>
  <si>
    <t>Aug 27, 2024</t>
  </si>
  <si>
    <t>Apr 24, 2013</t>
  </si>
  <si>
    <t>Mar 10, 2022</t>
  </si>
  <si>
    <t>Jun 19, 2023</t>
  </si>
  <si>
    <t>Dec 09, 2020</t>
  </si>
  <si>
    <t>May 25, 2023</t>
  </si>
  <si>
    <t>Oct 12, 2010</t>
  </si>
  <si>
    <t>Sep 14, 2021</t>
  </si>
  <si>
    <t>Sep 09, 2020</t>
  </si>
  <si>
    <t>Aug 17, 2021</t>
  </si>
  <si>
    <t>Protective Services, Transportation</t>
  </si>
  <si>
    <t>Aug 11, 2009</t>
  </si>
  <si>
    <t>Oct 12, 2021</t>
  </si>
  <si>
    <t>Sep 30, 2023</t>
  </si>
  <si>
    <t>Jun 27, 2024</t>
  </si>
  <si>
    <t>May 07, 2024</t>
  </si>
  <si>
    <t>Sep 21, 2021</t>
  </si>
  <si>
    <t>Oct 01, 2013</t>
  </si>
  <si>
    <t>Aug 13, 2024</t>
  </si>
  <si>
    <t>Jan 31, 2013</t>
  </si>
  <si>
    <t>Oct 12, 2016</t>
  </si>
  <si>
    <t>Jul 12, 2022</t>
  </si>
  <si>
    <t>Oct 23, 2019</t>
  </si>
  <si>
    <t>Jun 25, 2014</t>
  </si>
  <si>
    <t>General Government, Transportation, Recreation</t>
  </si>
  <si>
    <t>Apr 22, 2014</t>
  </si>
  <si>
    <t>Jan 13, 2004</t>
  </si>
  <si>
    <t>Jan 12, 2016</t>
  </si>
  <si>
    <t>Oct 25, 2023</t>
  </si>
  <si>
    <t>Jan 01, 2020</t>
  </si>
  <si>
    <t>Apr 04, 2012</t>
  </si>
  <si>
    <t>Jun 20, 2023</t>
  </si>
  <si>
    <t>Nov 10, 1999</t>
  </si>
  <si>
    <t>Apr 01, 2016</t>
  </si>
  <si>
    <t>Apr 11, 2023</t>
  </si>
  <si>
    <t>Dec 22, 2022</t>
  </si>
  <si>
    <t>Jun 14, 2017</t>
  </si>
  <si>
    <t>Apr 24, 2024</t>
  </si>
  <si>
    <t>Sep 10, 2024</t>
  </si>
  <si>
    <t>Oct 05, 2010</t>
  </si>
  <si>
    <t>Jun 25, 2019</t>
  </si>
  <si>
    <t>Oct 02, 2018</t>
  </si>
  <si>
    <t>Dec 14, 2020</t>
  </si>
  <si>
    <t>Nov 22, 2021</t>
  </si>
  <si>
    <t>Sep 13, 2016</t>
  </si>
  <si>
    <t>Aug 01, 2009</t>
  </si>
  <si>
    <t>Jan 16, 2024</t>
  </si>
  <si>
    <t>May 24, 2005</t>
  </si>
  <si>
    <t>Apr 26, 2010</t>
  </si>
  <si>
    <t>Jun 12, 2012</t>
  </si>
  <si>
    <t>Oct 03, 2018</t>
  </si>
  <si>
    <t>Aug 19, 2019</t>
  </si>
  <si>
    <t>Feb 13, 2017</t>
  </si>
  <si>
    <t>Feb 28, 2015</t>
  </si>
  <si>
    <t>Feb 24, 2020</t>
  </si>
  <si>
    <t>Mar 28, 2011</t>
  </si>
  <si>
    <t>May 28, 2018</t>
  </si>
  <si>
    <t>Oct 13, 2020</t>
  </si>
  <si>
    <t>May 16, 2017</t>
  </si>
  <si>
    <t>May 27, 2019</t>
  </si>
  <si>
    <t>Nov 05, 2018</t>
  </si>
  <si>
    <t>Sep 15, 2010</t>
  </si>
  <si>
    <t>Aug 14, 2017</t>
  </si>
  <si>
    <t>Sep 20, 2004</t>
  </si>
  <si>
    <t>Nov 26, 2024</t>
  </si>
  <si>
    <t>Oct 02, 2024</t>
  </si>
  <si>
    <t>Mar 06, 2023</t>
  </si>
  <si>
    <t>Jan 12, 2004</t>
  </si>
  <si>
    <t>Dec 15, 2015</t>
  </si>
  <si>
    <t>Mar 25, 2013</t>
  </si>
  <si>
    <t>Aug 24, 2015</t>
  </si>
  <si>
    <t>Jul 26, 2016</t>
  </si>
  <si>
    <t>Nov 28, 2018</t>
  </si>
  <si>
    <t>Jun 22, 2011</t>
  </si>
  <si>
    <t>Mar 12, 2013</t>
  </si>
  <si>
    <t>Feb 11, 2009</t>
  </si>
  <si>
    <t>Dec 13, 2016</t>
  </si>
  <si>
    <t>Oct 28, 2024</t>
  </si>
  <si>
    <t>Sep 01, 2017</t>
  </si>
  <si>
    <t>Apr 23, 2007</t>
  </si>
  <si>
    <t>Dec 17, 2024</t>
  </si>
  <si>
    <t>Sep 25, 2007</t>
  </si>
  <si>
    <t>Jul 15, 2013</t>
  </si>
  <si>
    <t>Nov 26, 2014</t>
  </si>
  <si>
    <t>May 08, 2017</t>
  </si>
  <si>
    <t>Oct 15, 2019</t>
  </si>
  <si>
    <t>Apr 10, 2017</t>
  </si>
  <si>
    <t>Mar 11, 2015</t>
  </si>
  <si>
    <t>Sep 12, 2017</t>
  </si>
  <si>
    <t>Jun 24, 2020</t>
  </si>
  <si>
    <t>Sep 04, 2018</t>
  </si>
  <si>
    <t>Jun 30, 2011</t>
  </si>
  <si>
    <t>Jan 11, 2021</t>
  </si>
  <si>
    <t>Jan 25, 2021</t>
  </si>
  <si>
    <t>Sep 17, 2020</t>
  </si>
  <si>
    <t>Sep 13, 2010</t>
  </si>
  <si>
    <t>Oct 26, 2020</t>
  </si>
  <si>
    <t>Sep 13, 2004</t>
  </si>
  <si>
    <t>Oct 15, 2013</t>
  </si>
  <si>
    <t>Sep 10, 2013</t>
  </si>
  <si>
    <t>Jun 15, 2010</t>
  </si>
  <si>
    <t>Nov 01, 2021</t>
  </si>
  <si>
    <t>Mar 15, 2019</t>
  </si>
  <si>
    <t>Dec 22, 2009</t>
  </si>
  <si>
    <t>Mar 07, 2016</t>
  </si>
  <si>
    <t>Jan 19, 2021</t>
  </si>
  <si>
    <t>Apr 16, 2009</t>
  </si>
  <si>
    <t>Jun 07, 2021</t>
  </si>
  <si>
    <t>Oct 23, 2007</t>
  </si>
  <si>
    <t>Dec 21, 2012</t>
  </si>
  <si>
    <t>Dec 19, 2019</t>
  </si>
  <si>
    <t>May 11, 2009</t>
  </si>
  <si>
    <t>Jun 28, 2021</t>
  </si>
  <si>
    <t>Sep 03, 2013</t>
  </si>
  <si>
    <t>Oct 14, 2024</t>
  </si>
  <si>
    <t>Apr 17, 2024</t>
  </si>
  <si>
    <t>Oct 07, 2024</t>
  </si>
  <si>
    <t>Jul 11, 2012</t>
  </si>
  <si>
    <t>Dec 08, 2014</t>
  </si>
  <si>
    <t>Aug 17, 2020</t>
  </si>
  <si>
    <t>Apr 11, 2017</t>
  </si>
  <si>
    <t>Feb 10, 2020</t>
  </si>
  <si>
    <t>Aug 14, 2018</t>
  </si>
  <si>
    <t>Aug 15, 2022</t>
  </si>
  <si>
    <t>Jun 20, 2022</t>
  </si>
  <si>
    <t>May 13, 2024</t>
  </si>
  <si>
    <t>Jun 01, 2019</t>
  </si>
  <si>
    <t>Jan 29, 2013</t>
  </si>
  <si>
    <t>Dec 21, 2021</t>
  </si>
  <si>
    <t>Jun 22, 2020</t>
  </si>
  <si>
    <t>Jul 15, 2024</t>
  </si>
  <si>
    <t>Jul 05, 2021</t>
  </si>
  <si>
    <t>Sep 19, 2017</t>
  </si>
  <si>
    <t>Feb 21, 2024</t>
  </si>
  <si>
    <t>May 16, 2019</t>
  </si>
  <si>
    <t>Sep 15, 2020</t>
  </si>
  <si>
    <t>May 10, 2017</t>
  </si>
  <si>
    <t>Apr 18, 2013</t>
  </si>
  <si>
    <t>Oct 09, 2018</t>
  </si>
  <si>
    <t>Jul 21, 2021</t>
  </si>
  <si>
    <t>Apr 06, 2016</t>
  </si>
  <si>
    <t>Feb 10, 1997</t>
  </si>
  <si>
    <t>Aug 16, 2023</t>
  </si>
  <si>
    <t>Sep 17, 2019</t>
  </si>
  <si>
    <t>Dec 09, 2019</t>
  </si>
  <si>
    <t>May 25, 2020</t>
  </si>
  <si>
    <t>Nov 06, 2023</t>
  </si>
  <si>
    <t>Mar 10, 2020</t>
  </si>
  <si>
    <t>Apr 21, 2021</t>
  </si>
  <si>
    <t>Apr 01, 2017</t>
  </si>
  <si>
    <t>Sep 16, 2019</t>
  </si>
  <si>
    <t>May 09, 2017</t>
  </si>
  <si>
    <t>Oct 10, 2019</t>
  </si>
  <si>
    <t>Dec 19, 2018</t>
  </si>
  <si>
    <t>May 20, 2021</t>
  </si>
  <si>
    <t>Mar 18, 2022</t>
  </si>
  <si>
    <t>Oct 22, 2022</t>
  </si>
  <si>
    <t>Mar 26, 2009</t>
  </si>
  <si>
    <t>Aug 14, 2019</t>
  </si>
  <si>
    <t>Apr 13, 2021</t>
  </si>
  <si>
    <t>Mar 11, 2021</t>
  </si>
  <si>
    <t>Mar 10, 2021</t>
  </si>
  <si>
    <t>Mar 16, 2020</t>
  </si>
  <si>
    <t>Dec 14, 2018</t>
  </si>
  <si>
    <t>Sep 01, 1998</t>
  </si>
  <si>
    <t>Oct 16, 2013</t>
  </si>
  <si>
    <t>Jul 21, 2020</t>
  </si>
  <si>
    <t>Jun 18, 2019</t>
  </si>
  <si>
    <t>May 08, 2023</t>
  </si>
  <si>
    <t>Oct 18, 2022</t>
  </si>
  <si>
    <t>Apr 18, 2019</t>
  </si>
  <si>
    <t>Jul 17, 2006</t>
  </si>
  <si>
    <t>Jun 22, 2022</t>
  </si>
  <si>
    <t>Feb 09, 2021</t>
  </si>
  <si>
    <t>Jul 19, 2018</t>
  </si>
  <si>
    <t>Jun 18, 2012</t>
  </si>
  <si>
    <t>Jul 15, 2021</t>
  </si>
  <si>
    <t>Mar 01, 2021</t>
  </si>
  <si>
    <t>Dec 13, 2018</t>
  </si>
  <si>
    <t>Nov 13, 2019</t>
  </si>
  <si>
    <t>Dec 04, 2019</t>
  </si>
  <si>
    <t>Jul 22, 2020</t>
  </si>
  <si>
    <t>Jun 08, 2022</t>
  </si>
  <si>
    <t>Sep 07, 2022</t>
  </si>
  <si>
    <t>Aug 27, 2019</t>
  </si>
  <si>
    <t>Mar 18, 2021</t>
  </si>
  <si>
    <t>Oct 17, 2008</t>
  </si>
  <si>
    <t>Nov 18, 2020</t>
  </si>
  <si>
    <t>Oct 01, 2019</t>
  </si>
  <si>
    <t>Oct 27, 2020</t>
  </si>
  <si>
    <t>Sep 26, 2019</t>
  </si>
  <si>
    <t>Oct 22, 2011</t>
  </si>
  <si>
    <t>Jun 20, 2024</t>
  </si>
  <si>
    <t>Dec 03, 2024</t>
  </si>
  <si>
    <t>Aug 28, 2021</t>
  </si>
  <si>
    <t>Apr 01, 2021</t>
  </si>
  <si>
    <t>Nov 12, 2020</t>
  </si>
  <si>
    <t>Apr 07, 2020</t>
  </si>
  <si>
    <t>Jul 22, 2009</t>
  </si>
  <si>
    <t>Nov 06, 2020</t>
  </si>
  <si>
    <t>Mar 26, 2021</t>
  </si>
  <si>
    <t>Nov 20, 2000</t>
  </si>
  <si>
    <t>Aug 17, 2019</t>
  </si>
  <si>
    <t>Mar 24, 2021</t>
  </si>
  <si>
    <t>Sep 16, 2020</t>
  </si>
  <si>
    <t>May 02, 2023</t>
  </si>
  <si>
    <t>Dec 12, 2019</t>
  </si>
  <si>
    <t>Mar 25, 2021</t>
  </si>
  <si>
    <t>Nov 09, 2020</t>
  </si>
  <si>
    <t>Aug 19, 2020</t>
  </si>
  <si>
    <t>Oct 28, 2011</t>
  </si>
  <si>
    <t>Oct 29, 2020</t>
  </si>
  <si>
    <t>Sep 17, 2018</t>
  </si>
  <si>
    <t>Jul 10, 2024</t>
  </si>
  <si>
    <t>Jan 31, 2021</t>
  </si>
  <si>
    <t>Nov 13, 2020</t>
  </si>
  <si>
    <t>Dec 11, 2018</t>
  </si>
  <si>
    <t>Sep 01, 2011</t>
  </si>
  <si>
    <t>Jun 30, 2013</t>
  </si>
  <si>
    <t>Dec 19, 2021</t>
  </si>
  <si>
    <t>Nov 24, 2020</t>
  </si>
  <si>
    <t>Sep 25, 2020</t>
  </si>
  <si>
    <t>Jul 25, 2020</t>
  </si>
  <si>
    <t>Jun 16, 2021</t>
  </si>
  <si>
    <t>Jul 17, 2023</t>
  </si>
  <si>
    <t>Apr 27, 2021</t>
  </si>
  <si>
    <t>Mar 31, 2021</t>
  </si>
  <si>
    <t>May 03, 2007</t>
  </si>
  <si>
    <t>Apr 02, 2007</t>
  </si>
  <si>
    <t>Mar 26, 2020</t>
  </si>
  <si>
    <t>Feb 22, 2021</t>
  </si>
  <si>
    <t>Nov 28, 2020</t>
  </si>
  <si>
    <t>Mar 19, 2021</t>
  </si>
  <si>
    <t>May 13, 2017</t>
  </si>
  <si>
    <t>Sep 18, 2020</t>
  </si>
  <si>
    <t>Jan 01,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</si>
</sst>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rgb="FF000000"/>
      <name val="Arial"/>
      <family val="2"/>
    </font>
    <font>
      <b/>
      <i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2"/>
    <xf numFmtId="0" fontId="0" fillId="0" borderId="0" xfId="0" applyAlignment="1">
      <alignment horizontal="left"/>
    </xf>
    <xf numFmtId="0" fontId="0" fillId="2" borderId="2" xfId="0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5" fillId="0" borderId="0" xfId="0" applyFont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center" wrapText="1"/>
    </xf>
    <xf numFmtId="3" fontId="10" fillId="0" borderId="0" xfId="0" applyNumberFormat="1" applyFont="1"/>
    <xf numFmtId="164" fontId="10" fillId="0" borderId="0" xfId="0" applyNumberFormat="1" applyFont="1"/>
    <xf numFmtId="2" fontId="10" fillId="0" borderId="0" xfId="0" applyNumberFormat="1" applyFont="1"/>
    <xf numFmtId="0" fontId="10" fillId="0" borderId="0" xfId="0" applyFont="1"/>
  </cellXfs>
  <cellStyles count="3">
    <cellStyle name="Hyperlink" xfId="2" builtinId="8"/>
    <cellStyle name="Normal" xfId="0" builtinId="0"/>
    <cellStyle name="Normal 2" xfId="1" xr:uid="{A1E86BE3-4C89-477B-9791-3459DC046B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71281-C067-4ABD-B9EB-DBCA5EFC7B67}">
  <sheetPr codeName="Sheet1">
    <pageSetUpPr fitToPage="1"/>
  </sheetPr>
  <dimension ref="A1:H93"/>
  <sheetViews>
    <sheetView tabSelected="1" workbookViewId="0"/>
  </sheetViews>
  <sheetFormatPr defaultRowHeight="15" x14ac:dyDescent="0.25"/>
  <cols>
    <col min="1" max="1" width="2.85546875" customWidth="1"/>
    <col min="2" max="2" width="3" customWidth="1"/>
    <col min="3" max="3" width="33.5703125" customWidth="1"/>
    <col min="4" max="4" width="45.42578125" bestFit="1" customWidth="1"/>
    <col min="5" max="5" width="2.42578125" customWidth="1"/>
    <col min="6" max="6" width="31.42578125" customWidth="1"/>
    <col min="7" max="7" width="16.42578125" customWidth="1"/>
    <col min="8" max="8" width="2.42578125" customWidth="1"/>
  </cols>
  <sheetData>
    <row r="1" spans="1:8" ht="15.75" thickBot="1" x14ac:dyDescent="0.3">
      <c r="A1" s="1"/>
      <c r="B1" s="1"/>
      <c r="C1" s="1" t="s">
        <v>0</v>
      </c>
      <c r="D1" s="1" t="s">
        <v>1</v>
      </c>
    </row>
    <row r="2" spans="1:8" x14ac:dyDescent="0.25">
      <c r="A2" s="2"/>
      <c r="B2" s="2"/>
      <c r="C2" s="2"/>
      <c r="D2" s="2"/>
    </row>
    <row r="3" spans="1:8" x14ac:dyDescent="0.25">
      <c r="A3" s="3" t="s">
        <v>2</v>
      </c>
      <c r="B3" s="3"/>
      <c r="E3" s="4"/>
    </row>
    <row r="4" spans="1:8" ht="15.75" thickBot="1" x14ac:dyDescent="0.3">
      <c r="A4" s="5"/>
      <c r="B4" s="5"/>
      <c r="C4" s="4" t="str">
        <f>HYPERLINK("#'A(1)-Total'!A1","A(1)-Total")</f>
        <v>A(1)-Total</v>
      </c>
    </row>
    <row r="5" spans="1:8" ht="15.75" thickBot="1" x14ac:dyDescent="0.3">
      <c r="A5" s="5"/>
      <c r="B5" s="5"/>
      <c r="E5" s="6"/>
      <c r="F5" s="7" t="s">
        <v>3</v>
      </c>
      <c r="G5" s="8"/>
      <c r="H5" s="9"/>
    </row>
    <row r="6" spans="1:8" x14ac:dyDescent="0.25">
      <c r="A6" s="10" t="s">
        <v>4</v>
      </c>
      <c r="E6" s="11"/>
      <c r="H6" s="12"/>
    </row>
    <row r="7" spans="1:8" x14ac:dyDescent="0.25">
      <c r="C7" s="4" t="str">
        <f>HYPERLINK("#'AA(1)-Debt'!A1","AA(1)-Debt")</f>
        <v>AA(1)-Debt</v>
      </c>
      <c r="E7" s="11"/>
      <c r="F7" s="13" t="s">
        <v>5</v>
      </c>
      <c r="G7" s="14" t="str">
        <f>IFERROR(INDEX('A(1)-Total'!A:D,COUNTA('A(1)-Total'!D:D),4),"")</f>
        <v>317 out of 332</v>
      </c>
      <c r="H7" s="12"/>
    </row>
    <row r="8" spans="1:8" x14ac:dyDescent="0.25">
      <c r="E8" s="11"/>
      <c r="F8" s="13" t="s">
        <v>6</v>
      </c>
      <c r="G8" s="14" t="str">
        <f>IFERROR(INDEX('MR(3)-Mill Rate'!A:D,COUNTA('MR(3)-Mill Rate'!D:D),4),"")</f>
        <v>331 out of 332</v>
      </c>
      <c r="H8" s="12"/>
    </row>
    <row r="9" spans="1:8" x14ac:dyDescent="0.25">
      <c r="A9" s="3" t="s">
        <v>7</v>
      </c>
      <c r="B9" s="3"/>
      <c r="E9" s="11"/>
      <c r="F9" s="13"/>
      <c r="G9" s="14"/>
      <c r="H9" s="12"/>
    </row>
    <row r="10" spans="1:8" ht="15.75" thickBot="1" x14ac:dyDescent="0.3">
      <c r="C10" s="4" t="str">
        <f>HYPERLINK("#'B(1)-Unrestricted'!A1","B(1)-Unrestricted")</f>
        <v>B(1)-Unrestricted</v>
      </c>
      <c r="E10" s="15"/>
      <c r="F10" s="16"/>
      <c r="G10" s="16"/>
      <c r="H10" s="17"/>
    </row>
    <row r="11" spans="1:8" x14ac:dyDescent="0.25">
      <c r="C11" s="4" t="str">
        <f>HYPERLINK("#'B(2)-Restricted'!A1","B(2)-Restricted")</f>
        <v>B(2)-Restricted</v>
      </c>
    </row>
    <row r="12" spans="1:8" x14ac:dyDescent="0.25">
      <c r="C12" s="4" t="str">
        <f>HYPERLINK("#'B(3)-Equity'!A1","B(3)-Equity")</f>
        <v>B(3)-Equity</v>
      </c>
    </row>
    <row r="13" spans="1:8" x14ac:dyDescent="0.25">
      <c r="C13" s="4" t="str">
        <f>HYPERLINK("#'B(4)-Total'!A1","B(4)-Total")</f>
        <v>B(4)-Total</v>
      </c>
    </row>
    <row r="15" spans="1:8" x14ac:dyDescent="0.25">
      <c r="A15" s="10" t="s">
        <v>8</v>
      </c>
      <c r="B15" s="10"/>
    </row>
    <row r="16" spans="1:8" x14ac:dyDescent="0.25">
      <c r="A16" s="10"/>
      <c r="B16" s="18" t="s">
        <v>9</v>
      </c>
    </row>
    <row r="17" spans="1:4" x14ac:dyDescent="0.25">
      <c r="C17" s="4" t="str">
        <f>HYPERLINK("#'C(1)-Revenue'!A1","C(1)-Revenue")</f>
        <v>C(1)-Revenue</v>
      </c>
    </row>
    <row r="19" spans="1:4" x14ac:dyDescent="0.25">
      <c r="A19" s="10" t="s">
        <v>10</v>
      </c>
      <c r="B19" s="10"/>
    </row>
    <row r="20" spans="1:4" x14ac:dyDescent="0.25">
      <c r="C20" s="4" t="str">
        <f>HYPERLINK("#'D(1)-Total'!A1","D(1)-Total")</f>
        <v>D(1)-Total</v>
      </c>
    </row>
    <row r="22" spans="1:4" x14ac:dyDescent="0.25">
      <c r="A22" s="10" t="s">
        <v>11</v>
      </c>
      <c r="B22" s="10"/>
    </row>
    <row r="23" spans="1:4" x14ac:dyDescent="0.25">
      <c r="A23" s="10"/>
      <c r="B23" s="18" t="s">
        <v>12</v>
      </c>
    </row>
    <row r="24" spans="1:4" x14ac:dyDescent="0.25">
      <c r="C24" s="4" t="str">
        <f>HYPERLINK("#'E(1)-Sales'!A1","E(1)-Sales")</f>
        <v>E(1)-Sales</v>
      </c>
      <c r="D24" t="s">
        <v>13</v>
      </c>
    </row>
    <row r="25" spans="1:4" x14ac:dyDescent="0.25">
      <c r="C25" s="4" t="str">
        <f>HYPERLINK("#'E(2)-Transfers'!A1","E(2)-Transfers")</f>
        <v>E(2)-Transfers</v>
      </c>
      <c r="D25" t="s">
        <v>14</v>
      </c>
    </row>
    <row r="26" spans="1:4" x14ac:dyDescent="0.25">
      <c r="B26" s="18" t="s">
        <v>15</v>
      </c>
    </row>
    <row r="27" spans="1:4" x14ac:dyDescent="0.25">
      <c r="C27" s="4" t="str">
        <f>HYPERLINK("#'E(3)-Amortization'!A1","E(3)-Amortization")</f>
        <v>E(3)-Amortization</v>
      </c>
      <c r="D27" t="s">
        <v>16</v>
      </c>
    </row>
    <row r="28" spans="1:4" x14ac:dyDescent="0.25">
      <c r="C28" s="4" t="str">
        <f>HYPERLINK("#'E(4)-Capital Long Term Interest'!A1","E(4)-Capital Long Term Interest")</f>
        <v>E(4)-Capital Long Term Interest</v>
      </c>
      <c r="D28" t="s">
        <v>17</v>
      </c>
    </row>
    <row r="30" spans="1:4" x14ac:dyDescent="0.25">
      <c r="A30" s="10" t="s">
        <v>18</v>
      </c>
    </row>
    <row r="31" spans="1:4" x14ac:dyDescent="0.25">
      <c r="C31" s="4" t="str">
        <f>HYPERLINK("#'EA(1)-Assessment'!A1","EA(1)-Assessment")</f>
        <v>EA(1)-Assessment</v>
      </c>
      <c r="D31" t="s">
        <v>19</v>
      </c>
    </row>
    <row r="33" spans="1:4" x14ac:dyDescent="0.25">
      <c r="A33" s="10" t="s">
        <v>20</v>
      </c>
    </row>
    <row r="34" spans="1:4" x14ac:dyDescent="0.25">
      <c r="C34" s="4" t="str">
        <f>HYPERLINK("#'F(1)-Purchased'!A1","F(1)-Purchased")</f>
        <v>F(1)-Purchased</v>
      </c>
      <c r="D34" s="19" t="s">
        <v>21</v>
      </c>
    </row>
    <row r="35" spans="1:4" x14ac:dyDescent="0.25">
      <c r="C35" s="4" t="str">
        <f>HYPERLINK("#'F(2)-Donated'!A1","F(2)-Donated")</f>
        <v>F(2)-Donated</v>
      </c>
      <c r="D35" t="s">
        <v>22</v>
      </c>
    </row>
    <row r="36" spans="1:4" x14ac:dyDescent="0.25">
      <c r="B36" s="18" t="s">
        <v>23</v>
      </c>
    </row>
    <row r="37" spans="1:4" x14ac:dyDescent="0.25">
      <c r="C37" s="4" t="str">
        <f>HYPERLINK("#'F(3)-Additions'!A1","F(3)-Additions")</f>
        <v>F(3)-Additions</v>
      </c>
      <c r="D37" t="s">
        <v>24</v>
      </c>
    </row>
    <row r="38" spans="1:4" x14ac:dyDescent="0.25">
      <c r="C38" s="4" t="str">
        <f>HYPERLINK("#'F(4)-Reductions'!A1","F(4)-Reductions")</f>
        <v>F(4)-Reductions</v>
      </c>
      <c r="D38" t="s">
        <v>25</v>
      </c>
    </row>
    <row r="40" spans="1:4" x14ac:dyDescent="0.25">
      <c r="A40" s="10" t="s">
        <v>26</v>
      </c>
    </row>
    <row r="41" spans="1:4" x14ac:dyDescent="0.25">
      <c r="C41" s="4" t="str">
        <f>HYPERLINK("#'G(1)-StartBalance'!A1","G(1)-StartBalance")</f>
        <v>G(1)-StartBalance</v>
      </c>
      <c r="D41" t="s">
        <v>27</v>
      </c>
    </row>
    <row r="42" spans="1:4" x14ac:dyDescent="0.25">
      <c r="C42" s="4" t="str">
        <f>HYPERLINK("#'G(2)-Additions'!A1","G(2)-Additions")</f>
        <v>G(2)-Additions</v>
      </c>
    </row>
    <row r="43" spans="1:4" x14ac:dyDescent="0.25">
      <c r="C43" s="4" t="str">
        <f>HYPERLINK("#'G(3)-Reductions'!A1","G(3)-Reductions")</f>
        <v>G(3)-Reductions</v>
      </c>
    </row>
    <row r="44" spans="1:4" x14ac:dyDescent="0.25">
      <c r="C44" s="4" t="str">
        <f>HYPERLINK("#'G(4)-EndBalance'!A1","G(4)-EndBalance")</f>
        <v>G(4)-EndBalance</v>
      </c>
      <c r="D44" t="s">
        <v>28</v>
      </c>
    </row>
    <row r="46" spans="1:4" x14ac:dyDescent="0.25">
      <c r="A46" s="10" t="s">
        <v>29</v>
      </c>
    </row>
    <row r="47" spans="1:4" x14ac:dyDescent="0.25">
      <c r="C47" s="4" t="str">
        <f>HYPERLINK("#'H(1)-Operating'!A1","H(1)-Operating")</f>
        <v>H(1)-Operating</v>
      </c>
    </row>
    <row r="48" spans="1:4" x14ac:dyDescent="0.25">
      <c r="C48" s="4" t="str">
        <f>HYPERLINK("#'H(2)-Capital'!A1","H(2)-Capital")</f>
        <v>H(2)-Capital</v>
      </c>
    </row>
    <row r="49" spans="1:4" x14ac:dyDescent="0.25">
      <c r="C49" s="4" t="str">
        <f>HYPERLINK("#'H(3)-Total'!A1","H(3)-Total")</f>
        <v>H(3)-Total</v>
      </c>
    </row>
    <row r="51" spans="1:4" x14ac:dyDescent="0.25">
      <c r="A51" s="10" t="s">
        <v>30</v>
      </c>
    </row>
    <row r="52" spans="1:4" x14ac:dyDescent="0.25">
      <c r="C52" s="4" t="str">
        <f>HYPERLINK("#'I(1)-Operating'!A1","I(1)-Operating")</f>
        <v>I(1)-Operating</v>
      </c>
    </row>
    <row r="53" spans="1:4" x14ac:dyDescent="0.25">
      <c r="C53" s="4" t="str">
        <f>HYPERLINK("#'I(2)-Capital'!A1","I(2)-Capital")</f>
        <v>I(2)-Capital</v>
      </c>
    </row>
    <row r="54" spans="1:4" x14ac:dyDescent="0.25">
      <c r="C54" s="4" t="str">
        <f>HYPERLINK("#'I(3)-Total'!A1","I(3)-Total")</f>
        <v>I(3)-Total</v>
      </c>
    </row>
    <row r="56" spans="1:4" x14ac:dyDescent="0.25">
      <c r="A56" s="10" t="s">
        <v>31</v>
      </c>
    </row>
    <row r="57" spans="1:4" x14ac:dyDescent="0.25">
      <c r="C57" s="4" t="str">
        <f>HYPERLINK("#'J(1)-Operating'!A1","J(1)-Operating")</f>
        <v>J(1)-Operating</v>
      </c>
    </row>
    <row r="58" spans="1:4" x14ac:dyDescent="0.25">
      <c r="C58" s="4" t="str">
        <f>HYPERLINK("#'J(2)-Capital'!A1","J(2)-Capital")</f>
        <v>J(2)-Capital</v>
      </c>
    </row>
    <row r="59" spans="1:4" x14ac:dyDescent="0.25">
      <c r="C59" s="4" t="str">
        <f>HYPERLINK("#'J(3)-Total'!A1","J(3)-Total")</f>
        <v>J(3)-Total</v>
      </c>
    </row>
    <row r="61" spans="1:4" x14ac:dyDescent="0.25">
      <c r="A61" s="10" t="s">
        <v>32</v>
      </c>
    </row>
    <row r="62" spans="1:4" x14ac:dyDescent="0.25">
      <c r="C62" s="4" t="str">
        <f>HYPERLINK("#'K(1)-Taxes'!A1","K(1)-Taxes")</f>
        <v>K(1)-Taxes</v>
      </c>
      <c r="D62" t="s">
        <v>33</v>
      </c>
    </row>
    <row r="63" spans="1:4" x14ac:dyDescent="0.25">
      <c r="C63" s="4" t="str">
        <f>HYPERLINK("#'K(2)-Grants'!A1","K(2)-Grants")</f>
        <v>K(2)-Grants</v>
      </c>
      <c r="D63" t="s">
        <v>34</v>
      </c>
    </row>
    <row r="64" spans="1:4" x14ac:dyDescent="0.25">
      <c r="C64" s="4" t="str">
        <f>HYPERLINK("#'K(3)-Total'!A1","K(3)-Total")</f>
        <v>K(3)-Total</v>
      </c>
    </row>
    <row r="66" spans="1:4" x14ac:dyDescent="0.25">
      <c r="A66" s="10" t="s">
        <v>35</v>
      </c>
    </row>
    <row r="67" spans="1:4" x14ac:dyDescent="0.25">
      <c r="C67" s="4" t="str">
        <f>HYPERLINK("#'L(1)-Property'!A1","L(1)-Property")</f>
        <v>L(1)-Property</v>
      </c>
    </row>
    <row r="68" spans="1:4" x14ac:dyDescent="0.25">
      <c r="C68" s="4" t="str">
        <f>HYPERLINK("#'L(2)-Business'!A1","L(2)-Business")</f>
        <v>L(2)-Business</v>
      </c>
    </row>
    <row r="69" spans="1:4" x14ac:dyDescent="0.25">
      <c r="C69" s="4" t="str">
        <f>HYPERLINK("#'L(3)-Other'!A1","L(3)-Other")</f>
        <v>L(3)-Other</v>
      </c>
    </row>
    <row r="70" spans="1:4" x14ac:dyDescent="0.25">
      <c r="C70" s="4" t="str">
        <f>HYPERLINK("#'L(4)-Total'!A1","L(4)-Total")</f>
        <v>L(4)-Total</v>
      </c>
    </row>
    <row r="71" spans="1:4" x14ac:dyDescent="0.25">
      <c r="C71" s="4"/>
    </row>
    <row r="72" spans="1:4" x14ac:dyDescent="0.25">
      <c r="A72" s="10" t="s">
        <v>36</v>
      </c>
      <c r="D72" t="s">
        <v>37</v>
      </c>
    </row>
    <row r="73" spans="1:4" x14ac:dyDescent="0.25">
      <c r="C73" s="4" t="str">
        <f>HYPERLINK("#'M(1)-Salaries'!A1","M(1)-Salaries")</f>
        <v>M(1)-Salaries</v>
      </c>
    </row>
    <row r="74" spans="1:4" x14ac:dyDescent="0.25">
      <c r="C74" s="4" t="str">
        <f>HYPERLINK("#'M(2)-Benefits and Allowances'!A1","M(2)-Benefits and Allowances")</f>
        <v>M(2)-Benefits and Allowances</v>
      </c>
    </row>
    <row r="75" spans="1:4" x14ac:dyDescent="0.25">
      <c r="C75" s="4" t="str">
        <f>HYPERLINK("#'M(3)-Severance'!A1","M(3)-Severance")</f>
        <v>M(3)-Severance</v>
      </c>
    </row>
    <row r="76" spans="1:4" x14ac:dyDescent="0.25">
      <c r="C76" s="4" t="str">
        <f>HYPERLINK("#'M(4)-Total'!A1","MR(4)-Total")</f>
        <v>MR(4)-Total</v>
      </c>
    </row>
    <row r="77" spans="1:4" x14ac:dyDescent="0.25">
      <c r="C77" s="4"/>
    </row>
    <row r="78" spans="1:4" x14ac:dyDescent="0.25">
      <c r="A78" s="10" t="s">
        <v>38</v>
      </c>
      <c r="D78" t="s">
        <v>39</v>
      </c>
    </row>
    <row r="79" spans="1:4" x14ac:dyDescent="0.25">
      <c r="C79" s="4" t="str">
        <f>HYPERLINK("#'MR(1)-Tax Levy'!A1","MR(1)-Tax Levy")</f>
        <v>MR(1)-Tax Levy</v>
      </c>
      <c r="D79" t="s">
        <v>40</v>
      </c>
    </row>
    <row r="80" spans="1:4" x14ac:dyDescent="0.25">
      <c r="C80" s="4" t="str">
        <f>HYPERLINK("#'MR(2)-Assessment'!A1","MR(2)-Assessment")</f>
        <v>MR(2)-Assessment</v>
      </c>
      <c r="D80" t="s">
        <v>41</v>
      </c>
    </row>
    <row r="81" spans="1:4" x14ac:dyDescent="0.25">
      <c r="C81" s="4" t="str">
        <f>HYPERLINK("#'MR(3)-Mill Rate'!A1","MR(3)-Mill Rate")</f>
        <v>MR(3)-Mill Rate</v>
      </c>
    </row>
    <row r="82" spans="1:4" x14ac:dyDescent="0.25">
      <c r="C82" s="4"/>
    </row>
    <row r="83" spans="1:4" hidden="1" x14ac:dyDescent="0.25">
      <c r="A83" s="3" t="s">
        <v>42</v>
      </c>
      <c r="D83" t="s">
        <v>43</v>
      </c>
    </row>
    <row r="84" spans="1:4" hidden="1" x14ac:dyDescent="0.25">
      <c r="C84" s="4" t="str">
        <f>HYPERLINK("#'P(1)-Total'!A1","P(1)-Total")</f>
        <v>P(1)-Total</v>
      </c>
    </row>
    <row r="85" spans="1:4" x14ac:dyDescent="0.25">
      <c r="C85" s="4"/>
    </row>
    <row r="86" spans="1:4" x14ac:dyDescent="0.25">
      <c r="A86" s="10" t="s">
        <v>44</v>
      </c>
    </row>
    <row r="87" spans="1:4" x14ac:dyDescent="0.25">
      <c r="C87" s="4" t="str">
        <f>HYPERLINK("#'POPL(1)-Population'!A1","POPL(1)-Population")</f>
        <v>POPL(1)-Population</v>
      </c>
    </row>
    <row r="88" spans="1:4" x14ac:dyDescent="0.25">
      <c r="C88" s="4"/>
    </row>
    <row r="89" spans="1:4" x14ac:dyDescent="0.25">
      <c r="A89" s="3" t="s">
        <v>45</v>
      </c>
      <c r="D89" t="s">
        <v>46</v>
      </c>
    </row>
    <row r="90" spans="1:4" x14ac:dyDescent="0.25">
      <c r="C90" s="4" t="str">
        <f>HYPERLINK("#'Q(1)-Total'!A1","Q(1)-Total")</f>
        <v>Q(1)-Total</v>
      </c>
    </row>
    <row r="92" spans="1:4" x14ac:dyDescent="0.25">
      <c r="A92" s="10" t="s">
        <v>47</v>
      </c>
    </row>
    <row r="93" spans="1:4" x14ac:dyDescent="0.25">
      <c r="C93" s="4" t="str">
        <f>HYPERLINK("#'ST(1)-Stat'!A1","ST(1)-Stat")</f>
        <v>ST(1)-Stat</v>
      </c>
      <c r="D93" t="s">
        <v>48</v>
      </c>
    </row>
  </sheetData>
  <dataConsolidate/>
  <pageMargins left="0.7" right="0.7" top="0.75" bottom="0.75" header="0.3" footer="0.3"/>
  <pageSetup scale="60" orientation="portrait" r:id="rId1"/>
  <headerFooter>
    <oddFooter>&amp;L_x000D_&amp;1#&amp;"Calibri"&amp;11&amp;K000000 Classification: Protected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5C189-27CC-4E5F-87B6-8D8223A97E8A}">
  <dimension ref="A1:AM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9" width="15.7109375" customWidth="1"/>
  </cols>
  <sheetData>
    <row r="1" spans="1:39" ht="24" customHeight="1" x14ac:dyDescent="0.3">
      <c r="A1" s="4" t="str">
        <f>HYPERLINK("#'Index'!A1", "&lt;&lt; Index")</f>
        <v>&lt;&lt; Index</v>
      </c>
      <c r="B1" s="20" t="s">
        <v>49</v>
      </c>
      <c r="D1" s="20" t="s">
        <v>50</v>
      </c>
    </row>
    <row r="2" spans="1:3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55</v>
      </c>
      <c r="F2" s="21" t="s">
        <v>56</v>
      </c>
      <c r="G2" s="21" t="s">
        <v>57</v>
      </c>
      <c r="H2" s="21" t="s">
        <v>58</v>
      </c>
      <c r="I2" s="21" t="s">
        <v>59</v>
      </c>
      <c r="J2" s="21" t="s">
        <v>60</v>
      </c>
      <c r="K2" s="21" t="s">
        <v>61</v>
      </c>
      <c r="L2" s="21" t="s">
        <v>62</v>
      </c>
      <c r="M2" s="21" t="s">
        <v>63</v>
      </c>
      <c r="N2" s="21" t="s">
        <v>64</v>
      </c>
      <c r="O2" s="21" t="s">
        <v>65</v>
      </c>
      <c r="P2" s="21" t="s">
        <v>66</v>
      </c>
      <c r="Q2" s="21" t="s">
        <v>67</v>
      </c>
      <c r="R2" s="21" t="s">
        <v>64</v>
      </c>
      <c r="S2" s="21" t="s">
        <v>68</v>
      </c>
      <c r="T2" s="21" t="s">
        <v>69</v>
      </c>
      <c r="U2" s="21" t="s">
        <v>70</v>
      </c>
      <c r="V2" s="21" t="s">
        <v>71</v>
      </c>
      <c r="W2" s="21" t="s">
        <v>72</v>
      </c>
      <c r="X2" s="21" t="s">
        <v>73</v>
      </c>
      <c r="Y2" s="21" t="s">
        <v>74</v>
      </c>
      <c r="Z2" s="21" t="s">
        <v>75</v>
      </c>
      <c r="AA2" s="21" t="s">
        <v>76</v>
      </c>
      <c r="AB2" s="21" t="s">
        <v>77</v>
      </c>
      <c r="AC2" s="21" t="s">
        <v>78</v>
      </c>
      <c r="AD2" s="21" t="s">
        <v>79</v>
      </c>
      <c r="AE2" s="21" t="s">
        <v>80</v>
      </c>
      <c r="AF2" s="21" t="s">
        <v>81</v>
      </c>
      <c r="AG2" s="21" t="s">
        <v>82</v>
      </c>
      <c r="AH2" s="21" t="s">
        <v>83</v>
      </c>
      <c r="AI2" s="21" t="s">
        <v>84</v>
      </c>
      <c r="AJ2" s="21" t="s">
        <v>85</v>
      </c>
      <c r="AK2" s="21" t="s">
        <v>86</v>
      </c>
      <c r="AL2" s="21" t="s">
        <v>87</v>
      </c>
      <c r="AM2" s="21" t="s">
        <v>88</v>
      </c>
    </row>
    <row r="3" spans="1:39" x14ac:dyDescent="0.25">
      <c r="A3" s="21"/>
      <c r="B3" s="21"/>
      <c r="C3" s="21"/>
      <c r="D3" s="21" t="s">
        <v>89</v>
      </c>
      <c r="E3" s="21" t="s">
        <v>90</v>
      </c>
      <c r="F3" s="21" t="s">
        <v>91</v>
      </c>
      <c r="G3" s="21" t="s">
        <v>92</v>
      </c>
      <c r="H3" s="21" t="s">
        <v>93</v>
      </c>
      <c r="I3" s="21" t="s">
        <v>94</v>
      </c>
      <c r="J3" s="21" t="s">
        <v>95</v>
      </c>
      <c r="K3" s="21" t="s">
        <v>96</v>
      </c>
      <c r="L3" s="21" t="s">
        <v>97</v>
      </c>
      <c r="M3" s="21" t="s">
        <v>98</v>
      </c>
      <c r="N3" s="21" t="s">
        <v>99</v>
      </c>
      <c r="O3" s="21" t="s">
        <v>100</v>
      </c>
      <c r="P3" s="21" t="s">
        <v>101</v>
      </c>
      <c r="Q3" s="21" t="s">
        <v>102</v>
      </c>
      <c r="R3" s="21" t="s">
        <v>103</v>
      </c>
      <c r="S3" s="21" t="s">
        <v>104</v>
      </c>
      <c r="T3" s="21" t="s">
        <v>105</v>
      </c>
      <c r="U3" s="21" t="s">
        <v>106</v>
      </c>
      <c r="V3" s="21" t="s">
        <v>107</v>
      </c>
      <c r="W3" s="21" t="s">
        <v>108</v>
      </c>
      <c r="X3" s="21" t="s">
        <v>109</v>
      </c>
      <c r="Y3" s="21" t="s">
        <v>110</v>
      </c>
      <c r="Z3" s="21" t="s">
        <v>111</v>
      </c>
      <c r="AA3" s="21" t="s">
        <v>112</v>
      </c>
      <c r="AB3" s="21" t="s">
        <v>113</v>
      </c>
      <c r="AC3" s="21" t="s">
        <v>114</v>
      </c>
      <c r="AD3" s="21" t="s">
        <v>115</v>
      </c>
      <c r="AE3" s="21" t="s">
        <v>116</v>
      </c>
      <c r="AF3" s="21" t="s">
        <v>117</v>
      </c>
      <c r="AG3" s="21" t="s">
        <v>118</v>
      </c>
      <c r="AH3" s="21" t="s">
        <v>119</v>
      </c>
      <c r="AI3" s="21" t="s">
        <v>120</v>
      </c>
      <c r="AJ3" s="21" t="s">
        <v>121</v>
      </c>
      <c r="AK3" s="21" t="s">
        <v>122</v>
      </c>
      <c r="AL3" s="21" t="s">
        <v>123</v>
      </c>
      <c r="AM3" s="21" t="s">
        <v>124</v>
      </c>
    </row>
    <row r="4" spans="1:3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29261245</v>
      </c>
      <c r="F4" s="22">
        <v>3184384</v>
      </c>
      <c r="G4" s="22">
        <v>611902</v>
      </c>
      <c r="H4" s="22">
        <v>0</v>
      </c>
      <c r="I4" s="22">
        <v>306831</v>
      </c>
      <c r="J4" s="22">
        <v>0</v>
      </c>
      <c r="K4" s="22">
        <v>13552555</v>
      </c>
      <c r="L4" s="22">
        <v>0</v>
      </c>
      <c r="M4" s="22">
        <v>0</v>
      </c>
      <c r="N4" s="22">
        <v>0</v>
      </c>
      <c r="O4" s="22">
        <v>17277027</v>
      </c>
      <c r="P4" s="22">
        <v>63170373</v>
      </c>
      <c r="Q4" s="22">
        <v>99997</v>
      </c>
      <c r="R4" s="22">
        <v>202672713</v>
      </c>
      <c r="S4" s="22">
        <v>97815</v>
      </c>
      <c r="T4" s="22">
        <v>23170054</v>
      </c>
      <c r="U4" s="22">
        <v>353404896</v>
      </c>
      <c r="V4" s="22">
        <v>0</v>
      </c>
      <c r="W4" s="22">
        <v>2024</v>
      </c>
      <c r="X4" s="22">
        <v>32214885</v>
      </c>
      <c r="Y4" s="22">
        <v>2903124</v>
      </c>
      <c r="Z4" s="22">
        <v>56032054</v>
      </c>
      <c r="AA4" s="22">
        <v>59768001</v>
      </c>
      <c r="AB4" s="22">
        <v>9535383</v>
      </c>
      <c r="AC4" s="22">
        <v>2615804</v>
      </c>
      <c r="AD4" s="22">
        <v>23170054</v>
      </c>
      <c r="AE4" s="22">
        <v>186241329</v>
      </c>
      <c r="AF4" s="22">
        <v>167163567</v>
      </c>
      <c r="AG4" s="22">
        <v>1013373928</v>
      </c>
      <c r="AH4" s="22">
        <v>0</v>
      </c>
      <c r="AI4" s="22">
        <v>0</v>
      </c>
      <c r="AJ4" s="22">
        <v>263207</v>
      </c>
      <c r="AK4" s="22">
        <v>0</v>
      </c>
      <c r="AL4" s="22">
        <v>1013637135</v>
      </c>
      <c r="AM4" s="22">
        <v>1180800702</v>
      </c>
    </row>
    <row r="5" spans="1:3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37439660</v>
      </c>
      <c r="F5" s="22">
        <v>1461096</v>
      </c>
      <c r="G5" s="22">
        <v>325283</v>
      </c>
      <c r="H5" s="22">
        <v>0</v>
      </c>
      <c r="I5" s="22">
        <v>8263072</v>
      </c>
      <c r="J5" s="22">
        <v>0</v>
      </c>
      <c r="K5" s="22">
        <v>4145030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51634141</v>
      </c>
      <c r="V5" s="22">
        <v>0</v>
      </c>
      <c r="W5" s="22">
        <v>0</v>
      </c>
      <c r="X5" s="22">
        <v>8360757</v>
      </c>
      <c r="Y5" s="22">
        <v>4965884</v>
      </c>
      <c r="Z5" s="22">
        <v>21894337</v>
      </c>
      <c r="AA5" s="22">
        <v>36216749</v>
      </c>
      <c r="AB5" s="22">
        <v>0</v>
      </c>
      <c r="AC5" s="22">
        <v>937114</v>
      </c>
      <c r="AD5" s="22">
        <v>0</v>
      </c>
      <c r="AE5" s="22">
        <v>72374841</v>
      </c>
      <c r="AF5" s="22">
        <v>-20740700</v>
      </c>
      <c r="AG5" s="22">
        <v>395677451</v>
      </c>
      <c r="AH5" s="22">
        <v>0</v>
      </c>
      <c r="AI5" s="22">
        <v>221857</v>
      </c>
      <c r="AJ5" s="22">
        <v>552197</v>
      </c>
      <c r="AK5" s="22">
        <v>0</v>
      </c>
      <c r="AL5" s="22">
        <v>396451505</v>
      </c>
      <c r="AM5" s="22">
        <v>375710805</v>
      </c>
    </row>
    <row r="6" spans="1:3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22580950</v>
      </c>
      <c r="F6" s="22">
        <v>1061975</v>
      </c>
      <c r="G6" s="22">
        <v>403585</v>
      </c>
      <c r="H6" s="22">
        <v>-28043</v>
      </c>
      <c r="I6" s="22">
        <v>497411</v>
      </c>
      <c r="J6" s="22">
        <v>0</v>
      </c>
      <c r="K6" s="22">
        <v>3390210</v>
      </c>
      <c r="L6" s="22">
        <v>0</v>
      </c>
      <c r="M6" s="22">
        <v>3178243</v>
      </c>
      <c r="N6" s="22">
        <v>0</v>
      </c>
      <c r="O6" s="22">
        <v>0</v>
      </c>
      <c r="P6" s="22">
        <v>0</v>
      </c>
      <c r="Q6" s="22">
        <v>0</v>
      </c>
      <c r="R6" s="22">
        <v>11122155</v>
      </c>
      <c r="S6" s="22">
        <v>0</v>
      </c>
      <c r="T6" s="22">
        <v>0</v>
      </c>
      <c r="U6" s="22">
        <v>42206486</v>
      </c>
      <c r="V6" s="22">
        <v>0</v>
      </c>
      <c r="W6" s="22">
        <v>0</v>
      </c>
      <c r="X6" s="22">
        <v>8180912</v>
      </c>
      <c r="Y6" s="22">
        <v>360860</v>
      </c>
      <c r="Z6" s="22">
        <v>7637885</v>
      </c>
      <c r="AA6" s="22">
        <v>2688089</v>
      </c>
      <c r="AB6" s="22">
        <v>0</v>
      </c>
      <c r="AC6" s="22">
        <v>2873165</v>
      </c>
      <c r="AD6" s="22">
        <v>0</v>
      </c>
      <c r="AE6" s="22">
        <v>21740911</v>
      </c>
      <c r="AF6" s="22">
        <v>20465575</v>
      </c>
      <c r="AG6" s="22">
        <v>128101596</v>
      </c>
      <c r="AH6" s="22">
        <v>0</v>
      </c>
      <c r="AI6" s="22">
        <v>371371</v>
      </c>
      <c r="AJ6" s="22">
        <v>79122</v>
      </c>
      <c r="AK6" s="22">
        <v>0</v>
      </c>
      <c r="AL6" s="22">
        <v>128552089</v>
      </c>
      <c r="AM6" s="22">
        <v>149017664</v>
      </c>
    </row>
    <row r="7" spans="1:3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949402000</v>
      </c>
      <c r="F7" s="22">
        <v>59738000</v>
      </c>
      <c r="G7" s="22">
        <v>14267000</v>
      </c>
      <c r="H7" s="22">
        <v>0</v>
      </c>
      <c r="I7" s="22">
        <v>43646000</v>
      </c>
      <c r="J7" s="22">
        <v>0</v>
      </c>
      <c r="K7" s="22">
        <v>342021000</v>
      </c>
      <c r="L7" s="22">
        <v>0</v>
      </c>
      <c r="M7" s="22">
        <v>242736000</v>
      </c>
      <c r="N7" s="22">
        <v>0</v>
      </c>
      <c r="O7" s="22">
        <v>414161000</v>
      </c>
      <c r="P7" s="22">
        <v>516104000</v>
      </c>
      <c r="Q7" s="22">
        <v>69219000</v>
      </c>
      <c r="R7" s="22">
        <v>8434283000</v>
      </c>
      <c r="S7" s="22">
        <v>21082000</v>
      </c>
      <c r="T7" s="22">
        <v>480649000</v>
      </c>
      <c r="U7" s="22">
        <v>11587308000</v>
      </c>
      <c r="V7" s="22">
        <v>510829000</v>
      </c>
      <c r="W7" s="22">
        <v>41146000</v>
      </c>
      <c r="X7" s="22">
        <v>914167000</v>
      </c>
      <c r="Y7" s="22">
        <v>74180000</v>
      </c>
      <c r="Z7" s="22">
        <v>1344537000</v>
      </c>
      <c r="AA7" s="22">
        <v>2963341000</v>
      </c>
      <c r="AB7" s="22">
        <v>0</v>
      </c>
      <c r="AC7" s="22">
        <v>330004000</v>
      </c>
      <c r="AD7" s="22">
        <v>511972000</v>
      </c>
      <c r="AE7" s="22">
        <v>6690176000</v>
      </c>
      <c r="AF7" s="22">
        <v>4897132000</v>
      </c>
      <c r="AG7" s="22">
        <v>21483992000</v>
      </c>
      <c r="AH7" s="22">
        <v>0</v>
      </c>
      <c r="AI7" s="22">
        <v>85134000</v>
      </c>
      <c r="AJ7" s="22">
        <v>46684000</v>
      </c>
      <c r="AK7" s="22">
        <v>0</v>
      </c>
      <c r="AL7" s="22">
        <v>21615810000</v>
      </c>
      <c r="AM7" s="22">
        <v>26512942000</v>
      </c>
    </row>
    <row r="8" spans="1:3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96722199</v>
      </c>
      <c r="F8" s="22">
        <v>724881</v>
      </c>
      <c r="G8" s="22">
        <v>276862</v>
      </c>
      <c r="H8" s="22">
        <v>-2006</v>
      </c>
      <c r="I8" s="22">
        <v>256221</v>
      </c>
      <c r="J8" s="22">
        <v>0</v>
      </c>
      <c r="K8" s="22">
        <v>3034513</v>
      </c>
      <c r="L8" s="22">
        <v>0</v>
      </c>
      <c r="M8" s="22">
        <v>898794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2593033</v>
      </c>
      <c r="U8" s="22">
        <v>104504497</v>
      </c>
      <c r="V8" s="22">
        <v>0</v>
      </c>
      <c r="W8" s="22">
        <v>0</v>
      </c>
      <c r="X8" s="22">
        <v>3992871</v>
      </c>
      <c r="Y8" s="22">
        <v>2216682</v>
      </c>
      <c r="Z8" s="22">
        <v>13927989</v>
      </c>
      <c r="AA8" s="22">
        <v>27234353</v>
      </c>
      <c r="AB8" s="22">
        <v>1512432</v>
      </c>
      <c r="AC8" s="22">
        <v>2075306</v>
      </c>
      <c r="AD8" s="22">
        <v>2704174</v>
      </c>
      <c r="AE8" s="22">
        <v>53663807</v>
      </c>
      <c r="AF8" s="22">
        <v>50840690</v>
      </c>
      <c r="AG8" s="22">
        <v>290524865</v>
      </c>
      <c r="AH8" s="22">
        <v>0</v>
      </c>
      <c r="AI8" s="22">
        <v>2805733</v>
      </c>
      <c r="AJ8" s="22">
        <v>684265</v>
      </c>
      <c r="AK8" s="22">
        <v>5804910</v>
      </c>
      <c r="AL8" s="22">
        <v>299819773</v>
      </c>
      <c r="AM8" s="22">
        <v>350660463</v>
      </c>
    </row>
    <row r="9" spans="1:3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11830899</v>
      </c>
      <c r="F9" s="22">
        <v>1550874</v>
      </c>
      <c r="G9" s="22">
        <v>449264</v>
      </c>
      <c r="H9" s="22">
        <v>0</v>
      </c>
      <c r="I9" s="22">
        <v>0</v>
      </c>
      <c r="J9" s="22">
        <v>0</v>
      </c>
      <c r="K9" s="22">
        <v>16367376</v>
      </c>
      <c r="L9" s="22">
        <v>0</v>
      </c>
      <c r="M9" s="22">
        <v>9737143</v>
      </c>
      <c r="N9" s="22">
        <v>0</v>
      </c>
      <c r="O9" s="22">
        <v>0</v>
      </c>
      <c r="P9" s="22">
        <v>0</v>
      </c>
      <c r="Q9" s="22">
        <v>0</v>
      </c>
      <c r="R9" s="22">
        <v>141506678</v>
      </c>
      <c r="S9" s="22">
        <v>0</v>
      </c>
      <c r="T9" s="22">
        <v>1336795</v>
      </c>
      <c r="U9" s="22">
        <v>182779029</v>
      </c>
      <c r="V9" s="22">
        <v>0</v>
      </c>
      <c r="W9" s="22">
        <v>0</v>
      </c>
      <c r="X9" s="22">
        <v>11194778</v>
      </c>
      <c r="Y9" s="22">
        <v>5839142</v>
      </c>
      <c r="Z9" s="22">
        <v>38831557</v>
      </c>
      <c r="AA9" s="22">
        <v>1700270</v>
      </c>
      <c r="AB9" s="22">
        <v>40507268</v>
      </c>
      <c r="AC9" s="22">
        <v>0</v>
      </c>
      <c r="AD9" s="22">
        <v>0</v>
      </c>
      <c r="AE9" s="22">
        <v>98073015</v>
      </c>
      <c r="AF9" s="22">
        <v>84706014</v>
      </c>
      <c r="AG9" s="22">
        <v>131090835</v>
      </c>
      <c r="AH9" s="22">
        <v>0</v>
      </c>
      <c r="AI9" s="22">
        <v>96266</v>
      </c>
      <c r="AJ9" s="22">
        <v>340938</v>
      </c>
      <c r="AK9" s="22">
        <v>17210895</v>
      </c>
      <c r="AL9" s="22">
        <v>148738934</v>
      </c>
      <c r="AM9" s="22">
        <v>233444948</v>
      </c>
    </row>
    <row r="10" spans="1:3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21820413</v>
      </c>
      <c r="F10" s="22">
        <v>1350831</v>
      </c>
      <c r="G10" s="22">
        <v>41543483</v>
      </c>
      <c r="H10" s="22">
        <v>-41984076</v>
      </c>
      <c r="I10" s="22">
        <v>961963</v>
      </c>
      <c r="J10" s="22">
        <v>0</v>
      </c>
      <c r="K10" s="22">
        <v>5514743</v>
      </c>
      <c r="L10" s="22">
        <v>0</v>
      </c>
      <c r="M10" s="22">
        <v>1215000</v>
      </c>
      <c r="N10" s="22">
        <v>0</v>
      </c>
      <c r="O10" s="22">
        <v>0</v>
      </c>
      <c r="P10" s="22">
        <v>0</v>
      </c>
      <c r="Q10" s="22">
        <v>0</v>
      </c>
      <c r="R10" s="22">
        <v>59577772</v>
      </c>
      <c r="S10" s="22">
        <v>0</v>
      </c>
      <c r="T10" s="22">
        <v>0</v>
      </c>
      <c r="U10" s="22">
        <v>90000129</v>
      </c>
      <c r="V10" s="22">
        <v>0</v>
      </c>
      <c r="W10" s="22">
        <v>4291827</v>
      </c>
      <c r="X10" s="22">
        <v>5399428</v>
      </c>
      <c r="Y10" s="22">
        <v>760924</v>
      </c>
      <c r="Z10" s="22">
        <v>8448803</v>
      </c>
      <c r="AA10" s="22">
        <v>48195883</v>
      </c>
      <c r="AB10" s="22">
        <v>1257534</v>
      </c>
      <c r="AC10" s="22">
        <v>4726534</v>
      </c>
      <c r="AD10" s="22">
        <v>0</v>
      </c>
      <c r="AE10" s="22">
        <v>73080933</v>
      </c>
      <c r="AF10" s="22">
        <v>16919196</v>
      </c>
      <c r="AG10" s="22">
        <v>318545270</v>
      </c>
      <c r="AH10" s="22">
        <v>0</v>
      </c>
      <c r="AI10" s="22">
        <v>631645</v>
      </c>
      <c r="AJ10" s="22">
        <v>617003</v>
      </c>
      <c r="AK10" s="22">
        <v>0</v>
      </c>
      <c r="AL10" s="22">
        <v>319793918</v>
      </c>
      <c r="AM10" s="22">
        <v>336713114</v>
      </c>
    </row>
    <row r="11" spans="1:3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227144000</v>
      </c>
      <c r="F11" s="22">
        <v>91859000</v>
      </c>
      <c r="G11" s="22">
        <v>29239000</v>
      </c>
      <c r="H11" s="22">
        <v>-4728000</v>
      </c>
      <c r="I11" s="22">
        <v>528297000</v>
      </c>
      <c r="J11" s="22">
        <v>0</v>
      </c>
      <c r="K11" s="22">
        <v>311934000</v>
      </c>
      <c r="L11" s="22">
        <v>21613000</v>
      </c>
      <c r="M11" s="22">
        <v>246888000</v>
      </c>
      <c r="N11" s="22">
        <v>0</v>
      </c>
      <c r="O11" s="22">
        <v>318399000</v>
      </c>
      <c r="P11" s="22">
        <v>240094000</v>
      </c>
      <c r="Q11" s="22">
        <v>19687000</v>
      </c>
      <c r="R11" s="22">
        <v>7403142000</v>
      </c>
      <c r="S11" s="22">
        <v>0</v>
      </c>
      <c r="T11" s="22">
        <v>0</v>
      </c>
      <c r="U11" s="22">
        <v>9433568000</v>
      </c>
      <c r="V11" s="22">
        <v>59311000</v>
      </c>
      <c r="W11" s="22">
        <v>2483000</v>
      </c>
      <c r="X11" s="22">
        <v>1291926000</v>
      </c>
      <c r="Y11" s="22">
        <v>63760000</v>
      </c>
      <c r="Z11" s="22">
        <v>272444000</v>
      </c>
      <c r="AA11" s="22">
        <v>4368432000</v>
      </c>
      <c r="AB11" s="22">
        <v>13372000</v>
      </c>
      <c r="AC11" s="22">
        <v>192187000</v>
      </c>
      <c r="AD11" s="22">
        <v>84364000</v>
      </c>
      <c r="AE11" s="22">
        <v>6348279000</v>
      </c>
      <c r="AF11" s="22">
        <v>3085289000</v>
      </c>
      <c r="AG11" s="22">
        <v>15956039000</v>
      </c>
      <c r="AH11" s="22">
        <v>0</v>
      </c>
      <c r="AI11" s="22">
        <v>45001000</v>
      </c>
      <c r="AJ11" s="22">
        <v>54640000</v>
      </c>
      <c r="AK11" s="22">
        <v>13763000</v>
      </c>
      <c r="AL11" s="22">
        <v>16069443000</v>
      </c>
      <c r="AM11" s="22">
        <v>19154732000</v>
      </c>
    </row>
    <row r="12" spans="1:3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31347000</v>
      </c>
      <c r="F12" s="22">
        <v>722000</v>
      </c>
      <c r="G12" s="22">
        <v>172000</v>
      </c>
      <c r="H12" s="22">
        <v>0</v>
      </c>
      <c r="I12" s="22">
        <v>2231000</v>
      </c>
      <c r="J12" s="22">
        <v>0</v>
      </c>
      <c r="K12" s="22">
        <v>6247000</v>
      </c>
      <c r="L12" s="22">
        <v>0</v>
      </c>
      <c r="M12" s="22">
        <v>1422000</v>
      </c>
      <c r="N12" s="22">
        <v>40000</v>
      </c>
      <c r="O12" s="22">
        <v>0</v>
      </c>
      <c r="P12" s="22">
        <v>0</v>
      </c>
      <c r="Q12" s="22">
        <v>0</v>
      </c>
      <c r="R12" s="22">
        <v>46377000</v>
      </c>
      <c r="S12" s="22">
        <v>0</v>
      </c>
      <c r="T12" s="22">
        <v>0</v>
      </c>
      <c r="U12" s="22">
        <v>88558000</v>
      </c>
      <c r="V12" s="22">
        <v>0</v>
      </c>
      <c r="W12" s="22">
        <v>0</v>
      </c>
      <c r="X12" s="22">
        <v>15653000</v>
      </c>
      <c r="Y12" s="22">
        <v>2236000</v>
      </c>
      <c r="Z12" s="22">
        <v>3092000</v>
      </c>
      <c r="AA12" s="22">
        <v>19485000</v>
      </c>
      <c r="AB12" s="22">
        <v>0</v>
      </c>
      <c r="AC12" s="22">
        <v>3721000</v>
      </c>
      <c r="AD12" s="22">
        <v>1381000</v>
      </c>
      <c r="AE12" s="22">
        <v>45568000</v>
      </c>
      <c r="AF12" s="22">
        <v>42990000</v>
      </c>
      <c r="AG12" s="22">
        <v>547234000</v>
      </c>
      <c r="AH12" s="22">
        <v>0</v>
      </c>
      <c r="AI12" s="22">
        <v>568000</v>
      </c>
      <c r="AJ12" s="22">
        <v>1397000</v>
      </c>
      <c r="AK12" s="22">
        <v>0</v>
      </c>
      <c r="AL12" s="22">
        <v>549199000</v>
      </c>
      <c r="AM12" s="22">
        <v>592189000</v>
      </c>
    </row>
    <row r="13" spans="1:3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136339476</v>
      </c>
      <c r="F13" s="22">
        <v>4075560</v>
      </c>
      <c r="G13" s="22">
        <v>3050924</v>
      </c>
      <c r="H13" s="22">
        <v>0</v>
      </c>
      <c r="I13" s="22">
        <v>12554978</v>
      </c>
      <c r="J13" s="22">
        <v>158778</v>
      </c>
      <c r="K13" s="22">
        <v>17348753</v>
      </c>
      <c r="L13" s="22">
        <v>511294</v>
      </c>
      <c r="M13" s="22">
        <v>686716</v>
      </c>
      <c r="N13" s="22">
        <v>0</v>
      </c>
      <c r="O13" s="22">
        <v>0</v>
      </c>
      <c r="P13" s="22">
        <v>0</v>
      </c>
      <c r="Q13" s="22">
        <v>0</v>
      </c>
      <c r="R13" s="22">
        <v>162536392</v>
      </c>
      <c r="S13" s="22">
        <v>0</v>
      </c>
      <c r="T13" s="22">
        <v>0</v>
      </c>
      <c r="U13" s="22">
        <v>337262871</v>
      </c>
      <c r="V13" s="22">
        <v>0</v>
      </c>
      <c r="W13" s="22">
        <v>0</v>
      </c>
      <c r="X13" s="22">
        <v>28113714</v>
      </c>
      <c r="Y13" s="22">
        <v>0</v>
      </c>
      <c r="Z13" s="22">
        <v>20910159</v>
      </c>
      <c r="AA13" s="22">
        <v>123991160</v>
      </c>
      <c r="AB13" s="22">
        <v>0</v>
      </c>
      <c r="AC13" s="22">
        <v>27275368</v>
      </c>
      <c r="AD13" s="22">
        <v>0</v>
      </c>
      <c r="AE13" s="22">
        <v>200290401</v>
      </c>
      <c r="AF13" s="22">
        <v>136972470</v>
      </c>
      <c r="AG13" s="22">
        <v>751112638</v>
      </c>
      <c r="AH13" s="22">
        <v>0</v>
      </c>
      <c r="AI13" s="22">
        <v>1480503</v>
      </c>
      <c r="AJ13" s="22">
        <v>1024659</v>
      </c>
      <c r="AK13" s="22">
        <v>0</v>
      </c>
      <c r="AL13" s="22">
        <v>753617800</v>
      </c>
      <c r="AM13" s="22">
        <v>890590270</v>
      </c>
    </row>
    <row r="14" spans="1:3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26893357</v>
      </c>
      <c r="F14" s="22">
        <v>609767</v>
      </c>
      <c r="G14" s="22">
        <v>182932</v>
      </c>
      <c r="H14" s="22">
        <v>0</v>
      </c>
      <c r="I14" s="22">
        <v>36002</v>
      </c>
      <c r="J14" s="22">
        <v>0</v>
      </c>
      <c r="K14" s="22">
        <v>4108853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31830911</v>
      </c>
      <c r="V14" s="22">
        <v>0</v>
      </c>
      <c r="W14" s="22">
        <v>0</v>
      </c>
      <c r="X14" s="22">
        <v>3834753</v>
      </c>
      <c r="Y14" s="22">
        <v>1083469</v>
      </c>
      <c r="Z14" s="22">
        <v>4641501</v>
      </c>
      <c r="AA14" s="22">
        <v>21592774</v>
      </c>
      <c r="AB14" s="22">
        <v>930718</v>
      </c>
      <c r="AC14" s="22">
        <v>439134</v>
      </c>
      <c r="AD14" s="22">
        <v>0</v>
      </c>
      <c r="AE14" s="22">
        <v>32522349</v>
      </c>
      <c r="AF14" s="22">
        <v>-691438</v>
      </c>
      <c r="AG14" s="22">
        <v>193785322</v>
      </c>
      <c r="AH14" s="22">
        <v>0</v>
      </c>
      <c r="AI14" s="22">
        <v>427329</v>
      </c>
      <c r="AJ14" s="22">
        <v>225465</v>
      </c>
      <c r="AK14" s="22">
        <v>1523074</v>
      </c>
      <c r="AL14" s="22">
        <v>195961190</v>
      </c>
      <c r="AM14" s="22">
        <v>195269752</v>
      </c>
    </row>
    <row r="15" spans="1:3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20702744</v>
      </c>
      <c r="F15" s="22">
        <v>1596824</v>
      </c>
      <c r="G15" s="22">
        <v>325378</v>
      </c>
      <c r="H15" s="22">
        <v>0</v>
      </c>
      <c r="I15" s="22">
        <v>9421176</v>
      </c>
      <c r="J15" s="22">
        <v>0</v>
      </c>
      <c r="K15" s="22">
        <v>8325589</v>
      </c>
      <c r="L15" s="22">
        <v>0</v>
      </c>
      <c r="M15" s="22">
        <v>0</v>
      </c>
      <c r="N15" s="22">
        <v>0</v>
      </c>
      <c r="O15" s="22">
        <v>0</v>
      </c>
      <c r="P15" s="22">
        <v>7647020</v>
      </c>
      <c r="Q15" s="22">
        <v>0</v>
      </c>
      <c r="R15" s="22">
        <v>36920232</v>
      </c>
      <c r="S15" s="22">
        <v>0</v>
      </c>
      <c r="T15" s="22">
        <v>0</v>
      </c>
      <c r="U15" s="22">
        <v>84938963</v>
      </c>
      <c r="V15" s="22">
        <v>0</v>
      </c>
      <c r="W15" s="22">
        <v>3334487</v>
      </c>
      <c r="X15" s="22">
        <v>22674178</v>
      </c>
      <c r="Y15" s="22">
        <v>0</v>
      </c>
      <c r="Z15" s="22">
        <v>9862149</v>
      </c>
      <c r="AA15" s="22">
        <v>83975775</v>
      </c>
      <c r="AB15" s="22">
        <v>0</v>
      </c>
      <c r="AC15" s="22">
        <v>1240293</v>
      </c>
      <c r="AD15" s="22">
        <v>0</v>
      </c>
      <c r="AE15" s="22">
        <v>121086882</v>
      </c>
      <c r="AF15" s="22">
        <v>-36147919</v>
      </c>
      <c r="AG15" s="22">
        <v>1048204350</v>
      </c>
      <c r="AH15" s="22">
        <v>0</v>
      </c>
      <c r="AI15" s="22">
        <v>898512</v>
      </c>
      <c r="AJ15" s="22">
        <v>631858</v>
      </c>
      <c r="AK15" s="22">
        <v>0</v>
      </c>
      <c r="AL15" s="22">
        <v>1049734720</v>
      </c>
      <c r="AM15" s="22">
        <v>1013586801</v>
      </c>
    </row>
    <row r="16" spans="1:3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51394000</v>
      </c>
      <c r="F16" s="22">
        <v>2752000</v>
      </c>
      <c r="G16" s="22">
        <v>500000</v>
      </c>
      <c r="H16" s="22">
        <v>0</v>
      </c>
      <c r="I16" s="22">
        <v>1819000</v>
      </c>
      <c r="J16" s="22">
        <v>0</v>
      </c>
      <c r="K16" s="22">
        <v>36369000</v>
      </c>
      <c r="L16" s="22">
        <v>0</v>
      </c>
      <c r="M16" s="22">
        <v>495000</v>
      </c>
      <c r="N16" s="22">
        <v>0</v>
      </c>
      <c r="O16" s="22">
        <v>5057000</v>
      </c>
      <c r="P16" s="22">
        <v>68484000</v>
      </c>
      <c r="Q16" s="22">
        <v>3872000</v>
      </c>
      <c r="R16" s="22">
        <v>270832000</v>
      </c>
      <c r="S16" s="22">
        <v>96000</v>
      </c>
      <c r="T16" s="22">
        <v>0</v>
      </c>
      <c r="U16" s="22">
        <v>441670000</v>
      </c>
      <c r="V16" s="22">
        <v>0</v>
      </c>
      <c r="W16" s="22">
        <v>2798000</v>
      </c>
      <c r="X16" s="22">
        <v>66735000</v>
      </c>
      <c r="Y16" s="22">
        <v>13061000</v>
      </c>
      <c r="Z16" s="22">
        <v>115737000</v>
      </c>
      <c r="AA16" s="22">
        <v>166531000</v>
      </c>
      <c r="AB16" s="22">
        <v>0</v>
      </c>
      <c r="AC16" s="22">
        <v>55869000</v>
      </c>
      <c r="AD16" s="22">
        <v>0</v>
      </c>
      <c r="AE16" s="22">
        <v>420731000</v>
      </c>
      <c r="AF16" s="22">
        <v>20939000</v>
      </c>
      <c r="AG16" s="22">
        <v>1953145000</v>
      </c>
      <c r="AH16" s="22">
        <v>0</v>
      </c>
      <c r="AI16" s="22">
        <v>13138000</v>
      </c>
      <c r="AJ16" s="22">
        <v>9240000</v>
      </c>
      <c r="AK16" s="22">
        <v>41542000</v>
      </c>
      <c r="AL16" s="22">
        <v>2017065000</v>
      </c>
      <c r="AM16" s="22">
        <v>2038004000</v>
      </c>
    </row>
    <row r="17" spans="1:3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58536450</v>
      </c>
      <c r="F17" s="22">
        <v>2958683</v>
      </c>
      <c r="G17" s="22">
        <v>1031830</v>
      </c>
      <c r="H17" s="22">
        <v>0</v>
      </c>
      <c r="I17" s="22">
        <v>9519669</v>
      </c>
      <c r="J17" s="22">
        <v>0</v>
      </c>
      <c r="K17" s="22">
        <v>9537517</v>
      </c>
      <c r="L17" s="22">
        <v>0</v>
      </c>
      <c r="M17" s="22">
        <v>17257258</v>
      </c>
      <c r="N17" s="22">
        <v>56230</v>
      </c>
      <c r="O17" s="22">
        <v>0</v>
      </c>
      <c r="P17" s="22">
        <v>0</v>
      </c>
      <c r="Q17" s="22">
        <v>0</v>
      </c>
      <c r="R17" s="22">
        <v>23128787</v>
      </c>
      <c r="S17" s="22">
        <v>0</v>
      </c>
      <c r="T17" s="22">
        <v>0</v>
      </c>
      <c r="U17" s="22">
        <v>122026424</v>
      </c>
      <c r="V17" s="22">
        <v>0</v>
      </c>
      <c r="W17" s="22">
        <v>0</v>
      </c>
      <c r="X17" s="22">
        <v>15578730</v>
      </c>
      <c r="Y17" s="22">
        <v>1007680</v>
      </c>
      <c r="Z17" s="22">
        <v>18478918</v>
      </c>
      <c r="AA17" s="22">
        <v>62405169</v>
      </c>
      <c r="AB17" s="22">
        <v>3615249</v>
      </c>
      <c r="AC17" s="22">
        <v>5460548</v>
      </c>
      <c r="AD17" s="22">
        <v>246892</v>
      </c>
      <c r="AE17" s="22">
        <v>106793186</v>
      </c>
      <c r="AF17" s="22">
        <v>15233238</v>
      </c>
      <c r="AG17" s="22">
        <v>629084133</v>
      </c>
      <c r="AH17" s="22">
        <v>0</v>
      </c>
      <c r="AI17" s="22">
        <v>1165477</v>
      </c>
      <c r="AJ17" s="22">
        <v>618687</v>
      </c>
      <c r="AK17" s="22">
        <v>0</v>
      </c>
      <c r="AL17" s="22">
        <v>630868297</v>
      </c>
      <c r="AM17" s="22">
        <v>646101535</v>
      </c>
    </row>
    <row r="18" spans="1:3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42058000</v>
      </c>
      <c r="F18" s="22">
        <v>3483000</v>
      </c>
      <c r="G18" s="22">
        <v>1867000</v>
      </c>
      <c r="H18" s="22">
        <v>0</v>
      </c>
      <c r="I18" s="22">
        <v>0</v>
      </c>
      <c r="J18" s="22">
        <v>0</v>
      </c>
      <c r="K18" s="22">
        <v>48618000</v>
      </c>
      <c r="L18" s="22">
        <v>0</v>
      </c>
      <c r="M18" s="22">
        <v>10691000</v>
      </c>
      <c r="N18" s="22">
        <v>106000</v>
      </c>
      <c r="O18" s="22">
        <v>0</v>
      </c>
      <c r="P18" s="22">
        <v>0</v>
      </c>
      <c r="Q18" s="22">
        <v>0</v>
      </c>
      <c r="R18" s="22">
        <v>711720000</v>
      </c>
      <c r="S18" s="22">
        <v>3743000</v>
      </c>
      <c r="T18" s="22">
        <v>0</v>
      </c>
      <c r="U18" s="22">
        <v>822286000</v>
      </c>
      <c r="V18" s="22">
        <v>0</v>
      </c>
      <c r="W18" s="22">
        <v>0</v>
      </c>
      <c r="X18" s="22">
        <v>69974000</v>
      </c>
      <c r="Y18" s="22">
        <v>0</v>
      </c>
      <c r="Z18" s="22">
        <v>27961000</v>
      </c>
      <c r="AA18" s="22">
        <v>363118000</v>
      </c>
      <c r="AB18" s="22">
        <v>0</v>
      </c>
      <c r="AC18" s="22">
        <v>137672000</v>
      </c>
      <c r="AD18" s="22">
        <v>36266000</v>
      </c>
      <c r="AE18" s="22">
        <v>634991000</v>
      </c>
      <c r="AF18" s="22">
        <v>187295000</v>
      </c>
      <c r="AG18" s="22">
        <v>1444919000</v>
      </c>
      <c r="AH18" s="22">
        <v>0</v>
      </c>
      <c r="AI18" s="22">
        <v>19086000</v>
      </c>
      <c r="AJ18" s="22">
        <v>17913000</v>
      </c>
      <c r="AK18" s="22">
        <v>18981000</v>
      </c>
      <c r="AL18" s="22">
        <v>1500899000</v>
      </c>
      <c r="AM18" s="22">
        <v>1688194000</v>
      </c>
    </row>
    <row r="19" spans="1:3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42995481</v>
      </c>
      <c r="F19" s="22">
        <v>2850389</v>
      </c>
      <c r="G19" s="22">
        <v>2975379</v>
      </c>
      <c r="H19" s="22">
        <v>-199124</v>
      </c>
      <c r="I19" s="22">
        <v>18885589</v>
      </c>
      <c r="J19" s="22">
        <v>10817664</v>
      </c>
      <c r="K19" s="22">
        <v>29276668</v>
      </c>
      <c r="L19" s="22">
        <v>0</v>
      </c>
      <c r="M19" s="22">
        <v>9460378</v>
      </c>
      <c r="N19" s="22">
        <v>0</v>
      </c>
      <c r="O19" s="22">
        <v>26182511</v>
      </c>
      <c r="P19" s="22">
        <v>20217123</v>
      </c>
      <c r="Q19" s="22">
        <v>2224727</v>
      </c>
      <c r="R19" s="22">
        <v>90229378</v>
      </c>
      <c r="S19" s="22">
        <v>0</v>
      </c>
      <c r="T19" s="22">
        <v>0</v>
      </c>
      <c r="U19" s="22">
        <v>255916163</v>
      </c>
      <c r="V19" s="22">
        <v>0</v>
      </c>
      <c r="W19" s="22">
        <v>0</v>
      </c>
      <c r="X19" s="22">
        <v>57562729</v>
      </c>
      <c r="Y19" s="22">
        <v>4104617</v>
      </c>
      <c r="Z19" s="22">
        <v>85102987</v>
      </c>
      <c r="AA19" s="22">
        <v>286305788</v>
      </c>
      <c r="AB19" s="22">
        <v>13515761</v>
      </c>
      <c r="AC19" s="22">
        <v>15138544</v>
      </c>
      <c r="AD19" s="22">
        <v>3228927</v>
      </c>
      <c r="AE19" s="22">
        <v>464959353</v>
      </c>
      <c r="AF19" s="22">
        <v>-209043190</v>
      </c>
      <c r="AG19" s="22">
        <v>2236839231</v>
      </c>
      <c r="AH19" s="22">
        <v>0</v>
      </c>
      <c r="AI19" s="22">
        <v>4089905</v>
      </c>
      <c r="AJ19" s="22">
        <v>4637471</v>
      </c>
      <c r="AK19" s="22">
        <v>35878882</v>
      </c>
      <c r="AL19" s="22">
        <v>2281445489</v>
      </c>
      <c r="AM19" s="22">
        <v>2072402299</v>
      </c>
    </row>
    <row r="20" spans="1:3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25869478</v>
      </c>
      <c r="F20" s="22">
        <v>1976585</v>
      </c>
      <c r="G20" s="22">
        <v>476616</v>
      </c>
      <c r="H20" s="22">
        <v>0</v>
      </c>
      <c r="I20" s="22">
        <v>1151306</v>
      </c>
      <c r="J20" s="22">
        <v>2783350</v>
      </c>
      <c r="K20" s="22">
        <v>11220748</v>
      </c>
      <c r="L20" s="22">
        <v>2477611</v>
      </c>
      <c r="M20" s="22">
        <v>934174</v>
      </c>
      <c r="N20" s="22">
        <v>0</v>
      </c>
      <c r="O20" s="22">
        <v>0</v>
      </c>
      <c r="P20" s="22">
        <v>0</v>
      </c>
      <c r="Q20" s="22">
        <v>0</v>
      </c>
      <c r="R20" s="22">
        <v>31713144</v>
      </c>
      <c r="S20" s="22">
        <v>0</v>
      </c>
      <c r="T20" s="22">
        <v>0</v>
      </c>
      <c r="U20" s="22">
        <v>78603012</v>
      </c>
      <c r="V20" s="22">
        <v>0</v>
      </c>
      <c r="W20" s="22">
        <v>448881</v>
      </c>
      <c r="X20" s="22">
        <v>24395713</v>
      </c>
      <c r="Y20" s="22">
        <v>4652107</v>
      </c>
      <c r="Z20" s="22">
        <v>9210651</v>
      </c>
      <c r="AA20" s="22">
        <v>80267261</v>
      </c>
      <c r="AB20" s="22">
        <v>3284000</v>
      </c>
      <c r="AC20" s="22">
        <v>538462</v>
      </c>
      <c r="AD20" s="22">
        <v>896638</v>
      </c>
      <c r="AE20" s="22">
        <v>123693713</v>
      </c>
      <c r="AF20" s="22">
        <v>-45090701</v>
      </c>
      <c r="AG20" s="22">
        <v>691790055</v>
      </c>
      <c r="AH20" s="22">
        <v>0</v>
      </c>
      <c r="AI20" s="22">
        <v>1483623</v>
      </c>
      <c r="AJ20" s="22">
        <v>493257</v>
      </c>
      <c r="AK20" s="22">
        <v>0</v>
      </c>
      <c r="AL20" s="22">
        <v>693766935</v>
      </c>
      <c r="AM20" s="22">
        <v>648676234</v>
      </c>
    </row>
    <row r="21" spans="1:39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133050981</v>
      </c>
      <c r="F21" s="22">
        <v>2123149</v>
      </c>
      <c r="G21" s="22">
        <v>1324364</v>
      </c>
      <c r="H21" s="22">
        <v>0</v>
      </c>
      <c r="I21" s="22">
        <v>0</v>
      </c>
      <c r="J21" s="22">
        <v>0</v>
      </c>
      <c r="K21" s="22">
        <v>14559102</v>
      </c>
      <c r="L21" s="22">
        <v>0</v>
      </c>
      <c r="M21" s="22">
        <v>113345</v>
      </c>
      <c r="N21" s="22">
        <v>13271</v>
      </c>
      <c r="O21" s="22">
        <v>0</v>
      </c>
      <c r="P21" s="22">
        <v>0</v>
      </c>
      <c r="Q21" s="22">
        <v>0</v>
      </c>
      <c r="R21" s="22">
        <v>141850587</v>
      </c>
      <c r="S21" s="22">
        <v>0</v>
      </c>
      <c r="T21" s="22">
        <v>0</v>
      </c>
      <c r="U21" s="22">
        <v>293034799</v>
      </c>
      <c r="V21" s="22">
        <v>0</v>
      </c>
      <c r="W21" s="22">
        <v>0</v>
      </c>
      <c r="X21" s="22">
        <v>43383963</v>
      </c>
      <c r="Y21" s="22">
        <v>5036869</v>
      </c>
      <c r="Z21" s="22">
        <v>61438424</v>
      </c>
      <c r="AA21" s="22">
        <v>97628505</v>
      </c>
      <c r="AB21" s="22">
        <v>0</v>
      </c>
      <c r="AC21" s="22">
        <v>2316234</v>
      </c>
      <c r="AD21" s="22">
        <v>220820</v>
      </c>
      <c r="AE21" s="22">
        <v>210024815</v>
      </c>
      <c r="AF21" s="22">
        <v>83009984</v>
      </c>
      <c r="AG21" s="22">
        <v>1362356988</v>
      </c>
      <c r="AH21" s="22">
        <v>0</v>
      </c>
      <c r="AI21" s="22">
        <v>1602501</v>
      </c>
      <c r="AJ21" s="22">
        <v>2430384</v>
      </c>
      <c r="AK21" s="22">
        <v>0</v>
      </c>
      <c r="AL21" s="22">
        <v>1366389873</v>
      </c>
      <c r="AM21" s="22">
        <v>1449399857</v>
      </c>
    </row>
    <row r="22" spans="1:39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16893475</v>
      </c>
      <c r="F22" s="22">
        <v>789683</v>
      </c>
      <c r="G22" s="22">
        <v>1488852</v>
      </c>
      <c r="H22" s="22">
        <v>-287139</v>
      </c>
      <c r="I22" s="22">
        <v>4433003</v>
      </c>
      <c r="J22" s="22">
        <v>0</v>
      </c>
      <c r="K22" s="22">
        <v>945848</v>
      </c>
      <c r="L22" s="22">
        <v>1037633</v>
      </c>
      <c r="M22" s="22">
        <v>78437</v>
      </c>
      <c r="N22" s="22">
        <v>0</v>
      </c>
      <c r="O22" s="22">
        <v>0</v>
      </c>
      <c r="P22" s="22">
        <v>0</v>
      </c>
      <c r="Q22" s="22">
        <v>0</v>
      </c>
      <c r="R22" s="22">
        <v>18909448</v>
      </c>
      <c r="S22" s="22">
        <v>0</v>
      </c>
      <c r="T22" s="22">
        <v>14840355</v>
      </c>
      <c r="U22" s="22">
        <v>59129595</v>
      </c>
      <c r="V22" s="22">
        <v>0</v>
      </c>
      <c r="W22" s="22">
        <v>2283053</v>
      </c>
      <c r="X22" s="22">
        <v>9744690</v>
      </c>
      <c r="Y22" s="22">
        <v>538286</v>
      </c>
      <c r="Z22" s="22">
        <v>6523462</v>
      </c>
      <c r="AA22" s="22">
        <v>10219261</v>
      </c>
      <c r="AB22" s="22">
        <v>189239</v>
      </c>
      <c r="AC22" s="22">
        <v>10707651</v>
      </c>
      <c r="AD22" s="22">
        <v>49786498</v>
      </c>
      <c r="AE22" s="22">
        <v>89992140</v>
      </c>
      <c r="AF22" s="22">
        <v>-30862545</v>
      </c>
      <c r="AG22" s="22">
        <v>205058280</v>
      </c>
      <c r="AH22" s="22">
        <v>0</v>
      </c>
      <c r="AI22" s="22">
        <v>185594</v>
      </c>
      <c r="AJ22" s="22">
        <v>455901</v>
      </c>
      <c r="AK22" s="22">
        <v>0</v>
      </c>
      <c r="AL22" s="22">
        <v>205699775</v>
      </c>
      <c r="AM22" s="22">
        <v>174837230</v>
      </c>
    </row>
    <row r="23" spans="1:39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13711850</v>
      </c>
      <c r="F23" s="22">
        <v>74922</v>
      </c>
      <c r="G23" s="22">
        <v>657516</v>
      </c>
      <c r="H23" s="22">
        <v>-109179</v>
      </c>
      <c r="I23" s="22">
        <v>0</v>
      </c>
      <c r="J23" s="22">
        <v>0</v>
      </c>
      <c r="K23" s="22">
        <v>1256843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5893490</v>
      </c>
      <c r="S23" s="22">
        <v>0</v>
      </c>
      <c r="T23" s="22">
        <v>0</v>
      </c>
      <c r="U23" s="22">
        <v>21485442</v>
      </c>
      <c r="V23" s="22">
        <v>0</v>
      </c>
      <c r="W23" s="22">
        <v>9333</v>
      </c>
      <c r="X23" s="22">
        <v>3254480</v>
      </c>
      <c r="Y23" s="22">
        <v>0</v>
      </c>
      <c r="Z23" s="22">
        <v>1457469</v>
      </c>
      <c r="AA23" s="22">
        <v>14315209</v>
      </c>
      <c r="AB23" s="22">
        <v>347601</v>
      </c>
      <c r="AC23" s="22">
        <v>465784</v>
      </c>
      <c r="AD23" s="22">
        <v>0</v>
      </c>
      <c r="AE23" s="22">
        <v>19849876</v>
      </c>
      <c r="AF23" s="22">
        <v>1635566</v>
      </c>
      <c r="AG23" s="22">
        <v>121706768</v>
      </c>
      <c r="AH23" s="22">
        <v>0</v>
      </c>
      <c r="AI23" s="22">
        <v>462738</v>
      </c>
      <c r="AJ23" s="22">
        <v>243977</v>
      </c>
      <c r="AK23" s="22">
        <v>0</v>
      </c>
      <c r="AL23" s="22">
        <v>122413483</v>
      </c>
      <c r="AM23" s="22">
        <v>124049049</v>
      </c>
    </row>
    <row r="24" spans="1:39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39507620</v>
      </c>
      <c r="F24" s="22">
        <v>533331</v>
      </c>
      <c r="G24" s="22">
        <v>323722</v>
      </c>
      <c r="H24" s="22">
        <v>-17141</v>
      </c>
      <c r="I24" s="22">
        <v>13017471</v>
      </c>
      <c r="J24" s="22">
        <v>0</v>
      </c>
      <c r="K24" s="22">
        <v>5204690</v>
      </c>
      <c r="L24" s="22">
        <v>4929737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63499430</v>
      </c>
      <c r="V24" s="22">
        <v>0</v>
      </c>
      <c r="W24" s="22">
        <v>23023056</v>
      </c>
      <c r="X24" s="22">
        <v>14252086</v>
      </c>
      <c r="Y24" s="22">
        <v>368616</v>
      </c>
      <c r="Z24" s="22">
        <v>8638097</v>
      </c>
      <c r="AA24" s="22">
        <v>23555013</v>
      </c>
      <c r="AB24" s="22">
        <v>981605</v>
      </c>
      <c r="AC24" s="22">
        <v>1142466</v>
      </c>
      <c r="AD24" s="22">
        <v>0</v>
      </c>
      <c r="AE24" s="22">
        <v>71960939</v>
      </c>
      <c r="AF24" s="22">
        <v>-8461509</v>
      </c>
      <c r="AG24" s="22">
        <v>96593702</v>
      </c>
      <c r="AH24" s="22">
        <v>0</v>
      </c>
      <c r="AI24" s="22">
        <v>0</v>
      </c>
      <c r="AJ24" s="22">
        <v>895727</v>
      </c>
      <c r="AK24" s="22">
        <v>0</v>
      </c>
      <c r="AL24" s="22">
        <v>97489429</v>
      </c>
      <c r="AM24" s="22">
        <v>89027920</v>
      </c>
    </row>
    <row r="25" spans="1:39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3296972</v>
      </c>
      <c r="F25" s="22">
        <v>1566011</v>
      </c>
      <c r="G25" s="22">
        <v>5166970</v>
      </c>
      <c r="H25" s="22">
        <v>-5832356</v>
      </c>
      <c r="I25" s="22">
        <v>6521224</v>
      </c>
      <c r="J25" s="22">
        <v>0</v>
      </c>
      <c r="K25" s="22">
        <v>6506326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88538174</v>
      </c>
      <c r="S25" s="22">
        <v>0</v>
      </c>
      <c r="T25" s="22">
        <v>0</v>
      </c>
      <c r="U25" s="22">
        <v>105763321</v>
      </c>
      <c r="V25" s="22">
        <v>0</v>
      </c>
      <c r="W25" s="22">
        <v>1658070</v>
      </c>
      <c r="X25" s="22">
        <v>11516540</v>
      </c>
      <c r="Y25" s="22">
        <v>955697</v>
      </c>
      <c r="Z25" s="22">
        <v>7009604</v>
      </c>
      <c r="AA25" s="22">
        <v>30130670</v>
      </c>
      <c r="AB25" s="22">
        <v>1058417</v>
      </c>
      <c r="AC25" s="22">
        <v>12856374</v>
      </c>
      <c r="AD25" s="22">
        <v>0</v>
      </c>
      <c r="AE25" s="22">
        <v>65185372</v>
      </c>
      <c r="AF25" s="22">
        <v>40577949</v>
      </c>
      <c r="AG25" s="22">
        <v>483363385</v>
      </c>
      <c r="AH25" s="22">
        <v>0</v>
      </c>
      <c r="AI25" s="22">
        <v>8592386</v>
      </c>
      <c r="AJ25" s="22">
        <v>1264530</v>
      </c>
      <c r="AK25" s="22">
        <v>0</v>
      </c>
      <c r="AL25" s="22">
        <v>493220301</v>
      </c>
      <c r="AM25" s="22">
        <v>533798250</v>
      </c>
    </row>
    <row r="26" spans="1:39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37099122</v>
      </c>
      <c r="F26" s="22">
        <v>2834451</v>
      </c>
      <c r="G26" s="22">
        <v>3412438</v>
      </c>
      <c r="H26" s="22">
        <v>-5782752</v>
      </c>
      <c r="I26" s="22">
        <v>4827759</v>
      </c>
      <c r="J26" s="22">
        <v>217645</v>
      </c>
      <c r="K26" s="22">
        <v>1272170</v>
      </c>
      <c r="L26" s="22">
        <v>0</v>
      </c>
      <c r="M26" s="22">
        <v>46846</v>
      </c>
      <c r="N26" s="22">
        <v>0</v>
      </c>
      <c r="O26" s="22">
        <v>0</v>
      </c>
      <c r="P26" s="22">
        <v>2365324</v>
      </c>
      <c r="Q26" s="22">
        <v>0</v>
      </c>
      <c r="R26" s="22">
        <v>7294750</v>
      </c>
      <c r="S26" s="22">
        <v>0</v>
      </c>
      <c r="T26" s="22">
        <v>0</v>
      </c>
      <c r="U26" s="22">
        <v>53587753</v>
      </c>
      <c r="V26" s="22">
        <v>0</v>
      </c>
      <c r="W26" s="22">
        <v>0</v>
      </c>
      <c r="X26" s="22">
        <v>4107808</v>
      </c>
      <c r="Y26" s="22">
        <v>359282</v>
      </c>
      <c r="Z26" s="22">
        <v>2562649</v>
      </c>
      <c r="AA26" s="22">
        <v>16176394</v>
      </c>
      <c r="AB26" s="22">
        <v>0</v>
      </c>
      <c r="AC26" s="22">
        <v>0</v>
      </c>
      <c r="AD26" s="22">
        <v>4443410</v>
      </c>
      <c r="AE26" s="22">
        <v>27649543</v>
      </c>
      <c r="AF26" s="22">
        <v>25938210</v>
      </c>
      <c r="AG26" s="22">
        <v>189180900</v>
      </c>
      <c r="AH26" s="22">
        <v>0</v>
      </c>
      <c r="AI26" s="22">
        <v>3277337</v>
      </c>
      <c r="AJ26" s="22">
        <v>919462</v>
      </c>
      <c r="AK26" s="22">
        <v>0</v>
      </c>
      <c r="AL26" s="22">
        <v>193377699</v>
      </c>
      <c r="AM26" s="22">
        <v>219315909</v>
      </c>
    </row>
    <row r="27" spans="1:39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22040412</v>
      </c>
      <c r="F27" s="22">
        <v>6008349</v>
      </c>
      <c r="G27" s="22">
        <v>2051684</v>
      </c>
      <c r="H27" s="22">
        <v>0</v>
      </c>
      <c r="I27" s="22">
        <v>20049834</v>
      </c>
      <c r="J27" s="22">
        <v>0</v>
      </c>
      <c r="K27" s="22">
        <v>37552105</v>
      </c>
      <c r="L27" s="22">
        <v>0</v>
      </c>
      <c r="M27" s="22">
        <v>0</v>
      </c>
      <c r="N27" s="22">
        <v>0</v>
      </c>
      <c r="O27" s="22">
        <v>0</v>
      </c>
      <c r="P27" s="22">
        <v>66247773</v>
      </c>
      <c r="Q27" s="22">
        <v>0</v>
      </c>
      <c r="R27" s="22">
        <v>231999593</v>
      </c>
      <c r="S27" s="22">
        <v>0</v>
      </c>
      <c r="T27" s="22">
        <v>0</v>
      </c>
      <c r="U27" s="22">
        <v>385949750</v>
      </c>
      <c r="V27" s="22">
        <v>0</v>
      </c>
      <c r="W27" s="22">
        <v>4231040</v>
      </c>
      <c r="X27" s="22">
        <v>55896377</v>
      </c>
      <c r="Y27" s="22">
        <v>21257280</v>
      </c>
      <c r="Z27" s="22">
        <v>89766331</v>
      </c>
      <c r="AA27" s="22">
        <v>112848899</v>
      </c>
      <c r="AB27" s="22">
        <v>0</v>
      </c>
      <c r="AC27" s="22">
        <v>12365808</v>
      </c>
      <c r="AD27" s="22">
        <v>2359046</v>
      </c>
      <c r="AE27" s="22">
        <v>298724781</v>
      </c>
      <c r="AF27" s="22">
        <v>87224969</v>
      </c>
      <c r="AG27" s="22">
        <v>2193971869</v>
      </c>
      <c r="AH27" s="22">
        <v>0</v>
      </c>
      <c r="AI27" s="22">
        <v>1526600</v>
      </c>
      <c r="AJ27" s="22">
        <v>6771639</v>
      </c>
      <c r="AK27" s="22">
        <v>0</v>
      </c>
      <c r="AL27" s="22">
        <v>2202270108</v>
      </c>
      <c r="AM27" s="22">
        <v>2289495077</v>
      </c>
    </row>
    <row r="28" spans="1:39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306512048</v>
      </c>
      <c r="F28" s="22">
        <v>17311265</v>
      </c>
      <c r="G28" s="22">
        <v>35026693</v>
      </c>
      <c r="H28" s="22">
        <v>-38702033</v>
      </c>
      <c r="I28" s="22">
        <v>30567301</v>
      </c>
      <c r="J28" s="22">
        <v>0</v>
      </c>
      <c r="K28" s="22">
        <v>19576897</v>
      </c>
      <c r="L28" s="22">
        <v>0</v>
      </c>
      <c r="M28" s="22">
        <v>0</v>
      </c>
      <c r="N28" s="22">
        <v>318347</v>
      </c>
      <c r="O28" s="22">
        <v>114456516</v>
      </c>
      <c r="P28" s="22">
        <v>540874276</v>
      </c>
      <c r="Q28" s="22">
        <v>0</v>
      </c>
      <c r="R28" s="22">
        <v>377931187</v>
      </c>
      <c r="S28" s="22">
        <v>0</v>
      </c>
      <c r="T28" s="22">
        <v>4002130</v>
      </c>
      <c r="U28" s="22">
        <v>1407874627</v>
      </c>
      <c r="V28" s="22">
        <v>0</v>
      </c>
      <c r="W28" s="22">
        <v>8081996</v>
      </c>
      <c r="X28" s="22">
        <v>118809856</v>
      </c>
      <c r="Y28" s="22">
        <v>9277016</v>
      </c>
      <c r="Z28" s="22">
        <v>51594875</v>
      </c>
      <c r="AA28" s="22">
        <v>28676031</v>
      </c>
      <c r="AB28" s="22">
        <v>0</v>
      </c>
      <c r="AC28" s="22">
        <v>26632240</v>
      </c>
      <c r="AD28" s="22">
        <v>46458855</v>
      </c>
      <c r="AE28" s="22">
        <v>289530869</v>
      </c>
      <c r="AF28" s="22">
        <v>1118343758</v>
      </c>
      <c r="AG28" s="22">
        <v>4342504054</v>
      </c>
      <c r="AH28" s="22">
        <v>0</v>
      </c>
      <c r="AI28" s="22">
        <v>3302713</v>
      </c>
      <c r="AJ28" s="22">
        <v>6456602</v>
      </c>
      <c r="AK28" s="22">
        <v>0</v>
      </c>
      <c r="AL28" s="22">
        <v>4352263369</v>
      </c>
      <c r="AM28" s="22">
        <v>5470607127</v>
      </c>
    </row>
    <row r="29" spans="1:39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3311361</v>
      </c>
      <c r="F29" s="22">
        <v>17598</v>
      </c>
      <c r="G29" s="22">
        <v>19245</v>
      </c>
      <c r="H29" s="22">
        <v>-19245</v>
      </c>
      <c r="I29" s="22">
        <v>33038</v>
      </c>
      <c r="J29" s="22">
        <v>0</v>
      </c>
      <c r="K29" s="22">
        <v>326277</v>
      </c>
      <c r="L29" s="22">
        <v>0</v>
      </c>
      <c r="M29" s="22">
        <v>213500</v>
      </c>
      <c r="N29" s="22">
        <v>0</v>
      </c>
      <c r="O29" s="22">
        <v>0</v>
      </c>
      <c r="P29" s="22">
        <v>0</v>
      </c>
      <c r="Q29" s="22">
        <v>0</v>
      </c>
      <c r="R29" s="22">
        <v>14193</v>
      </c>
      <c r="S29" s="22">
        <v>0</v>
      </c>
      <c r="T29" s="22">
        <v>0</v>
      </c>
      <c r="U29" s="22">
        <v>3915967</v>
      </c>
      <c r="V29" s="22">
        <v>0</v>
      </c>
      <c r="W29" s="22">
        <v>0</v>
      </c>
      <c r="X29" s="22">
        <v>157913</v>
      </c>
      <c r="Y29" s="22">
        <v>2200</v>
      </c>
      <c r="Z29" s="22">
        <v>53160</v>
      </c>
      <c r="AA29" s="22">
        <v>261585</v>
      </c>
      <c r="AB29" s="22">
        <v>0</v>
      </c>
      <c r="AC29" s="22">
        <v>0</v>
      </c>
      <c r="AD29" s="22">
        <v>0</v>
      </c>
      <c r="AE29" s="22">
        <v>474858</v>
      </c>
      <c r="AF29" s="22">
        <v>3441109</v>
      </c>
      <c r="AG29" s="22">
        <v>10034304</v>
      </c>
      <c r="AH29" s="22">
        <v>0</v>
      </c>
      <c r="AI29" s="22">
        <v>455632</v>
      </c>
      <c r="AJ29" s="22">
        <v>72967</v>
      </c>
      <c r="AK29" s="22">
        <v>0</v>
      </c>
      <c r="AL29" s="22">
        <v>10562903</v>
      </c>
      <c r="AM29" s="22">
        <v>14004012</v>
      </c>
    </row>
    <row r="30" spans="1:39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42607187</v>
      </c>
      <c r="F30" s="22">
        <v>820163</v>
      </c>
      <c r="G30" s="22">
        <v>1623691</v>
      </c>
      <c r="H30" s="22">
        <v>-1618824</v>
      </c>
      <c r="I30" s="22">
        <v>6165314</v>
      </c>
      <c r="J30" s="22">
        <v>0</v>
      </c>
      <c r="K30" s="22">
        <v>873464</v>
      </c>
      <c r="L30" s="22">
        <v>0</v>
      </c>
      <c r="M30" s="22">
        <v>132887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50603882</v>
      </c>
      <c r="V30" s="22">
        <v>0</v>
      </c>
      <c r="W30" s="22">
        <v>842261</v>
      </c>
      <c r="X30" s="22">
        <v>3046953</v>
      </c>
      <c r="Y30" s="22">
        <v>344871</v>
      </c>
      <c r="Z30" s="22">
        <v>3296715</v>
      </c>
      <c r="AA30" s="22">
        <v>0</v>
      </c>
      <c r="AB30" s="22">
        <v>0</v>
      </c>
      <c r="AC30" s="22">
        <v>7898343</v>
      </c>
      <c r="AD30" s="22">
        <v>272543</v>
      </c>
      <c r="AE30" s="22">
        <v>15701686</v>
      </c>
      <c r="AF30" s="22">
        <v>34902196</v>
      </c>
      <c r="AG30" s="22">
        <v>81518260</v>
      </c>
      <c r="AH30" s="22">
        <v>0</v>
      </c>
      <c r="AI30" s="22">
        <v>3922330</v>
      </c>
      <c r="AJ30" s="22">
        <v>554171</v>
      </c>
      <c r="AK30" s="22">
        <v>0</v>
      </c>
      <c r="AL30" s="22">
        <v>85994761</v>
      </c>
      <c r="AM30" s="22">
        <v>120896957</v>
      </c>
    </row>
    <row r="31" spans="1:39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14633241</v>
      </c>
      <c r="F31" s="22">
        <v>528862</v>
      </c>
      <c r="G31" s="22">
        <v>290222</v>
      </c>
      <c r="H31" s="22">
        <v>-145000</v>
      </c>
      <c r="I31" s="22">
        <v>309915</v>
      </c>
      <c r="J31" s="22">
        <v>220389</v>
      </c>
      <c r="K31" s="22">
        <v>171515</v>
      </c>
      <c r="L31" s="22">
        <v>0</v>
      </c>
      <c r="M31" s="22">
        <v>610322</v>
      </c>
      <c r="N31" s="22">
        <v>0</v>
      </c>
      <c r="O31" s="22">
        <v>0</v>
      </c>
      <c r="P31" s="22">
        <v>0</v>
      </c>
      <c r="Q31" s="22">
        <v>0</v>
      </c>
      <c r="R31" s="22">
        <v>2315164</v>
      </c>
      <c r="S31" s="22">
        <v>0</v>
      </c>
      <c r="T31" s="22">
        <v>7873</v>
      </c>
      <c r="U31" s="22">
        <v>18942503</v>
      </c>
      <c r="V31" s="22">
        <v>0</v>
      </c>
      <c r="W31" s="22">
        <v>669052</v>
      </c>
      <c r="X31" s="22">
        <v>698188</v>
      </c>
      <c r="Y31" s="22">
        <v>132936</v>
      </c>
      <c r="Z31" s="22">
        <v>864010</v>
      </c>
      <c r="AA31" s="22">
        <v>3682303</v>
      </c>
      <c r="AB31" s="22">
        <v>8087</v>
      </c>
      <c r="AC31" s="22">
        <v>878490</v>
      </c>
      <c r="AD31" s="22">
        <v>0</v>
      </c>
      <c r="AE31" s="22">
        <v>6933066</v>
      </c>
      <c r="AF31" s="22">
        <v>12009437</v>
      </c>
      <c r="AG31" s="22">
        <v>59056013</v>
      </c>
      <c r="AH31" s="22"/>
      <c r="AI31" s="22">
        <v>3292483</v>
      </c>
      <c r="AJ31" s="22">
        <v>173958</v>
      </c>
      <c r="AK31" s="22">
        <v>0</v>
      </c>
      <c r="AL31" s="22">
        <v>62522454</v>
      </c>
      <c r="AM31" s="22">
        <v>74531891</v>
      </c>
    </row>
    <row r="32" spans="1:39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37390140</v>
      </c>
      <c r="F32" s="22">
        <v>1827753</v>
      </c>
      <c r="G32" s="22">
        <v>884019</v>
      </c>
      <c r="H32" s="22">
        <v>-1068896</v>
      </c>
      <c r="I32" s="22">
        <v>141084</v>
      </c>
      <c r="J32" s="22">
        <v>0</v>
      </c>
      <c r="K32" s="22">
        <v>270403</v>
      </c>
      <c r="L32" s="22">
        <v>2275928</v>
      </c>
      <c r="M32" s="22">
        <v>449958</v>
      </c>
      <c r="N32" s="22">
        <v>0</v>
      </c>
      <c r="O32" s="22">
        <v>0</v>
      </c>
      <c r="P32" s="22">
        <v>0</v>
      </c>
      <c r="Q32" s="22">
        <v>0</v>
      </c>
      <c r="R32" s="22">
        <v>7949330</v>
      </c>
      <c r="S32" s="22">
        <v>0</v>
      </c>
      <c r="T32" s="22">
        <v>0</v>
      </c>
      <c r="U32" s="22">
        <v>50119719</v>
      </c>
      <c r="V32" s="22">
        <v>0</v>
      </c>
      <c r="W32" s="22">
        <v>889129</v>
      </c>
      <c r="X32" s="22">
        <v>903745</v>
      </c>
      <c r="Y32" s="22">
        <v>400</v>
      </c>
      <c r="Z32" s="22">
        <v>533210</v>
      </c>
      <c r="AA32" s="22">
        <v>2275928</v>
      </c>
      <c r="AB32" s="22">
        <v>0</v>
      </c>
      <c r="AC32" s="22">
        <v>20314</v>
      </c>
      <c r="AD32" s="22">
        <v>588874</v>
      </c>
      <c r="AE32" s="22">
        <v>5211600</v>
      </c>
      <c r="AF32" s="22">
        <v>44908119</v>
      </c>
      <c r="AG32" s="22">
        <v>49148595</v>
      </c>
      <c r="AH32" s="22">
        <v>0</v>
      </c>
      <c r="AI32" s="22">
        <v>5112285</v>
      </c>
      <c r="AJ32" s="22">
        <v>237341</v>
      </c>
      <c r="AK32" s="22">
        <v>2362043</v>
      </c>
      <c r="AL32" s="22">
        <v>56860264</v>
      </c>
      <c r="AM32" s="22">
        <v>101768383</v>
      </c>
    </row>
    <row r="33" spans="1:39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1524315</v>
      </c>
      <c r="F33" s="22">
        <v>4496273</v>
      </c>
      <c r="G33" s="22">
        <v>6663162</v>
      </c>
      <c r="H33" s="22">
        <v>-9860082</v>
      </c>
      <c r="I33" s="22">
        <v>3889934</v>
      </c>
      <c r="J33" s="22">
        <v>0</v>
      </c>
      <c r="K33" s="22">
        <v>428766</v>
      </c>
      <c r="L33" s="22">
        <v>0</v>
      </c>
      <c r="M33" s="22">
        <v>160618</v>
      </c>
      <c r="N33" s="22">
        <v>0</v>
      </c>
      <c r="O33" s="22">
        <v>0</v>
      </c>
      <c r="P33" s="22">
        <v>24163995</v>
      </c>
      <c r="Q33" s="22">
        <v>0</v>
      </c>
      <c r="R33" s="22">
        <v>28887139</v>
      </c>
      <c r="S33" s="22">
        <v>0</v>
      </c>
      <c r="T33" s="22">
        <v>0</v>
      </c>
      <c r="U33" s="22">
        <v>60354120</v>
      </c>
      <c r="V33" s="22">
        <v>0</v>
      </c>
      <c r="W33" s="22">
        <v>1053989</v>
      </c>
      <c r="X33" s="22">
        <v>1999203</v>
      </c>
      <c r="Y33" s="22">
        <v>133171</v>
      </c>
      <c r="Z33" s="22">
        <v>2058121</v>
      </c>
      <c r="AA33" s="22">
        <v>421922</v>
      </c>
      <c r="AB33" s="22">
        <v>0</v>
      </c>
      <c r="AC33" s="22">
        <v>2215676</v>
      </c>
      <c r="AD33" s="22">
        <v>0</v>
      </c>
      <c r="AE33" s="22">
        <v>7882082</v>
      </c>
      <c r="AF33" s="22">
        <v>52472038</v>
      </c>
      <c r="AG33" s="22">
        <v>281668739</v>
      </c>
      <c r="AH33" s="22">
        <v>0</v>
      </c>
      <c r="AI33" s="22">
        <v>959917</v>
      </c>
      <c r="AJ33" s="22">
        <v>365245</v>
      </c>
      <c r="AK33" s="22">
        <v>0</v>
      </c>
      <c r="AL33" s="22">
        <v>282993901</v>
      </c>
      <c r="AM33" s="22">
        <v>335465939</v>
      </c>
    </row>
    <row r="34" spans="1:39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11051772</v>
      </c>
      <c r="F34" s="22">
        <v>493158</v>
      </c>
      <c r="G34" s="22">
        <v>73372</v>
      </c>
      <c r="H34" s="22">
        <v>0</v>
      </c>
      <c r="I34" s="22">
        <v>1940202</v>
      </c>
      <c r="J34" s="22">
        <v>227780</v>
      </c>
      <c r="K34" s="22">
        <v>2746535</v>
      </c>
      <c r="L34" s="22">
        <v>0</v>
      </c>
      <c r="M34" s="22">
        <v>0</v>
      </c>
      <c r="N34" s="22">
        <v>0</v>
      </c>
      <c r="O34" s="22">
        <v>2971181</v>
      </c>
      <c r="P34" s="22">
        <v>1734742</v>
      </c>
      <c r="Q34" s="22">
        <v>0</v>
      </c>
      <c r="R34" s="22">
        <v>982383</v>
      </c>
      <c r="S34" s="22">
        <v>0</v>
      </c>
      <c r="T34" s="22">
        <v>0</v>
      </c>
      <c r="U34" s="22">
        <v>22221125</v>
      </c>
      <c r="V34" s="22">
        <v>0</v>
      </c>
      <c r="W34" s="22">
        <v>0</v>
      </c>
      <c r="X34" s="22">
        <v>2998791</v>
      </c>
      <c r="Y34" s="22">
        <v>242806</v>
      </c>
      <c r="Z34" s="22">
        <v>5242608</v>
      </c>
      <c r="AA34" s="22">
        <v>636064</v>
      </c>
      <c r="AB34" s="22">
        <v>0</v>
      </c>
      <c r="AC34" s="22">
        <v>957557</v>
      </c>
      <c r="AD34" s="22">
        <v>307200</v>
      </c>
      <c r="AE34" s="22">
        <v>10385026</v>
      </c>
      <c r="AF34" s="22">
        <v>11836099</v>
      </c>
      <c r="AG34" s="22">
        <v>83875355</v>
      </c>
      <c r="AH34" s="22">
        <v>0</v>
      </c>
      <c r="AI34" s="22">
        <v>338003</v>
      </c>
      <c r="AJ34" s="22">
        <v>215997</v>
      </c>
      <c r="AK34" s="22">
        <v>0</v>
      </c>
      <c r="AL34" s="22">
        <v>84429355</v>
      </c>
      <c r="AM34" s="22">
        <v>96265454</v>
      </c>
    </row>
    <row r="35" spans="1:39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10242905</v>
      </c>
      <c r="F35" s="22">
        <v>814722</v>
      </c>
      <c r="G35" s="22">
        <v>1086270</v>
      </c>
      <c r="H35" s="22">
        <v>-1573162</v>
      </c>
      <c r="I35" s="22">
        <v>754550</v>
      </c>
      <c r="J35" s="22">
        <v>0</v>
      </c>
      <c r="K35" s="22">
        <v>376849</v>
      </c>
      <c r="L35" s="22">
        <v>0</v>
      </c>
      <c r="M35" s="22">
        <v>6684</v>
      </c>
      <c r="N35" s="22">
        <v>0</v>
      </c>
      <c r="O35" s="22">
        <v>0</v>
      </c>
      <c r="P35" s="22">
        <v>3337219</v>
      </c>
      <c r="Q35" s="22">
        <v>0</v>
      </c>
      <c r="R35" s="22">
        <v>13578755</v>
      </c>
      <c r="S35" s="22">
        <v>0</v>
      </c>
      <c r="T35" s="22">
        <v>0</v>
      </c>
      <c r="U35" s="22">
        <v>28624792</v>
      </c>
      <c r="V35" s="22">
        <v>0</v>
      </c>
      <c r="W35" s="22">
        <v>3328568</v>
      </c>
      <c r="X35" s="22">
        <v>813273</v>
      </c>
      <c r="Y35" s="22">
        <v>36636</v>
      </c>
      <c r="Z35" s="22">
        <v>426722</v>
      </c>
      <c r="AA35" s="22">
        <v>0</v>
      </c>
      <c r="AB35" s="22">
        <v>0</v>
      </c>
      <c r="AC35" s="22">
        <v>0</v>
      </c>
      <c r="AD35" s="22">
        <v>100000</v>
      </c>
      <c r="AE35" s="22">
        <v>4705199</v>
      </c>
      <c r="AF35" s="22">
        <v>23919593</v>
      </c>
      <c r="AG35" s="22">
        <v>29414713</v>
      </c>
      <c r="AH35" s="22">
        <v>0</v>
      </c>
      <c r="AI35" s="22">
        <v>1660496</v>
      </c>
      <c r="AJ35" s="22">
        <v>113843</v>
      </c>
      <c r="AK35" s="22">
        <v>0</v>
      </c>
      <c r="AL35" s="22">
        <v>31189052</v>
      </c>
      <c r="AM35" s="22">
        <v>55108645</v>
      </c>
    </row>
    <row r="36" spans="1:39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8483519</v>
      </c>
      <c r="F36" s="22">
        <v>815655</v>
      </c>
      <c r="G36" s="22">
        <v>1163610</v>
      </c>
      <c r="H36" s="22">
        <v>-338716</v>
      </c>
      <c r="I36" s="22">
        <v>391366</v>
      </c>
      <c r="J36" s="22">
        <v>2061475</v>
      </c>
      <c r="K36" s="22">
        <v>863635</v>
      </c>
      <c r="L36" s="22">
        <v>157686</v>
      </c>
      <c r="M36" s="22">
        <v>344395</v>
      </c>
      <c r="N36" s="22">
        <v>0</v>
      </c>
      <c r="O36" s="22">
        <v>0</v>
      </c>
      <c r="P36" s="22">
        <v>0</v>
      </c>
      <c r="Q36" s="22">
        <v>0</v>
      </c>
      <c r="R36" s="22">
        <v>134551463</v>
      </c>
      <c r="S36" s="22">
        <v>0</v>
      </c>
      <c r="T36" s="22">
        <v>0</v>
      </c>
      <c r="U36" s="22">
        <v>148494088</v>
      </c>
      <c r="V36" s="22">
        <v>0</v>
      </c>
      <c r="W36" s="22">
        <v>629905</v>
      </c>
      <c r="X36" s="22">
        <v>4625892</v>
      </c>
      <c r="Y36" s="22">
        <v>1891259</v>
      </c>
      <c r="Z36" s="22">
        <v>4939873</v>
      </c>
      <c r="AA36" s="22">
        <v>8652657</v>
      </c>
      <c r="AB36" s="22">
        <v>1165182</v>
      </c>
      <c r="AC36" s="22">
        <v>4481064</v>
      </c>
      <c r="AD36" s="22">
        <v>0</v>
      </c>
      <c r="AE36" s="22">
        <v>26385832</v>
      </c>
      <c r="AF36" s="22">
        <v>122108256</v>
      </c>
      <c r="AG36" s="22">
        <v>268744931</v>
      </c>
      <c r="AH36" s="22">
        <v>0</v>
      </c>
      <c r="AI36" s="22">
        <v>39971585</v>
      </c>
      <c r="AJ36" s="22">
        <v>929435</v>
      </c>
      <c r="AK36" s="22">
        <v>0</v>
      </c>
      <c r="AL36" s="22">
        <v>309645951</v>
      </c>
      <c r="AM36" s="22">
        <v>431754207</v>
      </c>
    </row>
    <row r="37" spans="1:39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29347802</v>
      </c>
      <c r="F37" s="22">
        <v>267451</v>
      </c>
      <c r="G37" s="22">
        <v>802123</v>
      </c>
      <c r="H37" s="22">
        <v>-394005</v>
      </c>
      <c r="I37" s="22">
        <v>1750875</v>
      </c>
      <c r="J37" s="22">
        <v>0</v>
      </c>
      <c r="K37" s="22">
        <v>583010</v>
      </c>
      <c r="L37" s="22">
        <v>0</v>
      </c>
      <c r="M37" s="22">
        <v>14870</v>
      </c>
      <c r="N37" s="22">
        <v>0</v>
      </c>
      <c r="O37" s="22">
        <v>0</v>
      </c>
      <c r="P37" s="22">
        <v>0</v>
      </c>
      <c r="Q37" s="22">
        <v>0</v>
      </c>
      <c r="R37" s="22">
        <v>24101883</v>
      </c>
      <c r="S37" s="22">
        <v>0</v>
      </c>
      <c r="T37" s="22">
        <v>0</v>
      </c>
      <c r="U37" s="22">
        <v>56474009</v>
      </c>
      <c r="V37" s="22">
        <v>0</v>
      </c>
      <c r="W37" s="22">
        <v>0</v>
      </c>
      <c r="X37" s="22">
        <v>4002848</v>
      </c>
      <c r="Y37" s="22">
        <v>85370</v>
      </c>
      <c r="Z37" s="22">
        <v>2222823</v>
      </c>
      <c r="AA37" s="22">
        <v>5790990</v>
      </c>
      <c r="AB37" s="22">
        <v>824758</v>
      </c>
      <c r="AC37" s="22">
        <v>39896</v>
      </c>
      <c r="AD37" s="22">
        <v>450121</v>
      </c>
      <c r="AE37" s="22">
        <v>13416806</v>
      </c>
      <c r="AF37" s="22">
        <v>43057203</v>
      </c>
      <c r="AG37" s="22">
        <v>188744963</v>
      </c>
      <c r="AH37" s="22">
        <v>0</v>
      </c>
      <c r="AI37" s="22">
        <v>4230474</v>
      </c>
      <c r="AJ37" s="22">
        <v>411659</v>
      </c>
      <c r="AK37" s="22">
        <v>0</v>
      </c>
      <c r="AL37" s="22">
        <v>193387096</v>
      </c>
      <c r="AM37" s="22">
        <v>236444299</v>
      </c>
    </row>
    <row r="38" spans="1:39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9000722</v>
      </c>
      <c r="F38" s="22">
        <v>741334</v>
      </c>
      <c r="G38" s="22">
        <v>265917</v>
      </c>
      <c r="H38" s="22">
        <v>-149097</v>
      </c>
      <c r="I38" s="22">
        <v>3080298</v>
      </c>
      <c r="J38" s="22">
        <v>3080132</v>
      </c>
      <c r="K38" s="22">
        <v>1086501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21177364</v>
      </c>
      <c r="S38" s="22">
        <v>0</v>
      </c>
      <c r="T38" s="22">
        <v>2088463</v>
      </c>
      <c r="U38" s="22">
        <v>40371634</v>
      </c>
      <c r="V38" s="22">
        <v>0</v>
      </c>
      <c r="W38" s="22">
        <v>0</v>
      </c>
      <c r="X38" s="22">
        <v>2702298</v>
      </c>
      <c r="Y38" s="22">
        <v>22518</v>
      </c>
      <c r="Z38" s="22">
        <v>5912849</v>
      </c>
      <c r="AA38" s="22">
        <v>6045079</v>
      </c>
      <c r="AB38" s="22">
        <v>6250850</v>
      </c>
      <c r="AC38" s="22">
        <v>4967558</v>
      </c>
      <c r="AD38" s="22">
        <v>562125</v>
      </c>
      <c r="AE38" s="22">
        <v>26463277</v>
      </c>
      <c r="AF38" s="22">
        <v>13908357</v>
      </c>
      <c r="AG38" s="22">
        <v>93545359</v>
      </c>
      <c r="AH38" s="22">
        <v>0</v>
      </c>
      <c r="AI38" s="22">
        <v>2397173</v>
      </c>
      <c r="AJ38" s="22">
        <v>548345</v>
      </c>
      <c r="AK38" s="22">
        <v>0</v>
      </c>
      <c r="AL38" s="22">
        <v>96490877</v>
      </c>
      <c r="AM38" s="22">
        <v>110399234</v>
      </c>
    </row>
    <row r="39" spans="1:39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8832965</v>
      </c>
      <c r="F39" s="22">
        <v>579047</v>
      </c>
      <c r="G39" s="22">
        <v>963308</v>
      </c>
      <c r="H39" s="22">
        <v>-659930</v>
      </c>
      <c r="I39" s="22">
        <v>0</v>
      </c>
      <c r="J39" s="22">
        <v>0</v>
      </c>
      <c r="K39" s="22">
        <v>242870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3087420</v>
      </c>
      <c r="S39" s="22">
        <v>434915</v>
      </c>
      <c r="T39" s="22">
        <v>0</v>
      </c>
      <c r="U39" s="22">
        <v>13480595</v>
      </c>
      <c r="V39" s="22">
        <v>0</v>
      </c>
      <c r="W39" s="22">
        <v>0</v>
      </c>
      <c r="X39" s="22">
        <v>584443</v>
      </c>
      <c r="Y39" s="22">
        <v>21624</v>
      </c>
      <c r="Z39" s="22">
        <v>909791</v>
      </c>
      <c r="AA39" s="22">
        <v>1758747</v>
      </c>
      <c r="AB39" s="22">
        <v>286306</v>
      </c>
      <c r="AC39" s="22">
        <v>1842616</v>
      </c>
      <c r="AD39" s="22">
        <v>0</v>
      </c>
      <c r="AE39" s="22">
        <v>5403527</v>
      </c>
      <c r="AF39" s="22">
        <v>8077068</v>
      </c>
      <c r="AG39" s="22">
        <v>40952538</v>
      </c>
      <c r="AH39" s="22"/>
      <c r="AI39" s="22">
        <v>1478940</v>
      </c>
      <c r="AJ39" s="22">
        <v>159595</v>
      </c>
      <c r="AK39" s="22">
        <v>0</v>
      </c>
      <c r="AL39" s="22">
        <v>42591073</v>
      </c>
      <c r="AM39" s="22">
        <v>50668141</v>
      </c>
    </row>
    <row r="40" spans="1:39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15040286</v>
      </c>
      <c r="F40" s="22">
        <v>1146732</v>
      </c>
      <c r="G40" s="22">
        <v>2071587</v>
      </c>
      <c r="H40" s="22">
        <v>-2523708</v>
      </c>
      <c r="I40" s="22">
        <v>126939</v>
      </c>
      <c r="J40" s="22">
        <v>0</v>
      </c>
      <c r="K40" s="22">
        <v>121193</v>
      </c>
      <c r="L40" s="22">
        <v>0</v>
      </c>
      <c r="M40" s="22">
        <v>434451</v>
      </c>
      <c r="N40" s="22">
        <v>0</v>
      </c>
      <c r="O40" s="22">
        <v>0</v>
      </c>
      <c r="P40" s="22">
        <v>22421990</v>
      </c>
      <c r="Q40" s="22">
        <v>0</v>
      </c>
      <c r="R40" s="22">
        <v>27948435</v>
      </c>
      <c r="S40" s="22">
        <v>0</v>
      </c>
      <c r="T40" s="22">
        <v>0</v>
      </c>
      <c r="U40" s="22">
        <v>66787905</v>
      </c>
      <c r="V40" s="22">
        <v>0</v>
      </c>
      <c r="W40" s="22">
        <v>0</v>
      </c>
      <c r="X40" s="22">
        <v>1391961</v>
      </c>
      <c r="Y40" s="22">
        <v>0</v>
      </c>
      <c r="Z40" s="22">
        <v>125874</v>
      </c>
      <c r="AA40" s="22">
        <v>0</v>
      </c>
      <c r="AB40" s="22">
        <v>160442</v>
      </c>
      <c r="AC40" s="22">
        <v>0</v>
      </c>
      <c r="AD40" s="22">
        <v>594431</v>
      </c>
      <c r="AE40" s="22">
        <v>2272708</v>
      </c>
      <c r="AF40" s="22">
        <v>64515197</v>
      </c>
      <c r="AG40" s="22">
        <v>65998422</v>
      </c>
      <c r="AH40" s="22">
        <v>0</v>
      </c>
      <c r="AI40" s="22">
        <v>494502</v>
      </c>
      <c r="AJ40" s="22">
        <v>161729</v>
      </c>
      <c r="AK40" s="22">
        <v>0</v>
      </c>
      <c r="AL40" s="22">
        <v>66654653</v>
      </c>
      <c r="AM40" s="22">
        <v>131169850</v>
      </c>
    </row>
    <row r="41" spans="1:39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55733623</v>
      </c>
      <c r="F41" s="22">
        <v>828377</v>
      </c>
      <c r="G41" s="22">
        <v>986656</v>
      </c>
      <c r="H41" s="22">
        <v>-834261</v>
      </c>
      <c r="I41" s="22">
        <v>6153632</v>
      </c>
      <c r="J41" s="22">
        <v>0</v>
      </c>
      <c r="K41" s="22">
        <v>716720</v>
      </c>
      <c r="L41" s="22">
        <v>0</v>
      </c>
      <c r="M41" s="22">
        <v>6036727</v>
      </c>
      <c r="N41" s="22">
        <v>0</v>
      </c>
      <c r="O41" s="22">
        <v>0</v>
      </c>
      <c r="P41" s="22">
        <v>10049812</v>
      </c>
      <c r="Q41" s="22">
        <v>0</v>
      </c>
      <c r="R41" s="22">
        <v>39982738</v>
      </c>
      <c r="S41" s="22">
        <v>0</v>
      </c>
      <c r="T41" s="22">
        <v>0</v>
      </c>
      <c r="U41" s="22">
        <v>119654024</v>
      </c>
      <c r="V41" s="22">
        <v>0</v>
      </c>
      <c r="W41" s="22">
        <v>3824155</v>
      </c>
      <c r="X41" s="22">
        <v>3445570</v>
      </c>
      <c r="Y41" s="22">
        <v>38255</v>
      </c>
      <c r="Z41" s="22">
        <v>7542850</v>
      </c>
      <c r="AA41" s="22">
        <v>223335</v>
      </c>
      <c r="AB41" s="22">
        <v>0</v>
      </c>
      <c r="AC41" s="22">
        <v>8667119</v>
      </c>
      <c r="AD41" s="22">
        <v>0</v>
      </c>
      <c r="AE41" s="22">
        <v>23741284</v>
      </c>
      <c r="AF41" s="22">
        <v>95912740</v>
      </c>
      <c r="AG41" s="22">
        <v>392229299</v>
      </c>
      <c r="AH41" s="22">
        <v>0</v>
      </c>
      <c r="AI41" s="22">
        <v>5303675</v>
      </c>
      <c r="AJ41" s="22">
        <v>1130602</v>
      </c>
      <c r="AK41" s="22">
        <v>0</v>
      </c>
      <c r="AL41" s="22">
        <v>398663576</v>
      </c>
      <c r="AM41" s="22">
        <v>494576316</v>
      </c>
    </row>
    <row r="42" spans="1:39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17422683</v>
      </c>
      <c r="F42" s="22">
        <v>838441</v>
      </c>
      <c r="G42" s="22">
        <v>1124584</v>
      </c>
      <c r="H42" s="22">
        <v>0</v>
      </c>
      <c r="I42" s="22">
        <v>0</v>
      </c>
      <c r="J42" s="22">
        <v>0</v>
      </c>
      <c r="K42" s="22">
        <v>2463107</v>
      </c>
      <c r="L42" s="22">
        <v>0</v>
      </c>
      <c r="M42" s="22">
        <v>0</v>
      </c>
      <c r="N42" s="22">
        <v>0</v>
      </c>
      <c r="O42" s="22">
        <v>498750</v>
      </c>
      <c r="P42" s="22">
        <v>38272241</v>
      </c>
      <c r="Q42" s="22">
        <v>0</v>
      </c>
      <c r="R42" s="22">
        <v>72376278</v>
      </c>
      <c r="S42" s="22">
        <v>6112561</v>
      </c>
      <c r="T42" s="22">
        <v>0</v>
      </c>
      <c r="U42" s="22">
        <v>139108645</v>
      </c>
      <c r="V42" s="22">
        <v>0</v>
      </c>
      <c r="W42" s="22">
        <v>0</v>
      </c>
      <c r="X42" s="22">
        <v>3670216</v>
      </c>
      <c r="Y42" s="22">
        <v>0</v>
      </c>
      <c r="Z42" s="22">
        <v>534131</v>
      </c>
      <c r="AA42" s="22">
        <v>4570018</v>
      </c>
      <c r="AB42" s="22">
        <v>0</v>
      </c>
      <c r="AC42" s="22">
        <v>6707459</v>
      </c>
      <c r="AD42" s="22">
        <v>0</v>
      </c>
      <c r="AE42" s="22">
        <v>15481824</v>
      </c>
      <c r="AF42" s="22">
        <v>123626821</v>
      </c>
      <c r="AG42" s="22">
        <v>173733977</v>
      </c>
      <c r="AH42" s="22">
        <v>5299000</v>
      </c>
      <c r="AI42" s="22">
        <v>2409159</v>
      </c>
      <c r="AJ42" s="22">
        <v>390135</v>
      </c>
      <c r="AK42" s="22">
        <v>154867</v>
      </c>
      <c r="AL42" s="22">
        <v>181987138</v>
      </c>
      <c r="AM42" s="22">
        <v>305613959</v>
      </c>
    </row>
    <row r="43" spans="1:39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4820278</v>
      </c>
      <c r="F43" s="22">
        <v>555168</v>
      </c>
      <c r="G43" s="22">
        <v>1153392</v>
      </c>
      <c r="H43" s="22">
        <v>-1477410</v>
      </c>
      <c r="I43" s="22">
        <v>0</v>
      </c>
      <c r="J43" s="22">
        <v>1275544</v>
      </c>
      <c r="K43" s="22">
        <v>729951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4587</v>
      </c>
      <c r="T43" s="22">
        <v>0</v>
      </c>
      <c r="U43" s="22">
        <v>7061510</v>
      </c>
      <c r="V43" s="22">
        <v>0</v>
      </c>
      <c r="W43" s="22">
        <v>0</v>
      </c>
      <c r="X43" s="22">
        <v>489180</v>
      </c>
      <c r="Y43" s="22">
        <v>731</v>
      </c>
      <c r="Z43" s="22">
        <v>0</v>
      </c>
      <c r="AA43" s="22">
        <v>0</v>
      </c>
      <c r="AB43" s="22">
        <v>0</v>
      </c>
      <c r="AC43" s="22">
        <v>40912</v>
      </c>
      <c r="AD43" s="22">
        <v>397805</v>
      </c>
      <c r="AE43" s="22">
        <v>928628</v>
      </c>
      <c r="AF43" s="22">
        <v>6132882</v>
      </c>
      <c r="AG43" s="22">
        <v>23582947</v>
      </c>
      <c r="AH43" s="22">
        <v>0</v>
      </c>
      <c r="AI43" s="22">
        <v>1099313</v>
      </c>
      <c r="AJ43" s="22">
        <v>152663</v>
      </c>
      <c r="AK43" s="22">
        <v>0</v>
      </c>
      <c r="AL43" s="22">
        <v>24834923</v>
      </c>
      <c r="AM43" s="22">
        <v>30967805</v>
      </c>
    </row>
    <row r="44" spans="1:39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74993136</v>
      </c>
      <c r="F44" s="22">
        <v>3739719</v>
      </c>
      <c r="G44" s="22">
        <v>11970765</v>
      </c>
      <c r="H44" s="22">
        <v>-13694337</v>
      </c>
      <c r="I44" s="22">
        <v>4443928</v>
      </c>
      <c r="J44" s="22">
        <v>0</v>
      </c>
      <c r="K44" s="22">
        <v>136101</v>
      </c>
      <c r="L44" s="22">
        <v>0</v>
      </c>
      <c r="M44" s="22">
        <v>39077</v>
      </c>
      <c r="N44" s="22">
        <v>0</v>
      </c>
      <c r="O44" s="22">
        <v>0</v>
      </c>
      <c r="P44" s="22">
        <v>0</v>
      </c>
      <c r="Q44" s="22">
        <v>0</v>
      </c>
      <c r="R44" s="22">
        <v>1937421</v>
      </c>
      <c r="S44" s="22">
        <v>138201</v>
      </c>
      <c r="T44" s="22">
        <v>15600</v>
      </c>
      <c r="U44" s="22">
        <v>83719611</v>
      </c>
      <c r="V44" s="22">
        <v>0</v>
      </c>
      <c r="W44" s="22">
        <v>0</v>
      </c>
      <c r="X44" s="22">
        <v>1611788</v>
      </c>
      <c r="Y44" s="22">
        <v>0</v>
      </c>
      <c r="Z44" s="22">
        <v>9471502</v>
      </c>
      <c r="AA44" s="22">
        <v>43269</v>
      </c>
      <c r="AB44" s="22">
        <v>0</v>
      </c>
      <c r="AC44" s="22">
        <v>893126</v>
      </c>
      <c r="AD44" s="22">
        <v>895388</v>
      </c>
      <c r="AE44" s="22">
        <v>12915073</v>
      </c>
      <c r="AF44" s="22">
        <v>70804538</v>
      </c>
      <c r="AG44" s="22">
        <v>77578415</v>
      </c>
      <c r="AH44" s="22"/>
      <c r="AI44" s="22">
        <v>21208756</v>
      </c>
      <c r="AJ44" s="22">
        <v>287820</v>
      </c>
      <c r="AK44" s="22">
        <v>0</v>
      </c>
      <c r="AL44" s="22">
        <v>99074991</v>
      </c>
      <c r="AM44" s="22">
        <v>169879529</v>
      </c>
    </row>
    <row r="45" spans="1:39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67805338</v>
      </c>
      <c r="F45" s="22">
        <v>3039859</v>
      </c>
      <c r="G45" s="22">
        <v>339827</v>
      </c>
      <c r="H45" s="22">
        <v>-162085</v>
      </c>
      <c r="I45" s="22">
        <v>5466050</v>
      </c>
      <c r="J45" s="22">
        <v>0</v>
      </c>
      <c r="K45" s="22">
        <v>2605005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457587</v>
      </c>
      <c r="S45" s="22">
        <v>0</v>
      </c>
      <c r="T45" s="22">
        <v>0</v>
      </c>
      <c r="U45" s="22">
        <v>79551581</v>
      </c>
      <c r="V45" s="22">
        <v>0</v>
      </c>
      <c r="W45" s="22">
        <v>0</v>
      </c>
      <c r="X45" s="22">
        <v>13824832</v>
      </c>
      <c r="Y45" s="22">
        <v>8624218</v>
      </c>
      <c r="Z45" s="22">
        <v>19185128</v>
      </c>
      <c r="AA45" s="22">
        <v>9874226</v>
      </c>
      <c r="AB45" s="22">
        <v>0</v>
      </c>
      <c r="AC45" s="22">
        <v>2544448</v>
      </c>
      <c r="AD45" s="22">
        <v>1738823</v>
      </c>
      <c r="AE45" s="22">
        <v>55791675</v>
      </c>
      <c r="AF45" s="22">
        <v>23759906</v>
      </c>
      <c r="AG45" s="22">
        <v>231362113</v>
      </c>
      <c r="AH45" s="22">
        <v>8643590</v>
      </c>
      <c r="AI45" s="22">
        <v>4174447</v>
      </c>
      <c r="AJ45" s="22">
        <v>575550</v>
      </c>
      <c r="AK45" s="22">
        <v>0</v>
      </c>
      <c r="AL45" s="22">
        <v>244755700</v>
      </c>
      <c r="AM45" s="22">
        <v>268515606</v>
      </c>
    </row>
    <row r="46" spans="1:39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14010387</v>
      </c>
      <c r="F46" s="22">
        <v>555245</v>
      </c>
      <c r="G46" s="22">
        <v>3853715</v>
      </c>
      <c r="H46" s="22">
        <v>-2908077</v>
      </c>
      <c r="I46" s="22">
        <v>198965</v>
      </c>
      <c r="J46" s="22">
        <v>0</v>
      </c>
      <c r="K46" s="22">
        <v>315469</v>
      </c>
      <c r="L46" s="22">
        <v>0</v>
      </c>
      <c r="M46" s="22">
        <v>1500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16027204</v>
      </c>
      <c r="V46" s="22">
        <v>0</v>
      </c>
      <c r="W46" s="22">
        <v>0</v>
      </c>
      <c r="X46" s="22">
        <v>1113003</v>
      </c>
      <c r="Y46" s="22">
        <v>0</v>
      </c>
      <c r="Z46" s="22">
        <v>1700236</v>
      </c>
      <c r="AA46" s="22">
        <v>5429005</v>
      </c>
      <c r="AB46" s="22">
        <v>0</v>
      </c>
      <c r="AC46" s="22">
        <v>0</v>
      </c>
      <c r="AD46" s="22">
        <v>0</v>
      </c>
      <c r="AE46" s="22">
        <v>8242244</v>
      </c>
      <c r="AF46" s="22">
        <v>7784960</v>
      </c>
      <c r="AG46" s="22">
        <v>91546571</v>
      </c>
      <c r="AH46" s="22"/>
      <c r="AI46" s="22">
        <v>2522656</v>
      </c>
      <c r="AJ46" s="22">
        <v>481513</v>
      </c>
      <c r="AK46" s="22">
        <v>0</v>
      </c>
      <c r="AL46" s="22">
        <v>94550740</v>
      </c>
      <c r="AM46" s="22">
        <v>102335700</v>
      </c>
    </row>
    <row r="47" spans="1:39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20240687</v>
      </c>
      <c r="F47" s="22">
        <v>2354159</v>
      </c>
      <c r="G47" s="22">
        <v>3521509</v>
      </c>
      <c r="H47" s="22">
        <v>-1371974</v>
      </c>
      <c r="I47" s="22">
        <v>9022386</v>
      </c>
      <c r="J47" s="22">
        <v>1377302</v>
      </c>
      <c r="K47" s="22">
        <v>6315651</v>
      </c>
      <c r="L47" s="22">
        <v>2783690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136371876</v>
      </c>
      <c r="S47" s="22">
        <v>0</v>
      </c>
      <c r="T47" s="22">
        <v>0</v>
      </c>
      <c r="U47" s="22">
        <v>180615286</v>
      </c>
      <c r="V47" s="22">
        <v>0</v>
      </c>
      <c r="W47" s="22">
        <v>441935</v>
      </c>
      <c r="X47" s="22">
        <v>16106227</v>
      </c>
      <c r="Y47" s="22">
        <v>3079818</v>
      </c>
      <c r="Z47" s="22">
        <v>21185225</v>
      </c>
      <c r="AA47" s="22">
        <v>24711573</v>
      </c>
      <c r="AB47" s="22">
        <v>0</v>
      </c>
      <c r="AC47" s="22">
        <v>5511546</v>
      </c>
      <c r="AD47" s="22">
        <v>0</v>
      </c>
      <c r="AE47" s="22">
        <v>71036324</v>
      </c>
      <c r="AF47" s="22">
        <v>109578962</v>
      </c>
      <c r="AG47" s="22">
        <v>509281722</v>
      </c>
      <c r="AH47" s="22">
        <v>0</v>
      </c>
      <c r="AI47" s="22">
        <v>2320005</v>
      </c>
      <c r="AJ47" s="22">
        <v>1687308</v>
      </c>
      <c r="AK47" s="22">
        <v>1720018</v>
      </c>
      <c r="AL47" s="22">
        <v>515009053</v>
      </c>
      <c r="AM47" s="22">
        <v>624588015</v>
      </c>
    </row>
    <row r="48" spans="1:39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232021172</v>
      </c>
      <c r="F48" s="22">
        <v>2356552</v>
      </c>
      <c r="G48" s="22">
        <v>4185818</v>
      </c>
      <c r="H48" s="22">
        <v>-3071287</v>
      </c>
      <c r="I48" s="22">
        <v>13394544</v>
      </c>
      <c r="J48" s="22">
        <v>0</v>
      </c>
      <c r="K48" s="22">
        <v>3243628</v>
      </c>
      <c r="L48" s="22">
        <v>856668</v>
      </c>
      <c r="M48" s="22">
        <v>602000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253589095</v>
      </c>
      <c r="V48" s="22">
        <v>0</v>
      </c>
      <c r="W48" s="22">
        <v>0</v>
      </c>
      <c r="X48" s="22">
        <v>20021145</v>
      </c>
      <c r="Y48" s="22">
        <v>0</v>
      </c>
      <c r="Z48" s="22">
        <v>1670961</v>
      </c>
      <c r="AA48" s="22">
        <v>1058372</v>
      </c>
      <c r="AB48" s="22">
        <v>1396565</v>
      </c>
      <c r="AC48" s="22">
        <v>9136391</v>
      </c>
      <c r="AD48" s="22">
        <v>28980848</v>
      </c>
      <c r="AE48" s="22">
        <v>62264282</v>
      </c>
      <c r="AF48" s="22">
        <v>191324813</v>
      </c>
      <c r="AG48" s="22">
        <v>408246270</v>
      </c>
      <c r="AH48" s="22">
        <v>0</v>
      </c>
      <c r="AI48" s="22">
        <v>12484121</v>
      </c>
      <c r="AJ48" s="22">
        <v>1780613</v>
      </c>
      <c r="AK48" s="22">
        <v>0</v>
      </c>
      <c r="AL48" s="22">
        <v>422511004</v>
      </c>
      <c r="AM48" s="22">
        <v>613835817</v>
      </c>
    </row>
    <row r="49" spans="1:39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76640932</v>
      </c>
      <c r="F49" s="22">
        <v>2551456</v>
      </c>
      <c r="G49" s="22">
        <v>308700</v>
      </c>
      <c r="H49" s="22">
        <v>-274740</v>
      </c>
      <c r="I49" s="22">
        <v>392914</v>
      </c>
      <c r="J49" s="22">
        <v>0</v>
      </c>
      <c r="K49" s="22">
        <v>1211561</v>
      </c>
      <c r="L49" s="22">
        <v>0</v>
      </c>
      <c r="M49" s="22">
        <v>75899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80906722</v>
      </c>
      <c r="V49" s="22">
        <v>0</v>
      </c>
      <c r="W49" s="22">
        <v>0</v>
      </c>
      <c r="X49" s="22">
        <v>2385474</v>
      </c>
      <c r="Y49" s="22">
        <v>115000</v>
      </c>
      <c r="Z49" s="22">
        <v>178646</v>
      </c>
      <c r="AA49" s="22">
        <v>0</v>
      </c>
      <c r="AB49" s="22">
        <v>0</v>
      </c>
      <c r="AC49" s="22">
        <v>6957187</v>
      </c>
      <c r="AD49" s="22">
        <v>441767</v>
      </c>
      <c r="AE49" s="22">
        <v>10078074</v>
      </c>
      <c r="AF49" s="22">
        <v>70828648</v>
      </c>
      <c r="AG49" s="22">
        <v>113832902</v>
      </c>
      <c r="AH49" s="22">
        <v>0</v>
      </c>
      <c r="AI49" s="22">
        <v>7444324</v>
      </c>
      <c r="AJ49" s="22">
        <v>517826</v>
      </c>
      <c r="AK49" s="22">
        <v>0</v>
      </c>
      <c r="AL49" s="22">
        <v>121795052</v>
      </c>
      <c r="AM49" s="22">
        <v>192623700</v>
      </c>
    </row>
    <row r="50" spans="1:39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8764769</v>
      </c>
      <c r="F50" s="22">
        <v>2901732</v>
      </c>
      <c r="G50" s="22">
        <v>2535450</v>
      </c>
      <c r="H50" s="22">
        <v>-3108014</v>
      </c>
      <c r="I50" s="22">
        <v>1777967</v>
      </c>
      <c r="J50" s="22">
        <v>1513044</v>
      </c>
      <c r="K50" s="22">
        <v>1448653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9641815</v>
      </c>
      <c r="S50" s="22">
        <v>0</v>
      </c>
      <c r="T50" s="22">
        <v>0</v>
      </c>
      <c r="U50" s="22">
        <v>25475416</v>
      </c>
      <c r="V50" s="22">
        <v>0</v>
      </c>
      <c r="W50" s="22">
        <v>0</v>
      </c>
      <c r="X50" s="22">
        <v>3406299</v>
      </c>
      <c r="Y50" s="22">
        <v>2292094</v>
      </c>
      <c r="Z50" s="22">
        <v>2092959</v>
      </c>
      <c r="AA50" s="22">
        <v>7226880</v>
      </c>
      <c r="AB50" s="22">
        <v>0</v>
      </c>
      <c r="AC50" s="22">
        <v>572634</v>
      </c>
      <c r="AD50" s="22">
        <v>0</v>
      </c>
      <c r="AE50" s="22">
        <v>15590866</v>
      </c>
      <c r="AF50" s="22">
        <v>9884550</v>
      </c>
      <c r="AG50" s="22">
        <v>67359962</v>
      </c>
      <c r="AH50" s="22">
        <v>0</v>
      </c>
      <c r="AI50" s="22">
        <v>565777</v>
      </c>
      <c r="AJ50" s="22">
        <v>654737</v>
      </c>
      <c r="AK50" s="22">
        <v>0</v>
      </c>
      <c r="AL50" s="22">
        <v>68580476</v>
      </c>
      <c r="AM50" s="22">
        <v>78465026</v>
      </c>
    </row>
    <row r="51" spans="1:39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55905403</v>
      </c>
      <c r="F51" s="22">
        <v>1202766</v>
      </c>
      <c r="G51" s="22">
        <v>2175081</v>
      </c>
      <c r="H51" s="22">
        <v>-2551082</v>
      </c>
      <c r="I51" s="22">
        <v>5871073</v>
      </c>
      <c r="J51" s="22">
        <v>0</v>
      </c>
      <c r="K51" s="22">
        <v>3247003</v>
      </c>
      <c r="L51" s="22">
        <v>0</v>
      </c>
      <c r="M51" s="22">
        <v>908</v>
      </c>
      <c r="N51" s="22">
        <v>722227</v>
      </c>
      <c r="O51" s="22">
        <v>0</v>
      </c>
      <c r="P51" s="22">
        <v>0</v>
      </c>
      <c r="Q51" s="22">
        <v>0</v>
      </c>
      <c r="R51" s="22">
        <v>46583600</v>
      </c>
      <c r="S51" s="22">
        <v>0</v>
      </c>
      <c r="T51" s="22">
        <v>0</v>
      </c>
      <c r="U51" s="22">
        <v>113156979</v>
      </c>
      <c r="V51" s="22">
        <v>0</v>
      </c>
      <c r="W51" s="22">
        <v>1007990</v>
      </c>
      <c r="X51" s="22">
        <v>4205385</v>
      </c>
      <c r="Y51" s="22">
        <v>1301386</v>
      </c>
      <c r="Z51" s="22">
        <v>6307731</v>
      </c>
      <c r="AA51" s="22">
        <v>0</v>
      </c>
      <c r="AB51" s="22">
        <v>0</v>
      </c>
      <c r="AC51" s="22">
        <v>2350551</v>
      </c>
      <c r="AD51" s="22">
        <v>0</v>
      </c>
      <c r="AE51" s="22">
        <v>15173043</v>
      </c>
      <c r="AF51" s="22">
        <v>97983936</v>
      </c>
      <c r="AG51" s="22">
        <v>283540935</v>
      </c>
      <c r="AH51" s="22">
        <v>0</v>
      </c>
      <c r="AI51" s="22">
        <v>6102195</v>
      </c>
      <c r="AJ51" s="22">
        <v>604720</v>
      </c>
      <c r="AK51" s="22">
        <v>0</v>
      </c>
      <c r="AL51" s="22">
        <v>290247850</v>
      </c>
      <c r="AM51" s="22">
        <v>388231786</v>
      </c>
    </row>
    <row r="52" spans="1:39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31485463</v>
      </c>
      <c r="F52" s="22">
        <v>1202038</v>
      </c>
      <c r="G52" s="22">
        <v>1288558</v>
      </c>
      <c r="H52" s="22">
        <v>-1260122</v>
      </c>
      <c r="I52" s="22">
        <v>1571734</v>
      </c>
      <c r="J52" s="22">
        <v>0</v>
      </c>
      <c r="K52" s="22">
        <v>149337</v>
      </c>
      <c r="L52" s="22">
        <v>0</v>
      </c>
      <c r="M52" s="22">
        <v>12100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2175324</v>
      </c>
      <c r="U52" s="22">
        <v>36624432</v>
      </c>
      <c r="V52" s="22">
        <v>0</v>
      </c>
      <c r="W52" s="22">
        <v>0</v>
      </c>
      <c r="X52" s="22">
        <v>1259585</v>
      </c>
      <c r="Y52" s="22">
        <v>0</v>
      </c>
      <c r="Z52" s="22">
        <v>8860112</v>
      </c>
      <c r="AA52" s="22">
        <v>4118116</v>
      </c>
      <c r="AB52" s="22">
        <v>0</v>
      </c>
      <c r="AC52" s="22">
        <v>496687</v>
      </c>
      <c r="AD52" s="22">
        <v>0</v>
      </c>
      <c r="AE52" s="22">
        <v>14734500</v>
      </c>
      <c r="AF52" s="22">
        <v>21889932</v>
      </c>
      <c r="AG52" s="22">
        <v>52896852</v>
      </c>
      <c r="AH52" s="22">
        <v>0</v>
      </c>
      <c r="AI52" s="22">
        <v>1522074</v>
      </c>
      <c r="AJ52" s="22">
        <v>243279</v>
      </c>
      <c r="AK52" s="22">
        <v>0</v>
      </c>
      <c r="AL52" s="22">
        <v>54662205</v>
      </c>
      <c r="AM52" s="22">
        <v>76552137</v>
      </c>
    </row>
    <row r="53" spans="1:39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55891208</v>
      </c>
      <c r="F53" s="22">
        <v>1106179</v>
      </c>
      <c r="G53" s="22">
        <v>1116096</v>
      </c>
      <c r="H53" s="22">
        <v>-681664</v>
      </c>
      <c r="I53" s="22">
        <v>5370409</v>
      </c>
      <c r="J53" s="22">
        <v>0</v>
      </c>
      <c r="K53" s="22">
        <v>3745095</v>
      </c>
      <c r="L53" s="22">
        <v>3699394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42013404</v>
      </c>
      <c r="S53" s="22">
        <v>150613</v>
      </c>
      <c r="T53" s="22">
        <v>1177258</v>
      </c>
      <c r="U53" s="22">
        <v>113587992</v>
      </c>
      <c r="V53" s="22">
        <v>0</v>
      </c>
      <c r="W53" s="22">
        <v>3813392</v>
      </c>
      <c r="X53" s="22">
        <v>7197229</v>
      </c>
      <c r="Y53" s="22">
        <v>3760018</v>
      </c>
      <c r="Z53" s="22">
        <v>29592638</v>
      </c>
      <c r="AA53" s="22">
        <v>39424045</v>
      </c>
      <c r="AB53" s="22">
        <v>0</v>
      </c>
      <c r="AC53" s="22">
        <v>0</v>
      </c>
      <c r="AD53" s="22">
        <v>4206813</v>
      </c>
      <c r="AE53" s="22">
        <v>87994135</v>
      </c>
      <c r="AF53" s="22">
        <v>25593857</v>
      </c>
      <c r="AG53" s="22">
        <v>358127428</v>
      </c>
      <c r="AH53" s="22">
        <v>0</v>
      </c>
      <c r="AI53" s="22">
        <v>223056</v>
      </c>
      <c r="AJ53" s="22">
        <v>466634</v>
      </c>
      <c r="AK53" s="22">
        <v>0</v>
      </c>
      <c r="AL53" s="22">
        <v>358817118</v>
      </c>
      <c r="AM53" s="22">
        <v>384410975</v>
      </c>
    </row>
    <row r="54" spans="1:39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13916912</v>
      </c>
      <c r="F54" s="22">
        <v>247839</v>
      </c>
      <c r="G54" s="22">
        <v>163963</v>
      </c>
      <c r="H54" s="22">
        <v>-112003</v>
      </c>
      <c r="I54" s="22">
        <v>1135043</v>
      </c>
      <c r="J54" s="22">
        <v>337457</v>
      </c>
      <c r="K54" s="22">
        <v>2280891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11723203</v>
      </c>
      <c r="S54" s="22">
        <v>0</v>
      </c>
      <c r="T54" s="22">
        <v>711823</v>
      </c>
      <c r="U54" s="22">
        <v>30405128</v>
      </c>
      <c r="V54" s="22">
        <v>0</v>
      </c>
      <c r="W54" s="22">
        <v>1058789</v>
      </c>
      <c r="X54" s="22">
        <v>2028673</v>
      </c>
      <c r="Y54" s="22">
        <v>216767</v>
      </c>
      <c r="Z54" s="22">
        <v>641105</v>
      </c>
      <c r="AA54" s="22">
        <v>1454473</v>
      </c>
      <c r="AB54" s="22">
        <v>177988</v>
      </c>
      <c r="AC54" s="22">
        <v>3331861</v>
      </c>
      <c r="AD54" s="22">
        <v>412137</v>
      </c>
      <c r="AE54" s="22">
        <v>9321793</v>
      </c>
      <c r="AF54" s="22">
        <v>21083335</v>
      </c>
      <c r="AG54" s="22">
        <v>77192862</v>
      </c>
      <c r="AH54" s="22">
        <v>0</v>
      </c>
      <c r="AI54" s="22">
        <v>2496432</v>
      </c>
      <c r="AJ54" s="22">
        <v>498952</v>
      </c>
      <c r="AK54" s="22">
        <v>0</v>
      </c>
      <c r="AL54" s="22">
        <v>80188246</v>
      </c>
      <c r="AM54" s="22">
        <v>101271581</v>
      </c>
    </row>
    <row r="55" spans="1:39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25824998</v>
      </c>
      <c r="F55" s="22">
        <v>4266727</v>
      </c>
      <c r="G55" s="22">
        <v>405903</v>
      </c>
      <c r="H55" s="22">
        <v>-4244140</v>
      </c>
      <c r="I55" s="22">
        <v>3075710</v>
      </c>
      <c r="J55" s="22">
        <v>0</v>
      </c>
      <c r="K55" s="22">
        <v>4060702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12832273</v>
      </c>
      <c r="S55" s="22">
        <v>0</v>
      </c>
      <c r="T55" s="22">
        <v>0</v>
      </c>
      <c r="U55" s="22">
        <v>46222173</v>
      </c>
      <c r="V55" s="22">
        <v>0</v>
      </c>
      <c r="W55" s="22">
        <v>99693</v>
      </c>
      <c r="X55" s="22">
        <v>2702217</v>
      </c>
      <c r="Y55" s="22">
        <v>19266</v>
      </c>
      <c r="Z55" s="22">
        <v>2583534</v>
      </c>
      <c r="AA55" s="22">
        <v>18545016</v>
      </c>
      <c r="AB55" s="22">
        <v>1139171</v>
      </c>
      <c r="AC55" s="22">
        <v>1570696</v>
      </c>
      <c r="AD55" s="22">
        <v>2379852</v>
      </c>
      <c r="AE55" s="22">
        <v>29039445</v>
      </c>
      <c r="AF55" s="22">
        <v>17182728</v>
      </c>
      <c r="AG55" s="22">
        <v>136689664</v>
      </c>
      <c r="AH55" s="22">
        <v>1785560</v>
      </c>
      <c r="AI55" s="22">
        <v>1273480</v>
      </c>
      <c r="AJ55" s="22">
        <v>388011</v>
      </c>
      <c r="AK55" s="22">
        <v>0</v>
      </c>
      <c r="AL55" s="22">
        <v>140136715</v>
      </c>
      <c r="AM55" s="22">
        <v>157319443</v>
      </c>
    </row>
    <row r="56" spans="1:39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15671211</v>
      </c>
      <c r="F56" s="22">
        <v>560252</v>
      </c>
      <c r="G56" s="22">
        <v>1365092</v>
      </c>
      <c r="H56" s="22">
        <v>-1507849</v>
      </c>
      <c r="I56" s="22">
        <v>639799</v>
      </c>
      <c r="J56" s="22">
        <v>130623</v>
      </c>
      <c r="K56" s="22">
        <v>1404598</v>
      </c>
      <c r="L56" s="22">
        <v>0</v>
      </c>
      <c r="M56" s="22">
        <v>171949</v>
      </c>
      <c r="N56" s="22">
        <v>0</v>
      </c>
      <c r="O56" s="22">
        <v>0</v>
      </c>
      <c r="P56" s="22">
        <v>0</v>
      </c>
      <c r="Q56" s="22">
        <v>0</v>
      </c>
      <c r="R56" s="22">
        <v>12795645</v>
      </c>
      <c r="S56" s="22">
        <v>0</v>
      </c>
      <c r="T56" s="22">
        <v>0</v>
      </c>
      <c r="U56" s="22">
        <v>31231320</v>
      </c>
      <c r="V56" s="22">
        <v>0</v>
      </c>
      <c r="W56" s="22">
        <v>0</v>
      </c>
      <c r="X56" s="22">
        <v>12300512</v>
      </c>
      <c r="Y56" s="22">
        <v>0</v>
      </c>
      <c r="Z56" s="22">
        <v>729290</v>
      </c>
      <c r="AA56" s="22">
        <v>0</v>
      </c>
      <c r="AB56" s="22">
        <v>330460</v>
      </c>
      <c r="AC56" s="22">
        <v>2904358</v>
      </c>
      <c r="AD56" s="22">
        <v>484186</v>
      </c>
      <c r="AE56" s="22">
        <v>16748806</v>
      </c>
      <c r="AF56" s="22">
        <v>14482514</v>
      </c>
      <c r="AG56" s="22">
        <v>36404609</v>
      </c>
      <c r="AH56" s="22">
        <v>0</v>
      </c>
      <c r="AI56" s="22">
        <v>21935517</v>
      </c>
      <c r="AJ56" s="22">
        <v>285476</v>
      </c>
      <c r="AK56" s="22">
        <v>0</v>
      </c>
      <c r="AL56" s="22">
        <v>58625602</v>
      </c>
      <c r="AM56" s="22">
        <v>73108116</v>
      </c>
    </row>
    <row r="57" spans="1:39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42369429</v>
      </c>
      <c r="F57" s="22">
        <v>1339199</v>
      </c>
      <c r="G57" s="22">
        <v>577149</v>
      </c>
      <c r="H57" s="22">
        <v>-121727</v>
      </c>
      <c r="I57" s="22">
        <v>538518</v>
      </c>
      <c r="J57" s="22">
        <v>4597604</v>
      </c>
      <c r="K57" s="22">
        <v>455591</v>
      </c>
      <c r="L57" s="22">
        <v>0</v>
      </c>
      <c r="M57" s="22">
        <v>468921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30976622</v>
      </c>
      <c r="T57" s="22">
        <v>489842</v>
      </c>
      <c r="U57" s="22">
        <v>81691148</v>
      </c>
      <c r="V57" s="22">
        <v>0</v>
      </c>
      <c r="W57" s="22">
        <v>1014957</v>
      </c>
      <c r="X57" s="22">
        <v>2038781</v>
      </c>
      <c r="Y57" s="22">
        <v>0</v>
      </c>
      <c r="Z57" s="22">
        <v>809653</v>
      </c>
      <c r="AA57" s="22">
        <v>8723004</v>
      </c>
      <c r="AB57" s="22">
        <v>2507954</v>
      </c>
      <c r="AC57" s="22">
        <v>980618</v>
      </c>
      <c r="AD57" s="22">
        <v>10159199</v>
      </c>
      <c r="AE57" s="22">
        <v>26234166</v>
      </c>
      <c r="AF57" s="22">
        <v>55456982</v>
      </c>
      <c r="AG57" s="22">
        <v>161584441</v>
      </c>
      <c r="AH57" s="22">
        <v>0</v>
      </c>
      <c r="AI57" s="22">
        <v>5967933</v>
      </c>
      <c r="AJ57" s="22">
        <v>1057561</v>
      </c>
      <c r="AK57" s="22">
        <v>0</v>
      </c>
      <c r="AL57" s="22">
        <v>168609935</v>
      </c>
      <c r="AM57" s="22">
        <v>224066917</v>
      </c>
    </row>
    <row r="58" spans="1:39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23389125</v>
      </c>
      <c r="F58" s="22">
        <v>699466</v>
      </c>
      <c r="G58" s="22">
        <v>630554</v>
      </c>
      <c r="H58" s="22">
        <v>-464590</v>
      </c>
      <c r="I58" s="22">
        <v>18896</v>
      </c>
      <c r="J58" s="22">
        <v>0</v>
      </c>
      <c r="K58" s="22">
        <v>12219956</v>
      </c>
      <c r="L58" s="22">
        <v>0</v>
      </c>
      <c r="M58" s="22">
        <v>6748</v>
      </c>
      <c r="N58" s="22">
        <v>0</v>
      </c>
      <c r="O58" s="22">
        <v>0</v>
      </c>
      <c r="P58" s="22">
        <v>0</v>
      </c>
      <c r="Q58" s="22">
        <v>0</v>
      </c>
      <c r="R58" s="22">
        <v>124945943</v>
      </c>
      <c r="S58" s="22">
        <v>0</v>
      </c>
      <c r="T58" s="22">
        <v>313</v>
      </c>
      <c r="U58" s="22">
        <v>161446411</v>
      </c>
      <c r="V58" s="22">
        <v>0</v>
      </c>
      <c r="W58" s="22">
        <v>0</v>
      </c>
      <c r="X58" s="22">
        <v>5243619</v>
      </c>
      <c r="Y58" s="22">
        <v>314794</v>
      </c>
      <c r="Z58" s="22">
        <v>2004928</v>
      </c>
      <c r="AA58" s="22">
        <v>2875979</v>
      </c>
      <c r="AB58" s="22">
        <v>0</v>
      </c>
      <c r="AC58" s="22">
        <v>734290</v>
      </c>
      <c r="AD58" s="22">
        <v>1211291</v>
      </c>
      <c r="AE58" s="22">
        <v>12384901</v>
      </c>
      <c r="AF58" s="22">
        <v>149061510</v>
      </c>
      <c r="AG58" s="22">
        <v>209700721</v>
      </c>
      <c r="AH58" s="22"/>
      <c r="AI58" s="22">
        <v>2662138</v>
      </c>
      <c r="AJ58" s="22">
        <v>336502</v>
      </c>
      <c r="AK58" s="22">
        <v>0</v>
      </c>
      <c r="AL58" s="22">
        <v>212699361</v>
      </c>
      <c r="AM58" s="22">
        <v>361760871</v>
      </c>
    </row>
    <row r="59" spans="1:39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15362152</v>
      </c>
      <c r="F59" s="22">
        <v>710715</v>
      </c>
      <c r="G59" s="22">
        <v>3442405</v>
      </c>
      <c r="H59" s="22">
        <v>-3640169</v>
      </c>
      <c r="I59" s="22">
        <v>339396</v>
      </c>
      <c r="J59" s="22">
        <v>1124876</v>
      </c>
      <c r="K59" s="22">
        <v>1187324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30413093</v>
      </c>
      <c r="S59" s="22">
        <v>0</v>
      </c>
      <c r="T59" s="22">
        <v>0</v>
      </c>
      <c r="U59" s="22">
        <v>48939792</v>
      </c>
      <c r="V59" s="22">
        <v>0</v>
      </c>
      <c r="W59" s="22">
        <v>0</v>
      </c>
      <c r="X59" s="22">
        <v>1621532</v>
      </c>
      <c r="Y59" s="22">
        <v>0</v>
      </c>
      <c r="Z59" s="22">
        <v>101084</v>
      </c>
      <c r="AA59" s="22">
        <v>16632179</v>
      </c>
      <c r="AB59" s="22">
        <v>0</v>
      </c>
      <c r="AC59" s="22">
        <v>0</v>
      </c>
      <c r="AD59" s="22">
        <v>1208335</v>
      </c>
      <c r="AE59" s="22">
        <v>19563130</v>
      </c>
      <c r="AF59" s="22">
        <v>29376662</v>
      </c>
      <c r="AG59" s="22">
        <v>113093818</v>
      </c>
      <c r="AH59" s="22">
        <v>0</v>
      </c>
      <c r="AI59" s="22">
        <v>2332147</v>
      </c>
      <c r="AJ59" s="22">
        <v>333987</v>
      </c>
      <c r="AK59" s="22">
        <v>0</v>
      </c>
      <c r="AL59" s="22">
        <v>115759952</v>
      </c>
      <c r="AM59" s="22">
        <v>145136614</v>
      </c>
    </row>
    <row r="60" spans="1:39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21276607</v>
      </c>
      <c r="F60" s="22">
        <v>1165868</v>
      </c>
      <c r="G60" s="22">
        <v>3017092</v>
      </c>
      <c r="H60" s="22">
        <v>-2298343</v>
      </c>
      <c r="I60" s="22">
        <v>920748</v>
      </c>
      <c r="J60" s="22">
        <v>0</v>
      </c>
      <c r="K60" s="22">
        <v>4229324</v>
      </c>
      <c r="L60" s="22">
        <v>750000</v>
      </c>
      <c r="M60" s="22">
        <v>6425</v>
      </c>
      <c r="N60" s="22">
        <v>0</v>
      </c>
      <c r="O60" s="22">
        <v>0</v>
      </c>
      <c r="P60" s="22">
        <v>0</v>
      </c>
      <c r="Q60" s="22">
        <v>0</v>
      </c>
      <c r="R60" s="22">
        <v>53826824</v>
      </c>
      <c r="S60" s="22">
        <v>88398</v>
      </c>
      <c r="T60" s="22">
        <v>5556</v>
      </c>
      <c r="U60" s="22">
        <v>82988499</v>
      </c>
      <c r="V60" s="22">
        <v>0</v>
      </c>
      <c r="W60" s="22">
        <v>0</v>
      </c>
      <c r="X60" s="22">
        <v>1300762</v>
      </c>
      <c r="Y60" s="22">
        <v>25454</v>
      </c>
      <c r="Z60" s="22">
        <v>3340419</v>
      </c>
      <c r="AA60" s="22">
        <v>2034954</v>
      </c>
      <c r="AB60" s="22">
        <v>225</v>
      </c>
      <c r="AC60" s="22">
        <v>14434312</v>
      </c>
      <c r="AD60" s="22">
        <v>0</v>
      </c>
      <c r="AE60" s="22">
        <v>21136126</v>
      </c>
      <c r="AF60" s="22">
        <v>61852373</v>
      </c>
      <c r="AG60" s="22">
        <v>150815670</v>
      </c>
      <c r="AH60" s="22">
        <v>0</v>
      </c>
      <c r="AI60" s="22">
        <v>290814</v>
      </c>
      <c r="AJ60" s="22">
        <v>321229</v>
      </c>
      <c r="AK60" s="22">
        <v>0</v>
      </c>
      <c r="AL60" s="22">
        <v>151427713</v>
      </c>
      <c r="AM60" s="22">
        <v>213280086</v>
      </c>
    </row>
    <row r="61" spans="1:39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68855130</v>
      </c>
      <c r="F61" s="22">
        <v>1783384</v>
      </c>
      <c r="G61" s="22">
        <v>11835655</v>
      </c>
      <c r="H61" s="22">
        <v>-11291008</v>
      </c>
      <c r="I61" s="22">
        <v>5435287</v>
      </c>
      <c r="J61" s="22">
        <v>4761</v>
      </c>
      <c r="K61" s="22">
        <v>1373679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77996888</v>
      </c>
      <c r="V61" s="22">
        <v>0</v>
      </c>
      <c r="W61" s="22">
        <v>347462</v>
      </c>
      <c r="X61" s="22">
        <v>8959858</v>
      </c>
      <c r="Y61" s="22">
        <v>227442</v>
      </c>
      <c r="Z61" s="22">
        <v>3281025</v>
      </c>
      <c r="AA61" s="22">
        <v>38985620</v>
      </c>
      <c r="AB61" s="22">
        <v>0</v>
      </c>
      <c r="AC61" s="22">
        <v>3883674</v>
      </c>
      <c r="AD61" s="22">
        <v>0</v>
      </c>
      <c r="AE61" s="22">
        <v>55685081</v>
      </c>
      <c r="AF61" s="22">
        <v>22311807</v>
      </c>
      <c r="AG61" s="22">
        <v>298622507</v>
      </c>
      <c r="AH61" s="22">
        <v>0</v>
      </c>
      <c r="AI61" s="22">
        <v>1728790</v>
      </c>
      <c r="AJ61" s="22">
        <v>1136436</v>
      </c>
      <c r="AK61" s="22">
        <v>969222</v>
      </c>
      <c r="AL61" s="22">
        <v>302456955</v>
      </c>
      <c r="AM61" s="22">
        <v>324768762</v>
      </c>
    </row>
    <row r="62" spans="1:39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40488124</v>
      </c>
      <c r="F62" s="22">
        <v>264340</v>
      </c>
      <c r="G62" s="22">
        <v>411336</v>
      </c>
      <c r="H62" s="22">
        <v>-8902</v>
      </c>
      <c r="I62" s="22">
        <v>2689328</v>
      </c>
      <c r="J62" s="22">
        <v>0</v>
      </c>
      <c r="K62" s="22">
        <v>133330</v>
      </c>
      <c r="L62" s="22">
        <v>0</v>
      </c>
      <c r="M62" s="22">
        <v>1038817</v>
      </c>
      <c r="N62" s="22">
        <v>0</v>
      </c>
      <c r="O62" s="22">
        <v>0</v>
      </c>
      <c r="P62" s="22">
        <v>0</v>
      </c>
      <c r="Q62" s="22">
        <v>0</v>
      </c>
      <c r="R62" s="22">
        <v>678197</v>
      </c>
      <c r="S62" s="22">
        <v>0</v>
      </c>
      <c r="T62" s="22">
        <v>0</v>
      </c>
      <c r="U62" s="22">
        <v>45694570</v>
      </c>
      <c r="V62" s="22">
        <v>0</v>
      </c>
      <c r="W62" s="22">
        <v>0</v>
      </c>
      <c r="X62" s="22">
        <v>1231432</v>
      </c>
      <c r="Y62" s="22">
        <v>0</v>
      </c>
      <c r="Z62" s="22">
        <v>3245348</v>
      </c>
      <c r="AA62" s="22">
        <v>0</v>
      </c>
      <c r="AB62" s="22">
        <v>756970</v>
      </c>
      <c r="AC62" s="22">
        <v>750000</v>
      </c>
      <c r="AD62" s="22">
        <v>201959</v>
      </c>
      <c r="AE62" s="22">
        <v>6185709</v>
      </c>
      <c r="AF62" s="22">
        <v>39508861</v>
      </c>
      <c r="AG62" s="22">
        <v>47041696</v>
      </c>
      <c r="AH62" s="22">
        <v>0</v>
      </c>
      <c r="AI62" s="22">
        <v>8585102</v>
      </c>
      <c r="AJ62" s="22">
        <v>1044733</v>
      </c>
      <c r="AK62" s="22">
        <v>2727287</v>
      </c>
      <c r="AL62" s="22">
        <v>59398818</v>
      </c>
      <c r="AM62" s="22">
        <v>98907679</v>
      </c>
    </row>
    <row r="63" spans="1:39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16513693</v>
      </c>
      <c r="F63" s="22">
        <v>2926710</v>
      </c>
      <c r="G63" s="22">
        <v>1833846</v>
      </c>
      <c r="H63" s="22">
        <v>-16950</v>
      </c>
      <c r="I63" s="22">
        <v>15345904</v>
      </c>
      <c r="J63" s="22">
        <v>0</v>
      </c>
      <c r="K63" s="22">
        <v>8979429</v>
      </c>
      <c r="L63" s="22">
        <v>5195186</v>
      </c>
      <c r="M63" s="22">
        <v>560765</v>
      </c>
      <c r="N63" s="22">
        <v>0</v>
      </c>
      <c r="O63" s="22">
        <v>0</v>
      </c>
      <c r="P63" s="22">
        <v>0</v>
      </c>
      <c r="Q63" s="22">
        <v>0</v>
      </c>
      <c r="R63" s="22">
        <v>160792726</v>
      </c>
      <c r="S63" s="22">
        <v>0</v>
      </c>
      <c r="T63" s="22">
        <v>0</v>
      </c>
      <c r="U63" s="22">
        <v>212131309</v>
      </c>
      <c r="V63" s="22">
        <v>0</v>
      </c>
      <c r="W63" s="22">
        <v>0</v>
      </c>
      <c r="X63" s="22">
        <v>17938710</v>
      </c>
      <c r="Y63" s="22">
        <v>2605171</v>
      </c>
      <c r="Z63" s="22">
        <v>23226237</v>
      </c>
      <c r="AA63" s="22">
        <v>44988118</v>
      </c>
      <c r="AB63" s="22">
        <v>0</v>
      </c>
      <c r="AC63" s="22">
        <v>5524080</v>
      </c>
      <c r="AD63" s="22">
        <v>3144259</v>
      </c>
      <c r="AE63" s="22">
        <v>97426575</v>
      </c>
      <c r="AF63" s="22">
        <v>114704734</v>
      </c>
      <c r="AG63" s="22">
        <v>581782687</v>
      </c>
      <c r="AH63" s="22">
        <v>0</v>
      </c>
      <c r="AI63" s="22">
        <v>10615979</v>
      </c>
      <c r="AJ63" s="22">
        <v>2142300</v>
      </c>
      <c r="AK63" s="22">
        <v>0</v>
      </c>
      <c r="AL63" s="22">
        <v>594540966</v>
      </c>
      <c r="AM63" s="22">
        <v>709245700</v>
      </c>
    </row>
    <row r="64" spans="1:39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1557814</v>
      </c>
      <c r="F64" s="22">
        <v>219865</v>
      </c>
      <c r="G64" s="22">
        <v>113210</v>
      </c>
      <c r="H64" s="22">
        <v>-6668</v>
      </c>
      <c r="I64" s="22">
        <v>732183</v>
      </c>
      <c r="J64" s="22">
        <v>133333</v>
      </c>
      <c r="K64" s="22">
        <v>219802</v>
      </c>
      <c r="L64" s="22">
        <v>0</v>
      </c>
      <c r="M64" s="22">
        <v>17194</v>
      </c>
      <c r="N64" s="22">
        <v>0</v>
      </c>
      <c r="O64" s="22">
        <v>0</v>
      </c>
      <c r="P64" s="22">
        <v>2938149</v>
      </c>
      <c r="Q64" s="22">
        <v>0</v>
      </c>
      <c r="R64" s="22">
        <v>4066520</v>
      </c>
      <c r="S64" s="22">
        <v>0</v>
      </c>
      <c r="T64" s="22">
        <v>0</v>
      </c>
      <c r="U64" s="22">
        <v>9991402</v>
      </c>
      <c r="V64" s="22">
        <v>0</v>
      </c>
      <c r="W64" s="22">
        <v>0</v>
      </c>
      <c r="X64" s="22">
        <v>299211</v>
      </c>
      <c r="Y64" s="22">
        <v>60000</v>
      </c>
      <c r="Z64" s="22">
        <v>1564765</v>
      </c>
      <c r="AA64" s="22">
        <v>0</v>
      </c>
      <c r="AB64" s="22">
        <v>0</v>
      </c>
      <c r="AC64" s="22">
        <v>0</v>
      </c>
      <c r="AD64" s="22">
        <v>0</v>
      </c>
      <c r="AE64" s="22">
        <v>1923976</v>
      </c>
      <c r="AF64" s="22">
        <v>8067426</v>
      </c>
      <c r="AG64" s="22">
        <v>16663769</v>
      </c>
      <c r="AH64" s="22">
        <v>0</v>
      </c>
      <c r="AI64" s="22">
        <v>917322</v>
      </c>
      <c r="AJ64" s="22">
        <v>83971</v>
      </c>
      <c r="AK64" s="22">
        <v>0</v>
      </c>
      <c r="AL64" s="22">
        <v>17665062</v>
      </c>
      <c r="AM64" s="22">
        <v>25732488</v>
      </c>
    </row>
    <row r="65" spans="1:39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15007516</v>
      </c>
      <c r="F65" s="22">
        <v>191052</v>
      </c>
      <c r="G65" s="22">
        <v>109457</v>
      </c>
      <c r="H65" s="22">
        <v>0</v>
      </c>
      <c r="I65" s="22">
        <v>0</v>
      </c>
      <c r="J65" s="22">
        <v>0</v>
      </c>
      <c r="K65" s="22">
        <v>4715697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9850951</v>
      </c>
      <c r="S65" s="22">
        <v>1274897</v>
      </c>
      <c r="T65" s="22">
        <v>0</v>
      </c>
      <c r="U65" s="22">
        <v>31149570</v>
      </c>
      <c r="V65" s="22">
        <v>0</v>
      </c>
      <c r="W65" s="22">
        <v>0</v>
      </c>
      <c r="X65" s="22">
        <v>1249109</v>
      </c>
      <c r="Y65" s="22">
        <v>0</v>
      </c>
      <c r="Z65" s="22">
        <v>6046759</v>
      </c>
      <c r="AA65" s="22">
        <v>2985439</v>
      </c>
      <c r="AB65" s="22">
        <v>0</v>
      </c>
      <c r="AC65" s="22">
        <v>1528760</v>
      </c>
      <c r="AD65" s="22">
        <v>1478467</v>
      </c>
      <c r="AE65" s="22">
        <v>13288534</v>
      </c>
      <c r="AF65" s="22">
        <v>17861036</v>
      </c>
      <c r="AG65" s="22">
        <v>81032373</v>
      </c>
      <c r="AH65" s="22">
        <v>0</v>
      </c>
      <c r="AI65" s="22">
        <v>1759856</v>
      </c>
      <c r="AJ65" s="22">
        <v>208443</v>
      </c>
      <c r="AK65" s="22">
        <v>0</v>
      </c>
      <c r="AL65" s="22">
        <v>83000672</v>
      </c>
      <c r="AM65" s="22">
        <v>100861708</v>
      </c>
    </row>
    <row r="66" spans="1:39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18096966</v>
      </c>
      <c r="F66" s="22">
        <v>1694498</v>
      </c>
      <c r="G66" s="22">
        <v>3668131</v>
      </c>
      <c r="H66" s="22">
        <v>-3700000</v>
      </c>
      <c r="I66" s="22">
        <v>0</v>
      </c>
      <c r="J66" s="22">
        <v>0</v>
      </c>
      <c r="K66" s="22">
        <v>542824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4078119</v>
      </c>
      <c r="S66" s="22">
        <v>2688159</v>
      </c>
      <c r="T66" s="22">
        <v>101791</v>
      </c>
      <c r="U66" s="22">
        <v>27170488</v>
      </c>
      <c r="V66" s="22">
        <v>0</v>
      </c>
      <c r="W66" s="22">
        <v>0</v>
      </c>
      <c r="X66" s="22">
        <v>1410482</v>
      </c>
      <c r="Y66" s="22">
        <v>0</v>
      </c>
      <c r="Z66" s="22">
        <v>0</v>
      </c>
      <c r="AA66" s="22">
        <v>0</v>
      </c>
      <c r="AB66" s="22">
        <v>0</v>
      </c>
      <c r="AC66" s="22">
        <v>320428</v>
      </c>
      <c r="AD66" s="22">
        <v>0</v>
      </c>
      <c r="AE66" s="22">
        <v>1730910</v>
      </c>
      <c r="AF66" s="22">
        <v>25439578</v>
      </c>
      <c r="AG66" s="22">
        <v>101610856</v>
      </c>
      <c r="AH66" s="22"/>
      <c r="AI66" s="22">
        <v>2434494</v>
      </c>
      <c r="AJ66" s="22">
        <v>265193</v>
      </c>
      <c r="AK66" s="22">
        <v>0</v>
      </c>
      <c r="AL66" s="22">
        <v>104310543</v>
      </c>
      <c r="AM66" s="22">
        <v>129750121</v>
      </c>
    </row>
    <row r="67" spans="1:39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29682251</v>
      </c>
      <c r="F67" s="22">
        <v>2556329</v>
      </c>
      <c r="G67" s="22">
        <v>8543683</v>
      </c>
      <c r="H67" s="22">
        <v>-8354850</v>
      </c>
      <c r="I67" s="22">
        <v>103404</v>
      </c>
      <c r="J67" s="22">
        <v>0</v>
      </c>
      <c r="K67" s="22">
        <v>1280057</v>
      </c>
      <c r="L67" s="22">
        <v>0</v>
      </c>
      <c r="M67" s="22">
        <v>94717</v>
      </c>
      <c r="N67" s="22">
        <v>0</v>
      </c>
      <c r="O67" s="22">
        <v>0</v>
      </c>
      <c r="P67" s="22">
        <v>0</v>
      </c>
      <c r="Q67" s="22">
        <v>0</v>
      </c>
      <c r="R67" s="22">
        <v>11000000</v>
      </c>
      <c r="S67" s="22">
        <v>0</v>
      </c>
      <c r="T67" s="22">
        <v>0</v>
      </c>
      <c r="U67" s="22">
        <v>44905591</v>
      </c>
      <c r="V67" s="22">
        <v>0</v>
      </c>
      <c r="W67" s="22">
        <v>342146</v>
      </c>
      <c r="X67" s="22">
        <v>1569065</v>
      </c>
      <c r="Y67" s="22">
        <v>0</v>
      </c>
      <c r="Z67" s="22">
        <v>375731</v>
      </c>
      <c r="AA67" s="22">
        <v>0</v>
      </c>
      <c r="AB67" s="22">
        <v>196000</v>
      </c>
      <c r="AC67" s="22">
        <v>1937635</v>
      </c>
      <c r="AD67" s="22">
        <v>0</v>
      </c>
      <c r="AE67" s="22">
        <v>4420577</v>
      </c>
      <c r="AF67" s="22">
        <v>40485014</v>
      </c>
      <c r="AG67" s="22">
        <v>161837650</v>
      </c>
      <c r="AH67" s="22">
        <v>0</v>
      </c>
      <c r="AI67" s="22">
        <v>3437371</v>
      </c>
      <c r="AJ67" s="22">
        <v>474661</v>
      </c>
      <c r="AK67" s="22">
        <v>0</v>
      </c>
      <c r="AL67" s="22">
        <v>165749682</v>
      </c>
      <c r="AM67" s="22">
        <v>206234696</v>
      </c>
    </row>
    <row r="68" spans="1:39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3233484</v>
      </c>
      <c r="F68" s="22">
        <v>11119</v>
      </c>
      <c r="G68" s="22">
        <v>1531</v>
      </c>
      <c r="H68" s="22">
        <v>-1531</v>
      </c>
      <c r="I68" s="22">
        <v>180865</v>
      </c>
      <c r="J68" s="22">
        <v>0</v>
      </c>
      <c r="K68" s="22">
        <v>118336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4184817</v>
      </c>
      <c r="S68" s="22">
        <v>0</v>
      </c>
      <c r="T68" s="22">
        <v>0</v>
      </c>
      <c r="U68" s="22">
        <v>7728621</v>
      </c>
      <c r="V68" s="22">
        <v>0</v>
      </c>
      <c r="W68" s="22">
        <v>14878</v>
      </c>
      <c r="X68" s="22">
        <v>203713</v>
      </c>
      <c r="Y68" s="22">
        <v>0</v>
      </c>
      <c r="Z68" s="22">
        <v>853041</v>
      </c>
      <c r="AA68" s="22">
        <v>0</v>
      </c>
      <c r="AB68" s="22">
        <v>84736</v>
      </c>
      <c r="AC68" s="22">
        <v>0</v>
      </c>
      <c r="AD68" s="22">
        <v>0</v>
      </c>
      <c r="AE68" s="22">
        <v>1156368</v>
      </c>
      <c r="AF68" s="22">
        <v>6572253</v>
      </c>
      <c r="AG68" s="22">
        <v>10695063</v>
      </c>
      <c r="AH68" s="22">
        <v>0</v>
      </c>
      <c r="AI68" s="22">
        <v>1287195</v>
      </c>
      <c r="AJ68" s="22">
        <v>61485</v>
      </c>
      <c r="AK68" s="22">
        <v>0</v>
      </c>
      <c r="AL68" s="22">
        <v>12043743</v>
      </c>
      <c r="AM68" s="22">
        <v>18615996</v>
      </c>
    </row>
    <row r="69" spans="1:39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1740594</v>
      </c>
      <c r="F69" s="22">
        <v>3170990</v>
      </c>
      <c r="G69" s="22">
        <v>4051025</v>
      </c>
      <c r="H69" s="22">
        <v>-3088495</v>
      </c>
      <c r="I69" s="22">
        <v>2435349</v>
      </c>
      <c r="J69" s="22">
        <v>0</v>
      </c>
      <c r="K69" s="22">
        <v>6648158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8765637</v>
      </c>
      <c r="S69" s="22">
        <v>0</v>
      </c>
      <c r="T69" s="22">
        <v>0</v>
      </c>
      <c r="U69" s="22">
        <v>23723258</v>
      </c>
      <c r="V69" s="22">
        <v>13211066</v>
      </c>
      <c r="W69" s="22">
        <v>0</v>
      </c>
      <c r="X69" s="22">
        <v>7058561</v>
      </c>
      <c r="Y69" s="22">
        <v>3484020</v>
      </c>
      <c r="Z69" s="22">
        <v>1707726</v>
      </c>
      <c r="AA69" s="22">
        <v>21105098</v>
      </c>
      <c r="AB69" s="22">
        <v>769314</v>
      </c>
      <c r="AC69" s="22">
        <v>17947064</v>
      </c>
      <c r="AD69" s="22">
        <v>1767770</v>
      </c>
      <c r="AE69" s="22">
        <v>67050619</v>
      </c>
      <c r="AF69" s="22">
        <v>-43327361</v>
      </c>
      <c r="AG69" s="22">
        <v>597845416</v>
      </c>
      <c r="AH69" s="22">
        <v>0</v>
      </c>
      <c r="AI69" s="22">
        <v>9843625</v>
      </c>
      <c r="AJ69" s="22">
        <v>614486</v>
      </c>
      <c r="AK69" s="22">
        <v>10994414</v>
      </c>
      <c r="AL69" s="22">
        <v>619297941</v>
      </c>
      <c r="AM69" s="22">
        <v>575970580</v>
      </c>
    </row>
    <row r="70" spans="1:39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204251345</v>
      </c>
      <c r="F70" s="22">
        <v>5649861</v>
      </c>
      <c r="G70" s="22">
        <v>0</v>
      </c>
      <c r="H70" s="22">
        <v>0</v>
      </c>
      <c r="I70" s="22">
        <v>0</v>
      </c>
      <c r="J70" s="22">
        <v>300022</v>
      </c>
      <c r="K70" s="22">
        <v>12491145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222692373</v>
      </c>
      <c r="V70" s="22">
        <v>0</v>
      </c>
      <c r="W70" s="22">
        <v>0</v>
      </c>
      <c r="X70" s="22">
        <v>23218306</v>
      </c>
      <c r="Y70" s="22">
        <v>7825302</v>
      </c>
      <c r="Z70" s="22">
        <v>68983474</v>
      </c>
      <c r="AA70" s="22">
        <v>50095992</v>
      </c>
      <c r="AB70" s="22">
        <v>0</v>
      </c>
      <c r="AC70" s="22">
        <v>3869164</v>
      </c>
      <c r="AD70" s="22">
        <v>0</v>
      </c>
      <c r="AE70" s="22">
        <v>153992238</v>
      </c>
      <c r="AF70" s="22">
        <v>68700135</v>
      </c>
      <c r="AG70" s="22">
        <v>751047602</v>
      </c>
      <c r="AH70" s="22">
        <v>21161000</v>
      </c>
      <c r="AI70" s="22">
        <v>3379340</v>
      </c>
      <c r="AJ70" s="22">
        <v>1676058</v>
      </c>
      <c r="AK70" s="22">
        <v>0</v>
      </c>
      <c r="AL70" s="22">
        <v>777264000</v>
      </c>
      <c r="AM70" s="22">
        <v>845964135</v>
      </c>
    </row>
    <row r="71" spans="1:39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3849226</v>
      </c>
      <c r="F71" s="22">
        <v>166601</v>
      </c>
      <c r="G71" s="22">
        <v>64803</v>
      </c>
      <c r="H71" s="22">
        <v>0</v>
      </c>
      <c r="I71" s="22">
        <v>0</v>
      </c>
      <c r="J71" s="22">
        <v>0</v>
      </c>
      <c r="K71" s="22">
        <v>11090341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100288568</v>
      </c>
      <c r="S71" s="22">
        <v>0</v>
      </c>
      <c r="T71" s="22">
        <v>0</v>
      </c>
      <c r="U71" s="22">
        <v>115459539</v>
      </c>
      <c r="V71" s="22">
        <v>0</v>
      </c>
      <c r="W71" s="22">
        <v>0</v>
      </c>
      <c r="X71" s="22">
        <v>11366792</v>
      </c>
      <c r="Y71" s="22">
        <v>0</v>
      </c>
      <c r="Z71" s="22">
        <v>6733942</v>
      </c>
      <c r="AA71" s="22">
        <v>0</v>
      </c>
      <c r="AB71" s="22">
        <v>0</v>
      </c>
      <c r="AC71" s="22">
        <v>117327</v>
      </c>
      <c r="AD71" s="22">
        <v>6085663</v>
      </c>
      <c r="AE71" s="22">
        <v>24303724</v>
      </c>
      <c r="AF71" s="22">
        <v>91155815</v>
      </c>
      <c r="AG71" s="22">
        <v>205669414</v>
      </c>
      <c r="AH71" s="22">
        <v>0</v>
      </c>
      <c r="AI71" s="22">
        <v>2625738</v>
      </c>
      <c r="AJ71" s="22">
        <v>419703</v>
      </c>
      <c r="AK71" s="22">
        <v>0</v>
      </c>
      <c r="AL71" s="22">
        <v>208714855</v>
      </c>
      <c r="AM71" s="22">
        <v>299870670</v>
      </c>
    </row>
    <row r="72" spans="1:39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19636204</v>
      </c>
      <c r="F72" s="22">
        <v>451937</v>
      </c>
      <c r="G72" s="22">
        <v>2635003</v>
      </c>
      <c r="H72" s="22">
        <v>-2358724</v>
      </c>
      <c r="I72" s="22">
        <v>1369144</v>
      </c>
      <c r="J72" s="22">
        <v>600917</v>
      </c>
      <c r="K72" s="22">
        <v>931777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77875</v>
      </c>
      <c r="S72" s="22">
        <v>77225</v>
      </c>
      <c r="T72" s="22">
        <v>10317</v>
      </c>
      <c r="U72" s="22">
        <v>23431675</v>
      </c>
      <c r="V72" s="22">
        <v>0</v>
      </c>
      <c r="W72" s="22">
        <v>0</v>
      </c>
      <c r="X72" s="22">
        <v>3027755</v>
      </c>
      <c r="Y72" s="22">
        <v>239032</v>
      </c>
      <c r="Z72" s="22">
        <v>984655</v>
      </c>
      <c r="AA72" s="22">
        <v>0</v>
      </c>
      <c r="AB72" s="22">
        <v>0</v>
      </c>
      <c r="AC72" s="22">
        <v>1803197</v>
      </c>
      <c r="AD72" s="22">
        <v>10317</v>
      </c>
      <c r="AE72" s="22">
        <v>6064956</v>
      </c>
      <c r="AF72" s="22">
        <v>17366719</v>
      </c>
      <c r="AG72" s="22">
        <v>38941957</v>
      </c>
      <c r="AH72" s="22"/>
      <c r="AI72" s="22">
        <v>3327374</v>
      </c>
      <c r="AJ72" s="22">
        <v>212227</v>
      </c>
      <c r="AK72" s="22">
        <v>0</v>
      </c>
      <c r="AL72" s="22">
        <v>42481558</v>
      </c>
      <c r="AM72" s="22">
        <v>59848277</v>
      </c>
    </row>
    <row r="73" spans="1:39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10892734</v>
      </c>
      <c r="F73" s="22">
        <v>3106296</v>
      </c>
      <c r="G73" s="22">
        <v>1173934</v>
      </c>
      <c r="H73" s="22">
        <v>-4116561</v>
      </c>
      <c r="I73" s="22">
        <v>749206</v>
      </c>
      <c r="J73" s="22">
        <v>0</v>
      </c>
      <c r="K73" s="22">
        <v>578440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837</v>
      </c>
      <c r="T73" s="22">
        <v>4979</v>
      </c>
      <c r="U73" s="22">
        <v>12389865</v>
      </c>
      <c r="V73" s="22">
        <v>0</v>
      </c>
      <c r="W73" s="22">
        <v>0</v>
      </c>
      <c r="X73" s="22">
        <v>1408671</v>
      </c>
      <c r="Y73" s="22">
        <v>1029</v>
      </c>
      <c r="Z73" s="22">
        <v>2045432</v>
      </c>
      <c r="AA73" s="22">
        <v>646174</v>
      </c>
      <c r="AB73" s="22">
        <v>0</v>
      </c>
      <c r="AC73" s="22">
        <v>827683</v>
      </c>
      <c r="AD73" s="22">
        <v>0</v>
      </c>
      <c r="AE73" s="22">
        <v>4928989</v>
      </c>
      <c r="AF73" s="22">
        <v>7460876</v>
      </c>
      <c r="AG73" s="22">
        <v>50920838</v>
      </c>
      <c r="AH73" s="22">
        <v>0</v>
      </c>
      <c r="AI73" s="22">
        <v>3181756</v>
      </c>
      <c r="AJ73" s="22">
        <v>315357</v>
      </c>
      <c r="AK73" s="22">
        <v>0</v>
      </c>
      <c r="AL73" s="22">
        <v>54417951</v>
      </c>
      <c r="AM73" s="22">
        <v>61878827</v>
      </c>
    </row>
    <row r="74" spans="1:39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4220903</v>
      </c>
      <c r="F74" s="22">
        <v>69500</v>
      </c>
      <c r="G74" s="22">
        <v>11038</v>
      </c>
      <c r="H74" s="22">
        <v>0</v>
      </c>
      <c r="I74" s="22">
        <v>949083</v>
      </c>
      <c r="J74" s="22">
        <v>0</v>
      </c>
      <c r="K74" s="22">
        <v>166676</v>
      </c>
      <c r="L74" s="22">
        <v>0</v>
      </c>
      <c r="M74" s="22">
        <v>1068728</v>
      </c>
      <c r="N74" s="22">
        <v>0</v>
      </c>
      <c r="O74" s="22">
        <v>0</v>
      </c>
      <c r="P74" s="22">
        <v>1171557</v>
      </c>
      <c r="Q74" s="22">
        <v>0</v>
      </c>
      <c r="R74" s="22">
        <v>2031735</v>
      </c>
      <c r="S74" s="22">
        <v>0</v>
      </c>
      <c r="T74" s="22">
        <v>0</v>
      </c>
      <c r="U74" s="22">
        <v>9689220</v>
      </c>
      <c r="V74" s="22">
        <v>0</v>
      </c>
      <c r="W74" s="22">
        <v>0</v>
      </c>
      <c r="X74" s="22">
        <v>260091</v>
      </c>
      <c r="Y74" s="22">
        <v>21003</v>
      </c>
      <c r="Z74" s="22">
        <v>298216</v>
      </c>
      <c r="AA74" s="22">
        <v>0</v>
      </c>
      <c r="AB74" s="22">
        <v>0</v>
      </c>
      <c r="AC74" s="22">
        <v>0</v>
      </c>
      <c r="AD74" s="22">
        <v>0</v>
      </c>
      <c r="AE74" s="22">
        <v>579310</v>
      </c>
      <c r="AF74" s="22">
        <v>9109910</v>
      </c>
      <c r="AG74" s="22">
        <v>24755797</v>
      </c>
      <c r="AH74" s="22">
        <v>0</v>
      </c>
      <c r="AI74" s="22">
        <v>821166</v>
      </c>
      <c r="AJ74" s="22">
        <v>68706</v>
      </c>
      <c r="AK74" s="22">
        <v>0</v>
      </c>
      <c r="AL74" s="22">
        <v>25645669</v>
      </c>
      <c r="AM74" s="22">
        <v>34755579</v>
      </c>
    </row>
    <row r="75" spans="1:39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19002212</v>
      </c>
      <c r="F75" s="22">
        <v>546771</v>
      </c>
      <c r="G75" s="22">
        <v>454256</v>
      </c>
      <c r="H75" s="22">
        <v>-207399</v>
      </c>
      <c r="I75" s="22">
        <v>603771</v>
      </c>
      <c r="J75" s="22">
        <v>685671</v>
      </c>
      <c r="K75" s="22">
        <v>1199278</v>
      </c>
      <c r="L75" s="22">
        <v>0</v>
      </c>
      <c r="M75" s="22">
        <v>33364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34600</v>
      </c>
      <c r="U75" s="22">
        <v>22352524</v>
      </c>
      <c r="V75" s="22">
        <v>0</v>
      </c>
      <c r="W75" s="22">
        <v>0</v>
      </c>
      <c r="X75" s="22">
        <v>2267500</v>
      </c>
      <c r="Y75" s="22">
        <v>21348</v>
      </c>
      <c r="Z75" s="22">
        <v>456825</v>
      </c>
      <c r="AA75" s="22">
        <v>5517204</v>
      </c>
      <c r="AB75" s="22">
        <v>0</v>
      </c>
      <c r="AC75" s="22">
        <v>423830</v>
      </c>
      <c r="AD75" s="22">
        <v>1268790</v>
      </c>
      <c r="AE75" s="22">
        <v>9955497</v>
      </c>
      <c r="AF75" s="22">
        <v>12397027</v>
      </c>
      <c r="AG75" s="22">
        <v>114753508</v>
      </c>
      <c r="AH75" s="22">
        <v>0</v>
      </c>
      <c r="AI75" s="22">
        <v>6413747</v>
      </c>
      <c r="AJ75" s="22">
        <v>494065</v>
      </c>
      <c r="AK75" s="22">
        <v>0</v>
      </c>
      <c r="AL75" s="22">
        <v>121661320</v>
      </c>
      <c r="AM75" s="22">
        <v>134058347</v>
      </c>
    </row>
    <row r="76" spans="1:39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11847722</v>
      </c>
      <c r="F76" s="22">
        <v>3218457</v>
      </c>
      <c r="G76" s="22">
        <v>3448750</v>
      </c>
      <c r="H76" s="22">
        <v>-5287752</v>
      </c>
      <c r="I76" s="22">
        <v>32695</v>
      </c>
      <c r="J76" s="22">
        <v>2193778</v>
      </c>
      <c r="K76" s="22">
        <v>660032</v>
      </c>
      <c r="L76" s="22">
        <v>0</v>
      </c>
      <c r="M76" s="22">
        <v>17170</v>
      </c>
      <c r="N76" s="22">
        <v>0</v>
      </c>
      <c r="O76" s="22">
        <v>0</v>
      </c>
      <c r="P76" s="22">
        <v>0</v>
      </c>
      <c r="Q76" s="22">
        <v>0</v>
      </c>
      <c r="R76" s="22">
        <v>499586</v>
      </c>
      <c r="S76" s="22">
        <v>0</v>
      </c>
      <c r="T76" s="22">
        <v>0</v>
      </c>
      <c r="U76" s="22">
        <v>16630438</v>
      </c>
      <c r="V76" s="22">
        <v>104125</v>
      </c>
      <c r="W76" s="22">
        <v>25202</v>
      </c>
      <c r="X76" s="22">
        <v>385648</v>
      </c>
      <c r="Y76" s="22">
        <v>0</v>
      </c>
      <c r="Z76" s="22">
        <v>253414</v>
      </c>
      <c r="AA76" s="22">
        <v>2560098</v>
      </c>
      <c r="AB76" s="22">
        <v>324109</v>
      </c>
      <c r="AC76" s="22">
        <v>678611</v>
      </c>
      <c r="AD76" s="22">
        <v>272630</v>
      </c>
      <c r="AE76" s="22">
        <v>4603837</v>
      </c>
      <c r="AF76" s="22">
        <v>12026601</v>
      </c>
      <c r="AG76" s="22">
        <v>54583407</v>
      </c>
      <c r="AH76" s="22">
        <v>0</v>
      </c>
      <c r="AI76" s="22">
        <v>2005207</v>
      </c>
      <c r="AJ76" s="22">
        <v>239931</v>
      </c>
      <c r="AK76" s="22">
        <v>490653</v>
      </c>
      <c r="AL76" s="22">
        <v>57319198</v>
      </c>
      <c r="AM76" s="22">
        <v>69345799</v>
      </c>
    </row>
    <row r="77" spans="1:39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15675228</v>
      </c>
      <c r="F77" s="22">
        <v>1793658</v>
      </c>
      <c r="G77" s="22">
        <v>1452554</v>
      </c>
      <c r="H77" s="22">
        <v>-1417756</v>
      </c>
      <c r="I77" s="22">
        <v>3273842</v>
      </c>
      <c r="J77" s="22">
        <v>0</v>
      </c>
      <c r="K77" s="22">
        <v>1057667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3104328</v>
      </c>
      <c r="R77" s="22">
        <v>7786</v>
      </c>
      <c r="S77" s="22">
        <v>0</v>
      </c>
      <c r="T77" s="22">
        <v>530932</v>
      </c>
      <c r="U77" s="22">
        <v>25478239</v>
      </c>
      <c r="V77" s="22">
        <v>0</v>
      </c>
      <c r="W77" s="22">
        <v>0</v>
      </c>
      <c r="X77" s="22">
        <v>3299034</v>
      </c>
      <c r="Y77" s="22">
        <v>209975</v>
      </c>
      <c r="Z77" s="22">
        <v>1811583</v>
      </c>
      <c r="AA77" s="22">
        <v>9726721</v>
      </c>
      <c r="AB77" s="22">
        <v>0</v>
      </c>
      <c r="AC77" s="22">
        <v>1082259</v>
      </c>
      <c r="AD77" s="22">
        <v>4095728</v>
      </c>
      <c r="AE77" s="22">
        <v>20225300</v>
      </c>
      <c r="AF77" s="22">
        <v>5252939</v>
      </c>
      <c r="AG77" s="22">
        <v>95865902</v>
      </c>
      <c r="AH77" s="22"/>
      <c r="AI77" s="22">
        <v>9513891</v>
      </c>
      <c r="AJ77" s="22">
        <v>394873</v>
      </c>
      <c r="AK77" s="22">
        <v>3068879</v>
      </c>
      <c r="AL77" s="22">
        <v>108843545</v>
      </c>
      <c r="AM77" s="22">
        <v>114096484</v>
      </c>
    </row>
    <row r="78" spans="1:39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35560567</v>
      </c>
      <c r="F78" s="22">
        <v>1976232</v>
      </c>
      <c r="G78" s="22">
        <v>2302449</v>
      </c>
      <c r="H78" s="22">
        <v>-3141072</v>
      </c>
      <c r="I78" s="22">
        <v>4515458</v>
      </c>
      <c r="J78" s="22">
        <v>2566489</v>
      </c>
      <c r="K78" s="22">
        <v>2903443</v>
      </c>
      <c r="L78" s="22">
        <v>0</v>
      </c>
      <c r="M78" s="22">
        <v>0</v>
      </c>
      <c r="N78" s="22">
        <v>0</v>
      </c>
      <c r="O78" s="22">
        <v>0</v>
      </c>
      <c r="P78" s="22">
        <v>21624568</v>
      </c>
      <c r="Q78" s="22">
        <v>0</v>
      </c>
      <c r="R78" s="22">
        <v>61753810</v>
      </c>
      <c r="S78" s="22">
        <v>0</v>
      </c>
      <c r="T78" s="22">
        <v>1105537</v>
      </c>
      <c r="U78" s="22">
        <v>131167481</v>
      </c>
      <c r="V78" s="22">
        <v>0</v>
      </c>
      <c r="W78" s="22">
        <v>3053878</v>
      </c>
      <c r="X78" s="22">
        <v>20719304</v>
      </c>
      <c r="Y78" s="22">
        <v>3470619</v>
      </c>
      <c r="Z78" s="22">
        <v>12157544</v>
      </c>
      <c r="AA78" s="22">
        <v>35704284</v>
      </c>
      <c r="AB78" s="22">
        <v>0</v>
      </c>
      <c r="AC78" s="22">
        <v>187136</v>
      </c>
      <c r="AD78" s="22">
        <v>1609683</v>
      </c>
      <c r="AE78" s="22">
        <v>76902448</v>
      </c>
      <c r="AF78" s="22">
        <v>54265033</v>
      </c>
      <c r="AG78" s="22">
        <v>414740361</v>
      </c>
      <c r="AH78" s="22">
        <v>0</v>
      </c>
      <c r="AI78" s="22">
        <v>2530446</v>
      </c>
      <c r="AJ78" s="22">
        <v>1730664</v>
      </c>
      <c r="AK78" s="22">
        <v>0</v>
      </c>
      <c r="AL78" s="22">
        <v>419001471</v>
      </c>
      <c r="AM78" s="22">
        <v>473266504</v>
      </c>
    </row>
    <row r="79" spans="1:39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50937609</v>
      </c>
      <c r="F79" s="22">
        <v>1233699</v>
      </c>
      <c r="G79" s="22">
        <v>405892</v>
      </c>
      <c r="H79" s="22">
        <v>0</v>
      </c>
      <c r="I79" s="22">
        <v>2325271</v>
      </c>
      <c r="J79" s="22">
        <v>1338448</v>
      </c>
      <c r="K79" s="22">
        <v>0</v>
      </c>
      <c r="L79" s="22">
        <v>0</v>
      </c>
      <c r="M79" s="22">
        <v>1557675</v>
      </c>
      <c r="N79" s="22">
        <v>0</v>
      </c>
      <c r="O79" s="22">
        <v>0</v>
      </c>
      <c r="P79" s="22">
        <v>0</v>
      </c>
      <c r="Q79" s="22">
        <v>0</v>
      </c>
      <c r="R79" s="22">
        <v>36217</v>
      </c>
      <c r="S79" s="22">
        <v>0</v>
      </c>
      <c r="T79" s="22">
        <v>0</v>
      </c>
      <c r="U79" s="22">
        <v>57834811</v>
      </c>
      <c r="V79" s="22">
        <v>0</v>
      </c>
      <c r="W79" s="22">
        <v>0</v>
      </c>
      <c r="X79" s="22">
        <v>1918084</v>
      </c>
      <c r="Y79" s="22">
        <v>0</v>
      </c>
      <c r="Z79" s="22">
        <v>21452555</v>
      </c>
      <c r="AA79" s="22">
        <v>268621</v>
      </c>
      <c r="AB79" s="22">
        <v>614050</v>
      </c>
      <c r="AC79" s="22">
        <v>18515359</v>
      </c>
      <c r="AD79" s="22">
        <v>23690537</v>
      </c>
      <c r="AE79" s="22">
        <v>66459206</v>
      </c>
      <c r="AF79" s="22">
        <v>-8624395</v>
      </c>
      <c r="AG79" s="22">
        <v>140408204</v>
      </c>
      <c r="AH79" s="22"/>
      <c r="AI79" s="22">
        <v>6472598</v>
      </c>
      <c r="AJ79" s="22">
        <v>368452</v>
      </c>
      <c r="AK79" s="22">
        <v>25058559</v>
      </c>
      <c r="AL79" s="22">
        <v>172307813</v>
      </c>
      <c r="AM79" s="22">
        <v>163683418</v>
      </c>
    </row>
    <row r="80" spans="1:39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44665760</v>
      </c>
      <c r="F80" s="22">
        <v>389131</v>
      </c>
      <c r="G80" s="22">
        <v>394902</v>
      </c>
      <c r="H80" s="22">
        <v>-375436</v>
      </c>
      <c r="I80" s="22">
        <v>201856</v>
      </c>
      <c r="J80" s="22">
        <v>0</v>
      </c>
      <c r="K80" s="22">
        <v>1320321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55632</v>
      </c>
      <c r="S80" s="22">
        <v>0</v>
      </c>
      <c r="T80" s="22">
        <v>54352</v>
      </c>
      <c r="U80" s="22">
        <v>46706518</v>
      </c>
      <c r="V80" s="22">
        <v>0</v>
      </c>
      <c r="W80" s="22">
        <v>304419</v>
      </c>
      <c r="X80" s="22">
        <v>3725561</v>
      </c>
      <c r="Y80" s="22">
        <v>0</v>
      </c>
      <c r="Z80" s="22">
        <v>244342</v>
      </c>
      <c r="AA80" s="22">
        <v>0</v>
      </c>
      <c r="AB80" s="22">
        <v>0</v>
      </c>
      <c r="AC80" s="22">
        <v>317129</v>
      </c>
      <c r="AD80" s="22">
        <v>679260</v>
      </c>
      <c r="AE80" s="22">
        <v>5270711</v>
      </c>
      <c r="AF80" s="22">
        <v>41435807</v>
      </c>
      <c r="AG80" s="22">
        <v>56110166</v>
      </c>
      <c r="AH80" s="22">
        <v>0</v>
      </c>
      <c r="AI80" s="22">
        <v>1488604</v>
      </c>
      <c r="AJ80" s="22">
        <v>289891</v>
      </c>
      <c r="AK80" s="22">
        <v>756224</v>
      </c>
      <c r="AL80" s="22">
        <v>58644885</v>
      </c>
      <c r="AM80" s="22">
        <v>100080692</v>
      </c>
    </row>
    <row r="81" spans="1:39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19040532</v>
      </c>
      <c r="F81" s="22">
        <v>404589</v>
      </c>
      <c r="G81" s="22">
        <v>4673347</v>
      </c>
      <c r="H81" s="22">
        <v>-4544290</v>
      </c>
      <c r="I81" s="22">
        <v>51753</v>
      </c>
      <c r="J81" s="22">
        <v>0</v>
      </c>
      <c r="K81" s="22">
        <v>1291866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156642</v>
      </c>
      <c r="T81" s="22">
        <v>42841</v>
      </c>
      <c r="U81" s="22">
        <v>21117280</v>
      </c>
      <c r="V81" s="22">
        <v>0</v>
      </c>
      <c r="W81" s="22">
        <v>346587</v>
      </c>
      <c r="X81" s="22">
        <v>1063502</v>
      </c>
      <c r="Y81" s="22">
        <v>215835</v>
      </c>
      <c r="Z81" s="22">
        <v>1552313</v>
      </c>
      <c r="AA81" s="22">
        <v>156642</v>
      </c>
      <c r="AB81" s="22">
        <v>934222</v>
      </c>
      <c r="AC81" s="22">
        <v>252913</v>
      </c>
      <c r="AD81" s="22">
        <v>228620</v>
      </c>
      <c r="AE81" s="22">
        <v>4750634</v>
      </c>
      <c r="AF81" s="22">
        <v>16366646</v>
      </c>
      <c r="AG81" s="22">
        <v>47709151</v>
      </c>
      <c r="AH81" s="22">
        <v>0</v>
      </c>
      <c r="AI81" s="22">
        <v>2735237</v>
      </c>
      <c r="AJ81" s="22">
        <v>571914</v>
      </c>
      <c r="AK81" s="22">
        <v>0</v>
      </c>
      <c r="AL81" s="22">
        <v>51016302</v>
      </c>
      <c r="AM81" s="22">
        <v>67382948</v>
      </c>
    </row>
    <row r="82" spans="1:39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39540953</v>
      </c>
      <c r="F82" s="22">
        <v>1652171</v>
      </c>
      <c r="G82" s="22">
        <v>1388892</v>
      </c>
      <c r="H82" s="22">
        <v>-871753</v>
      </c>
      <c r="I82" s="22">
        <v>54925</v>
      </c>
      <c r="J82" s="22">
        <v>763035</v>
      </c>
      <c r="K82" s="22">
        <v>5395031</v>
      </c>
      <c r="L82" s="22">
        <v>0</v>
      </c>
      <c r="M82" s="22">
        <v>1992079</v>
      </c>
      <c r="N82" s="22">
        <v>0</v>
      </c>
      <c r="O82" s="22">
        <v>38005000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87920333</v>
      </c>
      <c r="V82" s="22">
        <v>0</v>
      </c>
      <c r="W82" s="22">
        <v>0</v>
      </c>
      <c r="X82" s="22">
        <v>3587040</v>
      </c>
      <c r="Y82" s="22">
        <v>170962</v>
      </c>
      <c r="Z82" s="22">
        <v>3835913</v>
      </c>
      <c r="AA82" s="22">
        <v>3644108</v>
      </c>
      <c r="AB82" s="22">
        <v>0</v>
      </c>
      <c r="AC82" s="22">
        <v>9698226</v>
      </c>
      <c r="AD82" s="22">
        <v>0</v>
      </c>
      <c r="AE82" s="22">
        <v>20936249</v>
      </c>
      <c r="AF82" s="22">
        <v>66984084</v>
      </c>
      <c r="AG82" s="22">
        <v>242821368</v>
      </c>
      <c r="AH82" s="22">
        <v>0</v>
      </c>
      <c r="AI82" s="22">
        <v>10187820</v>
      </c>
      <c r="AJ82" s="22">
        <v>780875</v>
      </c>
      <c r="AK82" s="22">
        <v>0</v>
      </c>
      <c r="AL82" s="22">
        <v>253790063</v>
      </c>
      <c r="AM82" s="22">
        <v>320774147</v>
      </c>
    </row>
    <row r="83" spans="1:39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41550878</v>
      </c>
      <c r="F83" s="22">
        <v>540061</v>
      </c>
      <c r="G83" s="22">
        <v>206595</v>
      </c>
      <c r="H83" s="22">
        <v>-271086</v>
      </c>
      <c r="I83" s="22">
        <v>44630</v>
      </c>
      <c r="J83" s="22">
        <v>134569</v>
      </c>
      <c r="K83" s="22">
        <v>2186445</v>
      </c>
      <c r="L83" s="22">
        <v>0</v>
      </c>
      <c r="M83" s="22">
        <v>1000787</v>
      </c>
      <c r="N83" s="22">
        <v>0</v>
      </c>
      <c r="O83" s="22">
        <v>0</v>
      </c>
      <c r="P83" s="22">
        <v>0</v>
      </c>
      <c r="Q83" s="22">
        <v>0</v>
      </c>
      <c r="R83" s="22">
        <v>8312467</v>
      </c>
      <c r="S83" s="22">
        <v>0</v>
      </c>
      <c r="T83" s="22">
        <v>17423</v>
      </c>
      <c r="U83" s="22">
        <v>53722769</v>
      </c>
      <c r="V83" s="22">
        <v>0</v>
      </c>
      <c r="W83" s="22">
        <v>81358</v>
      </c>
      <c r="X83" s="22">
        <v>1155586</v>
      </c>
      <c r="Y83" s="22">
        <v>935200</v>
      </c>
      <c r="Z83" s="22">
        <v>1305492</v>
      </c>
      <c r="AA83" s="22">
        <v>980757</v>
      </c>
      <c r="AB83" s="22">
        <v>18638</v>
      </c>
      <c r="AC83" s="22">
        <v>541444</v>
      </c>
      <c r="AD83" s="22">
        <v>1254490</v>
      </c>
      <c r="AE83" s="22">
        <v>6272965</v>
      </c>
      <c r="AF83" s="22">
        <v>47449804</v>
      </c>
      <c r="AG83" s="22">
        <v>107848680</v>
      </c>
      <c r="AH83" s="22"/>
      <c r="AI83" s="22">
        <v>8269813</v>
      </c>
      <c r="AJ83" s="22">
        <v>459721</v>
      </c>
      <c r="AK83" s="22">
        <v>0</v>
      </c>
      <c r="AL83" s="22">
        <v>116578214</v>
      </c>
      <c r="AM83" s="22">
        <v>164028018</v>
      </c>
    </row>
    <row r="84" spans="1:39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33664637</v>
      </c>
      <c r="F84" s="22">
        <v>1648572</v>
      </c>
      <c r="G84" s="22">
        <v>4501923</v>
      </c>
      <c r="H84" s="22">
        <v>-2911297</v>
      </c>
      <c r="I84" s="22">
        <v>3132267</v>
      </c>
      <c r="J84" s="22">
        <v>0</v>
      </c>
      <c r="K84" s="22">
        <v>79220</v>
      </c>
      <c r="L84" s="22">
        <v>0</v>
      </c>
      <c r="M84" s="22">
        <v>0</v>
      </c>
      <c r="N84" s="22">
        <v>3482</v>
      </c>
      <c r="O84" s="22">
        <v>0</v>
      </c>
      <c r="P84" s="22">
        <v>32000000</v>
      </c>
      <c r="Q84" s="22">
        <v>0</v>
      </c>
      <c r="R84" s="22">
        <v>13833</v>
      </c>
      <c r="S84" s="22">
        <v>0</v>
      </c>
      <c r="T84" s="22">
        <v>0</v>
      </c>
      <c r="U84" s="22">
        <v>72132637</v>
      </c>
      <c r="V84" s="22">
        <v>0</v>
      </c>
      <c r="W84" s="22">
        <v>747356</v>
      </c>
      <c r="X84" s="22">
        <v>2099526</v>
      </c>
      <c r="Y84" s="22">
        <v>122105</v>
      </c>
      <c r="Z84" s="22">
        <v>71942</v>
      </c>
      <c r="AA84" s="22">
        <v>0</v>
      </c>
      <c r="AB84" s="22">
        <v>0</v>
      </c>
      <c r="AC84" s="22">
        <v>0</v>
      </c>
      <c r="AD84" s="22">
        <v>2640588</v>
      </c>
      <c r="AE84" s="22">
        <v>5681517</v>
      </c>
      <c r="AF84" s="22">
        <v>66451120</v>
      </c>
      <c r="AG84" s="22">
        <v>269273299</v>
      </c>
      <c r="AH84" s="22"/>
      <c r="AI84" s="22">
        <v>11319510</v>
      </c>
      <c r="AJ84" s="22">
        <v>75776</v>
      </c>
      <c r="AK84" s="22">
        <v>0</v>
      </c>
      <c r="AL84" s="22">
        <v>280668585</v>
      </c>
      <c r="AM84" s="22">
        <v>347119705</v>
      </c>
    </row>
    <row r="85" spans="1:39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5655900</v>
      </c>
      <c r="F85" s="22">
        <v>959174</v>
      </c>
      <c r="G85" s="22">
        <v>1505132</v>
      </c>
      <c r="H85" s="22">
        <v>-537998</v>
      </c>
      <c r="I85" s="22">
        <v>417223</v>
      </c>
      <c r="J85" s="22">
        <v>0</v>
      </c>
      <c r="K85" s="22">
        <v>169577</v>
      </c>
      <c r="L85" s="22">
        <v>0</v>
      </c>
      <c r="M85" s="22">
        <v>17783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8186791</v>
      </c>
      <c r="V85" s="22">
        <v>0</v>
      </c>
      <c r="W85" s="22">
        <v>10646</v>
      </c>
      <c r="X85" s="22">
        <v>2684071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2694717</v>
      </c>
      <c r="AF85" s="22">
        <v>5492074</v>
      </c>
      <c r="AG85" s="22">
        <v>35308752</v>
      </c>
      <c r="AH85" s="22">
        <v>0</v>
      </c>
      <c r="AI85" s="22">
        <v>2752554</v>
      </c>
      <c r="AJ85" s="22">
        <v>179596</v>
      </c>
      <c r="AK85" s="22">
        <v>0</v>
      </c>
      <c r="AL85" s="22">
        <v>38240902</v>
      </c>
      <c r="AM85" s="22">
        <v>43732976</v>
      </c>
    </row>
    <row r="86" spans="1:39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0</v>
      </c>
      <c r="F86" s="22">
        <v>872048</v>
      </c>
      <c r="G86" s="22">
        <v>1349038</v>
      </c>
      <c r="H86" s="22">
        <v>-921966</v>
      </c>
      <c r="I86" s="22">
        <v>2275973</v>
      </c>
      <c r="J86" s="22">
        <v>0</v>
      </c>
      <c r="K86" s="22">
        <v>207773</v>
      </c>
      <c r="L86" s="22">
        <v>0</v>
      </c>
      <c r="M86" s="22">
        <v>650344</v>
      </c>
      <c r="N86" s="22">
        <v>0</v>
      </c>
      <c r="O86" s="22">
        <v>0</v>
      </c>
      <c r="P86" s="22">
        <v>0</v>
      </c>
      <c r="Q86" s="22">
        <v>0</v>
      </c>
      <c r="R86" s="22">
        <v>16466376</v>
      </c>
      <c r="S86" s="22">
        <v>4593735</v>
      </c>
      <c r="T86" s="22">
        <v>0</v>
      </c>
      <c r="U86" s="22">
        <v>25493321</v>
      </c>
      <c r="V86" s="22">
        <v>1556825</v>
      </c>
      <c r="W86" s="22">
        <v>219977</v>
      </c>
      <c r="X86" s="22">
        <v>1591621</v>
      </c>
      <c r="Y86" s="22">
        <v>272100</v>
      </c>
      <c r="Z86" s="22">
        <v>2401170</v>
      </c>
      <c r="AA86" s="22">
        <v>6702781</v>
      </c>
      <c r="AB86" s="22">
        <v>0</v>
      </c>
      <c r="AC86" s="22">
        <v>339551</v>
      </c>
      <c r="AD86" s="22">
        <v>0</v>
      </c>
      <c r="AE86" s="22">
        <v>13084025</v>
      </c>
      <c r="AF86" s="22">
        <v>12409296</v>
      </c>
      <c r="AG86" s="22">
        <v>35638215</v>
      </c>
      <c r="AH86" s="22">
        <v>0</v>
      </c>
      <c r="AI86" s="22">
        <v>2756855</v>
      </c>
      <c r="AJ86" s="22">
        <v>466063</v>
      </c>
      <c r="AK86" s="22">
        <v>0</v>
      </c>
      <c r="AL86" s="22">
        <v>38861133</v>
      </c>
      <c r="AM86" s="22">
        <v>51270429</v>
      </c>
    </row>
    <row r="87" spans="1:39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24357832</v>
      </c>
      <c r="F87" s="22">
        <v>1806980</v>
      </c>
      <c r="G87" s="22">
        <v>1574450</v>
      </c>
      <c r="H87" s="22">
        <v>-974238</v>
      </c>
      <c r="I87" s="22">
        <v>5591139</v>
      </c>
      <c r="J87" s="22">
        <v>4868457</v>
      </c>
      <c r="K87" s="22">
        <v>1179901</v>
      </c>
      <c r="L87" s="22">
        <v>4158971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18961339</v>
      </c>
      <c r="S87" s="22">
        <v>0</v>
      </c>
      <c r="T87" s="22">
        <v>0</v>
      </c>
      <c r="U87" s="22">
        <v>61524831</v>
      </c>
      <c r="V87" s="22">
        <v>0</v>
      </c>
      <c r="W87" s="22">
        <v>0</v>
      </c>
      <c r="X87" s="22">
        <v>3315668</v>
      </c>
      <c r="Y87" s="22">
        <v>171557</v>
      </c>
      <c r="Z87" s="22">
        <v>11810183</v>
      </c>
      <c r="AA87" s="22">
        <v>9027428</v>
      </c>
      <c r="AB87" s="22">
        <v>0</v>
      </c>
      <c r="AC87" s="22">
        <v>4567535</v>
      </c>
      <c r="AD87" s="22">
        <v>822000</v>
      </c>
      <c r="AE87" s="22">
        <v>29714371</v>
      </c>
      <c r="AF87" s="22">
        <v>31810460</v>
      </c>
      <c r="AG87" s="22">
        <v>103938418</v>
      </c>
      <c r="AH87" s="22">
        <v>0</v>
      </c>
      <c r="AI87" s="22">
        <v>8136194</v>
      </c>
      <c r="AJ87" s="22">
        <v>463649</v>
      </c>
      <c r="AK87" s="22">
        <v>400000</v>
      </c>
      <c r="AL87" s="22">
        <v>112938261</v>
      </c>
      <c r="AM87" s="22">
        <v>144748721</v>
      </c>
    </row>
    <row r="88" spans="1:39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1882922</v>
      </c>
      <c r="F88" s="22">
        <v>1073926</v>
      </c>
      <c r="G88" s="22">
        <v>1542258</v>
      </c>
      <c r="H88" s="22">
        <v>-1456589</v>
      </c>
      <c r="I88" s="22">
        <v>0</v>
      </c>
      <c r="J88" s="22">
        <v>20559</v>
      </c>
      <c r="K88" s="22">
        <v>3580526</v>
      </c>
      <c r="L88" s="22">
        <v>0</v>
      </c>
      <c r="M88" s="22">
        <v>526972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46859385</v>
      </c>
      <c r="T88" s="22">
        <v>1923776</v>
      </c>
      <c r="U88" s="22">
        <v>55953735</v>
      </c>
      <c r="V88" s="22">
        <v>0</v>
      </c>
      <c r="W88" s="22">
        <v>0</v>
      </c>
      <c r="X88" s="22">
        <v>4601464</v>
      </c>
      <c r="Y88" s="22">
        <v>0</v>
      </c>
      <c r="Z88" s="22">
        <v>6755838</v>
      </c>
      <c r="AA88" s="22">
        <v>2208241</v>
      </c>
      <c r="AB88" s="22">
        <v>581074</v>
      </c>
      <c r="AC88" s="22">
        <v>404069</v>
      </c>
      <c r="AD88" s="22">
        <v>367762</v>
      </c>
      <c r="AE88" s="22">
        <v>14918448</v>
      </c>
      <c r="AF88" s="22">
        <v>41035287</v>
      </c>
      <c r="AG88" s="22">
        <v>232065666</v>
      </c>
      <c r="AH88" s="22">
        <v>0</v>
      </c>
      <c r="AI88" s="22">
        <v>13705043</v>
      </c>
      <c r="AJ88" s="22">
        <v>606929</v>
      </c>
      <c r="AK88" s="22">
        <v>0</v>
      </c>
      <c r="AL88" s="22">
        <v>246377638</v>
      </c>
      <c r="AM88" s="22">
        <v>287412925</v>
      </c>
    </row>
    <row r="89" spans="1:39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13724515</v>
      </c>
      <c r="F89" s="22">
        <v>442989</v>
      </c>
      <c r="G89" s="22">
        <v>70585</v>
      </c>
      <c r="H89" s="22">
        <v>-36509</v>
      </c>
      <c r="I89" s="22">
        <v>0</v>
      </c>
      <c r="J89" s="22">
        <v>0</v>
      </c>
      <c r="K89" s="22">
        <v>857748</v>
      </c>
      <c r="L89" s="22">
        <v>0</v>
      </c>
      <c r="M89" s="22">
        <v>14916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15074244</v>
      </c>
      <c r="V89" s="22">
        <v>0</v>
      </c>
      <c r="W89" s="22">
        <v>0</v>
      </c>
      <c r="X89" s="22">
        <v>1583657</v>
      </c>
      <c r="Y89" s="22">
        <v>0</v>
      </c>
      <c r="Z89" s="22">
        <v>3198024</v>
      </c>
      <c r="AA89" s="22">
        <v>198860</v>
      </c>
      <c r="AB89" s="22">
        <v>0</v>
      </c>
      <c r="AC89" s="22">
        <v>3329920</v>
      </c>
      <c r="AD89" s="22">
        <v>85318</v>
      </c>
      <c r="AE89" s="22">
        <v>8395779</v>
      </c>
      <c r="AF89" s="22">
        <v>6678465</v>
      </c>
      <c r="AG89" s="22">
        <v>84129049</v>
      </c>
      <c r="AH89" s="22"/>
      <c r="AI89" s="22">
        <v>2835350</v>
      </c>
      <c r="AJ89" s="22">
        <v>350533</v>
      </c>
      <c r="AK89" s="22">
        <v>0</v>
      </c>
      <c r="AL89" s="22">
        <v>87314932</v>
      </c>
      <c r="AM89" s="22">
        <v>93993397</v>
      </c>
    </row>
    <row r="90" spans="1:39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30275788</v>
      </c>
      <c r="F90" s="22">
        <v>1423105</v>
      </c>
      <c r="G90" s="22">
        <v>361000</v>
      </c>
      <c r="H90" s="22">
        <v>-1037112</v>
      </c>
      <c r="I90" s="22">
        <v>794571</v>
      </c>
      <c r="J90" s="22">
        <v>1917676</v>
      </c>
      <c r="K90" s="22">
        <v>1212290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34947318</v>
      </c>
      <c r="V90" s="22">
        <v>0</v>
      </c>
      <c r="W90" s="22">
        <v>2672535</v>
      </c>
      <c r="X90" s="22">
        <v>3434229</v>
      </c>
      <c r="Y90" s="22">
        <v>114540</v>
      </c>
      <c r="Z90" s="22">
        <v>99152</v>
      </c>
      <c r="AA90" s="22">
        <v>8553413</v>
      </c>
      <c r="AB90" s="22">
        <v>400714</v>
      </c>
      <c r="AC90" s="22">
        <v>8304308</v>
      </c>
      <c r="AD90" s="22">
        <v>0</v>
      </c>
      <c r="AE90" s="22">
        <v>23578891</v>
      </c>
      <c r="AF90" s="22">
        <v>11368427</v>
      </c>
      <c r="AG90" s="22">
        <v>77397671</v>
      </c>
      <c r="AH90" s="22">
        <v>0</v>
      </c>
      <c r="AI90" s="22">
        <v>1841546</v>
      </c>
      <c r="AJ90" s="22">
        <v>658180</v>
      </c>
      <c r="AK90" s="22">
        <v>0</v>
      </c>
      <c r="AL90" s="22">
        <v>79897397</v>
      </c>
      <c r="AM90" s="22">
        <v>91265824</v>
      </c>
    </row>
    <row r="91" spans="1:39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103087537</v>
      </c>
      <c r="F91" s="22">
        <v>3189203</v>
      </c>
      <c r="G91" s="22">
        <v>2290110</v>
      </c>
      <c r="H91" s="22">
        <v>-1485360</v>
      </c>
      <c r="I91" s="22">
        <v>6333559</v>
      </c>
      <c r="J91" s="22">
        <v>0</v>
      </c>
      <c r="K91" s="22">
        <v>4122890</v>
      </c>
      <c r="L91" s="22">
        <v>1687191</v>
      </c>
      <c r="M91" s="22">
        <v>1074147</v>
      </c>
      <c r="N91" s="22">
        <v>0</v>
      </c>
      <c r="O91" s="22">
        <v>73737227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194036504</v>
      </c>
      <c r="V91" s="22">
        <v>0</v>
      </c>
      <c r="W91" s="22">
        <v>2830565</v>
      </c>
      <c r="X91" s="22">
        <v>9801475</v>
      </c>
      <c r="Y91" s="22">
        <v>343227</v>
      </c>
      <c r="Z91" s="22">
        <v>24411134</v>
      </c>
      <c r="AA91" s="22">
        <v>1166941</v>
      </c>
      <c r="AB91" s="22">
        <v>759244</v>
      </c>
      <c r="AC91" s="22">
        <v>11600293</v>
      </c>
      <c r="AD91" s="22">
        <v>0</v>
      </c>
      <c r="AE91" s="22">
        <v>50912879</v>
      </c>
      <c r="AF91" s="22">
        <v>143123625</v>
      </c>
      <c r="AG91" s="22">
        <v>906225482</v>
      </c>
      <c r="AH91" s="22">
        <v>0</v>
      </c>
      <c r="AI91" s="22">
        <v>236416</v>
      </c>
      <c r="AJ91" s="22">
        <v>597615</v>
      </c>
      <c r="AK91" s="22">
        <v>0</v>
      </c>
      <c r="AL91" s="22">
        <v>907059513</v>
      </c>
      <c r="AM91" s="22">
        <v>1050183138</v>
      </c>
    </row>
    <row r="92" spans="1:39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5741542</v>
      </c>
      <c r="F92" s="22">
        <v>243666</v>
      </c>
      <c r="G92" s="22">
        <v>498532</v>
      </c>
      <c r="H92" s="22">
        <v>-350000</v>
      </c>
      <c r="I92" s="22">
        <v>763604</v>
      </c>
      <c r="J92" s="22">
        <v>0</v>
      </c>
      <c r="K92" s="22">
        <v>451656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20</v>
      </c>
      <c r="S92" s="22">
        <v>0</v>
      </c>
      <c r="T92" s="22">
        <v>0</v>
      </c>
      <c r="U92" s="22">
        <v>7349020</v>
      </c>
      <c r="V92" s="22">
        <v>0</v>
      </c>
      <c r="W92" s="22">
        <v>0</v>
      </c>
      <c r="X92" s="22">
        <v>1225754</v>
      </c>
      <c r="Y92" s="22">
        <v>84095</v>
      </c>
      <c r="Z92" s="22">
        <v>881434</v>
      </c>
      <c r="AA92" s="22">
        <v>6479399</v>
      </c>
      <c r="AB92" s="22">
        <v>0</v>
      </c>
      <c r="AC92" s="22">
        <v>762320</v>
      </c>
      <c r="AD92" s="22">
        <v>0</v>
      </c>
      <c r="AE92" s="22">
        <v>9433002</v>
      </c>
      <c r="AF92" s="22">
        <v>-2083982</v>
      </c>
      <c r="AG92" s="22">
        <v>36415706</v>
      </c>
      <c r="AH92" s="22">
        <v>0</v>
      </c>
      <c r="AI92" s="22">
        <v>206207</v>
      </c>
      <c r="AJ92" s="22">
        <v>26610</v>
      </c>
      <c r="AK92" s="22">
        <v>0</v>
      </c>
      <c r="AL92" s="22">
        <v>36648523</v>
      </c>
      <c r="AM92" s="22">
        <v>34564541</v>
      </c>
    </row>
    <row r="93" spans="1:39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25427109</v>
      </c>
      <c r="F93" s="22">
        <v>30946</v>
      </c>
      <c r="G93" s="22">
        <v>5370</v>
      </c>
      <c r="H93" s="22">
        <v>-27899</v>
      </c>
      <c r="I93" s="22">
        <v>2802848</v>
      </c>
      <c r="J93" s="22">
        <v>0</v>
      </c>
      <c r="K93" s="22">
        <v>5157944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802500</v>
      </c>
      <c r="T93" s="22">
        <v>0</v>
      </c>
      <c r="U93" s="22">
        <v>34198818</v>
      </c>
      <c r="V93" s="22">
        <v>0</v>
      </c>
      <c r="W93" s="22">
        <v>1264802</v>
      </c>
      <c r="X93" s="22">
        <v>3101614</v>
      </c>
      <c r="Y93" s="22">
        <v>2126828</v>
      </c>
      <c r="Z93" s="22">
        <v>3847235</v>
      </c>
      <c r="AA93" s="22">
        <v>14462952</v>
      </c>
      <c r="AB93" s="22">
        <v>20955</v>
      </c>
      <c r="AC93" s="22">
        <v>1438676</v>
      </c>
      <c r="AD93" s="22">
        <v>0</v>
      </c>
      <c r="AE93" s="22">
        <v>26263062</v>
      </c>
      <c r="AF93" s="22">
        <v>7935756</v>
      </c>
      <c r="AG93" s="22">
        <v>252490928</v>
      </c>
      <c r="AH93" s="22">
        <v>0</v>
      </c>
      <c r="AI93" s="22">
        <v>414146</v>
      </c>
      <c r="AJ93" s="22">
        <v>162398</v>
      </c>
      <c r="AK93" s="22">
        <v>0</v>
      </c>
      <c r="AL93" s="22">
        <v>253067472</v>
      </c>
      <c r="AM93" s="22">
        <v>261003228</v>
      </c>
    </row>
    <row r="94" spans="1:39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8585759</v>
      </c>
      <c r="F94" s="22">
        <v>121980</v>
      </c>
      <c r="G94" s="22">
        <v>88865</v>
      </c>
      <c r="H94" s="22">
        <v>0</v>
      </c>
      <c r="I94" s="22">
        <v>550640</v>
      </c>
      <c r="J94" s="22">
        <v>0</v>
      </c>
      <c r="K94" s="22">
        <v>531958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982</v>
      </c>
      <c r="T94" s="22">
        <v>28020</v>
      </c>
      <c r="U94" s="22">
        <v>9908204</v>
      </c>
      <c r="V94" s="22">
        <v>0</v>
      </c>
      <c r="W94" s="22">
        <v>5067</v>
      </c>
      <c r="X94" s="22">
        <v>326465</v>
      </c>
      <c r="Y94" s="22">
        <v>37225</v>
      </c>
      <c r="Z94" s="22">
        <v>147949</v>
      </c>
      <c r="AA94" s="22">
        <v>3715819</v>
      </c>
      <c r="AB94" s="22">
        <v>0</v>
      </c>
      <c r="AC94" s="22">
        <v>650792</v>
      </c>
      <c r="AD94" s="22">
        <v>0</v>
      </c>
      <c r="AE94" s="22">
        <v>4883317</v>
      </c>
      <c r="AF94" s="22">
        <v>5024887</v>
      </c>
      <c r="AG94" s="22">
        <v>70143974</v>
      </c>
      <c r="AH94" s="22"/>
      <c r="AI94" s="22">
        <v>48395</v>
      </c>
      <c r="AJ94" s="22">
        <v>238945</v>
      </c>
      <c r="AK94" s="22">
        <v>0</v>
      </c>
      <c r="AL94" s="22">
        <v>70431314</v>
      </c>
      <c r="AM94" s="22">
        <v>75456201</v>
      </c>
    </row>
    <row r="95" spans="1:39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1610336</v>
      </c>
      <c r="F95" s="22">
        <v>129991</v>
      </c>
      <c r="G95" s="22">
        <v>54268</v>
      </c>
      <c r="H95" s="22">
        <v>-3755</v>
      </c>
      <c r="I95" s="22">
        <v>460605</v>
      </c>
      <c r="J95" s="22">
        <v>0</v>
      </c>
      <c r="K95" s="22">
        <v>121675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373995</v>
      </c>
      <c r="S95" s="22">
        <v>0</v>
      </c>
      <c r="T95" s="22">
        <v>0</v>
      </c>
      <c r="U95" s="22">
        <v>2747115</v>
      </c>
      <c r="V95" s="22">
        <v>0</v>
      </c>
      <c r="W95" s="22">
        <v>38319</v>
      </c>
      <c r="X95" s="22">
        <v>186125</v>
      </c>
      <c r="Y95" s="22">
        <v>1625</v>
      </c>
      <c r="Z95" s="22">
        <v>415102</v>
      </c>
      <c r="AA95" s="22">
        <v>0</v>
      </c>
      <c r="AB95" s="22">
        <v>33226</v>
      </c>
      <c r="AC95" s="22">
        <v>413493</v>
      </c>
      <c r="AD95" s="22">
        <v>230354</v>
      </c>
      <c r="AE95" s="22">
        <v>1318244</v>
      </c>
      <c r="AF95" s="22">
        <v>1428871</v>
      </c>
      <c r="AG95" s="22">
        <v>10549624</v>
      </c>
      <c r="AH95" s="22"/>
      <c r="AI95" s="22">
        <v>4379</v>
      </c>
      <c r="AJ95" s="22">
        <v>25366</v>
      </c>
      <c r="AK95" s="22">
        <v>244516</v>
      </c>
      <c r="AL95" s="22">
        <v>10823885</v>
      </c>
      <c r="AM95" s="22">
        <v>12252756</v>
      </c>
    </row>
    <row r="96" spans="1:39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9934172</v>
      </c>
      <c r="F96" s="22">
        <v>52945</v>
      </c>
      <c r="G96" s="22">
        <v>135724</v>
      </c>
      <c r="H96" s="22">
        <v>-20000</v>
      </c>
      <c r="I96" s="22">
        <v>0</v>
      </c>
      <c r="J96" s="22">
        <v>0</v>
      </c>
      <c r="K96" s="22">
        <v>906916</v>
      </c>
      <c r="L96" s="22">
        <v>0</v>
      </c>
      <c r="M96" s="22">
        <v>464073</v>
      </c>
      <c r="N96" s="22">
        <v>0</v>
      </c>
      <c r="O96" s="22">
        <v>0</v>
      </c>
      <c r="P96" s="22">
        <v>969255</v>
      </c>
      <c r="Q96" s="22">
        <v>0</v>
      </c>
      <c r="R96" s="22">
        <v>0</v>
      </c>
      <c r="S96" s="22">
        <v>0</v>
      </c>
      <c r="T96" s="22">
        <v>0</v>
      </c>
      <c r="U96" s="22">
        <v>12443085</v>
      </c>
      <c r="V96" s="22">
        <v>0</v>
      </c>
      <c r="W96" s="22">
        <v>0</v>
      </c>
      <c r="X96" s="22">
        <v>113790</v>
      </c>
      <c r="Y96" s="22">
        <v>107396</v>
      </c>
      <c r="Z96" s="22">
        <v>2093737</v>
      </c>
      <c r="AA96" s="22">
        <v>0</v>
      </c>
      <c r="AB96" s="22">
        <v>0</v>
      </c>
      <c r="AC96" s="22">
        <v>0</v>
      </c>
      <c r="AD96" s="22">
        <v>0</v>
      </c>
      <c r="AE96" s="22">
        <v>2314923</v>
      </c>
      <c r="AF96" s="22">
        <v>10128162</v>
      </c>
      <c r="AG96" s="22">
        <v>16174904</v>
      </c>
      <c r="AH96" s="22"/>
      <c r="AI96" s="22">
        <v>73478</v>
      </c>
      <c r="AJ96" s="22">
        <v>36796</v>
      </c>
      <c r="AK96" s="22">
        <v>0</v>
      </c>
      <c r="AL96" s="22">
        <v>16285178</v>
      </c>
      <c r="AM96" s="22">
        <v>26413340</v>
      </c>
    </row>
    <row r="97" spans="1:39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2415362</v>
      </c>
      <c r="F97" s="22">
        <v>173261</v>
      </c>
      <c r="G97" s="22">
        <v>91002</v>
      </c>
      <c r="H97" s="22">
        <v>0</v>
      </c>
      <c r="I97" s="22">
        <v>228532</v>
      </c>
      <c r="J97" s="22">
        <v>0</v>
      </c>
      <c r="K97" s="22">
        <v>570473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903396</v>
      </c>
      <c r="S97" s="22">
        <v>0</v>
      </c>
      <c r="T97" s="22">
        <v>10588</v>
      </c>
      <c r="U97" s="22">
        <v>4392614</v>
      </c>
      <c r="V97" s="22">
        <v>1246729</v>
      </c>
      <c r="W97" s="22">
        <v>0</v>
      </c>
      <c r="X97" s="22">
        <v>592196</v>
      </c>
      <c r="Y97" s="22">
        <v>124167</v>
      </c>
      <c r="Z97" s="22">
        <v>193515</v>
      </c>
      <c r="AA97" s="22">
        <v>6157210</v>
      </c>
      <c r="AB97" s="22">
        <v>0</v>
      </c>
      <c r="AC97" s="22">
        <v>1492685</v>
      </c>
      <c r="AD97" s="22">
        <v>0</v>
      </c>
      <c r="AE97" s="22">
        <v>9806502</v>
      </c>
      <c r="AF97" s="22">
        <v>-5413888</v>
      </c>
      <c r="AG97" s="22">
        <v>39996478</v>
      </c>
      <c r="AH97" s="22">
        <v>0</v>
      </c>
      <c r="AI97" s="22">
        <v>0</v>
      </c>
      <c r="AJ97" s="22">
        <v>2772</v>
      </c>
      <c r="AK97" s="22">
        <v>0</v>
      </c>
      <c r="AL97" s="22">
        <v>39999250</v>
      </c>
      <c r="AM97" s="22">
        <v>34585362</v>
      </c>
    </row>
    <row r="98" spans="1:39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935118</v>
      </c>
      <c r="F98" s="22">
        <v>135079</v>
      </c>
      <c r="G98" s="22">
        <v>33442</v>
      </c>
      <c r="H98" s="22">
        <v>0</v>
      </c>
      <c r="I98" s="22">
        <v>229817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1333456</v>
      </c>
      <c r="V98" s="22">
        <v>0</v>
      </c>
      <c r="W98" s="22">
        <v>0</v>
      </c>
      <c r="X98" s="22">
        <v>345352</v>
      </c>
      <c r="Y98" s="22">
        <v>0</v>
      </c>
      <c r="Z98" s="22">
        <v>11296</v>
      </c>
      <c r="AA98" s="22">
        <v>0</v>
      </c>
      <c r="AB98" s="22">
        <v>0</v>
      </c>
      <c r="AC98" s="22">
        <v>0</v>
      </c>
      <c r="AD98" s="22">
        <v>62988</v>
      </c>
      <c r="AE98" s="22">
        <v>419636</v>
      </c>
      <c r="AF98" s="22">
        <v>913820</v>
      </c>
      <c r="AG98" s="22">
        <v>14343060</v>
      </c>
      <c r="AH98" s="22">
        <v>0</v>
      </c>
      <c r="AI98" s="22">
        <v>10000</v>
      </c>
      <c r="AJ98" s="22">
        <v>64888</v>
      </c>
      <c r="AK98" s="22">
        <v>462310</v>
      </c>
      <c r="AL98" s="22">
        <v>14880258</v>
      </c>
      <c r="AM98" s="22">
        <v>15794078</v>
      </c>
    </row>
    <row r="99" spans="1:39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17817480</v>
      </c>
      <c r="F99" s="22">
        <v>419726</v>
      </c>
      <c r="G99" s="22">
        <v>113084</v>
      </c>
      <c r="H99" s="22">
        <v>0</v>
      </c>
      <c r="I99" s="22">
        <v>1545809</v>
      </c>
      <c r="J99" s="22">
        <v>0</v>
      </c>
      <c r="K99" s="22">
        <v>1551889</v>
      </c>
      <c r="L99" s="22">
        <v>0</v>
      </c>
      <c r="M99" s="22">
        <v>651000</v>
      </c>
      <c r="N99" s="22">
        <v>0</v>
      </c>
      <c r="O99" s="22">
        <v>0</v>
      </c>
      <c r="P99" s="22">
        <v>0</v>
      </c>
      <c r="Q99" s="22">
        <v>0</v>
      </c>
      <c r="R99" s="22">
        <v>17643421</v>
      </c>
      <c r="S99" s="22">
        <v>0</v>
      </c>
      <c r="T99" s="22">
        <v>0</v>
      </c>
      <c r="U99" s="22">
        <v>39742409</v>
      </c>
      <c r="V99" s="22">
        <v>0</v>
      </c>
      <c r="W99" s="22">
        <v>407109</v>
      </c>
      <c r="X99" s="22">
        <v>3531123</v>
      </c>
      <c r="Y99" s="22">
        <v>415650</v>
      </c>
      <c r="Z99" s="22">
        <v>8037727</v>
      </c>
      <c r="AA99" s="22">
        <v>18128829</v>
      </c>
      <c r="AB99" s="22">
        <v>546938</v>
      </c>
      <c r="AC99" s="22">
        <v>21446</v>
      </c>
      <c r="AD99" s="22">
        <v>0</v>
      </c>
      <c r="AE99" s="22">
        <v>31088822</v>
      </c>
      <c r="AF99" s="22">
        <v>8653587</v>
      </c>
      <c r="AG99" s="22">
        <v>186032593</v>
      </c>
      <c r="AH99" s="22">
        <v>0</v>
      </c>
      <c r="AI99" s="22">
        <v>254143</v>
      </c>
      <c r="AJ99" s="22">
        <v>125758</v>
      </c>
      <c r="AK99" s="22">
        <v>0</v>
      </c>
      <c r="AL99" s="22">
        <v>186412494</v>
      </c>
      <c r="AM99" s="22">
        <v>195066081</v>
      </c>
    </row>
    <row r="100" spans="1:39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5363523</v>
      </c>
      <c r="F100" s="22">
        <v>16726</v>
      </c>
      <c r="G100" s="22">
        <v>44167</v>
      </c>
      <c r="H100" s="22">
        <v>0</v>
      </c>
      <c r="I100" s="22">
        <v>135114</v>
      </c>
      <c r="J100" s="22">
        <v>0</v>
      </c>
      <c r="K100" s="22">
        <v>167757</v>
      </c>
      <c r="L100" s="22">
        <v>0</v>
      </c>
      <c r="M100" s="22">
        <v>114498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5841785</v>
      </c>
      <c r="V100" s="22">
        <v>0</v>
      </c>
      <c r="W100" s="22">
        <v>0</v>
      </c>
      <c r="X100" s="22">
        <v>445428</v>
      </c>
      <c r="Y100" s="22">
        <v>218593</v>
      </c>
      <c r="Z100" s="22">
        <v>951401</v>
      </c>
      <c r="AA100" s="22">
        <v>1705799</v>
      </c>
      <c r="AB100" s="22">
        <v>0</v>
      </c>
      <c r="AC100" s="22">
        <v>1359998</v>
      </c>
      <c r="AD100" s="22">
        <v>0</v>
      </c>
      <c r="AE100" s="22">
        <v>4681219</v>
      </c>
      <c r="AF100" s="22">
        <v>1160566</v>
      </c>
      <c r="AG100" s="22">
        <v>17118011</v>
      </c>
      <c r="AH100" s="22">
        <v>0</v>
      </c>
      <c r="AI100" s="22">
        <v>0</v>
      </c>
      <c r="AJ100" s="22">
        <v>5012</v>
      </c>
      <c r="AK100" s="22">
        <v>0</v>
      </c>
      <c r="AL100" s="22">
        <v>17123023</v>
      </c>
      <c r="AM100" s="22">
        <v>18283589</v>
      </c>
    </row>
    <row r="101" spans="1:39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27492333</v>
      </c>
      <c r="F101" s="22">
        <v>687173</v>
      </c>
      <c r="G101" s="22">
        <v>805671</v>
      </c>
      <c r="H101" s="22">
        <v>0</v>
      </c>
      <c r="I101" s="22">
        <v>2367941</v>
      </c>
      <c r="J101" s="22">
        <v>0</v>
      </c>
      <c r="K101" s="22">
        <v>11594007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42947125</v>
      </c>
      <c r="V101" s="22">
        <v>0</v>
      </c>
      <c r="W101" s="22">
        <v>0</v>
      </c>
      <c r="X101" s="22">
        <v>4712200</v>
      </c>
      <c r="Y101" s="22">
        <v>503782</v>
      </c>
      <c r="Z101" s="22">
        <v>2177303</v>
      </c>
      <c r="AA101" s="22">
        <v>11270989</v>
      </c>
      <c r="AB101" s="22">
        <v>0</v>
      </c>
      <c r="AC101" s="22">
        <v>3186283</v>
      </c>
      <c r="AD101" s="22">
        <v>0</v>
      </c>
      <c r="AE101" s="22">
        <v>21850557</v>
      </c>
      <c r="AF101" s="22">
        <v>21096568</v>
      </c>
      <c r="AG101" s="22">
        <v>143619729</v>
      </c>
      <c r="AH101" s="22">
        <v>0</v>
      </c>
      <c r="AI101" s="22">
        <v>439310</v>
      </c>
      <c r="AJ101" s="22">
        <v>236163</v>
      </c>
      <c r="AK101" s="22">
        <v>0</v>
      </c>
      <c r="AL101" s="22">
        <v>144295202</v>
      </c>
      <c r="AM101" s="22">
        <v>165391770</v>
      </c>
    </row>
    <row r="102" spans="1:39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3424444</v>
      </c>
      <c r="F102" s="22">
        <v>18853</v>
      </c>
      <c r="G102" s="22">
        <v>242899</v>
      </c>
      <c r="H102" s="22">
        <v>-96631</v>
      </c>
      <c r="I102" s="22">
        <v>178798</v>
      </c>
      <c r="J102" s="22">
        <v>0</v>
      </c>
      <c r="K102" s="22">
        <v>863537</v>
      </c>
      <c r="L102" s="22">
        <v>0</v>
      </c>
      <c r="M102" s="22">
        <v>1240272</v>
      </c>
      <c r="N102" s="22">
        <v>0</v>
      </c>
      <c r="O102" s="22">
        <v>0</v>
      </c>
      <c r="P102" s="22">
        <v>0</v>
      </c>
      <c r="Q102" s="22">
        <v>0</v>
      </c>
      <c r="R102" s="22">
        <v>10</v>
      </c>
      <c r="S102" s="22">
        <v>0</v>
      </c>
      <c r="T102" s="22">
        <v>0</v>
      </c>
      <c r="U102" s="22">
        <v>5872181</v>
      </c>
      <c r="V102" s="22">
        <v>0</v>
      </c>
      <c r="W102" s="22">
        <v>0</v>
      </c>
      <c r="X102" s="22">
        <v>788868</v>
      </c>
      <c r="Y102" s="22">
        <v>223951</v>
      </c>
      <c r="Z102" s="22">
        <v>318324</v>
      </c>
      <c r="AA102" s="22">
        <v>2602640</v>
      </c>
      <c r="AB102" s="22">
        <v>0</v>
      </c>
      <c r="AC102" s="22">
        <v>3150787</v>
      </c>
      <c r="AD102" s="22">
        <v>141700</v>
      </c>
      <c r="AE102" s="22">
        <v>7226270</v>
      </c>
      <c r="AF102" s="22">
        <v>-1354089</v>
      </c>
      <c r="AG102" s="22">
        <v>22432838</v>
      </c>
      <c r="AH102" s="22">
        <v>0</v>
      </c>
      <c r="AI102" s="22">
        <v>288284</v>
      </c>
      <c r="AJ102" s="22">
        <v>436</v>
      </c>
      <c r="AK102" s="22">
        <v>0</v>
      </c>
      <c r="AL102" s="22">
        <v>22721558</v>
      </c>
      <c r="AM102" s="22">
        <v>21367470</v>
      </c>
    </row>
    <row r="103" spans="1:39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2529295</v>
      </c>
      <c r="F103" s="22">
        <v>48255</v>
      </c>
      <c r="G103" s="22">
        <v>11129</v>
      </c>
      <c r="H103" s="22">
        <v>0</v>
      </c>
      <c r="I103" s="22">
        <v>0</v>
      </c>
      <c r="J103" s="22">
        <v>0</v>
      </c>
      <c r="K103" s="22">
        <v>137938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2726617</v>
      </c>
      <c r="V103" s="22">
        <v>0</v>
      </c>
      <c r="W103" s="22">
        <v>0</v>
      </c>
      <c r="X103" s="22">
        <v>138970</v>
      </c>
      <c r="Y103" s="22">
        <v>44128</v>
      </c>
      <c r="Z103" s="22">
        <v>195375</v>
      </c>
      <c r="AA103" s="22">
        <v>316653</v>
      </c>
      <c r="AB103" s="22">
        <v>18882</v>
      </c>
      <c r="AC103" s="22">
        <v>0</v>
      </c>
      <c r="AD103" s="22">
        <v>0</v>
      </c>
      <c r="AE103" s="22">
        <v>714008</v>
      </c>
      <c r="AF103" s="22">
        <v>2012609</v>
      </c>
      <c r="AG103" s="22">
        <v>8699394</v>
      </c>
      <c r="AH103" s="22">
        <v>0</v>
      </c>
      <c r="AI103" s="22">
        <v>0</v>
      </c>
      <c r="AJ103" s="22">
        <v>1453</v>
      </c>
      <c r="AK103" s="22">
        <v>0</v>
      </c>
      <c r="AL103" s="22">
        <v>8700847</v>
      </c>
      <c r="AM103" s="22">
        <v>10713456</v>
      </c>
    </row>
    <row r="104" spans="1:39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925721</v>
      </c>
      <c r="F104" s="22">
        <v>210041</v>
      </c>
      <c r="G104" s="22">
        <v>351463</v>
      </c>
      <c r="H104" s="22">
        <v>-123826</v>
      </c>
      <c r="I104" s="22">
        <v>937088</v>
      </c>
      <c r="J104" s="22">
        <v>0</v>
      </c>
      <c r="K104" s="22">
        <v>141058</v>
      </c>
      <c r="L104" s="22">
        <v>0</v>
      </c>
      <c r="M104" s="22">
        <v>3255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2444800</v>
      </c>
      <c r="V104" s="22">
        <v>0</v>
      </c>
      <c r="W104" s="22">
        <v>0</v>
      </c>
      <c r="X104" s="22">
        <v>561720</v>
      </c>
      <c r="Y104" s="22">
        <v>42290</v>
      </c>
      <c r="Z104" s="22">
        <v>274806</v>
      </c>
      <c r="AA104" s="22">
        <v>1142041</v>
      </c>
      <c r="AB104" s="22">
        <v>0</v>
      </c>
      <c r="AC104" s="22">
        <v>0</v>
      </c>
      <c r="AD104" s="22">
        <v>0</v>
      </c>
      <c r="AE104" s="22">
        <v>2020857</v>
      </c>
      <c r="AF104" s="22">
        <v>423943</v>
      </c>
      <c r="AG104" s="22">
        <v>16718587</v>
      </c>
      <c r="AH104" s="22"/>
      <c r="AI104" s="22">
        <v>6480</v>
      </c>
      <c r="AJ104" s="22">
        <v>71646</v>
      </c>
      <c r="AK104" s="22">
        <v>0</v>
      </c>
      <c r="AL104" s="22">
        <v>16796713</v>
      </c>
      <c r="AM104" s="22">
        <v>17220656</v>
      </c>
    </row>
    <row r="105" spans="1:39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3263524</v>
      </c>
      <c r="F105" s="22">
        <v>398431</v>
      </c>
      <c r="G105" s="22">
        <v>437306</v>
      </c>
      <c r="H105" s="22">
        <v>0</v>
      </c>
      <c r="I105" s="22">
        <v>421981</v>
      </c>
      <c r="J105" s="22">
        <v>0</v>
      </c>
      <c r="K105" s="22">
        <v>727565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5248807</v>
      </c>
      <c r="V105" s="22">
        <v>0</v>
      </c>
      <c r="W105" s="22">
        <v>107230</v>
      </c>
      <c r="X105" s="22">
        <v>244778</v>
      </c>
      <c r="Y105" s="22">
        <v>333227</v>
      </c>
      <c r="Z105" s="22">
        <v>34000</v>
      </c>
      <c r="AA105" s="22">
        <v>3351910</v>
      </c>
      <c r="AB105" s="22">
        <v>0</v>
      </c>
      <c r="AC105" s="22">
        <v>3073883</v>
      </c>
      <c r="AD105" s="22">
        <v>0</v>
      </c>
      <c r="AE105" s="22">
        <v>7145028</v>
      </c>
      <c r="AF105" s="22">
        <v>-1896221</v>
      </c>
      <c r="AG105" s="22">
        <v>30481974</v>
      </c>
      <c r="AH105" s="22">
        <v>0</v>
      </c>
      <c r="AI105" s="22">
        <v>0</v>
      </c>
      <c r="AJ105" s="22">
        <v>132482</v>
      </c>
      <c r="AK105" s="22">
        <v>0</v>
      </c>
      <c r="AL105" s="22">
        <v>30614456</v>
      </c>
      <c r="AM105" s="22">
        <v>28718235</v>
      </c>
    </row>
    <row r="106" spans="1:39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47679640</v>
      </c>
      <c r="F106" s="22">
        <v>759333</v>
      </c>
      <c r="G106" s="22">
        <v>121236</v>
      </c>
      <c r="H106" s="22">
        <v>0</v>
      </c>
      <c r="I106" s="22">
        <v>42673</v>
      </c>
      <c r="J106" s="22">
        <v>0</v>
      </c>
      <c r="K106" s="22">
        <v>13821326</v>
      </c>
      <c r="L106" s="22">
        <v>0</v>
      </c>
      <c r="M106" s="22">
        <v>4017926</v>
      </c>
      <c r="N106" s="22">
        <v>0</v>
      </c>
      <c r="O106" s="22">
        <v>0</v>
      </c>
      <c r="P106" s="22">
        <v>0</v>
      </c>
      <c r="Q106" s="22">
        <v>0</v>
      </c>
      <c r="R106" s="22">
        <v>59617381</v>
      </c>
      <c r="S106" s="22">
        <v>0</v>
      </c>
      <c r="T106" s="22">
        <v>0</v>
      </c>
      <c r="U106" s="22">
        <v>126059515</v>
      </c>
      <c r="V106" s="22">
        <v>0</v>
      </c>
      <c r="W106" s="22">
        <v>0</v>
      </c>
      <c r="X106" s="22">
        <v>10510737</v>
      </c>
      <c r="Y106" s="22">
        <v>5123044</v>
      </c>
      <c r="Z106" s="22">
        <v>17120172</v>
      </c>
      <c r="AA106" s="22">
        <v>60864639</v>
      </c>
      <c r="AB106" s="22">
        <v>0</v>
      </c>
      <c r="AC106" s="22">
        <v>7589771</v>
      </c>
      <c r="AD106" s="22">
        <v>1400000</v>
      </c>
      <c r="AE106" s="22">
        <v>102608363</v>
      </c>
      <c r="AF106" s="22">
        <v>23451152</v>
      </c>
      <c r="AG106" s="22">
        <v>462339945</v>
      </c>
      <c r="AH106" s="22">
        <v>0</v>
      </c>
      <c r="AI106" s="22">
        <v>594290</v>
      </c>
      <c r="AJ106" s="22">
        <v>432023</v>
      </c>
      <c r="AK106" s="22">
        <v>0</v>
      </c>
      <c r="AL106" s="22">
        <v>463366258</v>
      </c>
      <c r="AM106" s="22">
        <v>486817410</v>
      </c>
    </row>
    <row r="107" spans="1:39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4896128</v>
      </c>
      <c r="F107" s="22">
        <v>118825</v>
      </c>
      <c r="G107" s="22">
        <v>33975</v>
      </c>
      <c r="H107" s="22">
        <v>0</v>
      </c>
      <c r="I107" s="22">
        <v>471128</v>
      </c>
      <c r="J107" s="22">
        <v>0</v>
      </c>
      <c r="K107" s="22">
        <v>1108921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6092539</v>
      </c>
      <c r="S107" s="22">
        <v>0</v>
      </c>
      <c r="T107" s="22">
        <v>0</v>
      </c>
      <c r="U107" s="22">
        <v>12721516</v>
      </c>
      <c r="V107" s="22">
        <v>0</v>
      </c>
      <c r="W107" s="22">
        <v>0</v>
      </c>
      <c r="X107" s="22">
        <v>845207</v>
      </c>
      <c r="Y107" s="22">
        <v>0</v>
      </c>
      <c r="Z107" s="22">
        <v>1147390</v>
      </c>
      <c r="AA107" s="22">
        <v>2114812</v>
      </c>
      <c r="AB107" s="22">
        <v>0</v>
      </c>
      <c r="AC107" s="22">
        <v>0</v>
      </c>
      <c r="AD107" s="22">
        <v>0</v>
      </c>
      <c r="AE107" s="22">
        <v>4107409</v>
      </c>
      <c r="AF107" s="22">
        <v>8614107</v>
      </c>
      <c r="AG107" s="22">
        <v>51323514</v>
      </c>
      <c r="AH107" s="22">
        <v>0</v>
      </c>
      <c r="AI107" s="22">
        <v>1060915</v>
      </c>
      <c r="AJ107" s="22">
        <v>14464</v>
      </c>
      <c r="AK107" s="22">
        <v>326385</v>
      </c>
      <c r="AL107" s="22">
        <v>52725278</v>
      </c>
      <c r="AM107" s="22">
        <v>61339385</v>
      </c>
    </row>
    <row r="108" spans="1:39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8580270</v>
      </c>
      <c r="F108" s="22">
        <v>148882</v>
      </c>
      <c r="G108" s="22">
        <v>25008</v>
      </c>
      <c r="H108" s="22">
        <v>0</v>
      </c>
      <c r="I108" s="22">
        <v>36527</v>
      </c>
      <c r="J108" s="22">
        <v>0</v>
      </c>
      <c r="K108" s="22">
        <v>406467</v>
      </c>
      <c r="L108" s="22">
        <v>0</v>
      </c>
      <c r="M108" s="22">
        <v>422595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9619749</v>
      </c>
      <c r="V108" s="22">
        <v>0</v>
      </c>
      <c r="W108" s="22">
        <v>0</v>
      </c>
      <c r="X108" s="22">
        <v>859997</v>
      </c>
      <c r="Y108" s="22">
        <v>26150</v>
      </c>
      <c r="Z108" s="22">
        <v>1374451</v>
      </c>
      <c r="AA108" s="22">
        <v>2585410</v>
      </c>
      <c r="AB108" s="22">
        <v>285713</v>
      </c>
      <c r="AC108" s="22">
        <v>53823</v>
      </c>
      <c r="AD108" s="22">
        <v>0</v>
      </c>
      <c r="AE108" s="22">
        <v>5185544</v>
      </c>
      <c r="AF108" s="22">
        <v>4434205</v>
      </c>
      <c r="AG108" s="22">
        <v>56935746</v>
      </c>
      <c r="AH108" s="22"/>
      <c r="AI108" s="22">
        <v>58382</v>
      </c>
      <c r="AJ108" s="22">
        <v>14049</v>
      </c>
      <c r="AK108" s="22">
        <v>0</v>
      </c>
      <c r="AL108" s="22">
        <v>57008177</v>
      </c>
      <c r="AM108" s="22">
        <v>61442382</v>
      </c>
    </row>
    <row r="109" spans="1:39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1183132</v>
      </c>
      <c r="F109" s="22">
        <v>71271</v>
      </c>
      <c r="G109" s="22">
        <v>251046</v>
      </c>
      <c r="H109" s="22">
        <v>0</v>
      </c>
      <c r="I109" s="22">
        <v>465204</v>
      </c>
      <c r="J109" s="22">
        <v>0</v>
      </c>
      <c r="K109" s="22">
        <v>710699</v>
      </c>
      <c r="L109" s="22">
        <v>0</v>
      </c>
      <c r="M109" s="22">
        <v>169315</v>
      </c>
      <c r="N109" s="22">
        <v>0</v>
      </c>
      <c r="O109" s="22">
        <v>0</v>
      </c>
      <c r="P109" s="22">
        <v>0</v>
      </c>
      <c r="Q109" s="22">
        <v>0</v>
      </c>
      <c r="R109" s="22">
        <v>26054</v>
      </c>
      <c r="S109" s="22">
        <v>0</v>
      </c>
      <c r="T109" s="22">
        <v>0</v>
      </c>
      <c r="U109" s="22">
        <v>2876721</v>
      </c>
      <c r="V109" s="22">
        <v>0</v>
      </c>
      <c r="W109" s="22">
        <v>0</v>
      </c>
      <c r="X109" s="22">
        <v>377405</v>
      </c>
      <c r="Y109" s="22">
        <v>0</v>
      </c>
      <c r="Z109" s="22">
        <v>291288</v>
      </c>
      <c r="AA109" s="22">
        <v>1488322</v>
      </c>
      <c r="AB109" s="22">
        <v>0</v>
      </c>
      <c r="AC109" s="22">
        <v>0</v>
      </c>
      <c r="AD109" s="22">
        <v>0</v>
      </c>
      <c r="AE109" s="22">
        <v>2157015</v>
      </c>
      <c r="AF109" s="22">
        <v>719706</v>
      </c>
      <c r="AG109" s="22">
        <v>13119059</v>
      </c>
      <c r="AH109" s="22">
        <v>0</v>
      </c>
      <c r="AI109" s="22">
        <v>0</v>
      </c>
      <c r="AJ109" s="22">
        <v>16951</v>
      </c>
      <c r="AK109" s="22">
        <v>0</v>
      </c>
      <c r="AL109" s="22">
        <v>13136010</v>
      </c>
      <c r="AM109" s="22">
        <v>13855716</v>
      </c>
    </row>
    <row r="110" spans="1:39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2064308</v>
      </c>
      <c r="F110" s="22">
        <v>197382</v>
      </c>
      <c r="G110" s="22">
        <v>45719</v>
      </c>
      <c r="H110" s="22">
        <v>0</v>
      </c>
      <c r="I110" s="22">
        <v>14946</v>
      </c>
      <c r="J110" s="22">
        <v>0</v>
      </c>
      <c r="K110" s="22">
        <v>1078676</v>
      </c>
      <c r="L110" s="22">
        <v>0</v>
      </c>
      <c r="M110" s="22">
        <v>9174</v>
      </c>
      <c r="N110" s="22">
        <v>0</v>
      </c>
      <c r="O110" s="22">
        <v>0</v>
      </c>
      <c r="P110" s="22">
        <v>0</v>
      </c>
      <c r="Q110" s="22">
        <v>0</v>
      </c>
      <c r="R110" s="22">
        <v>4806536</v>
      </c>
      <c r="S110" s="22">
        <v>0</v>
      </c>
      <c r="T110" s="22">
        <v>0</v>
      </c>
      <c r="U110" s="22">
        <v>8216741</v>
      </c>
      <c r="V110" s="22">
        <v>0</v>
      </c>
      <c r="W110" s="22">
        <v>0</v>
      </c>
      <c r="X110" s="22">
        <v>1404398</v>
      </c>
      <c r="Y110" s="22">
        <v>28115</v>
      </c>
      <c r="Z110" s="22">
        <v>1340443</v>
      </c>
      <c r="AA110" s="22">
        <v>4733009</v>
      </c>
      <c r="AB110" s="22">
        <v>0</v>
      </c>
      <c r="AC110" s="22">
        <v>188650</v>
      </c>
      <c r="AD110" s="22">
        <v>0</v>
      </c>
      <c r="AE110" s="22">
        <v>7694615</v>
      </c>
      <c r="AF110" s="22">
        <v>522126</v>
      </c>
      <c r="AG110" s="22">
        <v>34665573</v>
      </c>
      <c r="AH110" s="22">
        <v>0</v>
      </c>
      <c r="AI110" s="22">
        <v>297420</v>
      </c>
      <c r="AJ110" s="22">
        <v>61333</v>
      </c>
      <c r="AK110" s="22">
        <v>0</v>
      </c>
      <c r="AL110" s="22">
        <v>35024326</v>
      </c>
      <c r="AM110" s="22">
        <v>35546452</v>
      </c>
    </row>
    <row r="111" spans="1:39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5634045</v>
      </c>
      <c r="F111" s="22">
        <v>846699</v>
      </c>
      <c r="G111" s="22">
        <v>113380</v>
      </c>
      <c r="H111" s="22">
        <v>0</v>
      </c>
      <c r="I111" s="22">
        <v>0</v>
      </c>
      <c r="J111" s="22">
        <v>608726</v>
      </c>
      <c r="K111" s="22">
        <v>6773156</v>
      </c>
      <c r="L111" s="22">
        <v>0</v>
      </c>
      <c r="M111" s="22">
        <v>1504323</v>
      </c>
      <c r="N111" s="22">
        <v>0</v>
      </c>
      <c r="O111" s="22">
        <v>0</v>
      </c>
      <c r="P111" s="22">
        <v>0</v>
      </c>
      <c r="Q111" s="22">
        <v>0</v>
      </c>
      <c r="R111" s="22">
        <v>11114834</v>
      </c>
      <c r="S111" s="22">
        <v>0</v>
      </c>
      <c r="T111" s="22">
        <v>0</v>
      </c>
      <c r="U111" s="22">
        <v>26595163</v>
      </c>
      <c r="V111" s="22">
        <v>0</v>
      </c>
      <c r="W111" s="22">
        <v>0</v>
      </c>
      <c r="X111" s="22">
        <v>5475770</v>
      </c>
      <c r="Y111" s="22">
        <v>177492</v>
      </c>
      <c r="Z111" s="22">
        <v>8874141</v>
      </c>
      <c r="AA111" s="22">
        <v>15509115</v>
      </c>
      <c r="AB111" s="22">
        <v>414505</v>
      </c>
      <c r="AC111" s="22">
        <v>8395291</v>
      </c>
      <c r="AD111" s="22">
        <v>0</v>
      </c>
      <c r="AE111" s="22">
        <v>38846314</v>
      </c>
      <c r="AF111" s="22">
        <v>-12251151</v>
      </c>
      <c r="AG111" s="22">
        <v>169221006</v>
      </c>
      <c r="AH111" s="22">
        <v>0</v>
      </c>
      <c r="AI111" s="22">
        <v>251355</v>
      </c>
      <c r="AJ111" s="22">
        <v>0</v>
      </c>
      <c r="AK111" s="22">
        <v>416913</v>
      </c>
      <c r="AL111" s="22">
        <v>169889274</v>
      </c>
      <c r="AM111" s="22">
        <v>157638123</v>
      </c>
    </row>
    <row r="112" spans="1:39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15009763</v>
      </c>
      <c r="F112" s="22">
        <v>144888</v>
      </c>
      <c r="G112" s="22">
        <v>50512</v>
      </c>
      <c r="H112" s="22">
        <v>0</v>
      </c>
      <c r="I112" s="22">
        <v>0</v>
      </c>
      <c r="J112" s="22">
        <v>0</v>
      </c>
      <c r="K112" s="22">
        <v>482356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15687519</v>
      </c>
      <c r="V112" s="22">
        <v>0</v>
      </c>
      <c r="W112" s="22">
        <v>0</v>
      </c>
      <c r="X112" s="22">
        <v>354648</v>
      </c>
      <c r="Y112" s="22">
        <v>359188</v>
      </c>
      <c r="Z112" s="22">
        <v>3413985</v>
      </c>
      <c r="AA112" s="22">
        <v>2028713</v>
      </c>
      <c r="AB112" s="22">
        <v>0</v>
      </c>
      <c r="AC112" s="22">
        <v>58082</v>
      </c>
      <c r="AD112" s="22">
        <v>0</v>
      </c>
      <c r="AE112" s="22">
        <v>6214616</v>
      </c>
      <c r="AF112" s="22">
        <v>9472903</v>
      </c>
      <c r="AG112" s="22">
        <v>33766969</v>
      </c>
      <c r="AH112" s="22">
        <v>0</v>
      </c>
      <c r="AI112" s="22">
        <v>0</v>
      </c>
      <c r="AJ112" s="22">
        <v>91162</v>
      </c>
      <c r="AK112" s="22">
        <v>70000</v>
      </c>
      <c r="AL112" s="22">
        <v>33928131</v>
      </c>
      <c r="AM112" s="22">
        <v>43401034</v>
      </c>
    </row>
    <row r="113" spans="1:39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42799037</v>
      </c>
      <c r="F113" s="22">
        <v>1354936</v>
      </c>
      <c r="G113" s="22">
        <v>0</v>
      </c>
      <c r="H113" s="22">
        <v>0</v>
      </c>
      <c r="I113" s="22">
        <v>5866974</v>
      </c>
      <c r="J113" s="22">
        <v>0</v>
      </c>
      <c r="K113" s="22">
        <v>18160487</v>
      </c>
      <c r="L113" s="22">
        <v>0</v>
      </c>
      <c r="M113" s="22">
        <v>320000</v>
      </c>
      <c r="N113" s="22">
        <v>0</v>
      </c>
      <c r="O113" s="22">
        <v>0</v>
      </c>
      <c r="P113" s="22">
        <v>0</v>
      </c>
      <c r="Q113" s="22">
        <v>0</v>
      </c>
      <c r="R113" s="22">
        <v>104771902</v>
      </c>
      <c r="S113" s="22">
        <v>0</v>
      </c>
      <c r="T113" s="22">
        <v>0</v>
      </c>
      <c r="U113" s="22">
        <v>173273336</v>
      </c>
      <c r="V113" s="22">
        <v>0</v>
      </c>
      <c r="W113" s="22">
        <v>154005</v>
      </c>
      <c r="X113" s="22">
        <v>13383260</v>
      </c>
      <c r="Y113" s="22">
        <v>1884893</v>
      </c>
      <c r="Z113" s="22">
        <v>44218157</v>
      </c>
      <c r="AA113" s="22">
        <v>48170304</v>
      </c>
      <c r="AB113" s="22">
        <v>1751118</v>
      </c>
      <c r="AC113" s="22">
        <v>826527</v>
      </c>
      <c r="AD113" s="22">
        <v>0</v>
      </c>
      <c r="AE113" s="22">
        <v>110388264</v>
      </c>
      <c r="AF113" s="22">
        <v>62885072</v>
      </c>
      <c r="AG113" s="22">
        <v>555415802</v>
      </c>
      <c r="AH113" s="22">
        <v>0</v>
      </c>
      <c r="AI113" s="22">
        <v>115762</v>
      </c>
      <c r="AJ113" s="22">
        <v>153415</v>
      </c>
      <c r="AK113" s="22">
        <v>0</v>
      </c>
      <c r="AL113" s="22">
        <v>555684979</v>
      </c>
      <c r="AM113" s="22">
        <v>618570051</v>
      </c>
    </row>
    <row r="114" spans="1:39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2030362</v>
      </c>
      <c r="F114" s="22">
        <v>93886</v>
      </c>
      <c r="G114" s="22">
        <v>174055</v>
      </c>
      <c r="H114" s="22">
        <v>-18747</v>
      </c>
      <c r="I114" s="22">
        <v>1149158</v>
      </c>
      <c r="J114" s="22">
        <v>0</v>
      </c>
      <c r="K114" s="22">
        <v>330001</v>
      </c>
      <c r="L114" s="22">
        <v>0</v>
      </c>
      <c r="M114" s="22">
        <v>551356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4310071</v>
      </c>
      <c r="V114" s="22">
        <v>0</v>
      </c>
      <c r="W114" s="22">
        <v>0</v>
      </c>
      <c r="X114" s="22">
        <v>431748</v>
      </c>
      <c r="Y114" s="22">
        <v>10680</v>
      </c>
      <c r="Z114" s="22">
        <v>624048</v>
      </c>
      <c r="AA114" s="22">
        <v>320000</v>
      </c>
      <c r="AB114" s="22">
        <v>63962</v>
      </c>
      <c r="AC114" s="22">
        <v>955015</v>
      </c>
      <c r="AD114" s="22">
        <v>0</v>
      </c>
      <c r="AE114" s="22">
        <v>2405453</v>
      </c>
      <c r="AF114" s="22">
        <v>1904618</v>
      </c>
      <c r="AG114" s="22">
        <v>10882110</v>
      </c>
      <c r="AH114" s="22">
        <v>0</v>
      </c>
      <c r="AI114" s="22">
        <v>0</v>
      </c>
      <c r="AJ114" s="22">
        <v>2852</v>
      </c>
      <c r="AK114" s="22">
        <v>0</v>
      </c>
      <c r="AL114" s="22">
        <v>10884962</v>
      </c>
      <c r="AM114" s="22">
        <v>12789580</v>
      </c>
    </row>
    <row r="115" spans="1:39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9911531</v>
      </c>
      <c r="F115" s="22">
        <v>249956</v>
      </c>
      <c r="G115" s="22">
        <v>146601</v>
      </c>
      <c r="H115" s="22">
        <v>0</v>
      </c>
      <c r="I115" s="22">
        <v>101906</v>
      </c>
      <c r="J115" s="22">
        <v>0</v>
      </c>
      <c r="K115" s="22">
        <v>1918025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12328019</v>
      </c>
      <c r="V115" s="22">
        <v>0</v>
      </c>
      <c r="W115" s="22">
        <v>0</v>
      </c>
      <c r="X115" s="22">
        <v>636500</v>
      </c>
      <c r="Y115" s="22">
        <v>233418</v>
      </c>
      <c r="Z115" s="22">
        <v>2665907</v>
      </c>
      <c r="AA115" s="22">
        <v>6733100</v>
      </c>
      <c r="AB115" s="22">
        <v>0</v>
      </c>
      <c r="AC115" s="22">
        <v>2518282</v>
      </c>
      <c r="AD115" s="22">
        <v>0</v>
      </c>
      <c r="AE115" s="22">
        <v>12787207</v>
      </c>
      <c r="AF115" s="22">
        <v>-459188</v>
      </c>
      <c r="AG115" s="22">
        <v>53633398</v>
      </c>
      <c r="AH115" s="22">
        <v>0</v>
      </c>
      <c r="AI115" s="22">
        <v>0</v>
      </c>
      <c r="AJ115" s="22">
        <v>938614</v>
      </c>
      <c r="AK115" s="22">
        <v>0</v>
      </c>
      <c r="AL115" s="22">
        <v>54572012</v>
      </c>
      <c r="AM115" s="22">
        <v>54112824</v>
      </c>
    </row>
    <row r="116" spans="1:39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2400352</v>
      </c>
      <c r="F116" s="22">
        <v>46695</v>
      </c>
      <c r="G116" s="22">
        <v>105334</v>
      </c>
      <c r="H116" s="22">
        <v>-4139</v>
      </c>
      <c r="I116" s="22">
        <v>161363</v>
      </c>
      <c r="J116" s="22">
        <v>0</v>
      </c>
      <c r="K116" s="22">
        <v>202265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61230</v>
      </c>
      <c r="U116" s="22">
        <v>2973100</v>
      </c>
      <c r="V116" s="22">
        <v>0</v>
      </c>
      <c r="W116" s="22">
        <v>0</v>
      </c>
      <c r="X116" s="22">
        <v>227544</v>
      </c>
      <c r="Y116" s="22">
        <v>0</v>
      </c>
      <c r="Z116" s="22">
        <v>330089</v>
      </c>
      <c r="AA116" s="22">
        <v>1708508</v>
      </c>
      <c r="AB116" s="22">
        <v>0</v>
      </c>
      <c r="AC116" s="22">
        <v>0</v>
      </c>
      <c r="AD116" s="22">
        <v>0</v>
      </c>
      <c r="AE116" s="22">
        <v>2266141</v>
      </c>
      <c r="AF116" s="22">
        <v>706959</v>
      </c>
      <c r="AG116" s="22">
        <v>14604404</v>
      </c>
      <c r="AH116" s="22">
        <v>0</v>
      </c>
      <c r="AI116" s="22">
        <v>0</v>
      </c>
      <c r="AJ116" s="22">
        <v>0</v>
      </c>
      <c r="AK116" s="22">
        <v>136820</v>
      </c>
      <c r="AL116" s="22">
        <v>14741224</v>
      </c>
      <c r="AM116" s="22">
        <v>15448183</v>
      </c>
    </row>
    <row r="117" spans="1:39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7747028</v>
      </c>
      <c r="F117" s="22">
        <v>151097</v>
      </c>
      <c r="G117" s="22">
        <v>53454</v>
      </c>
      <c r="H117" s="22">
        <v>-2115</v>
      </c>
      <c r="I117" s="22">
        <v>936084</v>
      </c>
      <c r="J117" s="22">
        <v>300086</v>
      </c>
      <c r="K117" s="22">
        <v>2656129</v>
      </c>
      <c r="L117" s="22">
        <v>0</v>
      </c>
      <c r="M117" s="22">
        <v>3625703</v>
      </c>
      <c r="N117" s="22">
        <v>0</v>
      </c>
      <c r="O117" s="22">
        <v>0</v>
      </c>
      <c r="P117" s="22">
        <v>0</v>
      </c>
      <c r="Q117" s="22">
        <v>0</v>
      </c>
      <c r="R117" s="22">
        <v>2830034</v>
      </c>
      <c r="S117" s="22">
        <v>0</v>
      </c>
      <c r="T117" s="22">
        <v>0</v>
      </c>
      <c r="U117" s="22">
        <v>18297500</v>
      </c>
      <c r="V117" s="22">
        <v>0</v>
      </c>
      <c r="W117" s="22">
        <v>0</v>
      </c>
      <c r="X117" s="22">
        <v>2123953</v>
      </c>
      <c r="Y117" s="22">
        <v>114215</v>
      </c>
      <c r="Z117" s="22">
        <v>1987533</v>
      </c>
      <c r="AA117" s="22">
        <v>22952460</v>
      </c>
      <c r="AB117" s="22">
        <v>0</v>
      </c>
      <c r="AC117" s="22">
        <v>726983</v>
      </c>
      <c r="AD117" s="22">
        <v>0</v>
      </c>
      <c r="AE117" s="22">
        <v>27905144</v>
      </c>
      <c r="AF117" s="22">
        <v>-9607644</v>
      </c>
      <c r="AG117" s="22">
        <v>112095343</v>
      </c>
      <c r="AH117" s="22">
        <v>0</v>
      </c>
      <c r="AI117" s="22">
        <v>799638</v>
      </c>
      <c r="AJ117" s="22">
        <v>293166</v>
      </c>
      <c r="AK117" s="22">
        <v>0</v>
      </c>
      <c r="AL117" s="22">
        <v>113188147</v>
      </c>
      <c r="AM117" s="22">
        <v>103580503</v>
      </c>
    </row>
    <row r="118" spans="1:39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8418116</v>
      </c>
      <c r="F118" s="22">
        <v>502864</v>
      </c>
      <c r="G118" s="22">
        <v>117432</v>
      </c>
      <c r="H118" s="22">
        <v>0</v>
      </c>
      <c r="I118" s="22">
        <v>2647795</v>
      </c>
      <c r="J118" s="22">
        <v>0</v>
      </c>
      <c r="K118" s="22">
        <v>1439663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7043177</v>
      </c>
      <c r="S118" s="22">
        <v>0</v>
      </c>
      <c r="T118" s="22">
        <v>0</v>
      </c>
      <c r="U118" s="22">
        <v>20169047</v>
      </c>
      <c r="V118" s="22">
        <v>0</v>
      </c>
      <c r="W118" s="22">
        <v>5269</v>
      </c>
      <c r="X118" s="22">
        <v>965552</v>
      </c>
      <c r="Y118" s="22">
        <v>2039488</v>
      </c>
      <c r="Z118" s="22">
        <v>3666794</v>
      </c>
      <c r="AA118" s="22">
        <v>1224313</v>
      </c>
      <c r="AB118" s="22">
        <v>0</v>
      </c>
      <c r="AC118" s="22">
        <v>0</v>
      </c>
      <c r="AD118" s="22">
        <v>0</v>
      </c>
      <c r="AE118" s="22">
        <v>7901416</v>
      </c>
      <c r="AF118" s="22">
        <v>12267631</v>
      </c>
      <c r="AG118" s="22">
        <v>82406276</v>
      </c>
      <c r="AH118" s="22">
        <v>0</v>
      </c>
      <c r="AI118" s="22">
        <v>53212</v>
      </c>
      <c r="AJ118" s="22">
        <v>266658</v>
      </c>
      <c r="AK118" s="22">
        <v>246300</v>
      </c>
      <c r="AL118" s="22">
        <v>82972446</v>
      </c>
      <c r="AM118" s="22">
        <v>95240077</v>
      </c>
    </row>
    <row r="119" spans="1:39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11949357</v>
      </c>
      <c r="F119" s="22">
        <v>306240</v>
      </c>
      <c r="G119" s="22">
        <v>101431</v>
      </c>
      <c r="H119" s="22">
        <v>0</v>
      </c>
      <c r="I119" s="22">
        <v>1209273</v>
      </c>
      <c r="J119" s="22">
        <v>197332</v>
      </c>
      <c r="K119" s="22">
        <v>530197</v>
      </c>
      <c r="L119" s="22">
        <v>0</v>
      </c>
      <c r="M119" s="22">
        <v>476505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15996</v>
      </c>
      <c r="U119" s="22">
        <v>14786331</v>
      </c>
      <c r="V119" s="22">
        <v>0</v>
      </c>
      <c r="W119" s="22">
        <v>76364</v>
      </c>
      <c r="X119" s="22">
        <v>908497</v>
      </c>
      <c r="Y119" s="22">
        <v>75625</v>
      </c>
      <c r="Z119" s="22">
        <v>3358999</v>
      </c>
      <c r="AA119" s="22">
        <v>1504902</v>
      </c>
      <c r="AB119" s="22">
        <v>145042</v>
      </c>
      <c r="AC119" s="22">
        <v>0</v>
      </c>
      <c r="AD119" s="22">
        <v>0</v>
      </c>
      <c r="AE119" s="22">
        <v>6069429</v>
      </c>
      <c r="AF119" s="22">
        <v>8716902</v>
      </c>
      <c r="AG119" s="22">
        <v>62694046</v>
      </c>
      <c r="AH119" s="22">
        <v>0</v>
      </c>
      <c r="AI119" s="22">
        <v>46005</v>
      </c>
      <c r="AJ119" s="22">
        <v>40470</v>
      </c>
      <c r="AK119" s="22">
        <v>928419</v>
      </c>
      <c r="AL119" s="22">
        <v>63708940</v>
      </c>
      <c r="AM119" s="22">
        <v>72425842</v>
      </c>
    </row>
    <row r="120" spans="1:39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7534784</v>
      </c>
      <c r="F120" s="22">
        <v>812482</v>
      </c>
      <c r="G120" s="22">
        <v>242064</v>
      </c>
      <c r="H120" s="22">
        <v>-69493</v>
      </c>
      <c r="I120" s="22">
        <v>3640001</v>
      </c>
      <c r="J120" s="22">
        <v>0</v>
      </c>
      <c r="K120" s="22">
        <v>2223767</v>
      </c>
      <c r="L120" s="22">
        <v>0</v>
      </c>
      <c r="M120" s="22">
        <v>286274</v>
      </c>
      <c r="N120" s="22">
        <v>0</v>
      </c>
      <c r="O120" s="22">
        <v>0</v>
      </c>
      <c r="P120" s="22">
        <v>0</v>
      </c>
      <c r="Q120" s="22">
        <v>0</v>
      </c>
      <c r="R120" s="22">
        <v>11028665</v>
      </c>
      <c r="S120" s="22">
        <v>0</v>
      </c>
      <c r="T120" s="22">
        <v>0</v>
      </c>
      <c r="U120" s="22">
        <v>25698544</v>
      </c>
      <c r="V120" s="22">
        <v>0</v>
      </c>
      <c r="W120" s="22">
        <v>2634484</v>
      </c>
      <c r="X120" s="22">
        <v>2574849</v>
      </c>
      <c r="Y120" s="22">
        <v>1940861</v>
      </c>
      <c r="Z120" s="22">
        <v>4063091</v>
      </c>
      <c r="AA120" s="22">
        <v>12280078</v>
      </c>
      <c r="AB120" s="22">
        <v>0</v>
      </c>
      <c r="AC120" s="22">
        <v>6137970</v>
      </c>
      <c r="AD120" s="22">
        <v>0</v>
      </c>
      <c r="AE120" s="22">
        <v>29631333</v>
      </c>
      <c r="AF120" s="22">
        <v>-3932789</v>
      </c>
      <c r="AG120" s="22">
        <v>135212104</v>
      </c>
      <c r="AH120" s="22">
        <v>0</v>
      </c>
      <c r="AI120" s="22">
        <v>201636</v>
      </c>
      <c r="AJ120" s="22">
        <v>286466</v>
      </c>
      <c r="AK120" s="22">
        <v>0</v>
      </c>
      <c r="AL120" s="22">
        <v>135700206</v>
      </c>
      <c r="AM120" s="22">
        <v>131767417</v>
      </c>
    </row>
    <row r="121" spans="1:39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32036274</v>
      </c>
      <c r="F121" s="22">
        <v>574236</v>
      </c>
      <c r="G121" s="22">
        <v>436439</v>
      </c>
      <c r="H121" s="22">
        <v>-190047</v>
      </c>
      <c r="I121" s="22">
        <v>6104051</v>
      </c>
      <c r="J121" s="22">
        <v>0</v>
      </c>
      <c r="K121" s="22">
        <v>1350046</v>
      </c>
      <c r="L121" s="22">
        <v>0</v>
      </c>
      <c r="M121" s="22">
        <v>5044816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101178</v>
      </c>
      <c r="T121" s="22">
        <v>0</v>
      </c>
      <c r="U121" s="22">
        <v>45456993</v>
      </c>
      <c r="V121" s="22">
        <v>0</v>
      </c>
      <c r="W121" s="22">
        <v>0</v>
      </c>
      <c r="X121" s="22">
        <v>7367309</v>
      </c>
      <c r="Y121" s="22">
        <v>0</v>
      </c>
      <c r="Z121" s="22">
        <v>19251285</v>
      </c>
      <c r="AA121" s="22">
        <v>4809667</v>
      </c>
      <c r="AB121" s="22">
        <v>0</v>
      </c>
      <c r="AC121" s="22">
        <v>3516056</v>
      </c>
      <c r="AD121" s="22">
        <v>1216707</v>
      </c>
      <c r="AE121" s="22">
        <v>36161024</v>
      </c>
      <c r="AF121" s="22">
        <v>9295969</v>
      </c>
      <c r="AG121" s="22">
        <v>207800693</v>
      </c>
      <c r="AH121" s="22">
        <v>0</v>
      </c>
      <c r="AI121" s="22">
        <v>952764</v>
      </c>
      <c r="AJ121" s="22">
        <v>296582</v>
      </c>
      <c r="AK121" s="22">
        <v>0</v>
      </c>
      <c r="AL121" s="22">
        <v>209050039</v>
      </c>
      <c r="AM121" s="22">
        <v>218346008</v>
      </c>
    </row>
    <row r="122" spans="1:39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1584662</v>
      </c>
      <c r="F122" s="22">
        <v>89444</v>
      </c>
      <c r="G122" s="22">
        <v>55703</v>
      </c>
      <c r="H122" s="22">
        <v>0</v>
      </c>
      <c r="I122" s="22">
        <v>71583</v>
      </c>
      <c r="J122" s="22">
        <v>0</v>
      </c>
      <c r="K122" s="22">
        <v>150339</v>
      </c>
      <c r="L122" s="22">
        <v>0</v>
      </c>
      <c r="M122" s="22">
        <v>5631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106544</v>
      </c>
      <c r="U122" s="22">
        <v>2063906</v>
      </c>
      <c r="V122" s="22">
        <v>0</v>
      </c>
      <c r="W122" s="22">
        <v>155177</v>
      </c>
      <c r="X122" s="22">
        <v>140642</v>
      </c>
      <c r="Y122" s="22">
        <v>0</v>
      </c>
      <c r="Z122" s="22">
        <v>563299</v>
      </c>
      <c r="AA122" s="22">
        <v>803986</v>
      </c>
      <c r="AB122" s="22">
        <v>0</v>
      </c>
      <c r="AC122" s="22">
        <v>0</v>
      </c>
      <c r="AD122" s="22">
        <v>0</v>
      </c>
      <c r="AE122" s="22">
        <v>1663104</v>
      </c>
      <c r="AF122" s="22">
        <v>400802</v>
      </c>
      <c r="AG122" s="22">
        <v>10993555</v>
      </c>
      <c r="AH122" s="22">
        <v>0</v>
      </c>
      <c r="AI122" s="22">
        <v>0</v>
      </c>
      <c r="AJ122" s="22">
        <v>3275</v>
      </c>
      <c r="AK122" s="22">
        <v>446322</v>
      </c>
      <c r="AL122" s="22">
        <v>11443152</v>
      </c>
      <c r="AM122" s="22">
        <v>11843954</v>
      </c>
    </row>
    <row r="123" spans="1:39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35207034</v>
      </c>
      <c r="F123" s="22">
        <v>562841</v>
      </c>
      <c r="G123" s="22">
        <v>381294</v>
      </c>
      <c r="H123" s="22">
        <v>-66242</v>
      </c>
      <c r="I123" s="22">
        <v>5537960</v>
      </c>
      <c r="J123" s="22">
        <v>0</v>
      </c>
      <c r="K123" s="22">
        <v>1604331</v>
      </c>
      <c r="L123" s="22">
        <v>0</v>
      </c>
      <c r="M123" s="22">
        <v>10388</v>
      </c>
      <c r="N123" s="22">
        <v>8991</v>
      </c>
      <c r="O123" s="22">
        <v>0</v>
      </c>
      <c r="P123" s="22">
        <v>0</v>
      </c>
      <c r="Q123" s="22">
        <v>0</v>
      </c>
      <c r="R123" s="22">
        <v>7000000</v>
      </c>
      <c r="S123" s="22">
        <v>0</v>
      </c>
      <c r="T123" s="22">
        <v>0</v>
      </c>
      <c r="U123" s="22">
        <v>50246597</v>
      </c>
      <c r="V123" s="22">
        <v>0</v>
      </c>
      <c r="W123" s="22">
        <v>2836942</v>
      </c>
      <c r="X123" s="22">
        <v>1313717</v>
      </c>
      <c r="Y123" s="22">
        <v>688271</v>
      </c>
      <c r="Z123" s="22">
        <v>10512127</v>
      </c>
      <c r="AA123" s="22">
        <v>9149596</v>
      </c>
      <c r="AB123" s="22">
        <v>0</v>
      </c>
      <c r="AC123" s="22">
        <v>10867402</v>
      </c>
      <c r="AD123" s="22">
        <v>0</v>
      </c>
      <c r="AE123" s="22">
        <v>35368055</v>
      </c>
      <c r="AF123" s="22">
        <v>14878542</v>
      </c>
      <c r="AG123" s="22">
        <v>133171015</v>
      </c>
      <c r="AH123" s="22">
        <v>0</v>
      </c>
      <c r="AI123" s="22">
        <v>830945</v>
      </c>
      <c r="AJ123" s="22">
        <v>77713</v>
      </c>
      <c r="AK123" s="22">
        <v>1182849</v>
      </c>
      <c r="AL123" s="22">
        <v>135262522</v>
      </c>
      <c r="AM123" s="22">
        <v>150141064</v>
      </c>
    </row>
    <row r="124" spans="1:39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3475113</v>
      </c>
      <c r="F124" s="22">
        <v>106198</v>
      </c>
      <c r="G124" s="22">
        <v>308395</v>
      </c>
      <c r="H124" s="22">
        <v>0</v>
      </c>
      <c r="I124" s="22">
        <v>194943</v>
      </c>
      <c r="J124" s="22">
        <v>249142</v>
      </c>
      <c r="K124" s="22">
        <v>308007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927412</v>
      </c>
      <c r="S124" s="22">
        <v>0</v>
      </c>
      <c r="T124" s="22">
        <v>0</v>
      </c>
      <c r="U124" s="22">
        <v>5569210</v>
      </c>
      <c r="V124" s="22">
        <v>8400</v>
      </c>
      <c r="W124" s="22">
        <v>104351</v>
      </c>
      <c r="X124" s="22">
        <v>288827</v>
      </c>
      <c r="Y124" s="22">
        <v>46637</v>
      </c>
      <c r="Z124" s="22">
        <v>337812</v>
      </c>
      <c r="AA124" s="22">
        <v>486549</v>
      </c>
      <c r="AB124" s="22">
        <v>0</v>
      </c>
      <c r="AC124" s="22">
        <v>596691</v>
      </c>
      <c r="AD124" s="22">
        <v>0</v>
      </c>
      <c r="AE124" s="22">
        <v>1869267</v>
      </c>
      <c r="AF124" s="22">
        <v>3699943</v>
      </c>
      <c r="AG124" s="22">
        <v>21545820</v>
      </c>
      <c r="AH124" s="22"/>
      <c r="AI124" s="22">
        <v>0</v>
      </c>
      <c r="AJ124" s="22">
        <v>26281</v>
      </c>
      <c r="AK124" s="22">
        <v>317430</v>
      </c>
      <c r="AL124" s="22">
        <v>21889531</v>
      </c>
      <c r="AM124" s="22">
        <v>25589474</v>
      </c>
    </row>
    <row r="125" spans="1:39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4894189</v>
      </c>
      <c r="F125" s="22">
        <v>215552</v>
      </c>
      <c r="G125" s="22">
        <v>203977</v>
      </c>
      <c r="H125" s="22">
        <v>0</v>
      </c>
      <c r="I125" s="22">
        <v>0</v>
      </c>
      <c r="J125" s="22">
        <v>267311</v>
      </c>
      <c r="K125" s="22">
        <v>1259093</v>
      </c>
      <c r="L125" s="22">
        <v>0</v>
      </c>
      <c r="M125" s="22">
        <v>254672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7094794</v>
      </c>
      <c r="V125" s="22">
        <v>0</v>
      </c>
      <c r="W125" s="22">
        <v>0</v>
      </c>
      <c r="X125" s="22">
        <v>748591</v>
      </c>
      <c r="Y125" s="22">
        <v>38914</v>
      </c>
      <c r="Z125" s="22">
        <v>554616</v>
      </c>
      <c r="AA125" s="22">
        <v>0</v>
      </c>
      <c r="AB125" s="22">
        <v>0</v>
      </c>
      <c r="AC125" s="22">
        <v>0</v>
      </c>
      <c r="AD125" s="22">
        <v>0</v>
      </c>
      <c r="AE125" s="22">
        <v>1342121</v>
      </c>
      <c r="AF125" s="22">
        <v>5752673</v>
      </c>
      <c r="AG125" s="22">
        <v>37103448</v>
      </c>
      <c r="AH125" s="22">
        <v>0</v>
      </c>
      <c r="AI125" s="22">
        <v>0</v>
      </c>
      <c r="AJ125" s="22">
        <v>1113</v>
      </c>
      <c r="AK125" s="22">
        <v>0</v>
      </c>
      <c r="AL125" s="22">
        <v>37104561</v>
      </c>
      <c r="AM125" s="22">
        <v>42857234</v>
      </c>
    </row>
    <row r="126" spans="1:39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3792994</v>
      </c>
      <c r="F126" s="22">
        <v>12564</v>
      </c>
      <c r="G126" s="22">
        <v>369931</v>
      </c>
      <c r="H126" s="22">
        <v>-100000</v>
      </c>
      <c r="I126" s="22">
        <v>490059</v>
      </c>
      <c r="J126" s="22">
        <v>0</v>
      </c>
      <c r="K126" s="22">
        <v>214660</v>
      </c>
      <c r="L126" s="22">
        <v>0</v>
      </c>
      <c r="M126" s="22">
        <v>252646</v>
      </c>
      <c r="N126" s="22">
        <v>0</v>
      </c>
      <c r="O126" s="22">
        <v>0</v>
      </c>
      <c r="P126" s="22">
        <v>0</v>
      </c>
      <c r="Q126" s="22">
        <v>0</v>
      </c>
      <c r="R126" s="22">
        <v>904770</v>
      </c>
      <c r="S126" s="22">
        <v>0</v>
      </c>
      <c r="T126" s="22">
        <v>0</v>
      </c>
      <c r="U126" s="22">
        <v>5937624</v>
      </c>
      <c r="V126" s="22">
        <v>0</v>
      </c>
      <c r="W126" s="22">
        <v>0</v>
      </c>
      <c r="X126" s="22">
        <v>431533</v>
      </c>
      <c r="Y126" s="22">
        <v>80655</v>
      </c>
      <c r="Z126" s="22">
        <v>1103317</v>
      </c>
      <c r="AA126" s="22">
        <v>37127</v>
      </c>
      <c r="AB126" s="22">
        <v>0</v>
      </c>
      <c r="AC126" s="22">
        <v>0</v>
      </c>
      <c r="AD126" s="22">
        <v>0</v>
      </c>
      <c r="AE126" s="22">
        <v>1652632</v>
      </c>
      <c r="AF126" s="22">
        <v>4284992</v>
      </c>
      <c r="AG126" s="22">
        <v>11245613</v>
      </c>
      <c r="AH126" s="22">
        <v>0</v>
      </c>
      <c r="AI126" s="22">
        <v>2810</v>
      </c>
      <c r="AJ126" s="22">
        <v>7101</v>
      </c>
      <c r="AK126" s="22">
        <v>0</v>
      </c>
      <c r="AL126" s="22">
        <v>11255524</v>
      </c>
      <c r="AM126" s="22">
        <v>15540516</v>
      </c>
    </row>
    <row r="127" spans="1:39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4786695</v>
      </c>
      <c r="F127" s="22">
        <v>111536</v>
      </c>
      <c r="G127" s="22">
        <v>26136</v>
      </c>
      <c r="H127" s="22">
        <v>0</v>
      </c>
      <c r="I127" s="22">
        <v>948361</v>
      </c>
      <c r="J127" s="22">
        <v>0</v>
      </c>
      <c r="K127" s="22">
        <v>196000</v>
      </c>
      <c r="L127" s="22">
        <v>0</v>
      </c>
      <c r="M127" s="22">
        <v>1775403</v>
      </c>
      <c r="N127" s="22">
        <v>0</v>
      </c>
      <c r="O127" s="22">
        <v>6436104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14280235</v>
      </c>
      <c r="V127" s="22">
        <v>0</v>
      </c>
      <c r="W127" s="22">
        <v>0</v>
      </c>
      <c r="X127" s="22">
        <v>1388114</v>
      </c>
      <c r="Y127" s="22">
        <v>406245</v>
      </c>
      <c r="Z127" s="22">
        <v>577693</v>
      </c>
      <c r="AA127" s="22">
        <v>8143180</v>
      </c>
      <c r="AB127" s="22">
        <v>0</v>
      </c>
      <c r="AC127" s="22">
        <v>5764358</v>
      </c>
      <c r="AD127" s="22">
        <v>0</v>
      </c>
      <c r="AE127" s="22">
        <v>16279590</v>
      </c>
      <c r="AF127" s="22">
        <v>-1999355</v>
      </c>
      <c r="AG127" s="22">
        <v>55824595</v>
      </c>
      <c r="AH127" s="22">
        <v>0</v>
      </c>
      <c r="AI127" s="22">
        <v>427435</v>
      </c>
      <c r="AJ127" s="22">
        <v>0</v>
      </c>
      <c r="AK127" s="22">
        <v>0</v>
      </c>
      <c r="AL127" s="22">
        <v>56252030</v>
      </c>
      <c r="AM127" s="22">
        <v>54252675</v>
      </c>
    </row>
    <row r="128" spans="1:39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18356272</v>
      </c>
      <c r="F128" s="22">
        <v>818983</v>
      </c>
      <c r="G128" s="22">
        <v>1373514</v>
      </c>
      <c r="H128" s="22">
        <v>-1543307</v>
      </c>
      <c r="I128" s="22">
        <v>9695498</v>
      </c>
      <c r="J128" s="22">
        <v>53500</v>
      </c>
      <c r="K128" s="22">
        <v>405275</v>
      </c>
      <c r="L128" s="22">
        <v>0</v>
      </c>
      <c r="M128" s="22">
        <v>2841511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32001246</v>
      </c>
      <c r="V128" s="22">
        <v>0</v>
      </c>
      <c r="W128" s="22">
        <v>0</v>
      </c>
      <c r="X128" s="22">
        <v>1905881</v>
      </c>
      <c r="Y128" s="22">
        <v>312123</v>
      </c>
      <c r="Z128" s="22">
        <v>7372622</v>
      </c>
      <c r="AA128" s="22">
        <v>10748599</v>
      </c>
      <c r="AB128" s="22">
        <v>0</v>
      </c>
      <c r="AC128" s="22">
        <v>0</v>
      </c>
      <c r="AD128" s="22">
        <v>0</v>
      </c>
      <c r="AE128" s="22">
        <v>20339225</v>
      </c>
      <c r="AF128" s="22">
        <v>11662021</v>
      </c>
      <c r="AG128" s="22">
        <v>96373785</v>
      </c>
      <c r="AH128" s="22">
        <v>0</v>
      </c>
      <c r="AI128" s="22">
        <v>7101</v>
      </c>
      <c r="AJ128" s="22">
        <v>58889</v>
      </c>
      <c r="AK128" s="22">
        <v>0</v>
      </c>
      <c r="AL128" s="22">
        <v>96439775</v>
      </c>
      <c r="AM128" s="22">
        <v>108101796</v>
      </c>
    </row>
    <row r="129" spans="1:39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-528898</v>
      </c>
      <c r="F129" s="22">
        <v>197537</v>
      </c>
      <c r="G129" s="22">
        <v>142392</v>
      </c>
      <c r="H129" s="22">
        <v>-5000</v>
      </c>
      <c r="I129" s="22">
        <v>1049607</v>
      </c>
      <c r="J129" s="22">
        <v>24706</v>
      </c>
      <c r="K129" s="22">
        <v>5251780</v>
      </c>
      <c r="L129" s="22">
        <v>0</v>
      </c>
      <c r="M129" s="22">
        <v>986254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7118378</v>
      </c>
      <c r="V129" s="22">
        <v>3799116</v>
      </c>
      <c r="W129" s="22">
        <v>0</v>
      </c>
      <c r="X129" s="22">
        <v>1257640</v>
      </c>
      <c r="Y129" s="22">
        <v>31842</v>
      </c>
      <c r="Z129" s="22">
        <v>2325477</v>
      </c>
      <c r="AA129" s="22">
        <v>8181987</v>
      </c>
      <c r="AB129" s="22">
        <v>0</v>
      </c>
      <c r="AC129" s="22">
        <v>332068</v>
      </c>
      <c r="AD129" s="22">
        <v>0</v>
      </c>
      <c r="AE129" s="22">
        <v>15928130</v>
      </c>
      <c r="AF129" s="22">
        <v>-8809752</v>
      </c>
      <c r="AG129" s="22">
        <v>39419114</v>
      </c>
      <c r="AH129" s="22">
        <v>0</v>
      </c>
      <c r="AI129" s="22">
        <v>227663</v>
      </c>
      <c r="AJ129" s="22">
        <v>27649</v>
      </c>
      <c r="AK129" s="22">
        <v>0</v>
      </c>
      <c r="AL129" s="22">
        <v>39674426</v>
      </c>
      <c r="AM129" s="22">
        <v>30864674</v>
      </c>
    </row>
    <row r="130" spans="1:39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7761154</v>
      </c>
      <c r="F130" s="22">
        <v>90633</v>
      </c>
      <c r="G130" s="22">
        <v>37137</v>
      </c>
      <c r="H130" s="22">
        <v>0</v>
      </c>
      <c r="I130" s="22">
        <v>608550</v>
      </c>
      <c r="J130" s="22">
        <v>0</v>
      </c>
      <c r="K130" s="22">
        <v>0</v>
      </c>
      <c r="L130" s="22">
        <v>0</v>
      </c>
      <c r="M130" s="22">
        <v>88453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2599</v>
      </c>
      <c r="T130" s="22">
        <v>0</v>
      </c>
      <c r="U130" s="22">
        <v>8588526</v>
      </c>
      <c r="V130" s="22">
        <v>0</v>
      </c>
      <c r="W130" s="22">
        <v>0</v>
      </c>
      <c r="X130" s="22">
        <v>664261</v>
      </c>
      <c r="Y130" s="22">
        <v>0</v>
      </c>
      <c r="Z130" s="22">
        <v>287989</v>
      </c>
      <c r="AA130" s="22">
        <v>549523</v>
      </c>
      <c r="AB130" s="22">
        <v>0</v>
      </c>
      <c r="AC130" s="22">
        <v>0</v>
      </c>
      <c r="AD130" s="22">
        <v>0</v>
      </c>
      <c r="AE130" s="22">
        <v>1501773</v>
      </c>
      <c r="AF130" s="22">
        <v>7086753</v>
      </c>
      <c r="AG130" s="22">
        <v>25847484</v>
      </c>
      <c r="AH130" s="22">
        <v>0</v>
      </c>
      <c r="AI130" s="22">
        <v>0</v>
      </c>
      <c r="AJ130" s="22">
        <v>281995</v>
      </c>
      <c r="AK130" s="22">
        <v>0</v>
      </c>
      <c r="AL130" s="22">
        <v>26129479</v>
      </c>
      <c r="AM130" s="22">
        <v>33216232</v>
      </c>
    </row>
    <row r="131" spans="1:39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4800195</v>
      </c>
      <c r="F131" s="22">
        <v>101388</v>
      </c>
      <c r="G131" s="22">
        <v>48252</v>
      </c>
      <c r="H131" s="22">
        <v>0</v>
      </c>
      <c r="I131" s="22">
        <v>2596973</v>
      </c>
      <c r="J131" s="22">
        <v>0</v>
      </c>
      <c r="K131" s="22">
        <v>469336</v>
      </c>
      <c r="L131" s="22">
        <v>0</v>
      </c>
      <c r="M131" s="22">
        <v>141380</v>
      </c>
      <c r="N131" s="22">
        <v>0</v>
      </c>
      <c r="O131" s="22">
        <v>0</v>
      </c>
      <c r="P131" s="22">
        <v>0</v>
      </c>
      <c r="Q131" s="22">
        <v>0</v>
      </c>
      <c r="R131" s="22">
        <v>2343757</v>
      </c>
      <c r="S131" s="22">
        <v>0</v>
      </c>
      <c r="T131" s="22">
        <v>0</v>
      </c>
      <c r="U131" s="22">
        <v>10501281</v>
      </c>
      <c r="V131" s="22">
        <v>0</v>
      </c>
      <c r="W131" s="22">
        <v>0</v>
      </c>
      <c r="X131" s="22">
        <v>270470</v>
      </c>
      <c r="Y131" s="22">
        <v>7730</v>
      </c>
      <c r="Z131" s="22">
        <v>1585118</v>
      </c>
      <c r="AA131" s="22">
        <v>0</v>
      </c>
      <c r="AB131" s="22">
        <v>271337</v>
      </c>
      <c r="AC131" s="22">
        <v>1251609</v>
      </c>
      <c r="AD131" s="22">
        <v>0</v>
      </c>
      <c r="AE131" s="22">
        <v>3386264</v>
      </c>
      <c r="AF131" s="22">
        <v>7115017</v>
      </c>
      <c r="AG131" s="22">
        <v>36180025</v>
      </c>
      <c r="AH131" s="22">
        <v>0</v>
      </c>
      <c r="AI131" s="22">
        <v>0</v>
      </c>
      <c r="AJ131" s="22">
        <v>5161</v>
      </c>
      <c r="AK131" s="22">
        <v>900668</v>
      </c>
      <c r="AL131" s="22">
        <v>37085854</v>
      </c>
      <c r="AM131" s="22">
        <v>44200871</v>
      </c>
    </row>
    <row r="132" spans="1:39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6733060</v>
      </c>
      <c r="F132" s="22">
        <v>70663</v>
      </c>
      <c r="G132" s="22">
        <v>123341</v>
      </c>
      <c r="H132" s="22">
        <v>-24596</v>
      </c>
      <c r="I132" s="22">
        <v>317122</v>
      </c>
      <c r="J132" s="22">
        <v>0</v>
      </c>
      <c r="K132" s="22">
        <v>83836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15679</v>
      </c>
      <c r="T132" s="22">
        <v>0</v>
      </c>
      <c r="U132" s="22">
        <v>7319105</v>
      </c>
      <c r="V132" s="22">
        <v>0</v>
      </c>
      <c r="W132" s="22">
        <v>0</v>
      </c>
      <c r="X132" s="22">
        <v>86038</v>
      </c>
      <c r="Y132" s="22">
        <v>21245</v>
      </c>
      <c r="Z132" s="22">
        <v>1061208</v>
      </c>
      <c r="AA132" s="22">
        <v>0</v>
      </c>
      <c r="AB132" s="22">
        <v>0</v>
      </c>
      <c r="AC132" s="22">
        <v>0</v>
      </c>
      <c r="AD132" s="22">
        <v>0</v>
      </c>
      <c r="AE132" s="22">
        <v>1168491</v>
      </c>
      <c r="AF132" s="22">
        <v>6150614</v>
      </c>
      <c r="AG132" s="22">
        <v>8138184</v>
      </c>
      <c r="AH132" s="22">
        <v>0</v>
      </c>
      <c r="AI132" s="22">
        <v>0</v>
      </c>
      <c r="AJ132" s="22">
        <v>0</v>
      </c>
      <c r="AK132" s="22">
        <v>142567</v>
      </c>
      <c r="AL132" s="22">
        <v>8280751</v>
      </c>
      <c r="AM132" s="22">
        <v>14431365</v>
      </c>
    </row>
    <row r="133" spans="1:39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14211754</v>
      </c>
      <c r="F133" s="22">
        <v>225541</v>
      </c>
      <c r="G133" s="22">
        <v>0</v>
      </c>
      <c r="H133" s="22">
        <v>0</v>
      </c>
      <c r="I133" s="22">
        <v>1747507</v>
      </c>
      <c r="J133" s="22">
        <v>0</v>
      </c>
      <c r="K133" s="22">
        <v>1456849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1538727</v>
      </c>
      <c r="S133" s="22">
        <v>0</v>
      </c>
      <c r="T133" s="22">
        <v>0</v>
      </c>
      <c r="U133" s="22">
        <v>19180378</v>
      </c>
      <c r="V133" s="22">
        <v>0</v>
      </c>
      <c r="W133" s="22">
        <v>0</v>
      </c>
      <c r="X133" s="22">
        <v>2007329</v>
      </c>
      <c r="Y133" s="22">
        <v>128084</v>
      </c>
      <c r="Z133" s="22">
        <v>2983346</v>
      </c>
      <c r="AA133" s="22">
        <v>905658</v>
      </c>
      <c r="AB133" s="22">
        <v>489337</v>
      </c>
      <c r="AC133" s="22">
        <v>0</v>
      </c>
      <c r="AD133" s="22">
        <v>0</v>
      </c>
      <c r="AE133" s="22">
        <v>6513754</v>
      </c>
      <c r="AF133" s="22">
        <v>12666624</v>
      </c>
      <c r="AG133" s="22">
        <v>44756850</v>
      </c>
      <c r="AH133" s="22">
        <v>0</v>
      </c>
      <c r="AI133" s="22">
        <v>262958</v>
      </c>
      <c r="AJ133" s="22">
        <v>6357</v>
      </c>
      <c r="AK133" s="22">
        <v>0</v>
      </c>
      <c r="AL133" s="22">
        <v>45026165</v>
      </c>
      <c r="AM133" s="22">
        <v>57692789</v>
      </c>
    </row>
    <row r="134" spans="1:39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11092500</v>
      </c>
      <c r="F134" s="22">
        <v>551165</v>
      </c>
      <c r="G134" s="22">
        <v>152867</v>
      </c>
      <c r="H134" s="22">
        <v>0</v>
      </c>
      <c r="I134" s="22">
        <v>372671</v>
      </c>
      <c r="J134" s="22">
        <v>0</v>
      </c>
      <c r="K134" s="22">
        <v>2378305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40983232</v>
      </c>
      <c r="S134" s="22">
        <v>0</v>
      </c>
      <c r="T134" s="22">
        <v>0</v>
      </c>
      <c r="U134" s="22">
        <v>55530740</v>
      </c>
      <c r="V134" s="22">
        <v>0</v>
      </c>
      <c r="W134" s="22">
        <v>0</v>
      </c>
      <c r="X134" s="22">
        <v>5497190</v>
      </c>
      <c r="Y134" s="22">
        <v>856113</v>
      </c>
      <c r="Z134" s="22">
        <v>21259661</v>
      </c>
      <c r="AA134" s="22">
        <v>3500816</v>
      </c>
      <c r="AB134" s="22">
        <v>0</v>
      </c>
      <c r="AC134" s="22">
        <v>0</v>
      </c>
      <c r="AD134" s="22">
        <v>0</v>
      </c>
      <c r="AE134" s="22">
        <v>31113780</v>
      </c>
      <c r="AF134" s="22">
        <v>24416960</v>
      </c>
      <c r="AG134" s="22">
        <v>273177070</v>
      </c>
      <c r="AH134" s="22">
        <v>0</v>
      </c>
      <c r="AI134" s="22">
        <v>228581</v>
      </c>
      <c r="AJ134" s="22">
        <v>81913</v>
      </c>
      <c r="AK134" s="22">
        <v>0</v>
      </c>
      <c r="AL134" s="22">
        <v>273487564</v>
      </c>
      <c r="AM134" s="22">
        <v>297904524</v>
      </c>
    </row>
    <row r="135" spans="1:39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9322703</v>
      </c>
      <c r="F135" s="22">
        <v>882699</v>
      </c>
      <c r="G135" s="22">
        <v>122765</v>
      </c>
      <c r="H135" s="22">
        <v>0</v>
      </c>
      <c r="I135" s="22">
        <v>2643302</v>
      </c>
      <c r="J135" s="22">
        <v>0</v>
      </c>
      <c r="K135" s="22">
        <v>3235466</v>
      </c>
      <c r="L135" s="22">
        <v>0</v>
      </c>
      <c r="M135" s="22">
        <v>0</v>
      </c>
      <c r="N135" s="22">
        <v>0</v>
      </c>
      <c r="O135" s="22">
        <v>0</v>
      </c>
      <c r="P135" s="22">
        <v>17947286</v>
      </c>
      <c r="Q135" s="22">
        <v>0</v>
      </c>
      <c r="R135" s="22">
        <v>0</v>
      </c>
      <c r="S135" s="22">
        <v>0</v>
      </c>
      <c r="T135" s="22">
        <v>0</v>
      </c>
      <c r="U135" s="22">
        <v>34154221</v>
      </c>
      <c r="V135" s="22">
        <v>0</v>
      </c>
      <c r="W135" s="22">
        <v>0</v>
      </c>
      <c r="X135" s="22">
        <v>3387552</v>
      </c>
      <c r="Y135" s="22">
        <v>755285</v>
      </c>
      <c r="Z135" s="22">
        <v>7606383</v>
      </c>
      <c r="AA135" s="22">
        <v>3723927</v>
      </c>
      <c r="AB135" s="22">
        <v>0</v>
      </c>
      <c r="AC135" s="22">
        <v>1119166</v>
      </c>
      <c r="AD135" s="22">
        <v>0</v>
      </c>
      <c r="AE135" s="22">
        <v>16592313</v>
      </c>
      <c r="AF135" s="22">
        <v>17561908</v>
      </c>
      <c r="AG135" s="22">
        <v>154615957</v>
      </c>
      <c r="AH135" s="22">
        <v>0</v>
      </c>
      <c r="AI135" s="22">
        <v>316502</v>
      </c>
      <c r="AJ135" s="22">
        <v>125508</v>
      </c>
      <c r="AK135" s="22">
        <v>0</v>
      </c>
      <c r="AL135" s="22">
        <v>155057967</v>
      </c>
      <c r="AM135" s="22">
        <v>172619875</v>
      </c>
    </row>
    <row r="136" spans="1:39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18604647</v>
      </c>
      <c r="F136" s="22">
        <v>222671</v>
      </c>
      <c r="G136" s="22">
        <v>78728</v>
      </c>
      <c r="H136" s="22">
        <v>0</v>
      </c>
      <c r="I136" s="22">
        <v>0</v>
      </c>
      <c r="J136" s="22">
        <v>0</v>
      </c>
      <c r="K136" s="22">
        <v>3422032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22328078</v>
      </c>
      <c r="V136" s="22">
        <v>0</v>
      </c>
      <c r="W136" s="22">
        <v>0</v>
      </c>
      <c r="X136" s="22">
        <v>2545122</v>
      </c>
      <c r="Y136" s="22">
        <v>126334</v>
      </c>
      <c r="Z136" s="22">
        <v>1882778</v>
      </c>
      <c r="AA136" s="22">
        <v>5063581</v>
      </c>
      <c r="AB136" s="22">
        <v>0</v>
      </c>
      <c r="AC136" s="22">
        <v>0</v>
      </c>
      <c r="AD136" s="22">
        <v>0</v>
      </c>
      <c r="AE136" s="22">
        <v>9617815</v>
      </c>
      <c r="AF136" s="22">
        <v>12710263</v>
      </c>
      <c r="AG136" s="22">
        <v>95152373</v>
      </c>
      <c r="AH136" s="22">
        <v>0</v>
      </c>
      <c r="AI136" s="22">
        <v>0</v>
      </c>
      <c r="AJ136" s="22">
        <v>201765</v>
      </c>
      <c r="AK136" s="22">
        <v>6849142</v>
      </c>
      <c r="AL136" s="22">
        <v>102203280</v>
      </c>
      <c r="AM136" s="22">
        <v>114913543</v>
      </c>
    </row>
    <row r="137" spans="1:39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1629485</v>
      </c>
      <c r="F137" s="22">
        <v>48587</v>
      </c>
      <c r="G137" s="22">
        <v>35844</v>
      </c>
      <c r="H137" s="22">
        <v>0</v>
      </c>
      <c r="I137" s="22">
        <v>541168</v>
      </c>
      <c r="J137" s="22">
        <v>0</v>
      </c>
      <c r="K137" s="22">
        <v>402458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18089</v>
      </c>
      <c r="T137" s="22">
        <v>50694</v>
      </c>
      <c r="U137" s="22">
        <v>2726325</v>
      </c>
      <c r="V137" s="22">
        <v>0</v>
      </c>
      <c r="W137" s="22">
        <v>22799</v>
      </c>
      <c r="X137" s="22">
        <v>122469</v>
      </c>
      <c r="Y137" s="22">
        <v>5432</v>
      </c>
      <c r="Z137" s="22">
        <v>773067</v>
      </c>
      <c r="AA137" s="22">
        <v>290994</v>
      </c>
      <c r="AB137" s="22">
        <v>0</v>
      </c>
      <c r="AC137" s="22">
        <v>0</v>
      </c>
      <c r="AD137" s="22">
        <v>0</v>
      </c>
      <c r="AE137" s="22">
        <v>1214761</v>
      </c>
      <c r="AF137" s="22">
        <v>1511564</v>
      </c>
      <c r="AG137" s="22">
        <v>8323642</v>
      </c>
      <c r="AH137" s="22"/>
      <c r="AI137" s="22">
        <v>0</v>
      </c>
      <c r="AJ137" s="22">
        <v>8321</v>
      </c>
      <c r="AK137" s="22">
        <v>657454</v>
      </c>
      <c r="AL137" s="22">
        <v>8989417</v>
      </c>
      <c r="AM137" s="22">
        <v>10500981</v>
      </c>
    </row>
    <row r="138" spans="1:39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918973</v>
      </c>
      <c r="F138" s="22">
        <v>118356</v>
      </c>
      <c r="G138" s="22">
        <v>78073</v>
      </c>
      <c r="H138" s="22">
        <v>-46172</v>
      </c>
      <c r="I138" s="22">
        <v>31460</v>
      </c>
      <c r="J138" s="22">
        <v>0</v>
      </c>
      <c r="K138" s="22">
        <v>276618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4787381</v>
      </c>
      <c r="S138" s="22">
        <v>0</v>
      </c>
      <c r="T138" s="22">
        <v>0</v>
      </c>
      <c r="U138" s="22">
        <v>6164689</v>
      </c>
      <c r="V138" s="22">
        <v>0</v>
      </c>
      <c r="W138" s="22">
        <v>0</v>
      </c>
      <c r="X138" s="22">
        <v>353839</v>
      </c>
      <c r="Y138" s="22">
        <v>596943</v>
      </c>
      <c r="Z138" s="22">
        <v>22085</v>
      </c>
      <c r="AA138" s="22">
        <v>2118556</v>
      </c>
      <c r="AB138" s="22">
        <v>0</v>
      </c>
      <c r="AC138" s="22">
        <v>68958</v>
      </c>
      <c r="AD138" s="22">
        <v>0</v>
      </c>
      <c r="AE138" s="22">
        <v>3160381</v>
      </c>
      <c r="AF138" s="22">
        <v>3004308</v>
      </c>
      <c r="AG138" s="22">
        <v>19870398</v>
      </c>
      <c r="AH138" s="22"/>
      <c r="AI138" s="22">
        <v>500</v>
      </c>
      <c r="AJ138" s="22">
        <v>54803</v>
      </c>
      <c r="AK138" s="22">
        <v>0</v>
      </c>
      <c r="AL138" s="22">
        <v>19925701</v>
      </c>
      <c r="AM138" s="22">
        <v>22930009</v>
      </c>
    </row>
    <row r="139" spans="1:39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8400004</v>
      </c>
      <c r="F139" s="22">
        <v>25155</v>
      </c>
      <c r="G139" s="22">
        <v>14422</v>
      </c>
      <c r="H139" s="22">
        <v>0</v>
      </c>
      <c r="I139" s="22">
        <v>358579</v>
      </c>
      <c r="J139" s="22">
        <v>0</v>
      </c>
      <c r="K139" s="22">
        <v>51695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8849855</v>
      </c>
      <c r="V139" s="22">
        <v>0</v>
      </c>
      <c r="W139" s="22">
        <v>0</v>
      </c>
      <c r="X139" s="22">
        <v>2014500</v>
      </c>
      <c r="Y139" s="22">
        <v>0</v>
      </c>
      <c r="Z139" s="22">
        <v>1617096</v>
      </c>
      <c r="AA139" s="22">
        <v>0</v>
      </c>
      <c r="AB139" s="22">
        <v>607120</v>
      </c>
      <c r="AC139" s="22">
        <v>527123</v>
      </c>
      <c r="AD139" s="22">
        <v>0</v>
      </c>
      <c r="AE139" s="22">
        <v>4765839</v>
      </c>
      <c r="AF139" s="22">
        <v>4084016</v>
      </c>
      <c r="AG139" s="22">
        <v>17428449</v>
      </c>
      <c r="AH139" s="22"/>
      <c r="AI139" s="22">
        <v>0</v>
      </c>
      <c r="AJ139" s="22">
        <v>2533</v>
      </c>
      <c r="AK139" s="22">
        <v>0</v>
      </c>
      <c r="AL139" s="22">
        <v>17430982</v>
      </c>
      <c r="AM139" s="22">
        <v>21514998</v>
      </c>
    </row>
    <row r="140" spans="1:39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1464071</v>
      </c>
      <c r="F140" s="22">
        <v>20182</v>
      </c>
      <c r="G140" s="22">
        <v>70890</v>
      </c>
      <c r="H140" s="22">
        <v>0</v>
      </c>
      <c r="I140" s="22">
        <v>35161</v>
      </c>
      <c r="J140" s="22">
        <v>0</v>
      </c>
      <c r="K140" s="22">
        <v>309954</v>
      </c>
      <c r="L140" s="22">
        <v>0</v>
      </c>
      <c r="M140" s="22">
        <v>127125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2027383</v>
      </c>
      <c r="V140" s="22">
        <v>0</v>
      </c>
      <c r="W140" s="22">
        <v>0</v>
      </c>
      <c r="X140" s="22">
        <v>725996</v>
      </c>
      <c r="Y140" s="22">
        <v>0</v>
      </c>
      <c r="Z140" s="22">
        <v>129242</v>
      </c>
      <c r="AA140" s="22">
        <v>730584</v>
      </c>
      <c r="AB140" s="22">
        <v>0</v>
      </c>
      <c r="AC140" s="22">
        <v>0</v>
      </c>
      <c r="AD140" s="22">
        <v>0</v>
      </c>
      <c r="AE140" s="22">
        <v>1585822</v>
      </c>
      <c r="AF140" s="22">
        <v>441561</v>
      </c>
      <c r="AG140" s="22">
        <v>29695279</v>
      </c>
      <c r="AH140" s="22">
        <v>0</v>
      </c>
      <c r="AI140" s="22">
        <v>135640</v>
      </c>
      <c r="AJ140" s="22">
        <v>138377</v>
      </c>
      <c r="AK140" s="22">
        <v>837075</v>
      </c>
      <c r="AL140" s="22">
        <v>30806371</v>
      </c>
      <c r="AM140" s="22">
        <v>31247932</v>
      </c>
    </row>
    <row r="141" spans="1:39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1115416</v>
      </c>
      <c r="F141" s="22">
        <v>13999</v>
      </c>
      <c r="G141" s="22">
        <v>80860</v>
      </c>
      <c r="H141" s="22">
        <v>0</v>
      </c>
      <c r="I141" s="22">
        <v>0</v>
      </c>
      <c r="J141" s="22">
        <v>0</v>
      </c>
      <c r="K141" s="22">
        <v>420982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1907964</v>
      </c>
      <c r="S141" s="22">
        <v>0</v>
      </c>
      <c r="T141" s="22">
        <v>0</v>
      </c>
      <c r="U141" s="22">
        <v>3539221</v>
      </c>
      <c r="V141" s="22">
        <v>0</v>
      </c>
      <c r="W141" s="22">
        <v>0</v>
      </c>
      <c r="X141" s="22">
        <v>324485</v>
      </c>
      <c r="Y141" s="22">
        <v>2705</v>
      </c>
      <c r="Z141" s="22">
        <v>214679</v>
      </c>
      <c r="AA141" s="22">
        <v>1023399</v>
      </c>
      <c r="AB141" s="22">
        <v>0</v>
      </c>
      <c r="AC141" s="22">
        <v>2743994</v>
      </c>
      <c r="AD141" s="22">
        <v>0</v>
      </c>
      <c r="AE141" s="22">
        <v>4309262</v>
      </c>
      <c r="AF141" s="22">
        <v>-770041</v>
      </c>
      <c r="AG141" s="22">
        <v>23218493</v>
      </c>
      <c r="AH141" s="22">
        <v>0</v>
      </c>
      <c r="AI141" s="22">
        <v>200328</v>
      </c>
      <c r="AJ141" s="22">
        <v>122544</v>
      </c>
      <c r="AK141" s="22">
        <v>0</v>
      </c>
      <c r="AL141" s="22">
        <v>23541365</v>
      </c>
      <c r="AM141" s="22">
        <v>22771324</v>
      </c>
    </row>
    <row r="142" spans="1:39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1745102</v>
      </c>
      <c r="F142" s="22">
        <v>138189</v>
      </c>
      <c r="G142" s="22">
        <v>409209</v>
      </c>
      <c r="H142" s="22">
        <v>-52734</v>
      </c>
      <c r="I142" s="22">
        <v>32340</v>
      </c>
      <c r="J142" s="22">
        <v>0</v>
      </c>
      <c r="K142" s="22">
        <v>226804</v>
      </c>
      <c r="L142" s="22">
        <v>573068</v>
      </c>
      <c r="M142" s="22">
        <v>67680</v>
      </c>
      <c r="N142" s="22">
        <v>0</v>
      </c>
      <c r="O142" s="22">
        <v>0</v>
      </c>
      <c r="P142" s="22">
        <v>0</v>
      </c>
      <c r="Q142" s="22">
        <v>0</v>
      </c>
      <c r="R142" s="22">
        <v>9559</v>
      </c>
      <c r="S142" s="22">
        <v>0</v>
      </c>
      <c r="T142" s="22">
        <v>0</v>
      </c>
      <c r="U142" s="22">
        <v>3149217</v>
      </c>
      <c r="V142" s="22">
        <v>0</v>
      </c>
      <c r="W142" s="22">
        <v>110555</v>
      </c>
      <c r="X142" s="22">
        <v>480182</v>
      </c>
      <c r="Y142" s="22">
        <v>1650</v>
      </c>
      <c r="Z142" s="22">
        <v>724919</v>
      </c>
      <c r="AA142" s="22">
        <v>3401804</v>
      </c>
      <c r="AB142" s="22">
        <v>0</v>
      </c>
      <c r="AC142" s="22">
        <v>0</v>
      </c>
      <c r="AD142" s="22">
        <v>0</v>
      </c>
      <c r="AE142" s="22">
        <v>4719110</v>
      </c>
      <c r="AF142" s="22">
        <v>-1569893</v>
      </c>
      <c r="AG142" s="22">
        <v>27187262</v>
      </c>
      <c r="AH142" s="22">
        <v>0</v>
      </c>
      <c r="AI142" s="22">
        <v>115261</v>
      </c>
      <c r="AJ142" s="22">
        <v>33071</v>
      </c>
      <c r="AK142" s="22">
        <v>0</v>
      </c>
      <c r="AL142" s="22">
        <v>27335594</v>
      </c>
      <c r="AM142" s="22">
        <v>25765701</v>
      </c>
    </row>
    <row r="143" spans="1:39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1833926</v>
      </c>
      <c r="F143" s="22">
        <v>181910</v>
      </c>
      <c r="G143" s="22">
        <v>903667</v>
      </c>
      <c r="H143" s="22">
        <v>-420475</v>
      </c>
      <c r="I143" s="22">
        <v>717319</v>
      </c>
      <c r="J143" s="22">
        <v>0</v>
      </c>
      <c r="K143" s="22">
        <v>137084</v>
      </c>
      <c r="L143" s="22">
        <v>0</v>
      </c>
      <c r="M143" s="22">
        <v>49694</v>
      </c>
      <c r="N143" s="22">
        <v>0</v>
      </c>
      <c r="O143" s="22">
        <v>0</v>
      </c>
      <c r="P143" s="22">
        <v>0</v>
      </c>
      <c r="Q143" s="22">
        <v>0</v>
      </c>
      <c r="R143" s="22">
        <v>1544</v>
      </c>
      <c r="S143" s="22">
        <v>0</v>
      </c>
      <c r="T143" s="22">
        <v>0</v>
      </c>
      <c r="U143" s="22">
        <v>3404669</v>
      </c>
      <c r="V143" s="22">
        <v>0</v>
      </c>
      <c r="W143" s="22">
        <v>0</v>
      </c>
      <c r="X143" s="22">
        <v>145853</v>
      </c>
      <c r="Y143" s="22">
        <v>29049</v>
      </c>
      <c r="Z143" s="22">
        <v>758079</v>
      </c>
      <c r="AA143" s="22">
        <v>74954</v>
      </c>
      <c r="AB143" s="22">
        <v>9009</v>
      </c>
      <c r="AC143" s="22">
        <v>410355</v>
      </c>
      <c r="AD143" s="22">
        <v>0</v>
      </c>
      <c r="AE143" s="22">
        <v>1427299</v>
      </c>
      <c r="AF143" s="22">
        <v>1977370</v>
      </c>
      <c r="AG143" s="22">
        <v>5790710</v>
      </c>
      <c r="AH143" s="22"/>
      <c r="AI143" s="22">
        <v>72905</v>
      </c>
      <c r="AJ143" s="22">
        <v>140095</v>
      </c>
      <c r="AK143" s="22">
        <v>0</v>
      </c>
      <c r="AL143" s="22">
        <v>6003710</v>
      </c>
      <c r="AM143" s="22">
        <v>7981080</v>
      </c>
    </row>
    <row r="144" spans="1:39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1290751</v>
      </c>
      <c r="F144" s="22">
        <v>79365</v>
      </c>
      <c r="G144" s="22">
        <v>31871</v>
      </c>
      <c r="H144" s="22">
        <v>-9953</v>
      </c>
      <c r="I144" s="22">
        <v>388225</v>
      </c>
      <c r="J144" s="22">
        <v>0</v>
      </c>
      <c r="K144" s="22">
        <v>84064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1864323</v>
      </c>
      <c r="V144" s="22">
        <v>0</v>
      </c>
      <c r="W144" s="22">
        <v>0</v>
      </c>
      <c r="X144" s="22">
        <v>198761</v>
      </c>
      <c r="Y144" s="22">
        <v>0</v>
      </c>
      <c r="Z144" s="22">
        <v>41804</v>
      </c>
      <c r="AA144" s="22">
        <v>0</v>
      </c>
      <c r="AB144" s="22">
        <v>16043</v>
      </c>
      <c r="AC144" s="22">
        <v>307409</v>
      </c>
      <c r="AD144" s="22">
        <v>0</v>
      </c>
      <c r="AE144" s="22">
        <v>564017</v>
      </c>
      <c r="AF144" s="22">
        <v>1300306</v>
      </c>
      <c r="AG144" s="22">
        <v>12233364</v>
      </c>
      <c r="AH144" s="22">
        <v>0</v>
      </c>
      <c r="AI144" s="22">
        <v>83375</v>
      </c>
      <c r="AJ144" s="22">
        <v>6840</v>
      </c>
      <c r="AK144" s="22">
        <v>225631</v>
      </c>
      <c r="AL144" s="22">
        <v>12549210</v>
      </c>
      <c r="AM144" s="22">
        <v>13849516</v>
      </c>
    </row>
    <row r="145" spans="1:39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4056483</v>
      </c>
      <c r="F145" s="22">
        <v>179933</v>
      </c>
      <c r="G145" s="22">
        <v>26211</v>
      </c>
      <c r="H145" s="22">
        <v>0</v>
      </c>
      <c r="I145" s="22">
        <v>3189217</v>
      </c>
      <c r="J145" s="22">
        <v>0</v>
      </c>
      <c r="K145" s="22">
        <v>975929</v>
      </c>
      <c r="L145" s="22">
        <v>0</v>
      </c>
      <c r="M145" s="22">
        <v>0</v>
      </c>
      <c r="N145" s="22">
        <v>3773593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12201366</v>
      </c>
      <c r="V145" s="22">
        <v>0</v>
      </c>
      <c r="W145" s="22">
        <v>4608</v>
      </c>
      <c r="X145" s="22">
        <v>905513</v>
      </c>
      <c r="Y145" s="22">
        <v>23990</v>
      </c>
      <c r="Z145" s="22">
        <v>1139470</v>
      </c>
      <c r="AA145" s="22">
        <v>1338392</v>
      </c>
      <c r="AB145" s="22">
        <v>0</v>
      </c>
      <c r="AC145" s="22">
        <v>6652650</v>
      </c>
      <c r="AD145" s="22">
        <v>0</v>
      </c>
      <c r="AE145" s="22">
        <v>10064623</v>
      </c>
      <c r="AF145" s="22">
        <v>2136743</v>
      </c>
      <c r="AG145" s="22">
        <v>30192888</v>
      </c>
      <c r="AH145" s="22">
        <v>0</v>
      </c>
      <c r="AI145" s="22">
        <v>9035</v>
      </c>
      <c r="AJ145" s="22">
        <v>206488</v>
      </c>
      <c r="AK145" s="22">
        <v>0</v>
      </c>
      <c r="AL145" s="22">
        <v>30408411</v>
      </c>
      <c r="AM145" s="22">
        <v>32545154</v>
      </c>
    </row>
    <row r="146" spans="1:39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7764592</v>
      </c>
      <c r="F146" s="22">
        <v>556716</v>
      </c>
      <c r="G146" s="22">
        <v>203236</v>
      </c>
      <c r="H146" s="22">
        <v>-30000</v>
      </c>
      <c r="I146" s="22">
        <v>188641</v>
      </c>
      <c r="J146" s="22">
        <v>498123</v>
      </c>
      <c r="K146" s="22">
        <v>1482136</v>
      </c>
      <c r="L146" s="22">
        <v>0</v>
      </c>
      <c r="M146" s="22">
        <v>0</v>
      </c>
      <c r="N146" s="22">
        <v>0</v>
      </c>
      <c r="O146" s="22">
        <v>4049768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14713212</v>
      </c>
      <c r="V146" s="22">
        <v>0</v>
      </c>
      <c r="W146" s="22">
        <v>0</v>
      </c>
      <c r="X146" s="22">
        <v>2696244</v>
      </c>
      <c r="Y146" s="22">
        <v>577302</v>
      </c>
      <c r="Z146" s="22">
        <v>688717</v>
      </c>
      <c r="AA146" s="22">
        <v>16141520</v>
      </c>
      <c r="AB146" s="22">
        <v>0</v>
      </c>
      <c r="AC146" s="22">
        <v>260187</v>
      </c>
      <c r="AD146" s="22">
        <v>0</v>
      </c>
      <c r="AE146" s="22">
        <v>20363970</v>
      </c>
      <c r="AF146" s="22">
        <v>-5650758</v>
      </c>
      <c r="AG146" s="22">
        <v>138386847</v>
      </c>
      <c r="AH146" s="22">
        <v>0</v>
      </c>
      <c r="AI146" s="22">
        <v>0</v>
      </c>
      <c r="AJ146" s="22">
        <v>95859</v>
      </c>
      <c r="AK146" s="22">
        <v>0</v>
      </c>
      <c r="AL146" s="22">
        <v>138482706</v>
      </c>
      <c r="AM146" s="22">
        <v>132831948</v>
      </c>
    </row>
    <row r="147" spans="1:39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1288244</v>
      </c>
      <c r="F147" s="22">
        <v>103259</v>
      </c>
      <c r="G147" s="22">
        <v>132207</v>
      </c>
      <c r="H147" s="22">
        <v>-96367</v>
      </c>
      <c r="I147" s="22">
        <v>18525</v>
      </c>
      <c r="J147" s="22">
        <v>0</v>
      </c>
      <c r="K147" s="22">
        <v>64530</v>
      </c>
      <c r="L147" s="22">
        <v>0</v>
      </c>
      <c r="M147" s="22">
        <v>9164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1519562</v>
      </c>
      <c r="V147" s="22">
        <v>0</v>
      </c>
      <c r="W147" s="22">
        <v>0</v>
      </c>
      <c r="X147" s="22">
        <v>185473</v>
      </c>
      <c r="Y147" s="22">
        <v>8062</v>
      </c>
      <c r="Z147" s="22">
        <v>135597</v>
      </c>
      <c r="AA147" s="22">
        <v>1295467</v>
      </c>
      <c r="AB147" s="22">
        <v>0</v>
      </c>
      <c r="AC147" s="22">
        <v>0</v>
      </c>
      <c r="AD147" s="22">
        <v>331758</v>
      </c>
      <c r="AE147" s="22">
        <v>1956357</v>
      </c>
      <c r="AF147" s="22">
        <v>-436795</v>
      </c>
      <c r="AG147" s="22">
        <v>11308175</v>
      </c>
      <c r="AH147" s="22"/>
      <c r="AI147" s="22">
        <v>0</v>
      </c>
      <c r="AJ147" s="22">
        <v>19308</v>
      </c>
      <c r="AK147" s="22">
        <v>0</v>
      </c>
      <c r="AL147" s="22">
        <v>11327483</v>
      </c>
      <c r="AM147" s="22">
        <v>10890688</v>
      </c>
    </row>
    <row r="148" spans="1:39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6585518</v>
      </c>
      <c r="F148" s="22">
        <v>92454</v>
      </c>
      <c r="G148" s="22">
        <v>52437</v>
      </c>
      <c r="H148" s="22">
        <v>0</v>
      </c>
      <c r="I148" s="22">
        <v>477705</v>
      </c>
      <c r="J148" s="22">
        <v>0</v>
      </c>
      <c r="K148" s="22">
        <v>415850</v>
      </c>
      <c r="L148" s="22">
        <v>0</v>
      </c>
      <c r="M148" s="22">
        <v>230859</v>
      </c>
      <c r="N148" s="22">
        <v>0</v>
      </c>
      <c r="O148" s="22">
        <v>0</v>
      </c>
      <c r="P148" s="22">
        <v>0</v>
      </c>
      <c r="Q148" s="22">
        <v>0</v>
      </c>
      <c r="R148" s="22">
        <v>2014539</v>
      </c>
      <c r="S148" s="22">
        <v>0</v>
      </c>
      <c r="T148" s="22">
        <v>0</v>
      </c>
      <c r="U148" s="22">
        <v>9869362</v>
      </c>
      <c r="V148" s="22">
        <v>0</v>
      </c>
      <c r="W148" s="22">
        <v>0</v>
      </c>
      <c r="X148" s="22">
        <v>418966</v>
      </c>
      <c r="Y148" s="22">
        <v>155876</v>
      </c>
      <c r="Z148" s="22">
        <v>1399709</v>
      </c>
      <c r="AA148" s="22">
        <v>678969</v>
      </c>
      <c r="AB148" s="22">
        <v>0</v>
      </c>
      <c r="AC148" s="22">
        <v>476510</v>
      </c>
      <c r="AD148" s="22">
        <v>0</v>
      </c>
      <c r="AE148" s="22">
        <v>3130030</v>
      </c>
      <c r="AF148" s="22">
        <v>6739332</v>
      </c>
      <c r="AG148" s="22">
        <v>38340892</v>
      </c>
      <c r="AH148" s="22">
        <v>0</v>
      </c>
      <c r="AI148" s="22">
        <v>0</v>
      </c>
      <c r="AJ148" s="22">
        <v>117082</v>
      </c>
      <c r="AK148" s="22">
        <v>0</v>
      </c>
      <c r="AL148" s="22">
        <v>38457974</v>
      </c>
      <c r="AM148" s="22">
        <v>45197306</v>
      </c>
    </row>
    <row r="149" spans="1:39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3450199</v>
      </c>
      <c r="F149" s="22">
        <v>16569</v>
      </c>
      <c r="G149" s="22">
        <v>13588</v>
      </c>
      <c r="H149" s="22">
        <v>0</v>
      </c>
      <c r="I149" s="22">
        <v>63771</v>
      </c>
      <c r="J149" s="22">
        <v>0</v>
      </c>
      <c r="K149" s="22">
        <v>155323</v>
      </c>
      <c r="L149" s="22">
        <v>0</v>
      </c>
      <c r="M149" s="22">
        <v>458587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4158037</v>
      </c>
      <c r="V149" s="22">
        <v>0</v>
      </c>
      <c r="W149" s="22">
        <v>246</v>
      </c>
      <c r="X149" s="22">
        <v>114732</v>
      </c>
      <c r="Y149" s="22">
        <v>28039</v>
      </c>
      <c r="Z149" s="22">
        <v>410</v>
      </c>
      <c r="AA149" s="22">
        <v>129542</v>
      </c>
      <c r="AB149" s="22">
        <v>0</v>
      </c>
      <c r="AC149" s="22">
        <v>0</v>
      </c>
      <c r="AD149" s="22">
        <v>0</v>
      </c>
      <c r="AE149" s="22">
        <v>272969</v>
      </c>
      <c r="AF149" s="22">
        <v>3885068</v>
      </c>
      <c r="AG149" s="22">
        <v>18454055</v>
      </c>
      <c r="AH149" s="22">
        <v>0</v>
      </c>
      <c r="AI149" s="22">
        <v>0</v>
      </c>
      <c r="AJ149" s="22">
        <v>0</v>
      </c>
      <c r="AK149" s="22">
        <v>0</v>
      </c>
      <c r="AL149" s="22">
        <v>18454055</v>
      </c>
      <c r="AM149" s="22">
        <v>22339123</v>
      </c>
    </row>
    <row r="150" spans="1:39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34956514</v>
      </c>
      <c r="F150" s="22">
        <v>1330652</v>
      </c>
      <c r="G150" s="22">
        <v>273342</v>
      </c>
      <c r="H150" s="22">
        <v>-11934</v>
      </c>
      <c r="I150" s="22">
        <v>581592</v>
      </c>
      <c r="J150" s="22">
        <v>288300</v>
      </c>
      <c r="K150" s="22">
        <v>9176552</v>
      </c>
      <c r="L150" s="22">
        <v>0</v>
      </c>
      <c r="M150" s="22">
        <v>1333991</v>
      </c>
      <c r="N150" s="22">
        <v>77440</v>
      </c>
      <c r="O150" s="22">
        <v>0</v>
      </c>
      <c r="P150" s="22">
        <v>0</v>
      </c>
      <c r="Q150" s="22">
        <v>0</v>
      </c>
      <c r="R150" s="22">
        <v>58879548</v>
      </c>
      <c r="S150" s="22">
        <v>0</v>
      </c>
      <c r="T150" s="22">
        <v>0</v>
      </c>
      <c r="U150" s="22">
        <v>106885997</v>
      </c>
      <c r="V150" s="22">
        <v>0</v>
      </c>
      <c r="W150" s="22">
        <v>271075</v>
      </c>
      <c r="X150" s="22">
        <v>14353480</v>
      </c>
      <c r="Y150" s="22">
        <v>1321803</v>
      </c>
      <c r="Z150" s="22">
        <v>12287260</v>
      </c>
      <c r="AA150" s="22">
        <v>21169352</v>
      </c>
      <c r="AB150" s="22">
        <v>0</v>
      </c>
      <c r="AC150" s="22">
        <v>2037078</v>
      </c>
      <c r="AD150" s="22">
        <v>0</v>
      </c>
      <c r="AE150" s="22">
        <v>51440048</v>
      </c>
      <c r="AF150" s="22">
        <v>55445949</v>
      </c>
      <c r="AG150" s="22">
        <v>425387751</v>
      </c>
      <c r="AH150" s="22">
        <v>1282944</v>
      </c>
      <c r="AI150" s="22">
        <v>63312</v>
      </c>
      <c r="AJ150" s="22">
        <v>319104</v>
      </c>
      <c r="AK150" s="22">
        <v>0</v>
      </c>
      <c r="AL150" s="22">
        <v>427053111</v>
      </c>
      <c r="AM150" s="22">
        <v>482499060</v>
      </c>
    </row>
    <row r="151" spans="1:39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7858943</v>
      </c>
      <c r="F151" s="22">
        <v>418381</v>
      </c>
      <c r="G151" s="22">
        <v>302521</v>
      </c>
      <c r="H151" s="22">
        <v>0</v>
      </c>
      <c r="I151" s="22">
        <v>2122553</v>
      </c>
      <c r="J151" s="22">
        <v>0</v>
      </c>
      <c r="K151" s="22">
        <v>7542581</v>
      </c>
      <c r="L151" s="22">
        <v>0</v>
      </c>
      <c r="M151" s="22">
        <v>0</v>
      </c>
      <c r="N151" s="22">
        <v>53520</v>
      </c>
      <c r="O151" s="22">
        <v>0</v>
      </c>
      <c r="P151" s="22">
        <v>0</v>
      </c>
      <c r="Q151" s="22">
        <v>0</v>
      </c>
      <c r="R151" s="22">
        <v>300000</v>
      </c>
      <c r="S151" s="22">
        <v>0</v>
      </c>
      <c r="T151" s="22">
        <v>0</v>
      </c>
      <c r="U151" s="22">
        <v>18598499</v>
      </c>
      <c r="V151" s="22">
        <v>0</v>
      </c>
      <c r="W151" s="22">
        <v>920091</v>
      </c>
      <c r="X151" s="22">
        <v>2342322</v>
      </c>
      <c r="Y151" s="22">
        <v>699355</v>
      </c>
      <c r="Z151" s="22">
        <v>968066</v>
      </c>
      <c r="AA151" s="22">
        <v>26887405</v>
      </c>
      <c r="AB151" s="22">
        <v>0</v>
      </c>
      <c r="AC151" s="22">
        <v>128582</v>
      </c>
      <c r="AD151" s="22">
        <v>0</v>
      </c>
      <c r="AE151" s="22">
        <v>31945821</v>
      </c>
      <c r="AF151" s="22">
        <v>-13347322</v>
      </c>
      <c r="AG151" s="22">
        <v>100978834</v>
      </c>
      <c r="AH151" s="22">
        <v>0</v>
      </c>
      <c r="AI151" s="22">
        <v>0</v>
      </c>
      <c r="AJ151" s="22">
        <v>109958</v>
      </c>
      <c r="AK151" s="22">
        <v>0</v>
      </c>
      <c r="AL151" s="22">
        <v>101088792</v>
      </c>
      <c r="AM151" s="22">
        <v>87741470</v>
      </c>
    </row>
    <row r="152" spans="1:39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762114</v>
      </c>
      <c r="F152" s="22">
        <v>94695</v>
      </c>
      <c r="G152" s="22">
        <v>52128</v>
      </c>
      <c r="H152" s="22">
        <v>-6741</v>
      </c>
      <c r="I152" s="22">
        <v>437573</v>
      </c>
      <c r="J152" s="22">
        <v>0</v>
      </c>
      <c r="K152" s="22">
        <v>204608</v>
      </c>
      <c r="L152" s="22">
        <v>0</v>
      </c>
      <c r="M152" s="22">
        <v>116920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1661297</v>
      </c>
      <c r="V152" s="22">
        <v>0</v>
      </c>
      <c r="W152" s="22">
        <v>0</v>
      </c>
      <c r="X152" s="22">
        <v>365660</v>
      </c>
      <c r="Y152" s="22">
        <v>0</v>
      </c>
      <c r="Z152" s="22">
        <v>254312</v>
      </c>
      <c r="AA152" s="22">
        <v>1117644</v>
      </c>
      <c r="AB152" s="22">
        <v>0</v>
      </c>
      <c r="AC152" s="22">
        <v>1031531</v>
      </c>
      <c r="AD152" s="22">
        <v>0</v>
      </c>
      <c r="AE152" s="22">
        <v>2769147</v>
      </c>
      <c r="AF152" s="22">
        <v>-1107850</v>
      </c>
      <c r="AG152" s="22">
        <v>10799554</v>
      </c>
      <c r="AH152" s="22">
        <v>0</v>
      </c>
      <c r="AI152" s="22">
        <v>0</v>
      </c>
      <c r="AJ152" s="22">
        <v>5981</v>
      </c>
      <c r="AK152" s="22">
        <v>0</v>
      </c>
      <c r="AL152" s="22">
        <v>10805535</v>
      </c>
      <c r="AM152" s="22">
        <v>9697685</v>
      </c>
    </row>
    <row r="153" spans="1:39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1287655</v>
      </c>
      <c r="F153" s="22">
        <v>63743</v>
      </c>
      <c r="G153" s="22">
        <v>45406</v>
      </c>
      <c r="H153" s="22">
        <v>0</v>
      </c>
      <c r="I153" s="22">
        <v>0</v>
      </c>
      <c r="J153" s="22">
        <v>15000</v>
      </c>
      <c r="K153" s="22">
        <v>477096</v>
      </c>
      <c r="L153" s="22">
        <v>0</v>
      </c>
      <c r="M153" s="22">
        <v>214841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59804</v>
      </c>
      <c r="U153" s="22">
        <v>2163545</v>
      </c>
      <c r="V153" s="22">
        <v>0</v>
      </c>
      <c r="W153" s="22">
        <v>0</v>
      </c>
      <c r="X153" s="22">
        <v>272676</v>
      </c>
      <c r="Y153" s="22">
        <v>27512</v>
      </c>
      <c r="Z153" s="22">
        <v>1037242</v>
      </c>
      <c r="AA153" s="22">
        <v>3718644</v>
      </c>
      <c r="AB153" s="22">
        <v>0</v>
      </c>
      <c r="AC153" s="22">
        <v>0</v>
      </c>
      <c r="AD153" s="22">
        <v>0</v>
      </c>
      <c r="AE153" s="22">
        <v>5056074</v>
      </c>
      <c r="AF153" s="22">
        <v>-2892529</v>
      </c>
      <c r="AG153" s="22">
        <v>25482955</v>
      </c>
      <c r="AH153" s="22">
        <v>0</v>
      </c>
      <c r="AI153" s="22">
        <v>0</v>
      </c>
      <c r="AJ153" s="22">
        <v>0</v>
      </c>
      <c r="AK153" s="22">
        <v>0</v>
      </c>
      <c r="AL153" s="22">
        <v>25482955</v>
      </c>
      <c r="AM153" s="22">
        <v>22590426</v>
      </c>
    </row>
    <row r="154" spans="1:39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16150554</v>
      </c>
      <c r="F154" s="22">
        <v>663204</v>
      </c>
      <c r="G154" s="22">
        <v>1059228</v>
      </c>
      <c r="H154" s="22">
        <v>-1115848</v>
      </c>
      <c r="I154" s="22">
        <v>3639900</v>
      </c>
      <c r="J154" s="22">
        <v>0</v>
      </c>
      <c r="K154" s="22">
        <v>4019953</v>
      </c>
      <c r="L154" s="22">
        <v>1271335</v>
      </c>
      <c r="M154" s="22">
        <v>42789</v>
      </c>
      <c r="N154" s="22">
        <v>0</v>
      </c>
      <c r="O154" s="22">
        <v>1057953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26789068</v>
      </c>
      <c r="V154" s="22">
        <v>0</v>
      </c>
      <c r="W154" s="22">
        <v>1061906</v>
      </c>
      <c r="X154" s="22">
        <v>2710439</v>
      </c>
      <c r="Y154" s="22">
        <v>54267</v>
      </c>
      <c r="Z154" s="22">
        <v>3585692</v>
      </c>
      <c r="AA154" s="22">
        <v>20665375</v>
      </c>
      <c r="AB154" s="22">
        <v>236027</v>
      </c>
      <c r="AC154" s="22">
        <v>3466928</v>
      </c>
      <c r="AD154" s="22">
        <v>0</v>
      </c>
      <c r="AE154" s="22">
        <v>31780634</v>
      </c>
      <c r="AF154" s="22">
        <v>-4991566</v>
      </c>
      <c r="AG154" s="22">
        <v>132744643</v>
      </c>
      <c r="AH154" s="22">
        <v>0</v>
      </c>
      <c r="AI154" s="22">
        <v>1184844</v>
      </c>
      <c r="AJ154" s="22">
        <v>208957</v>
      </c>
      <c r="AK154" s="22">
        <v>0</v>
      </c>
      <c r="AL154" s="22">
        <v>134138444</v>
      </c>
      <c r="AM154" s="22">
        <v>129146878</v>
      </c>
    </row>
    <row r="155" spans="1:39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6426479</v>
      </c>
      <c r="F155" s="22">
        <v>170365</v>
      </c>
      <c r="G155" s="22">
        <v>33327</v>
      </c>
      <c r="H155" s="22">
        <v>0</v>
      </c>
      <c r="I155" s="22">
        <v>0</v>
      </c>
      <c r="J155" s="22">
        <v>0</v>
      </c>
      <c r="K155" s="22">
        <v>1473710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8103881</v>
      </c>
      <c r="V155" s="22">
        <v>0</v>
      </c>
      <c r="W155" s="22">
        <v>0</v>
      </c>
      <c r="X155" s="22">
        <v>999175</v>
      </c>
      <c r="Y155" s="22">
        <v>0</v>
      </c>
      <c r="Z155" s="22">
        <v>861358</v>
      </c>
      <c r="AA155" s="22">
        <v>2148905</v>
      </c>
      <c r="AB155" s="22">
        <v>0</v>
      </c>
      <c r="AC155" s="22">
        <v>0</v>
      </c>
      <c r="AD155" s="22">
        <v>0</v>
      </c>
      <c r="AE155" s="22">
        <v>4009438</v>
      </c>
      <c r="AF155" s="22">
        <v>4094443</v>
      </c>
      <c r="AG155" s="22">
        <v>49072535</v>
      </c>
      <c r="AH155" s="22">
        <v>0</v>
      </c>
      <c r="AI155" s="22">
        <v>0</v>
      </c>
      <c r="AJ155" s="22">
        <v>31350</v>
      </c>
      <c r="AK155" s="22">
        <v>0</v>
      </c>
      <c r="AL155" s="22">
        <v>49103885</v>
      </c>
      <c r="AM155" s="22">
        <v>53198328</v>
      </c>
    </row>
    <row r="156" spans="1:39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5465409</v>
      </c>
      <c r="F156" s="22">
        <v>67552</v>
      </c>
      <c r="G156" s="22">
        <v>35272</v>
      </c>
      <c r="H156" s="22">
        <v>0</v>
      </c>
      <c r="I156" s="22">
        <v>0</v>
      </c>
      <c r="J156" s="22">
        <v>0</v>
      </c>
      <c r="K156" s="22">
        <v>482006</v>
      </c>
      <c r="L156" s="22">
        <v>0</v>
      </c>
      <c r="M156" s="22">
        <v>71849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6122088</v>
      </c>
      <c r="V156" s="22">
        <v>0</v>
      </c>
      <c r="W156" s="22">
        <v>0</v>
      </c>
      <c r="X156" s="22">
        <v>375092</v>
      </c>
      <c r="Y156" s="22">
        <v>36500</v>
      </c>
      <c r="Z156" s="22">
        <v>279970</v>
      </c>
      <c r="AA156" s="22">
        <v>1418885</v>
      </c>
      <c r="AB156" s="22">
        <v>0</v>
      </c>
      <c r="AC156" s="22">
        <v>1498950</v>
      </c>
      <c r="AD156" s="22">
        <v>0</v>
      </c>
      <c r="AE156" s="22">
        <v>3609397</v>
      </c>
      <c r="AF156" s="22">
        <v>2512691</v>
      </c>
      <c r="AG156" s="22">
        <v>29263615</v>
      </c>
      <c r="AH156" s="22">
        <v>0</v>
      </c>
      <c r="AI156" s="22">
        <v>40816</v>
      </c>
      <c r="AJ156" s="22">
        <v>14230</v>
      </c>
      <c r="AK156" s="22">
        <v>533676</v>
      </c>
      <c r="AL156" s="22">
        <v>29852337</v>
      </c>
      <c r="AM156" s="22">
        <v>32365028</v>
      </c>
    </row>
    <row r="157" spans="1:39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2762276</v>
      </c>
      <c r="F157" s="22">
        <v>204267</v>
      </c>
      <c r="G157" s="22">
        <v>56741</v>
      </c>
      <c r="H157" s="22">
        <v>0</v>
      </c>
      <c r="I157" s="22">
        <v>0</v>
      </c>
      <c r="J157" s="22">
        <v>0</v>
      </c>
      <c r="K157" s="22">
        <v>2613237</v>
      </c>
      <c r="L157" s="22">
        <v>0</v>
      </c>
      <c r="M157" s="22">
        <v>333653</v>
      </c>
      <c r="N157" s="22">
        <v>0</v>
      </c>
      <c r="O157" s="22">
        <v>0</v>
      </c>
      <c r="P157" s="22">
        <v>0</v>
      </c>
      <c r="Q157" s="22">
        <v>0</v>
      </c>
      <c r="R157" s="22">
        <v>6472359</v>
      </c>
      <c r="S157" s="22">
        <v>0</v>
      </c>
      <c r="T157" s="22">
        <v>0</v>
      </c>
      <c r="U157" s="22">
        <v>12442533</v>
      </c>
      <c r="V157" s="22">
        <v>0</v>
      </c>
      <c r="W157" s="22">
        <v>0</v>
      </c>
      <c r="X157" s="22">
        <v>1018238</v>
      </c>
      <c r="Y157" s="22">
        <v>108068</v>
      </c>
      <c r="Z157" s="22">
        <v>778266</v>
      </c>
      <c r="AA157" s="22">
        <v>3083845</v>
      </c>
      <c r="AB157" s="22">
        <v>0</v>
      </c>
      <c r="AC157" s="22">
        <v>3293244</v>
      </c>
      <c r="AD157" s="22">
        <v>0</v>
      </c>
      <c r="AE157" s="22">
        <v>8281661</v>
      </c>
      <c r="AF157" s="22">
        <v>4160872</v>
      </c>
      <c r="AG157" s="22">
        <v>50614049</v>
      </c>
      <c r="AH157" s="22"/>
      <c r="AI157" s="22">
        <v>298419</v>
      </c>
      <c r="AJ157" s="22">
        <v>130918</v>
      </c>
      <c r="AK157" s="22">
        <v>0</v>
      </c>
      <c r="AL157" s="22">
        <v>51043386</v>
      </c>
      <c r="AM157" s="22">
        <v>55204258</v>
      </c>
    </row>
    <row r="158" spans="1:39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22950254</v>
      </c>
      <c r="F158" s="22">
        <v>285250</v>
      </c>
      <c r="G158" s="22">
        <v>55328</v>
      </c>
      <c r="H158" s="22">
        <v>-7242</v>
      </c>
      <c r="I158" s="22">
        <v>477083</v>
      </c>
      <c r="J158" s="22">
        <v>0</v>
      </c>
      <c r="K158" s="22">
        <v>1354140</v>
      </c>
      <c r="L158" s="22">
        <v>0</v>
      </c>
      <c r="M158" s="22">
        <v>885652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175000</v>
      </c>
      <c r="T158" s="22">
        <v>0</v>
      </c>
      <c r="U158" s="22">
        <v>26175465</v>
      </c>
      <c r="V158" s="22">
        <v>0</v>
      </c>
      <c r="W158" s="22">
        <v>0</v>
      </c>
      <c r="X158" s="22">
        <v>2343486</v>
      </c>
      <c r="Y158" s="22">
        <v>211323</v>
      </c>
      <c r="Z158" s="22">
        <v>1024376</v>
      </c>
      <c r="AA158" s="22">
        <v>25399772</v>
      </c>
      <c r="AB158" s="22">
        <v>0</v>
      </c>
      <c r="AC158" s="22">
        <v>36738524</v>
      </c>
      <c r="AD158" s="22">
        <v>0</v>
      </c>
      <c r="AE158" s="22">
        <v>65717481</v>
      </c>
      <c r="AF158" s="22">
        <v>-39542016</v>
      </c>
      <c r="AG158" s="22">
        <v>98662071</v>
      </c>
      <c r="AH158" s="22">
        <v>0</v>
      </c>
      <c r="AI158" s="22">
        <v>454968</v>
      </c>
      <c r="AJ158" s="22">
        <v>143757</v>
      </c>
      <c r="AK158" s="22">
        <v>0</v>
      </c>
      <c r="AL158" s="22">
        <v>99260796</v>
      </c>
      <c r="AM158" s="22">
        <v>59718780</v>
      </c>
    </row>
    <row r="159" spans="1:39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6547316</v>
      </c>
      <c r="F159" s="22">
        <v>108592</v>
      </c>
      <c r="G159" s="22">
        <v>206843</v>
      </c>
      <c r="H159" s="22">
        <v>-122214</v>
      </c>
      <c r="I159" s="22">
        <v>1511750</v>
      </c>
      <c r="J159" s="22">
        <v>41906</v>
      </c>
      <c r="K159" s="22">
        <v>250895</v>
      </c>
      <c r="L159" s="22">
        <v>0</v>
      </c>
      <c r="M159" s="22">
        <v>2625887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20</v>
      </c>
      <c r="U159" s="22">
        <v>11170995</v>
      </c>
      <c r="V159" s="22">
        <v>0</v>
      </c>
      <c r="W159" s="22">
        <v>253900</v>
      </c>
      <c r="X159" s="22">
        <v>320278</v>
      </c>
      <c r="Y159" s="22">
        <v>86944</v>
      </c>
      <c r="Z159" s="22">
        <v>276344</v>
      </c>
      <c r="AA159" s="22">
        <v>381188</v>
      </c>
      <c r="AB159" s="22">
        <v>252983</v>
      </c>
      <c r="AC159" s="22">
        <v>0</v>
      </c>
      <c r="AD159" s="22">
        <v>0</v>
      </c>
      <c r="AE159" s="22">
        <v>1571637</v>
      </c>
      <c r="AF159" s="22">
        <v>9599358</v>
      </c>
      <c r="AG159" s="22">
        <v>38880507</v>
      </c>
      <c r="AH159" s="22"/>
      <c r="AI159" s="22">
        <v>31269</v>
      </c>
      <c r="AJ159" s="22">
        <v>11009</v>
      </c>
      <c r="AK159" s="22">
        <v>0</v>
      </c>
      <c r="AL159" s="22">
        <v>38922785</v>
      </c>
      <c r="AM159" s="22">
        <v>48522143</v>
      </c>
    </row>
    <row r="160" spans="1:39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58759</v>
      </c>
      <c r="F160" s="22">
        <v>0</v>
      </c>
      <c r="G160" s="22">
        <v>289352</v>
      </c>
      <c r="H160" s="22">
        <v>-159367</v>
      </c>
      <c r="I160" s="22">
        <v>0</v>
      </c>
      <c r="J160" s="22">
        <v>0</v>
      </c>
      <c r="K160" s="22">
        <v>450124</v>
      </c>
      <c r="L160" s="22">
        <v>0</v>
      </c>
      <c r="M160" s="22">
        <v>219406</v>
      </c>
      <c r="N160" s="22">
        <v>0</v>
      </c>
      <c r="O160" s="22">
        <v>0</v>
      </c>
      <c r="P160" s="22">
        <v>903258</v>
      </c>
      <c r="Q160" s="22">
        <v>0</v>
      </c>
      <c r="R160" s="22">
        <v>871283</v>
      </c>
      <c r="S160" s="22">
        <v>0</v>
      </c>
      <c r="T160" s="22">
        <v>0</v>
      </c>
      <c r="U160" s="22">
        <v>2632815</v>
      </c>
      <c r="V160" s="22">
        <v>31923</v>
      </c>
      <c r="W160" s="22">
        <v>0</v>
      </c>
      <c r="X160" s="22">
        <v>451361</v>
      </c>
      <c r="Y160" s="22">
        <v>54647</v>
      </c>
      <c r="Z160" s="22">
        <v>35000</v>
      </c>
      <c r="AA160" s="22">
        <v>308847</v>
      </c>
      <c r="AB160" s="22">
        <v>0</v>
      </c>
      <c r="AC160" s="22">
        <v>74012</v>
      </c>
      <c r="AD160" s="22">
        <v>0</v>
      </c>
      <c r="AE160" s="22">
        <v>955790</v>
      </c>
      <c r="AF160" s="22">
        <v>1677025</v>
      </c>
      <c r="AG160" s="22">
        <v>32415710</v>
      </c>
      <c r="AH160" s="22">
        <v>0</v>
      </c>
      <c r="AI160" s="22">
        <v>5409</v>
      </c>
      <c r="AJ160" s="22">
        <v>140776</v>
      </c>
      <c r="AK160" s="22">
        <v>0</v>
      </c>
      <c r="AL160" s="22">
        <v>32561895</v>
      </c>
      <c r="AM160" s="22">
        <v>34238920</v>
      </c>
    </row>
    <row r="161" spans="1:39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2565743</v>
      </c>
      <c r="F161" s="22">
        <v>302709</v>
      </c>
      <c r="G161" s="22">
        <v>158478</v>
      </c>
      <c r="H161" s="22">
        <v>0</v>
      </c>
      <c r="I161" s="22">
        <v>257287</v>
      </c>
      <c r="J161" s="22">
        <v>0</v>
      </c>
      <c r="K161" s="22">
        <v>545936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3830153</v>
      </c>
      <c r="V161" s="22">
        <v>0</v>
      </c>
      <c r="W161" s="22">
        <v>0</v>
      </c>
      <c r="X161" s="22">
        <v>983388</v>
      </c>
      <c r="Y161" s="22">
        <v>0</v>
      </c>
      <c r="Z161" s="22">
        <v>263166</v>
      </c>
      <c r="AA161" s="22">
        <v>6794962</v>
      </c>
      <c r="AB161" s="22">
        <v>216630</v>
      </c>
      <c r="AC161" s="22">
        <v>0</v>
      </c>
      <c r="AD161" s="22">
        <v>0</v>
      </c>
      <c r="AE161" s="22">
        <v>8258146</v>
      </c>
      <c r="AF161" s="22">
        <v>-4427993</v>
      </c>
      <c r="AG161" s="22">
        <v>36965793</v>
      </c>
      <c r="AH161" s="22">
        <v>0</v>
      </c>
      <c r="AI161" s="22">
        <v>53131</v>
      </c>
      <c r="AJ161" s="22">
        <v>2982</v>
      </c>
      <c r="AK161" s="22">
        <v>127819</v>
      </c>
      <c r="AL161" s="22">
        <v>37149725</v>
      </c>
      <c r="AM161" s="22">
        <v>32721732</v>
      </c>
    </row>
    <row r="162" spans="1:39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4983915</v>
      </c>
      <c r="F162" s="22">
        <v>272017</v>
      </c>
      <c r="G162" s="22">
        <v>383597</v>
      </c>
      <c r="H162" s="22">
        <v>0</v>
      </c>
      <c r="I162" s="22">
        <v>0</v>
      </c>
      <c r="J162" s="22">
        <v>518725</v>
      </c>
      <c r="K162" s="22">
        <v>2560839</v>
      </c>
      <c r="L162" s="22">
        <v>0</v>
      </c>
      <c r="M162" s="22">
        <v>814605</v>
      </c>
      <c r="N162" s="22">
        <v>23396</v>
      </c>
      <c r="O162" s="22">
        <v>0</v>
      </c>
      <c r="P162" s="22">
        <v>0</v>
      </c>
      <c r="Q162" s="22">
        <v>0</v>
      </c>
      <c r="R162" s="22">
        <v>28574025</v>
      </c>
      <c r="S162" s="22">
        <v>0</v>
      </c>
      <c r="T162" s="22">
        <v>0</v>
      </c>
      <c r="U162" s="22">
        <v>38131119</v>
      </c>
      <c r="V162" s="22">
        <v>0</v>
      </c>
      <c r="W162" s="22">
        <v>0</v>
      </c>
      <c r="X162" s="22">
        <v>2612842</v>
      </c>
      <c r="Y162" s="22">
        <v>0</v>
      </c>
      <c r="Z162" s="22">
        <v>1384412</v>
      </c>
      <c r="AA162" s="22">
        <v>3837109</v>
      </c>
      <c r="AB162" s="22">
        <v>121536</v>
      </c>
      <c r="AC162" s="22">
        <v>1882908</v>
      </c>
      <c r="AD162" s="22">
        <v>0</v>
      </c>
      <c r="AE162" s="22">
        <v>9838807</v>
      </c>
      <c r="AF162" s="22">
        <v>28292312</v>
      </c>
      <c r="AG162" s="22">
        <v>83013081</v>
      </c>
      <c r="AH162" s="22">
        <v>0</v>
      </c>
      <c r="AI162" s="22">
        <v>282145</v>
      </c>
      <c r="AJ162" s="22">
        <v>75394</v>
      </c>
      <c r="AK162" s="22">
        <v>0</v>
      </c>
      <c r="AL162" s="22">
        <v>83370620</v>
      </c>
      <c r="AM162" s="22">
        <v>111662932</v>
      </c>
    </row>
    <row r="163" spans="1:39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4519871</v>
      </c>
      <c r="F163" s="22">
        <v>372684</v>
      </c>
      <c r="G163" s="22">
        <v>436198</v>
      </c>
      <c r="H163" s="22">
        <v>0</v>
      </c>
      <c r="I163" s="22">
        <v>64296</v>
      </c>
      <c r="J163" s="22">
        <v>0</v>
      </c>
      <c r="K163" s="22">
        <v>873876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39608</v>
      </c>
      <c r="S163" s="22">
        <v>0</v>
      </c>
      <c r="T163" s="22">
        <v>5323</v>
      </c>
      <c r="U163" s="22">
        <v>6311856</v>
      </c>
      <c r="V163" s="22">
        <v>0</v>
      </c>
      <c r="W163" s="22">
        <v>244777</v>
      </c>
      <c r="X163" s="22">
        <v>546205</v>
      </c>
      <c r="Y163" s="22">
        <v>190465</v>
      </c>
      <c r="Z163" s="22">
        <v>67601</v>
      </c>
      <c r="AA163" s="22">
        <v>3608622</v>
      </c>
      <c r="AB163" s="22">
        <v>0</v>
      </c>
      <c r="AC163" s="22">
        <v>365045</v>
      </c>
      <c r="AD163" s="22">
        <v>5323</v>
      </c>
      <c r="AE163" s="22">
        <v>5028038</v>
      </c>
      <c r="AF163" s="22">
        <v>1283818</v>
      </c>
      <c r="AG163" s="22">
        <v>28754171</v>
      </c>
      <c r="AH163" s="22">
        <v>0</v>
      </c>
      <c r="AI163" s="22">
        <v>89299</v>
      </c>
      <c r="AJ163" s="22">
        <v>49958</v>
      </c>
      <c r="AK163" s="22">
        <v>0</v>
      </c>
      <c r="AL163" s="22">
        <v>28893428</v>
      </c>
      <c r="AM163" s="22">
        <v>30177246</v>
      </c>
    </row>
    <row r="164" spans="1:39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5838515</v>
      </c>
      <c r="F164" s="22">
        <v>60164</v>
      </c>
      <c r="G164" s="22">
        <v>9772</v>
      </c>
      <c r="H164" s="22">
        <v>0</v>
      </c>
      <c r="I164" s="22">
        <v>837365</v>
      </c>
      <c r="J164" s="22">
        <v>20000</v>
      </c>
      <c r="K164" s="22">
        <v>204159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2613</v>
      </c>
      <c r="S164" s="22">
        <v>0</v>
      </c>
      <c r="T164" s="22">
        <v>0</v>
      </c>
      <c r="U164" s="22">
        <v>6972588</v>
      </c>
      <c r="V164" s="22">
        <v>0</v>
      </c>
      <c r="W164" s="22">
        <v>0</v>
      </c>
      <c r="X164" s="22">
        <v>354746</v>
      </c>
      <c r="Y164" s="22">
        <v>120931</v>
      </c>
      <c r="Z164" s="22">
        <v>653777</v>
      </c>
      <c r="AA164" s="22">
        <v>798138</v>
      </c>
      <c r="AB164" s="22">
        <v>26790</v>
      </c>
      <c r="AC164" s="22">
        <v>1055065</v>
      </c>
      <c r="AD164" s="22">
        <v>28000</v>
      </c>
      <c r="AE164" s="22">
        <v>3037447</v>
      </c>
      <c r="AF164" s="22">
        <v>3935141</v>
      </c>
      <c r="AG164" s="22">
        <v>32674162</v>
      </c>
      <c r="AH164" s="22">
        <v>0</v>
      </c>
      <c r="AI164" s="22">
        <v>0</v>
      </c>
      <c r="AJ164" s="22">
        <v>137621</v>
      </c>
      <c r="AK164" s="22">
        <v>138514</v>
      </c>
      <c r="AL164" s="22">
        <v>32950297</v>
      </c>
      <c r="AM164" s="22">
        <v>36885438</v>
      </c>
    </row>
    <row r="165" spans="1:39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30361978</v>
      </c>
      <c r="F165" s="22">
        <v>86739</v>
      </c>
      <c r="G165" s="22">
        <v>286909</v>
      </c>
      <c r="H165" s="22">
        <v>0</v>
      </c>
      <c r="I165" s="22">
        <v>4460181</v>
      </c>
      <c r="J165" s="22">
        <v>685071</v>
      </c>
      <c r="K165" s="22">
        <v>1041086</v>
      </c>
      <c r="L165" s="22">
        <v>0</v>
      </c>
      <c r="M165" s="22">
        <v>944521</v>
      </c>
      <c r="N165" s="22">
        <v>0</v>
      </c>
      <c r="O165" s="22">
        <v>0</v>
      </c>
      <c r="P165" s="22">
        <v>0</v>
      </c>
      <c r="Q165" s="22">
        <v>0</v>
      </c>
      <c r="R165" s="22">
        <v>5000000</v>
      </c>
      <c r="S165" s="22">
        <v>0</v>
      </c>
      <c r="T165" s="22">
        <v>2329815</v>
      </c>
      <c r="U165" s="22">
        <v>45196300</v>
      </c>
      <c r="V165" s="22">
        <v>2224035</v>
      </c>
      <c r="W165" s="22">
        <v>1376599</v>
      </c>
      <c r="X165" s="22">
        <v>4070392</v>
      </c>
      <c r="Y165" s="22">
        <v>212989</v>
      </c>
      <c r="Z165" s="22">
        <v>5180380</v>
      </c>
      <c r="AA165" s="22">
        <v>7538882</v>
      </c>
      <c r="AB165" s="22">
        <v>388200</v>
      </c>
      <c r="AC165" s="22">
        <v>1285415</v>
      </c>
      <c r="AD165" s="22">
        <v>0</v>
      </c>
      <c r="AE165" s="22">
        <v>22276892</v>
      </c>
      <c r="AF165" s="22">
        <v>22919408</v>
      </c>
      <c r="AG165" s="22">
        <v>117245642</v>
      </c>
      <c r="AH165" s="22">
        <v>0</v>
      </c>
      <c r="AI165" s="22">
        <v>88383</v>
      </c>
      <c r="AJ165" s="22">
        <v>73189</v>
      </c>
      <c r="AK165" s="22">
        <v>0</v>
      </c>
      <c r="AL165" s="22">
        <v>117407214</v>
      </c>
      <c r="AM165" s="22">
        <v>140326622</v>
      </c>
    </row>
    <row r="166" spans="1:39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3606984</v>
      </c>
      <c r="F166" s="22">
        <v>45966</v>
      </c>
      <c r="G166" s="22">
        <v>30843</v>
      </c>
      <c r="H166" s="22">
        <v>0</v>
      </c>
      <c r="I166" s="22">
        <v>656063</v>
      </c>
      <c r="J166" s="22">
        <v>0</v>
      </c>
      <c r="K166" s="22">
        <v>239846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140086</v>
      </c>
      <c r="U166" s="22">
        <v>4719788</v>
      </c>
      <c r="V166" s="22">
        <v>0</v>
      </c>
      <c r="W166" s="22">
        <v>0</v>
      </c>
      <c r="X166" s="22">
        <v>191198</v>
      </c>
      <c r="Y166" s="22">
        <v>0</v>
      </c>
      <c r="Z166" s="22">
        <v>807038</v>
      </c>
      <c r="AA166" s="22">
        <v>1012239</v>
      </c>
      <c r="AB166" s="22">
        <v>0</v>
      </c>
      <c r="AC166" s="22">
        <v>0</v>
      </c>
      <c r="AD166" s="22">
        <v>0</v>
      </c>
      <c r="AE166" s="22">
        <v>2010475</v>
      </c>
      <c r="AF166" s="22">
        <v>2709313</v>
      </c>
      <c r="AG166" s="22">
        <v>12073453</v>
      </c>
      <c r="AH166" s="22">
        <v>0</v>
      </c>
      <c r="AI166" s="22">
        <v>0</v>
      </c>
      <c r="AJ166" s="22">
        <v>86789</v>
      </c>
      <c r="AK166" s="22">
        <v>400962</v>
      </c>
      <c r="AL166" s="22">
        <v>12561204</v>
      </c>
      <c r="AM166" s="22">
        <v>15270517</v>
      </c>
    </row>
    <row r="167" spans="1:39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4006088</v>
      </c>
      <c r="F167" s="22">
        <v>103490</v>
      </c>
      <c r="G167" s="22">
        <v>58468</v>
      </c>
      <c r="H167" s="22">
        <v>0</v>
      </c>
      <c r="I167" s="22">
        <v>677476</v>
      </c>
      <c r="J167" s="22">
        <v>0</v>
      </c>
      <c r="K167" s="22">
        <v>914636</v>
      </c>
      <c r="L167" s="22">
        <v>0</v>
      </c>
      <c r="M167" s="22">
        <v>23723</v>
      </c>
      <c r="N167" s="22">
        <v>0</v>
      </c>
      <c r="O167" s="22">
        <v>0</v>
      </c>
      <c r="P167" s="22">
        <v>0</v>
      </c>
      <c r="Q167" s="22">
        <v>0</v>
      </c>
      <c r="R167" s="22">
        <v>17826194</v>
      </c>
      <c r="S167" s="22">
        <v>0</v>
      </c>
      <c r="T167" s="22">
        <v>0</v>
      </c>
      <c r="U167" s="22">
        <v>23610075</v>
      </c>
      <c r="V167" s="22">
        <v>0</v>
      </c>
      <c r="W167" s="22">
        <v>0</v>
      </c>
      <c r="X167" s="22">
        <v>422125</v>
      </c>
      <c r="Y167" s="22">
        <v>0</v>
      </c>
      <c r="Z167" s="22">
        <v>101163</v>
      </c>
      <c r="AA167" s="22">
        <v>3704832</v>
      </c>
      <c r="AB167" s="22">
        <v>0</v>
      </c>
      <c r="AC167" s="22">
        <v>2414233</v>
      </c>
      <c r="AD167" s="22">
        <v>0</v>
      </c>
      <c r="AE167" s="22">
        <v>6642353</v>
      </c>
      <c r="AF167" s="22">
        <v>16967722</v>
      </c>
      <c r="AG167" s="22">
        <v>29080725</v>
      </c>
      <c r="AH167" s="22">
        <v>0</v>
      </c>
      <c r="AI167" s="22">
        <v>0</v>
      </c>
      <c r="AJ167" s="22">
        <v>39252</v>
      </c>
      <c r="AK167" s="22">
        <v>0</v>
      </c>
      <c r="AL167" s="22">
        <v>29119977</v>
      </c>
      <c r="AM167" s="22">
        <v>46087699</v>
      </c>
    </row>
    <row r="168" spans="1:39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3999438</v>
      </c>
      <c r="F168" s="22">
        <v>308815</v>
      </c>
      <c r="G168" s="22">
        <v>710450</v>
      </c>
      <c r="H168" s="22">
        <v>-498235</v>
      </c>
      <c r="I168" s="22">
        <v>0</v>
      </c>
      <c r="J168" s="22">
        <v>5701249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1936627</v>
      </c>
      <c r="Q168" s="22">
        <v>0</v>
      </c>
      <c r="R168" s="22">
        <v>10485803</v>
      </c>
      <c r="S168" s="22">
        <v>0</v>
      </c>
      <c r="T168" s="22">
        <v>0</v>
      </c>
      <c r="U168" s="22">
        <v>22644147</v>
      </c>
      <c r="V168" s="22">
        <v>0</v>
      </c>
      <c r="W168" s="22">
        <v>0</v>
      </c>
      <c r="X168" s="22">
        <v>2764511</v>
      </c>
      <c r="Y168" s="22">
        <v>345200</v>
      </c>
      <c r="Z168" s="22">
        <v>2578205</v>
      </c>
      <c r="AA168" s="22">
        <v>18757241</v>
      </c>
      <c r="AB168" s="22">
        <v>128838</v>
      </c>
      <c r="AC168" s="22">
        <v>0</v>
      </c>
      <c r="AD168" s="22">
        <v>88431</v>
      </c>
      <c r="AE168" s="22">
        <v>24662426</v>
      </c>
      <c r="AF168" s="22">
        <v>-2018279</v>
      </c>
      <c r="AG168" s="22">
        <v>175997614</v>
      </c>
      <c r="AH168" s="22"/>
      <c r="AI168" s="22">
        <v>308141</v>
      </c>
      <c r="AJ168" s="22">
        <v>0</v>
      </c>
      <c r="AK168" s="22">
        <v>0</v>
      </c>
      <c r="AL168" s="22">
        <v>176305755</v>
      </c>
      <c r="AM168" s="22">
        <v>174287476</v>
      </c>
    </row>
    <row r="169" spans="1:39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1132356</v>
      </c>
      <c r="F169" s="22">
        <v>132861</v>
      </c>
      <c r="G169" s="22">
        <v>4826</v>
      </c>
      <c r="H169" s="22">
        <v>0</v>
      </c>
      <c r="I169" s="22">
        <v>3443848</v>
      </c>
      <c r="J169" s="22">
        <v>590000</v>
      </c>
      <c r="K169" s="22">
        <v>429758</v>
      </c>
      <c r="L169" s="22">
        <v>182140</v>
      </c>
      <c r="M169" s="22">
        <v>371477</v>
      </c>
      <c r="N169" s="22">
        <v>0</v>
      </c>
      <c r="O169" s="22">
        <v>0</v>
      </c>
      <c r="P169" s="22">
        <v>0</v>
      </c>
      <c r="Q169" s="22">
        <v>0</v>
      </c>
      <c r="R169" s="22">
        <v>10000</v>
      </c>
      <c r="S169" s="22">
        <v>0</v>
      </c>
      <c r="T169" s="22">
        <v>0</v>
      </c>
      <c r="U169" s="22">
        <v>6297266</v>
      </c>
      <c r="V169" s="22">
        <v>0</v>
      </c>
      <c r="W169" s="22">
        <v>0</v>
      </c>
      <c r="X169" s="22">
        <v>1072494</v>
      </c>
      <c r="Y169" s="22">
        <v>115257</v>
      </c>
      <c r="Z169" s="22">
        <v>2239407</v>
      </c>
      <c r="AA169" s="22">
        <v>631501</v>
      </c>
      <c r="AB169" s="22">
        <v>34904</v>
      </c>
      <c r="AC169" s="22">
        <v>147103</v>
      </c>
      <c r="AD169" s="22">
        <v>0</v>
      </c>
      <c r="AE169" s="22">
        <v>4240666</v>
      </c>
      <c r="AF169" s="22">
        <v>2056600</v>
      </c>
      <c r="AG169" s="22">
        <v>11303775</v>
      </c>
      <c r="AH169" s="22">
        <v>0</v>
      </c>
      <c r="AI169" s="22">
        <v>189728</v>
      </c>
      <c r="AJ169" s="22">
        <v>27870</v>
      </c>
      <c r="AK169" s="22">
        <v>0</v>
      </c>
      <c r="AL169" s="22">
        <v>11521373</v>
      </c>
      <c r="AM169" s="22">
        <v>13577973</v>
      </c>
    </row>
    <row r="170" spans="1:39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3767045</v>
      </c>
      <c r="F170" s="22">
        <v>92217</v>
      </c>
      <c r="G170" s="22">
        <v>64934</v>
      </c>
      <c r="H170" s="22">
        <v>0</v>
      </c>
      <c r="I170" s="22">
        <v>714381</v>
      </c>
      <c r="J170" s="22">
        <v>0</v>
      </c>
      <c r="K170" s="22">
        <v>558681</v>
      </c>
      <c r="L170" s="22">
        <v>0</v>
      </c>
      <c r="M170" s="22">
        <v>395839</v>
      </c>
      <c r="N170" s="22">
        <v>33230</v>
      </c>
      <c r="O170" s="22">
        <v>99890</v>
      </c>
      <c r="P170" s="22">
        <v>0</v>
      </c>
      <c r="Q170" s="22">
        <v>0</v>
      </c>
      <c r="R170" s="22">
        <v>1886124</v>
      </c>
      <c r="S170" s="22">
        <v>0</v>
      </c>
      <c r="T170" s="22">
        <v>0</v>
      </c>
      <c r="U170" s="22">
        <v>7612341</v>
      </c>
      <c r="V170" s="22">
        <v>0</v>
      </c>
      <c r="W170" s="22">
        <v>0</v>
      </c>
      <c r="X170" s="22">
        <v>447602</v>
      </c>
      <c r="Y170" s="22">
        <v>43730</v>
      </c>
      <c r="Z170" s="22">
        <v>780498</v>
      </c>
      <c r="AA170" s="22">
        <v>554018</v>
      </c>
      <c r="AB170" s="22">
        <v>0</v>
      </c>
      <c r="AC170" s="22">
        <v>0</v>
      </c>
      <c r="AD170" s="22">
        <v>3575</v>
      </c>
      <c r="AE170" s="22">
        <v>1829423</v>
      </c>
      <c r="AF170" s="22">
        <v>5782918</v>
      </c>
      <c r="AG170" s="22">
        <v>22435836</v>
      </c>
      <c r="AH170" s="22">
        <v>0</v>
      </c>
      <c r="AI170" s="22">
        <v>0</v>
      </c>
      <c r="AJ170" s="22">
        <v>129420</v>
      </c>
      <c r="AK170" s="22">
        <v>0</v>
      </c>
      <c r="AL170" s="22">
        <v>22565256</v>
      </c>
      <c r="AM170" s="22">
        <v>28348174</v>
      </c>
    </row>
    <row r="171" spans="1:39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4468024</v>
      </c>
      <c r="F171" s="22">
        <v>227133</v>
      </c>
      <c r="G171" s="22">
        <v>47682</v>
      </c>
      <c r="H171" s="22">
        <v>0</v>
      </c>
      <c r="I171" s="22">
        <v>35510</v>
      </c>
      <c r="J171" s="22">
        <v>249370</v>
      </c>
      <c r="K171" s="22">
        <v>1556460</v>
      </c>
      <c r="L171" s="22">
        <v>0</v>
      </c>
      <c r="M171" s="22">
        <v>2068732</v>
      </c>
      <c r="N171" s="22">
        <v>53464</v>
      </c>
      <c r="O171" s="22">
        <v>0</v>
      </c>
      <c r="P171" s="22">
        <v>0</v>
      </c>
      <c r="Q171" s="22">
        <v>0</v>
      </c>
      <c r="R171" s="22">
        <v>24005</v>
      </c>
      <c r="S171" s="22">
        <v>14626</v>
      </c>
      <c r="T171" s="22">
        <v>0</v>
      </c>
      <c r="U171" s="22">
        <v>8745006</v>
      </c>
      <c r="V171" s="22">
        <v>0</v>
      </c>
      <c r="W171" s="22">
        <v>0</v>
      </c>
      <c r="X171" s="22">
        <v>2484430</v>
      </c>
      <c r="Y171" s="22">
        <v>21277</v>
      </c>
      <c r="Z171" s="22">
        <v>1817507</v>
      </c>
      <c r="AA171" s="22">
        <v>6748296</v>
      </c>
      <c r="AB171" s="22">
        <v>0</v>
      </c>
      <c r="AC171" s="22">
        <v>1315928</v>
      </c>
      <c r="AD171" s="22">
        <v>0</v>
      </c>
      <c r="AE171" s="22">
        <v>12387438</v>
      </c>
      <c r="AF171" s="22">
        <v>-3642432</v>
      </c>
      <c r="AG171" s="22">
        <v>75058595</v>
      </c>
      <c r="AH171" s="22">
        <v>0</v>
      </c>
      <c r="AI171" s="22">
        <v>174991</v>
      </c>
      <c r="AJ171" s="22">
        <v>101966</v>
      </c>
      <c r="AK171" s="22">
        <v>0</v>
      </c>
      <c r="AL171" s="22">
        <v>75335552</v>
      </c>
      <c r="AM171" s="22">
        <v>71693120</v>
      </c>
    </row>
    <row r="172" spans="1:39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1431895</v>
      </c>
      <c r="F172" s="22">
        <v>51717</v>
      </c>
      <c r="G172" s="22">
        <v>7393</v>
      </c>
      <c r="H172" s="22">
        <v>0</v>
      </c>
      <c r="I172" s="22">
        <v>365101</v>
      </c>
      <c r="J172" s="22">
        <v>0</v>
      </c>
      <c r="K172" s="22">
        <v>48216</v>
      </c>
      <c r="L172" s="22">
        <v>0</v>
      </c>
      <c r="M172" s="22">
        <v>531080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2435402</v>
      </c>
      <c r="V172" s="22">
        <v>0</v>
      </c>
      <c r="W172" s="22">
        <v>0</v>
      </c>
      <c r="X172" s="22">
        <v>52453</v>
      </c>
      <c r="Y172" s="22">
        <v>23</v>
      </c>
      <c r="Z172" s="22">
        <v>23864</v>
      </c>
      <c r="AA172" s="22">
        <v>86255</v>
      </c>
      <c r="AB172" s="22">
        <v>0</v>
      </c>
      <c r="AC172" s="22">
        <v>0</v>
      </c>
      <c r="AD172" s="22">
        <v>0</v>
      </c>
      <c r="AE172" s="22">
        <v>994945</v>
      </c>
      <c r="AF172" s="22">
        <v>1440457</v>
      </c>
      <c r="AG172" s="22">
        <v>5556990</v>
      </c>
      <c r="AH172" s="22">
        <v>0</v>
      </c>
      <c r="AI172" s="22">
        <v>0</v>
      </c>
      <c r="AJ172" s="22">
        <v>0</v>
      </c>
      <c r="AK172" s="22">
        <v>0</v>
      </c>
      <c r="AL172" s="22">
        <v>5556990</v>
      </c>
      <c r="AM172" s="22">
        <v>6997447</v>
      </c>
    </row>
    <row r="173" spans="1:39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13082352</v>
      </c>
      <c r="F173" s="22">
        <v>176891</v>
      </c>
      <c r="G173" s="22">
        <v>107629</v>
      </c>
      <c r="H173" s="22">
        <v>-12511</v>
      </c>
      <c r="I173" s="22">
        <v>2046669</v>
      </c>
      <c r="J173" s="22">
        <v>0</v>
      </c>
      <c r="K173" s="22">
        <v>1093577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359690</v>
      </c>
      <c r="S173" s="22">
        <v>42532</v>
      </c>
      <c r="T173" s="22">
        <v>724509</v>
      </c>
      <c r="U173" s="22">
        <v>17621338</v>
      </c>
      <c r="V173" s="22">
        <v>0</v>
      </c>
      <c r="W173" s="22">
        <v>58507</v>
      </c>
      <c r="X173" s="22">
        <v>1934772</v>
      </c>
      <c r="Y173" s="22">
        <v>36325</v>
      </c>
      <c r="Z173" s="22">
        <v>1642878</v>
      </c>
      <c r="AA173" s="22">
        <v>3030702</v>
      </c>
      <c r="AB173" s="22">
        <v>0</v>
      </c>
      <c r="AC173" s="22">
        <v>2267083</v>
      </c>
      <c r="AD173" s="22">
        <v>105359</v>
      </c>
      <c r="AE173" s="22">
        <v>9075626</v>
      </c>
      <c r="AF173" s="22">
        <v>8545712</v>
      </c>
      <c r="AG173" s="22">
        <v>83466268</v>
      </c>
      <c r="AH173" s="22">
        <v>0</v>
      </c>
      <c r="AI173" s="22">
        <v>0</v>
      </c>
      <c r="AJ173" s="22">
        <v>11861</v>
      </c>
      <c r="AK173" s="22">
        <v>463882</v>
      </c>
      <c r="AL173" s="22">
        <v>83942011</v>
      </c>
      <c r="AM173" s="22">
        <v>92487723</v>
      </c>
    </row>
    <row r="174" spans="1:39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8396403</v>
      </c>
      <c r="F174" s="22">
        <v>945966</v>
      </c>
      <c r="G174" s="22">
        <v>276954</v>
      </c>
      <c r="H174" s="22">
        <v>0</v>
      </c>
      <c r="I174" s="22">
        <v>4880417</v>
      </c>
      <c r="J174" s="22">
        <v>1288986</v>
      </c>
      <c r="K174" s="22">
        <v>6212192</v>
      </c>
      <c r="L174" s="22">
        <v>0</v>
      </c>
      <c r="M174" s="22">
        <v>29907</v>
      </c>
      <c r="N174" s="22">
        <v>0</v>
      </c>
      <c r="O174" s="22">
        <v>0</v>
      </c>
      <c r="P174" s="22">
        <v>0</v>
      </c>
      <c r="Q174" s="22">
        <v>0</v>
      </c>
      <c r="R174" s="22">
        <v>18329757</v>
      </c>
      <c r="S174" s="22">
        <v>0</v>
      </c>
      <c r="T174" s="22">
        <v>0</v>
      </c>
      <c r="U174" s="22">
        <v>40360582</v>
      </c>
      <c r="V174" s="22">
        <v>0</v>
      </c>
      <c r="W174" s="22">
        <v>0</v>
      </c>
      <c r="X174" s="22">
        <v>10211100</v>
      </c>
      <c r="Y174" s="22">
        <v>1574760</v>
      </c>
      <c r="Z174" s="22">
        <v>7965911</v>
      </c>
      <c r="AA174" s="22">
        <v>29408211</v>
      </c>
      <c r="AB174" s="22">
        <v>0</v>
      </c>
      <c r="AC174" s="22">
        <v>826331</v>
      </c>
      <c r="AD174" s="22">
        <v>0</v>
      </c>
      <c r="AE174" s="22">
        <v>49986313</v>
      </c>
      <c r="AF174" s="22">
        <v>-9625731</v>
      </c>
      <c r="AG174" s="22">
        <v>270427559</v>
      </c>
      <c r="AH174" s="22">
        <v>0</v>
      </c>
      <c r="AI174" s="22">
        <v>207741</v>
      </c>
      <c r="AJ174" s="22">
        <v>466720</v>
      </c>
      <c r="AK174" s="22">
        <v>0</v>
      </c>
      <c r="AL174" s="22">
        <v>271102020</v>
      </c>
      <c r="AM174" s="22">
        <v>261476289</v>
      </c>
    </row>
    <row r="175" spans="1:39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4290809</v>
      </c>
      <c r="F175" s="22">
        <v>559647</v>
      </c>
      <c r="G175" s="22">
        <v>171980</v>
      </c>
      <c r="H175" s="22">
        <v>0</v>
      </c>
      <c r="I175" s="22">
        <v>2729760</v>
      </c>
      <c r="J175" s="22">
        <v>0</v>
      </c>
      <c r="K175" s="22">
        <v>2234053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12553676</v>
      </c>
      <c r="U175" s="22">
        <v>22539925</v>
      </c>
      <c r="V175" s="22">
        <v>0</v>
      </c>
      <c r="W175" s="22">
        <v>0</v>
      </c>
      <c r="X175" s="22">
        <v>2930129</v>
      </c>
      <c r="Y175" s="22">
        <v>1351227</v>
      </c>
      <c r="Z175" s="22">
        <v>1693646</v>
      </c>
      <c r="AA175" s="22">
        <v>13942176</v>
      </c>
      <c r="AB175" s="22">
        <v>0</v>
      </c>
      <c r="AC175" s="22">
        <v>128000</v>
      </c>
      <c r="AD175" s="22">
        <v>0</v>
      </c>
      <c r="AE175" s="22">
        <v>20045178</v>
      </c>
      <c r="AF175" s="22">
        <v>2494747</v>
      </c>
      <c r="AG175" s="22">
        <v>216015372</v>
      </c>
      <c r="AH175" s="22">
        <v>627122</v>
      </c>
      <c r="AI175" s="22">
        <v>117583</v>
      </c>
      <c r="AJ175" s="22">
        <v>261817</v>
      </c>
      <c r="AK175" s="22">
        <v>0</v>
      </c>
      <c r="AL175" s="22">
        <v>217021894</v>
      </c>
      <c r="AM175" s="22">
        <v>219516641</v>
      </c>
    </row>
    <row r="176" spans="1:39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10980759</v>
      </c>
      <c r="F176" s="22">
        <v>296672</v>
      </c>
      <c r="G176" s="22">
        <v>133155</v>
      </c>
      <c r="H176" s="22">
        <v>0</v>
      </c>
      <c r="I176" s="22">
        <v>0</v>
      </c>
      <c r="J176" s="22">
        <v>0</v>
      </c>
      <c r="K176" s="22">
        <v>1290262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27754</v>
      </c>
      <c r="S176" s="22">
        <v>0</v>
      </c>
      <c r="T176" s="22">
        <v>0</v>
      </c>
      <c r="U176" s="22">
        <v>12728602</v>
      </c>
      <c r="V176" s="22">
        <v>0</v>
      </c>
      <c r="W176" s="22">
        <v>0</v>
      </c>
      <c r="X176" s="22">
        <v>1248662</v>
      </c>
      <c r="Y176" s="22">
        <v>90900</v>
      </c>
      <c r="Z176" s="22">
        <v>1720588</v>
      </c>
      <c r="AA176" s="22">
        <v>4345454</v>
      </c>
      <c r="AB176" s="22">
        <v>0</v>
      </c>
      <c r="AC176" s="22">
        <v>5000000</v>
      </c>
      <c r="AD176" s="22">
        <v>0</v>
      </c>
      <c r="AE176" s="22">
        <v>12405604</v>
      </c>
      <c r="AF176" s="22">
        <v>322998</v>
      </c>
      <c r="AG176" s="22">
        <v>50024407</v>
      </c>
      <c r="AH176" s="22">
        <v>0</v>
      </c>
      <c r="AI176" s="22">
        <v>38963</v>
      </c>
      <c r="AJ176" s="22">
        <v>49759</v>
      </c>
      <c r="AK176" s="22">
        <v>0</v>
      </c>
      <c r="AL176" s="22">
        <v>50113129</v>
      </c>
      <c r="AM176" s="22">
        <v>50436127</v>
      </c>
    </row>
    <row r="177" spans="1:39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5253247</v>
      </c>
      <c r="F177" s="22">
        <v>207763</v>
      </c>
      <c r="G177" s="22">
        <v>291073</v>
      </c>
      <c r="H177" s="22">
        <v>-18397</v>
      </c>
      <c r="I177" s="22">
        <v>35107</v>
      </c>
      <c r="J177" s="22">
        <v>0</v>
      </c>
      <c r="K177" s="22">
        <v>199256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5968049</v>
      </c>
      <c r="V177" s="22">
        <v>0</v>
      </c>
      <c r="W177" s="22">
        <v>0</v>
      </c>
      <c r="X177" s="22">
        <v>379797</v>
      </c>
      <c r="Y177" s="22">
        <v>0</v>
      </c>
      <c r="Z177" s="22">
        <v>414668</v>
      </c>
      <c r="AA177" s="22">
        <v>90785</v>
      </c>
      <c r="AB177" s="22">
        <v>0</v>
      </c>
      <c r="AC177" s="22">
        <v>708049</v>
      </c>
      <c r="AD177" s="22">
        <v>0</v>
      </c>
      <c r="AE177" s="22">
        <v>1593299</v>
      </c>
      <c r="AF177" s="22">
        <v>4374750</v>
      </c>
      <c r="AG177" s="22">
        <v>20342156</v>
      </c>
      <c r="AH177" s="22">
        <v>0</v>
      </c>
      <c r="AI177" s="22">
        <v>214500</v>
      </c>
      <c r="AJ177" s="22">
        <v>0</v>
      </c>
      <c r="AK177" s="22">
        <v>0</v>
      </c>
      <c r="AL177" s="22">
        <v>20556656</v>
      </c>
      <c r="AM177" s="22">
        <v>24931406</v>
      </c>
    </row>
    <row r="178" spans="1:39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19166262</v>
      </c>
      <c r="F178" s="22">
        <v>951497</v>
      </c>
      <c r="G178" s="22">
        <v>273894</v>
      </c>
      <c r="H178" s="22">
        <v>0</v>
      </c>
      <c r="I178" s="22">
        <v>0</v>
      </c>
      <c r="J178" s="22">
        <v>0</v>
      </c>
      <c r="K178" s="22">
        <v>5426442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338549</v>
      </c>
      <c r="S178" s="22">
        <v>0</v>
      </c>
      <c r="T178" s="22">
        <v>0</v>
      </c>
      <c r="U178" s="22">
        <v>26156644</v>
      </c>
      <c r="V178" s="22">
        <v>0</v>
      </c>
      <c r="W178" s="22">
        <v>0</v>
      </c>
      <c r="X178" s="22">
        <v>6238881</v>
      </c>
      <c r="Y178" s="22">
        <v>753910</v>
      </c>
      <c r="Z178" s="22">
        <v>2279665</v>
      </c>
      <c r="AA178" s="22">
        <v>31353807</v>
      </c>
      <c r="AB178" s="22">
        <v>0</v>
      </c>
      <c r="AC178" s="22">
        <v>0</v>
      </c>
      <c r="AD178" s="22">
        <v>4644001</v>
      </c>
      <c r="AE178" s="22">
        <v>45270264</v>
      </c>
      <c r="AF178" s="22">
        <v>-19113620</v>
      </c>
      <c r="AG178" s="22">
        <v>239613618</v>
      </c>
      <c r="AH178" s="22">
        <v>0</v>
      </c>
      <c r="AI178" s="22">
        <v>923636</v>
      </c>
      <c r="AJ178" s="22">
        <v>413754</v>
      </c>
      <c r="AK178" s="22">
        <v>0</v>
      </c>
      <c r="AL178" s="22">
        <v>240951008</v>
      </c>
      <c r="AM178" s="22">
        <v>221837388</v>
      </c>
    </row>
    <row r="179" spans="1:39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19328026</v>
      </c>
      <c r="F179" s="22">
        <v>705175</v>
      </c>
      <c r="G179" s="22">
        <v>217690</v>
      </c>
      <c r="H179" s="22">
        <v>0</v>
      </c>
      <c r="I179" s="22">
        <v>194557</v>
      </c>
      <c r="J179" s="22">
        <v>0</v>
      </c>
      <c r="K179" s="22">
        <v>2895907</v>
      </c>
      <c r="L179" s="22">
        <v>1214998</v>
      </c>
      <c r="M179" s="22">
        <v>4769142</v>
      </c>
      <c r="N179" s="22">
        <v>0</v>
      </c>
      <c r="O179" s="22">
        <v>0</v>
      </c>
      <c r="P179" s="22">
        <v>0</v>
      </c>
      <c r="Q179" s="22">
        <v>0</v>
      </c>
      <c r="R179" s="22">
        <v>1277172</v>
      </c>
      <c r="S179" s="22">
        <v>3288</v>
      </c>
      <c r="T179" s="22">
        <v>0</v>
      </c>
      <c r="U179" s="22">
        <v>25836813</v>
      </c>
      <c r="V179" s="22">
        <v>0</v>
      </c>
      <c r="W179" s="22">
        <v>144194</v>
      </c>
      <c r="X179" s="22">
        <v>3009273</v>
      </c>
      <c r="Y179" s="22">
        <v>907841</v>
      </c>
      <c r="Z179" s="22">
        <v>4682764</v>
      </c>
      <c r="AA179" s="22">
        <v>13748762</v>
      </c>
      <c r="AB179" s="22">
        <v>0</v>
      </c>
      <c r="AC179" s="22">
        <v>12586389</v>
      </c>
      <c r="AD179" s="22">
        <v>0</v>
      </c>
      <c r="AE179" s="22">
        <v>35079223</v>
      </c>
      <c r="AF179" s="22">
        <v>-9242410</v>
      </c>
      <c r="AG179" s="22">
        <v>147313347</v>
      </c>
      <c r="AH179" s="22">
        <v>0</v>
      </c>
      <c r="AI179" s="22">
        <v>383847</v>
      </c>
      <c r="AJ179" s="22">
        <v>114132</v>
      </c>
      <c r="AK179" s="22">
        <v>23</v>
      </c>
      <c r="AL179" s="22">
        <v>152580468</v>
      </c>
      <c r="AM179" s="22">
        <v>143338058</v>
      </c>
    </row>
    <row r="180" spans="1:39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1865116</v>
      </c>
      <c r="F180" s="22">
        <v>176303</v>
      </c>
      <c r="G180" s="22">
        <v>99704</v>
      </c>
      <c r="H180" s="22">
        <v>0</v>
      </c>
      <c r="I180" s="22">
        <v>875482</v>
      </c>
      <c r="J180" s="22">
        <v>0</v>
      </c>
      <c r="K180" s="22">
        <v>514626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3531231</v>
      </c>
      <c r="V180" s="22">
        <v>0</v>
      </c>
      <c r="W180" s="22">
        <v>0</v>
      </c>
      <c r="X180" s="22">
        <v>345557</v>
      </c>
      <c r="Y180" s="22">
        <v>0</v>
      </c>
      <c r="Z180" s="22">
        <v>1097854</v>
      </c>
      <c r="AA180" s="22">
        <v>2064176</v>
      </c>
      <c r="AB180" s="22">
        <v>72877</v>
      </c>
      <c r="AC180" s="22">
        <v>3943774</v>
      </c>
      <c r="AD180" s="22">
        <v>0</v>
      </c>
      <c r="AE180" s="22">
        <v>7524238</v>
      </c>
      <c r="AF180" s="22">
        <v>-3993007</v>
      </c>
      <c r="AG180" s="22">
        <v>19064988</v>
      </c>
      <c r="AH180" s="22">
        <v>0</v>
      </c>
      <c r="AI180" s="22">
        <v>0</v>
      </c>
      <c r="AJ180" s="22">
        <v>9442</v>
      </c>
      <c r="AK180" s="22">
        <v>0</v>
      </c>
      <c r="AL180" s="22">
        <v>19074431</v>
      </c>
      <c r="AM180" s="22">
        <v>15081424</v>
      </c>
    </row>
    <row r="181" spans="1:39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2572495</v>
      </c>
      <c r="F181" s="22">
        <v>153258</v>
      </c>
      <c r="G181" s="22">
        <v>224743</v>
      </c>
      <c r="H181" s="22">
        <v>-50246</v>
      </c>
      <c r="I181" s="22">
        <v>196957</v>
      </c>
      <c r="J181" s="22">
        <v>0</v>
      </c>
      <c r="K181" s="22">
        <v>250157</v>
      </c>
      <c r="L181" s="22">
        <v>0</v>
      </c>
      <c r="M181" s="22">
        <v>217900</v>
      </c>
      <c r="N181" s="22">
        <v>0</v>
      </c>
      <c r="O181" s="22">
        <v>0</v>
      </c>
      <c r="P181" s="22">
        <v>0</v>
      </c>
      <c r="Q181" s="22">
        <v>0</v>
      </c>
      <c r="R181" s="22">
        <v>3538493</v>
      </c>
      <c r="S181" s="22">
        <v>1824309</v>
      </c>
      <c r="T181" s="22">
        <v>0</v>
      </c>
      <c r="U181" s="22">
        <v>8928066</v>
      </c>
      <c r="V181" s="22">
        <v>0</v>
      </c>
      <c r="W181" s="22">
        <v>0</v>
      </c>
      <c r="X181" s="22">
        <v>371868</v>
      </c>
      <c r="Y181" s="22">
        <v>120800</v>
      </c>
      <c r="Z181" s="22">
        <v>192864</v>
      </c>
      <c r="AA181" s="22">
        <v>3564982</v>
      </c>
      <c r="AB181" s="22">
        <v>0</v>
      </c>
      <c r="AC181" s="22">
        <v>0</v>
      </c>
      <c r="AD181" s="22">
        <v>0</v>
      </c>
      <c r="AE181" s="22">
        <v>4250514</v>
      </c>
      <c r="AF181" s="22">
        <v>4677552</v>
      </c>
      <c r="AG181" s="22">
        <v>20807773</v>
      </c>
      <c r="AH181" s="22">
        <v>0</v>
      </c>
      <c r="AI181" s="22">
        <v>0</v>
      </c>
      <c r="AJ181" s="22">
        <v>20250</v>
      </c>
      <c r="AK181" s="22">
        <v>0</v>
      </c>
      <c r="AL181" s="22">
        <v>20828023</v>
      </c>
      <c r="AM181" s="22">
        <v>25505575</v>
      </c>
    </row>
    <row r="182" spans="1:39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1173923</v>
      </c>
      <c r="F182" s="22">
        <v>273174</v>
      </c>
      <c r="G182" s="22">
        <v>598212</v>
      </c>
      <c r="H182" s="22">
        <v>0</v>
      </c>
      <c r="I182" s="22">
        <v>252590</v>
      </c>
      <c r="J182" s="22">
        <v>0</v>
      </c>
      <c r="K182" s="22">
        <v>32687</v>
      </c>
      <c r="L182" s="22">
        <v>0</v>
      </c>
      <c r="M182" s="22">
        <v>64377</v>
      </c>
      <c r="N182" s="22">
        <v>0</v>
      </c>
      <c r="O182" s="22">
        <v>0</v>
      </c>
      <c r="P182" s="22">
        <v>0</v>
      </c>
      <c r="Q182" s="22">
        <v>0</v>
      </c>
      <c r="R182" s="22">
        <v>7220</v>
      </c>
      <c r="S182" s="22">
        <v>0</v>
      </c>
      <c r="T182" s="22">
        <v>0</v>
      </c>
      <c r="U182" s="22">
        <v>2402183</v>
      </c>
      <c r="V182" s="22">
        <v>0</v>
      </c>
      <c r="W182" s="22">
        <v>0</v>
      </c>
      <c r="X182" s="22">
        <v>190762</v>
      </c>
      <c r="Y182" s="22">
        <v>38236</v>
      </c>
      <c r="Z182" s="22">
        <v>759743</v>
      </c>
      <c r="AA182" s="22">
        <v>2953309</v>
      </c>
      <c r="AB182" s="22">
        <v>13129</v>
      </c>
      <c r="AC182" s="22">
        <v>0</v>
      </c>
      <c r="AD182" s="22">
        <v>0</v>
      </c>
      <c r="AE182" s="22">
        <v>3955179</v>
      </c>
      <c r="AF182" s="22">
        <v>-1552996</v>
      </c>
      <c r="AG182" s="22">
        <v>15871319</v>
      </c>
      <c r="AH182" s="22">
        <v>0</v>
      </c>
      <c r="AI182" s="22">
        <v>44947</v>
      </c>
      <c r="AJ182" s="22">
        <v>0</v>
      </c>
      <c r="AK182" s="22">
        <v>1422392</v>
      </c>
      <c r="AL182" s="22">
        <v>17338658</v>
      </c>
      <c r="AM182" s="22">
        <v>15785662</v>
      </c>
    </row>
    <row r="183" spans="1:39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2159990</v>
      </c>
      <c r="F183" s="22">
        <v>114056</v>
      </c>
      <c r="G183" s="22">
        <v>71472</v>
      </c>
      <c r="H183" s="22">
        <v>0</v>
      </c>
      <c r="I183" s="22">
        <v>3367564</v>
      </c>
      <c r="J183" s="22">
        <v>0</v>
      </c>
      <c r="K183" s="22">
        <v>1013375</v>
      </c>
      <c r="L183" s="22">
        <v>0</v>
      </c>
      <c r="M183" s="22">
        <v>1035156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7761613</v>
      </c>
      <c r="V183" s="22">
        <v>0</v>
      </c>
      <c r="W183" s="22">
        <v>0</v>
      </c>
      <c r="X183" s="22">
        <v>666866</v>
      </c>
      <c r="Y183" s="22">
        <v>33485</v>
      </c>
      <c r="Z183" s="22">
        <v>58344</v>
      </c>
      <c r="AA183" s="22">
        <v>285774</v>
      </c>
      <c r="AB183" s="22">
        <v>150682</v>
      </c>
      <c r="AC183" s="22">
        <v>0</v>
      </c>
      <c r="AD183" s="22">
        <v>0</v>
      </c>
      <c r="AE183" s="22">
        <v>1195151</v>
      </c>
      <c r="AF183" s="22">
        <v>6566462</v>
      </c>
      <c r="AG183" s="22">
        <v>36022903</v>
      </c>
      <c r="AH183" s="22">
        <v>0</v>
      </c>
      <c r="AI183" s="22">
        <v>290031</v>
      </c>
      <c r="AJ183" s="22">
        <v>62747</v>
      </c>
      <c r="AK183" s="22">
        <v>0</v>
      </c>
      <c r="AL183" s="22">
        <v>36375681</v>
      </c>
      <c r="AM183" s="22">
        <v>42942143</v>
      </c>
    </row>
    <row r="184" spans="1:39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4438036</v>
      </c>
      <c r="F184" s="22">
        <v>45958</v>
      </c>
      <c r="G184" s="22">
        <v>13419</v>
      </c>
      <c r="H184" s="22">
        <v>0</v>
      </c>
      <c r="I184" s="22">
        <v>203348</v>
      </c>
      <c r="J184" s="22">
        <v>0</v>
      </c>
      <c r="K184" s="22">
        <v>92269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25261</v>
      </c>
      <c r="S184" s="22">
        <v>0</v>
      </c>
      <c r="T184" s="22">
        <v>0</v>
      </c>
      <c r="U184" s="22">
        <v>4818291</v>
      </c>
      <c r="V184" s="22">
        <v>0</v>
      </c>
      <c r="W184" s="22">
        <v>18960</v>
      </c>
      <c r="X184" s="22">
        <v>382243</v>
      </c>
      <c r="Y184" s="22">
        <v>0</v>
      </c>
      <c r="Z184" s="22">
        <v>897849</v>
      </c>
      <c r="AA184" s="22">
        <v>248260</v>
      </c>
      <c r="AB184" s="22">
        <v>0</v>
      </c>
      <c r="AC184" s="22">
        <v>52184</v>
      </c>
      <c r="AD184" s="22">
        <v>0</v>
      </c>
      <c r="AE184" s="22">
        <v>1599496</v>
      </c>
      <c r="AF184" s="22">
        <v>3218795</v>
      </c>
      <c r="AG184" s="22">
        <v>8458148</v>
      </c>
      <c r="AH184" s="22">
        <v>0</v>
      </c>
      <c r="AI184" s="22">
        <v>27755</v>
      </c>
      <c r="AJ184" s="22">
        <v>8017</v>
      </c>
      <c r="AK184" s="22">
        <v>22241</v>
      </c>
      <c r="AL184" s="22">
        <v>8516161</v>
      </c>
      <c r="AM184" s="22">
        <v>11734956</v>
      </c>
    </row>
    <row r="185" spans="1:39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4286219</v>
      </c>
      <c r="F185" s="22">
        <v>810738</v>
      </c>
      <c r="G185" s="22">
        <v>0</v>
      </c>
      <c r="H185" s="22">
        <v>0</v>
      </c>
      <c r="I185" s="22">
        <v>1230511</v>
      </c>
      <c r="J185" s="22">
        <v>0</v>
      </c>
      <c r="K185" s="22">
        <v>1493451</v>
      </c>
      <c r="L185" s="22">
        <v>0</v>
      </c>
      <c r="M185" s="22">
        <v>934396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8755315</v>
      </c>
      <c r="V185" s="22">
        <v>0</v>
      </c>
      <c r="W185" s="22">
        <v>0</v>
      </c>
      <c r="X185" s="22">
        <v>2672622</v>
      </c>
      <c r="Y185" s="22">
        <v>32650</v>
      </c>
      <c r="Z185" s="22">
        <v>543193</v>
      </c>
      <c r="AA185" s="22">
        <v>9462258</v>
      </c>
      <c r="AB185" s="22">
        <v>374101</v>
      </c>
      <c r="AC185" s="22">
        <v>897321</v>
      </c>
      <c r="AD185" s="22">
        <v>6579966</v>
      </c>
      <c r="AE185" s="22">
        <v>20562111</v>
      </c>
      <c r="AF185" s="22">
        <v>-11806796</v>
      </c>
      <c r="AG185" s="22">
        <v>65773305</v>
      </c>
      <c r="AH185" s="22">
        <v>0</v>
      </c>
      <c r="AI185" s="22">
        <v>114572</v>
      </c>
      <c r="AJ185" s="22">
        <v>94497</v>
      </c>
      <c r="AK185" s="22">
        <v>189157</v>
      </c>
      <c r="AL185" s="22">
        <v>66171531</v>
      </c>
      <c r="AM185" s="22">
        <v>54364735</v>
      </c>
    </row>
    <row r="186" spans="1:39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4780431</v>
      </c>
      <c r="F186" s="22">
        <v>169554</v>
      </c>
      <c r="G186" s="22">
        <v>64010</v>
      </c>
      <c r="H186" s="22">
        <v>-5000</v>
      </c>
      <c r="I186" s="22">
        <v>115488</v>
      </c>
      <c r="J186" s="22">
        <v>0</v>
      </c>
      <c r="K186" s="22">
        <v>1188896</v>
      </c>
      <c r="L186" s="22">
        <v>841781</v>
      </c>
      <c r="M186" s="22">
        <v>4167193</v>
      </c>
      <c r="N186" s="22">
        <v>0</v>
      </c>
      <c r="O186" s="22">
        <v>0</v>
      </c>
      <c r="P186" s="22">
        <v>0</v>
      </c>
      <c r="Q186" s="22">
        <v>0</v>
      </c>
      <c r="R186" s="22">
        <v>3000000</v>
      </c>
      <c r="S186" s="22">
        <v>0</v>
      </c>
      <c r="T186" s="22">
        <v>0</v>
      </c>
      <c r="U186" s="22">
        <v>14322353</v>
      </c>
      <c r="V186" s="22">
        <v>0</v>
      </c>
      <c r="W186" s="22">
        <v>118571</v>
      </c>
      <c r="X186" s="22">
        <v>681841</v>
      </c>
      <c r="Y186" s="22">
        <v>16700</v>
      </c>
      <c r="Z186" s="22">
        <v>1319770</v>
      </c>
      <c r="AA186" s="22">
        <v>9615614</v>
      </c>
      <c r="AB186" s="22">
        <v>292442</v>
      </c>
      <c r="AC186" s="22">
        <v>0</v>
      </c>
      <c r="AD186" s="22">
        <v>0</v>
      </c>
      <c r="AE186" s="22">
        <v>12044938</v>
      </c>
      <c r="AF186" s="22">
        <v>2277415</v>
      </c>
      <c r="AG186" s="22">
        <v>68926201</v>
      </c>
      <c r="AH186" s="22">
        <v>0</v>
      </c>
      <c r="AI186" s="22">
        <v>230401</v>
      </c>
      <c r="AJ186" s="22">
        <v>683010</v>
      </c>
      <c r="AK186" s="22">
        <v>0</v>
      </c>
      <c r="AL186" s="22">
        <v>69839612</v>
      </c>
      <c r="AM186" s="22">
        <v>72117027</v>
      </c>
    </row>
    <row r="187" spans="1:39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1384586</v>
      </c>
      <c r="F187" s="22">
        <v>142544</v>
      </c>
      <c r="G187" s="22">
        <v>179065</v>
      </c>
      <c r="H187" s="22">
        <v>0</v>
      </c>
      <c r="I187" s="22">
        <v>513425</v>
      </c>
      <c r="J187" s="22">
        <v>0</v>
      </c>
      <c r="K187" s="22">
        <v>760618</v>
      </c>
      <c r="L187" s="22">
        <v>0</v>
      </c>
      <c r="M187" s="22">
        <v>432580</v>
      </c>
      <c r="N187" s="22">
        <v>6395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3419213</v>
      </c>
      <c r="V187" s="22">
        <v>0</v>
      </c>
      <c r="W187" s="22">
        <v>0</v>
      </c>
      <c r="X187" s="22">
        <v>894512</v>
      </c>
      <c r="Y187" s="22">
        <v>1296</v>
      </c>
      <c r="Z187" s="22">
        <v>70013</v>
      </c>
      <c r="AA187" s="22">
        <v>1335940</v>
      </c>
      <c r="AB187" s="22">
        <v>0</v>
      </c>
      <c r="AC187" s="22">
        <v>0</v>
      </c>
      <c r="AD187" s="22">
        <v>0</v>
      </c>
      <c r="AE187" s="22">
        <v>2301761</v>
      </c>
      <c r="AF187" s="22">
        <v>1117452</v>
      </c>
      <c r="AG187" s="22">
        <v>18946484</v>
      </c>
      <c r="AH187" s="22">
        <v>0</v>
      </c>
      <c r="AI187" s="22">
        <v>0</v>
      </c>
      <c r="AJ187" s="22">
        <v>37626</v>
      </c>
      <c r="AK187" s="22">
        <v>0</v>
      </c>
      <c r="AL187" s="22">
        <v>18984110</v>
      </c>
      <c r="AM187" s="22">
        <v>20101562</v>
      </c>
    </row>
    <row r="188" spans="1:39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4002548</v>
      </c>
      <c r="F188" s="22">
        <v>139089</v>
      </c>
      <c r="G188" s="22">
        <v>33041</v>
      </c>
      <c r="H188" s="22">
        <v>0</v>
      </c>
      <c r="I188" s="22">
        <v>969189</v>
      </c>
      <c r="J188" s="22">
        <v>0</v>
      </c>
      <c r="K188" s="22">
        <v>321709</v>
      </c>
      <c r="L188" s="22">
        <v>0</v>
      </c>
      <c r="M188" s="22">
        <v>1062514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6528090</v>
      </c>
      <c r="V188" s="22">
        <v>0</v>
      </c>
      <c r="W188" s="22">
        <v>0</v>
      </c>
      <c r="X188" s="22">
        <v>110586</v>
      </c>
      <c r="Y188" s="22">
        <v>86742</v>
      </c>
      <c r="Z188" s="22">
        <v>975554</v>
      </c>
      <c r="AA188" s="22">
        <v>4036842</v>
      </c>
      <c r="AB188" s="22">
        <v>126627</v>
      </c>
      <c r="AC188" s="22">
        <v>405000</v>
      </c>
      <c r="AD188" s="22">
        <v>0</v>
      </c>
      <c r="AE188" s="22">
        <v>5741351</v>
      </c>
      <c r="AF188" s="22">
        <v>786739</v>
      </c>
      <c r="AG188" s="22">
        <v>26113367</v>
      </c>
      <c r="AH188" s="22">
        <v>0</v>
      </c>
      <c r="AI188" s="22">
        <v>109703</v>
      </c>
      <c r="AJ188" s="22">
        <v>76024</v>
      </c>
      <c r="AK188" s="22">
        <v>0</v>
      </c>
      <c r="AL188" s="22">
        <v>26299094</v>
      </c>
      <c r="AM188" s="22">
        <v>27085833</v>
      </c>
    </row>
    <row r="189" spans="1:39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20437504</v>
      </c>
      <c r="F189" s="22">
        <v>143369</v>
      </c>
      <c r="G189" s="22">
        <v>90891</v>
      </c>
      <c r="H189" s="22">
        <v>0</v>
      </c>
      <c r="I189" s="22">
        <v>2159537</v>
      </c>
      <c r="J189" s="22">
        <v>67500</v>
      </c>
      <c r="K189" s="22">
        <v>1220414</v>
      </c>
      <c r="L189" s="22">
        <v>0</v>
      </c>
      <c r="M189" s="22">
        <v>6643108</v>
      </c>
      <c r="N189" s="22">
        <v>5872</v>
      </c>
      <c r="O189" s="22">
        <v>0</v>
      </c>
      <c r="P189" s="22">
        <v>0</v>
      </c>
      <c r="Q189" s="22">
        <v>0</v>
      </c>
      <c r="R189" s="22">
        <v>671</v>
      </c>
      <c r="S189" s="22">
        <v>0</v>
      </c>
      <c r="T189" s="22">
        <v>802823</v>
      </c>
      <c r="U189" s="22">
        <v>31571689</v>
      </c>
      <c r="V189" s="22">
        <v>0</v>
      </c>
      <c r="W189" s="22">
        <v>868253</v>
      </c>
      <c r="X189" s="22">
        <v>1712511</v>
      </c>
      <c r="Y189" s="22">
        <v>12950</v>
      </c>
      <c r="Z189" s="22">
        <v>1274910</v>
      </c>
      <c r="AA189" s="22">
        <v>1750000</v>
      </c>
      <c r="AB189" s="22">
        <v>344403</v>
      </c>
      <c r="AC189" s="22">
        <v>806310</v>
      </c>
      <c r="AD189" s="22">
        <v>0</v>
      </c>
      <c r="AE189" s="22">
        <v>6769337</v>
      </c>
      <c r="AF189" s="22">
        <v>24802352</v>
      </c>
      <c r="AG189" s="22">
        <v>92809352</v>
      </c>
      <c r="AH189" s="22"/>
      <c r="AI189" s="22">
        <v>0</v>
      </c>
      <c r="AJ189" s="22">
        <v>35800</v>
      </c>
      <c r="AK189" s="22">
        <v>0</v>
      </c>
      <c r="AL189" s="22">
        <v>92845152</v>
      </c>
      <c r="AM189" s="22">
        <v>117647504</v>
      </c>
    </row>
    <row r="190" spans="1:39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3116764</v>
      </c>
      <c r="F190" s="22">
        <v>126927</v>
      </c>
      <c r="G190" s="22">
        <v>63321</v>
      </c>
      <c r="H190" s="22">
        <v>0</v>
      </c>
      <c r="I190" s="22">
        <v>331019</v>
      </c>
      <c r="J190" s="22">
        <v>0</v>
      </c>
      <c r="K190" s="22">
        <v>288857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849076</v>
      </c>
      <c r="S190" s="22">
        <v>0</v>
      </c>
      <c r="T190" s="22">
        <v>0</v>
      </c>
      <c r="U190" s="22">
        <v>4775964</v>
      </c>
      <c r="V190" s="22">
        <v>0</v>
      </c>
      <c r="W190" s="22">
        <v>0</v>
      </c>
      <c r="X190" s="22">
        <v>286523</v>
      </c>
      <c r="Y190" s="22">
        <v>0</v>
      </c>
      <c r="Z190" s="22">
        <v>1090754</v>
      </c>
      <c r="AA190" s="22">
        <v>503430</v>
      </c>
      <c r="AB190" s="22">
        <v>19644</v>
      </c>
      <c r="AC190" s="22">
        <v>356249</v>
      </c>
      <c r="AD190" s="22">
        <v>0</v>
      </c>
      <c r="AE190" s="22">
        <v>2256600</v>
      </c>
      <c r="AF190" s="22">
        <v>2519364</v>
      </c>
      <c r="AG190" s="22">
        <v>34145433</v>
      </c>
      <c r="AH190" s="22">
        <v>0</v>
      </c>
      <c r="AI190" s="22">
        <v>0</v>
      </c>
      <c r="AJ190" s="22">
        <v>0</v>
      </c>
      <c r="AK190" s="22">
        <v>0</v>
      </c>
      <c r="AL190" s="22">
        <v>34145433</v>
      </c>
      <c r="AM190" s="22">
        <v>36664797</v>
      </c>
    </row>
    <row r="191" spans="1:39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5544317</v>
      </c>
      <c r="F191" s="22">
        <v>142252</v>
      </c>
      <c r="G191" s="22">
        <v>39780</v>
      </c>
      <c r="H191" s="22">
        <v>0</v>
      </c>
      <c r="I191" s="22">
        <v>1557703</v>
      </c>
      <c r="J191" s="22">
        <v>0</v>
      </c>
      <c r="K191" s="22">
        <v>611796</v>
      </c>
      <c r="L191" s="22">
        <v>0</v>
      </c>
      <c r="M191" s="22">
        <v>1242938</v>
      </c>
      <c r="N191" s="22">
        <v>0</v>
      </c>
      <c r="O191" s="22">
        <v>0</v>
      </c>
      <c r="P191" s="22">
        <v>0</v>
      </c>
      <c r="Q191" s="22">
        <v>0</v>
      </c>
      <c r="R191" s="22">
        <v>1530848</v>
      </c>
      <c r="S191" s="22">
        <v>131897</v>
      </c>
      <c r="T191" s="22">
        <v>214567</v>
      </c>
      <c r="U191" s="22">
        <v>11016098</v>
      </c>
      <c r="V191" s="22">
        <v>0</v>
      </c>
      <c r="W191" s="22">
        <v>403366</v>
      </c>
      <c r="X191" s="22">
        <v>2170018</v>
      </c>
      <c r="Y191" s="22">
        <v>72731</v>
      </c>
      <c r="Z191" s="22">
        <v>1920887</v>
      </c>
      <c r="AA191" s="22">
        <v>7992942</v>
      </c>
      <c r="AB191" s="22">
        <v>0</v>
      </c>
      <c r="AC191" s="22">
        <v>480800</v>
      </c>
      <c r="AD191" s="22">
        <v>100381</v>
      </c>
      <c r="AE191" s="22">
        <v>13141125</v>
      </c>
      <c r="AF191" s="22">
        <v>-2125027</v>
      </c>
      <c r="AG191" s="22">
        <v>65392393</v>
      </c>
      <c r="AH191" s="22">
        <v>0</v>
      </c>
      <c r="AI191" s="22">
        <v>254702</v>
      </c>
      <c r="AJ191" s="22">
        <v>122923</v>
      </c>
      <c r="AK191" s="22">
        <v>0</v>
      </c>
      <c r="AL191" s="22">
        <v>65770018</v>
      </c>
      <c r="AM191" s="22">
        <v>63644991</v>
      </c>
    </row>
    <row r="192" spans="1:39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46879607</v>
      </c>
      <c r="F192" s="22">
        <v>835037</v>
      </c>
      <c r="G192" s="22">
        <v>348875</v>
      </c>
      <c r="H192" s="22">
        <v>0</v>
      </c>
      <c r="I192" s="22">
        <v>10291235</v>
      </c>
      <c r="J192" s="22">
        <v>1082696</v>
      </c>
      <c r="K192" s="22">
        <v>4298548</v>
      </c>
      <c r="L192" s="22">
        <v>275336</v>
      </c>
      <c r="M192" s="22">
        <v>1281183</v>
      </c>
      <c r="N192" s="22">
        <v>33910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65326427</v>
      </c>
      <c r="V192" s="22">
        <v>0</v>
      </c>
      <c r="W192" s="22">
        <v>0</v>
      </c>
      <c r="X192" s="22">
        <v>6433024</v>
      </c>
      <c r="Y192" s="22">
        <v>434324</v>
      </c>
      <c r="Z192" s="22">
        <v>12924229</v>
      </c>
      <c r="AA192" s="22">
        <v>9721709</v>
      </c>
      <c r="AB192" s="22">
        <v>0</v>
      </c>
      <c r="AC192" s="22">
        <v>771491</v>
      </c>
      <c r="AD192" s="22">
        <v>0</v>
      </c>
      <c r="AE192" s="22">
        <v>30284777</v>
      </c>
      <c r="AF192" s="22">
        <v>35041650</v>
      </c>
      <c r="AG192" s="22">
        <v>156428143</v>
      </c>
      <c r="AH192" s="22">
        <v>0</v>
      </c>
      <c r="AI192" s="22">
        <v>952259</v>
      </c>
      <c r="AJ192" s="22">
        <v>76746</v>
      </c>
      <c r="AK192" s="22">
        <v>0</v>
      </c>
      <c r="AL192" s="22">
        <v>157457148</v>
      </c>
      <c r="AM192" s="22">
        <v>192498798</v>
      </c>
    </row>
    <row r="193" spans="1:39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2883479</v>
      </c>
      <c r="F193" s="22">
        <v>59654</v>
      </c>
      <c r="G193" s="22">
        <v>32601</v>
      </c>
      <c r="H193" s="22">
        <v>537784</v>
      </c>
      <c r="I193" s="22">
        <v>23</v>
      </c>
      <c r="J193" s="22">
        <v>443833</v>
      </c>
      <c r="K193" s="22">
        <v>62070</v>
      </c>
      <c r="L193" s="22">
        <v>0</v>
      </c>
      <c r="M193" s="22">
        <v>315162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4334583</v>
      </c>
      <c r="V193" s="22">
        <v>0</v>
      </c>
      <c r="W193" s="22">
        <v>0</v>
      </c>
      <c r="X193" s="22">
        <v>764273</v>
      </c>
      <c r="Y193" s="22">
        <v>0</v>
      </c>
      <c r="Z193" s="22">
        <v>2518244</v>
      </c>
      <c r="AA193" s="22">
        <v>1808872</v>
      </c>
      <c r="AB193" s="22">
        <v>0</v>
      </c>
      <c r="AC193" s="22">
        <v>0</v>
      </c>
      <c r="AD193" s="22">
        <v>0</v>
      </c>
      <c r="AE193" s="22">
        <v>5091389</v>
      </c>
      <c r="AF193" s="22">
        <v>-756806</v>
      </c>
      <c r="AG193" s="22">
        <v>11083382</v>
      </c>
      <c r="AH193" s="22">
        <v>0</v>
      </c>
      <c r="AI193" s="22">
        <v>0</v>
      </c>
      <c r="AJ193" s="22">
        <v>0</v>
      </c>
      <c r="AK193" s="22">
        <v>0</v>
      </c>
      <c r="AL193" s="22">
        <v>11083382</v>
      </c>
      <c r="AM193" s="22">
        <v>10326576</v>
      </c>
    </row>
    <row r="194" spans="1:39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1811415</v>
      </c>
      <c r="F194" s="22">
        <v>150271</v>
      </c>
      <c r="G194" s="22">
        <v>130404</v>
      </c>
      <c r="H194" s="22">
        <v>0</v>
      </c>
      <c r="I194" s="22">
        <v>0</v>
      </c>
      <c r="J194" s="22">
        <v>0</v>
      </c>
      <c r="K194" s="22">
        <v>592878</v>
      </c>
      <c r="L194" s="22">
        <v>0</v>
      </c>
      <c r="M194" s="22">
        <v>13479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2698447</v>
      </c>
      <c r="V194" s="22">
        <v>0</v>
      </c>
      <c r="W194" s="22">
        <v>0</v>
      </c>
      <c r="X194" s="22">
        <v>151335</v>
      </c>
      <c r="Y194" s="22">
        <v>18742</v>
      </c>
      <c r="Z194" s="22">
        <v>268726</v>
      </c>
      <c r="AA194" s="22">
        <v>0</v>
      </c>
      <c r="AB194" s="22">
        <v>0</v>
      </c>
      <c r="AC194" s="22">
        <v>215279</v>
      </c>
      <c r="AD194" s="22">
        <v>0</v>
      </c>
      <c r="AE194" s="22">
        <v>654082</v>
      </c>
      <c r="AF194" s="22">
        <v>2044365</v>
      </c>
      <c r="AG194" s="22">
        <v>7229179</v>
      </c>
      <c r="AH194" s="22">
        <v>0</v>
      </c>
      <c r="AI194" s="22">
        <v>0</v>
      </c>
      <c r="AJ194" s="22">
        <v>49543</v>
      </c>
      <c r="AK194" s="22">
        <v>0</v>
      </c>
      <c r="AL194" s="22">
        <v>7278722</v>
      </c>
      <c r="AM194" s="22">
        <v>9323087</v>
      </c>
    </row>
    <row r="195" spans="1:39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1877970</v>
      </c>
      <c r="F195" s="22">
        <v>69715</v>
      </c>
      <c r="G195" s="22">
        <v>43253</v>
      </c>
      <c r="H195" s="22">
        <v>0</v>
      </c>
      <c r="I195" s="22">
        <v>458005</v>
      </c>
      <c r="J195" s="22">
        <v>0</v>
      </c>
      <c r="K195" s="22">
        <v>127602</v>
      </c>
      <c r="L195" s="22">
        <v>0</v>
      </c>
      <c r="M195" s="22">
        <v>40000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2616545</v>
      </c>
      <c r="V195" s="22">
        <v>0</v>
      </c>
      <c r="W195" s="22">
        <v>0</v>
      </c>
      <c r="X195" s="22">
        <v>243937</v>
      </c>
      <c r="Y195" s="22">
        <v>0</v>
      </c>
      <c r="Z195" s="22">
        <v>365054</v>
      </c>
      <c r="AA195" s="22">
        <v>2275539</v>
      </c>
      <c r="AB195" s="22">
        <v>0</v>
      </c>
      <c r="AC195" s="22">
        <v>89665</v>
      </c>
      <c r="AD195" s="22">
        <v>0</v>
      </c>
      <c r="AE195" s="22">
        <v>2974195</v>
      </c>
      <c r="AF195" s="22">
        <v>-357650</v>
      </c>
      <c r="AG195" s="22">
        <v>15264880</v>
      </c>
      <c r="AH195" s="22">
        <v>0</v>
      </c>
      <c r="AI195" s="22">
        <v>23744</v>
      </c>
      <c r="AJ195" s="22">
        <v>4213</v>
      </c>
      <c r="AK195" s="22">
        <v>0</v>
      </c>
      <c r="AL195" s="22">
        <v>15292837</v>
      </c>
      <c r="AM195" s="22">
        <v>14935187</v>
      </c>
    </row>
    <row r="196" spans="1:39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338794</v>
      </c>
      <c r="F196" s="22">
        <v>29844</v>
      </c>
      <c r="G196" s="22">
        <v>13799</v>
      </c>
      <c r="H196" s="22">
        <v>-10386</v>
      </c>
      <c r="I196" s="22">
        <v>326882</v>
      </c>
      <c r="J196" s="22">
        <v>0</v>
      </c>
      <c r="K196" s="22">
        <v>24157</v>
      </c>
      <c r="L196" s="22">
        <v>0</v>
      </c>
      <c r="M196" s="22">
        <v>20400</v>
      </c>
      <c r="N196" s="22">
        <v>0</v>
      </c>
      <c r="O196" s="22">
        <v>0</v>
      </c>
      <c r="P196" s="22">
        <v>0</v>
      </c>
      <c r="Q196" s="22">
        <v>0</v>
      </c>
      <c r="R196" s="22">
        <v>20000</v>
      </c>
      <c r="S196" s="22">
        <v>15271</v>
      </c>
      <c r="T196" s="22">
        <v>0</v>
      </c>
      <c r="U196" s="22">
        <v>778761</v>
      </c>
      <c r="V196" s="22">
        <v>0</v>
      </c>
      <c r="W196" s="22">
        <v>0</v>
      </c>
      <c r="X196" s="22">
        <v>42997</v>
      </c>
      <c r="Y196" s="22">
        <v>0</v>
      </c>
      <c r="Z196" s="22">
        <v>524983</v>
      </c>
      <c r="AA196" s="22">
        <v>42500</v>
      </c>
      <c r="AB196" s="22">
        <v>0</v>
      </c>
      <c r="AC196" s="22">
        <v>365050</v>
      </c>
      <c r="AD196" s="22">
        <v>0</v>
      </c>
      <c r="AE196" s="22">
        <v>975530</v>
      </c>
      <c r="AF196" s="22">
        <v>-196769</v>
      </c>
      <c r="AG196" s="22">
        <v>4946182</v>
      </c>
      <c r="AH196" s="22">
        <v>0</v>
      </c>
      <c r="AI196" s="22">
        <v>0</v>
      </c>
      <c r="AJ196" s="22">
        <v>938</v>
      </c>
      <c r="AK196" s="22">
        <v>2</v>
      </c>
      <c r="AL196" s="22">
        <v>4947122</v>
      </c>
      <c r="AM196" s="22">
        <v>4750353</v>
      </c>
    </row>
    <row r="197" spans="1:39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519806</v>
      </c>
      <c r="F197" s="22">
        <v>23331</v>
      </c>
      <c r="G197" s="22">
        <v>27698</v>
      </c>
      <c r="H197" s="22">
        <v>-5789</v>
      </c>
      <c r="I197" s="22">
        <v>281310</v>
      </c>
      <c r="J197" s="22">
        <v>0</v>
      </c>
      <c r="K197" s="22">
        <v>29473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896</v>
      </c>
      <c r="U197" s="22">
        <v>876725</v>
      </c>
      <c r="V197" s="22">
        <v>0</v>
      </c>
      <c r="W197" s="22">
        <v>0</v>
      </c>
      <c r="X197" s="22">
        <v>32857</v>
      </c>
      <c r="Y197" s="22">
        <v>0</v>
      </c>
      <c r="Z197" s="22">
        <v>155949</v>
      </c>
      <c r="AA197" s="22">
        <v>0</v>
      </c>
      <c r="AB197" s="22">
        <v>0</v>
      </c>
      <c r="AC197" s="22">
        <v>0</v>
      </c>
      <c r="AD197" s="22">
        <v>0</v>
      </c>
      <c r="AE197" s="22">
        <v>188806</v>
      </c>
      <c r="AF197" s="22">
        <v>687919</v>
      </c>
      <c r="AG197" s="22">
        <v>2863497</v>
      </c>
      <c r="AH197" s="22">
        <v>0</v>
      </c>
      <c r="AI197" s="22">
        <v>0</v>
      </c>
      <c r="AJ197" s="22">
        <v>0</v>
      </c>
      <c r="AK197" s="22">
        <v>0</v>
      </c>
      <c r="AL197" s="22">
        <v>2863497</v>
      </c>
      <c r="AM197" s="22">
        <v>3551416</v>
      </c>
    </row>
    <row r="198" spans="1:39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927792</v>
      </c>
      <c r="F198" s="22">
        <v>102904</v>
      </c>
      <c r="G198" s="22">
        <v>77399</v>
      </c>
      <c r="H198" s="22">
        <v>-34000</v>
      </c>
      <c r="I198" s="22">
        <v>495600</v>
      </c>
      <c r="J198" s="22">
        <v>0</v>
      </c>
      <c r="K198" s="22">
        <v>83276</v>
      </c>
      <c r="L198" s="22">
        <v>0</v>
      </c>
      <c r="M198" s="22">
        <v>11245</v>
      </c>
      <c r="N198" s="22">
        <v>0</v>
      </c>
      <c r="O198" s="22">
        <v>0</v>
      </c>
      <c r="P198" s="22">
        <v>0</v>
      </c>
      <c r="Q198" s="22">
        <v>0</v>
      </c>
      <c r="R198" s="22">
        <v>31104</v>
      </c>
      <c r="S198" s="22">
        <v>0</v>
      </c>
      <c r="T198" s="22">
        <v>0</v>
      </c>
      <c r="U198" s="22">
        <v>1695320</v>
      </c>
      <c r="V198" s="22">
        <v>0</v>
      </c>
      <c r="W198" s="22">
        <v>0</v>
      </c>
      <c r="X198" s="22">
        <v>155731</v>
      </c>
      <c r="Y198" s="22">
        <v>2550</v>
      </c>
      <c r="Z198" s="22">
        <v>745281</v>
      </c>
      <c r="AA198" s="22">
        <v>0</v>
      </c>
      <c r="AB198" s="22">
        <v>0</v>
      </c>
      <c r="AC198" s="22">
        <v>0</v>
      </c>
      <c r="AD198" s="22">
        <v>0</v>
      </c>
      <c r="AE198" s="22">
        <v>903562</v>
      </c>
      <c r="AF198" s="22">
        <v>791758</v>
      </c>
      <c r="AG198" s="22">
        <v>5471720</v>
      </c>
      <c r="AH198" s="22">
        <v>0</v>
      </c>
      <c r="AI198" s="22">
        <v>3000</v>
      </c>
      <c r="AJ198" s="22">
        <v>15075</v>
      </c>
      <c r="AK198" s="22">
        <v>0</v>
      </c>
      <c r="AL198" s="22">
        <v>5489795</v>
      </c>
      <c r="AM198" s="22">
        <v>6281553</v>
      </c>
    </row>
    <row r="199" spans="1:39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2524383</v>
      </c>
      <c r="F199" s="22">
        <v>44720</v>
      </c>
      <c r="G199" s="22">
        <v>9288</v>
      </c>
      <c r="H199" s="22">
        <v>0</v>
      </c>
      <c r="I199" s="22">
        <v>84549</v>
      </c>
      <c r="J199" s="22">
        <v>0</v>
      </c>
      <c r="K199" s="22">
        <v>60080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2723020</v>
      </c>
      <c r="V199" s="22">
        <v>0</v>
      </c>
      <c r="W199" s="22">
        <v>0</v>
      </c>
      <c r="X199" s="22">
        <v>91510</v>
      </c>
      <c r="Y199" s="22">
        <v>0</v>
      </c>
      <c r="Z199" s="22">
        <v>34160</v>
      </c>
      <c r="AA199" s="22">
        <v>232029</v>
      </c>
      <c r="AB199" s="22">
        <v>0</v>
      </c>
      <c r="AC199" s="22">
        <v>0</v>
      </c>
      <c r="AD199" s="22">
        <v>0</v>
      </c>
      <c r="AE199" s="22">
        <v>357699</v>
      </c>
      <c r="AF199" s="22">
        <v>2365321</v>
      </c>
      <c r="AG199" s="22">
        <v>8808569</v>
      </c>
      <c r="AH199" s="22">
        <v>60000</v>
      </c>
      <c r="AI199" s="22">
        <v>21576</v>
      </c>
      <c r="AJ199" s="22">
        <v>2000</v>
      </c>
      <c r="AK199" s="22">
        <v>0</v>
      </c>
      <c r="AL199" s="22">
        <v>8892145</v>
      </c>
      <c r="AM199" s="22">
        <v>11257466</v>
      </c>
    </row>
    <row r="200" spans="1:39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453726</v>
      </c>
      <c r="F200" s="22">
        <v>49425</v>
      </c>
      <c r="G200" s="22">
        <v>6917</v>
      </c>
      <c r="H200" s="22">
        <v>0</v>
      </c>
      <c r="I200" s="22">
        <v>784959</v>
      </c>
      <c r="J200" s="22">
        <v>0</v>
      </c>
      <c r="K200" s="22">
        <v>99692</v>
      </c>
      <c r="L200" s="22">
        <v>0</v>
      </c>
      <c r="M200" s="22">
        <v>727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1395446</v>
      </c>
      <c r="V200" s="22">
        <v>0</v>
      </c>
      <c r="W200" s="22">
        <v>0</v>
      </c>
      <c r="X200" s="22">
        <v>0</v>
      </c>
      <c r="Y200" s="22">
        <v>19585</v>
      </c>
      <c r="Z200" s="22">
        <v>1111145</v>
      </c>
      <c r="AA200" s="22">
        <v>43075</v>
      </c>
      <c r="AB200" s="22">
        <v>0</v>
      </c>
      <c r="AC200" s="22">
        <v>0</v>
      </c>
      <c r="AD200" s="22">
        <v>0</v>
      </c>
      <c r="AE200" s="22">
        <v>1173805</v>
      </c>
      <c r="AF200" s="22">
        <v>221641</v>
      </c>
      <c r="AG200" s="22">
        <v>3767620</v>
      </c>
      <c r="AH200" s="22">
        <v>0</v>
      </c>
      <c r="AI200" s="22">
        <v>22840</v>
      </c>
      <c r="AJ200" s="22">
        <v>0</v>
      </c>
      <c r="AK200" s="22">
        <v>0</v>
      </c>
      <c r="AL200" s="22">
        <v>3790460</v>
      </c>
      <c r="AM200" s="22">
        <v>4012101</v>
      </c>
    </row>
    <row r="201" spans="1:39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1614060</v>
      </c>
      <c r="F201" s="22">
        <v>32629</v>
      </c>
      <c r="G201" s="22">
        <v>1954</v>
      </c>
      <c r="H201" s="22">
        <v>0</v>
      </c>
      <c r="I201" s="22">
        <v>410738</v>
      </c>
      <c r="J201" s="22">
        <v>0</v>
      </c>
      <c r="K201" s="22">
        <v>34969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183141</v>
      </c>
      <c r="R201" s="22">
        <v>1011</v>
      </c>
      <c r="S201" s="22">
        <v>0</v>
      </c>
      <c r="T201" s="22">
        <v>0</v>
      </c>
      <c r="U201" s="22">
        <v>2278502</v>
      </c>
      <c r="V201" s="22">
        <v>0</v>
      </c>
      <c r="W201" s="22">
        <v>9139</v>
      </c>
      <c r="X201" s="22">
        <v>87365</v>
      </c>
      <c r="Y201" s="22">
        <v>2173</v>
      </c>
      <c r="Z201" s="22">
        <v>787430</v>
      </c>
      <c r="AA201" s="22">
        <v>122363</v>
      </c>
      <c r="AB201" s="22">
        <v>0</v>
      </c>
      <c r="AC201" s="22">
        <v>132893</v>
      </c>
      <c r="AD201" s="22">
        <v>0</v>
      </c>
      <c r="AE201" s="22">
        <v>1141363</v>
      </c>
      <c r="AF201" s="22">
        <v>1137139</v>
      </c>
      <c r="AG201" s="22">
        <v>4727817</v>
      </c>
      <c r="AH201" s="22">
        <v>0</v>
      </c>
      <c r="AI201" s="22">
        <v>0</v>
      </c>
      <c r="AJ201" s="22">
        <v>0</v>
      </c>
      <c r="AK201" s="22">
        <v>187001</v>
      </c>
      <c r="AL201" s="22">
        <v>4914818</v>
      </c>
      <c r="AM201" s="22">
        <v>6051957</v>
      </c>
    </row>
    <row r="202" spans="1:39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1117700</v>
      </c>
      <c r="F202" s="22">
        <v>197768</v>
      </c>
      <c r="G202" s="22">
        <v>18101</v>
      </c>
      <c r="H202" s="22">
        <v>0</v>
      </c>
      <c r="I202" s="22">
        <v>0</v>
      </c>
      <c r="J202" s="22">
        <v>0</v>
      </c>
      <c r="K202" s="22">
        <v>697747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5397</v>
      </c>
      <c r="S202" s="22">
        <v>0</v>
      </c>
      <c r="T202" s="22">
        <v>0</v>
      </c>
      <c r="U202" s="22">
        <v>2036713</v>
      </c>
      <c r="V202" s="22">
        <v>44287</v>
      </c>
      <c r="W202" s="22">
        <v>0</v>
      </c>
      <c r="X202" s="22">
        <v>103279</v>
      </c>
      <c r="Y202" s="22">
        <v>0</v>
      </c>
      <c r="Z202" s="22">
        <v>310282</v>
      </c>
      <c r="AA202" s="22">
        <v>992065</v>
      </c>
      <c r="AB202" s="22">
        <v>0</v>
      </c>
      <c r="AC202" s="22">
        <v>0</v>
      </c>
      <c r="AD202" s="22">
        <v>0</v>
      </c>
      <c r="AE202" s="22">
        <v>1449913</v>
      </c>
      <c r="AF202" s="22">
        <v>586800</v>
      </c>
      <c r="AG202" s="22">
        <v>9366120</v>
      </c>
      <c r="AH202" s="22">
        <v>0</v>
      </c>
      <c r="AI202" s="22">
        <v>0</v>
      </c>
      <c r="AJ202" s="22">
        <v>0</v>
      </c>
      <c r="AK202" s="22">
        <v>0</v>
      </c>
      <c r="AL202" s="22">
        <v>9366120</v>
      </c>
      <c r="AM202" s="22">
        <v>9952920</v>
      </c>
    </row>
    <row r="203" spans="1:39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458158</v>
      </c>
      <c r="F203" s="22">
        <v>169275</v>
      </c>
      <c r="G203" s="22">
        <v>92899</v>
      </c>
      <c r="H203" s="22">
        <v>-9334</v>
      </c>
      <c r="I203" s="22">
        <v>50501</v>
      </c>
      <c r="J203" s="22">
        <v>0</v>
      </c>
      <c r="K203" s="22">
        <v>409669</v>
      </c>
      <c r="L203" s="22">
        <v>0</v>
      </c>
      <c r="M203" s="22">
        <v>54869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1226037</v>
      </c>
      <c r="V203" s="22">
        <v>0</v>
      </c>
      <c r="W203" s="22">
        <v>11951</v>
      </c>
      <c r="X203" s="22">
        <v>84082</v>
      </c>
      <c r="Y203" s="22">
        <v>0</v>
      </c>
      <c r="Z203" s="22">
        <v>651437</v>
      </c>
      <c r="AA203" s="22">
        <v>335565</v>
      </c>
      <c r="AB203" s="22">
        <v>0</v>
      </c>
      <c r="AC203" s="22">
        <v>0</v>
      </c>
      <c r="AD203" s="22">
        <v>0</v>
      </c>
      <c r="AE203" s="22">
        <v>1083035</v>
      </c>
      <c r="AF203" s="22">
        <v>143002</v>
      </c>
      <c r="AG203" s="22">
        <v>4018955</v>
      </c>
      <c r="AH203" s="22">
        <v>0</v>
      </c>
      <c r="AI203" s="22">
        <v>0</v>
      </c>
      <c r="AJ203" s="22">
        <v>10117</v>
      </c>
      <c r="AK203" s="22">
        <v>0</v>
      </c>
      <c r="AL203" s="22">
        <v>4029072</v>
      </c>
      <c r="AM203" s="22">
        <v>4172074</v>
      </c>
    </row>
    <row r="204" spans="1:39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698141</v>
      </c>
      <c r="F204" s="22">
        <v>13650</v>
      </c>
      <c r="G204" s="22">
        <v>958</v>
      </c>
      <c r="H204" s="22">
        <v>0</v>
      </c>
      <c r="I204" s="22">
        <v>467489</v>
      </c>
      <c r="J204" s="22">
        <v>0</v>
      </c>
      <c r="K204" s="22">
        <v>15018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1195256</v>
      </c>
      <c r="V204" s="22">
        <v>0</v>
      </c>
      <c r="W204" s="22">
        <v>0</v>
      </c>
      <c r="X204" s="22">
        <v>30803</v>
      </c>
      <c r="Y204" s="22">
        <v>5015</v>
      </c>
      <c r="Z204" s="22">
        <v>607001</v>
      </c>
      <c r="AA204" s="22">
        <v>0</v>
      </c>
      <c r="AB204" s="22">
        <v>0</v>
      </c>
      <c r="AC204" s="22">
        <v>0</v>
      </c>
      <c r="AD204" s="22">
        <v>0</v>
      </c>
      <c r="AE204" s="22">
        <v>642819</v>
      </c>
      <c r="AF204" s="22">
        <v>552437</v>
      </c>
      <c r="AG204" s="22">
        <v>4844383</v>
      </c>
      <c r="AH204" s="22">
        <v>0</v>
      </c>
      <c r="AI204" s="22">
        <v>0</v>
      </c>
      <c r="AJ204" s="22">
        <v>0</v>
      </c>
      <c r="AK204" s="22">
        <v>0</v>
      </c>
      <c r="AL204" s="22">
        <v>4844383</v>
      </c>
      <c r="AM204" s="22">
        <v>5396820</v>
      </c>
    </row>
    <row r="205" spans="1:39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5021701</v>
      </c>
      <c r="F205" s="22">
        <v>73489</v>
      </c>
      <c r="G205" s="22">
        <v>40084</v>
      </c>
      <c r="H205" s="22">
        <v>0</v>
      </c>
      <c r="I205" s="22">
        <v>730417</v>
      </c>
      <c r="J205" s="22">
        <v>0</v>
      </c>
      <c r="K205" s="22">
        <v>197379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61605</v>
      </c>
      <c r="U205" s="22">
        <v>6124675</v>
      </c>
      <c r="V205" s="22">
        <v>0</v>
      </c>
      <c r="W205" s="22">
        <v>214</v>
      </c>
      <c r="X205" s="22">
        <v>263201</v>
      </c>
      <c r="Y205" s="22">
        <v>5000</v>
      </c>
      <c r="Z205" s="22">
        <v>418838</v>
      </c>
      <c r="AA205" s="22">
        <v>3135039</v>
      </c>
      <c r="AB205" s="22">
        <v>0</v>
      </c>
      <c r="AC205" s="22">
        <v>351176</v>
      </c>
      <c r="AD205" s="22">
        <v>0</v>
      </c>
      <c r="AE205" s="22">
        <v>4173468</v>
      </c>
      <c r="AF205" s="22">
        <v>1951207</v>
      </c>
      <c r="AG205" s="22">
        <v>14728545</v>
      </c>
      <c r="AH205" s="22">
        <v>0</v>
      </c>
      <c r="AI205" s="22">
        <v>21243</v>
      </c>
      <c r="AJ205" s="22">
        <v>37098</v>
      </c>
      <c r="AK205" s="22">
        <v>0</v>
      </c>
      <c r="AL205" s="22">
        <v>14786886</v>
      </c>
      <c r="AM205" s="22">
        <v>16738093</v>
      </c>
    </row>
    <row r="206" spans="1:39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325883</v>
      </c>
      <c r="F206" s="22">
        <v>56519</v>
      </c>
      <c r="G206" s="22">
        <v>11147</v>
      </c>
      <c r="H206" s="22">
        <v>0</v>
      </c>
      <c r="I206" s="22">
        <v>0</v>
      </c>
      <c r="J206" s="22">
        <v>0</v>
      </c>
      <c r="K206" s="22">
        <v>128543</v>
      </c>
      <c r="L206" s="22">
        <v>0</v>
      </c>
      <c r="M206" s="22">
        <v>12500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534592</v>
      </c>
      <c r="V206" s="22">
        <v>0</v>
      </c>
      <c r="W206" s="22">
        <v>0</v>
      </c>
      <c r="X206" s="22">
        <v>28046</v>
      </c>
      <c r="Y206" s="22">
        <v>0</v>
      </c>
      <c r="Z206" s="22">
        <v>0</v>
      </c>
      <c r="AA206" s="22">
        <v>377486</v>
      </c>
      <c r="AB206" s="22">
        <v>0</v>
      </c>
      <c r="AC206" s="22">
        <v>2555970</v>
      </c>
      <c r="AD206" s="22">
        <v>0</v>
      </c>
      <c r="AE206" s="22">
        <v>2961502</v>
      </c>
      <c r="AF206" s="22">
        <v>-2426910</v>
      </c>
      <c r="AG206" s="22">
        <v>5088821</v>
      </c>
      <c r="AH206" s="22">
        <v>0</v>
      </c>
      <c r="AI206" s="22">
        <v>0</v>
      </c>
      <c r="AJ206" s="22">
        <v>0</v>
      </c>
      <c r="AK206" s="22">
        <v>0</v>
      </c>
      <c r="AL206" s="22">
        <v>5088821</v>
      </c>
      <c r="AM206" s="22">
        <v>2661911</v>
      </c>
    </row>
    <row r="207" spans="1:39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1378369</v>
      </c>
      <c r="F207" s="22">
        <v>72068</v>
      </c>
      <c r="G207" s="22">
        <v>71749</v>
      </c>
      <c r="H207" s="22">
        <v>0</v>
      </c>
      <c r="I207" s="22">
        <v>51616</v>
      </c>
      <c r="J207" s="22">
        <v>0</v>
      </c>
      <c r="K207" s="22">
        <v>163028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1736830</v>
      </c>
      <c r="V207" s="22">
        <v>0</v>
      </c>
      <c r="W207" s="22">
        <v>0</v>
      </c>
      <c r="X207" s="22">
        <v>191332</v>
      </c>
      <c r="Y207" s="22">
        <v>0</v>
      </c>
      <c r="Z207" s="22">
        <v>526001</v>
      </c>
      <c r="AA207" s="22">
        <v>64821</v>
      </c>
      <c r="AB207" s="22">
        <v>0</v>
      </c>
      <c r="AC207" s="22">
        <v>152821</v>
      </c>
      <c r="AD207" s="22">
        <v>0</v>
      </c>
      <c r="AE207" s="22">
        <v>934975</v>
      </c>
      <c r="AF207" s="22">
        <v>801855</v>
      </c>
      <c r="AG207" s="22">
        <v>7724699</v>
      </c>
      <c r="AH207" s="22">
        <v>0</v>
      </c>
      <c r="AI207" s="22">
        <v>0</v>
      </c>
      <c r="AJ207" s="22">
        <v>0</v>
      </c>
      <c r="AK207" s="22">
        <v>0</v>
      </c>
      <c r="AL207" s="22">
        <v>7724699</v>
      </c>
      <c r="AM207" s="22">
        <v>8526554</v>
      </c>
    </row>
    <row r="208" spans="1:39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2217109</v>
      </c>
      <c r="F208" s="22">
        <v>35709</v>
      </c>
      <c r="G208" s="22">
        <v>99583</v>
      </c>
      <c r="H208" s="22">
        <v>-19118</v>
      </c>
      <c r="I208" s="22">
        <v>49996</v>
      </c>
      <c r="J208" s="22">
        <v>0</v>
      </c>
      <c r="K208" s="22">
        <v>74026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32345</v>
      </c>
      <c r="U208" s="22">
        <v>2489650</v>
      </c>
      <c r="V208" s="22">
        <v>0</v>
      </c>
      <c r="W208" s="22">
        <v>0</v>
      </c>
      <c r="X208" s="22">
        <v>97488</v>
      </c>
      <c r="Y208" s="22">
        <v>700</v>
      </c>
      <c r="Z208" s="22">
        <v>112601</v>
      </c>
      <c r="AA208" s="22">
        <v>0</v>
      </c>
      <c r="AB208" s="22">
        <v>0</v>
      </c>
      <c r="AC208" s="22">
        <v>0</v>
      </c>
      <c r="AD208" s="22">
        <v>0</v>
      </c>
      <c r="AE208" s="22">
        <v>210789</v>
      </c>
      <c r="AF208" s="22">
        <v>2278861</v>
      </c>
      <c r="AG208" s="22">
        <v>5376920</v>
      </c>
      <c r="AH208" s="22"/>
      <c r="AI208" s="22">
        <v>0</v>
      </c>
      <c r="AJ208" s="22">
        <v>35115</v>
      </c>
      <c r="AK208" s="22">
        <v>55582</v>
      </c>
      <c r="AL208" s="22">
        <v>5467617</v>
      </c>
      <c r="AM208" s="22">
        <v>7746478</v>
      </c>
    </row>
    <row r="209" spans="1:39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1406342</v>
      </c>
      <c r="F209" s="22">
        <v>59082</v>
      </c>
      <c r="G209" s="22">
        <v>37151</v>
      </c>
      <c r="H209" s="22">
        <v>0</v>
      </c>
      <c r="I209" s="22">
        <v>0</v>
      </c>
      <c r="J209" s="22">
        <v>0</v>
      </c>
      <c r="K209" s="22">
        <v>40788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1543363</v>
      </c>
      <c r="V209" s="22">
        <v>0</v>
      </c>
      <c r="W209" s="22">
        <v>0</v>
      </c>
      <c r="X209" s="22">
        <v>290631</v>
      </c>
      <c r="Y209" s="22">
        <v>10838</v>
      </c>
      <c r="Z209" s="22">
        <v>441165</v>
      </c>
      <c r="AA209" s="22">
        <v>256258</v>
      </c>
      <c r="AB209" s="22">
        <v>0</v>
      </c>
      <c r="AC209" s="22">
        <v>104020</v>
      </c>
      <c r="AD209" s="22">
        <v>0</v>
      </c>
      <c r="AE209" s="22">
        <v>1102912</v>
      </c>
      <c r="AF209" s="22">
        <v>440451</v>
      </c>
      <c r="AG209" s="22">
        <v>3988255</v>
      </c>
      <c r="AH209" s="22">
        <v>0</v>
      </c>
      <c r="AI209" s="22">
        <v>0</v>
      </c>
      <c r="AJ209" s="22">
        <v>27814</v>
      </c>
      <c r="AK209" s="22">
        <v>161933</v>
      </c>
      <c r="AL209" s="22">
        <v>4178002</v>
      </c>
      <c r="AM209" s="22">
        <v>4618453</v>
      </c>
    </row>
    <row r="210" spans="1:39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1577485</v>
      </c>
      <c r="F210" s="22">
        <v>41430</v>
      </c>
      <c r="G210" s="22">
        <v>19934</v>
      </c>
      <c r="H210" s="22">
        <v>0</v>
      </c>
      <c r="I210" s="22">
        <v>423837</v>
      </c>
      <c r="J210" s="22">
        <v>0</v>
      </c>
      <c r="K210" s="22">
        <v>63477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355</v>
      </c>
      <c r="S210" s="22">
        <v>0</v>
      </c>
      <c r="T210" s="22">
        <v>0</v>
      </c>
      <c r="U210" s="22">
        <v>2126518</v>
      </c>
      <c r="V210" s="22">
        <v>0</v>
      </c>
      <c r="W210" s="22">
        <v>0</v>
      </c>
      <c r="X210" s="22">
        <v>331073</v>
      </c>
      <c r="Y210" s="22">
        <v>0</v>
      </c>
      <c r="Z210" s="22">
        <v>517234</v>
      </c>
      <c r="AA210" s="22">
        <v>0</v>
      </c>
      <c r="AB210" s="22">
        <v>0</v>
      </c>
      <c r="AC210" s="22">
        <v>516206</v>
      </c>
      <c r="AD210" s="22">
        <v>0</v>
      </c>
      <c r="AE210" s="22">
        <v>1364513</v>
      </c>
      <c r="AF210" s="22">
        <v>762005</v>
      </c>
      <c r="AG210" s="22">
        <v>5790102</v>
      </c>
      <c r="AH210" s="22">
        <v>0</v>
      </c>
      <c r="AI210" s="22">
        <v>0</v>
      </c>
      <c r="AJ210" s="22">
        <v>0</v>
      </c>
      <c r="AK210" s="22">
        <v>0</v>
      </c>
      <c r="AL210" s="22">
        <v>5790102</v>
      </c>
      <c r="AM210" s="22">
        <v>6552107</v>
      </c>
    </row>
    <row r="211" spans="1:39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1434728</v>
      </c>
      <c r="F211" s="22">
        <v>55505</v>
      </c>
      <c r="G211" s="22">
        <v>18085</v>
      </c>
      <c r="H211" s="22">
        <v>0</v>
      </c>
      <c r="I211" s="22">
        <v>126014</v>
      </c>
      <c r="J211" s="22">
        <v>0</v>
      </c>
      <c r="K211" s="22">
        <v>74657</v>
      </c>
      <c r="L211" s="22">
        <v>0</v>
      </c>
      <c r="M211" s="22">
        <v>20579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12991</v>
      </c>
      <c r="T211" s="22">
        <v>0</v>
      </c>
      <c r="U211" s="22">
        <v>1742559</v>
      </c>
      <c r="V211" s="22">
        <v>0</v>
      </c>
      <c r="W211" s="22">
        <v>5820</v>
      </c>
      <c r="X211" s="22">
        <v>112154</v>
      </c>
      <c r="Y211" s="22">
        <v>12991</v>
      </c>
      <c r="Z211" s="22">
        <v>350969</v>
      </c>
      <c r="AA211" s="22">
        <v>0</v>
      </c>
      <c r="AB211" s="22">
        <v>0</v>
      </c>
      <c r="AC211" s="22">
        <v>0</v>
      </c>
      <c r="AD211" s="22">
        <v>0</v>
      </c>
      <c r="AE211" s="22">
        <v>481934</v>
      </c>
      <c r="AF211" s="22">
        <v>1260625</v>
      </c>
      <c r="AG211" s="22">
        <v>4669071</v>
      </c>
      <c r="AH211" s="22"/>
      <c r="AI211" s="22">
        <v>2274</v>
      </c>
      <c r="AJ211" s="22">
        <v>22408</v>
      </c>
      <c r="AK211" s="22">
        <v>0</v>
      </c>
      <c r="AL211" s="22">
        <v>4693753</v>
      </c>
      <c r="AM211" s="22">
        <v>5954378</v>
      </c>
    </row>
    <row r="212" spans="1:39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1606467</v>
      </c>
      <c r="F212" s="22">
        <v>92610</v>
      </c>
      <c r="G212" s="22">
        <v>48876</v>
      </c>
      <c r="H212" s="22">
        <v>0</v>
      </c>
      <c r="I212" s="22">
        <v>17131</v>
      </c>
      <c r="J212" s="22">
        <v>0</v>
      </c>
      <c r="K212" s="22">
        <v>282936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330415</v>
      </c>
      <c r="R212" s="22">
        <v>0</v>
      </c>
      <c r="S212" s="22">
        <v>0</v>
      </c>
      <c r="T212" s="22">
        <v>0</v>
      </c>
      <c r="U212" s="22">
        <v>2378435</v>
      </c>
      <c r="V212" s="22">
        <v>0</v>
      </c>
      <c r="W212" s="22">
        <v>152687</v>
      </c>
      <c r="X212" s="22">
        <v>0</v>
      </c>
      <c r="Y212" s="22">
        <v>0</v>
      </c>
      <c r="Z212" s="22">
        <v>297028</v>
      </c>
      <c r="AA212" s="22">
        <v>2792686</v>
      </c>
      <c r="AB212" s="22">
        <v>0</v>
      </c>
      <c r="AC212" s="22">
        <v>1818361</v>
      </c>
      <c r="AD212" s="22">
        <v>0</v>
      </c>
      <c r="AE212" s="22">
        <v>5060762</v>
      </c>
      <c r="AF212" s="22">
        <v>-2682327</v>
      </c>
      <c r="AG212" s="22">
        <v>24127459</v>
      </c>
      <c r="AH212" s="22">
        <v>0</v>
      </c>
      <c r="AI212" s="22">
        <v>0</v>
      </c>
      <c r="AJ212" s="22">
        <v>0</v>
      </c>
      <c r="AK212" s="22">
        <v>95575</v>
      </c>
      <c r="AL212" s="22">
        <v>24223034</v>
      </c>
      <c r="AM212" s="22">
        <v>21540707</v>
      </c>
    </row>
    <row r="213" spans="1:39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707366</v>
      </c>
      <c r="F213" s="22">
        <v>32394</v>
      </c>
      <c r="G213" s="22">
        <v>74593</v>
      </c>
      <c r="H213" s="22">
        <v>0</v>
      </c>
      <c r="I213" s="22">
        <v>0</v>
      </c>
      <c r="J213" s="22">
        <v>0</v>
      </c>
      <c r="K213" s="22">
        <v>36018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46450</v>
      </c>
      <c r="S213" s="22">
        <v>0</v>
      </c>
      <c r="T213" s="22">
        <v>0</v>
      </c>
      <c r="U213" s="22">
        <v>896821</v>
      </c>
      <c r="V213" s="22">
        <v>0</v>
      </c>
      <c r="W213" s="22">
        <v>0</v>
      </c>
      <c r="X213" s="22">
        <v>36555</v>
      </c>
      <c r="Y213" s="22">
        <v>0</v>
      </c>
      <c r="Z213" s="22">
        <v>16095</v>
      </c>
      <c r="AA213" s="22">
        <v>0</v>
      </c>
      <c r="AB213" s="22">
        <v>0</v>
      </c>
      <c r="AC213" s="22">
        <v>31038</v>
      </c>
      <c r="AD213" s="22">
        <v>0</v>
      </c>
      <c r="AE213" s="22">
        <v>83688</v>
      </c>
      <c r="AF213" s="22">
        <v>813133</v>
      </c>
      <c r="AG213" s="22">
        <v>5895475</v>
      </c>
      <c r="AH213" s="22"/>
      <c r="AI213" s="22">
        <v>14013</v>
      </c>
      <c r="AJ213" s="22">
        <v>0</v>
      </c>
      <c r="AK213" s="22">
        <v>0</v>
      </c>
      <c r="AL213" s="22">
        <v>5909488</v>
      </c>
      <c r="AM213" s="22">
        <v>6722621</v>
      </c>
    </row>
    <row r="214" spans="1:39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1211382</v>
      </c>
      <c r="F214" s="22">
        <v>17418</v>
      </c>
      <c r="G214" s="22">
        <v>4168</v>
      </c>
      <c r="H214" s="22">
        <v>0</v>
      </c>
      <c r="I214" s="22">
        <v>174009</v>
      </c>
      <c r="J214" s="22">
        <v>25860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1432837</v>
      </c>
      <c r="V214" s="22">
        <v>0</v>
      </c>
      <c r="W214" s="22">
        <v>0</v>
      </c>
      <c r="X214" s="22">
        <v>30148</v>
      </c>
      <c r="Y214" s="22">
        <v>0</v>
      </c>
      <c r="Z214" s="22">
        <v>449631</v>
      </c>
      <c r="AA214" s="22">
        <v>0</v>
      </c>
      <c r="AB214" s="22">
        <v>0</v>
      </c>
      <c r="AC214" s="22">
        <v>0</v>
      </c>
      <c r="AD214" s="22">
        <v>0</v>
      </c>
      <c r="AE214" s="22">
        <v>479779</v>
      </c>
      <c r="AF214" s="22">
        <v>953058</v>
      </c>
      <c r="AG214" s="22">
        <v>3087582</v>
      </c>
      <c r="AH214" s="22">
        <v>0</v>
      </c>
      <c r="AI214" s="22">
        <v>0</v>
      </c>
      <c r="AJ214" s="22">
        <v>0</v>
      </c>
      <c r="AK214" s="22">
        <v>0</v>
      </c>
      <c r="AL214" s="22">
        <v>3087582</v>
      </c>
      <c r="AM214" s="22">
        <v>4040640</v>
      </c>
    </row>
    <row r="215" spans="1:39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102542</v>
      </c>
      <c r="F215" s="22">
        <v>34835</v>
      </c>
      <c r="G215" s="22">
        <v>13148</v>
      </c>
      <c r="H215" s="22">
        <v>0</v>
      </c>
      <c r="I215" s="22">
        <v>407025</v>
      </c>
      <c r="J215" s="22">
        <v>0</v>
      </c>
      <c r="K215" s="22">
        <v>49800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16230</v>
      </c>
      <c r="S215" s="22">
        <v>0</v>
      </c>
      <c r="T215" s="22">
        <v>0</v>
      </c>
      <c r="U215" s="22">
        <v>623580</v>
      </c>
      <c r="V215" s="22">
        <v>0</v>
      </c>
      <c r="W215" s="22">
        <v>0</v>
      </c>
      <c r="X215" s="22">
        <v>76899</v>
      </c>
      <c r="Y215" s="22">
        <v>2700</v>
      </c>
      <c r="Z215" s="22">
        <v>347115</v>
      </c>
      <c r="AA215" s="22">
        <v>235200</v>
      </c>
      <c r="AB215" s="22">
        <v>0</v>
      </c>
      <c r="AC215" s="22">
        <v>0</v>
      </c>
      <c r="AD215" s="22">
        <v>0</v>
      </c>
      <c r="AE215" s="22">
        <v>661914</v>
      </c>
      <c r="AF215" s="22">
        <v>-38334</v>
      </c>
      <c r="AG215" s="22">
        <v>6755440</v>
      </c>
      <c r="AH215" s="22">
        <v>0</v>
      </c>
      <c r="AI215" s="22">
        <v>0</v>
      </c>
      <c r="AJ215" s="22">
        <v>0</v>
      </c>
      <c r="AK215" s="22">
        <v>24398</v>
      </c>
      <c r="AL215" s="22">
        <v>6779838</v>
      </c>
      <c r="AM215" s="22">
        <v>6741504</v>
      </c>
    </row>
    <row r="216" spans="1:39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565445</v>
      </c>
      <c r="F216" s="22">
        <v>3508</v>
      </c>
      <c r="G216" s="22">
        <v>3224</v>
      </c>
      <c r="H216" s="22">
        <v>0</v>
      </c>
      <c r="I216" s="22">
        <v>467163</v>
      </c>
      <c r="J216" s="22">
        <v>0</v>
      </c>
      <c r="K216" s="22">
        <v>8373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993</v>
      </c>
      <c r="U216" s="22">
        <v>1048706</v>
      </c>
      <c r="V216" s="22">
        <v>0</v>
      </c>
      <c r="W216" s="22">
        <v>0</v>
      </c>
      <c r="X216" s="22">
        <v>28643</v>
      </c>
      <c r="Y216" s="22">
        <v>0</v>
      </c>
      <c r="Z216" s="22">
        <v>528131</v>
      </c>
      <c r="AA216" s="22">
        <v>0</v>
      </c>
      <c r="AB216" s="22">
        <v>0</v>
      </c>
      <c r="AC216" s="22">
        <v>0</v>
      </c>
      <c r="AD216" s="22">
        <v>0</v>
      </c>
      <c r="AE216" s="22">
        <v>556774</v>
      </c>
      <c r="AF216" s="22">
        <v>491932</v>
      </c>
      <c r="AG216" s="22">
        <v>3123886</v>
      </c>
      <c r="AH216" s="22">
        <v>0</v>
      </c>
      <c r="AI216" s="22">
        <v>0</v>
      </c>
      <c r="AJ216" s="22">
        <v>0</v>
      </c>
      <c r="AK216" s="22">
        <v>1195</v>
      </c>
      <c r="AL216" s="22">
        <v>3125081</v>
      </c>
      <c r="AM216" s="22">
        <v>3617013</v>
      </c>
    </row>
    <row r="217" spans="1:39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1072717</v>
      </c>
      <c r="F217" s="22">
        <v>87440</v>
      </c>
      <c r="G217" s="22">
        <v>40450</v>
      </c>
      <c r="H217" s="22">
        <v>0</v>
      </c>
      <c r="I217" s="22">
        <v>301608</v>
      </c>
      <c r="J217" s="22">
        <v>0</v>
      </c>
      <c r="K217" s="22">
        <v>57553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1811</v>
      </c>
      <c r="S217" s="22">
        <v>1116</v>
      </c>
      <c r="T217" s="22">
        <v>0</v>
      </c>
      <c r="U217" s="22">
        <v>1562695</v>
      </c>
      <c r="V217" s="22">
        <v>0</v>
      </c>
      <c r="W217" s="22">
        <v>443</v>
      </c>
      <c r="X217" s="22">
        <v>170925</v>
      </c>
      <c r="Y217" s="22">
        <v>3675</v>
      </c>
      <c r="Z217" s="22">
        <v>286966</v>
      </c>
      <c r="AA217" s="22">
        <v>161750</v>
      </c>
      <c r="AB217" s="22">
        <v>31892</v>
      </c>
      <c r="AC217" s="22">
        <v>0</v>
      </c>
      <c r="AD217" s="22">
        <v>0</v>
      </c>
      <c r="AE217" s="22">
        <v>655651</v>
      </c>
      <c r="AF217" s="22">
        <v>907044</v>
      </c>
      <c r="AG217" s="22">
        <v>8199393</v>
      </c>
      <c r="AH217" s="22">
        <v>0</v>
      </c>
      <c r="AI217" s="22">
        <v>23274</v>
      </c>
      <c r="AJ217" s="22">
        <v>25407</v>
      </c>
      <c r="AK217" s="22">
        <v>317886</v>
      </c>
      <c r="AL217" s="22">
        <v>8565960</v>
      </c>
      <c r="AM217" s="22">
        <v>9473004</v>
      </c>
    </row>
    <row r="218" spans="1:39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364297</v>
      </c>
      <c r="F218" s="22">
        <v>40002</v>
      </c>
      <c r="G218" s="22">
        <v>32334</v>
      </c>
      <c r="H218" s="22">
        <v>0</v>
      </c>
      <c r="I218" s="22">
        <v>371917</v>
      </c>
      <c r="J218" s="22">
        <v>0</v>
      </c>
      <c r="K218" s="22">
        <v>18164</v>
      </c>
      <c r="L218" s="22">
        <v>0</v>
      </c>
      <c r="M218" s="22">
        <v>22882</v>
      </c>
      <c r="N218" s="22">
        <v>0</v>
      </c>
      <c r="O218" s="22">
        <v>0</v>
      </c>
      <c r="P218" s="22">
        <v>0</v>
      </c>
      <c r="Q218" s="22">
        <v>0</v>
      </c>
      <c r="R218" s="22">
        <v>65646</v>
      </c>
      <c r="S218" s="22">
        <v>0</v>
      </c>
      <c r="T218" s="22">
        <v>0</v>
      </c>
      <c r="U218" s="22">
        <v>915242</v>
      </c>
      <c r="V218" s="22">
        <v>0</v>
      </c>
      <c r="W218" s="22">
        <v>0</v>
      </c>
      <c r="X218" s="22">
        <v>60336</v>
      </c>
      <c r="Y218" s="22">
        <v>3361</v>
      </c>
      <c r="Z218" s="22">
        <v>399021</v>
      </c>
      <c r="AA218" s="22">
        <v>173543</v>
      </c>
      <c r="AB218" s="22">
        <v>0</v>
      </c>
      <c r="AC218" s="22">
        <v>18374</v>
      </c>
      <c r="AD218" s="22">
        <v>0</v>
      </c>
      <c r="AE218" s="22">
        <v>654635</v>
      </c>
      <c r="AF218" s="22">
        <v>260607</v>
      </c>
      <c r="AG218" s="22">
        <v>4149430</v>
      </c>
      <c r="AH218" s="22">
        <v>0</v>
      </c>
      <c r="AI218" s="22">
        <v>0</v>
      </c>
      <c r="AJ218" s="22">
        <v>16773</v>
      </c>
      <c r="AK218" s="22">
        <v>0</v>
      </c>
      <c r="AL218" s="22">
        <v>4166203</v>
      </c>
      <c r="AM218" s="22">
        <v>4426810</v>
      </c>
    </row>
    <row r="219" spans="1:39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2425023</v>
      </c>
      <c r="F219" s="22">
        <v>64876</v>
      </c>
      <c r="G219" s="22">
        <v>15626</v>
      </c>
      <c r="H219" s="22">
        <v>0</v>
      </c>
      <c r="I219" s="22">
        <v>189340</v>
      </c>
      <c r="J219" s="22">
        <v>0</v>
      </c>
      <c r="K219" s="22">
        <v>154242</v>
      </c>
      <c r="L219" s="22">
        <v>0</v>
      </c>
      <c r="M219" s="22">
        <v>194050</v>
      </c>
      <c r="N219" s="22">
        <v>0</v>
      </c>
      <c r="O219" s="22">
        <v>0</v>
      </c>
      <c r="P219" s="22">
        <v>0</v>
      </c>
      <c r="Q219" s="22">
        <v>10</v>
      </c>
      <c r="R219" s="22">
        <v>5231</v>
      </c>
      <c r="S219" s="22">
        <v>0</v>
      </c>
      <c r="T219" s="22">
        <v>0</v>
      </c>
      <c r="U219" s="22">
        <v>3048398</v>
      </c>
      <c r="V219" s="22">
        <v>0</v>
      </c>
      <c r="W219" s="22">
        <v>44516</v>
      </c>
      <c r="X219" s="22">
        <v>392091</v>
      </c>
      <c r="Y219" s="22">
        <v>0</v>
      </c>
      <c r="Z219" s="22">
        <v>162129</v>
      </c>
      <c r="AA219" s="22">
        <v>0</v>
      </c>
      <c r="AB219" s="22">
        <v>0</v>
      </c>
      <c r="AC219" s="22">
        <v>0</v>
      </c>
      <c r="AD219" s="22">
        <v>0</v>
      </c>
      <c r="AE219" s="22">
        <v>598736</v>
      </c>
      <c r="AF219" s="22">
        <v>2449662</v>
      </c>
      <c r="AG219" s="22">
        <v>15942398</v>
      </c>
      <c r="AH219" s="22">
        <v>0</v>
      </c>
      <c r="AI219" s="22">
        <v>0</v>
      </c>
      <c r="AJ219" s="22">
        <v>54044</v>
      </c>
      <c r="AK219" s="22">
        <v>0</v>
      </c>
      <c r="AL219" s="22">
        <v>15996442</v>
      </c>
      <c r="AM219" s="22">
        <v>18446104</v>
      </c>
    </row>
    <row r="220" spans="1:39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441502</v>
      </c>
      <c r="F220" s="22">
        <v>13304</v>
      </c>
      <c r="G220" s="22">
        <v>3460</v>
      </c>
      <c r="H220" s="22">
        <v>0</v>
      </c>
      <c r="I220" s="22">
        <v>150161</v>
      </c>
      <c r="J220" s="22">
        <v>0</v>
      </c>
      <c r="K220" s="22">
        <v>20756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629183</v>
      </c>
      <c r="V220" s="22">
        <v>0</v>
      </c>
      <c r="W220" s="22">
        <v>0</v>
      </c>
      <c r="X220" s="22">
        <v>19705</v>
      </c>
      <c r="Y220" s="22">
        <v>0</v>
      </c>
      <c r="Z220" s="22">
        <v>6309</v>
      </c>
      <c r="AA220" s="22">
        <v>0</v>
      </c>
      <c r="AB220" s="22">
        <v>0</v>
      </c>
      <c r="AC220" s="22">
        <v>0</v>
      </c>
      <c r="AD220" s="22">
        <v>0</v>
      </c>
      <c r="AE220" s="22">
        <v>26014</v>
      </c>
      <c r="AF220" s="22">
        <v>603169</v>
      </c>
      <c r="AG220" s="22">
        <v>3430372</v>
      </c>
      <c r="AH220" s="22">
        <v>0</v>
      </c>
      <c r="AI220" s="22">
        <v>0</v>
      </c>
      <c r="AJ220" s="22">
        <v>0</v>
      </c>
      <c r="AK220" s="22">
        <v>1500</v>
      </c>
      <c r="AL220" s="22">
        <v>3431872</v>
      </c>
      <c r="AM220" s="22">
        <v>4035041</v>
      </c>
    </row>
    <row r="221" spans="1:39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1701320</v>
      </c>
      <c r="F221" s="22">
        <v>73482</v>
      </c>
      <c r="G221" s="22">
        <v>42327</v>
      </c>
      <c r="H221" s="22">
        <v>0</v>
      </c>
      <c r="I221" s="22">
        <v>450811</v>
      </c>
      <c r="J221" s="22">
        <v>0</v>
      </c>
      <c r="K221" s="22">
        <v>60910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1728</v>
      </c>
      <c r="U221" s="22">
        <v>2330578</v>
      </c>
      <c r="V221" s="22">
        <v>0</v>
      </c>
      <c r="W221" s="22">
        <v>0</v>
      </c>
      <c r="X221" s="22">
        <v>72534</v>
      </c>
      <c r="Y221" s="22">
        <v>1285</v>
      </c>
      <c r="Z221" s="22">
        <v>1485919</v>
      </c>
      <c r="AA221" s="22">
        <v>10000</v>
      </c>
      <c r="AB221" s="22">
        <v>0</v>
      </c>
      <c r="AC221" s="22">
        <v>0</v>
      </c>
      <c r="AD221" s="22">
        <v>75000</v>
      </c>
      <c r="AE221" s="22">
        <v>1644738</v>
      </c>
      <c r="AF221" s="22">
        <v>685840</v>
      </c>
      <c r="AG221" s="22">
        <v>5731923</v>
      </c>
      <c r="AH221" s="22">
        <v>0</v>
      </c>
      <c r="AI221" s="22">
        <v>0</v>
      </c>
      <c r="AJ221" s="22">
        <v>114863</v>
      </c>
      <c r="AK221" s="22">
        <v>284950</v>
      </c>
      <c r="AL221" s="22">
        <v>6131736</v>
      </c>
      <c r="AM221" s="22">
        <v>6817576</v>
      </c>
    </row>
    <row r="222" spans="1:39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1022495</v>
      </c>
      <c r="F222" s="22">
        <v>61572</v>
      </c>
      <c r="G222" s="22">
        <v>41133</v>
      </c>
      <c r="H222" s="22">
        <v>0</v>
      </c>
      <c r="I222" s="22">
        <v>451858</v>
      </c>
      <c r="J222" s="22">
        <v>0</v>
      </c>
      <c r="K222" s="22">
        <v>10717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4328</v>
      </c>
      <c r="S222" s="22">
        <v>0</v>
      </c>
      <c r="T222" s="22">
        <v>0</v>
      </c>
      <c r="U222" s="22">
        <v>1592103</v>
      </c>
      <c r="V222" s="22">
        <v>0</v>
      </c>
      <c r="W222" s="22">
        <v>10807</v>
      </c>
      <c r="X222" s="22">
        <v>542686</v>
      </c>
      <c r="Y222" s="22">
        <v>55</v>
      </c>
      <c r="Z222" s="22">
        <v>799532</v>
      </c>
      <c r="AA222" s="22">
        <v>0</v>
      </c>
      <c r="AB222" s="22">
        <v>0</v>
      </c>
      <c r="AC222" s="22">
        <v>28841</v>
      </c>
      <c r="AD222" s="22">
        <v>25800</v>
      </c>
      <c r="AE222" s="22">
        <v>1407721</v>
      </c>
      <c r="AF222" s="22">
        <v>184382</v>
      </c>
      <c r="AG222" s="22">
        <v>4836795</v>
      </c>
      <c r="AH222" s="22">
        <v>0</v>
      </c>
      <c r="AI222" s="22">
        <v>0</v>
      </c>
      <c r="AJ222" s="22">
        <v>6662</v>
      </c>
      <c r="AK222" s="22">
        <v>139663</v>
      </c>
      <c r="AL222" s="22">
        <v>4983120</v>
      </c>
      <c r="AM222" s="22">
        <v>5167502</v>
      </c>
    </row>
    <row r="223" spans="1:39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3017071</v>
      </c>
      <c r="F223" s="22">
        <v>29871</v>
      </c>
      <c r="G223" s="22">
        <v>17676</v>
      </c>
      <c r="H223" s="22">
        <v>0</v>
      </c>
      <c r="I223" s="22">
        <v>0</v>
      </c>
      <c r="J223" s="22">
        <v>0</v>
      </c>
      <c r="K223" s="22">
        <v>334588</v>
      </c>
      <c r="L223" s="22">
        <v>0</v>
      </c>
      <c r="M223" s="22">
        <v>45736</v>
      </c>
      <c r="N223" s="22">
        <v>16893</v>
      </c>
      <c r="O223" s="22">
        <v>0</v>
      </c>
      <c r="P223" s="22">
        <v>0</v>
      </c>
      <c r="Q223" s="22">
        <v>0</v>
      </c>
      <c r="R223" s="22">
        <v>2670</v>
      </c>
      <c r="S223" s="22">
        <v>0</v>
      </c>
      <c r="T223" s="22">
        <v>0</v>
      </c>
      <c r="U223" s="22">
        <v>3464505</v>
      </c>
      <c r="V223" s="22">
        <v>0</v>
      </c>
      <c r="W223" s="22">
        <v>0</v>
      </c>
      <c r="X223" s="22">
        <v>53022</v>
      </c>
      <c r="Y223" s="22">
        <v>0</v>
      </c>
      <c r="Z223" s="22">
        <v>2455971</v>
      </c>
      <c r="AA223" s="22">
        <v>0</v>
      </c>
      <c r="AB223" s="22">
        <v>0</v>
      </c>
      <c r="AC223" s="22">
        <v>0</v>
      </c>
      <c r="AD223" s="22">
        <v>30414</v>
      </c>
      <c r="AE223" s="22">
        <v>2539407</v>
      </c>
      <c r="AF223" s="22">
        <v>925098</v>
      </c>
      <c r="AG223" s="22">
        <v>4465865</v>
      </c>
      <c r="AH223" s="22">
        <v>0</v>
      </c>
      <c r="AI223" s="22">
        <v>0</v>
      </c>
      <c r="AJ223" s="22">
        <v>0</v>
      </c>
      <c r="AK223" s="22">
        <v>0</v>
      </c>
      <c r="AL223" s="22">
        <v>4465865</v>
      </c>
      <c r="AM223" s="22">
        <v>5390963</v>
      </c>
    </row>
    <row r="224" spans="1:39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2109531</v>
      </c>
      <c r="F224" s="22">
        <v>759</v>
      </c>
      <c r="G224" s="22">
        <v>2563</v>
      </c>
      <c r="H224" s="22">
        <v>0</v>
      </c>
      <c r="I224" s="22">
        <v>64320</v>
      </c>
      <c r="J224" s="22">
        <v>0</v>
      </c>
      <c r="K224" s="22">
        <v>177798</v>
      </c>
      <c r="L224" s="22">
        <v>0</v>
      </c>
      <c r="M224" s="22">
        <v>331080</v>
      </c>
      <c r="N224" s="22">
        <v>2594</v>
      </c>
      <c r="O224" s="22">
        <v>0</v>
      </c>
      <c r="P224" s="22">
        <v>0</v>
      </c>
      <c r="Q224" s="22">
        <v>0</v>
      </c>
      <c r="R224" s="22">
        <v>42668</v>
      </c>
      <c r="S224" s="22">
        <v>0</v>
      </c>
      <c r="T224" s="22">
        <v>0</v>
      </c>
      <c r="U224" s="22">
        <v>2731313</v>
      </c>
      <c r="V224" s="22">
        <v>0</v>
      </c>
      <c r="W224" s="22">
        <v>0</v>
      </c>
      <c r="X224" s="22">
        <v>34804</v>
      </c>
      <c r="Y224" s="22">
        <v>1350</v>
      </c>
      <c r="Z224" s="22">
        <v>198939</v>
      </c>
      <c r="AA224" s="22">
        <v>705455</v>
      </c>
      <c r="AB224" s="22">
        <v>0</v>
      </c>
      <c r="AC224" s="22">
        <v>0</v>
      </c>
      <c r="AD224" s="22">
        <v>0</v>
      </c>
      <c r="AE224" s="22">
        <v>940548</v>
      </c>
      <c r="AF224" s="22">
        <v>1790765</v>
      </c>
      <c r="AG224" s="22">
        <v>17025089</v>
      </c>
      <c r="AH224" s="22"/>
      <c r="AI224" s="22">
        <v>10278</v>
      </c>
      <c r="AJ224" s="22">
        <v>0</v>
      </c>
      <c r="AK224" s="22">
        <v>0</v>
      </c>
      <c r="AL224" s="22">
        <v>17035367</v>
      </c>
      <c r="AM224" s="22">
        <v>18826132</v>
      </c>
    </row>
    <row r="225" spans="1:39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1397103</v>
      </c>
      <c r="F225" s="22">
        <v>80046</v>
      </c>
      <c r="G225" s="22">
        <v>94764</v>
      </c>
      <c r="H225" s="22">
        <v>-10119</v>
      </c>
      <c r="I225" s="22">
        <v>196782</v>
      </c>
      <c r="J225" s="22">
        <v>0</v>
      </c>
      <c r="K225" s="22">
        <v>216282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28600</v>
      </c>
      <c r="U225" s="22">
        <v>2003458</v>
      </c>
      <c r="V225" s="22">
        <v>0</v>
      </c>
      <c r="W225" s="22">
        <v>0</v>
      </c>
      <c r="X225" s="22">
        <v>550922</v>
      </c>
      <c r="Y225" s="22">
        <v>0</v>
      </c>
      <c r="Z225" s="22">
        <v>396057</v>
      </c>
      <c r="AA225" s="22">
        <v>690481</v>
      </c>
      <c r="AB225" s="22">
        <v>0</v>
      </c>
      <c r="AC225" s="22">
        <v>0</v>
      </c>
      <c r="AD225" s="22">
        <v>0</v>
      </c>
      <c r="AE225" s="22">
        <v>1637460</v>
      </c>
      <c r="AF225" s="22">
        <v>365998</v>
      </c>
      <c r="AG225" s="22">
        <v>16952714</v>
      </c>
      <c r="AH225" s="22">
        <v>0</v>
      </c>
      <c r="AI225" s="22">
        <v>0</v>
      </c>
      <c r="AJ225" s="22">
        <v>10844</v>
      </c>
      <c r="AK225" s="22">
        <v>967609</v>
      </c>
      <c r="AL225" s="22">
        <v>17931167</v>
      </c>
      <c r="AM225" s="22">
        <v>18297165</v>
      </c>
    </row>
    <row r="226" spans="1:39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689728</v>
      </c>
      <c r="F226" s="22">
        <v>18734</v>
      </c>
      <c r="G226" s="22">
        <v>29901</v>
      </c>
      <c r="H226" s="22">
        <v>0</v>
      </c>
      <c r="I226" s="22">
        <v>60689</v>
      </c>
      <c r="J226" s="22">
        <v>0</v>
      </c>
      <c r="K226" s="22">
        <v>142270</v>
      </c>
      <c r="L226" s="22">
        <v>214117</v>
      </c>
      <c r="M226" s="22">
        <v>16607</v>
      </c>
      <c r="N226" s="22">
        <v>0</v>
      </c>
      <c r="O226" s="22">
        <v>0</v>
      </c>
      <c r="P226" s="22">
        <v>0</v>
      </c>
      <c r="Q226" s="22">
        <v>0</v>
      </c>
      <c r="R226" s="22">
        <v>10361</v>
      </c>
      <c r="S226" s="22">
        <v>0</v>
      </c>
      <c r="T226" s="22">
        <v>0</v>
      </c>
      <c r="U226" s="22">
        <v>1182407</v>
      </c>
      <c r="V226" s="22">
        <v>0</v>
      </c>
      <c r="W226" s="22">
        <v>0</v>
      </c>
      <c r="X226" s="22">
        <v>139409</v>
      </c>
      <c r="Y226" s="22">
        <v>3168</v>
      </c>
      <c r="Z226" s="22">
        <v>24271</v>
      </c>
      <c r="AA226" s="22">
        <v>232524</v>
      </c>
      <c r="AB226" s="22">
        <v>10296</v>
      </c>
      <c r="AC226" s="22">
        <v>0</v>
      </c>
      <c r="AD226" s="22">
        <v>0</v>
      </c>
      <c r="AE226" s="22">
        <v>409668</v>
      </c>
      <c r="AF226" s="22">
        <v>772739</v>
      </c>
      <c r="AG226" s="22">
        <v>3902264</v>
      </c>
      <c r="AH226" s="22"/>
      <c r="AI226" s="22">
        <v>0</v>
      </c>
      <c r="AJ226" s="22">
        <v>16505</v>
      </c>
      <c r="AK226" s="22">
        <v>0</v>
      </c>
      <c r="AL226" s="22">
        <v>3918769</v>
      </c>
      <c r="AM226" s="22">
        <v>4691508</v>
      </c>
    </row>
    <row r="227" spans="1:39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3932879</v>
      </c>
      <c r="F227" s="22">
        <v>29501</v>
      </c>
      <c r="G227" s="22">
        <v>33032</v>
      </c>
      <c r="H227" s="22">
        <v>-31360</v>
      </c>
      <c r="I227" s="22">
        <v>341170</v>
      </c>
      <c r="J227" s="22">
        <v>37500</v>
      </c>
      <c r="K227" s="22">
        <v>7219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3859</v>
      </c>
      <c r="S227" s="22">
        <v>0</v>
      </c>
      <c r="T227" s="22">
        <v>0</v>
      </c>
      <c r="U227" s="22">
        <v>4353800</v>
      </c>
      <c r="V227" s="22">
        <v>0</v>
      </c>
      <c r="W227" s="22">
        <v>0</v>
      </c>
      <c r="X227" s="22">
        <v>106429</v>
      </c>
      <c r="Y227" s="22">
        <v>0</v>
      </c>
      <c r="Z227" s="22">
        <v>322928</v>
      </c>
      <c r="AA227" s="22">
        <v>0</v>
      </c>
      <c r="AB227" s="22">
        <v>0</v>
      </c>
      <c r="AC227" s="22">
        <v>0</v>
      </c>
      <c r="AD227" s="22">
        <v>74984</v>
      </c>
      <c r="AE227" s="22">
        <v>504341</v>
      </c>
      <c r="AF227" s="22">
        <v>3849459</v>
      </c>
      <c r="AG227" s="22">
        <v>15267662</v>
      </c>
      <c r="AH227" s="22"/>
      <c r="AI227" s="22">
        <v>0</v>
      </c>
      <c r="AJ227" s="22">
        <v>104868</v>
      </c>
      <c r="AK227" s="22">
        <v>0</v>
      </c>
      <c r="AL227" s="22">
        <v>15372530</v>
      </c>
      <c r="AM227" s="22">
        <v>19221989</v>
      </c>
    </row>
    <row r="228" spans="1:39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551028</v>
      </c>
      <c r="F228" s="22">
        <v>17371</v>
      </c>
      <c r="G228" s="22">
        <v>3505</v>
      </c>
      <c r="H228" s="22">
        <v>0</v>
      </c>
      <c r="I228" s="22">
        <v>117196</v>
      </c>
      <c r="J228" s="22">
        <v>0</v>
      </c>
      <c r="K228" s="22">
        <v>26389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715489</v>
      </c>
      <c r="V228" s="22">
        <v>0</v>
      </c>
      <c r="W228" s="22">
        <v>0</v>
      </c>
      <c r="X228" s="22">
        <v>64123</v>
      </c>
      <c r="Y228" s="22">
        <v>0</v>
      </c>
      <c r="Z228" s="22">
        <v>51038</v>
      </c>
      <c r="AA228" s="22">
        <v>0</v>
      </c>
      <c r="AB228" s="22">
        <v>0</v>
      </c>
      <c r="AC228" s="22">
        <v>0</v>
      </c>
      <c r="AD228" s="22">
        <v>0</v>
      </c>
      <c r="AE228" s="22">
        <v>115161</v>
      </c>
      <c r="AF228" s="22">
        <v>600328</v>
      </c>
      <c r="AG228" s="22">
        <v>3454244</v>
      </c>
      <c r="AH228" s="22">
        <v>0</v>
      </c>
      <c r="AI228" s="22">
        <v>8671</v>
      </c>
      <c r="AJ228" s="22">
        <v>0</v>
      </c>
      <c r="AK228" s="22">
        <v>0</v>
      </c>
      <c r="AL228" s="22">
        <v>3462915</v>
      </c>
      <c r="AM228" s="22">
        <v>4063243</v>
      </c>
    </row>
    <row r="229" spans="1:39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850075</v>
      </c>
      <c r="F229" s="22">
        <v>11118</v>
      </c>
      <c r="G229" s="22">
        <v>6244</v>
      </c>
      <c r="H229" s="22">
        <v>-10266</v>
      </c>
      <c r="I229" s="22">
        <v>295098</v>
      </c>
      <c r="J229" s="22">
        <v>0</v>
      </c>
      <c r="K229" s="22">
        <v>28480</v>
      </c>
      <c r="L229" s="22">
        <v>0</v>
      </c>
      <c r="M229" s="22">
        <v>16680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1197429</v>
      </c>
      <c r="V229" s="22">
        <v>0</v>
      </c>
      <c r="W229" s="22">
        <v>0</v>
      </c>
      <c r="X229" s="22">
        <v>65933</v>
      </c>
      <c r="Y229" s="22">
        <v>0</v>
      </c>
      <c r="Z229" s="22">
        <v>693382</v>
      </c>
      <c r="AA229" s="22">
        <v>0</v>
      </c>
      <c r="AB229" s="22">
        <v>0</v>
      </c>
      <c r="AC229" s="22">
        <v>0</v>
      </c>
      <c r="AD229" s="22">
        <v>0</v>
      </c>
      <c r="AE229" s="22">
        <v>759315</v>
      </c>
      <c r="AF229" s="22">
        <v>438114</v>
      </c>
      <c r="AG229" s="22">
        <v>2576154</v>
      </c>
      <c r="AH229" s="22"/>
      <c r="AI229" s="22">
        <v>0</v>
      </c>
      <c r="AJ229" s="22">
        <v>7889</v>
      </c>
      <c r="AK229" s="22">
        <v>0</v>
      </c>
      <c r="AL229" s="22">
        <v>2584043</v>
      </c>
      <c r="AM229" s="22">
        <v>3022157</v>
      </c>
    </row>
    <row r="230" spans="1:39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512758</v>
      </c>
      <c r="F230" s="22">
        <v>67262</v>
      </c>
      <c r="G230" s="22">
        <v>3504</v>
      </c>
      <c r="H230" s="22">
        <v>0</v>
      </c>
      <c r="I230" s="22">
        <v>252917</v>
      </c>
      <c r="J230" s="22">
        <v>0</v>
      </c>
      <c r="K230" s="22">
        <v>72941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738</v>
      </c>
      <c r="S230" s="22">
        <v>0</v>
      </c>
      <c r="T230" s="22">
        <v>282199</v>
      </c>
      <c r="U230" s="22">
        <v>1192319</v>
      </c>
      <c r="V230" s="22">
        <v>0</v>
      </c>
      <c r="W230" s="22">
        <v>0</v>
      </c>
      <c r="X230" s="22">
        <v>97136</v>
      </c>
      <c r="Y230" s="22">
        <v>0</v>
      </c>
      <c r="Z230" s="22">
        <v>700444</v>
      </c>
      <c r="AA230" s="22">
        <v>307911</v>
      </c>
      <c r="AB230" s="22">
        <v>0</v>
      </c>
      <c r="AC230" s="22">
        <v>22269</v>
      </c>
      <c r="AD230" s="22">
        <v>0</v>
      </c>
      <c r="AE230" s="22">
        <v>1127760</v>
      </c>
      <c r="AF230" s="22">
        <v>64559</v>
      </c>
      <c r="AG230" s="22">
        <v>4857622</v>
      </c>
      <c r="AH230" s="22"/>
      <c r="AI230" s="22">
        <v>1433</v>
      </c>
      <c r="AJ230" s="22">
        <v>546</v>
      </c>
      <c r="AK230" s="22">
        <v>397244</v>
      </c>
      <c r="AL230" s="22">
        <v>5256845</v>
      </c>
      <c r="AM230" s="22">
        <v>5321404</v>
      </c>
    </row>
    <row r="231" spans="1:39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613308</v>
      </c>
      <c r="F231" s="22">
        <v>18641</v>
      </c>
      <c r="G231" s="22">
        <v>39069</v>
      </c>
      <c r="H231" s="22">
        <v>-23634</v>
      </c>
      <c r="I231" s="22">
        <v>323559</v>
      </c>
      <c r="J231" s="22">
        <v>0</v>
      </c>
      <c r="K231" s="22">
        <v>19334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990277</v>
      </c>
      <c r="V231" s="22">
        <v>0</v>
      </c>
      <c r="W231" s="22">
        <v>0</v>
      </c>
      <c r="X231" s="22">
        <v>21020</v>
      </c>
      <c r="Y231" s="22">
        <v>0</v>
      </c>
      <c r="Z231" s="22">
        <v>381055</v>
      </c>
      <c r="AA231" s="22">
        <v>0</v>
      </c>
      <c r="AB231" s="22">
        <v>0</v>
      </c>
      <c r="AC231" s="22">
        <v>0</v>
      </c>
      <c r="AD231" s="22">
        <v>0</v>
      </c>
      <c r="AE231" s="22">
        <v>402075</v>
      </c>
      <c r="AF231" s="22">
        <v>588202</v>
      </c>
      <c r="AG231" s="22">
        <v>2584137</v>
      </c>
      <c r="AH231" s="22">
        <v>0</v>
      </c>
      <c r="AI231" s="22">
        <v>0</v>
      </c>
      <c r="AJ231" s="22">
        <v>0</v>
      </c>
      <c r="AK231" s="22">
        <v>14072</v>
      </c>
      <c r="AL231" s="22">
        <v>2598209</v>
      </c>
      <c r="AM231" s="22">
        <v>3186411</v>
      </c>
    </row>
    <row r="232" spans="1:39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912704</v>
      </c>
      <c r="F232" s="22">
        <v>40187</v>
      </c>
      <c r="G232" s="22">
        <v>10958</v>
      </c>
      <c r="H232" s="22">
        <v>0</v>
      </c>
      <c r="I232" s="22">
        <v>156761</v>
      </c>
      <c r="J232" s="22">
        <v>0</v>
      </c>
      <c r="K232" s="22">
        <v>51800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1172410</v>
      </c>
      <c r="V232" s="22">
        <v>0</v>
      </c>
      <c r="W232" s="22">
        <v>0</v>
      </c>
      <c r="X232" s="22">
        <v>57104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57104</v>
      </c>
      <c r="AF232" s="22">
        <v>1115306</v>
      </c>
      <c r="AG232" s="22">
        <v>4548590</v>
      </c>
      <c r="AH232" s="22">
        <v>0</v>
      </c>
      <c r="AI232" s="22">
        <v>10303</v>
      </c>
      <c r="AJ232" s="22">
        <v>0</v>
      </c>
      <c r="AK232" s="22">
        <v>23448</v>
      </c>
      <c r="AL232" s="22">
        <v>4582341</v>
      </c>
      <c r="AM232" s="22">
        <v>5697647</v>
      </c>
    </row>
    <row r="233" spans="1:39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2865114</v>
      </c>
      <c r="F233" s="22">
        <v>79524</v>
      </c>
      <c r="G233" s="22">
        <v>49068</v>
      </c>
      <c r="H233" s="22">
        <v>-65225</v>
      </c>
      <c r="I233" s="22">
        <v>0</v>
      </c>
      <c r="J233" s="22">
        <v>0</v>
      </c>
      <c r="K233" s="22">
        <v>372023</v>
      </c>
      <c r="L233" s="22">
        <v>0</v>
      </c>
      <c r="M233" s="22">
        <v>32280</v>
      </c>
      <c r="N233" s="22">
        <v>0</v>
      </c>
      <c r="O233" s="22">
        <v>0</v>
      </c>
      <c r="P233" s="22">
        <v>0</v>
      </c>
      <c r="Q233" s="22">
        <v>0</v>
      </c>
      <c r="R233" s="22">
        <v>36483</v>
      </c>
      <c r="S233" s="22">
        <v>0</v>
      </c>
      <c r="T233" s="22">
        <v>0</v>
      </c>
      <c r="U233" s="22">
        <v>3369267</v>
      </c>
      <c r="V233" s="22">
        <v>0</v>
      </c>
      <c r="W233" s="22">
        <v>0</v>
      </c>
      <c r="X233" s="22">
        <v>69256</v>
      </c>
      <c r="Y233" s="22">
        <v>0</v>
      </c>
      <c r="Z233" s="22">
        <v>262261</v>
      </c>
      <c r="AA233" s="22">
        <v>191194</v>
      </c>
      <c r="AB233" s="22">
        <v>5818</v>
      </c>
      <c r="AC233" s="22">
        <v>0</v>
      </c>
      <c r="AD233" s="22">
        <v>0</v>
      </c>
      <c r="AE233" s="22">
        <v>528529</v>
      </c>
      <c r="AF233" s="22">
        <v>2840738</v>
      </c>
      <c r="AG233" s="22">
        <v>8396282</v>
      </c>
      <c r="AH233" s="22">
        <v>0</v>
      </c>
      <c r="AI233" s="22">
        <v>0</v>
      </c>
      <c r="AJ233" s="22">
        <v>0</v>
      </c>
      <c r="AK233" s="22">
        <v>0</v>
      </c>
      <c r="AL233" s="22">
        <v>8396282</v>
      </c>
      <c r="AM233" s="22">
        <v>11237020</v>
      </c>
    </row>
    <row r="234" spans="1:39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2027586</v>
      </c>
      <c r="F234" s="22">
        <v>42555</v>
      </c>
      <c r="G234" s="22">
        <v>37012</v>
      </c>
      <c r="H234" s="22">
        <v>-6239</v>
      </c>
      <c r="I234" s="22">
        <v>581214</v>
      </c>
      <c r="J234" s="22">
        <v>0</v>
      </c>
      <c r="K234" s="22">
        <v>16933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2699061</v>
      </c>
      <c r="V234" s="22">
        <v>0</v>
      </c>
      <c r="W234" s="22">
        <v>0</v>
      </c>
      <c r="X234" s="22">
        <v>190860</v>
      </c>
      <c r="Y234" s="22">
        <v>1050</v>
      </c>
      <c r="Z234" s="22">
        <v>10660</v>
      </c>
      <c r="AA234" s="22">
        <v>93496</v>
      </c>
      <c r="AB234" s="22">
        <v>0</v>
      </c>
      <c r="AC234" s="22">
        <v>0</v>
      </c>
      <c r="AD234" s="22">
        <v>0</v>
      </c>
      <c r="AE234" s="22">
        <v>296066</v>
      </c>
      <c r="AF234" s="22">
        <v>2402995</v>
      </c>
      <c r="AG234" s="22">
        <v>4934635</v>
      </c>
      <c r="AH234" s="22">
        <v>0</v>
      </c>
      <c r="AI234" s="22">
        <v>0</v>
      </c>
      <c r="AJ234" s="22">
        <v>0</v>
      </c>
      <c r="AK234" s="22">
        <v>60933</v>
      </c>
      <c r="AL234" s="22">
        <v>4995568</v>
      </c>
      <c r="AM234" s="22">
        <v>7398563</v>
      </c>
    </row>
    <row r="235" spans="1:39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653107</v>
      </c>
      <c r="F235" s="22">
        <v>41368</v>
      </c>
      <c r="G235" s="22">
        <v>21863</v>
      </c>
      <c r="H235" s="22">
        <v>0</v>
      </c>
      <c r="I235" s="22">
        <v>223767</v>
      </c>
      <c r="J235" s="22">
        <v>0</v>
      </c>
      <c r="K235" s="22">
        <v>11789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7502</v>
      </c>
      <c r="U235" s="22">
        <v>959396</v>
      </c>
      <c r="V235" s="22">
        <v>0</v>
      </c>
      <c r="W235" s="22">
        <v>0</v>
      </c>
      <c r="X235" s="22">
        <v>36443</v>
      </c>
      <c r="Y235" s="22">
        <v>0</v>
      </c>
      <c r="Z235" s="22">
        <v>633444</v>
      </c>
      <c r="AA235" s="22">
        <v>0</v>
      </c>
      <c r="AB235" s="22">
        <v>0</v>
      </c>
      <c r="AC235" s="22">
        <v>0</v>
      </c>
      <c r="AD235" s="22">
        <v>0</v>
      </c>
      <c r="AE235" s="22">
        <v>669887</v>
      </c>
      <c r="AF235" s="22">
        <v>289509</v>
      </c>
      <c r="AG235" s="22">
        <v>3261901</v>
      </c>
      <c r="AH235" s="22">
        <v>0</v>
      </c>
      <c r="AI235" s="22">
        <v>0</v>
      </c>
      <c r="AJ235" s="22">
        <v>0</v>
      </c>
      <c r="AK235" s="22">
        <v>3600</v>
      </c>
      <c r="AL235" s="22">
        <v>3265501</v>
      </c>
      <c r="AM235" s="22">
        <v>3555010</v>
      </c>
    </row>
    <row r="236" spans="1:39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750182</v>
      </c>
      <c r="F236" s="22">
        <v>17124</v>
      </c>
      <c r="G236" s="22">
        <v>4196</v>
      </c>
      <c r="H236" s="22">
        <v>0</v>
      </c>
      <c r="I236" s="22">
        <v>0</v>
      </c>
      <c r="J236" s="22">
        <v>0</v>
      </c>
      <c r="K236" s="22">
        <v>86150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857652</v>
      </c>
      <c r="V236" s="22">
        <v>0</v>
      </c>
      <c r="W236" s="22">
        <v>80677</v>
      </c>
      <c r="X236" s="22">
        <v>31352</v>
      </c>
      <c r="Y236" s="22">
        <v>0</v>
      </c>
      <c r="Z236" s="22">
        <v>76837</v>
      </c>
      <c r="AA236" s="22">
        <v>5779</v>
      </c>
      <c r="AB236" s="22">
        <v>0</v>
      </c>
      <c r="AC236" s="22">
        <v>0</v>
      </c>
      <c r="AD236" s="22">
        <v>0</v>
      </c>
      <c r="AE236" s="22">
        <v>194645</v>
      </c>
      <c r="AF236" s="22">
        <v>663007</v>
      </c>
      <c r="AG236" s="22">
        <v>7825116</v>
      </c>
      <c r="AH236" s="22">
        <v>0</v>
      </c>
      <c r="AI236" s="22">
        <v>0</v>
      </c>
      <c r="AJ236" s="22">
        <v>0</v>
      </c>
      <c r="AK236" s="22">
        <v>0</v>
      </c>
      <c r="AL236" s="22">
        <v>7825116</v>
      </c>
      <c r="AM236" s="22">
        <v>8488123</v>
      </c>
    </row>
    <row r="237" spans="1:39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582399</v>
      </c>
      <c r="F237" s="22">
        <v>121200</v>
      </c>
      <c r="G237" s="22">
        <v>121426</v>
      </c>
      <c r="H237" s="22">
        <v>-57910</v>
      </c>
      <c r="I237" s="22">
        <v>421851</v>
      </c>
      <c r="J237" s="22">
        <v>0</v>
      </c>
      <c r="K237" s="22">
        <v>48131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20</v>
      </c>
      <c r="U237" s="22">
        <v>1237117</v>
      </c>
      <c r="V237" s="22">
        <v>0</v>
      </c>
      <c r="W237" s="22">
        <v>0</v>
      </c>
      <c r="X237" s="22">
        <v>113641</v>
      </c>
      <c r="Y237" s="22">
        <v>0</v>
      </c>
      <c r="Z237" s="22">
        <v>619889</v>
      </c>
      <c r="AA237" s="22">
        <v>0</v>
      </c>
      <c r="AB237" s="22">
        <v>0</v>
      </c>
      <c r="AC237" s="22">
        <v>66280</v>
      </c>
      <c r="AD237" s="22">
        <v>0</v>
      </c>
      <c r="AE237" s="22">
        <v>799810</v>
      </c>
      <c r="AF237" s="22">
        <v>437307</v>
      </c>
      <c r="AG237" s="22">
        <v>3696101</v>
      </c>
      <c r="AH237" s="22">
        <v>0</v>
      </c>
      <c r="AI237" s="22">
        <v>0</v>
      </c>
      <c r="AJ237" s="22">
        <v>985</v>
      </c>
      <c r="AK237" s="22">
        <v>4080</v>
      </c>
      <c r="AL237" s="22">
        <v>3701166</v>
      </c>
      <c r="AM237" s="22">
        <v>4138473</v>
      </c>
    </row>
    <row r="238" spans="1:39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898685</v>
      </c>
      <c r="F238" s="22">
        <v>25750</v>
      </c>
      <c r="G238" s="22">
        <v>29964</v>
      </c>
      <c r="H238" s="22">
        <v>-11957</v>
      </c>
      <c r="I238" s="22">
        <v>384981</v>
      </c>
      <c r="J238" s="22">
        <v>0</v>
      </c>
      <c r="K238" s="22">
        <v>71463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46261</v>
      </c>
      <c r="U238" s="22">
        <v>1445147</v>
      </c>
      <c r="V238" s="22">
        <v>0</v>
      </c>
      <c r="W238" s="22">
        <v>0</v>
      </c>
      <c r="X238" s="22">
        <v>60086</v>
      </c>
      <c r="Y238" s="22">
        <v>0</v>
      </c>
      <c r="Z238" s="22">
        <v>5473</v>
      </c>
      <c r="AA238" s="22">
        <v>0</v>
      </c>
      <c r="AB238" s="22">
        <v>0</v>
      </c>
      <c r="AC238" s="22">
        <v>0</v>
      </c>
      <c r="AD238" s="22">
        <v>0</v>
      </c>
      <c r="AE238" s="22">
        <v>65559</v>
      </c>
      <c r="AF238" s="22">
        <v>1379588</v>
      </c>
      <c r="AG238" s="22">
        <v>6952633</v>
      </c>
      <c r="AH238" s="22"/>
      <c r="AI238" s="22">
        <v>0</v>
      </c>
      <c r="AJ238" s="22">
        <v>0</v>
      </c>
      <c r="AK238" s="22">
        <v>316143</v>
      </c>
      <c r="AL238" s="22">
        <v>7268776</v>
      </c>
      <c r="AM238" s="22">
        <v>8648364</v>
      </c>
    </row>
    <row r="239" spans="1:39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3403892</v>
      </c>
      <c r="F239" s="22">
        <v>102366</v>
      </c>
      <c r="G239" s="22">
        <v>21335</v>
      </c>
      <c r="H239" s="22">
        <v>0</v>
      </c>
      <c r="I239" s="22">
        <v>85034</v>
      </c>
      <c r="J239" s="22">
        <v>0</v>
      </c>
      <c r="K239" s="22">
        <v>67223</v>
      </c>
      <c r="L239" s="22">
        <v>0</v>
      </c>
      <c r="M239" s="22">
        <v>424092</v>
      </c>
      <c r="N239" s="22">
        <v>0</v>
      </c>
      <c r="O239" s="22">
        <v>0</v>
      </c>
      <c r="P239" s="22">
        <v>0</v>
      </c>
      <c r="Q239" s="22">
        <v>0</v>
      </c>
      <c r="R239" s="22">
        <v>156</v>
      </c>
      <c r="S239" s="22">
        <v>0</v>
      </c>
      <c r="T239" s="22">
        <v>0</v>
      </c>
      <c r="U239" s="22">
        <v>4104098</v>
      </c>
      <c r="V239" s="22">
        <v>0</v>
      </c>
      <c r="W239" s="22">
        <v>65058</v>
      </c>
      <c r="X239" s="22">
        <v>56657</v>
      </c>
      <c r="Y239" s="22">
        <v>49521</v>
      </c>
      <c r="Z239" s="22">
        <v>294954</v>
      </c>
      <c r="AA239" s="22">
        <v>0</v>
      </c>
      <c r="AB239" s="22">
        <v>0</v>
      </c>
      <c r="AC239" s="22">
        <v>169416</v>
      </c>
      <c r="AD239" s="22">
        <v>0</v>
      </c>
      <c r="AE239" s="22">
        <v>635606</v>
      </c>
      <c r="AF239" s="22">
        <v>3468492</v>
      </c>
      <c r="AG239" s="22">
        <v>9150144</v>
      </c>
      <c r="AH239" s="22">
        <v>0</v>
      </c>
      <c r="AI239" s="22">
        <v>0</v>
      </c>
      <c r="AJ239" s="22">
        <v>6517</v>
      </c>
      <c r="AK239" s="22">
        <v>0</v>
      </c>
      <c r="AL239" s="22">
        <v>9156661</v>
      </c>
      <c r="AM239" s="22">
        <v>12625153</v>
      </c>
    </row>
    <row r="240" spans="1:39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3937380</v>
      </c>
      <c r="F240" s="22">
        <v>29056</v>
      </c>
      <c r="G240" s="22">
        <v>641</v>
      </c>
      <c r="H240" s="22">
        <v>0</v>
      </c>
      <c r="I240" s="22">
        <v>72026</v>
      </c>
      <c r="J240" s="22">
        <v>0</v>
      </c>
      <c r="K240" s="22">
        <v>87007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42042</v>
      </c>
      <c r="R240" s="22">
        <v>0</v>
      </c>
      <c r="S240" s="22">
        <v>20985</v>
      </c>
      <c r="T240" s="22">
        <v>10331</v>
      </c>
      <c r="U240" s="22">
        <v>4199468</v>
      </c>
      <c r="V240" s="22">
        <v>0</v>
      </c>
      <c r="W240" s="22">
        <v>0</v>
      </c>
      <c r="X240" s="22">
        <v>63584</v>
      </c>
      <c r="Y240" s="22">
        <v>0</v>
      </c>
      <c r="Z240" s="22">
        <v>309084</v>
      </c>
      <c r="AA240" s="22">
        <v>200108</v>
      </c>
      <c r="AB240" s="22">
        <v>42042</v>
      </c>
      <c r="AC240" s="22">
        <v>33648</v>
      </c>
      <c r="AD240" s="22">
        <v>0</v>
      </c>
      <c r="AE240" s="22">
        <v>648466</v>
      </c>
      <c r="AF240" s="22">
        <v>3551002</v>
      </c>
      <c r="AG240" s="22">
        <v>9017100</v>
      </c>
      <c r="AH240" s="22"/>
      <c r="AI240" s="22">
        <v>34660</v>
      </c>
      <c r="AJ240" s="22">
        <v>0</v>
      </c>
      <c r="AK240" s="22">
        <v>0</v>
      </c>
      <c r="AL240" s="22">
        <v>9051760</v>
      </c>
      <c r="AM240" s="22">
        <v>12602762</v>
      </c>
    </row>
    <row r="241" spans="1:39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1427566</v>
      </c>
      <c r="F241" s="22">
        <v>40360</v>
      </c>
      <c r="G241" s="22">
        <v>2987</v>
      </c>
      <c r="H241" s="22">
        <v>0</v>
      </c>
      <c r="I241" s="22">
        <v>27291</v>
      </c>
      <c r="J241" s="22">
        <v>0</v>
      </c>
      <c r="K241" s="22">
        <v>609820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2108024</v>
      </c>
      <c r="V241" s="22">
        <v>0</v>
      </c>
      <c r="W241" s="22">
        <v>0</v>
      </c>
      <c r="X241" s="22">
        <v>89146</v>
      </c>
      <c r="Y241" s="22">
        <v>7000</v>
      </c>
      <c r="Z241" s="22">
        <v>32351</v>
      </c>
      <c r="AA241" s="22">
        <v>437536</v>
      </c>
      <c r="AB241" s="22">
        <v>0</v>
      </c>
      <c r="AC241" s="22">
        <v>0</v>
      </c>
      <c r="AD241" s="22">
        <v>0</v>
      </c>
      <c r="AE241" s="22">
        <v>566033</v>
      </c>
      <c r="AF241" s="22">
        <v>1541991</v>
      </c>
      <c r="AG241" s="22">
        <v>10922587</v>
      </c>
      <c r="AH241" s="22">
        <v>120270</v>
      </c>
      <c r="AI241" s="22">
        <v>0</v>
      </c>
      <c r="AJ241" s="22">
        <v>9934</v>
      </c>
      <c r="AK241" s="22">
        <v>0</v>
      </c>
      <c r="AL241" s="22">
        <v>11052791</v>
      </c>
      <c r="AM241" s="22">
        <v>12594782</v>
      </c>
    </row>
    <row r="242" spans="1:39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754285</v>
      </c>
      <c r="F242" s="22">
        <v>12190</v>
      </c>
      <c r="G242" s="22">
        <v>49422</v>
      </c>
      <c r="H242" s="22">
        <v>-24224</v>
      </c>
      <c r="I242" s="22">
        <v>389575</v>
      </c>
      <c r="J242" s="22">
        <v>0</v>
      </c>
      <c r="K242" s="22">
        <v>23357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1204605</v>
      </c>
      <c r="V242" s="22">
        <v>0</v>
      </c>
      <c r="W242" s="22">
        <v>0</v>
      </c>
      <c r="X242" s="22">
        <v>40753</v>
      </c>
      <c r="Y242" s="22">
        <v>0</v>
      </c>
      <c r="Z242" s="22">
        <v>454903</v>
      </c>
      <c r="AA242" s="22">
        <v>0</v>
      </c>
      <c r="AB242" s="22">
        <v>0</v>
      </c>
      <c r="AC242" s="22">
        <v>0</v>
      </c>
      <c r="AD242" s="22">
        <v>0</v>
      </c>
      <c r="AE242" s="22">
        <v>495656</v>
      </c>
      <c r="AF242" s="22">
        <v>708949</v>
      </c>
      <c r="AG242" s="22">
        <v>3057630</v>
      </c>
      <c r="AH242" s="22">
        <v>0</v>
      </c>
      <c r="AI242" s="22">
        <v>0</v>
      </c>
      <c r="AJ242" s="22">
        <v>0</v>
      </c>
      <c r="AK242" s="22">
        <v>64880</v>
      </c>
      <c r="AL242" s="22">
        <v>3122510</v>
      </c>
      <c r="AM242" s="22">
        <v>3831459</v>
      </c>
    </row>
    <row r="243" spans="1:39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2789994</v>
      </c>
      <c r="F243" s="22">
        <v>83221</v>
      </c>
      <c r="G243" s="22">
        <v>64385</v>
      </c>
      <c r="H243" s="22">
        <v>-27912</v>
      </c>
      <c r="I243" s="22">
        <v>473146</v>
      </c>
      <c r="J243" s="22">
        <v>0</v>
      </c>
      <c r="K243" s="22">
        <v>78798</v>
      </c>
      <c r="L243" s="22">
        <v>0</v>
      </c>
      <c r="M243" s="22">
        <v>78627</v>
      </c>
      <c r="N243" s="22">
        <v>10520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304</v>
      </c>
      <c r="U243" s="22">
        <v>3551083</v>
      </c>
      <c r="V243" s="22">
        <v>0</v>
      </c>
      <c r="W243" s="22">
        <v>139474</v>
      </c>
      <c r="X243" s="22">
        <v>280146</v>
      </c>
      <c r="Y243" s="22">
        <v>0</v>
      </c>
      <c r="Z243" s="22">
        <v>529863</v>
      </c>
      <c r="AA243" s="22">
        <v>504338</v>
      </c>
      <c r="AB243" s="22">
        <v>0</v>
      </c>
      <c r="AC243" s="22">
        <v>0</v>
      </c>
      <c r="AD243" s="22">
        <v>15560</v>
      </c>
      <c r="AE243" s="22">
        <v>1469381</v>
      </c>
      <c r="AF243" s="22">
        <v>2081702</v>
      </c>
      <c r="AG243" s="22">
        <v>9728482</v>
      </c>
      <c r="AH243" s="22"/>
      <c r="AI243" s="22">
        <v>30000</v>
      </c>
      <c r="AJ243" s="22">
        <v>0</v>
      </c>
      <c r="AK243" s="22">
        <v>0</v>
      </c>
      <c r="AL243" s="22">
        <v>9758482</v>
      </c>
      <c r="AM243" s="22">
        <v>11840184</v>
      </c>
    </row>
    <row r="244" spans="1:39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2812655</v>
      </c>
      <c r="F244" s="22">
        <v>61198</v>
      </c>
      <c r="G244" s="22">
        <v>27181</v>
      </c>
      <c r="H244" s="22">
        <v>0</v>
      </c>
      <c r="I244" s="22">
        <v>357846</v>
      </c>
      <c r="J244" s="22">
        <v>0</v>
      </c>
      <c r="K244" s="22">
        <v>29762</v>
      </c>
      <c r="L244" s="22">
        <v>126285</v>
      </c>
      <c r="M244" s="22">
        <v>222353</v>
      </c>
      <c r="N244" s="22">
        <v>0</v>
      </c>
      <c r="O244" s="22">
        <v>0</v>
      </c>
      <c r="P244" s="22">
        <v>0</v>
      </c>
      <c r="Q244" s="22">
        <v>0</v>
      </c>
      <c r="R244" s="22">
        <v>6</v>
      </c>
      <c r="S244" s="22">
        <v>18831</v>
      </c>
      <c r="T244" s="22">
        <v>0</v>
      </c>
      <c r="U244" s="22">
        <v>3656117</v>
      </c>
      <c r="V244" s="22">
        <v>0</v>
      </c>
      <c r="W244" s="22">
        <v>46167</v>
      </c>
      <c r="X244" s="22">
        <v>101603</v>
      </c>
      <c r="Y244" s="22">
        <v>0</v>
      </c>
      <c r="Z244" s="22">
        <v>87372</v>
      </c>
      <c r="AA244" s="22">
        <v>853007</v>
      </c>
      <c r="AB244" s="22">
        <v>0</v>
      </c>
      <c r="AC244" s="22">
        <v>132025</v>
      </c>
      <c r="AD244" s="22">
        <v>0</v>
      </c>
      <c r="AE244" s="22">
        <v>1220174</v>
      </c>
      <c r="AF244" s="22">
        <v>2435943</v>
      </c>
      <c r="AG244" s="22">
        <v>10185476</v>
      </c>
      <c r="AH244" s="22">
        <v>0</v>
      </c>
      <c r="AI244" s="22">
        <v>0</v>
      </c>
      <c r="AJ244" s="22">
        <v>11978</v>
      </c>
      <c r="AK244" s="22">
        <v>689</v>
      </c>
      <c r="AL244" s="22">
        <v>10198143</v>
      </c>
      <c r="AM244" s="22">
        <v>12634086</v>
      </c>
    </row>
    <row r="245" spans="1:39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1049392</v>
      </c>
      <c r="F245" s="22">
        <v>15772</v>
      </c>
      <c r="G245" s="22">
        <v>12634</v>
      </c>
      <c r="H245" s="22">
        <v>0</v>
      </c>
      <c r="I245" s="22">
        <v>172637</v>
      </c>
      <c r="J245" s="22">
        <v>0</v>
      </c>
      <c r="K245" s="22">
        <v>8728</v>
      </c>
      <c r="L245" s="22">
        <v>0</v>
      </c>
      <c r="M245" s="22">
        <v>369824</v>
      </c>
      <c r="N245" s="22">
        <v>0</v>
      </c>
      <c r="O245" s="22">
        <v>0</v>
      </c>
      <c r="P245" s="22">
        <v>10</v>
      </c>
      <c r="Q245" s="22">
        <v>1133</v>
      </c>
      <c r="R245" s="22">
        <v>0</v>
      </c>
      <c r="S245" s="22">
        <v>0</v>
      </c>
      <c r="T245" s="22">
        <v>0</v>
      </c>
      <c r="U245" s="22">
        <v>1630130</v>
      </c>
      <c r="V245" s="22">
        <v>0</v>
      </c>
      <c r="W245" s="22">
        <v>6911</v>
      </c>
      <c r="X245" s="22">
        <v>8544</v>
      </c>
      <c r="Y245" s="22">
        <v>21212</v>
      </c>
      <c r="Z245" s="22">
        <v>540391</v>
      </c>
      <c r="AA245" s="22">
        <v>103899</v>
      </c>
      <c r="AB245" s="22">
        <v>0</v>
      </c>
      <c r="AC245" s="22">
        <v>415667</v>
      </c>
      <c r="AD245" s="22">
        <v>0</v>
      </c>
      <c r="AE245" s="22">
        <v>1096624</v>
      </c>
      <c r="AF245" s="22">
        <v>533506</v>
      </c>
      <c r="AG245" s="22">
        <v>3585111</v>
      </c>
      <c r="AH245" s="22"/>
      <c r="AI245" s="22">
        <v>3159</v>
      </c>
      <c r="AJ245" s="22">
        <v>0</v>
      </c>
      <c r="AK245" s="22">
        <v>0</v>
      </c>
      <c r="AL245" s="22">
        <v>3588270</v>
      </c>
      <c r="AM245" s="22">
        <v>4121776</v>
      </c>
    </row>
    <row r="246" spans="1:39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1006371</v>
      </c>
      <c r="F246" s="22">
        <v>49916</v>
      </c>
      <c r="G246" s="22">
        <v>219364</v>
      </c>
      <c r="H246" s="22">
        <v>-218787</v>
      </c>
      <c r="I246" s="22">
        <v>766157</v>
      </c>
      <c r="J246" s="22">
        <v>0</v>
      </c>
      <c r="K246" s="22">
        <v>49550</v>
      </c>
      <c r="L246" s="22">
        <v>0</v>
      </c>
      <c r="M246" s="22">
        <v>13963</v>
      </c>
      <c r="N246" s="22">
        <v>47018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1933552</v>
      </c>
      <c r="V246" s="22">
        <v>0</v>
      </c>
      <c r="W246" s="22">
        <v>0</v>
      </c>
      <c r="X246" s="22">
        <v>64639</v>
      </c>
      <c r="Y246" s="22">
        <v>19128</v>
      </c>
      <c r="Z246" s="22">
        <v>1293278</v>
      </c>
      <c r="AA246" s="22">
        <v>0</v>
      </c>
      <c r="AB246" s="22">
        <v>0</v>
      </c>
      <c r="AC246" s="22">
        <v>138500</v>
      </c>
      <c r="AD246" s="22">
        <v>0</v>
      </c>
      <c r="AE246" s="22">
        <v>1515545</v>
      </c>
      <c r="AF246" s="22">
        <v>418007</v>
      </c>
      <c r="AG246" s="22">
        <v>4421486</v>
      </c>
      <c r="AH246" s="22">
        <v>0</v>
      </c>
      <c r="AI246" s="22">
        <v>0</v>
      </c>
      <c r="AJ246" s="22">
        <v>0</v>
      </c>
      <c r="AK246" s="22">
        <v>0</v>
      </c>
      <c r="AL246" s="22">
        <v>4421486</v>
      </c>
      <c r="AM246" s="22">
        <v>4839493</v>
      </c>
    </row>
    <row r="247" spans="1:39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583656</v>
      </c>
      <c r="F247" s="22">
        <v>54855</v>
      </c>
      <c r="G247" s="22">
        <v>20946</v>
      </c>
      <c r="H247" s="22">
        <v>0</v>
      </c>
      <c r="I247" s="22">
        <v>29589</v>
      </c>
      <c r="J247" s="22">
        <v>0</v>
      </c>
      <c r="K247" s="22">
        <v>83226</v>
      </c>
      <c r="L247" s="22">
        <v>0</v>
      </c>
      <c r="M247" s="22">
        <v>7636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779908</v>
      </c>
      <c r="V247" s="22">
        <v>0</v>
      </c>
      <c r="W247" s="22">
        <v>0</v>
      </c>
      <c r="X247" s="22">
        <v>56595</v>
      </c>
      <c r="Y247" s="22">
        <v>28763</v>
      </c>
      <c r="Z247" s="22">
        <v>241964</v>
      </c>
      <c r="AA247" s="22">
        <v>910475</v>
      </c>
      <c r="AB247" s="22">
        <v>0</v>
      </c>
      <c r="AC247" s="22">
        <v>0</v>
      </c>
      <c r="AD247" s="22">
        <v>0</v>
      </c>
      <c r="AE247" s="22">
        <v>1237797</v>
      </c>
      <c r="AF247" s="22">
        <v>-457889</v>
      </c>
      <c r="AG247" s="22">
        <v>5321204</v>
      </c>
      <c r="AH247" s="22">
        <v>0</v>
      </c>
      <c r="AI247" s="22">
        <v>0</v>
      </c>
      <c r="AJ247" s="22">
        <v>0</v>
      </c>
      <c r="AK247" s="22">
        <v>0</v>
      </c>
      <c r="AL247" s="22">
        <v>5321204</v>
      </c>
      <c r="AM247" s="22">
        <v>4863315</v>
      </c>
    </row>
    <row r="248" spans="1:39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5350008</v>
      </c>
      <c r="F248" s="22">
        <v>42332</v>
      </c>
      <c r="G248" s="22">
        <v>53481</v>
      </c>
      <c r="H248" s="22">
        <v>-7810</v>
      </c>
      <c r="I248" s="22">
        <v>574690</v>
      </c>
      <c r="J248" s="22">
        <v>0</v>
      </c>
      <c r="K248" s="22">
        <v>364927</v>
      </c>
      <c r="L248" s="22">
        <v>0</v>
      </c>
      <c r="M248" s="22">
        <v>80510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125526</v>
      </c>
      <c r="U248" s="22">
        <v>6583664</v>
      </c>
      <c r="V248" s="22">
        <v>0</v>
      </c>
      <c r="W248" s="22">
        <v>43079</v>
      </c>
      <c r="X248" s="22">
        <v>304696</v>
      </c>
      <c r="Y248" s="22">
        <v>6160</v>
      </c>
      <c r="Z248" s="22">
        <v>2280983</v>
      </c>
      <c r="AA248" s="22">
        <v>1014142</v>
      </c>
      <c r="AB248" s="22">
        <v>0</v>
      </c>
      <c r="AC248" s="22">
        <v>994430</v>
      </c>
      <c r="AD248" s="22">
        <v>0</v>
      </c>
      <c r="AE248" s="22">
        <v>4643490</v>
      </c>
      <c r="AF248" s="22">
        <v>1940174</v>
      </c>
      <c r="AG248" s="22">
        <v>17146416</v>
      </c>
      <c r="AH248" s="22">
        <v>0</v>
      </c>
      <c r="AI248" s="22">
        <v>150597</v>
      </c>
      <c r="AJ248" s="22">
        <v>60592</v>
      </c>
      <c r="AK248" s="22">
        <v>0</v>
      </c>
      <c r="AL248" s="22">
        <v>17357605</v>
      </c>
      <c r="AM248" s="22">
        <v>19297779</v>
      </c>
    </row>
    <row r="249" spans="1:39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289858</v>
      </c>
      <c r="F249" s="22">
        <v>16375</v>
      </c>
      <c r="G249" s="22">
        <v>765</v>
      </c>
      <c r="H249" s="22">
        <v>0</v>
      </c>
      <c r="I249" s="22">
        <v>84742</v>
      </c>
      <c r="J249" s="22">
        <v>0</v>
      </c>
      <c r="K249" s="22">
        <v>17912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409652</v>
      </c>
      <c r="V249" s="22">
        <v>0</v>
      </c>
      <c r="W249" s="22">
        <v>1529</v>
      </c>
      <c r="X249" s="22">
        <v>28830</v>
      </c>
      <c r="Y249" s="22">
        <v>5617</v>
      </c>
      <c r="Z249" s="22">
        <v>286719</v>
      </c>
      <c r="AA249" s="22">
        <v>0</v>
      </c>
      <c r="AB249" s="22">
        <v>0</v>
      </c>
      <c r="AC249" s="22">
        <v>0</v>
      </c>
      <c r="AD249" s="22">
        <v>0</v>
      </c>
      <c r="AE249" s="22">
        <v>322695</v>
      </c>
      <c r="AF249" s="22">
        <v>86957</v>
      </c>
      <c r="AG249" s="22">
        <v>5248819</v>
      </c>
      <c r="AH249" s="22"/>
      <c r="AI249" s="22">
        <v>0</v>
      </c>
      <c r="AJ249" s="22">
        <v>1054</v>
      </c>
      <c r="AK249" s="22">
        <v>0</v>
      </c>
      <c r="AL249" s="22">
        <v>5249873</v>
      </c>
      <c r="AM249" s="22">
        <v>5336830</v>
      </c>
    </row>
    <row r="250" spans="1:39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867795</v>
      </c>
      <c r="F250" s="22">
        <v>19748</v>
      </c>
      <c r="G250" s="22">
        <v>207134</v>
      </c>
      <c r="H250" s="22">
        <v>0</v>
      </c>
      <c r="I250" s="22">
        <v>392524</v>
      </c>
      <c r="J250" s="22">
        <v>196986</v>
      </c>
      <c r="K250" s="22">
        <v>114910</v>
      </c>
      <c r="L250" s="22">
        <v>0</v>
      </c>
      <c r="M250" s="22">
        <v>455305</v>
      </c>
      <c r="N250" s="22">
        <v>0</v>
      </c>
      <c r="O250" s="22">
        <v>0</v>
      </c>
      <c r="P250" s="22">
        <v>0</v>
      </c>
      <c r="Q250" s="22">
        <v>0</v>
      </c>
      <c r="R250" s="22">
        <v>1837</v>
      </c>
      <c r="S250" s="22">
        <v>0</v>
      </c>
      <c r="T250" s="22">
        <v>0</v>
      </c>
      <c r="U250" s="22">
        <v>2256239</v>
      </c>
      <c r="V250" s="22">
        <v>0</v>
      </c>
      <c r="W250" s="22">
        <v>0</v>
      </c>
      <c r="X250" s="22">
        <v>79142</v>
      </c>
      <c r="Y250" s="22">
        <v>0</v>
      </c>
      <c r="Z250" s="22">
        <v>872793</v>
      </c>
      <c r="AA250" s="22">
        <v>652488</v>
      </c>
      <c r="AB250" s="22">
        <v>0</v>
      </c>
      <c r="AC250" s="22">
        <v>0</v>
      </c>
      <c r="AD250" s="22">
        <v>15004</v>
      </c>
      <c r="AE250" s="22">
        <v>1619427</v>
      </c>
      <c r="AF250" s="22">
        <v>636812</v>
      </c>
      <c r="AG250" s="22">
        <v>25529115</v>
      </c>
      <c r="AH250" s="22"/>
      <c r="AI250" s="22">
        <v>18717</v>
      </c>
      <c r="AJ250" s="22">
        <v>1572</v>
      </c>
      <c r="AK250" s="22">
        <v>0</v>
      </c>
      <c r="AL250" s="22">
        <v>25549404</v>
      </c>
      <c r="AM250" s="22">
        <v>26186216</v>
      </c>
    </row>
    <row r="251" spans="1:39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1681347</v>
      </c>
      <c r="F251" s="22">
        <v>5580</v>
      </c>
      <c r="G251" s="22">
        <v>8247</v>
      </c>
      <c r="H251" s="22">
        <v>0</v>
      </c>
      <c r="I251" s="22">
        <v>928914</v>
      </c>
      <c r="J251" s="22">
        <v>0</v>
      </c>
      <c r="K251" s="22">
        <v>59967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2684055</v>
      </c>
      <c r="V251" s="22">
        <v>0</v>
      </c>
      <c r="W251" s="22">
        <v>0</v>
      </c>
      <c r="X251" s="22">
        <v>24229</v>
      </c>
      <c r="Y251" s="22">
        <v>0</v>
      </c>
      <c r="Z251" s="22">
        <v>1024741</v>
      </c>
      <c r="AA251" s="22">
        <v>0</v>
      </c>
      <c r="AB251" s="22">
        <v>0</v>
      </c>
      <c r="AC251" s="22">
        <v>0</v>
      </c>
      <c r="AD251" s="22">
        <v>0</v>
      </c>
      <c r="AE251" s="22">
        <v>1048970</v>
      </c>
      <c r="AF251" s="22">
        <v>1635085</v>
      </c>
      <c r="AG251" s="22">
        <v>2616820</v>
      </c>
      <c r="AH251" s="22">
        <v>0</v>
      </c>
      <c r="AI251" s="22">
        <v>0</v>
      </c>
      <c r="AJ251" s="22">
        <v>0</v>
      </c>
      <c r="AK251" s="22">
        <v>71880</v>
      </c>
      <c r="AL251" s="22">
        <v>2688700</v>
      </c>
      <c r="AM251" s="22">
        <v>4323785</v>
      </c>
    </row>
    <row r="252" spans="1:39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253631</v>
      </c>
      <c r="F252" s="22">
        <v>18818</v>
      </c>
      <c r="G252" s="22">
        <v>1816</v>
      </c>
      <c r="H252" s="22">
        <v>0</v>
      </c>
      <c r="I252" s="22">
        <v>35431</v>
      </c>
      <c r="J252" s="22">
        <v>0</v>
      </c>
      <c r="K252" s="22">
        <v>38880</v>
      </c>
      <c r="L252" s="22">
        <v>0</v>
      </c>
      <c r="M252" s="22">
        <v>155511</v>
      </c>
      <c r="N252" s="22">
        <v>0</v>
      </c>
      <c r="O252" s="22">
        <v>0</v>
      </c>
      <c r="P252" s="22">
        <v>0</v>
      </c>
      <c r="Q252" s="22">
        <v>10</v>
      </c>
      <c r="R252" s="22">
        <v>464</v>
      </c>
      <c r="S252" s="22">
        <v>0</v>
      </c>
      <c r="T252" s="22">
        <v>0</v>
      </c>
      <c r="U252" s="22">
        <v>504561</v>
      </c>
      <c r="V252" s="22">
        <v>0</v>
      </c>
      <c r="W252" s="22">
        <v>20044</v>
      </c>
      <c r="X252" s="22">
        <v>62072</v>
      </c>
      <c r="Y252" s="22">
        <v>0</v>
      </c>
      <c r="Z252" s="22">
        <v>88048</v>
      </c>
      <c r="AA252" s="22">
        <v>20911</v>
      </c>
      <c r="AB252" s="22">
        <v>0</v>
      </c>
      <c r="AC252" s="22">
        <v>0</v>
      </c>
      <c r="AD252" s="22">
        <v>0</v>
      </c>
      <c r="AE252" s="22">
        <v>191075</v>
      </c>
      <c r="AF252" s="22">
        <v>313486</v>
      </c>
      <c r="AG252" s="22">
        <v>6592608</v>
      </c>
      <c r="AH252" s="22"/>
      <c r="AI252" s="22">
        <v>3632</v>
      </c>
      <c r="AJ252" s="22">
        <v>8754</v>
      </c>
      <c r="AK252" s="22">
        <v>0</v>
      </c>
      <c r="AL252" s="22">
        <v>6604994</v>
      </c>
      <c r="AM252" s="22">
        <v>6918480</v>
      </c>
    </row>
    <row r="253" spans="1:39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1886285</v>
      </c>
      <c r="F253" s="22">
        <v>129728</v>
      </c>
      <c r="G253" s="22">
        <v>497740</v>
      </c>
      <c r="H253" s="22">
        <v>-231300</v>
      </c>
      <c r="I253" s="22">
        <v>0</v>
      </c>
      <c r="J253" s="22">
        <v>0</v>
      </c>
      <c r="K253" s="22">
        <v>276877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11519</v>
      </c>
      <c r="S253" s="22">
        <v>0</v>
      </c>
      <c r="T253" s="22">
        <v>0</v>
      </c>
      <c r="U253" s="22">
        <v>2570849</v>
      </c>
      <c r="V253" s="22">
        <v>0</v>
      </c>
      <c r="W253" s="22">
        <v>0</v>
      </c>
      <c r="X253" s="22">
        <v>479392</v>
      </c>
      <c r="Y253" s="22">
        <v>0</v>
      </c>
      <c r="Z253" s="22">
        <v>117379</v>
      </c>
      <c r="AA253" s="22">
        <v>950199</v>
      </c>
      <c r="AB253" s="22">
        <v>0</v>
      </c>
      <c r="AC253" s="22">
        <v>61590</v>
      </c>
      <c r="AD253" s="22">
        <v>0</v>
      </c>
      <c r="AE253" s="22">
        <v>1608560</v>
      </c>
      <c r="AF253" s="22">
        <v>962289</v>
      </c>
      <c r="AG253" s="22">
        <v>15285769</v>
      </c>
      <c r="AH253" s="22">
        <v>0</v>
      </c>
      <c r="AI253" s="22">
        <v>0</v>
      </c>
      <c r="AJ253" s="22">
        <v>0</v>
      </c>
      <c r="AK253" s="22">
        <v>0</v>
      </c>
      <c r="AL253" s="22">
        <v>15285769</v>
      </c>
      <c r="AM253" s="22">
        <v>16248058</v>
      </c>
    </row>
    <row r="254" spans="1:39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1303496</v>
      </c>
      <c r="F254" s="22">
        <v>142595</v>
      </c>
      <c r="G254" s="22">
        <v>0</v>
      </c>
      <c r="H254" s="22">
        <v>0</v>
      </c>
      <c r="I254" s="22">
        <v>0</v>
      </c>
      <c r="J254" s="22">
        <v>0</v>
      </c>
      <c r="K254" s="22">
        <v>587059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1689925</v>
      </c>
      <c r="S254" s="22">
        <v>0</v>
      </c>
      <c r="T254" s="22">
        <v>0</v>
      </c>
      <c r="U254" s="22">
        <v>3723075</v>
      </c>
      <c r="V254" s="22">
        <v>0</v>
      </c>
      <c r="W254" s="22">
        <v>0</v>
      </c>
      <c r="X254" s="22">
        <v>275080</v>
      </c>
      <c r="Y254" s="22">
        <v>6761</v>
      </c>
      <c r="Z254" s="22">
        <v>572089</v>
      </c>
      <c r="AA254" s="22">
        <v>406713</v>
      </c>
      <c r="AB254" s="22">
        <v>0</v>
      </c>
      <c r="AC254" s="22">
        <v>0</v>
      </c>
      <c r="AD254" s="22">
        <v>0</v>
      </c>
      <c r="AE254" s="22">
        <v>1260643</v>
      </c>
      <c r="AF254" s="22">
        <v>2462432</v>
      </c>
      <c r="AG254" s="22">
        <v>7246487</v>
      </c>
      <c r="AH254" s="22">
        <v>0</v>
      </c>
      <c r="AI254" s="22">
        <v>0</v>
      </c>
      <c r="AJ254" s="22">
        <v>0</v>
      </c>
      <c r="AK254" s="22">
        <v>0</v>
      </c>
      <c r="AL254" s="22">
        <v>7246487</v>
      </c>
      <c r="AM254" s="22">
        <v>9708919</v>
      </c>
    </row>
    <row r="255" spans="1:39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1884695</v>
      </c>
      <c r="F255" s="22">
        <v>47650</v>
      </c>
      <c r="G255" s="22">
        <v>68014</v>
      </c>
      <c r="H255" s="22">
        <v>0</v>
      </c>
      <c r="I255" s="22">
        <v>406765</v>
      </c>
      <c r="J255" s="22">
        <v>0</v>
      </c>
      <c r="K255" s="22">
        <v>1079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2408203</v>
      </c>
      <c r="V255" s="22">
        <v>0</v>
      </c>
      <c r="W255" s="22">
        <v>0</v>
      </c>
      <c r="X255" s="22">
        <v>81815</v>
      </c>
      <c r="Y255" s="22">
        <v>0</v>
      </c>
      <c r="Z255" s="22">
        <v>1215618</v>
      </c>
      <c r="AA255" s="22">
        <v>0</v>
      </c>
      <c r="AB255" s="22">
        <v>0</v>
      </c>
      <c r="AC255" s="22">
        <v>0</v>
      </c>
      <c r="AD255" s="22">
        <v>0</v>
      </c>
      <c r="AE255" s="22">
        <v>1297433</v>
      </c>
      <c r="AF255" s="22">
        <v>1110770</v>
      </c>
      <c r="AG255" s="22">
        <v>4372494</v>
      </c>
      <c r="AH255" s="22">
        <v>0</v>
      </c>
      <c r="AI255" s="22">
        <v>0</v>
      </c>
      <c r="AJ255" s="22">
        <v>10480</v>
      </c>
      <c r="AK255" s="22">
        <v>0</v>
      </c>
      <c r="AL255" s="22">
        <v>4382974</v>
      </c>
      <c r="AM255" s="22">
        <v>5493744</v>
      </c>
    </row>
    <row r="256" spans="1:39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1003851</v>
      </c>
      <c r="F256" s="22">
        <v>26856</v>
      </c>
      <c r="G256" s="22">
        <v>42078</v>
      </c>
      <c r="H256" s="22">
        <v>0</v>
      </c>
      <c r="I256" s="22">
        <v>0</v>
      </c>
      <c r="J256" s="22">
        <v>0</v>
      </c>
      <c r="K256" s="22">
        <v>98222</v>
      </c>
      <c r="L256" s="22">
        <v>0</v>
      </c>
      <c r="M256" s="22">
        <v>628825</v>
      </c>
      <c r="N256" s="22">
        <v>0</v>
      </c>
      <c r="O256" s="22">
        <v>0</v>
      </c>
      <c r="P256" s="22">
        <v>0</v>
      </c>
      <c r="Q256" s="22">
        <v>0</v>
      </c>
      <c r="R256" s="22">
        <v>260953</v>
      </c>
      <c r="S256" s="22">
        <v>0</v>
      </c>
      <c r="T256" s="22">
        <v>0</v>
      </c>
      <c r="U256" s="22">
        <v>2060785</v>
      </c>
      <c r="V256" s="22">
        <v>0</v>
      </c>
      <c r="W256" s="22">
        <v>0</v>
      </c>
      <c r="X256" s="22">
        <v>90672</v>
      </c>
      <c r="Y256" s="22">
        <v>0</v>
      </c>
      <c r="Z256" s="22">
        <v>81922</v>
      </c>
      <c r="AA256" s="22">
        <v>471764</v>
      </c>
      <c r="AB256" s="22">
        <v>0</v>
      </c>
      <c r="AC256" s="22">
        <v>34956</v>
      </c>
      <c r="AD256" s="22">
        <v>70689</v>
      </c>
      <c r="AE256" s="22">
        <v>750003</v>
      </c>
      <c r="AF256" s="22">
        <v>1310782</v>
      </c>
      <c r="AG256" s="22">
        <v>9807675</v>
      </c>
      <c r="AH256" s="22"/>
      <c r="AI256" s="22">
        <v>0</v>
      </c>
      <c r="AJ256" s="22">
        <v>0</v>
      </c>
      <c r="AK256" s="22">
        <v>0</v>
      </c>
      <c r="AL256" s="22">
        <v>9807675</v>
      </c>
      <c r="AM256" s="22">
        <v>11118457</v>
      </c>
    </row>
    <row r="257" spans="1:39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706755</v>
      </c>
      <c r="F257" s="22">
        <v>63008</v>
      </c>
      <c r="G257" s="22">
        <v>15269</v>
      </c>
      <c r="H257" s="22">
        <v>0</v>
      </c>
      <c r="I257" s="22">
        <v>245892</v>
      </c>
      <c r="J257" s="22">
        <v>0</v>
      </c>
      <c r="K257" s="22">
        <v>150752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1181676</v>
      </c>
      <c r="V257" s="22">
        <v>120606</v>
      </c>
      <c r="W257" s="22">
        <v>0</v>
      </c>
      <c r="X257" s="22">
        <v>460100</v>
      </c>
      <c r="Y257" s="22">
        <v>0</v>
      </c>
      <c r="Z257" s="22">
        <v>192833</v>
      </c>
      <c r="AA257" s="22">
        <v>530442</v>
      </c>
      <c r="AB257" s="22">
        <v>0</v>
      </c>
      <c r="AC257" s="22">
        <v>0</v>
      </c>
      <c r="AD257" s="22">
        <v>0</v>
      </c>
      <c r="AE257" s="22">
        <v>1303981</v>
      </c>
      <c r="AF257" s="22">
        <v>-122305</v>
      </c>
      <c r="AG257" s="22">
        <v>12171177</v>
      </c>
      <c r="AH257" s="22">
        <v>0</v>
      </c>
      <c r="AI257" s="22">
        <v>10902</v>
      </c>
      <c r="AJ257" s="22">
        <v>0</v>
      </c>
      <c r="AK257" s="22">
        <v>315487</v>
      </c>
      <c r="AL257" s="22">
        <v>12497566</v>
      </c>
      <c r="AM257" s="22">
        <v>12375261</v>
      </c>
    </row>
    <row r="258" spans="1:39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2270854</v>
      </c>
      <c r="F258" s="22">
        <v>21398</v>
      </c>
      <c r="G258" s="22">
        <v>19212</v>
      </c>
      <c r="H258" s="22">
        <v>-4597</v>
      </c>
      <c r="I258" s="22">
        <v>219459</v>
      </c>
      <c r="J258" s="22">
        <v>0</v>
      </c>
      <c r="K258" s="22">
        <v>63439</v>
      </c>
      <c r="L258" s="22">
        <v>0</v>
      </c>
      <c r="M258" s="22">
        <v>33612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2623377</v>
      </c>
      <c r="V258" s="22">
        <v>0</v>
      </c>
      <c r="W258" s="22">
        <v>0</v>
      </c>
      <c r="X258" s="22">
        <v>50965</v>
      </c>
      <c r="Y258" s="22">
        <v>0</v>
      </c>
      <c r="Z258" s="22">
        <v>335539</v>
      </c>
      <c r="AA258" s="22">
        <v>0</v>
      </c>
      <c r="AB258" s="22">
        <v>0</v>
      </c>
      <c r="AC258" s="22">
        <v>0</v>
      </c>
      <c r="AD258" s="22">
        <v>0</v>
      </c>
      <c r="AE258" s="22">
        <v>386504</v>
      </c>
      <c r="AF258" s="22">
        <v>2236873</v>
      </c>
      <c r="AG258" s="22">
        <v>2510884</v>
      </c>
      <c r="AH258" s="22">
        <v>0</v>
      </c>
      <c r="AI258" s="22">
        <v>0</v>
      </c>
      <c r="AJ258" s="22">
        <v>10837</v>
      </c>
      <c r="AK258" s="22">
        <v>0</v>
      </c>
      <c r="AL258" s="22">
        <v>2521721</v>
      </c>
      <c r="AM258" s="22">
        <v>4758594</v>
      </c>
    </row>
    <row r="259" spans="1:39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816092</v>
      </c>
      <c r="F259" s="22">
        <v>41937</v>
      </c>
      <c r="G259" s="22">
        <v>133038</v>
      </c>
      <c r="H259" s="22">
        <v>-111213</v>
      </c>
      <c r="I259" s="22">
        <v>548119</v>
      </c>
      <c r="J259" s="22">
        <v>0</v>
      </c>
      <c r="K259" s="22">
        <v>96988</v>
      </c>
      <c r="L259" s="22">
        <v>0</v>
      </c>
      <c r="M259" s="22">
        <v>34300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1559261</v>
      </c>
      <c r="V259" s="22">
        <v>0</v>
      </c>
      <c r="W259" s="22">
        <v>52441</v>
      </c>
      <c r="X259" s="22">
        <v>60975</v>
      </c>
      <c r="Y259" s="22">
        <v>300</v>
      </c>
      <c r="Z259" s="22">
        <v>941705</v>
      </c>
      <c r="AA259" s="22">
        <v>21553</v>
      </c>
      <c r="AB259" s="22">
        <v>325</v>
      </c>
      <c r="AC259" s="22">
        <v>45000</v>
      </c>
      <c r="AD259" s="22">
        <v>12059</v>
      </c>
      <c r="AE259" s="22">
        <v>1134358</v>
      </c>
      <c r="AF259" s="22">
        <v>424903</v>
      </c>
      <c r="AG259" s="22">
        <v>3518516</v>
      </c>
      <c r="AH259" s="22">
        <v>0</v>
      </c>
      <c r="AI259" s="22">
        <v>0</v>
      </c>
      <c r="AJ259" s="22">
        <v>8371</v>
      </c>
      <c r="AK259" s="22">
        <v>0</v>
      </c>
      <c r="AL259" s="22">
        <v>3526887</v>
      </c>
      <c r="AM259" s="22">
        <v>3951790</v>
      </c>
    </row>
    <row r="260" spans="1:39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4768432</v>
      </c>
      <c r="F260" s="22">
        <v>83335</v>
      </c>
      <c r="G260" s="22">
        <v>32656</v>
      </c>
      <c r="H260" s="22">
        <v>0</v>
      </c>
      <c r="I260" s="22">
        <v>56788</v>
      </c>
      <c r="J260" s="22">
        <v>0</v>
      </c>
      <c r="K260" s="22">
        <v>52390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4993601</v>
      </c>
      <c r="V260" s="22">
        <v>0</v>
      </c>
      <c r="W260" s="22">
        <v>0</v>
      </c>
      <c r="X260" s="22">
        <v>21435</v>
      </c>
      <c r="Y260" s="22">
        <v>0</v>
      </c>
      <c r="Z260" s="22">
        <v>188643</v>
      </c>
      <c r="AA260" s="22">
        <v>0</v>
      </c>
      <c r="AB260" s="22">
        <v>0</v>
      </c>
      <c r="AC260" s="22">
        <v>393000</v>
      </c>
      <c r="AD260" s="22">
        <v>0</v>
      </c>
      <c r="AE260" s="22">
        <v>603078</v>
      </c>
      <c r="AF260" s="22">
        <v>4390523</v>
      </c>
      <c r="AG260" s="22">
        <v>8845785</v>
      </c>
      <c r="AH260" s="22">
        <v>0</v>
      </c>
      <c r="AI260" s="22">
        <v>0</v>
      </c>
      <c r="AJ260" s="22">
        <v>0</v>
      </c>
      <c r="AK260" s="22">
        <v>0</v>
      </c>
      <c r="AL260" s="22">
        <v>8845785</v>
      </c>
      <c r="AM260" s="22">
        <v>13236308</v>
      </c>
    </row>
    <row r="261" spans="1:39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443817</v>
      </c>
      <c r="F261" s="22">
        <v>70154</v>
      </c>
      <c r="G261" s="22">
        <v>48852</v>
      </c>
      <c r="H261" s="22">
        <v>0</v>
      </c>
      <c r="I261" s="22">
        <v>277918</v>
      </c>
      <c r="J261" s="22">
        <v>0</v>
      </c>
      <c r="K261" s="22">
        <v>91939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932680</v>
      </c>
      <c r="V261" s="22">
        <v>0</v>
      </c>
      <c r="W261" s="22">
        <v>0</v>
      </c>
      <c r="X261" s="22">
        <v>69508</v>
      </c>
      <c r="Y261" s="22">
        <v>0</v>
      </c>
      <c r="Z261" s="22">
        <v>0</v>
      </c>
      <c r="AA261" s="22">
        <v>512415</v>
      </c>
      <c r="AB261" s="22">
        <v>16</v>
      </c>
      <c r="AC261" s="22">
        <v>263568</v>
      </c>
      <c r="AD261" s="22">
        <v>0</v>
      </c>
      <c r="AE261" s="22">
        <v>845507</v>
      </c>
      <c r="AF261" s="22">
        <v>87173</v>
      </c>
      <c r="AG261" s="22">
        <v>5062228</v>
      </c>
      <c r="AH261" s="22">
        <v>0</v>
      </c>
      <c r="AI261" s="22">
        <v>19862</v>
      </c>
      <c r="AJ261" s="22">
        <v>0</v>
      </c>
      <c r="AK261" s="22">
        <v>23413</v>
      </c>
      <c r="AL261" s="22">
        <v>5105503</v>
      </c>
      <c r="AM261" s="22">
        <v>5192676</v>
      </c>
    </row>
    <row r="262" spans="1:39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1389943</v>
      </c>
      <c r="F262" s="22">
        <v>20917</v>
      </c>
      <c r="G262" s="22">
        <v>24465</v>
      </c>
      <c r="H262" s="22">
        <v>-11648</v>
      </c>
      <c r="I262" s="22">
        <v>542351</v>
      </c>
      <c r="J262" s="22">
        <v>0</v>
      </c>
      <c r="K262" s="22">
        <v>82476</v>
      </c>
      <c r="L262" s="22">
        <v>0</v>
      </c>
      <c r="M262" s="22">
        <v>3599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2052103</v>
      </c>
      <c r="V262" s="22">
        <v>0</v>
      </c>
      <c r="W262" s="22">
        <v>0</v>
      </c>
      <c r="X262" s="22">
        <v>69738</v>
      </c>
      <c r="Y262" s="22">
        <v>0</v>
      </c>
      <c r="Z262" s="22">
        <v>1262711</v>
      </c>
      <c r="AA262" s="22">
        <v>0</v>
      </c>
      <c r="AB262" s="22">
        <v>0</v>
      </c>
      <c r="AC262" s="22">
        <v>0</v>
      </c>
      <c r="AD262" s="22">
        <v>0</v>
      </c>
      <c r="AE262" s="22">
        <v>1332449</v>
      </c>
      <c r="AF262" s="22">
        <v>719654</v>
      </c>
      <c r="AG262" s="22">
        <v>3321080</v>
      </c>
      <c r="AH262" s="22"/>
      <c r="AI262" s="22">
        <v>0</v>
      </c>
      <c r="AJ262" s="22">
        <v>13433</v>
      </c>
      <c r="AK262" s="22">
        <v>0</v>
      </c>
      <c r="AL262" s="22">
        <v>3334513</v>
      </c>
      <c r="AM262" s="22">
        <v>4054167</v>
      </c>
    </row>
    <row r="263" spans="1:39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1032798</v>
      </c>
      <c r="F263" s="22">
        <v>12376</v>
      </c>
      <c r="G263" s="22">
        <v>14852</v>
      </c>
      <c r="H263" s="22">
        <v>0</v>
      </c>
      <c r="I263" s="22">
        <v>58610</v>
      </c>
      <c r="J263" s="22">
        <v>0</v>
      </c>
      <c r="K263" s="22">
        <v>16803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1135439</v>
      </c>
      <c r="V263" s="22">
        <v>0</v>
      </c>
      <c r="W263" s="22">
        <v>0</v>
      </c>
      <c r="X263" s="22">
        <v>54397</v>
      </c>
      <c r="Y263" s="22">
        <v>1740</v>
      </c>
      <c r="Z263" s="22">
        <v>144997</v>
      </c>
      <c r="AA263" s="22">
        <v>0</v>
      </c>
      <c r="AB263" s="22">
        <v>0</v>
      </c>
      <c r="AC263" s="22">
        <v>0</v>
      </c>
      <c r="AD263" s="22">
        <v>0</v>
      </c>
      <c r="AE263" s="22">
        <v>201134</v>
      </c>
      <c r="AF263" s="22">
        <v>934305</v>
      </c>
      <c r="AG263" s="22">
        <v>3429818</v>
      </c>
      <c r="AH263" s="22"/>
      <c r="AI263" s="22">
        <v>0</v>
      </c>
      <c r="AJ263" s="22">
        <v>19094</v>
      </c>
      <c r="AK263" s="22">
        <v>0</v>
      </c>
      <c r="AL263" s="22">
        <v>3448912</v>
      </c>
      <c r="AM263" s="22">
        <v>4383217</v>
      </c>
    </row>
    <row r="264" spans="1:39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1002893</v>
      </c>
      <c r="F264" s="22">
        <v>16621</v>
      </c>
      <c r="G264" s="22">
        <v>0</v>
      </c>
      <c r="H264" s="22">
        <v>0</v>
      </c>
      <c r="I264" s="22">
        <v>103240</v>
      </c>
      <c r="J264" s="22">
        <v>0</v>
      </c>
      <c r="K264" s="22">
        <v>2341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1125095</v>
      </c>
      <c r="V264" s="22">
        <v>0</v>
      </c>
      <c r="W264" s="22">
        <v>0</v>
      </c>
      <c r="X264" s="22">
        <v>14538</v>
      </c>
      <c r="Y264" s="22">
        <v>20000</v>
      </c>
      <c r="Z264" s="22">
        <v>266235</v>
      </c>
      <c r="AA264" s="22">
        <v>0</v>
      </c>
      <c r="AB264" s="22">
        <v>0</v>
      </c>
      <c r="AC264" s="22">
        <v>0</v>
      </c>
      <c r="AD264" s="22">
        <v>0</v>
      </c>
      <c r="AE264" s="22">
        <v>300773</v>
      </c>
      <c r="AF264" s="22">
        <v>824322</v>
      </c>
      <c r="AG264" s="22">
        <v>3225238</v>
      </c>
      <c r="AH264" s="22"/>
      <c r="AI264" s="22">
        <v>0</v>
      </c>
      <c r="AJ264" s="22">
        <v>144</v>
      </c>
      <c r="AK264" s="22">
        <v>0</v>
      </c>
      <c r="AL264" s="22">
        <v>3225382</v>
      </c>
      <c r="AM264" s="22">
        <v>4049704</v>
      </c>
    </row>
    <row r="265" spans="1:39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321441</v>
      </c>
      <c r="F265" s="22">
        <v>5067</v>
      </c>
      <c r="G265" s="22">
        <v>0</v>
      </c>
      <c r="H265" s="22">
        <v>0</v>
      </c>
      <c r="I265" s="22">
        <v>140759</v>
      </c>
      <c r="J265" s="22">
        <v>0</v>
      </c>
      <c r="K265" s="22">
        <v>41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467308</v>
      </c>
      <c r="V265" s="22">
        <v>0</v>
      </c>
      <c r="W265" s="22">
        <v>0</v>
      </c>
      <c r="X265" s="22">
        <v>12083</v>
      </c>
      <c r="Y265" s="22">
        <v>0</v>
      </c>
      <c r="Z265" s="22">
        <v>290745</v>
      </c>
      <c r="AA265" s="22">
        <v>0</v>
      </c>
      <c r="AB265" s="22">
        <v>0</v>
      </c>
      <c r="AC265" s="22">
        <v>0</v>
      </c>
      <c r="AD265" s="22">
        <v>0</v>
      </c>
      <c r="AE265" s="22">
        <v>302828</v>
      </c>
      <c r="AF265" s="22">
        <v>164480</v>
      </c>
      <c r="AG265" s="22">
        <v>678495</v>
      </c>
      <c r="AH265" s="22">
        <v>0</v>
      </c>
      <c r="AI265" s="22">
        <v>0</v>
      </c>
      <c r="AJ265" s="22">
        <v>0</v>
      </c>
      <c r="AK265" s="22">
        <v>0</v>
      </c>
      <c r="AL265" s="22">
        <v>678495</v>
      </c>
      <c r="AM265" s="22">
        <v>842975</v>
      </c>
    </row>
    <row r="266" spans="1:39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650737</v>
      </c>
      <c r="F266" s="22">
        <v>7390</v>
      </c>
      <c r="G266" s="22">
        <v>2022</v>
      </c>
      <c r="H266" s="22">
        <v>0</v>
      </c>
      <c r="I266" s="22">
        <v>108748</v>
      </c>
      <c r="J266" s="22">
        <v>0</v>
      </c>
      <c r="K266" s="22">
        <v>350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769247</v>
      </c>
      <c r="V266" s="22">
        <v>0</v>
      </c>
      <c r="W266" s="22">
        <v>0</v>
      </c>
      <c r="X266" s="22">
        <v>9781</v>
      </c>
      <c r="Y266" s="22">
        <v>0</v>
      </c>
      <c r="Z266" s="22">
        <v>252251</v>
      </c>
      <c r="AA266" s="22">
        <v>0</v>
      </c>
      <c r="AB266" s="22">
        <v>0</v>
      </c>
      <c r="AC266" s="22">
        <v>0</v>
      </c>
      <c r="AD266" s="22">
        <v>0</v>
      </c>
      <c r="AE266" s="22">
        <v>262032</v>
      </c>
      <c r="AF266" s="22">
        <v>507215</v>
      </c>
      <c r="AG266" s="22">
        <v>1017062</v>
      </c>
      <c r="AH266" s="22">
        <v>0</v>
      </c>
      <c r="AI266" s="22">
        <v>0</v>
      </c>
      <c r="AJ266" s="22">
        <v>0</v>
      </c>
      <c r="AK266" s="22">
        <v>0</v>
      </c>
      <c r="AL266" s="22">
        <v>1017062</v>
      </c>
      <c r="AM266" s="22">
        <v>1524277</v>
      </c>
    </row>
    <row r="267" spans="1:39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1591600</v>
      </c>
      <c r="F267" s="22">
        <v>25499</v>
      </c>
      <c r="G267" s="22">
        <v>9722</v>
      </c>
      <c r="H267" s="22">
        <v>0</v>
      </c>
      <c r="I267" s="22">
        <v>38690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1665511</v>
      </c>
      <c r="V267" s="22">
        <v>0</v>
      </c>
      <c r="W267" s="22">
        <v>0</v>
      </c>
      <c r="X267" s="22">
        <v>55599</v>
      </c>
      <c r="Y267" s="22">
        <v>42639</v>
      </c>
      <c r="Z267" s="22">
        <v>88219</v>
      </c>
      <c r="AA267" s="22">
        <v>219713</v>
      </c>
      <c r="AB267" s="22">
        <v>0</v>
      </c>
      <c r="AC267" s="22">
        <v>0</v>
      </c>
      <c r="AD267" s="22">
        <v>0</v>
      </c>
      <c r="AE267" s="22">
        <v>406170</v>
      </c>
      <c r="AF267" s="22">
        <v>1259341</v>
      </c>
      <c r="AG267" s="22">
        <v>3315214</v>
      </c>
      <c r="AH267" s="22"/>
      <c r="AI267" s="22">
        <v>0</v>
      </c>
      <c r="AJ267" s="22">
        <v>0</v>
      </c>
      <c r="AK267" s="22">
        <v>0</v>
      </c>
      <c r="AL267" s="22">
        <v>3315214</v>
      </c>
      <c r="AM267" s="22">
        <v>4574555</v>
      </c>
    </row>
    <row r="268" spans="1:39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986441</v>
      </c>
      <c r="F268" s="22">
        <v>21580</v>
      </c>
      <c r="G268" s="22">
        <v>4110</v>
      </c>
      <c r="H268" s="22">
        <v>0</v>
      </c>
      <c r="I268" s="22">
        <v>281788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1293919</v>
      </c>
      <c r="V268" s="22">
        <v>0</v>
      </c>
      <c r="W268" s="22">
        <v>0</v>
      </c>
      <c r="X268" s="22">
        <v>46244</v>
      </c>
      <c r="Y268" s="22">
        <v>0</v>
      </c>
      <c r="Z268" s="22">
        <v>215477</v>
      </c>
      <c r="AA268" s="22">
        <v>0</v>
      </c>
      <c r="AB268" s="22">
        <v>0</v>
      </c>
      <c r="AC268" s="22">
        <v>0</v>
      </c>
      <c r="AD268" s="22">
        <v>0</v>
      </c>
      <c r="AE268" s="22">
        <v>261721</v>
      </c>
      <c r="AF268" s="22">
        <v>1032198</v>
      </c>
      <c r="AG268" s="22">
        <v>658353</v>
      </c>
      <c r="AH268" s="22">
        <v>0</v>
      </c>
      <c r="AI268" s="22">
        <v>0</v>
      </c>
      <c r="AJ268" s="22">
        <v>0</v>
      </c>
      <c r="AK268" s="22">
        <v>0</v>
      </c>
      <c r="AL268" s="22">
        <v>658353</v>
      </c>
      <c r="AM268" s="22">
        <v>1690551</v>
      </c>
    </row>
    <row r="269" spans="1:39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201039</v>
      </c>
      <c r="F269" s="22">
        <v>22819</v>
      </c>
      <c r="G269" s="22">
        <v>4782</v>
      </c>
      <c r="H269" s="22">
        <v>0</v>
      </c>
      <c r="I269" s="22">
        <v>0</v>
      </c>
      <c r="J269" s="22">
        <v>0</v>
      </c>
      <c r="K269" s="22">
        <v>23360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242761</v>
      </c>
      <c r="S269" s="22">
        <v>0</v>
      </c>
      <c r="T269" s="22">
        <v>0</v>
      </c>
      <c r="U269" s="22">
        <v>494761</v>
      </c>
      <c r="V269" s="22">
        <v>0</v>
      </c>
      <c r="W269" s="22">
        <v>0</v>
      </c>
      <c r="X269" s="22">
        <v>43829</v>
      </c>
      <c r="Y269" s="22">
        <v>0</v>
      </c>
      <c r="Z269" s="22">
        <v>153141</v>
      </c>
      <c r="AA269" s="22">
        <v>0</v>
      </c>
      <c r="AB269" s="22">
        <v>0</v>
      </c>
      <c r="AC269" s="22">
        <v>0</v>
      </c>
      <c r="AD269" s="22">
        <v>0</v>
      </c>
      <c r="AE269" s="22">
        <v>196970</v>
      </c>
      <c r="AF269" s="22">
        <v>297791</v>
      </c>
      <c r="AG269" s="22">
        <v>439376</v>
      </c>
      <c r="AH269" s="22">
        <v>0</v>
      </c>
      <c r="AI269" s="22">
        <v>0</v>
      </c>
      <c r="AJ269" s="22">
        <v>0</v>
      </c>
      <c r="AK269" s="22">
        <v>0</v>
      </c>
      <c r="AL269" s="22">
        <v>439376</v>
      </c>
      <c r="AM269" s="22">
        <v>737167</v>
      </c>
    </row>
    <row r="270" spans="1:39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256498</v>
      </c>
      <c r="F270" s="22">
        <v>0</v>
      </c>
      <c r="G270" s="22">
        <v>0</v>
      </c>
      <c r="H270" s="22">
        <v>0</v>
      </c>
      <c r="I270" s="22">
        <v>221987</v>
      </c>
      <c r="J270" s="22">
        <v>0</v>
      </c>
      <c r="K270" s="22">
        <v>72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478557</v>
      </c>
      <c r="V270" s="22">
        <v>0</v>
      </c>
      <c r="W270" s="22">
        <v>0</v>
      </c>
      <c r="X270" s="22">
        <v>1146</v>
      </c>
      <c r="Y270" s="22">
        <v>2975</v>
      </c>
      <c r="Z270" s="22">
        <v>293454</v>
      </c>
      <c r="AA270" s="22">
        <v>0</v>
      </c>
      <c r="AB270" s="22">
        <v>0</v>
      </c>
      <c r="AC270" s="22">
        <v>0</v>
      </c>
      <c r="AD270" s="22">
        <v>0</v>
      </c>
      <c r="AE270" s="22">
        <v>297575</v>
      </c>
      <c r="AF270" s="22">
        <v>180982</v>
      </c>
      <c r="AG270" s="22">
        <v>637614</v>
      </c>
      <c r="AH270" s="22">
        <v>0</v>
      </c>
      <c r="AI270" s="22">
        <v>0</v>
      </c>
      <c r="AJ270" s="22">
        <v>500</v>
      </c>
      <c r="AK270" s="22">
        <v>0</v>
      </c>
      <c r="AL270" s="22">
        <v>638114</v>
      </c>
      <c r="AM270" s="22">
        <v>819096</v>
      </c>
    </row>
    <row r="271" spans="1:39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53808</v>
      </c>
      <c r="F271" s="22">
        <v>0</v>
      </c>
      <c r="G271" s="22">
        <v>0</v>
      </c>
      <c r="H271" s="22">
        <v>0</v>
      </c>
      <c r="I271" s="22">
        <v>124444</v>
      </c>
      <c r="J271" s="22">
        <v>0</v>
      </c>
      <c r="K271" s="22">
        <v>29316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207568</v>
      </c>
      <c r="V271" s="22">
        <v>0</v>
      </c>
      <c r="W271" s="22">
        <v>0</v>
      </c>
      <c r="X271" s="22">
        <v>66453</v>
      </c>
      <c r="Y271" s="22">
        <v>9929</v>
      </c>
      <c r="Z271" s="22">
        <v>32626</v>
      </c>
      <c r="AA271" s="22">
        <v>0</v>
      </c>
      <c r="AB271" s="22">
        <v>0</v>
      </c>
      <c r="AC271" s="22">
        <v>0</v>
      </c>
      <c r="AD271" s="22">
        <v>0</v>
      </c>
      <c r="AE271" s="22">
        <v>109008</v>
      </c>
      <c r="AF271" s="22">
        <v>98560</v>
      </c>
      <c r="AG271" s="22">
        <v>943827</v>
      </c>
      <c r="AH271" s="22">
        <v>0</v>
      </c>
      <c r="AI271" s="22">
        <v>0</v>
      </c>
      <c r="AJ271" s="22">
        <v>0</v>
      </c>
      <c r="AK271" s="22">
        <v>0</v>
      </c>
      <c r="AL271" s="22">
        <v>943827</v>
      </c>
      <c r="AM271" s="22">
        <v>1042387</v>
      </c>
    </row>
    <row r="272" spans="1:39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638071</v>
      </c>
      <c r="F272" s="22">
        <v>17486</v>
      </c>
      <c r="G272" s="22">
        <v>0</v>
      </c>
      <c r="H272" s="22">
        <v>0</v>
      </c>
      <c r="I272" s="22">
        <v>99847</v>
      </c>
      <c r="J272" s="22">
        <v>132059</v>
      </c>
      <c r="K272" s="22">
        <v>1186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888649</v>
      </c>
      <c r="V272" s="22">
        <v>0</v>
      </c>
      <c r="W272" s="22">
        <v>0</v>
      </c>
      <c r="X272" s="22">
        <v>37094</v>
      </c>
      <c r="Y272" s="22">
        <v>0</v>
      </c>
      <c r="Z272" s="22">
        <v>164948</v>
      </c>
      <c r="AA272" s="22">
        <v>0</v>
      </c>
      <c r="AB272" s="22">
        <v>0</v>
      </c>
      <c r="AC272" s="22">
        <v>0</v>
      </c>
      <c r="AD272" s="22">
        <v>0</v>
      </c>
      <c r="AE272" s="22">
        <v>202042</v>
      </c>
      <c r="AF272" s="22">
        <v>686607</v>
      </c>
      <c r="AG272" s="22">
        <v>5967759</v>
      </c>
      <c r="AH272" s="22"/>
      <c r="AI272" s="22">
        <v>1722</v>
      </c>
      <c r="AJ272" s="22">
        <v>8069</v>
      </c>
      <c r="AK272" s="22">
        <v>0</v>
      </c>
      <c r="AL272" s="22">
        <v>5977550</v>
      </c>
      <c r="AM272" s="22">
        <v>6664157</v>
      </c>
    </row>
    <row r="273" spans="1:39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597059</v>
      </c>
      <c r="F273" s="22">
        <v>7821</v>
      </c>
      <c r="G273" s="22">
        <v>0</v>
      </c>
      <c r="H273" s="22">
        <v>0</v>
      </c>
      <c r="I273" s="22">
        <v>277137</v>
      </c>
      <c r="J273" s="22">
        <v>0</v>
      </c>
      <c r="K273" s="22">
        <v>63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882080</v>
      </c>
      <c r="V273" s="22">
        <v>0</v>
      </c>
      <c r="W273" s="22">
        <v>0</v>
      </c>
      <c r="X273" s="22">
        <v>12313</v>
      </c>
      <c r="Y273" s="22">
        <v>14350</v>
      </c>
      <c r="Z273" s="22">
        <v>448901</v>
      </c>
      <c r="AA273" s="22">
        <v>0</v>
      </c>
      <c r="AB273" s="22">
        <v>0</v>
      </c>
      <c r="AC273" s="22">
        <v>0</v>
      </c>
      <c r="AD273" s="22">
        <v>0</v>
      </c>
      <c r="AE273" s="22">
        <v>475564</v>
      </c>
      <c r="AF273" s="22">
        <v>406516</v>
      </c>
      <c r="AG273" s="22">
        <v>934772</v>
      </c>
      <c r="AH273" s="22">
        <v>0</v>
      </c>
      <c r="AI273" s="22">
        <v>0</v>
      </c>
      <c r="AJ273" s="22">
        <v>0</v>
      </c>
      <c r="AK273" s="22">
        <v>0</v>
      </c>
      <c r="AL273" s="22">
        <v>934772</v>
      </c>
      <c r="AM273" s="22">
        <v>1341288</v>
      </c>
    </row>
    <row r="274" spans="1:39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742039</v>
      </c>
      <c r="F274" s="22">
        <v>6803</v>
      </c>
      <c r="G274" s="22">
        <v>4645</v>
      </c>
      <c r="H274" s="22">
        <v>0</v>
      </c>
      <c r="I274" s="22">
        <v>91808</v>
      </c>
      <c r="J274" s="22">
        <v>0</v>
      </c>
      <c r="K274" s="22">
        <v>11235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856530</v>
      </c>
      <c r="V274" s="22">
        <v>0</v>
      </c>
      <c r="W274" s="22">
        <v>0</v>
      </c>
      <c r="X274" s="22">
        <v>25561</v>
      </c>
      <c r="Y274" s="22">
        <v>0</v>
      </c>
      <c r="Z274" s="22">
        <v>73258</v>
      </c>
      <c r="AA274" s="22">
        <v>0</v>
      </c>
      <c r="AB274" s="22">
        <v>0</v>
      </c>
      <c r="AC274" s="22">
        <v>0</v>
      </c>
      <c r="AD274" s="22">
        <v>0</v>
      </c>
      <c r="AE274" s="22">
        <v>98819</v>
      </c>
      <c r="AF274" s="22">
        <v>757711</v>
      </c>
      <c r="AG274" s="22">
        <v>5364119</v>
      </c>
      <c r="AH274" s="22"/>
      <c r="AI274" s="22">
        <v>0</v>
      </c>
      <c r="AJ274" s="22">
        <v>2693</v>
      </c>
      <c r="AK274" s="22">
        <v>0</v>
      </c>
      <c r="AL274" s="22">
        <v>5366812</v>
      </c>
      <c r="AM274" s="22">
        <v>6124523</v>
      </c>
    </row>
    <row r="275" spans="1:39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960397</v>
      </c>
      <c r="F275" s="22">
        <v>9277</v>
      </c>
      <c r="G275" s="22">
        <v>0</v>
      </c>
      <c r="H275" s="22">
        <v>0</v>
      </c>
      <c r="I275" s="22">
        <v>118763</v>
      </c>
      <c r="J275" s="22">
        <v>0</v>
      </c>
      <c r="K275" s="22">
        <v>6458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600000</v>
      </c>
      <c r="S275" s="22">
        <v>0</v>
      </c>
      <c r="T275" s="22">
        <v>0</v>
      </c>
      <c r="U275" s="22">
        <v>1694895</v>
      </c>
      <c r="V275" s="22">
        <v>0</v>
      </c>
      <c r="W275" s="22">
        <v>0</v>
      </c>
      <c r="X275" s="22">
        <v>75333</v>
      </c>
      <c r="Y275" s="22">
        <v>0</v>
      </c>
      <c r="Z275" s="22">
        <v>52870</v>
      </c>
      <c r="AA275" s="22">
        <v>0</v>
      </c>
      <c r="AB275" s="22">
        <v>0</v>
      </c>
      <c r="AC275" s="22">
        <v>0</v>
      </c>
      <c r="AD275" s="22">
        <v>0</v>
      </c>
      <c r="AE275" s="22">
        <v>128203</v>
      </c>
      <c r="AF275" s="22">
        <v>1566692</v>
      </c>
      <c r="AG275" s="22">
        <v>6809230</v>
      </c>
      <c r="AH275" s="22"/>
      <c r="AI275" s="22">
        <v>0</v>
      </c>
      <c r="AJ275" s="22">
        <v>11169</v>
      </c>
      <c r="AK275" s="22">
        <v>0</v>
      </c>
      <c r="AL275" s="22">
        <v>6820399</v>
      </c>
      <c r="AM275" s="22">
        <v>8387091</v>
      </c>
    </row>
    <row r="276" spans="1:39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2068133</v>
      </c>
      <c r="F276" s="22">
        <v>3366</v>
      </c>
      <c r="G276" s="22">
        <v>436</v>
      </c>
      <c r="H276" s="22">
        <v>0</v>
      </c>
      <c r="I276" s="22">
        <v>116130</v>
      </c>
      <c r="J276" s="22">
        <v>0</v>
      </c>
      <c r="K276" s="22">
        <v>62276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2250341</v>
      </c>
      <c r="V276" s="22">
        <v>0</v>
      </c>
      <c r="W276" s="22">
        <v>0</v>
      </c>
      <c r="X276" s="22">
        <v>5750</v>
      </c>
      <c r="Y276" s="22">
        <v>42250</v>
      </c>
      <c r="Z276" s="22">
        <v>160759</v>
      </c>
      <c r="AA276" s="22">
        <v>0</v>
      </c>
      <c r="AB276" s="22">
        <v>0</v>
      </c>
      <c r="AC276" s="22">
        <v>0</v>
      </c>
      <c r="AD276" s="22">
        <v>0</v>
      </c>
      <c r="AE276" s="22">
        <v>208759</v>
      </c>
      <c r="AF276" s="22">
        <v>2041582</v>
      </c>
      <c r="AG276" s="22">
        <v>1537525</v>
      </c>
      <c r="AH276" s="22">
        <v>0</v>
      </c>
      <c r="AI276" s="22">
        <v>0</v>
      </c>
      <c r="AJ276" s="22">
        <v>6780</v>
      </c>
      <c r="AK276" s="22">
        <v>0</v>
      </c>
      <c r="AL276" s="22">
        <v>1544305</v>
      </c>
      <c r="AM276" s="22">
        <v>3585887</v>
      </c>
    </row>
    <row r="277" spans="1:39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978380</v>
      </c>
      <c r="F277" s="22">
        <v>941</v>
      </c>
      <c r="G277" s="22">
        <v>0</v>
      </c>
      <c r="H277" s="22">
        <v>0</v>
      </c>
      <c r="I277" s="22">
        <v>301081</v>
      </c>
      <c r="J277" s="22">
        <v>0</v>
      </c>
      <c r="K277" s="22">
        <v>100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1280502</v>
      </c>
      <c r="V277" s="22">
        <v>0</v>
      </c>
      <c r="W277" s="22">
        <v>0</v>
      </c>
      <c r="X277" s="22">
        <v>14476</v>
      </c>
      <c r="Y277" s="22">
        <v>16500</v>
      </c>
      <c r="Z277" s="22">
        <v>313344</v>
      </c>
      <c r="AA277" s="22">
        <v>226713</v>
      </c>
      <c r="AB277" s="22">
        <v>0</v>
      </c>
      <c r="AC277" s="22">
        <v>0</v>
      </c>
      <c r="AD277" s="22">
        <v>0</v>
      </c>
      <c r="AE277" s="22">
        <v>571033</v>
      </c>
      <c r="AF277" s="22">
        <v>709469</v>
      </c>
      <c r="AG277" s="22">
        <v>1053888</v>
      </c>
      <c r="AH277" s="22"/>
      <c r="AI277" s="22">
        <v>0</v>
      </c>
      <c r="AJ277" s="22">
        <v>0</v>
      </c>
      <c r="AK277" s="22">
        <v>0</v>
      </c>
      <c r="AL277" s="22">
        <v>1053888</v>
      </c>
      <c r="AM277" s="22">
        <v>1763357</v>
      </c>
    </row>
    <row r="278" spans="1:39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291313</v>
      </c>
      <c r="F278" s="22">
        <v>942</v>
      </c>
      <c r="G278" s="22">
        <v>0</v>
      </c>
      <c r="H278" s="22">
        <v>0</v>
      </c>
      <c r="I278" s="22">
        <v>177902</v>
      </c>
      <c r="J278" s="22">
        <v>0</v>
      </c>
      <c r="K278" s="22">
        <v>2228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1273</v>
      </c>
      <c r="S278" s="22">
        <v>0</v>
      </c>
      <c r="T278" s="22">
        <v>0</v>
      </c>
      <c r="U278" s="22">
        <v>473658</v>
      </c>
      <c r="V278" s="22">
        <v>0</v>
      </c>
      <c r="W278" s="22">
        <v>6912</v>
      </c>
      <c r="X278" s="22">
        <v>11465</v>
      </c>
      <c r="Y278" s="22">
        <v>0</v>
      </c>
      <c r="Z278" s="22">
        <v>319733</v>
      </c>
      <c r="AA278" s="22">
        <v>0</v>
      </c>
      <c r="AB278" s="22">
        <v>0</v>
      </c>
      <c r="AC278" s="22">
        <v>0</v>
      </c>
      <c r="AD278" s="22">
        <v>0</v>
      </c>
      <c r="AE278" s="22">
        <v>338110</v>
      </c>
      <c r="AF278" s="22">
        <v>135548</v>
      </c>
      <c r="AG278" s="22">
        <v>1390913</v>
      </c>
      <c r="AH278" s="22">
        <v>0</v>
      </c>
      <c r="AI278" s="22">
        <v>0</v>
      </c>
      <c r="AJ278" s="22">
        <v>1039</v>
      </c>
      <c r="AK278" s="22">
        <v>0</v>
      </c>
      <c r="AL278" s="22">
        <v>1391952</v>
      </c>
      <c r="AM278" s="22">
        <v>1527500</v>
      </c>
    </row>
    <row r="279" spans="1:39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357524</v>
      </c>
      <c r="F279" s="22">
        <v>43951</v>
      </c>
      <c r="G279" s="22">
        <v>6384</v>
      </c>
      <c r="H279" s="22">
        <v>0</v>
      </c>
      <c r="I279" s="22">
        <v>102399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510258</v>
      </c>
      <c r="V279" s="22">
        <v>0</v>
      </c>
      <c r="W279" s="22">
        <v>0</v>
      </c>
      <c r="X279" s="22">
        <v>30910</v>
      </c>
      <c r="Y279" s="22">
        <v>0</v>
      </c>
      <c r="Z279" s="22">
        <v>119796</v>
      </c>
      <c r="AA279" s="22">
        <v>0</v>
      </c>
      <c r="AB279" s="22">
        <v>0</v>
      </c>
      <c r="AC279" s="22">
        <v>0</v>
      </c>
      <c r="AD279" s="22">
        <v>0</v>
      </c>
      <c r="AE279" s="22">
        <v>150706</v>
      </c>
      <c r="AF279" s="22">
        <v>359552</v>
      </c>
      <c r="AG279" s="22">
        <v>1224980</v>
      </c>
      <c r="AH279" s="22">
        <v>0</v>
      </c>
      <c r="AI279" s="22">
        <v>0</v>
      </c>
      <c r="AJ279" s="22">
        <v>0</v>
      </c>
      <c r="AK279" s="22">
        <v>0</v>
      </c>
      <c r="AL279" s="22">
        <v>1224980</v>
      </c>
      <c r="AM279" s="22">
        <v>1584532</v>
      </c>
    </row>
    <row r="280" spans="1:39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272599</v>
      </c>
      <c r="F280" s="22">
        <v>2916</v>
      </c>
      <c r="G280" s="22">
        <v>300</v>
      </c>
      <c r="H280" s="22">
        <v>0</v>
      </c>
      <c r="I280" s="22">
        <v>84820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360635</v>
      </c>
      <c r="V280" s="22">
        <v>0</v>
      </c>
      <c r="W280" s="22">
        <v>0</v>
      </c>
      <c r="X280" s="22">
        <v>15186</v>
      </c>
      <c r="Y280" s="22">
        <v>0</v>
      </c>
      <c r="Z280" s="22">
        <v>80561</v>
      </c>
      <c r="AA280" s="22">
        <v>0</v>
      </c>
      <c r="AB280" s="22">
        <v>0</v>
      </c>
      <c r="AC280" s="22">
        <v>0</v>
      </c>
      <c r="AD280" s="22">
        <v>0</v>
      </c>
      <c r="AE280" s="22">
        <v>95747</v>
      </c>
      <c r="AF280" s="22">
        <v>264888</v>
      </c>
      <c r="AG280" s="22">
        <v>984063</v>
      </c>
      <c r="AH280" s="22">
        <v>0</v>
      </c>
      <c r="AI280" s="22">
        <v>0</v>
      </c>
      <c r="AJ280" s="22">
        <v>3788</v>
      </c>
      <c r="AK280" s="22">
        <v>0</v>
      </c>
      <c r="AL280" s="22">
        <v>987851</v>
      </c>
      <c r="AM280" s="22">
        <v>1252739</v>
      </c>
    </row>
    <row r="281" spans="1:39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549734</v>
      </c>
      <c r="F281" s="22">
        <v>51</v>
      </c>
      <c r="G281" s="22">
        <v>0</v>
      </c>
      <c r="H281" s="22">
        <v>0</v>
      </c>
      <c r="I281" s="22">
        <v>365632</v>
      </c>
      <c r="J281" s="22">
        <v>0</v>
      </c>
      <c r="K281" s="22">
        <v>11071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926488</v>
      </c>
      <c r="V281" s="22">
        <v>0</v>
      </c>
      <c r="W281" s="22">
        <v>0</v>
      </c>
      <c r="X281" s="22">
        <v>21251</v>
      </c>
      <c r="Y281" s="22">
        <v>6000</v>
      </c>
      <c r="Z281" s="22">
        <v>241213</v>
      </c>
      <c r="AA281" s="22">
        <v>0</v>
      </c>
      <c r="AB281" s="22">
        <v>0</v>
      </c>
      <c r="AC281" s="22">
        <v>0</v>
      </c>
      <c r="AD281" s="22">
        <v>0</v>
      </c>
      <c r="AE281" s="22">
        <v>268464</v>
      </c>
      <c r="AF281" s="22">
        <v>658024</v>
      </c>
      <c r="AG281" s="22">
        <v>768314</v>
      </c>
      <c r="AH281" s="22"/>
      <c r="AI281" s="22">
        <v>0</v>
      </c>
      <c r="AJ281" s="22">
        <v>5898</v>
      </c>
      <c r="AK281" s="22">
        <v>0</v>
      </c>
      <c r="AL281" s="22">
        <v>774212</v>
      </c>
      <c r="AM281" s="22">
        <v>1432236</v>
      </c>
    </row>
    <row r="282" spans="1:39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2160570</v>
      </c>
      <c r="F282" s="22">
        <v>26107</v>
      </c>
      <c r="G282" s="22">
        <v>629</v>
      </c>
      <c r="H282" s="22">
        <v>-810</v>
      </c>
      <c r="I282" s="22">
        <v>466893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2653389</v>
      </c>
      <c r="V282" s="22">
        <v>0</v>
      </c>
      <c r="W282" s="22">
        <v>0</v>
      </c>
      <c r="X282" s="22">
        <v>52822</v>
      </c>
      <c r="Y282" s="22">
        <v>53500</v>
      </c>
      <c r="Z282" s="22">
        <v>402319</v>
      </c>
      <c r="AA282" s="22">
        <v>0</v>
      </c>
      <c r="AB282" s="22">
        <v>0</v>
      </c>
      <c r="AC282" s="22">
        <v>0</v>
      </c>
      <c r="AD282" s="22">
        <v>0</v>
      </c>
      <c r="AE282" s="22">
        <v>508641</v>
      </c>
      <c r="AF282" s="22">
        <v>2144748</v>
      </c>
      <c r="AG282" s="22">
        <v>1791650</v>
      </c>
      <c r="AH282" s="22"/>
      <c r="AI282" s="22">
        <v>0</v>
      </c>
      <c r="AJ282" s="22">
        <v>0</v>
      </c>
      <c r="AK282" s="22">
        <v>0</v>
      </c>
      <c r="AL282" s="22">
        <v>1791650</v>
      </c>
      <c r="AM282" s="22">
        <v>3936398</v>
      </c>
    </row>
    <row r="283" spans="1:39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257828</v>
      </c>
      <c r="F283" s="22">
        <v>5036</v>
      </c>
      <c r="G283" s="22">
        <v>0</v>
      </c>
      <c r="H283" s="22">
        <v>0</v>
      </c>
      <c r="I283" s="22">
        <v>329103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591967</v>
      </c>
      <c r="V283" s="22">
        <v>0</v>
      </c>
      <c r="W283" s="22">
        <v>0</v>
      </c>
      <c r="X283" s="22">
        <v>14826</v>
      </c>
      <c r="Y283" s="22">
        <v>0</v>
      </c>
      <c r="Z283" s="22">
        <v>418414</v>
      </c>
      <c r="AA283" s="22">
        <v>0</v>
      </c>
      <c r="AB283" s="22">
        <v>0</v>
      </c>
      <c r="AC283" s="22">
        <v>0</v>
      </c>
      <c r="AD283" s="22">
        <v>0</v>
      </c>
      <c r="AE283" s="22">
        <v>433240</v>
      </c>
      <c r="AF283" s="22">
        <v>158727</v>
      </c>
      <c r="AG283" s="22">
        <v>981528</v>
      </c>
      <c r="AH283" s="22">
        <v>0</v>
      </c>
      <c r="AI283" s="22">
        <v>0</v>
      </c>
      <c r="AJ283" s="22">
        <v>0</v>
      </c>
      <c r="AK283" s="22">
        <v>0</v>
      </c>
      <c r="AL283" s="22">
        <v>981528</v>
      </c>
      <c r="AM283" s="22">
        <v>1140255</v>
      </c>
    </row>
    <row r="284" spans="1:39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682143</v>
      </c>
      <c r="F284" s="22">
        <v>1860</v>
      </c>
      <c r="G284" s="22">
        <v>0</v>
      </c>
      <c r="H284" s="22">
        <v>0</v>
      </c>
      <c r="I284" s="22">
        <v>172415</v>
      </c>
      <c r="J284" s="22">
        <v>0</v>
      </c>
      <c r="K284" s="22">
        <v>666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857084</v>
      </c>
      <c r="V284" s="22">
        <v>0</v>
      </c>
      <c r="W284" s="22">
        <v>0</v>
      </c>
      <c r="X284" s="22">
        <v>10445</v>
      </c>
      <c r="Y284" s="22">
        <v>0</v>
      </c>
      <c r="Z284" s="22">
        <v>303371</v>
      </c>
      <c r="AA284" s="22">
        <v>0</v>
      </c>
      <c r="AB284" s="22">
        <v>0</v>
      </c>
      <c r="AC284" s="22">
        <v>0</v>
      </c>
      <c r="AD284" s="22">
        <v>0</v>
      </c>
      <c r="AE284" s="22">
        <v>313816</v>
      </c>
      <c r="AF284" s="22">
        <v>543268</v>
      </c>
      <c r="AG284" s="22">
        <v>976375</v>
      </c>
      <c r="AH284" s="22">
        <v>0</v>
      </c>
      <c r="AI284" s="22">
        <v>0</v>
      </c>
      <c r="AJ284" s="22">
        <v>0</v>
      </c>
      <c r="AK284" s="22">
        <v>0</v>
      </c>
      <c r="AL284" s="22">
        <v>976375</v>
      </c>
      <c r="AM284" s="22">
        <v>1519643</v>
      </c>
    </row>
    <row r="285" spans="1:39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545131</v>
      </c>
      <c r="F285" s="22">
        <v>10230</v>
      </c>
      <c r="G285" s="22">
        <v>3998</v>
      </c>
      <c r="H285" s="22">
        <v>0</v>
      </c>
      <c r="I285" s="22">
        <v>278749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838108</v>
      </c>
      <c r="V285" s="22">
        <v>0</v>
      </c>
      <c r="W285" s="22">
        <v>0</v>
      </c>
      <c r="X285" s="22">
        <v>11654</v>
      </c>
      <c r="Y285" s="22">
        <v>0</v>
      </c>
      <c r="Z285" s="22">
        <v>290070</v>
      </c>
      <c r="AA285" s="22">
        <v>0</v>
      </c>
      <c r="AB285" s="22">
        <v>0</v>
      </c>
      <c r="AC285" s="22">
        <v>0</v>
      </c>
      <c r="AD285" s="22">
        <v>0</v>
      </c>
      <c r="AE285" s="22">
        <v>301724</v>
      </c>
      <c r="AF285" s="22">
        <v>536384</v>
      </c>
      <c r="AG285" s="22">
        <v>1000514</v>
      </c>
      <c r="AH285" s="22">
        <v>0</v>
      </c>
      <c r="AI285" s="22">
        <v>0</v>
      </c>
      <c r="AJ285" s="22">
        <v>0</v>
      </c>
      <c r="AK285" s="22">
        <v>0</v>
      </c>
      <c r="AL285" s="22">
        <v>1000514</v>
      </c>
      <c r="AM285" s="22">
        <v>1536898</v>
      </c>
    </row>
    <row r="286" spans="1:39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976338</v>
      </c>
      <c r="F286" s="22">
        <v>210065</v>
      </c>
      <c r="G286" s="22">
        <v>0</v>
      </c>
      <c r="H286" s="22">
        <v>0</v>
      </c>
      <c r="I286" s="22">
        <v>205251</v>
      </c>
      <c r="J286" s="22">
        <v>0</v>
      </c>
      <c r="K286" s="22">
        <v>936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1392590</v>
      </c>
      <c r="V286" s="22">
        <v>0</v>
      </c>
      <c r="W286" s="22">
        <v>0</v>
      </c>
      <c r="X286" s="22">
        <v>123410</v>
      </c>
      <c r="Y286" s="22">
        <v>1000</v>
      </c>
      <c r="Z286" s="22">
        <v>148140</v>
      </c>
      <c r="AA286" s="22">
        <v>154286</v>
      </c>
      <c r="AB286" s="22">
        <v>0</v>
      </c>
      <c r="AC286" s="22">
        <v>0</v>
      </c>
      <c r="AD286" s="22">
        <v>0</v>
      </c>
      <c r="AE286" s="22">
        <v>426836</v>
      </c>
      <c r="AF286" s="22">
        <v>965754</v>
      </c>
      <c r="AG286" s="22">
        <v>6151494</v>
      </c>
      <c r="AH286" s="22"/>
      <c r="AI286" s="22">
        <v>0</v>
      </c>
      <c r="AJ286" s="22">
        <v>16629</v>
      </c>
      <c r="AK286" s="22">
        <v>0</v>
      </c>
      <c r="AL286" s="22">
        <v>6168123</v>
      </c>
      <c r="AM286" s="22">
        <v>7133877</v>
      </c>
    </row>
    <row r="287" spans="1:39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360222</v>
      </c>
      <c r="F287" s="22">
        <v>2409</v>
      </c>
      <c r="G287" s="22">
        <v>6229</v>
      </c>
      <c r="H287" s="22">
        <v>0</v>
      </c>
      <c r="I287" s="22">
        <v>439503</v>
      </c>
      <c r="J287" s="22">
        <v>0</v>
      </c>
      <c r="K287" s="22">
        <v>1919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810282</v>
      </c>
      <c r="V287" s="22">
        <v>0</v>
      </c>
      <c r="W287" s="22">
        <v>0</v>
      </c>
      <c r="X287" s="22">
        <v>20477</v>
      </c>
      <c r="Y287" s="22">
        <v>0</v>
      </c>
      <c r="Z287" s="22">
        <v>409783</v>
      </c>
      <c r="AA287" s="22">
        <v>0</v>
      </c>
      <c r="AB287" s="22">
        <v>0</v>
      </c>
      <c r="AC287" s="22">
        <v>0</v>
      </c>
      <c r="AD287" s="22">
        <v>0</v>
      </c>
      <c r="AE287" s="22">
        <v>430260</v>
      </c>
      <c r="AF287" s="22">
        <v>380022</v>
      </c>
      <c r="AG287" s="22">
        <v>1661154</v>
      </c>
      <c r="AH287" s="22">
        <v>0</v>
      </c>
      <c r="AI287" s="22">
        <v>0</v>
      </c>
      <c r="AJ287" s="22">
        <v>2640</v>
      </c>
      <c r="AK287" s="22">
        <v>0</v>
      </c>
      <c r="AL287" s="22">
        <v>1663794</v>
      </c>
      <c r="AM287" s="22">
        <v>2043816</v>
      </c>
    </row>
    <row r="288" spans="1:39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118976</v>
      </c>
      <c r="F288" s="22">
        <v>24531</v>
      </c>
      <c r="G288" s="22">
        <v>6227</v>
      </c>
      <c r="H288" s="22">
        <v>0</v>
      </c>
      <c r="I288" s="22">
        <v>33404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183138</v>
      </c>
      <c r="V288" s="22">
        <v>0</v>
      </c>
      <c r="W288" s="22">
        <v>0</v>
      </c>
      <c r="X288" s="22">
        <v>9151</v>
      </c>
      <c r="Y288" s="22">
        <v>0</v>
      </c>
      <c r="Z288" s="22">
        <v>12941</v>
      </c>
      <c r="AA288" s="22">
        <v>101595</v>
      </c>
      <c r="AB288" s="22">
        <v>0</v>
      </c>
      <c r="AC288" s="22">
        <v>0</v>
      </c>
      <c r="AD288" s="22">
        <v>0</v>
      </c>
      <c r="AE288" s="22">
        <v>123687</v>
      </c>
      <c r="AF288" s="22">
        <v>59451</v>
      </c>
      <c r="AG288" s="22">
        <v>1462927</v>
      </c>
      <c r="AH288" s="22">
        <v>0</v>
      </c>
      <c r="AI288" s="22">
        <v>0</v>
      </c>
      <c r="AJ288" s="22">
        <v>325</v>
      </c>
      <c r="AK288" s="22">
        <v>0</v>
      </c>
      <c r="AL288" s="22">
        <v>1463252</v>
      </c>
      <c r="AM288" s="22">
        <v>1522703</v>
      </c>
    </row>
    <row r="289" spans="1:39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2514106</v>
      </c>
      <c r="F289" s="22">
        <v>1407</v>
      </c>
      <c r="G289" s="22">
        <v>0</v>
      </c>
      <c r="H289" s="22">
        <v>0</v>
      </c>
      <c r="I289" s="22">
        <v>321266</v>
      </c>
      <c r="J289" s="22">
        <v>0</v>
      </c>
      <c r="K289" s="22">
        <v>32290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2869069</v>
      </c>
      <c r="V289" s="22">
        <v>0</v>
      </c>
      <c r="W289" s="22">
        <v>59611</v>
      </c>
      <c r="X289" s="22">
        <v>0</v>
      </c>
      <c r="Y289" s="22">
        <v>50995</v>
      </c>
      <c r="Z289" s="22">
        <v>328727</v>
      </c>
      <c r="AA289" s="22">
        <v>81333</v>
      </c>
      <c r="AB289" s="22">
        <v>0</v>
      </c>
      <c r="AC289" s="22">
        <v>0</v>
      </c>
      <c r="AD289" s="22">
        <v>0</v>
      </c>
      <c r="AE289" s="22">
        <v>520666</v>
      </c>
      <c r="AF289" s="22">
        <v>2348403</v>
      </c>
      <c r="AG289" s="22">
        <v>4116000</v>
      </c>
      <c r="AH289" s="22"/>
      <c r="AI289" s="22">
        <v>0</v>
      </c>
      <c r="AJ289" s="22">
        <v>16121</v>
      </c>
      <c r="AK289" s="22">
        <v>0</v>
      </c>
      <c r="AL289" s="22">
        <v>4132121</v>
      </c>
      <c r="AM289" s="22">
        <v>6480524</v>
      </c>
    </row>
    <row r="290" spans="1:39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748947</v>
      </c>
      <c r="F290" s="22">
        <v>401</v>
      </c>
      <c r="G290" s="22">
        <v>0</v>
      </c>
      <c r="H290" s="22">
        <v>0</v>
      </c>
      <c r="I290" s="22">
        <v>71816</v>
      </c>
      <c r="J290" s="22">
        <v>123516</v>
      </c>
      <c r="K290" s="22">
        <v>425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945105</v>
      </c>
      <c r="V290" s="22">
        <v>0</v>
      </c>
      <c r="W290" s="22">
        <v>0</v>
      </c>
      <c r="X290" s="22">
        <v>20518</v>
      </c>
      <c r="Y290" s="22">
        <v>0</v>
      </c>
      <c r="Z290" s="22">
        <v>77525</v>
      </c>
      <c r="AA290" s="22">
        <v>0</v>
      </c>
      <c r="AB290" s="22">
        <v>0</v>
      </c>
      <c r="AC290" s="22">
        <v>0</v>
      </c>
      <c r="AD290" s="22">
        <v>0</v>
      </c>
      <c r="AE290" s="22">
        <v>98043</v>
      </c>
      <c r="AF290" s="22">
        <v>847062</v>
      </c>
      <c r="AG290" s="22">
        <v>4205679</v>
      </c>
      <c r="AH290" s="22"/>
      <c r="AI290" s="22">
        <v>4726</v>
      </c>
      <c r="AJ290" s="22">
        <v>767</v>
      </c>
      <c r="AK290" s="22">
        <v>0</v>
      </c>
      <c r="AL290" s="22">
        <v>4211172</v>
      </c>
      <c r="AM290" s="22">
        <v>5058234</v>
      </c>
    </row>
    <row r="291" spans="1:39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357835</v>
      </c>
      <c r="F291" s="22">
        <v>11337</v>
      </c>
      <c r="G291" s="22">
        <v>1163</v>
      </c>
      <c r="H291" s="22">
        <v>0</v>
      </c>
      <c r="I291" s="22">
        <v>176168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546503</v>
      </c>
      <c r="V291" s="22">
        <v>0</v>
      </c>
      <c r="W291" s="22">
        <v>0</v>
      </c>
      <c r="X291" s="22">
        <v>16758</v>
      </c>
      <c r="Y291" s="22">
        <v>400</v>
      </c>
      <c r="Z291" s="22">
        <v>170886</v>
      </c>
      <c r="AA291" s="22">
        <v>0</v>
      </c>
      <c r="AB291" s="22">
        <v>0</v>
      </c>
      <c r="AC291" s="22">
        <v>0</v>
      </c>
      <c r="AD291" s="22">
        <v>0</v>
      </c>
      <c r="AE291" s="22">
        <v>188044</v>
      </c>
      <c r="AF291" s="22">
        <v>358459</v>
      </c>
      <c r="AG291" s="22">
        <v>3571105</v>
      </c>
      <c r="AH291" s="22">
        <v>0</v>
      </c>
      <c r="AI291" s="22">
        <v>0</v>
      </c>
      <c r="AJ291" s="22">
        <v>1826</v>
      </c>
      <c r="AK291" s="22">
        <v>0</v>
      </c>
      <c r="AL291" s="22">
        <v>3572931</v>
      </c>
      <c r="AM291" s="22">
        <v>3931390</v>
      </c>
    </row>
    <row r="292" spans="1:39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558444</v>
      </c>
      <c r="F292" s="22">
        <v>0</v>
      </c>
      <c r="G292" s="22">
        <v>0</v>
      </c>
      <c r="H292" s="22">
        <v>0</v>
      </c>
      <c r="I292" s="22">
        <v>110572</v>
      </c>
      <c r="J292" s="22">
        <v>0</v>
      </c>
      <c r="K292" s="22">
        <v>11998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681014</v>
      </c>
      <c r="V292" s="22">
        <v>0</v>
      </c>
      <c r="W292" s="22">
        <v>0</v>
      </c>
      <c r="X292" s="22">
        <v>9674</v>
      </c>
      <c r="Y292" s="22">
        <v>0</v>
      </c>
      <c r="Z292" s="22">
        <v>3000</v>
      </c>
      <c r="AA292" s="22">
        <v>0</v>
      </c>
      <c r="AB292" s="22">
        <v>0</v>
      </c>
      <c r="AC292" s="22">
        <v>0</v>
      </c>
      <c r="AD292" s="22">
        <v>0</v>
      </c>
      <c r="AE292" s="22">
        <v>12674</v>
      </c>
      <c r="AF292" s="22">
        <v>668340</v>
      </c>
      <c r="AG292" s="22">
        <v>1003595</v>
      </c>
      <c r="AH292" s="22">
        <v>0</v>
      </c>
      <c r="AI292" s="22">
        <v>0</v>
      </c>
      <c r="AJ292" s="22">
        <v>4112</v>
      </c>
      <c r="AK292" s="22">
        <v>0</v>
      </c>
      <c r="AL292" s="22">
        <v>1007707</v>
      </c>
      <c r="AM292" s="22">
        <v>1676047</v>
      </c>
    </row>
    <row r="293" spans="1:39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200819</v>
      </c>
      <c r="F293" s="22">
        <v>61691</v>
      </c>
      <c r="G293" s="22">
        <v>142241</v>
      </c>
      <c r="H293" s="22">
        <v>0</v>
      </c>
      <c r="I293" s="22">
        <v>3512</v>
      </c>
      <c r="J293" s="22">
        <v>0</v>
      </c>
      <c r="K293" s="22">
        <v>349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408612</v>
      </c>
      <c r="V293" s="22">
        <v>0</v>
      </c>
      <c r="W293" s="22">
        <v>0</v>
      </c>
      <c r="X293" s="22">
        <v>3692</v>
      </c>
      <c r="Y293" s="22">
        <v>0</v>
      </c>
      <c r="Z293" s="22">
        <v>195476</v>
      </c>
      <c r="AA293" s="22">
        <v>0</v>
      </c>
      <c r="AB293" s="22">
        <v>0</v>
      </c>
      <c r="AC293" s="22">
        <v>0</v>
      </c>
      <c r="AD293" s="22">
        <v>0</v>
      </c>
      <c r="AE293" s="22">
        <v>199168</v>
      </c>
      <c r="AF293" s="22">
        <v>209444</v>
      </c>
      <c r="AG293" s="22">
        <v>520024</v>
      </c>
      <c r="AH293" s="22">
        <v>0</v>
      </c>
      <c r="AI293" s="22">
        <v>0</v>
      </c>
      <c r="AJ293" s="22">
        <v>0</v>
      </c>
      <c r="AK293" s="22">
        <v>0</v>
      </c>
      <c r="AL293" s="22">
        <v>520024</v>
      </c>
      <c r="AM293" s="22">
        <v>729468</v>
      </c>
    </row>
    <row r="294" spans="1:39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1217851</v>
      </c>
      <c r="F294" s="22">
        <v>8155</v>
      </c>
      <c r="G294" s="22">
        <v>0</v>
      </c>
      <c r="H294" s="22">
        <v>0</v>
      </c>
      <c r="I294" s="22">
        <v>79323</v>
      </c>
      <c r="J294" s="22">
        <v>439647</v>
      </c>
      <c r="K294" s="22">
        <v>200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1745176</v>
      </c>
      <c r="V294" s="22">
        <v>0</v>
      </c>
      <c r="W294" s="22">
        <v>0</v>
      </c>
      <c r="X294" s="22">
        <v>25466</v>
      </c>
      <c r="Y294" s="22">
        <v>0</v>
      </c>
      <c r="Z294" s="22">
        <v>197468</v>
      </c>
      <c r="AA294" s="22">
        <v>0</v>
      </c>
      <c r="AB294" s="22">
        <v>0</v>
      </c>
      <c r="AC294" s="22">
        <v>0</v>
      </c>
      <c r="AD294" s="22">
        <v>0</v>
      </c>
      <c r="AE294" s="22">
        <v>222934</v>
      </c>
      <c r="AF294" s="22">
        <v>1522242</v>
      </c>
      <c r="AG294" s="22">
        <v>10609329</v>
      </c>
      <c r="AH294" s="22"/>
      <c r="AI294" s="22">
        <v>5390</v>
      </c>
      <c r="AJ294" s="22">
        <v>6920</v>
      </c>
      <c r="AK294" s="22">
        <v>0</v>
      </c>
      <c r="AL294" s="22">
        <v>10621639</v>
      </c>
      <c r="AM294" s="22">
        <v>12143881</v>
      </c>
    </row>
    <row r="295" spans="1:39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941694</v>
      </c>
      <c r="F295" s="22">
        <v>5</v>
      </c>
      <c r="G295" s="22">
        <v>0</v>
      </c>
      <c r="H295" s="22">
        <v>0</v>
      </c>
      <c r="I295" s="22">
        <v>93267</v>
      </c>
      <c r="J295" s="22">
        <v>0</v>
      </c>
      <c r="K295" s="22">
        <v>7742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131215</v>
      </c>
      <c r="S295" s="22">
        <v>0</v>
      </c>
      <c r="T295" s="22">
        <v>0</v>
      </c>
      <c r="U295" s="22">
        <v>1173923</v>
      </c>
      <c r="V295" s="22">
        <v>0</v>
      </c>
      <c r="W295" s="22">
        <v>5286</v>
      </c>
      <c r="X295" s="22">
        <v>72507</v>
      </c>
      <c r="Y295" s="22">
        <v>9510</v>
      </c>
      <c r="Z295" s="22">
        <v>417394</v>
      </c>
      <c r="AA295" s="22">
        <v>88035</v>
      </c>
      <c r="AB295" s="22">
        <v>0</v>
      </c>
      <c r="AC295" s="22">
        <v>55039</v>
      </c>
      <c r="AD295" s="22">
        <v>0</v>
      </c>
      <c r="AE295" s="22">
        <v>647771</v>
      </c>
      <c r="AF295" s="22">
        <v>526152</v>
      </c>
      <c r="AG295" s="22">
        <v>1181481</v>
      </c>
      <c r="AH295" s="22">
        <v>0</v>
      </c>
      <c r="AI295" s="22">
        <v>0</v>
      </c>
      <c r="AJ295" s="22">
        <v>9120</v>
      </c>
      <c r="AK295" s="22">
        <v>0</v>
      </c>
      <c r="AL295" s="22">
        <v>1190601</v>
      </c>
      <c r="AM295" s="22">
        <v>1716753</v>
      </c>
    </row>
    <row r="296" spans="1:39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477781</v>
      </c>
      <c r="F296" s="22">
        <v>9214</v>
      </c>
      <c r="G296" s="22">
        <v>415</v>
      </c>
      <c r="H296" s="22">
        <v>0</v>
      </c>
      <c r="I296" s="22">
        <v>507280</v>
      </c>
      <c r="J296" s="22">
        <v>0</v>
      </c>
      <c r="K296" s="22">
        <v>25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994715</v>
      </c>
      <c r="V296" s="22">
        <v>0</v>
      </c>
      <c r="W296" s="22">
        <v>0</v>
      </c>
      <c r="X296" s="22">
        <v>9178</v>
      </c>
      <c r="Y296" s="22">
        <v>0</v>
      </c>
      <c r="Z296" s="22">
        <v>652408</v>
      </c>
      <c r="AA296" s="22">
        <v>0</v>
      </c>
      <c r="AB296" s="22">
        <v>0</v>
      </c>
      <c r="AC296" s="22">
        <v>0</v>
      </c>
      <c r="AD296" s="22">
        <v>0</v>
      </c>
      <c r="AE296" s="22">
        <v>661586</v>
      </c>
      <c r="AF296" s="22">
        <v>333129</v>
      </c>
      <c r="AG296" s="22">
        <v>3266512</v>
      </c>
      <c r="AH296" s="22">
        <v>0</v>
      </c>
      <c r="AI296" s="22">
        <v>0</v>
      </c>
      <c r="AJ296" s="22">
        <v>2061</v>
      </c>
      <c r="AK296" s="22">
        <v>0</v>
      </c>
      <c r="AL296" s="22">
        <v>3268573</v>
      </c>
      <c r="AM296" s="22">
        <v>3601702</v>
      </c>
    </row>
    <row r="297" spans="1:39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2056272</v>
      </c>
      <c r="F297" s="22">
        <v>64952</v>
      </c>
      <c r="G297" s="22">
        <v>11306</v>
      </c>
      <c r="H297" s="22">
        <v>0</v>
      </c>
      <c r="I297" s="22">
        <v>121941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2254471</v>
      </c>
      <c r="V297" s="22">
        <v>0</v>
      </c>
      <c r="W297" s="22">
        <v>0</v>
      </c>
      <c r="X297" s="22">
        <v>32841</v>
      </c>
      <c r="Y297" s="22">
        <v>0</v>
      </c>
      <c r="Z297" s="22">
        <v>606746</v>
      </c>
      <c r="AA297" s="22">
        <v>0</v>
      </c>
      <c r="AB297" s="22">
        <v>0</v>
      </c>
      <c r="AC297" s="22">
        <v>0</v>
      </c>
      <c r="AD297" s="22">
        <v>0</v>
      </c>
      <c r="AE297" s="22">
        <v>639587</v>
      </c>
      <c r="AF297" s="22">
        <v>1614884</v>
      </c>
      <c r="AG297" s="22">
        <v>1281130</v>
      </c>
      <c r="AH297" s="22"/>
      <c r="AI297" s="22">
        <v>0</v>
      </c>
      <c r="AJ297" s="22">
        <v>12953</v>
      </c>
      <c r="AK297" s="22">
        <v>0</v>
      </c>
      <c r="AL297" s="22">
        <v>1294083</v>
      </c>
      <c r="AM297" s="22">
        <v>2908967</v>
      </c>
    </row>
    <row r="298" spans="1:39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1050316</v>
      </c>
      <c r="F298" s="22">
        <v>25300</v>
      </c>
      <c r="G298" s="22">
        <v>6016</v>
      </c>
      <c r="H298" s="22">
        <v>0</v>
      </c>
      <c r="I298" s="22">
        <v>365078</v>
      </c>
      <c r="J298" s="22">
        <v>0</v>
      </c>
      <c r="K298" s="22">
        <v>45038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1491748</v>
      </c>
      <c r="V298" s="22">
        <v>0</v>
      </c>
      <c r="W298" s="22">
        <v>0</v>
      </c>
      <c r="X298" s="22">
        <v>85953</v>
      </c>
      <c r="Y298" s="22">
        <v>0</v>
      </c>
      <c r="Z298" s="22">
        <v>540063</v>
      </c>
      <c r="AA298" s="22">
        <v>687570</v>
      </c>
      <c r="AB298" s="22">
        <v>35000</v>
      </c>
      <c r="AC298" s="22">
        <v>0</v>
      </c>
      <c r="AD298" s="22">
        <v>0</v>
      </c>
      <c r="AE298" s="22">
        <v>1348586</v>
      </c>
      <c r="AF298" s="22">
        <v>143162</v>
      </c>
      <c r="AG298" s="22">
        <v>2827481</v>
      </c>
      <c r="AH298" s="22">
        <v>0</v>
      </c>
      <c r="AI298" s="22">
        <v>0</v>
      </c>
      <c r="AJ298" s="22">
        <v>0</v>
      </c>
      <c r="AK298" s="22">
        <v>0</v>
      </c>
      <c r="AL298" s="22">
        <v>2827481</v>
      </c>
      <c r="AM298" s="22">
        <v>2970643</v>
      </c>
    </row>
    <row r="299" spans="1:39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477280</v>
      </c>
      <c r="F299" s="22">
        <v>3358</v>
      </c>
      <c r="G299" s="22">
        <v>0</v>
      </c>
      <c r="H299" s="22">
        <v>0</v>
      </c>
      <c r="I299" s="22">
        <v>100808</v>
      </c>
      <c r="J299" s="22">
        <v>14039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595485</v>
      </c>
      <c r="V299" s="22">
        <v>0</v>
      </c>
      <c r="W299" s="22">
        <v>0</v>
      </c>
      <c r="X299" s="22">
        <v>29601</v>
      </c>
      <c r="Y299" s="22">
        <v>17500</v>
      </c>
      <c r="Z299" s="22">
        <v>75940</v>
      </c>
      <c r="AA299" s="22">
        <v>0</v>
      </c>
      <c r="AB299" s="22">
        <v>0</v>
      </c>
      <c r="AC299" s="22">
        <v>0</v>
      </c>
      <c r="AD299" s="22">
        <v>42500</v>
      </c>
      <c r="AE299" s="22">
        <v>165541</v>
      </c>
      <c r="AF299" s="22">
        <v>429944</v>
      </c>
      <c r="AG299" s="22">
        <v>2343695</v>
      </c>
      <c r="AH299" s="22">
        <v>0</v>
      </c>
      <c r="AI299" s="22">
        <v>0</v>
      </c>
      <c r="AJ299" s="22">
        <v>1042</v>
      </c>
      <c r="AK299" s="22">
        <v>0</v>
      </c>
      <c r="AL299" s="22">
        <v>2344737</v>
      </c>
      <c r="AM299" s="22">
        <v>2774681</v>
      </c>
    </row>
    <row r="300" spans="1:39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360832</v>
      </c>
      <c r="F300" s="22">
        <v>27761</v>
      </c>
      <c r="G300" s="22">
        <v>8055</v>
      </c>
      <c r="H300" s="22">
        <v>0</v>
      </c>
      <c r="I300" s="22">
        <v>122904</v>
      </c>
      <c r="J300" s="22">
        <v>0</v>
      </c>
      <c r="K300" s="22">
        <v>2915</v>
      </c>
      <c r="L300" s="22">
        <v>0</v>
      </c>
      <c r="M300" s="22">
        <v>29308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551775</v>
      </c>
      <c r="V300" s="22">
        <v>0</v>
      </c>
      <c r="W300" s="22">
        <v>0</v>
      </c>
      <c r="X300" s="22">
        <v>21629</v>
      </c>
      <c r="Y300" s="22">
        <v>0</v>
      </c>
      <c r="Z300" s="22">
        <v>39961</v>
      </c>
      <c r="AA300" s="22">
        <v>0</v>
      </c>
      <c r="AB300" s="22">
        <v>0</v>
      </c>
      <c r="AC300" s="22">
        <v>0</v>
      </c>
      <c r="AD300" s="22">
        <v>0</v>
      </c>
      <c r="AE300" s="22">
        <v>61590</v>
      </c>
      <c r="AF300" s="22">
        <v>490185</v>
      </c>
      <c r="AG300" s="22">
        <v>1698237</v>
      </c>
      <c r="AH300" s="22">
        <v>0</v>
      </c>
      <c r="AI300" s="22">
        <v>0</v>
      </c>
      <c r="AJ300" s="22">
        <v>0</v>
      </c>
      <c r="AK300" s="22">
        <v>0</v>
      </c>
      <c r="AL300" s="22">
        <v>1698237</v>
      </c>
      <c r="AM300" s="22">
        <v>2188422</v>
      </c>
    </row>
    <row r="301" spans="1:39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675691</v>
      </c>
      <c r="F301" s="22">
        <v>5967</v>
      </c>
      <c r="G301" s="22">
        <v>8571</v>
      </c>
      <c r="H301" s="22">
        <v>0</v>
      </c>
      <c r="I301" s="22">
        <v>162973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853202</v>
      </c>
      <c r="V301" s="22">
        <v>0</v>
      </c>
      <c r="W301" s="22">
        <v>0</v>
      </c>
      <c r="X301" s="22">
        <v>15172</v>
      </c>
      <c r="Y301" s="22">
        <v>0</v>
      </c>
      <c r="Z301" s="22">
        <v>347617</v>
      </c>
      <c r="AA301" s="22">
        <v>0</v>
      </c>
      <c r="AB301" s="22">
        <v>0</v>
      </c>
      <c r="AC301" s="22">
        <v>0</v>
      </c>
      <c r="AD301" s="22">
        <v>0</v>
      </c>
      <c r="AE301" s="22">
        <v>362789</v>
      </c>
      <c r="AF301" s="22">
        <v>490413</v>
      </c>
      <c r="AG301" s="22">
        <v>1157062</v>
      </c>
      <c r="AH301" s="22"/>
      <c r="AI301" s="22">
        <v>0</v>
      </c>
      <c r="AJ301" s="22">
        <v>0</v>
      </c>
      <c r="AK301" s="22">
        <v>0</v>
      </c>
      <c r="AL301" s="22">
        <v>1157062</v>
      </c>
      <c r="AM301" s="22">
        <v>1647475</v>
      </c>
    </row>
    <row r="302" spans="1:39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157022</v>
      </c>
      <c r="F302" s="22">
        <v>3937</v>
      </c>
      <c r="G302" s="22">
        <v>3573</v>
      </c>
      <c r="H302" s="22">
        <v>0</v>
      </c>
      <c r="I302" s="22">
        <v>301474</v>
      </c>
      <c r="J302" s="22">
        <v>0</v>
      </c>
      <c r="K302" s="22">
        <v>583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466589</v>
      </c>
      <c r="V302" s="22">
        <v>0</v>
      </c>
      <c r="W302" s="22">
        <v>0</v>
      </c>
      <c r="X302" s="22">
        <v>8762</v>
      </c>
      <c r="Y302" s="22">
        <v>0</v>
      </c>
      <c r="Z302" s="22">
        <v>291004</v>
      </c>
      <c r="AA302" s="22">
        <v>0</v>
      </c>
      <c r="AB302" s="22">
        <v>0</v>
      </c>
      <c r="AC302" s="22">
        <v>0</v>
      </c>
      <c r="AD302" s="22">
        <v>0</v>
      </c>
      <c r="AE302" s="22">
        <v>299766</v>
      </c>
      <c r="AF302" s="22">
        <v>166823</v>
      </c>
      <c r="AG302" s="22">
        <v>849884</v>
      </c>
      <c r="AH302" s="22">
        <v>0</v>
      </c>
      <c r="AI302" s="22">
        <v>0</v>
      </c>
      <c r="AJ302" s="22">
        <v>270</v>
      </c>
      <c r="AK302" s="22">
        <v>0</v>
      </c>
      <c r="AL302" s="22">
        <v>850154</v>
      </c>
      <c r="AM302" s="22">
        <v>1016977</v>
      </c>
    </row>
    <row r="303" spans="1:39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753436</v>
      </c>
      <c r="F303" s="22">
        <v>16049</v>
      </c>
      <c r="G303" s="22">
        <v>1549</v>
      </c>
      <c r="H303" s="22">
        <v>0</v>
      </c>
      <c r="I303" s="22">
        <v>119161</v>
      </c>
      <c r="J303" s="22">
        <v>0</v>
      </c>
      <c r="K303" s="22">
        <v>671615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1561810</v>
      </c>
      <c r="V303" s="22">
        <v>0</v>
      </c>
      <c r="W303" s="22">
        <v>48935</v>
      </c>
      <c r="X303" s="22">
        <v>0</v>
      </c>
      <c r="Y303" s="22">
        <v>76500</v>
      </c>
      <c r="Z303" s="22">
        <v>3669</v>
      </c>
      <c r="AA303" s="22">
        <v>684226</v>
      </c>
      <c r="AB303" s="22">
        <v>0</v>
      </c>
      <c r="AC303" s="22">
        <v>0</v>
      </c>
      <c r="AD303" s="22">
        <v>0</v>
      </c>
      <c r="AE303" s="22">
        <v>813330</v>
      </c>
      <c r="AF303" s="22">
        <v>748480</v>
      </c>
      <c r="AG303" s="22">
        <v>4468044</v>
      </c>
      <c r="AH303" s="22"/>
      <c r="AI303" s="22">
        <v>0</v>
      </c>
      <c r="AJ303" s="22">
        <v>0</v>
      </c>
      <c r="AK303" s="22">
        <v>0</v>
      </c>
      <c r="AL303" s="22">
        <v>4468044</v>
      </c>
      <c r="AM303" s="22">
        <v>5216524</v>
      </c>
    </row>
    <row r="304" spans="1:39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277204</v>
      </c>
      <c r="F304" s="22">
        <v>0</v>
      </c>
      <c r="G304" s="22">
        <v>343</v>
      </c>
      <c r="H304" s="22">
        <v>0</v>
      </c>
      <c r="I304" s="22">
        <v>124222</v>
      </c>
      <c r="J304" s="22">
        <v>0</v>
      </c>
      <c r="K304" s="22">
        <v>1544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403313</v>
      </c>
      <c r="V304" s="22">
        <v>0</v>
      </c>
      <c r="W304" s="22">
        <v>0</v>
      </c>
      <c r="X304" s="22">
        <v>21080</v>
      </c>
      <c r="Y304" s="22">
        <v>0</v>
      </c>
      <c r="Z304" s="22">
        <v>184713</v>
      </c>
      <c r="AA304" s="22">
        <v>0</v>
      </c>
      <c r="AB304" s="22">
        <v>0</v>
      </c>
      <c r="AC304" s="22">
        <v>0</v>
      </c>
      <c r="AD304" s="22">
        <v>0</v>
      </c>
      <c r="AE304" s="22">
        <v>205793</v>
      </c>
      <c r="AF304" s="22">
        <v>197520</v>
      </c>
      <c r="AG304" s="22">
        <v>1836394</v>
      </c>
      <c r="AH304" s="22"/>
      <c r="AI304" s="22">
        <v>0</v>
      </c>
      <c r="AJ304" s="22">
        <v>5606</v>
      </c>
      <c r="AK304" s="22">
        <v>0</v>
      </c>
      <c r="AL304" s="22">
        <v>1842000</v>
      </c>
      <c r="AM304" s="22">
        <v>2039520</v>
      </c>
    </row>
    <row r="305" spans="1:39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114195</v>
      </c>
      <c r="F305" s="22">
        <v>51749</v>
      </c>
      <c r="G305" s="22">
        <v>9352</v>
      </c>
      <c r="H305" s="22">
        <v>0</v>
      </c>
      <c r="I305" s="22">
        <v>96737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272033</v>
      </c>
      <c r="V305" s="22">
        <v>0</v>
      </c>
      <c r="W305" s="22">
        <v>0</v>
      </c>
      <c r="X305" s="22">
        <v>22663</v>
      </c>
      <c r="Y305" s="22">
        <v>0</v>
      </c>
      <c r="Z305" s="22">
        <v>37140</v>
      </c>
      <c r="AA305" s="22">
        <v>0</v>
      </c>
      <c r="AB305" s="22">
        <v>0</v>
      </c>
      <c r="AC305" s="22">
        <v>0</v>
      </c>
      <c r="AD305" s="22">
        <v>0</v>
      </c>
      <c r="AE305" s="22">
        <v>59803</v>
      </c>
      <c r="AF305" s="22">
        <v>212230</v>
      </c>
      <c r="AG305" s="22">
        <v>1019085</v>
      </c>
      <c r="AH305" s="22"/>
      <c r="AI305" s="22">
        <v>0</v>
      </c>
      <c r="AJ305" s="22">
        <v>153</v>
      </c>
      <c r="AK305" s="22">
        <v>0</v>
      </c>
      <c r="AL305" s="22">
        <v>1019238</v>
      </c>
      <c r="AM305" s="22">
        <v>1231468</v>
      </c>
    </row>
    <row r="306" spans="1:39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442561</v>
      </c>
      <c r="F306" s="22">
        <v>15631</v>
      </c>
      <c r="G306" s="22">
        <v>2869</v>
      </c>
      <c r="H306" s="22">
        <v>0</v>
      </c>
      <c r="I306" s="22">
        <v>267943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729004</v>
      </c>
      <c r="V306" s="22">
        <v>0</v>
      </c>
      <c r="W306" s="22">
        <v>0</v>
      </c>
      <c r="X306" s="22">
        <v>7835</v>
      </c>
      <c r="Y306" s="22">
        <v>0</v>
      </c>
      <c r="Z306" s="22">
        <v>402563</v>
      </c>
      <c r="AA306" s="22">
        <v>0</v>
      </c>
      <c r="AB306" s="22">
        <v>0</v>
      </c>
      <c r="AC306" s="22">
        <v>0</v>
      </c>
      <c r="AD306" s="22">
        <v>0</v>
      </c>
      <c r="AE306" s="22">
        <v>410398</v>
      </c>
      <c r="AF306" s="22">
        <v>318606</v>
      </c>
      <c r="AG306" s="22">
        <v>909373</v>
      </c>
      <c r="AH306" s="22"/>
      <c r="AI306" s="22">
        <v>0</v>
      </c>
      <c r="AJ306" s="22">
        <v>0</v>
      </c>
      <c r="AK306" s="22">
        <v>0</v>
      </c>
      <c r="AL306" s="22">
        <v>909373</v>
      </c>
      <c r="AM306" s="22">
        <v>1227979</v>
      </c>
    </row>
    <row r="307" spans="1:39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335855</v>
      </c>
      <c r="F307" s="22">
        <v>179822</v>
      </c>
      <c r="G307" s="22">
        <v>381936</v>
      </c>
      <c r="H307" s="22">
        <v>0</v>
      </c>
      <c r="I307" s="22">
        <v>79967</v>
      </c>
      <c r="J307" s="22">
        <v>0</v>
      </c>
      <c r="K307" s="22">
        <v>1842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53170</v>
      </c>
      <c r="T307" s="22">
        <v>0</v>
      </c>
      <c r="U307" s="22">
        <v>1032592</v>
      </c>
      <c r="V307" s="22">
        <v>0</v>
      </c>
      <c r="W307" s="22">
        <v>0</v>
      </c>
      <c r="X307" s="22">
        <v>183633</v>
      </c>
      <c r="Y307" s="22">
        <v>0</v>
      </c>
      <c r="Z307" s="22">
        <v>154825</v>
      </c>
      <c r="AA307" s="22">
        <v>0</v>
      </c>
      <c r="AB307" s="22">
        <v>0</v>
      </c>
      <c r="AC307" s="22">
        <v>0</v>
      </c>
      <c r="AD307" s="22">
        <v>0</v>
      </c>
      <c r="AE307" s="22">
        <v>338458</v>
      </c>
      <c r="AF307" s="22">
        <v>694134</v>
      </c>
      <c r="AG307" s="22">
        <v>1493175</v>
      </c>
      <c r="AH307" s="22">
        <v>0</v>
      </c>
      <c r="AI307" s="22">
        <v>0</v>
      </c>
      <c r="AJ307" s="22">
        <v>3633</v>
      </c>
      <c r="AK307" s="22">
        <v>0</v>
      </c>
      <c r="AL307" s="22">
        <v>1496808</v>
      </c>
      <c r="AM307" s="22">
        <v>2190942</v>
      </c>
    </row>
    <row r="308" spans="1:39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710573</v>
      </c>
      <c r="F308" s="22">
        <v>59220</v>
      </c>
      <c r="G308" s="22">
        <v>10459</v>
      </c>
      <c r="H308" s="22">
        <v>0</v>
      </c>
      <c r="I308" s="22">
        <v>136648</v>
      </c>
      <c r="J308" s="22">
        <v>0</v>
      </c>
      <c r="K308" s="22">
        <v>12623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929523</v>
      </c>
      <c r="V308" s="22">
        <v>85317</v>
      </c>
      <c r="W308" s="22">
        <v>0</v>
      </c>
      <c r="X308" s="22">
        <v>0</v>
      </c>
      <c r="Y308" s="22">
        <v>0</v>
      </c>
      <c r="Z308" s="22">
        <v>211307</v>
      </c>
      <c r="AA308" s="22">
        <v>0</v>
      </c>
      <c r="AB308" s="22">
        <v>0</v>
      </c>
      <c r="AC308" s="22">
        <v>0</v>
      </c>
      <c r="AD308" s="22">
        <v>0</v>
      </c>
      <c r="AE308" s="22">
        <v>296624</v>
      </c>
      <c r="AF308" s="22">
        <v>632899</v>
      </c>
      <c r="AG308" s="22">
        <v>2275700</v>
      </c>
      <c r="AH308" s="22">
        <v>0</v>
      </c>
      <c r="AI308" s="22">
        <v>0</v>
      </c>
      <c r="AJ308" s="22">
        <v>0</v>
      </c>
      <c r="AK308" s="22">
        <v>0</v>
      </c>
      <c r="AL308" s="22">
        <v>2275700</v>
      </c>
      <c r="AM308" s="22">
        <v>2908599</v>
      </c>
    </row>
    <row r="309" spans="1:39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561878</v>
      </c>
      <c r="F309" s="22">
        <v>0</v>
      </c>
      <c r="G309" s="22">
        <v>0</v>
      </c>
      <c r="H309" s="22">
        <v>0</v>
      </c>
      <c r="I309" s="22">
        <v>250461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812339</v>
      </c>
      <c r="V309" s="22">
        <v>0</v>
      </c>
      <c r="W309" s="22">
        <v>0</v>
      </c>
      <c r="X309" s="22">
        <v>26353</v>
      </c>
      <c r="Y309" s="22">
        <v>11550</v>
      </c>
      <c r="Z309" s="22">
        <v>460242</v>
      </c>
      <c r="AA309" s="22">
        <v>0</v>
      </c>
      <c r="AB309" s="22">
        <v>0</v>
      </c>
      <c r="AC309" s="22">
        <v>0</v>
      </c>
      <c r="AD309" s="22">
        <v>0</v>
      </c>
      <c r="AE309" s="22">
        <v>498145</v>
      </c>
      <c r="AF309" s="22">
        <v>314194</v>
      </c>
      <c r="AG309" s="22">
        <v>907248</v>
      </c>
      <c r="AH309" s="22">
        <v>0</v>
      </c>
      <c r="AI309" s="22">
        <v>0</v>
      </c>
      <c r="AJ309" s="22">
        <v>2000</v>
      </c>
      <c r="AK309" s="22">
        <v>0</v>
      </c>
      <c r="AL309" s="22">
        <v>909248</v>
      </c>
      <c r="AM309" s="22">
        <v>1223442</v>
      </c>
    </row>
    <row r="310" spans="1:39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381975</v>
      </c>
      <c r="F310" s="22">
        <v>4490</v>
      </c>
      <c r="G310" s="22">
        <v>0</v>
      </c>
      <c r="H310" s="22">
        <v>0</v>
      </c>
      <c r="I310" s="22">
        <v>125128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511593</v>
      </c>
      <c r="V310" s="22">
        <v>0</v>
      </c>
      <c r="W310" s="22">
        <v>0</v>
      </c>
      <c r="X310" s="22">
        <v>13240</v>
      </c>
      <c r="Y310" s="22">
        <v>0</v>
      </c>
      <c r="Z310" s="22">
        <v>334941</v>
      </c>
      <c r="AA310" s="22">
        <v>0</v>
      </c>
      <c r="AB310" s="22">
        <v>0</v>
      </c>
      <c r="AC310" s="22">
        <v>0</v>
      </c>
      <c r="AD310" s="22">
        <v>0</v>
      </c>
      <c r="AE310" s="22">
        <v>348181</v>
      </c>
      <c r="AF310" s="22">
        <v>163412</v>
      </c>
      <c r="AG310" s="22">
        <v>399829</v>
      </c>
      <c r="AH310" s="22"/>
      <c r="AI310" s="22">
        <v>0</v>
      </c>
      <c r="AJ310" s="22">
        <v>0</v>
      </c>
      <c r="AK310" s="22">
        <v>0</v>
      </c>
      <c r="AL310" s="22">
        <v>399829</v>
      </c>
      <c r="AM310" s="22">
        <v>563241</v>
      </c>
    </row>
    <row r="311" spans="1:39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455434</v>
      </c>
      <c r="F311" s="22">
        <v>21046</v>
      </c>
      <c r="G311" s="22">
        <v>2032</v>
      </c>
      <c r="H311" s="22">
        <v>0</v>
      </c>
      <c r="I311" s="22">
        <v>135649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614161</v>
      </c>
      <c r="V311" s="22">
        <v>0</v>
      </c>
      <c r="W311" s="22">
        <v>0</v>
      </c>
      <c r="X311" s="22">
        <v>16470</v>
      </c>
      <c r="Y311" s="22">
        <v>0</v>
      </c>
      <c r="Z311" s="22">
        <v>176371</v>
      </c>
      <c r="AA311" s="22">
        <v>0</v>
      </c>
      <c r="AB311" s="22">
        <v>0</v>
      </c>
      <c r="AC311" s="22">
        <v>0</v>
      </c>
      <c r="AD311" s="22">
        <v>0</v>
      </c>
      <c r="AE311" s="22">
        <v>192841</v>
      </c>
      <c r="AF311" s="22">
        <v>421320</v>
      </c>
      <c r="AG311" s="22">
        <v>2363625</v>
      </c>
      <c r="AH311" s="22">
        <v>0</v>
      </c>
      <c r="AI311" s="22">
        <v>0</v>
      </c>
      <c r="AJ311" s="22">
        <v>0</v>
      </c>
      <c r="AK311" s="22">
        <v>0</v>
      </c>
      <c r="AL311" s="22">
        <v>2363625</v>
      </c>
      <c r="AM311" s="22">
        <v>2784945</v>
      </c>
    </row>
    <row r="312" spans="1:39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1310557</v>
      </c>
      <c r="F312" s="22">
        <v>11515</v>
      </c>
      <c r="G312" s="22">
        <v>3907</v>
      </c>
      <c r="H312" s="22">
        <v>0</v>
      </c>
      <c r="I312" s="22">
        <v>97391</v>
      </c>
      <c r="J312" s="22">
        <v>0</v>
      </c>
      <c r="K312" s="22">
        <v>501</v>
      </c>
      <c r="L312" s="22">
        <v>0</v>
      </c>
      <c r="M312" s="22">
        <v>343744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1767615</v>
      </c>
      <c r="V312" s="22">
        <v>0</v>
      </c>
      <c r="W312" s="22">
        <v>0</v>
      </c>
      <c r="X312" s="22">
        <v>31462</v>
      </c>
      <c r="Y312" s="22">
        <v>1000</v>
      </c>
      <c r="Z312" s="22">
        <v>237655</v>
      </c>
      <c r="AA312" s="22">
        <v>0</v>
      </c>
      <c r="AB312" s="22">
        <v>0</v>
      </c>
      <c r="AC312" s="22">
        <v>0</v>
      </c>
      <c r="AD312" s="22">
        <v>0</v>
      </c>
      <c r="AE312" s="22">
        <v>270117</v>
      </c>
      <c r="AF312" s="22">
        <v>1497498</v>
      </c>
      <c r="AG312" s="22">
        <v>1202922</v>
      </c>
      <c r="AH312" s="22">
        <v>0</v>
      </c>
      <c r="AI312" s="22">
        <v>0</v>
      </c>
      <c r="AJ312" s="22">
        <v>3252</v>
      </c>
      <c r="AK312" s="22">
        <v>0</v>
      </c>
      <c r="AL312" s="22">
        <v>1206174</v>
      </c>
      <c r="AM312" s="22">
        <v>2703672</v>
      </c>
    </row>
    <row r="313" spans="1:39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925023</v>
      </c>
      <c r="F313" s="22">
        <v>4489</v>
      </c>
      <c r="G313" s="22">
        <v>0</v>
      </c>
      <c r="H313" s="22">
        <v>0</v>
      </c>
      <c r="I313" s="22">
        <v>213599</v>
      </c>
      <c r="J313" s="22">
        <v>0</v>
      </c>
      <c r="K313" s="22">
        <v>8029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124355</v>
      </c>
      <c r="S313" s="22">
        <v>0</v>
      </c>
      <c r="T313" s="22">
        <v>0</v>
      </c>
      <c r="U313" s="22">
        <v>1275495</v>
      </c>
      <c r="V313" s="22">
        <v>0</v>
      </c>
      <c r="W313" s="22">
        <v>6668</v>
      </c>
      <c r="X313" s="22">
        <v>114593</v>
      </c>
      <c r="Y313" s="22">
        <v>30873</v>
      </c>
      <c r="Z313" s="22">
        <v>344183</v>
      </c>
      <c r="AA313" s="22">
        <v>53735</v>
      </c>
      <c r="AB313" s="22">
        <v>0</v>
      </c>
      <c r="AC313" s="22">
        <v>0</v>
      </c>
      <c r="AD313" s="22">
        <v>152750</v>
      </c>
      <c r="AE313" s="22">
        <v>702802</v>
      </c>
      <c r="AF313" s="22">
        <v>572693</v>
      </c>
      <c r="AG313" s="22">
        <v>1412343</v>
      </c>
      <c r="AH313" s="22">
        <v>0</v>
      </c>
      <c r="AI313" s="22">
        <v>0</v>
      </c>
      <c r="AJ313" s="22">
        <v>19018</v>
      </c>
      <c r="AK313" s="22">
        <v>0</v>
      </c>
      <c r="AL313" s="22">
        <v>1431361</v>
      </c>
      <c r="AM313" s="22">
        <v>2004054</v>
      </c>
    </row>
    <row r="314" spans="1:39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530350</v>
      </c>
      <c r="F314" s="22">
        <v>2395</v>
      </c>
      <c r="G314" s="22">
        <v>0</v>
      </c>
      <c r="H314" s="22">
        <v>0</v>
      </c>
      <c r="I314" s="22">
        <v>103011</v>
      </c>
      <c r="J314" s="22">
        <v>0</v>
      </c>
      <c r="K314" s="22">
        <v>424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636180</v>
      </c>
      <c r="V314" s="22">
        <v>0</v>
      </c>
      <c r="W314" s="22">
        <v>0</v>
      </c>
      <c r="X314" s="22">
        <v>16225</v>
      </c>
      <c r="Y314" s="22">
        <v>0</v>
      </c>
      <c r="Z314" s="22">
        <v>101720</v>
      </c>
      <c r="AA314" s="22">
        <v>0</v>
      </c>
      <c r="AB314" s="22">
        <v>0</v>
      </c>
      <c r="AC314" s="22">
        <v>7370</v>
      </c>
      <c r="AD314" s="22">
        <v>0</v>
      </c>
      <c r="AE314" s="22">
        <v>125315</v>
      </c>
      <c r="AF314" s="22">
        <v>510865</v>
      </c>
      <c r="AG314" s="22">
        <v>1012814</v>
      </c>
      <c r="AH314" s="22">
        <v>0</v>
      </c>
      <c r="AI314" s="22">
        <v>0</v>
      </c>
      <c r="AJ314" s="22">
        <v>356</v>
      </c>
      <c r="AK314" s="22">
        <v>0</v>
      </c>
      <c r="AL314" s="22">
        <v>1013170</v>
      </c>
      <c r="AM314" s="22">
        <v>1524035</v>
      </c>
    </row>
    <row r="315" spans="1:39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1448161</v>
      </c>
      <c r="F315" s="22">
        <v>214732</v>
      </c>
      <c r="G315" s="22">
        <v>0</v>
      </c>
      <c r="H315" s="22">
        <v>0</v>
      </c>
      <c r="I315" s="22">
        <v>198816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422260</v>
      </c>
      <c r="S315" s="22">
        <v>28763</v>
      </c>
      <c r="T315" s="22">
        <v>0</v>
      </c>
      <c r="U315" s="22">
        <v>2312732</v>
      </c>
      <c r="V315" s="22">
        <v>0</v>
      </c>
      <c r="W315" s="22">
        <v>0</v>
      </c>
      <c r="X315" s="22">
        <v>83313</v>
      </c>
      <c r="Y315" s="22">
        <v>0</v>
      </c>
      <c r="Z315" s="22">
        <v>229065</v>
      </c>
      <c r="AA315" s="22">
        <v>0</v>
      </c>
      <c r="AB315" s="22">
        <v>288094</v>
      </c>
      <c r="AC315" s="22">
        <v>0</v>
      </c>
      <c r="AD315" s="22">
        <v>2157419</v>
      </c>
      <c r="AE315" s="22">
        <v>2757891</v>
      </c>
      <c r="AF315" s="22">
        <v>-445159</v>
      </c>
      <c r="AG315" s="22">
        <v>6761210</v>
      </c>
      <c r="AH315" s="22">
        <v>0</v>
      </c>
      <c r="AI315" s="22">
        <v>0</v>
      </c>
      <c r="AJ315" s="22">
        <v>24597</v>
      </c>
      <c r="AK315" s="22">
        <v>0</v>
      </c>
      <c r="AL315" s="22">
        <v>6785807</v>
      </c>
      <c r="AM315" s="22">
        <v>6340648</v>
      </c>
    </row>
    <row r="316" spans="1:39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20456563</v>
      </c>
      <c r="F316" s="22">
        <v>0</v>
      </c>
      <c r="G316" s="22">
        <v>0</v>
      </c>
      <c r="H316" s="22">
        <v>0</v>
      </c>
      <c r="I316" s="22">
        <v>687896</v>
      </c>
      <c r="J316" s="22">
        <v>0</v>
      </c>
      <c r="K316" s="22">
        <v>118926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21263385</v>
      </c>
      <c r="V316" s="22">
        <v>0</v>
      </c>
      <c r="W316" s="22">
        <v>0</v>
      </c>
      <c r="X316" s="22">
        <v>557818</v>
      </c>
      <c r="Y316" s="22">
        <v>137836</v>
      </c>
      <c r="Z316" s="22">
        <v>10845021</v>
      </c>
      <c r="AA316" s="22">
        <v>0</v>
      </c>
      <c r="AB316" s="22">
        <v>0</v>
      </c>
      <c r="AC316" s="22">
        <v>93776</v>
      </c>
      <c r="AD316" s="22">
        <v>0</v>
      </c>
      <c r="AE316" s="22">
        <v>11634451</v>
      </c>
      <c r="AF316" s="22">
        <v>9628934</v>
      </c>
      <c r="AG316" s="22">
        <v>5437095</v>
      </c>
      <c r="AH316" s="22">
        <v>0</v>
      </c>
      <c r="AI316" s="22">
        <v>0</v>
      </c>
      <c r="AJ316" s="22">
        <v>125119</v>
      </c>
      <c r="AK316" s="22">
        <v>0</v>
      </c>
      <c r="AL316" s="22">
        <v>5562214</v>
      </c>
      <c r="AM316" s="22">
        <v>15191148</v>
      </c>
    </row>
    <row r="317" spans="1:39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1468992</v>
      </c>
      <c r="F317" s="22">
        <v>7983</v>
      </c>
      <c r="G317" s="22">
        <v>0</v>
      </c>
      <c r="H317" s="22">
        <v>0</v>
      </c>
      <c r="I317" s="22">
        <v>242644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1719619</v>
      </c>
      <c r="V317" s="22">
        <v>0</v>
      </c>
      <c r="W317" s="22">
        <v>6321</v>
      </c>
      <c r="X317" s="22">
        <v>29358</v>
      </c>
      <c r="Y317" s="22">
        <v>0</v>
      </c>
      <c r="Z317" s="22">
        <v>707824</v>
      </c>
      <c r="AA317" s="22">
        <v>0</v>
      </c>
      <c r="AB317" s="22">
        <v>0</v>
      </c>
      <c r="AC317" s="22">
        <v>0</v>
      </c>
      <c r="AD317" s="22">
        <v>0</v>
      </c>
      <c r="AE317" s="22">
        <v>743503</v>
      </c>
      <c r="AF317" s="22">
        <v>976116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976116</v>
      </c>
    </row>
    <row r="318" spans="1:39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659813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659813</v>
      </c>
      <c r="V318" s="22">
        <v>0</v>
      </c>
      <c r="W318" s="22">
        <v>0</v>
      </c>
      <c r="X318" s="22">
        <v>673</v>
      </c>
      <c r="Y318" s="22">
        <v>0</v>
      </c>
      <c r="Z318" s="22">
        <v>341616</v>
      </c>
      <c r="AA318" s="22">
        <v>0</v>
      </c>
      <c r="AB318" s="22">
        <v>0</v>
      </c>
      <c r="AC318" s="22">
        <v>0</v>
      </c>
      <c r="AD318" s="22">
        <v>0</v>
      </c>
      <c r="AE318" s="22">
        <v>342289</v>
      </c>
      <c r="AF318" s="22">
        <v>317524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317524</v>
      </c>
    </row>
    <row r="319" spans="1:39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461905</v>
      </c>
      <c r="F319" s="22">
        <v>1800</v>
      </c>
      <c r="G319" s="22">
        <v>0</v>
      </c>
      <c r="H319" s="22">
        <v>0</v>
      </c>
      <c r="I319" s="22">
        <v>261412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725117</v>
      </c>
      <c r="V319" s="22">
        <v>0</v>
      </c>
      <c r="W319" s="22">
        <v>22298</v>
      </c>
      <c r="X319" s="22">
        <v>0</v>
      </c>
      <c r="Y319" s="22">
        <v>0</v>
      </c>
      <c r="Z319" s="22">
        <v>611928</v>
      </c>
      <c r="AA319" s="22">
        <v>0</v>
      </c>
      <c r="AB319" s="22">
        <v>0</v>
      </c>
      <c r="AC319" s="22">
        <v>0</v>
      </c>
      <c r="AD319" s="22">
        <v>0</v>
      </c>
      <c r="AE319" s="22">
        <v>634226</v>
      </c>
      <c r="AF319" s="22">
        <v>90891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90891</v>
      </c>
    </row>
    <row r="320" spans="1:39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119399</v>
      </c>
      <c r="F320" s="22">
        <v>0</v>
      </c>
      <c r="G320" s="22">
        <v>0</v>
      </c>
      <c r="H320" s="22">
        <v>0</v>
      </c>
      <c r="I320" s="22">
        <v>400417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519816</v>
      </c>
      <c r="V320" s="22">
        <v>0</v>
      </c>
      <c r="W320" s="22">
        <v>0</v>
      </c>
      <c r="X320" s="22">
        <v>0</v>
      </c>
      <c r="Y320" s="22">
        <v>0</v>
      </c>
      <c r="Z320" s="22">
        <v>519816</v>
      </c>
      <c r="AA320" s="22">
        <v>0</v>
      </c>
      <c r="AB320" s="22">
        <v>0</v>
      </c>
      <c r="AC320" s="22">
        <v>0</v>
      </c>
      <c r="AD320" s="22">
        <v>0</v>
      </c>
      <c r="AE320" s="22">
        <v>519816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1ADAA-C1C5-4C9E-8858-8C7C78F3AB8A}">
  <dimension ref="A1:H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768</v>
      </c>
      <c r="D1" s="20" t="s">
        <v>769</v>
      </c>
    </row>
    <row r="2" spans="1: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770</v>
      </c>
      <c r="F2" s="21" t="s">
        <v>771</v>
      </c>
      <c r="G2" s="21" t="s">
        <v>772</v>
      </c>
      <c r="H2" s="21" t="s">
        <v>773</v>
      </c>
    </row>
    <row r="3" spans="1:8" x14ac:dyDescent="0.25">
      <c r="A3" s="21"/>
      <c r="B3" s="21"/>
      <c r="C3" s="21"/>
      <c r="D3" s="21" t="s">
        <v>89</v>
      </c>
      <c r="E3" s="21" t="s">
        <v>774</v>
      </c>
      <c r="F3" s="21" t="s">
        <v>775</v>
      </c>
      <c r="G3" s="21" t="s">
        <v>776</v>
      </c>
      <c r="H3" s="21" t="s">
        <v>777</v>
      </c>
    </row>
    <row r="4" spans="1: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343752042</v>
      </c>
      <c r="F4" s="22">
        <v>59768001</v>
      </c>
      <c r="G4" s="22">
        <v>57292007</v>
      </c>
      <c r="H4" s="22">
        <v>8370008</v>
      </c>
    </row>
    <row r="5" spans="1: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93057467</v>
      </c>
      <c r="F5" s="22">
        <v>36216749</v>
      </c>
      <c r="G5" s="22">
        <v>15509578</v>
      </c>
      <c r="H5" s="22">
        <v>3403173</v>
      </c>
    </row>
    <row r="6" spans="1: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50043833</v>
      </c>
      <c r="F6" s="22">
        <v>2688089</v>
      </c>
      <c r="G6" s="22">
        <v>8340639</v>
      </c>
      <c r="H6" s="22">
        <v>369007</v>
      </c>
    </row>
    <row r="7" spans="1: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7807000000</v>
      </c>
      <c r="F7" s="22">
        <v>3134000000</v>
      </c>
      <c r="G7" s="22">
        <v>1366000000</v>
      </c>
      <c r="H7" s="22">
        <v>739000000</v>
      </c>
    </row>
    <row r="8" spans="1: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97091625</v>
      </c>
      <c r="F8" s="22">
        <v>27234353</v>
      </c>
      <c r="G8" s="22">
        <v>16181938</v>
      </c>
      <c r="H8" s="22">
        <v>3209745</v>
      </c>
    </row>
    <row r="9" spans="1: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75274023</v>
      </c>
      <c r="F9" s="22">
        <v>1700270</v>
      </c>
      <c r="G9" s="22">
        <v>12545671</v>
      </c>
      <c r="H9" s="22">
        <v>345477</v>
      </c>
    </row>
    <row r="10" spans="1: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100916045</v>
      </c>
      <c r="F10" s="22">
        <v>48195883</v>
      </c>
      <c r="G10" s="22">
        <v>16819341</v>
      </c>
      <c r="H10" s="22">
        <v>5085222</v>
      </c>
    </row>
    <row r="11" spans="1: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7224698000</v>
      </c>
      <c r="F11" s="22">
        <v>4368432000</v>
      </c>
      <c r="G11" s="22">
        <v>1264322000</v>
      </c>
      <c r="H11" s="22">
        <v>413580000</v>
      </c>
    </row>
    <row r="12" spans="1: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149379000</v>
      </c>
      <c r="F12" s="22">
        <v>19448000</v>
      </c>
      <c r="G12" s="22">
        <v>24897000</v>
      </c>
      <c r="H12" s="22">
        <v>2801000</v>
      </c>
    </row>
    <row r="13" spans="1: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313782599</v>
      </c>
      <c r="F13" s="22">
        <v>123991160</v>
      </c>
      <c r="G13" s="22">
        <v>52297100</v>
      </c>
      <c r="H13" s="22">
        <v>11588665</v>
      </c>
    </row>
    <row r="14" spans="1: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65613101</v>
      </c>
      <c r="F14" s="22">
        <v>21592774</v>
      </c>
      <c r="G14" s="22">
        <v>10935517</v>
      </c>
      <c r="H14" s="22">
        <v>1908647</v>
      </c>
    </row>
    <row r="15" spans="1: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195153039</v>
      </c>
      <c r="F15" s="22">
        <v>82608275</v>
      </c>
      <c r="G15" s="22">
        <v>32525506</v>
      </c>
      <c r="H15" s="22">
        <v>8445027</v>
      </c>
    </row>
    <row r="16" spans="1: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709417000</v>
      </c>
      <c r="F16" s="22">
        <v>166531000</v>
      </c>
      <c r="G16" s="22">
        <v>118236000</v>
      </c>
      <c r="H16" s="22">
        <v>24923000</v>
      </c>
    </row>
    <row r="17" spans="1: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163827896</v>
      </c>
      <c r="F17" s="22">
        <v>62405169</v>
      </c>
      <c r="G17" s="22">
        <v>27304649</v>
      </c>
      <c r="H17" s="22">
        <v>5970979</v>
      </c>
    </row>
    <row r="18" spans="1: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856964000</v>
      </c>
      <c r="F18" s="22">
        <v>428274000</v>
      </c>
      <c r="G18" s="22">
        <v>149969000</v>
      </c>
      <c r="H18" s="22">
        <v>38693000</v>
      </c>
    </row>
    <row r="19" spans="1: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613927120</v>
      </c>
      <c r="F19" s="22">
        <v>286308788</v>
      </c>
      <c r="G19" s="22">
        <v>102321187</v>
      </c>
      <c r="H19" s="22">
        <v>29498587</v>
      </c>
    </row>
    <row r="20" spans="1: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185341808</v>
      </c>
      <c r="F20" s="22">
        <v>80267261</v>
      </c>
      <c r="G20" s="22">
        <v>30890301</v>
      </c>
      <c r="H20" s="22">
        <v>7979000</v>
      </c>
    </row>
    <row r="21" spans="1:8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373354000</v>
      </c>
      <c r="F21" s="22">
        <v>97628505</v>
      </c>
      <c r="G21" s="22">
        <v>62226000</v>
      </c>
      <c r="H21" s="22">
        <v>12986300</v>
      </c>
    </row>
    <row r="22" spans="1:8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53077629</v>
      </c>
      <c r="F22" s="22">
        <v>10219261</v>
      </c>
      <c r="G22" s="22">
        <v>8846272</v>
      </c>
      <c r="H22" s="22">
        <v>1281805</v>
      </c>
    </row>
    <row r="23" spans="1:8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32682891</v>
      </c>
      <c r="F23" s="22">
        <v>14315209</v>
      </c>
      <c r="G23" s="22">
        <v>5447149</v>
      </c>
      <c r="H23" s="22">
        <v>1342302</v>
      </c>
    </row>
    <row r="24" spans="1:8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88002609</v>
      </c>
      <c r="F24" s="22">
        <v>23555013</v>
      </c>
      <c r="G24" s="22">
        <v>14667102</v>
      </c>
      <c r="H24" s="22">
        <v>1946451</v>
      </c>
    </row>
    <row r="25" spans="1:8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133795721</v>
      </c>
      <c r="F25" s="22">
        <v>30130670</v>
      </c>
      <c r="G25" s="22">
        <v>22299287</v>
      </c>
      <c r="H25" s="22">
        <v>7876317</v>
      </c>
    </row>
    <row r="26" spans="1:8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65337078</v>
      </c>
      <c r="F26" s="22">
        <v>16176395</v>
      </c>
      <c r="G26" s="22">
        <v>10889513</v>
      </c>
      <c r="H26" s="22">
        <v>2359352</v>
      </c>
    </row>
    <row r="27" spans="1:8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707454437</v>
      </c>
      <c r="F27" s="22">
        <v>111912965</v>
      </c>
      <c r="G27" s="22">
        <v>117909073</v>
      </c>
      <c r="H27" s="22">
        <v>13959975</v>
      </c>
    </row>
    <row r="28" spans="1:8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1270435614</v>
      </c>
      <c r="F28" s="22">
        <v>0</v>
      </c>
      <c r="G28" s="22">
        <v>222326232</v>
      </c>
      <c r="H28" s="22">
        <v>0</v>
      </c>
    </row>
    <row r="29" spans="1:8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2661948</v>
      </c>
      <c r="F29" s="22">
        <v>261585</v>
      </c>
      <c r="G29" s="22">
        <v>443658</v>
      </c>
      <c r="H29" s="22">
        <v>23345</v>
      </c>
    </row>
    <row r="30" spans="1:8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58945301</v>
      </c>
      <c r="F30" s="22">
        <v>0</v>
      </c>
      <c r="G30" s="22">
        <v>9824217</v>
      </c>
      <c r="H30" s="22">
        <v>0</v>
      </c>
    </row>
    <row r="31" spans="1:8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20857074</v>
      </c>
      <c r="F31" s="22">
        <v>3682303</v>
      </c>
      <c r="G31" s="22">
        <v>3476179</v>
      </c>
      <c r="H31" s="22">
        <v>177154</v>
      </c>
    </row>
    <row r="32" spans="1:8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36212645</v>
      </c>
      <c r="F32" s="22">
        <v>2275928</v>
      </c>
      <c r="G32" s="22">
        <v>6035441</v>
      </c>
      <c r="H32" s="22">
        <v>261420</v>
      </c>
    </row>
    <row r="33" spans="1:8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53381670</v>
      </c>
      <c r="F33" s="22">
        <v>421922</v>
      </c>
      <c r="G33" s="22">
        <v>8896945</v>
      </c>
      <c r="H33" s="22">
        <v>71421</v>
      </c>
    </row>
    <row r="34" spans="1:8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18000740</v>
      </c>
      <c r="F34" s="22">
        <v>636064</v>
      </c>
      <c r="G34" s="22">
        <v>3000123</v>
      </c>
      <c r="H34" s="22">
        <v>119720</v>
      </c>
    </row>
    <row r="35" spans="1:8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11202753</v>
      </c>
      <c r="F35" s="22">
        <v>0</v>
      </c>
      <c r="G35" s="22">
        <v>1867126</v>
      </c>
      <c r="H35" s="22">
        <v>0</v>
      </c>
    </row>
    <row r="36" spans="1:8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156650649</v>
      </c>
      <c r="F36" s="22">
        <v>8652657</v>
      </c>
      <c r="G36" s="22">
        <v>26108442</v>
      </c>
      <c r="H36" s="22">
        <v>1172996</v>
      </c>
    </row>
    <row r="37" spans="1:8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49478741</v>
      </c>
      <c r="F37" s="22">
        <v>5790991</v>
      </c>
      <c r="G37" s="22">
        <v>8246457</v>
      </c>
      <c r="H37" s="22">
        <v>1122183</v>
      </c>
    </row>
    <row r="38" spans="1:8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43543373</v>
      </c>
      <c r="F38" s="22">
        <v>6045079</v>
      </c>
      <c r="G38" s="22">
        <v>7257229</v>
      </c>
      <c r="H38" s="22">
        <v>1537337</v>
      </c>
    </row>
    <row r="39" spans="1:8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13898418</v>
      </c>
      <c r="F39" s="22">
        <v>1758747</v>
      </c>
      <c r="G39" s="22">
        <v>2316403</v>
      </c>
      <c r="H39" s="22">
        <v>344582</v>
      </c>
    </row>
    <row r="40" spans="1:8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28058882</v>
      </c>
      <c r="F40" s="22">
        <v>0</v>
      </c>
      <c r="G40" s="22">
        <v>4676480</v>
      </c>
      <c r="H40" s="22">
        <v>0</v>
      </c>
    </row>
    <row r="41" spans="1:8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102307772</v>
      </c>
      <c r="F41" s="22">
        <v>223335</v>
      </c>
      <c r="G41" s="22">
        <v>17051295</v>
      </c>
      <c r="H41" s="22">
        <v>227808</v>
      </c>
    </row>
    <row r="42" spans="1:8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72509241</v>
      </c>
      <c r="F42" s="22">
        <v>4570018</v>
      </c>
      <c r="G42" s="22">
        <v>12084874</v>
      </c>
      <c r="H42" s="22">
        <v>986216</v>
      </c>
    </row>
    <row r="43" spans="1:8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11001615</v>
      </c>
      <c r="F43" s="22">
        <v>0</v>
      </c>
      <c r="G43" s="22">
        <v>1833603</v>
      </c>
      <c r="H43" s="22">
        <v>0</v>
      </c>
    </row>
    <row r="44" spans="1:8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47507654</v>
      </c>
      <c r="F44" s="22">
        <v>43269</v>
      </c>
      <c r="G44" s="22">
        <v>7917942</v>
      </c>
      <c r="H44" s="22">
        <v>51921</v>
      </c>
    </row>
    <row r="45" spans="1:8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92682168</v>
      </c>
      <c r="F45" s="22">
        <v>9874226</v>
      </c>
      <c r="G45" s="22">
        <v>15447028</v>
      </c>
      <c r="H45" s="22">
        <v>1794614</v>
      </c>
    </row>
    <row r="46" spans="1:8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30029445</v>
      </c>
      <c r="F46" s="22">
        <v>5429005</v>
      </c>
      <c r="G46" s="22">
        <v>5004908</v>
      </c>
      <c r="H46" s="22">
        <v>397608</v>
      </c>
    </row>
    <row r="47" spans="1:8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192855078</v>
      </c>
      <c r="F47" s="22">
        <v>24711573</v>
      </c>
      <c r="G47" s="22">
        <v>32142513</v>
      </c>
      <c r="H47" s="22">
        <v>6248815</v>
      </c>
    </row>
    <row r="48" spans="1:8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215077611</v>
      </c>
      <c r="F48" s="22">
        <v>1058372</v>
      </c>
      <c r="G48" s="22">
        <v>35846269</v>
      </c>
      <c r="H48" s="22">
        <v>295983</v>
      </c>
    </row>
    <row r="49" spans="1:8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48391563</v>
      </c>
      <c r="F49" s="22">
        <v>20000000</v>
      </c>
      <c r="G49" s="22">
        <v>8065261</v>
      </c>
      <c r="H49" s="22">
        <v>0</v>
      </c>
    </row>
    <row r="50" spans="1:8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47086884</v>
      </c>
      <c r="F50" s="22">
        <v>7226880</v>
      </c>
      <c r="G50" s="22">
        <v>7847814</v>
      </c>
      <c r="H50" s="22">
        <v>1463992</v>
      </c>
    </row>
    <row r="51" spans="1:8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76589151</v>
      </c>
      <c r="F51" s="22">
        <v>0</v>
      </c>
      <c r="G51" s="22">
        <v>12764859</v>
      </c>
      <c r="H51" s="22">
        <v>0</v>
      </c>
    </row>
    <row r="52" spans="1:8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31837802</v>
      </c>
      <c r="F52" s="22">
        <v>4118116</v>
      </c>
      <c r="G52" s="22">
        <v>5306300</v>
      </c>
      <c r="H52" s="22">
        <v>390624</v>
      </c>
    </row>
    <row r="53" spans="1:8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121775685</v>
      </c>
      <c r="F53" s="22">
        <v>39424045</v>
      </c>
      <c r="G53" s="22">
        <v>20295948</v>
      </c>
      <c r="H53" s="22">
        <v>5174359</v>
      </c>
    </row>
    <row r="54" spans="1:8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34043772</v>
      </c>
      <c r="F54" s="22">
        <v>1454473</v>
      </c>
      <c r="G54" s="22">
        <v>5673962</v>
      </c>
      <c r="H54" s="22">
        <v>448331</v>
      </c>
    </row>
    <row r="55" spans="1:8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51452865</v>
      </c>
      <c r="F55" s="22">
        <v>18545016</v>
      </c>
      <c r="G55" s="22">
        <v>8575478</v>
      </c>
      <c r="H55" s="22">
        <v>1428174</v>
      </c>
    </row>
    <row r="56" spans="1:8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33010802</v>
      </c>
      <c r="F56" s="22">
        <v>0</v>
      </c>
      <c r="G56" s="22">
        <v>5501800</v>
      </c>
      <c r="H56" s="22">
        <v>0</v>
      </c>
    </row>
    <row r="57" spans="1:8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61581651</v>
      </c>
      <c r="F57" s="22">
        <v>8723005</v>
      </c>
      <c r="G57" s="22">
        <v>10263609</v>
      </c>
      <c r="H57" s="22">
        <v>1401286</v>
      </c>
    </row>
    <row r="58" spans="1:8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66948845</v>
      </c>
      <c r="F58" s="22">
        <v>2875979</v>
      </c>
      <c r="G58" s="22">
        <v>11158141</v>
      </c>
      <c r="H58" s="22">
        <v>238435</v>
      </c>
    </row>
    <row r="59" spans="1:8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36194586</v>
      </c>
      <c r="F59" s="22">
        <v>16632179</v>
      </c>
      <c r="G59" s="22">
        <v>6032431</v>
      </c>
      <c r="H59" s="22">
        <v>1530062</v>
      </c>
    </row>
    <row r="60" spans="1:8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53403636</v>
      </c>
      <c r="F60" s="22">
        <v>2034954</v>
      </c>
      <c r="G60" s="22">
        <v>8900606</v>
      </c>
      <c r="H60" s="22">
        <v>1433155</v>
      </c>
    </row>
    <row r="61" spans="1:8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110868251</v>
      </c>
      <c r="F61" s="22">
        <v>38985620</v>
      </c>
      <c r="G61" s="22">
        <v>18478042</v>
      </c>
      <c r="H61" s="22">
        <v>3030418</v>
      </c>
    </row>
    <row r="62" spans="1:8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27090588</v>
      </c>
      <c r="F62" s="22">
        <v>0</v>
      </c>
      <c r="G62" s="22">
        <v>4515098</v>
      </c>
      <c r="H62" s="22">
        <v>0</v>
      </c>
    </row>
    <row r="63" spans="1:8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156055020</v>
      </c>
      <c r="F63" s="22">
        <v>44988118</v>
      </c>
      <c r="G63" s="22">
        <v>26009170</v>
      </c>
      <c r="H63" s="22">
        <v>3387150</v>
      </c>
    </row>
    <row r="64" spans="1:8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7673535</v>
      </c>
      <c r="F64" s="22">
        <v>0</v>
      </c>
      <c r="G64" s="22">
        <v>1278923</v>
      </c>
      <c r="H64" s="22">
        <v>0</v>
      </c>
    </row>
    <row r="65" spans="1:8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24009783</v>
      </c>
      <c r="F65" s="22">
        <v>2423274</v>
      </c>
      <c r="G65" s="22">
        <v>4001631</v>
      </c>
      <c r="H65" s="22">
        <v>342168</v>
      </c>
    </row>
    <row r="66" spans="1:8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35938094</v>
      </c>
      <c r="F66" s="22">
        <v>2243874</v>
      </c>
      <c r="G66" s="22">
        <v>5989682</v>
      </c>
      <c r="H66" s="22">
        <v>0</v>
      </c>
    </row>
    <row r="67" spans="1:8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46962827</v>
      </c>
      <c r="F67" s="22">
        <v>0</v>
      </c>
      <c r="G67" s="22">
        <v>7827138</v>
      </c>
      <c r="H67" s="22">
        <v>0</v>
      </c>
    </row>
    <row r="68" spans="1:8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5382084</v>
      </c>
      <c r="F68" s="22">
        <v>0</v>
      </c>
      <c r="G68" s="22">
        <v>897014</v>
      </c>
      <c r="H68" s="22">
        <v>0</v>
      </c>
    </row>
    <row r="69" spans="1:8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121037000</v>
      </c>
      <c r="F69" s="22">
        <v>21105098</v>
      </c>
      <c r="G69" s="22">
        <v>20172833</v>
      </c>
      <c r="H69" s="22">
        <v>4003412</v>
      </c>
    </row>
    <row r="70" spans="1:8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230620445</v>
      </c>
      <c r="F70" s="22">
        <v>50095992</v>
      </c>
      <c r="G70" s="22">
        <v>38436741</v>
      </c>
      <c r="H70" s="22">
        <v>6671986</v>
      </c>
    </row>
    <row r="71" spans="1:8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75812679</v>
      </c>
      <c r="F71" s="22">
        <v>0</v>
      </c>
      <c r="G71" s="22">
        <v>12635447</v>
      </c>
      <c r="H71" s="22">
        <v>0</v>
      </c>
    </row>
    <row r="72" spans="1:8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27117114</v>
      </c>
      <c r="F72" s="22">
        <v>0</v>
      </c>
      <c r="G72" s="22">
        <v>4519519</v>
      </c>
      <c r="H72" s="22">
        <v>0</v>
      </c>
    </row>
    <row r="73" spans="1:8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17108609</v>
      </c>
      <c r="F73" s="22">
        <v>646174</v>
      </c>
      <c r="G73" s="22">
        <v>2851435</v>
      </c>
      <c r="H73" s="22">
        <v>264918</v>
      </c>
    </row>
    <row r="74" spans="1:8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7921686</v>
      </c>
      <c r="F74" s="22">
        <v>0</v>
      </c>
      <c r="G74" s="22">
        <v>1320281</v>
      </c>
      <c r="H74" s="22">
        <v>0</v>
      </c>
    </row>
    <row r="75" spans="1:8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43289175</v>
      </c>
      <c r="F75" s="22">
        <v>4848862</v>
      </c>
      <c r="G75" s="22">
        <v>7214863</v>
      </c>
      <c r="H75" s="22">
        <v>880048</v>
      </c>
    </row>
    <row r="76" spans="1:8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26766704</v>
      </c>
      <c r="F76" s="22">
        <v>2560098</v>
      </c>
      <c r="G76" s="22">
        <v>4461117</v>
      </c>
      <c r="H76" s="22">
        <v>414409</v>
      </c>
    </row>
    <row r="77" spans="1:8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30626220</v>
      </c>
      <c r="F77" s="22">
        <v>11958903</v>
      </c>
      <c r="G77" s="22">
        <v>5104370</v>
      </c>
      <c r="H77" s="22">
        <v>1650144</v>
      </c>
    </row>
    <row r="78" spans="1:8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190133129</v>
      </c>
      <c r="F78" s="22">
        <v>35233860</v>
      </c>
      <c r="G78" s="22">
        <v>31688855</v>
      </c>
      <c r="H78" s="22">
        <v>4217720</v>
      </c>
    </row>
    <row r="79" spans="1:8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36983274</v>
      </c>
      <c r="F79" s="22">
        <v>268621</v>
      </c>
      <c r="G79" s="22">
        <v>6163879</v>
      </c>
      <c r="H79" s="22">
        <v>77300</v>
      </c>
    </row>
    <row r="80" spans="1:8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34897998</v>
      </c>
      <c r="F80" s="22">
        <v>0</v>
      </c>
      <c r="G80" s="22">
        <v>5816333</v>
      </c>
      <c r="H80" s="22">
        <v>0</v>
      </c>
    </row>
    <row r="81" spans="1:8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20750957</v>
      </c>
      <c r="F81" s="22">
        <v>0</v>
      </c>
      <c r="G81" s="22">
        <v>3458493</v>
      </c>
      <c r="H81" s="22">
        <v>0</v>
      </c>
    </row>
    <row r="82" spans="1:8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75509528</v>
      </c>
      <c r="F82" s="22">
        <v>3644107</v>
      </c>
      <c r="G82" s="22">
        <v>12584921</v>
      </c>
      <c r="H82" s="22">
        <v>561149</v>
      </c>
    </row>
    <row r="83" spans="1:8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35908266</v>
      </c>
      <c r="F83" s="22">
        <v>980757</v>
      </c>
      <c r="G83" s="22">
        <v>5984711</v>
      </c>
      <c r="H83" s="22">
        <v>164405</v>
      </c>
    </row>
    <row r="84" spans="1:8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53739033</v>
      </c>
      <c r="F84" s="22">
        <v>0</v>
      </c>
      <c r="G84" s="22">
        <v>8956506</v>
      </c>
      <c r="H84" s="22">
        <v>0</v>
      </c>
    </row>
    <row r="85" spans="1:8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17862488</v>
      </c>
      <c r="F85" s="22">
        <v>0</v>
      </c>
      <c r="G85" s="22">
        <v>2977081</v>
      </c>
      <c r="H85" s="22">
        <v>0</v>
      </c>
    </row>
    <row r="86" spans="1:8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25043328</v>
      </c>
      <c r="F86" s="22">
        <v>6702781</v>
      </c>
      <c r="G86" s="22">
        <v>4173888</v>
      </c>
      <c r="H86" s="22">
        <v>1236077</v>
      </c>
    </row>
    <row r="87" spans="1:8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49107783</v>
      </c>
      <c r="F87" s="22">
        <v>9027428</v>
      </c>
      <c r="G87" s="22">
        <v>8184631</v>
      </c>
      <c r="H87" s="22">
        <v>849235</v>
      </c>
    </row>
    <row r="88" spans="1:8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55643808</v>
      </c>
      <c r="F88" s="22">
        <v>2208241</v>
      </c>
      <c r="G88" s="22">
        <v>9273968</v>
      </c>
      <c r="H88" s="22">
        <v>557092</v>
      </c>
    </row>
    <row r="89" spans="1:8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27067452</v>
      </c>
      <c r="F89" s="22">
        <v>198860</v>
      </c>
      <c r="G89" s="22">
        <v>4511242</v>
      </c>
      <c r="H89" s="22">
        <v>130717</v>
      </c>
    </row>
    <row r="90" spans="1:8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50281931</v>
      </c>
      <c r="F90" s="22">
        <v>8553413</v>
      </c>
      <c r="G90" s="22">
        <v>8380322</v>
      </c>
      <c r="H90" s="22">
        <v>1264773</v>
      </c>
    </row>
    <row r="91" spans="1:8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116918976</v>
      </c>
      <c r="F91" s="22">
        <v>1166941</v>
      </c>
      <c r="G91" s="22">
        <v>19486496</v>
      </c>
      <c r="H91" s="22">
        <v>297260</v>
      </c>
    </row>
    <row r="92" spans="1:8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15922109</v>
      </c>
      <c r="F92" s="22">
        <v>6479399</v>
      </c>
      <c r="G92" s="22">
        <v>2653685</v>
      </c>
      <c r="H92" s="22">
        <v>649697</v>
      </c>
    </row>
    <row r="93" spans="1:8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109162412</v>
      </c>
      <c r="F93" s="22">
        <v>14462952</v>
      </c>
      <c r="G93" s="22">
        <v>18193735</v>
      </c>
      <c r="H93" s="22">
        <v>943086</v>
      </c>
    </row>
    <row r="94" spans="1:8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22854185</v>
      </c>
      <c r="F94" s="22">
        <v>3715819</v>
      </c>
      <c r="G94" s="22">
        <v>3809031</v>
      </c>
      <c r="H94" s="22">
        <v>290569</v>
      </c>
    </row>
    <row r="95" spans="1:8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3474632</v>
      </c>
      <c r="F95" s="22">
        <v>0</v>
      </c>
      <c r="G95" s="22">
        <v>579105</v>
      </c>
      <c r="H95" s="22">
        <v>0</v>
      </c>
    </row>
    <row r="96" spans="1:8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6628386</v>
      </c>
      <c r="F96" s="22">
        <v>0</v>
      </c>
      <c r="G96" s="22">
        <v>1104731</v>
      </c>
      <c r="H96" s="22">
        <v>0</v>
      </c>
    </row>
    <row r="97" spans="1:8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11214645</v>
      </c>
      <c r="F97" s="22">
        <v>6157210</v>
      </c>
      <c r="G97" s="22">
        <v>1869108</v>
      </c>
      <c r="H97" s="22">
        <v>589422</v>
      </c>
    </row>
    <row r="98" spans="1:8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3863818</v>
      </c>
      <c r="F98" s="22">
        <v>0</v>
      </c>
      <c r="G98" s="22">
        <v>643970</v>
      </c>
      <c r="H98" s="22">
        <v>83315</v>
      </c>
    </row>
    <row r="99" spans="1:8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45162458</v>
      </c>
      <c r="F99" s="22">
        <v>18128829</v>
      </c>
      <c r="G99" s="22">
        <v>7527076</v>
      </c>
      <c r="H99" s="22">
        <v>1172138</v>
      </c>
    </row>
    <row r="100" spans="1:8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6036423</v>
      </c>
      <c r="F100" s="22">
        <v>1705799</v>
      </c>
      <c r="G100" s="22">
        <v>1006071</v>
      </c>
      <c r="H100" s="22">
        <v>226767</v>
      </c>
    </row>
    <row r="101" spans="1:8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41018850</v>
      </c>
      <c r="F101" s="22">
        <v>11270989</v>
      </c>
      <c r="G101" s="22">
        <v>6836475</v>
      </c>
      <c r="H101" s="22">
        <v>1391848</v>
      </c>
    </row>
    <row r="102" spans="1:8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8805288</v>
      </c>
      <c r="F102" s="22">
        <v>2602640</v>
      </c>
      <c r="G102" s="22">
        <v>1467548</v>
      </c>
      <c r="H102" s="22">
        <v>383632</v>
      </c>
    </row>
    <row r="103" spans="1:8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4356405</v>
      </c>
      <c r="F103" s="22">
        <v>316653</v>
      </c>
      <c r="G103" s="22">
        <v>726068</v>
      </c>
      <c r="H103" s="22">
        <v>65790</v>
      </c>
    </row>
    <row r="104" spans="1:8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4953162</v>
      </c>
      <c r="F104" s="22">
        <v>1142041</v>
      </c>
      <c r="G104" s="22">
        <v>825527</v>
      </c>
      <c r="H104" s="22">
        <v>93374</v>
      </c>
    </row>
    <row r="105" spans="1:8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10970492</v>
      </c>
      <c r="F105" s="22">
        <v>3351910</v>
      </c>
      <c r="G105" s="22">
        <v>1828415</v>
      </c>
      <c r="H105" s="22">
        <v>365833</v>
      </c>
    </row>
    <row r="106" spans="1:8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126715728</v>
      </c>
      <c r="F106" s="22">
        <v>55510561</v>
      </c>
      <c r="G106" s="22">
        <v>21119288</v>
      </c>
      <c r="H106" s="22">
        <v>5431030</v>
      </c>
    </row>
    <row r="107" spans="1:8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19131827</v>
      </c>
      <c r="F107" s="22">
        <v>2114812</v>
      </c>
      <c r="G107" s="22">
        <v>3188638</v>
      </c>
      <c r="H107" s="22">
        <v>244662</v>
      </c>
    </row>
    <row r="108" spans="1:8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20305631</v>
      </c>
      <c r="F108" s="22">
        <v>2585410</v>
      </c>
      <c r="G108" s="22">
        <v>3384272</v>
      </c>
      <c r="H108" s="22">
        <v>619361</v>
      </c>
    </row>
    <row r="109" spans="1:8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6406064</v>
      </c>
      <c r="F109" s="22">
        <v>1488322</v>
      </c>
      <c r="G109" s="22">
        <v>1067677</v>
      </c>
      <c r="H109" s="22">
        <v>189729</v>
      </c>
    </row>
    <row r="110" spans="1:8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13746345</v>
      </c>
      <c r="F110" s="22">
        <v>4733009</v>
      </c>
      <c r="G110" s="22">
        <v>2291058</v>
      </c>
      <c r="H110" s="22">
        <v>471151</v>
      </c>
    </row>
    <row r="111" spans="1:8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38521223</v>
      </c>
      <c r="F111" s="22">
        <v>15509115</v>
      </c>
      <c r="G111" s="22">
        <v>6420204</v>
      </c>
      <c r="H111" s="22">
        <v>1411227</v>
      </c>
    </row>
    <row r="112" spans="1:8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8658990</v>
      </c>
      <c r="F112" s="22">
        <v>2028713</v>
      </c>
      <c r="G112" s="22">
        <v>1443165</v>
      </c>
      <c r="H112" s="22">
        <v>149158</v>
      </c>
    </row>
    <row r="113" spans="1:8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140665404</v>
      </c>
      <c r="F113" s="22">
        <v>48170304</v>
      </c>
      <c r="G113" s="22">
        <v>23444234</v>
      </c>
      <c r="H113" s="22">
        <v>4725604</v>
      </c>
    </row>
    <row r="114" spans="1:8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5168741</v>
      </c>
      <c r="F114" s="22">
        <v>320000</v>
      </c>
      <c r="G114" s="22">
        <v>861457</v>
      </c>
      <c r="H114" s="22">
        <v>95930</v>
      </c>
    </row>
    <row r="115" spans="1:8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16050934</v>
      </c>
      <c r="F115" s="22">
        <v>6733100</v>
      </c>
      <c r="G115" s="22">
        <v>2674019</v>
      </c>
      <c r="H115" s="22">
        <v>780568</v>
      </c>
    </row>
    <row r="116" spans="1:8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4364981</v>
      </c>
      <c r="F116" s="22">
        <v>1903996</v>
      </c>
      <c r="G116" s="22">
        <v>727497</v>
      </c>
      <c r="H116" s="22">
        <v>141870</v>
      </c>
    </row>
    <row r="117" spans="1:8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35142351</v>
      </c>
      <c r="F117" s="22">
        <v>22910926</v>
      </c>
      <c r="G117" s="22">
        <v>5857059</v>
      </c>
      <c r="H117" s="22">
        <v>1442119</v>
      </c>
    </row>
    <row r="118" spans="1:8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22868597</v>
      </c>
      <c r="F118" s="22">
        <v>1224313</v>
      </c>
      <c r="G118" s="22">
        <v>3811433</v>
      </c>
      <c r="H118" s="22">
        <v>249852</v>
      </c>
    </row>
    <row r="119" spans="1:8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20202381</v>
      </c>
      <c r="F119" s="22">
        <v>1504902</v>
      </c>
      <c r="G119" s="22">
        <v>3367064</v>
      </c>
      <c r="H119" s="22">
        <v>604502</v>
      </c>
    </row>
    <row r="120" spans="1:8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48927905</v>
      </c>
      <c r="F120" s="22">
        <v>12280078</v>
      </c>
      <c r="G120" s="22">
        <v>8154651</v>
      </c>
      <c r="H120" s="22">
        <v>1669263</v>
      </c>
    </row>
    <row r="121" spans="1:8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38328255</v>
      </c>
      <c r="F121" s="22">
        <v>4809667</v>
      </c>
      <c r="G121" s="22">
        <v>6388043</v>
      </c>
      <c r="H121" s="22">
        <v>1024211</v>
      </c>
    </row>
    <row r="122" spans="1:8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3787391</v>
      </c>
      <c r="F122" s="22">
        <v>803986</v>
      </c>
      <c r="G122" s="22">
        <v>631232</v>
      </c>
      <c r="H122" s="22">
        <v>96915</v>
      </c>
    </row>
    <row r="123" spans="1:8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53264441</v>
      </c>
      <c r="F123" s="22">
        <v>9149596</v>
      </c>
      <c r="G123" s="22">
        <v>8877407</v>
      </c>
      <c r="H123" s="22">
        <v>1310780</v>
      </c>
    </row>
    <row r="124" spans="1:8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6963116</v>
      </c>
      <c r="F124" s="22">
        <v>521207</v>
      </c>
      <c r="G124" s="22">
        <v>1160519</v>
      </c>
      <c r="H124" s="22">
        <v>385417</v>
      </c>
    </row>
    <row r="125" spans="1:8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13047840</v>
      </c>
      <c r="F125" s="22">
        <v>0</v>
      </c>
      <c r="G125" s="22">
        <v>2174640</v>
      </c>
      <c r="H125" s="22">
        <v>0</v>
      </c>
    </row>
    <row r="126" spans="1:8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5299370</v>
      </c>
      <c r="F126" s="22">
        <v>37127</v>
      </c>
      <c r="G126" s="22">
        <v>883228</v>
      </c>
      <c r="H126" s="22">
        <v>38404</v>
      </c>
    </row>
    <row r="127" spans="1:8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18678962</v>
      </c>
      <c r="F127" s="22">
        <v>8143180</v>
      </c>
      <c r="G127" s="22">
        <v>3113160</v>
      </c>
      <c r="H127" s="22">
        <v>916791</v>
      </c>
    </row>
    <row r="128" spans="1:8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18969057</v>
      </c>
      <c r="F128" s="22">
        <v>10748599</v>
      </c>
      <c r="G128" s="22">
        <v>3161510</v>
      </c>
      <c r="H128" s="22">
        <v>1110544</v>
      </c>
    </row>
    <row r="129" spans="1:8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12500523</v>
      </c>
      <c r="F129" s="22">
        <v>11981103</v>
      </c>
      <c r="G129" s="22">
        <v>2083421</v>
      </c>
      <c r="H129" s="22">
        <v>1320820</v>
      </c>
    </row>
    <row r="130" spans="1:8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10245062</v>
      </c>
      <c r="F130" s="22">
        <v>549523</v>
      </c>
      <c r="G130" s="22">
        <v>1707510</v>
      </c>
      <c r="H130" s="22">
        <v>56060</v>
      </c>
    </row>
    <row r="131" spans="1:8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11818580</v>
      </c>
      <c r="F131" s="22">
        <v>0</v>
      </c>
      <c r="G131" s="22">
        <v>1969763</v>
      </c>
      <c r="H131" s="22">
        <v>0</v>
      </c>
    </row>
    <row r="132" spans="1:8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3612063</v>
      </c>
      <c r="F132" s="22">
        <v>0</v>
      </c>
      <c r="G132" s="22">
        <v>602011</v>
      </c>
      <c r="H132" s="22">
        <v>0</v>
      </c>
    </row>
    <row r="133" spans="1:8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18538476</v>
      </c>
      <c r="F133" s="22">
        <v>905658</v>
      </c>
      <c r="G133" s="22">
        <v>3089746</v>
      </c>
      <c r="H133" s="22">
        <v>233955</v>
      </c>
    </row>
    <row r="134" spans="1:8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51473919</v>
      </c>
      <c r="F134" s="22">
        <v>3500816</v>
      </c>
      <c r="G134" s="22">
        <v>8578987</v>
      </c>
      <c r="H134" s="22">
        <v>1065662</v>
      </c>
    </row>
    <row r="135" spans="1:8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48529913</v>
      </c>
      <c r="F135" s="22">
        <v>3723927</v>
      </c>
      <c r="G135" s="22">
        <v>8088319</v>
      </c>
      <c r="H135" s="22">
        <v>768209</v>
      </c>
    </row>
    <row r="136" spans="1:8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40512282</v>
      </c>
      <c r="F136" s="22">
        <v>5063581</v>
      </c>
      <c r="G136" s="22">
        <v>6752047</v>
      </c>
      <c r="H136" s="22">
        <v>704952</v>
      </c>
    </row>
    <row r="137" spans="1:8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4681602</v>
      </c>
      <c r="F137" s="22">
        <v>290994</v>
      </c>
      <c r="G137" s="22">
        <v>780267</v>
      </c>
      <c r="H137" s="22">
        <v>150746</v>
      </c>
    </row>
    <row r="138" spans="1:8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6639717</v>
      </c>
      <c r="F138" s="22">
        <v>2118556</v>
      </c>
      <c r="G138" s="22">
        <v>1106620</v>
      </c>
      <c r="H138" s="22">
        <v>253697</v>
      </c>
    </row>
    <row r="139" spans="1:8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4568232</v>
      </c>
      <c r="F139" s="22">
        <v>0</v>
      </c>
      <c r="G139" s="22">
        <v>761372</v>
      </c>
      <c r="H139" s="22">
        <v>0</v>
      </c>
    </row>
    <row r="140" spans="1:8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8272470</v>
      </c>
      <c r="F140" s="22">
        <v>730584</v>
      </c>
      <c r="G140" s="22">
        <v>1378745</v>
      </c>
      <c r="H140" s="22">
        <v>165586</v>
      </c>
    </row>
    <row r="141" spans="1:8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7632705</v>
      </c>
      <c r="F141" s="22">
        <v>2743994</v>
      </c>
      <c r="G141" s="22">
        <v>1272118</v>
      </c>
      <c r="H141" s="22">
        <v>168568</v>
      </c>
    </row>
    <row r="142" spans="1:8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6362229</v>
      </c>
      <c r="F142" s="22">
        <v>3401804</v>
      </c>
      <c r="G142" s="22">
        <v>1060372</v>
      </c>
      <c r="H142" s="22">
        <v>339768</v>
      </c>
    </row>
    <row r="143" spans="1:8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3163770</v>
      </c>
      <c r="F143" s="22">
        <v>74954</v>
      </c>
      <c r="G143" s="22">
        <v>527295</v>
      </c>
      <c r="H143" s="22">
        <v>32268</v>
      </c>
    </row>
    <row r="144" spans="1:8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3223448</v>
      </c>
      <c r="F144" s="22">
        <v>0</v>
      </c>
      <c r="G144" s="22">
        <v>537241</v>
      </c>
      <c r="H144" s="22">
        <v>0</v>
      </c>
    </row>
    <row r="145" spans="1:8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10983098</v>
      </c>
      <c r="F145" s="22">
        <v>1338392</v>
      </c>
      <c r="G145" s="22">
        <v>1830516</v>
      </c>
      <c r="H145" s="22">
        <v>141164</v>
      </c>
    </row>
    <row r="146" spans="1:8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42677669</v>
      </c>
      <c r="F146" s="22">
        <v>16141520</v>
      </c>
      <c r="G146" s="22">
        <v>7112945</v>
      </c>
      <c r="H146" s="22">
        <v>1562570</v>
      </c>
    </row>
    <row r="147" spans="1:8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3100663</v>
      </c>
      <c r="F147" s="22">
        <v>1295467</v>
      </c>
      <c r="G147" s="22">
        <v>516777</v>
      </c>
      <c r="H147" s="22">
        <v>141140</v>
      </c>
    </row>
    <row r="148" spans="1:8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10329804</v>
      </c>
      <c r="F148" s="22">
        <v>678969</v>
      </c>
      <c r="G148" s="22">
        <v>1721634</v>
      </c>
      <c r="H148" s="22">
        <v>52557</v>
      </c>
    </row>
    <row r="149" spans="1:8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3223049</v>
      </c>
      <c r="F149" s="22">
        <v>129542</v>
      </c>
      <c r="G149" s="22">
        <v>537175</v>
      </c>
      <c r="H149" s="22">
        <v>26864</v>
      </c>
    </row>
    <row r="150" spans="1:8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130530749</v>
      </c>
      <c r="F150" s="22">
        <v>20596913</v>
      </c>
      <c r="G150" s="22">
        <v>21755125</v>
      </c>
      <c r="H150" s="22">
        <v>1445895</v>
      </c>
    </row>
    <row r="151" spans="1:8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41579589</v>
      </c>
      <c r="F151" s="22">
        <v>26887405</v>
      </c>
      <c r="G151" s="22">
        <v>6929932</v>
      </c>
      <c r="H151" s="22">
        <v>2011502</v>
      </c>
    </row>
    <row r="152" spans="1:8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5628335</v>
      </c>
      <c r="F152" s="22">
        <v>1117644</v>
      </c>
      <c r="G152" s="22">
        <v>938056</v>
      </c>
      <c r="H152" s="22">
        <v>153566</v>
      </c>
    </row>
    <row r="153" spans="1:8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6239637</v>
      </c>
      <c r="F153" s="22">
        <v>3718644</v>
      </c>
      <c r="G153" s="22">
        <v>1039940</v>
      </c>
      <c r="H153" s="22">
        <v>228446</v>
      </c>
    </row>
    <row r="154" spans="1:8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51036305</v>
      </c>
      <c r="F154" s="22">
        <v>20665375</v>
      </c>
      <c r="G154" s="22">
        <v>8506051</v>
      </c>
      <c r="H154" s="22">
        <v>2701240</v>
      </c>
    </row>
    <row r="155" spans="1:8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15400694</v>
      </c>
      <c r="F155" s="22">
        <v>2148905</v>
      </c>
      <c r="G155" s="22">
        <v>2566782</v>
      </c>
      <c r="H155" s="22">
        <v>343770</v>
      </c>
    </row>
    <row r="156" spans="1:8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9150248</v>
      </c>
      <c r="F156" s="22">
        <v>1418885</v>
      </c>
      <c r="G156" s="22">
        <v>1525041</v>
      </c>
      <c r="H156" s="22">
        <v>119845</v>
      </c>
    </row>
    <row r="157" spans="1:8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21902800</v>
      </c>
      <c r="F157" s="22">
        <v>3083844</v>
      </c>
      <c r="G157" s="22">
        <v>3650467</v>
      </c>
      <c r="H157" s="22">
        <v>310935</v>
      </c>
    </row>
    <row r="158" spans="1:8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36215851</v>
      </c>
      <c r="F158" s="22">
        <v>25399773</v>
      </c>
      <c r="G158" s="22">
        <v>6035975</v>
      </c>
      <c r="H158" s="22">
        <v>1956667</v>
      </c>
    </row>
    <row r="159" spans="1:8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9722561</v>
      </c>
      <c r="F159" s="22">
        <v>381188</v>
      </c>
      <c r="G159" s="22">
        <v>1620427</v>
      </c>
      <c r="H159" s="22">
        <v>141947</v>
      </c>
    </row>
    <row r="160" spans="1:8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6275172</v>
      </c>
      <c r="F160" s="22">
        <v>308847</v>
      </c>
      <c r="G160" s="22">
        <v>1045862</v>
      </c>
      <c r="H160" s="22">
        <v>201074</v>
      </c>
    </row>
    <row r="161" spans="1:8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15124944</v>
      </c>
      <c r="F161" s="22">
        <v>6794962</v>
      </c>
      <c r="G161" s="22">
        <v>2520824</v>
      </c>
      <c r="H161" s="22">
        <v>958877</v>
      </c>
    </row>
    <row r="162" spans="1:8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21235227</v>
      </c>
      <c r="F162" s="22">
        <v>3837109</v>
      </c>
      <c r="G162" s="22">
        <v>3539205</v>
      </c>
      <c r="H162" s="22">
        <v>527257</v>
      </c>
    </row>
    <row r="163" spans="1:8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11914463</v>
      </c>
      <c r="F163" s="22">
        <v>3608622</v>
      </c>
      <c r="G163" s="22">
        <v>1985744</v>
      </c>
      <c r="H163" s="22">
        <v>521730</v>
      </c>
    </row>
    <row r="164" spans="1:8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9930120</v>
      </c>
      <c r="F164" s="22">
        <v>798138</v>
      </c>
      <c r="G164" s="22">
        <v>1655020</v>
      </c>
      <c r="H164" s="22">
        <v>274804</v>
      </c>
    </row>
    <row r="165" spans="1:8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41736654</v>
      </c>
      <c r="F165" s="22">
        <v>7927082</v>
      </c>
      <c r="G165" s="22">
        <v>6956109</v>
      </c>
      <c r="H165" s="22">
        <v>3119259</v>
      </c>
    </row>
    <row r="166" spans="1:8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3919725</v>
      </c>
      <c r="F166" s="22">
        <v>1012239</v>
      </c>
      <c r="G166" s="22">
        <v>653288</v>
      </c>
      <c r="H166" s="22">
        <v>120038</v>
      </c>
    </row>
    <row r="167" spans="1:8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10414781</v>
      </c>
      <c r="F167" s="22">
        <v>3704832</v>
      </c>
      <c r="G167" s="22">
        <v>1749979</v>
      </c>
      <c r="H167" s="22">
        <v>387423</v>
      </c>
    </row>
    <row r="168" spans="1:8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41751302</v>
      </c>
      <c r="F168" s="22">
        <v>10291127</v>
      </c>
      <c r="G168" s="22">
        <v>6958550</v>
      </c>
      <c r="H168" s="22">
        <v>1254174</v>
      </c>
    </row>
    <row r="169" spans="1:8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6476513</v>
      </c>
      <c r="F169" s="22">
        <v>631501</v>
      </c>
      <c r="G169" s="22">
        <v>1079419</v>
      </c>
      <c r="H169" s="22">
        <v>81042</v>
      </c>
    </row>
    <row r="170" spans="1:8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5642352</v>
      </c>
      <c r="F170" s="22">
        <v>554018</v>
      </c>
      <c r="G170" s="22">
        <v>940392</v>
      </c>
      <c r="H170" s="22">
        <v>86358</v>
      </c>
    </row>
    <row r="171" spans="1:8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28360385</v>
      </c>
      <c r="F171" s="22">
        <v>6628331</v>
      </c>
      <c r="G171" s="22">
        <v>4726731</v>
      </c>
      <c r="H171" s="22">
        <v>655835</v>
      </c>
    </row>
    <row r="172" spans="1:8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1753851</v>
      </c>
      <c r="F172" s="22">
        <v>86255</v>
      </c>
      <c r="G172" s="22">
        <v>292309</v>
      </c>
      <c r="H172" s="22">
        <v>20075</v>
      </c>
    </row>
    <row r="173" spans="1:8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27851270</v>
      </c>
      <c r="F173" s="22">
        <v>3030702</v>
      </c>
      <c r="G173" s="22">
        <v>4641878</v>
      </c>
      <c r="H173" s="22">
        <v>575929</v>
      </c>
    </row>
    <row r="174" spans="1:8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81455072</v>
      </c>
      <c r="F174" s="22">
        <v>29408211</v>
      </c>
      <c r="G174" s="22">
        <v>13575845</v>
      </c>
      <c r="H174" s="22">
        <v>2778120</v>
      </c>
    </row>
    <row r="175" spans="1:8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59061146</v>
      </c>
      <c r="F175" s="22">
        <v>13942176</v>
      </c>
      <c r="G175" s="22">
        <v>9843524</v>
      </c>
      <c r="H175" s="22">
        <v>2584108</v>
      </c>
    </row>
    <row r="176" spans="1:8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15209336</v>
      </c>
      <c r="F176" s="22">
        <v>4345454</v>
      </c>
      <c r="G176" s="22">
        <v>2534889</v>
      </c>
      <c r="H176" s="22">
        <v>515346</v>
      </c>
    </row>
    <row r="177" spans="1:8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7114752</v>
      </c>
      <c r="F177" s="22">
        <v>90785</v>
      </c>
      <c r="G177" s="22">
        <v>1185792</v>
      </c>
      <c r="H177" s="22">
        <v>91720</v>
      </c>
    </row>
    <row r="178" spans="1:8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74898114</v>
      </c>
      <c r="F178" s="22">
        <v>31353807</v>
      </c>
      <c r="G178" s="22">
        <v>12483019</v>
      </c>
      <c r="H178" s="22">
        <v>2822178</v>
      </c>
    </row>
    <row r="179" spans="1:8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47667621</v>
      </c>
      <c r="F179" s="22">
        <v>13748762</v>
      </c>
      <c r="G179" s="22">
        <v>7944604</v>
      </c>
      <c r="H179" s="22">
        <v>1868893</v>
      </c>
    </row>
    <row r="180" spans="1:8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5632184</v>
      </c>
      <c r="F180" s="22">
        <v>2064176</v>
      </c>
      <c r="G180" s="22">
        <v>938697</v>
      </c>
      <c r="H180" s="22">
        <v>314436</v>
      </c>
    </row>
    <row r="181" spans="1:8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11461637</v>
      </c>
      <c r="F181" s="22">
        <v>3564982</v>
      </c>
      <c r="G181" s="22">
        <v>1910273</v>
      </c>
      <c r="H181" s="22">
        <v>498657</v>
      </c>
    </row>
    <row r="182" spans="1:8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6524235</v>
      </c>
      <c r="F182" s="22">
        <v>2953309</v>
      </c>
      <c r="G182" s="22">
        <v>1087373</v>
      </c>
      <c r="H182" s="22">
        <v>323875</v>
      </c>
    </row>
    <row r="183" spans="1:8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15065120</v>
      </c>
      <c r="F183" s="22">
        <v>285774</v>
      </c>
      <c r="G183" s="22">
        <v>2510853</v>
      </c>
      <c r="H183" s="22">
        <v>69061</v>
      </c>
    </row>
    <row r="184" spans="1:8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4958532</v>
      </c>
      <c r="F184" s="22">
        <v>248260</v>
      </c>
      <c r="G184" s="22">
        <v>826422</v>
      </c>
      <c r="H184" s="22">
        <v>65667</v>
      </c>
    </row>
    <row r="185" spans="1:8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28906304</v>
      </c>
      <c r="F185" s="22">
        <v>9462258</v>
      </c>
      <c r="G185" s="22">
        <v>4817717</v>
      </c>
      <c r="H185" s="22">
        <v>980096</v>
      </c>
    </row>
    <row r="186" spans="1:8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22799574</v>
      </c>
      <c r="F186" s="22">
        <v>10036504</v>
      </c>
      <c r="G186" s="22">
        <v>3799929</v>
      </c>
      <c r="H186" s="22">
        <v>1170430</v>
      </c>
    </row>
    <row r="187" spans="1:8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6676736</v>
      </c>
      <c r="F187" s="22">
        <v>1335940</v>
      </c>
      <c r="G187" s="22">
        <v>1112789</v>
      </c>
      <c r="H187" s="22">
        <v>266870</v>
      </c>
    </row>
    <row r="188" spans="1:8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9892982</v>
      </c>
      <c r="F188" s="22">
        <v>4078734</v>
      </c>
      <c r="G188" s="22">
        <v>1648830</v>
      </c>
      <c r="H188" s="22">
        <v>453837</v>
      </c>
    </row>
    <row r="189" spans="1:8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32578076</v>
      </c>
      <c r="F189" s="22">
        <v>1750000</v>
      </c>
      <c r="G189" s="22">
        <v>5429679</v>
      </c>
      <c r="H189" s="22">
        <v>559300</v>
      </c>
    </row>
    <row r="190" spans="1:8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5051955</v>
      </c>
      <c r="F190" s="22">
        <v>503430</v>
      </c>
      <c r="G190" s="22">
        <v>841993</v>
      </c>
      <c r="H190" s="22">
        <v>44724</v>
      </c>
    </row>
    <row r="191" spans="1:8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27629399</v>
      </c>
      <c r="F191" s="22">
        <v>7570182</v>
      </c>
      <c r="G191" s="22">
        <v>4604900</v>
      </c>
      <c r="H191" s="22">
        <v>1234359</v>
      </c>
    </row>
    <row r="192" spans="1:8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56638380</v>
      </c>
      <c r="F192" s="22">
        <v>9721709</v>
      </c>
      <c r="G192" s="22">
        <v>9439730</v>
      </c>
      <c r="H192" s="22">
        <v>1116989</v>
      </c>
    </row>
    <row r="193" spans="1:8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3405635</v>
      </c>
      <c r="F193" s="22">
        <v>1808872</v>
      </c>
      <c r="G193" s="22">
        <v>567606</v>
      </c>
      <c r="H193" s="22">
        <v>94080</v>
      </c>
    </row>
    <row r="194" spans="1:8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4461978</v>
      </c>
      <c r="F194" s="22">
        <v>0</v>
      </c>
      <c r="G194" s="22">
        <v>743663</v>
      </c>
      <c r="H194" s="22">
        <v>0</v>
      </c>
    </row>
    <row r="195" spans="1:8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4247156</v>
      </c>
      <c r="F195" s="22">
        <v>2275538</v>
      </c>
      <c r="G195" s="22">
        <v>707859</v>
      </c>
      <c r="H195" s="22">
        <v>236258</v>
      </c>
    </row>
    <row r="196" spans="1:8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835031</v>
      </c>
      <c r="F196" s="22">
        <v>42500</v>
      </c>
      <c r="G196" s="22">
        <v>139172</v>
      </c>
      <c r="H196" s="22">
        <v>44213</v>
      </c>
    </row>
    <row r="197" spans="1:8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791679</v>
      </c>
      <c r="F197" s="22">
        <v>0</v>
      </c>
      <c r="G197" s="22">
        <v>131947</v>
      </c>
      <c r="H197" s="22">
        <v>0</v>
      </c>
    </row>
    <row r="198" spans="1:8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1812831</v>
      </c>
      <c r="F198" s="22">
        <v>0</v>
      </c>
      <c r="G198" s="22">
        <v>302139</v>
      </c>
      <c r="H198" s="22">
        <v>0</v>
      </c>
    </row>
    <row r="199" spans="1:8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2464073</v>
      </c>
      <c r="F199" s="22">
        <v>232029</v>
      </c>
      <c r="G199" s="22">
        <v>410679</v>
      </c>
      <c r="H199" s="22">
        <v>38904</v>
      </c>
    </row>
    <row r="200" spans="1:8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1037133</v>
      </c>
      <c r="F200" s="22">
        <v>43075</v>
      </c>
      <c r="G200" s="22">
        <v>172856</v>
      </c>
      <c r="H200" s="22">
        <v>15570</v>
      </c>
    </row>
    <row r="201" spans="1:8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1232274</v>
      </c>
      <c r="F201" s="22">
        <v>122363</v>
      </c>
      <c r="G201" s="22">
        <v>205379</v>
      </c>
      <c r="H201" s="22">
        <v>9460</v>
      </c>
    </row>
    <row r="202" spans="1:8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4510845</v>
      </c>
      <c r="F202" s="22">
        <v>992065</v>
      </c>
      <c r="G202" s="22">
        <v>751808</v>
      </c>
      <c r="H202" s="22">
        <v>164386</v>
      </c>
    </row>
    <row r="203" spans="1:8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2170988</v>
      </c>
      <c r="F203" s="22">
        <v>335565</v>
      </c>
      <c r="G203" s="22">
        <v>361831</v>
      </c>
      <c r="H203" s="22">
        <v>29751</v>
      </c>
    </row>
    <row r="204" spans="1:8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931412</v>
      </c>
      <c r="F204" s="22">
        <v>0</v>
      </c>
      <c r="G204" s="22">
        <v>155235</v>
      </c>
      <c r="H204" s="22">
        <v>0</v>
      </c>
    </row>
    <row r="205" spans="1:8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8562587</v>
      </c>
      <c r="F205" s="22">
        <v>3135039</v>
      </c>
      <c r="G205" s="22">
        <v>1427098</v>
      </c>
      <c r="H205" s="22">
        <v>396522</v>
      </c>
    </row>
    <row r="206" spans="1:8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1236432</v>
      </c>
      <c r="F206" s="22">
        <v>377486</v>
      </c>
      <c r="G206" s="22">
        <v>206072</v>
      </c>
      <c r="H206" s="22">
        <v>32190</v>
      </c>
    </row>
    <row r="207" spans="1:8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1878267</v>
      </c>
      <c r="F207" s="22">
        <v>64821</v>
      </c>
      <c r="G207" s="22">
        <v>313045</v>
      </c>
      <c r="H207" s="22">
        <v>44223</v>
      </c>
    </row>
    <row r="208" spans="1:8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2057306</v>
      </c>
      <c r="F208" s="22">
        <v>0</v>
      </c>
      <c r="G208" s="22">
        <v>342884</v>
      </c>
      <c r="H208" s="22">
        <v>0</v>
      </c>
    </row>
    <row r="209" spans="1:8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1179178</v>
      </c>
      <c r="F209" s="22">
        <v>256259</v>
      </c>
      <c r="G209" s="22">
        <v>196530</v>
      </c>
      <c r="H209" s="22">
        <v>60136</v>
      </c>
    </row>
    <row r="210" spans="1:8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2255694</v>
      </c>
      <c r="F210" s="22">
        <v>0</v>
      </c>
      <c r="G210" s="22">
        <v>375949</v>
      </c>
      <c r="H210" s="22">
        <v>0</v>
      </c>
    </row>
    <row r="211" spans="1:8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1510422</v>
      </c>
      <c r="F211" s="22">
        <v>0</v>
      </c>
      <c r="G211" s="22">
        <v>251737</v>
      </c>
      <c r="H211" s="22">
        <v>0</v>
      </c>
    </row>
    <row r="212" spans="1:8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4680165</v>
      </c>
      <c r="F212" s="22">
        <v>2792686</v>
      </c>
      <c r="G212" s="22">
        <v>780026</v>
      </c>
      <c r="H212" s="22">
        <v>254556</v>
      </c>
    </row>
    <row r="213" spans="1:8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1138539</v>
      </c>
      <c r="F213" s="22">
        <v>0</v>
      </c>
      <c r="G213" s="22">
        <v>189757</v>
      </c>
      <c r="H213" s="22">
        <v>0</v>
      </c>
    </row>
    <row r="214" spans="1:8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635268</v>
      </c>
      <c r="F214" s="22">
        <v>0</v>
      </c>
      <c r="G214" s="22">
        <v>105878</v>
      </c>
      <c r="H214" s="22">
        <v>0</v>
      </c>
    </row>
    <row r="215" spans="1:8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1780026</v>
      </c>
      <c r="F215" s="22">
        <v>235200</v>
      </c>
      <c r="G215" s="22">
        <v>296671</v>
      </c>
      <c r="H215" s="22">
        <v>65456</v>
      </c>
    </row>
    <row r="216" spans="1:8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434091</v>
      </c>
      <c r="F216" s="22">
        <v>0</v>
      </c>
      <c r="G216" s="22">
        <v>72349</v>
      </c>
      <c r="H216" s="22">
        <v>0</v>
      </c>
    </row>
    <row r="217" spans="1:8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2869326</v>
      </c>
      <c r="F217" s="22">
        <v>161750</v>
      </c>
      <c r="G217" s="22">
        <v>478221</v>
      </c>
      <c r="H217" s="22">
        <v>162798</v>
      </c>
    </row>
    <row r="218" spans="1:8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876650</v>
      </c>
      <c r="F218" s="22">
        <v>173543</v>
      </c>
      <c r="G218" s="22">
        <v>146108</v>
      </c>
      <c r="H218" s="22">
        <v>41975</v>
      </c>
    </row>
    <row r="219" spans="1:8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3585912</v>
      </c>
      <c r="F219" s="22">
        <v>0</v>
      </c>
      <c r="G219" s="22">
        <v>597652</v>
      </c>
      <c r="H219" s="22">
        <v>0</v>
      </c>
    </row>
    <row r="220" spans="1:8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446124</v>
      </c>
      <c r="F220" s="22">
        <v>0</v>
      </c>
      <c r="G220" s="22">
        <v>74354</v>
      </c>
      <c r="H220" s="22">
        <v>0</v>
      </c>
    </row>
    <row r="221" spans="1:8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1961132</v>
      </c>
      <c r="F221" s="22">
        <v>10000</v>
      </c>
      <c r="G221" s="22">
        <v>326855</v>
      </c>
      <c r="H221" s="22">
        <v>10000</v>
      </c>
    </row>
    <row r="222" spans="1:8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1132641</v>
      </c>
      <c r="F222" s="22">
        <v>0</v>
      </c>
      <c r="G222" s="22">
        <v>188774</v>
      </c>
      <c r="H222" s="22">
        <v>0</v>
      </c>
    </row>
    <row r="223" spans="1:8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1569338</v>
      </c>
      <c r="F223" s="22">
        <v>0</v>
      </c>
      <c r="G223" s="22">
        <v>261556</v>
      </c>
      <c r="H223" s="22">
        <v>0</v>
      </c>
    </row>
    <row r="224" spans="1:8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3728846</v>
      </c>
      <c r="F224" s="22">
        <v>705455</v>
      </c>
      <c r="G224" s="22">
        <v>621474</v>
      </c>
      <c r="H224" s="22">
        <v>67387</v>
      </c>
    </row>
    <row r="225" spans="1:8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4159197</v>
      </c>
      <c r="F225" s="22">
        <v>690481</v>
      </c>
      <c r="G225" s="22">
        <v>693200</v>
      </c>
      <c r="H225" s="22">
        <v>123840</v>
      </c>
    </row>
    <row r="226" spans="1:8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1203744</v>
      </c>
      <c r="F226" s="22">
        <v>232525</v>
      </c>
      <c r="G226" s="22">
        <v>200624</v>
      </c>
      <c r="H226" s="22">
        <v>23606</v>
      </c>
    </row>
    <row r="227" spans="1:8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3833184</v>
      </c>
      <c r="F227" s="22">
        <v>0</v>
      </c>
      <c r="G227" s="22">
        <v>638864</v>
      </c>
      <c r="H227" s="22">
        <v>0</v>
      </c>
    </row>
    <row r="228" spans="1:8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976455</v>
      </c>
      <c r="F228" s="22">
        <v>0</v>
      </c>
      <c r="G228" s="22">
        <v>162743</v>
      </c>
      <c r="H228" s="22">
        <v>0</v>
      </c>
    </row>
    <row r="229" spans="1:8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838158</v>
      </c>
      <c r="F229" s="22">
        <v>0</v>
      </c>
      <c r="G229" s="22">
        <v>139693</v>
      </c>
      <c r="H229" s="22">
        <v>0</v>
      </c>
    </row>
    <row r="230" spans="1:8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1593330</v>
      </c>
      <c r="F230" s="22">
        <v>307911</v>
      </c>
      <c r="G230" s="22">
        <v>265555</v>
      </c>
      <c r="H230" s="22">
        <v>32573</v>
      </c>
    </row>
    <row r="231" spans="1:8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676077</v>
      </c>
      <c r="F231" s="22">
        <v>0</v>
      </c>
      <c r="G231" s="22">
        <v>112680</v>
      </c>
      <c r="H231" s="22">
        <v>0</v>
      </c>
    </row>
    <row r="232" spans="1:8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744366</v>
      </c>
      <c r="F232" s="22">
        <v>0</v>
      </c>
      <c r="G232" s="22">
        <v>124061</v>
      </c>
      <c r="H232" s="22">
        <v>0</v>
      </c>
    </row>
    <row r="233" spans="1:8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2620287</v>
      </c>
      <c r="F233" s="22">
        <v>191194</v>
      </c>
      <c r="G233" s="22">
        <v>436715</v>
      </c>
      <c r="H233" s="22">
        <v>57765</v>
      </c>
    </row>
    <row r="234" spans="1:8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1922661</v>
      </c>
      <c r="F234" s="22">
        <v>93496</v>
      </c>
      <c r="G234" s="22">
        <v>320444</v>
      </c>
      <c r="H234" s="22">
        <v>64569</v>
      </c>
    </row>
    <row r="235" spans="1:8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816356</v>
      </c>
      <c r="F235" s="22">
        <v>0</v>
      </c>
      <c r="G235" s="22">
        <v>136059</v>
      </c>
      <c r="H235" s="22">
        <v>0</v>
      </c>
    </row>
    <row r="236" spans="1:8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</row>
    <row r="237" spans="1:8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1378206</v>
      </c>
      <c r="F237" s="22">
        <v>0</v>
      </c>
      <c r="G237" s="22">
        <v>229701</v>
      </c>
      <c r="H237" s="22">
        <v>0</v>
      </c>
    </row>
    <row r="238" spans="1:8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2531972</v>
      </c>
      <c r="F238" s="22">
        <v>0</v>
      </c>
      <c r="G238" s="22">
        <v>421995</v>
      </c>
      <c r="H238" s="22">
        <v>0</v>
      </c>
    </row>
    <row r="239" spans="1:8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3135321</v>
      </c>
      <c r="F239" s="22">
        <v>0</v>
      </c>
      <c r="G239" s="22">
        <v>522554</v>
      </c>
      <c r="H239" s="22">
        <v>0</v>
      </c>
    </row>
    <row r="240" spans="1:8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3635019</v>
      </c>
      <c r="F240" s="22">
        <v>200109</v>
      </c>
      <c r="G240" s="22">
        <v>605837</v>
      </c>
      <c r="H240" s="22">
        <v>59190</v>
      </c>
    </row>
    <row r="241" spans="1:8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1369007</v>
      </c>
      <c r="F241" s="22">
        <v>437536</v>
      </c>
      <c r="G241" s="22">
        <v>228168</v>
      </c>
      <c r="H241" s="22">
        <v>47951</v>
      </c>
    </row>
    <row r="242" spans="1:8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1078104</v>
      </c>
      <c r="F242" s="22">
        <v>0</v>
      </c>
      <c r="G242" s="22">
        <v>179684</v>
      </c>
      <c r="H242" s="22">
        <v>0</v>
      </c>
    </row>
    <row r="243" spans="1:8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4341212</v>
      </c>
      <c r="F243" s="22">
        <v>504338</v>
      </c>
      <c r="G243" s="22">
        <v>723535</v>
      </c>
      <c r="H243" s="22">
        <v>104393</v>
      </c>
    </row>
    <row r="244" spans="1:8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2438157</v>
      </c>
      <c r="F244" s="22">
        <v>853007</v>
      </c>
      <c r="G244" s="22">
        <v>406360</v>
      </c>
      <c r="H244" s="22">
        <v>116689</v>
      </c>
    </row>
    <row r="245" spans="1:8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993395</v>
      </c>
      <c r="F245" s="22">
        <v>103899</v>
      </c>
      <c r="G245" s="22">
        <v>165566</v>
      </c>
      <c r="H245" s="22">
        <v>13615</v>
      </c>
    </row>
    <row r="246" spans="1:8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941063</v>
      </c>
      <c r="F246" s="22">
        <v>0</v>
      </c>
      <c r="G246" s="22">
        <v>156844</v>
      </c>
      <c r="H246" s="22">
        <v>0</v>
      </c>
    </row>
    <row r="247" spans="1:8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1604121</v>
      </c>
      <c r="F247" s="22">
        <v>910475</v>
      </c>
      <c r="G247" s="22">
        <v>267354</v>
      </c>
      <c r="H247" s="22">
        <v>18821</v>
      </c>
    </row>
    <row r="248" spans="1:8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5235944</v>
      </c>
      <c r="F248" s="22">
        <v>1014142</v>
      </c>
      <c r="G248" s="22">
        <v>872657</v>
      </c>
      <c r="H248" s="22">
        <v>161140</v>
      </c>
    </row>
    <row r="249" spans="1:8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763146</v>
      </c>
      <c r="F249" s="22">
        <v>0</v>
      </c>
      <c r="G249" s="22">
        <v>127191</v>
      </c>
      <c r="H249" s="22">
        <v>0</v>
      </c>
    </row>
    <row r="250" spans="1:8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2100005</v>
      </c>
      <c r="F250" s="22">
        <v>652488</v>
      </c>
      <c r="G250" s="22">
        <v>350001</v>
      </c>
      <c r="H250" s="22">
        <v>93913</v>
      </c>
    </row>
    <row r="251" spans="1:8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660722</v>
      </c>
      <c r="F251" s="22">
        <v>0</v>
      </c>
      <c r="G251" s="22">
        <v>110120</v>
      </c>
      <c r="H251" s="22">
        <v>0</v>
      </c>
    </row>
    <row r="252" spans="1:8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1239567</v>
      </c>
      <c r="F252" s="22">
        <v>20910</v>
      </c>
      <c r="G252" s="22">
        <v>206595</v>
      </c>
      <c r="H252" s="22">
        <v>7823</v>
      </c>
    </row>
    <row r="253" spans="1:8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4409561</v>
      </c>
      <c r="F253" s="22">
        <v>950199</v>
      </c>
      <c r="G253" s="22">
        <v>734927</v>
      </c>
      <c r="H253" s="22">
        <v>76763</v>
      </c>
    </row>
    <row r="254" spans="1:8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4237997</v>
      </c>
      <c r="F254" s="22">
        <v>406713</v>
      </c>
      <c r="G254" s="22">
        <v>706333</v>
      </c>
      <c r="H254" s="22">
        <v>206212</v>
      </c>
    </row>
    <row r="255" spans="1:8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1543758</v>
      </c>
      <c r="F255" s="22">
        <v>0</v>
      </c>
      <c r="G255" s="22">
        <v>257293</v>
      </c>
      <c r="H255" s="22">
        <v>0</v>
      </c>
    </row>
    <row r="256" spans="1:8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1864040</v>
      </c>
      <c r="F256" s="22">
        <v>471764</v>
      </c>
      <c r="G256" s="22">
        <v>310673</v>
      </c>
      <c r="H256" s="22">
        <v>47305</v>
      </c>
    </row>
    <row r="257" spans="1:8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4486419</v>
      </c>
      <c r="F257" s="22">
        <v>530442</v>
      </c>
      <c r="G257" s="22">
        <v>747737</v>
      </c>
      <c r="H257" s="22">
        <v>106574</v>
      </c>
    </row>
    <row r="258" spans="1:8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1373900</v>
      </c>
      <c r="F258" s="22">
        <v>0</v>
      </c>
      <c r="G258" s="22">
        <v>228983</v>
      </c>
      <c r="H258" s="22">
        <v>0</v>
      </c>
    </row>
    <row r="259" spans="1:8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1366538</v>
      </c>
      <c r="F259" s="22">
        <v>21553</v>
      </c>
      <c r="G259" s="22">
        <v>227756</v>
      </c>
      <c r="H259" s="22">
        <v>15860</v>
      </c>
    </row>
    <row r="260" spans="1:8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3105233</v>
      </c>
      <c r="F260" s="22">
        <v>0</v>
      </c>
      <c r="G260" s="22">
        <v>517539</v>
      </c>
      <c r="H260" s="22">
        <v>0</v>
      </c>
    </row>
    <row r="261" spans="1:8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1783004</v>
      </c>
      <c r="F261" s="22">
        <v>512415</v>
      </c>
      <c r="G261" s="22">
        <v>297167</v>
      </c>
      <c r="H261" s="22">
        <v>70206</v>
      </c>
    </row>
    <row r="262" spans="1:8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973965</v>
      </c>
      <c r="F262" s="22">
        <v>0</v>
      </c>
      <c r="G262" s="22">
        <v>162328</v>
      </c>
      <c r="H262" s="22">
        <v>0</v>
      </c>
    </row>
    <row r="263" spans="1:8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910431</v>
      </c>
      <c r="F263" s="22">
        <v>0</v>
      </c>
      <c r="G263" s="22">
        <v>151739</v>
      </c>
      <c r="H263" s="22">
        <v>0</v>
      </c>
    </row>
    <row r="264" spans="1:8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493337</v>
      </c>
      <c r="F264" s="22">
        <v>0</v>
      </c>
      <c r="G264" s="22">
        <v>82223</v>
      </c>
      <c r="H264" s="22">
        <v>0</v>
      </c>
    </row>
    <row r="265" spans="1:8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148896</v>
      </c>
      <c r="F265" s="22">
        <v>0</v>
      </c>
      <c r="G265" s="22">
        <v>24816</v>
      </c>
      <c r="H265" s="22">
        <v>0</v>
      </c>
    </row>
    <row r="266" spans="1:8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195384</v>
      </c>
      <c r="F266" s="22">
        <v>0</v>
      </c>
      <c r="G266" s="22">
        <v>32564</v>
      </c>
      <c r="H266" s="22">
        <v>0</v>
      </c>
    </row>
    <row r="267" spans="1:8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907397</v>
      </c>
      <c r="F267" s="22">
        <v>219713</v>
      </c>
      <c r="G267" s="22">
        <v>151233</v>
      </c>
      <c r="H267" s="22">
        <v>0</v>
      </c>
    </row>
    <row r="268" spans="1:8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337340</v>
      </c>
      <c r="F268" s="22">
        <v>0</v>
      </c>
      <c r="G268" s="22">
        <v>62890</v>
      </c>
      <c r="H268" s="22">
        <v>0</v>
      </c>
    </row>
    <row r="269" spans="1:8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166364</v>
      </c>
      <c r="F269" s="22">
        <v>0</v>
      </c>
      <c r="G269" s="22">
        <v>27727</v>
      </c>
      <c r="H269" s="22">
        <v>0</v>
      </c>
    </row>
    <row r="270" spans="1:8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128435</v>
      </c>
      <c r="F270" s="22">
        <v>0</v>
      </c>
      <c r="G270" s="22">
        <v>21406</v>
      </c>
      <c r="H270" s="22">
        <v>0</v>
      </c>
    </row>
    <row r="271" spans="1:8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129119</v>
      </c>
      <c r="F271" s="22">
        <v>0</v>
      </c>
      <c r="G271" s="22">
        <v>21520</v>
      </c>
      <c r="H271" s="22">
        <v>0</v>
      </c>
    </row>
    <row r="272" spans="1:8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714771</v>
      </c>
      <c r="F272" s="22">
        <v>0</v>
      </c>
      <c r="G272" s="22">
        <v>119129</v>
      </c>
      <c r="H272" s="22">
        <v>0</v>
      </c>
    </row>
    <row r="273" spans="1:8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275871</v>
      </c>
      <c r="F273" s="22">
        <v>0</v>
      </c>
      <c r="G273" s="22">
        <v>45979</v>
      </c>
      <c r="H273" s="22">
        <v>0</v>
      </c>
    </row>
    <row r="274" spans="1:8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1016523</v>
      </c>
      <c r="F274" s="22">
        <v>0</v>
      </c>
      <c r="G274" s="22">
        <v>169421</v>
      </c>
      <c r="H274" s="22">
        <v>0</v>
      </c>
    </row>
    <row r="275" spans="1:8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565334</v>
      </c>
      <c r="F275" s="22">
        <v>0</v>
      </c>
      <c r="G275" s="22">
        <v>94222</v>
      </c>
      <c r="H275" s="22">
        <v>0</v>
      </c>
    </row>
    <row r="276" spans="1:8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798666</v>
      </c>
      <c r="F276" s="22">
        <v>0</v>
      </c>
      <c r="G276" s="22">
        <v>133111</v>
      </c>
      <c r="H276" s="22">
        <v>0</v>
      </c>
    </row>
    <row r="277" spans="1:8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317367</v>
      </c>
      <c r="F277" s="22">
        <v>226713</v>
      </c>
      <c r="G277" s="22">
        <v>52895</v>
      </c>
      <c r="H277" s="22">
        <v>0</v>
      </c>
    </row>
    <row r="278" spans="1:8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349662</v>
      </c>
      <c r="F278" s="22">
        <v>0</v>
      </c>
      <c r="G278" s="22">
        <v>58277</v>
      </c>
      <c r="H278" s="22">
        <v>0</v>
      </c>
    </row>
    <row r="279" spans="1:8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594083</v>
      </c>
      <c r="F279" s="22">
        <v>0</v>
      </c>
      <c r="G279" s="22">
        <v>99014</v>
      </c>
      <c r="H279" s="22">
        <v>0</v>
      </c>
    </row>
    <row r="280" spans="1:8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199491</v>
      </c>
      <c r="F280" s="22">
        <v>0</v>
      </c>
      <c r="G280" s="22">
        <v>33249</v>
      </c>
      <c r="H280" s="22">
        <v>0</v>
      </c>
    </row>
    <row r="281" spans="1:8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395403</v>
      </c>
      <c r="F281" s="22">
        <v>0</v>
      </c>
      <c r="G281" s="22">
        <v>65901</v>
      </c>
      <c r="H281" s="22">
        <v>0</v>
      </c>
    </row>
    <row r="282" spans="1:8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1015907</v>
      </c>
      <c r="F282" s="22">
        <v>0</v>
      </c>
      <c r="G282" s="22">
        <v>169318</v>
      </c>
      <c r="H282" s="22">
        <v>0</v>
      </c>
    </row>
    <row r="283" spans="1:8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221817</v>
      </c>
      <c r="F283" s="22">
        <v>0</v>
      </c>
      <c r="G283" s="22">
        <v>36970</v>
      </c>
      <c r="H283" s="22">
        <v>0</v>
      </c>
    </row>
    <row r="284" spans="1:8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152939</v>
      </c>
      <c r="F284" s="22">
        <v>0</v>
      </c>
      <c r="G284" s="22">
        <v>25490</v>
      </c>
      <c r="H284" s="22">
        <v>0</v>
      </c>
    </row>
    <row r="285" spans="1:8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201548</v>
      </c>
      <c r="F285" s="22">
        <v>0</v>
      </c>
      <c r="G285" s="22">
        <v>33591</v>
      </c>
      <c r="H285" s="22">
        <v>0</v>
      </c>
    </row>
    <row r="286" spans="1:8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1210535</v>
      </c>
      <c r="F286" s="22">
        <v>154286</v>
      </c>
      <c r="G286" s="22">
        <v>201756</v>
      </c>
      <c r="H286" s="22">
        <v>154286</v>
      </c>
    </row>
    <row r="287" spans="1:8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337400</v>
      </c>
      <c r="F287" s="22">
        <v>0</v>
      </c>
      <c r="G287" s="22">
        <v>56233</v>
      </c>
      <c r="H287" s="22">
        <v>0</v>
      </c>
    </row>
    <row r="288" spans="1:8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432062</v>
      </c>
      <c r="F288" s="22">
        <v>101595</v>
      </c>
      <c r="G288" s="22">
        <v>72010</v>
      </c>
      <c r="H288" s="22">
        <v>30900</v>
      </c>
    </row>
    <row r="289" spans="1:8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1187237</v>
      </c>
      <c r="F289" s="22">
        <v>81333</v>
      </c>
      <c r="G289" s="22">
        <v>197873</v>
      </c>
      <c r="H289" s="22">
        <v>0</v>
      </c>
    </row>
    <row r="290" spans="1:8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424061</v>
      </c>
      <c r="F290" s="22">
        <v>0</v>
      </c>
      <c r="G290" s="22">
        <v>70677</v>
      </c>
      <c r="H290" s="22">
        <v>0</v>
      </c>
    </row>
    <row r="291" spans="1:8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719984</v>
      </c>
      <c r="F291" s="22">
        <v>0</v>
      </c>
      <c r="G291" s="22">
        <v>119997</v>
      </c>
      <c r="H291" s="22">
        <v>0</v>
      </c>
    </row>
    <row r="292" spans="1:8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322167</v>
      </c>
      <c r="F292" s="22">
        <v>0</v>
      </c>
      <c r="G292" s="22">
        <v>53695</v>
      </c>
      <c r="H292" s="22">
        <v>0</v>
      </c>
    </row>
    <row r="293" spans="1:8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72599</v>
      </c>
      <c r="F293" s="22">
        <v>0</v>
      </c>
      <c r="G293" s="22">
        <v>12100</v>
      </c>
      <c r="H293" s="22">
        <v>0</v>
      </c>
    </row>
    <row r="294" spans="1:8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672014</v>
      </c>
      <c r="F294" s="22">
        <v>0</v>
      </c>
      <c r="G294" s="22">
        <v>112002</v>
      </c>
      <c r="H294" s="22">
        <v>0</v>
      </c>
    </row>
    <row r="295" spans="1:8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818708</v>
      </c>
      <c r="F295" s="22">
        <v>88035</v>
      </c>
      <c r="G295" s="22">
        <v>136451</v>
      </c>
      <c r="H295" s="22">
        <v>6777</v>
      </c>
    </row>
    <row r="296" spans="1:8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658688</v>
      </c>
      <c r="F296" s="22">
        <v>0</v>
      </c>
      <c r="G296" s="22">
        <v>109781</v>
      </c>
      <c r="H296" s="22">
        <v>0</v>
      </c>
    </row>
    <row r="297" spans="1:8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980502</v>
      </c>
      <c r="F297" s="22">
        <v>0</v>
      </c>
      <c r="G297" s="22">
        <v>163417</v>
      </c>
      <c r="H297" s="22">
        <v>0</v>
      </c>
    </row>
    <row r="298" spans="1:8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1392831</v>
      </c>
      <c r="F298" s="22">
        <v>687569</v>
      </c>
      <c r="G298" s="22">
        <v>232139</v>
      </c>
      <c r="H298" s="22">
        <v>51307</v>
      </c>
    </row>
    <row r="299" spans="1:8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440909</v>
      </c>
      <c r="F299" s="22">
        <v>0</v>
      </c>
      <c r="G299" s="22">
        <v>73485</v>
      </c>
      <c r="H299" s="22">
        <v>0</v>
      </c>
    </row>
    <row r="300" spans="1:8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767697</v>
      </c>
      <c r="F300" s="22">
        <v>0</v>
      </c>
      <c r="G300" s="22">
        <v>127950</v>
      </c>
      <c r="H300" s="22">
        <v>0</v>
      </c>
    </row>
    <row r="301" spans="1:8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224516</v>
      </c>
      <c r="F301" s="22">
        <v>0</v>
      </c>
      <c r="G301" s="22">
        <v>37419</v>
      </c>
      <c r="H301" s="22">
        <v>0</v>
      </c>
    </row>
    <row r="302" spans="1:8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394218</v>
      </c>
      <c r="F302" s="22">
        <v>0</v>
      </c>
      <c r="G302" s="22">
        <v>65703</v>
      </c>
      <c r="H302" s="22">
        <v>0</v>
      </c>
    </row>
    <row r="303" spans="1:8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871394</v>
      </c>
      <c r="F303" s="22">
        <v>684226</v>
      </c>
      <c r="G303" s="22">
        <v>145232</v>
      </c>
      <c r="H303" s="22">
        <v>28949</v>
      </c>
    </row>
    <row r="304" spans="1:8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426437</v>
      </c>
      <c r="F304" s="22">
        <v>0</v>
      </c>
      <c r="G304" s="22">
        <v>71073</v>
      </c>
      <c r="H304" s="22">
        <v>0</v>
      </c>
    </row>
    <row r="305" spans="1:8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555392</v>
      </c>
      <c r="F305" s="22">
        <v>0</v>
      </c>
      <c r="G305" s="22">
        <v>92565</v>
      </c>
      <c r="H305" s="22">
        <v>0</v>
      </c>
    </row>
    <row r="306" spans="1:8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218775</v>
      </c>
      <c r="F306" s="22">
        <v>0</v>
      </c>
      <c r="G306" s="22">
        <v>36463</v>
      </c>
      <c r="H306" s="22">
        <v>0</v>
      </c>
    </row>
    <row r="307" spans="1:8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1359216</v>
      </c>
      <c r="F307" s="22">
        <v>0</v>
      </c>
      <c r="G307" s="22">
        <v>226536</v>
      </c>
      <c r="H307" s="22">
        <v>0</v>
      </c>
    </row>
    <row r="308" spans="1:8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830814</v>
      </c>
      <c r="F308" s="22">
        <v>0</v>
      </c>
      <c r="G308" s="22">
        <v>138469</v>
      </c>
      <c r="H308" s="22">
        <v>0</v>
      </c>
    </row>
    <row r="309" spans="1:8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333350</v>
      </c>
      <c r="F309" s="22">
        <v>0</v>
      </c>
      <c r="G309" s="22">
        <v>55558</v>
      </c>
      <c r="H309" s="22">
        <v>0</v>
      </c>
    </row>
    <row r="310" spans="1:8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152862</v>
      </c>
      <c r="F310" s="22">
        <v>0</v>
      </c>
      <c r="G310" s="22">
        <v>25477</v>
      </c>
      <c r="H310" s="22">
        <v>0</v>
      </c>
    </row>
    <row r="311" spans="1:8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723212</v>
      </c>
      <c r="F311" s="22">
        <v>0</v>
      </c>
      <c r="G311" s="22">
        <v>120535</v>
      </c>
      <c r="H311" s="22">
        <v>0</v>
      </c>
    </row>
    <row r="312" spans="1:8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815465</v>
      </c>
      <c r="F312" s="22">
        <v>0</v>
      </c>
      <c r="G312" s="22">
        <v>135911</v>
      </c>
      <c r="H312" s="22">
        <v>0</v>
      </c>
    </row>
    <row r="313" spans="1:8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904544</v>
      </c>
      <c r="F313" s="22">
        <v>53735</v>
      </c>
      <c r="G313" s="22">
        <v>150757</v>
      </c>
      <c r="H313" s="22">
        <v>4406</v>
      </c>
    </row>
    <row r="314" spans="1:8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577545</v>
      </c>
      <c r="F314" s="22">
        <v>0</v>
      </c>
      <c r="G314" s="22">
        <v>96258</v>
      </c>
      <c r="H314" s="22">
        <v>0</v>
      </c>
    </row>
    <row r="315" spans="1:8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2841773</v>
      </c>
      <c r="F315" s="22">
        <v>0</v>
      </c>
      <c r="G315" s="22">
        <v>473629</v>
      </c>
      <c r="H315" s="22">
        <v>0</v>
      </c>
    </row>
    <row r="316" spans="1:8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7443966</v>
      </c>
      <c r="F316" s="22">
        <v>0</v>
      </c>
      <c r="G316" s="22">
        <v>1240661</v>
      </c>
      <c r="H316" s="22">
        <v>0</v>
      </c>
    </row>
    <row r="317" spans="1:8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271836</v>
      </c>
      <c r="F317" s="22">
        <v>0</v>
      </c>
      <c r="G317" s="22">
        <v>45306</v>
      </c>
      <c r="H317" s="22">
        <v>0</v>
      </c>
    </row>
    <row r="318" spans="1:8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50906</v>
      </c>
      <c r="F318" s="22">
        <v>0</v>
      </c>
      <c r="G318" s="22">
        <v>8484</v>
      </c>
      <c r="H318" s="22">
        <v>0</v>
      </c>
    </row>
    <row r="319" spans="1:8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521874</v>
      </c>
      <c r="F319" s="22">
        <v>0</v>
      </c>
      <c r="G319" s="22">
        <v>86979</v>
      </c>
      <c r="H319" s="22">
        <v>0</v>
      </c>
    </row>
    <row r="320" spans="1:8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48230</v>
      </c>
      <c r="F320" s="22">
        <v>0</v>
      </c>
      <c r="G320" s="22">
        <v>8038</v>
      </c>
      <c r="H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CAD4D-BDB2-4DDE-B30E-5FA7139F4DD8}">
  <dimension ref="A1:S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778</v>
      </c>
      <c r="D1" s="20" t="s">
        <v>779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780</v>
      </c>
      <c r="F2" s="21" t="s">
        <v>781</v>
      </c>
      <c r="G2" s="21" t="s">
        <v>782</v>
      </c>
      <c r="H2" s="21" t="s">
        <v>783</v>
      </c>
      <c r="I2" s="21" t="s">
        <v>784</v>
      </c>
      <c r="J2" s="21" t="s">
        <v>785</v>
      </c>
      <c r="K2" s="21" t="s">
        <v>786</v>
      </c>
      <c r="L2" s="21" t="s">
        <v>787</v>
      </c>
      <c r="M2" s="21" t="s">
        <v>788</v>
      </c>
      <c r="N2" s="21" t="s">
        <v>16</v>
      </c>
      <c r="O2" s="21" t="s">
        <v>789</v>
      </c>
      <c r="P2" s="21" t="s">
        <v>790</v>
      </c>
      <c r="Q2" s="21" t="s">
        <v>791</v>
      </c>
      <c r="R2" s="21" t="s">
        <v>792</v>
      </c>
      <c r="S2" s="21" t="s">
        <v>793</v>
      </c>
    </row>
    <row r="3" spans="1:19" x14ac:dyDescent="0.25">
      <c r="A3" s="21"/>
      <c r="B3" s="21"/>
      <c r="C3" s="21"/>
      <c r="D3" s="21" t="s">
        <v>89</v>
      </c>
      <c r="E3" s="21" t="s">
        <v>794</v>
      </c>
      <c r="F3" s="21" t="s">
        <v>795</v>
      </c>
      <c r="G3" s="21" t="s">
        <v>796</v>
      </c>
      <c r="H3" s="21" t="s">
        <v>797</v>
      </c>
      <c r="I3" s="21" t="s">
        <v>798</v>
      </c>
      <c r="J3" s="21" t="s">
        <v>799</v>
      </c>
      <c r="K3" s="21" t="s">
        <v>800</v>
      </c>
      <c r="L3" s="21" t="s">
        <v>801</v>
      </c>
      <c r="M3" s="21" t="s">
        <v>802</v>
      </c>
      <c r="N3" s="21" t="s">
        <v>803</v>
      </c>
      <c r="O3" s="21" t="s">
        <v>804</v>
      </c>
      <c r="P3" s="21" t="s">
        <v>805</v>
      </c>
      <c r="Q3" s="21" t="s">
        <v>806</v>
      </c>
      <c r="R3" s="21" t="s">
        <v>807</v>
      </c>
      <c r="S3" s="21" t="s">
        <v>808</v>
      </c>
    </row>
    <row r="4" spans="1:1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1211989</v>
      </c>
      <c r="F4" s="22">
        <v>103037339</v>
      </c>
      <c r="G4" s="22">
        <v>-64929612</v>
      </c>
      <c r="H4" s="22">
        <v>9042590</v>
      </c>
      <c r="I4" s="22">
        <v>0</v>
      </c>
      <c r="J4" s="22">
        <v>-43961649</v>
      </c>
      <c r="K4" s="22">
        <v>0</v>
      </c>
      <c r="L4" s="22">
        <v>-38373418</v>
      </c>
      <c r="M4" s="22">
        <v>299621</v>
      </c>
      <c r="N4" s="22">
        <v>37748824</v>
      </c>
      <c r="O4" s="22">
        <v>0</v>
      </c>
      <c r="P4" s="22">
        <v>-6845692</v>
      </c>
      <c r="Q4" s="22">
        <v>0</v>
      </c>
      <c r="R4" s="22">
        <v>4322898</v>
      </c>
      <c r="S4" s="22">
        <v>1552890</v>
      </c>
    </row>
    <row r="5" spans="1:1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-658976</v>
      </c>
      <c r="F5" s="22">
        <v>-1761308</v>
      </c>
      <c r="G5" s="22">
        <v>-5646724</v>
      </c>
      <c r="H5" s="22">
        <v>112960</v>
      </c>
      <c r="I5" s="22">
        <v>0</v>
      </c>
      <c r="J5" s="22">
        <v>-6428411</v>
      </c>
      <c r="K5" s="22">
        <v>0</v>
      </c>
      <c r="L5" s="22">
        <v>0</v>
      </c>
      <c r="M5" s="22">
        <v>3094722</v>
      </c>
      <c r="N5" s="22">
        <v>11684535</v>
      </c>
      <c r="O5" s="22">
        <v>0</v>
      </c>
      <c r="P5" s="22">
        <v>-2299274</v>
      </c>
      <c r="Q5" s="22">
        <v>0</v>
      </c>
      <c r="R5" s="22">
        <v>2865</v>
      </c>
      <c r="S5" s="22">
        <v>-1899611</v>
      </c>
    </row>
    <row r="6" spans="1:1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13287216</v>
      </c>
      <c r="F6" s="22">
        <v>32178</v>
      </c>
      <c r="G6" s="22">
        <v>-4279419</v>
      </c>
      <c r="H6" s="22">
        <v>377196</v>
      </c>
      <c r="I6" s="22">
        <v>0</v>
      </c>
      <c r="J6" s="22">
        <v>-3015024</v>
      </c>
      <c r="K6" s="22">
        <v>108732</v>
      </c>
      <c r="L6" s="22">
        <v>-48388</v>
      </c>
      <c r="M6" s="22">
        <v>109793</v>
      </c>
      <c r="N6" s="22">
        <v>6576569</v>
      </c>
      <c r="O6" s="22">
        <v>0</v>
      </c>
      <c r="P6" s="22">
        <v>-431443</v>
      </c>
      <c r="Q6" s="22">
        <v>0</v>
      </c>
      <c r="R6" s="22">
        <v>-12198</v>
      </c>
      <c r="S6" s="22">
        <v>12705212</v>
      </c>
    </row>
    <row r="7" spans="1:1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236408000</v>
      </c>
      <c r="F7" s="22">
        <v>1105111000</v>
      </c>
      <c r="G7" s="22">
        <v>-1212079000</v>
      </c>
      <c r="H7" s="22">
        <v>349744000</v>
      </c>
      <c r="I7" s="22">
        <v>0</v>
      </c>
      <c r="J7" s="22">
        <v>-104023000</v>
      </c>
      <c r="K7" s="22">
        <v>9203000</v>
      </c>
      <c r="L7" s="22">
        <v>-345075000</v>
      </c>
      <c r="M7" s="22">
        <v>13735000</v>
      </c>
      <c r="N7" s="22">
        <v>731361000</v>
      </c>
      <c r="O7" s="22">
        <v>0</v>
      </c>
      <c r="P7" s="22">
        <v>-230102000</v>
      </c>
      <c r="Q7" s="22">
        <v>0</v>
      </c>
      <c r="R7" s="22">
        <v>-278005000</v>
      </c>
      <c r="S7" s="22">
        <v>276278000</v>
      </c>
    </row>
    <row r="8" spans="1:1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14969674</v>
      </c>
      <c r="F8" s="22">
        <v>17342493</v>
      </c>
      <c r="G8" s="22">
        <v>-24354966</v>
      </c>
      <c r="H8" s="22">
        <v>1185721</v>
      </c>
      <c r="I8" s="22">
        <v>0</v>
      </c>
      <c r="J8" s="22">
        <v>-13032726</v>
      </c>
      <c r="K8" s="22">
        <v>71344</v>
      </c>
      <c r="L8" s="22">
        <v>-3190</v>
      </c>
      <c r="M8" s="22">
        <v>693759</v>
      </c>
      <c r="N8" s="22">
        <v>12325357</v>
      </c>
      <c r="O8" s="22">
        <v>0</v>
      </c>
      <c r="P8" s="22">
        <v>-1869996</v>
      </c>
      <c r="Q8" s="22">
        <v>0</v>
      </c>
      <c r="R8" s="22">
        <v>0</v>
      </c>
      <c r="S8" s="22">
        <v>7327470</v>
      </c>
    </row>
    <row r="9" spans="1:1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75363313</v>
      </c>
      <c r="F9" s="22">
        <v>25276666</v>
      </c>
      <c r="G9" s="22">
        <v>-3388616</v>
      </c>
      <c r="H9" s="22">
        <v>0</v>
      </c>
      <c r="I9" s="22">
        <v>0</v>
      </c>
      <c r="J9" s="22">
        <v>-15558773</v>
      </c>
      <c r="K9" s="22">
        <v>0</v>
      </c>
      <c r="L9" s="22">
        <v>-11580746</v>
      </c>
      <c r="M9" s="22">
        <v>205867</v>
      </c>
      <c r="N9" s="22">
        <v>7755641</v>
      </c>
      <c r="O9" s="22">
        <v>0</v>
      </c>
      <c r="P9" s="22">
        <v>-608247</v>
      </c>
      <c r="Q9" s="22">
        <v>0</v>
      </c>
      <c r="R9" s="22">
        <v>0</v>
      </c>
      <c r="S9" s="22">
        <v>77465105</v>
      </c>
    </row>
    <row r="10" spans="1:1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27954401</v>
      </c>
      <c r="F10" s="22">
        <v>1074682</v>
      </c>
      <c r="G10" s="22">
        <v>-5811000</v>
      </c>
      <c r="H10" s="22">
        <v>1522021</v>
      </c>
      <c r="I10" s="22">
        <v>0</v>
      </c>
      <c r="J10" s="22">
        <v>-8653544</v>
      </c>
      <c r="K10" s="22">
        <v>225030</v>
      </c>
      <c r="L10" s="22">
        <v>0</v>
      </c>
      <c r="M10" s="22">
        <v>3207339</v>
      </c>
      <c r="N10" s="22">
        <v>11990673</v>
      </c>
      <c r="O10" s="22">
        <v>0</v>
      </c>
      <c r="P10" s="22">
        <v>-3220442</v>
      </c>
      <c r="Q10" s="22">
        <v>0</v>
      </c>
      <c r="R10" s="22">
        <v>-178887</v>
      </c>
      <c r="S10" s="22">
        <v>28110273</v>
      </c>
    </row>
    <row r="11" spans="1:1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-40555000</v>
      </c>
      <c r="F11" s="22">
        <v>982100000</v>
      </c>
      <c r="G11" s="22">
        <v>-880125000</v>
      </c>
      <c r="H11" s="22">
        <v>231605000</v>
      </c>
      <c r="I11" s="22">
        <v>0</v>
      </c>
      <c r="J11" s="22">
        <v>-732885000</v>
      </c>
      <c r="K11" s="22">
        <v>2969000</v>
      </c>
      <c r="L11" s="22">
        <v>-61611000</v>
      </c>
      <c r="M11" s="22">
        <v>39858000</v>
      </c>
      <c r="N11" s="22">
        <v>686572000</v>
      </c>
      <c r="O11" s="22">
        <v>0</v>
      </c>
      <c r="P11" s="22">
        <v>-232169000</v>
      </c>
      <c r="Q11" s="22">
        <v>0</v>
      </c>
      <c r="R11" s="22">
        <v>0</v>
      </c>
      <c r="S11" s="22">
        <v>-4241000</v>
      </c>
    </row>
    <row r="12" spans="1:1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-1495000</v>
      </c>
      <c r="F12" s="22">
        <v>27466000</v>
      </c>
      <c r="G12" s="22">
        <v>-14899000</v>
      </c>
      <c r="H12" s="22">
        <v>1124000</v>
      </c>
      <c r="I12" s="22">
        <v>0</v>
      </c>
      <c r="J12" s="22">
        <v>-12055000</v>
      </c>
      <c r="K12" s="22">
        <v>168000</v>
      </c>
      <c r="L12" s="22">
        <v>-12513000</v>
      </c>
      <c r="M12" s="22">
        <v>107000</v>
      </c>
      <c r="N12" s="22">
        <v>16294000</v>
      </c>
      <c r="O12" s="22">
        <v>0</v>
      </c>
      <c r="P12" s="22">
        <v>-2133000</v>
      </c>
      <c r="Q12" s="22">
        <v>0</v>
      </c>
      <c r="R12" s="22">
        <v>-7000</v>
      </c>
      <c r="S12" s="22">
        <v>2057000</v>
      </c>
    </row>
    <row r="13" spans="1:1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23907599</v>
      </c>
      <c r="F13" s="22">
        <v>9542630</v>
      </c>
      <c r="G13" s="22">
        <v>-21104712</v>
      </c>
      <c r="H13" s="22">
        <v>7164231</v>
      </c>
      <c r="I13" s="22">
        <v>0</v>
      </c>
      <c r="J13" s="22">
        <v>-13686060</v>
      </c>
      <c r="K13" s="22">
        <v>206599</v>
      </c>
      <c r="L13" s="22">
        <v>-72000</v>
      </c>
      <c r="M13" s="22">
        <v>2700574</v>
      </c>
      <c r="N13" s="22">
        <v>36456769</v>
      </c>
      <c r="O13" s="22">
        <v>0</v>
      </c>
      <c r="P13" s="22">
        <v>-6960808</v>
      </c>
      <c r="Q13" s="22">
        <v>0</v>
      </c>
      <c r="R13" s="22">
        <v>-13186285</v>
      </c>
      <c r="S13" s="22">
        <v>24968537</v>
      </c>
    </row>
    <row r="14" spans="1:1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12142792</v>
      </c>
      <c r="F14" s="22">
        <v>2715928</v>
      </c>
      <c r="G14" s="22">
        <v>0</v>
      </c>
      <c r="H14" s="22">
        <v>-1806784</v>
      </c>
      <c r="I14" s="22">
        <v>0</v>
      </c>
      <c r="J14" s="22">
        <v>-12390394</v>
      </c>
      <c r="K14" s="22">
        <v>0</v>
      </c>
      <c r="L14" s="22">
        <v>-368556</v>
      </c>
      <c r="M14" s="22">
        <v>119441</v>
      </c>
      <c r="N14" s="22">
        <v>8052007</v>
      </c>
      <c r="O14" s="22">
        <v>0</v>
      </c>
      <c r="P14" s="22">
        <v>-1108485</v>
      </c>
      <c r="Q14" s="22">
        <v>0</v>
      </c>
      <c r="R14" s="22">
        <v>20493</v>
      </c>
      <c r="S14" s="22">
        <v>7376442</v>
      </c>
    </row>
    <row r="15" spans="1:1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11129599</v>
      </c>
      <c r="F15" s="22">
        <v>76519311</v>
      </c>
      <c r="G15" s="22">
        <v>-32319898</v>
      </c>
      <c r="H15" s="22">
        <v>5568131</v>
      </c>
      <c r="I15" s="22">
        <v>0</v>
      </c>
      <c r="J15" s="22">
        <v>-65186281</v>
      </c>
      <c r="K15" s="22">
        <v>31465</v>
      </c>
      <c r="L15" s="22">
        <v>-25866089</v>
      </c>
      <c r="M15" s="22">
        <v>241083</v>
      </c>
      <c r="N15" s="22">
        <v>28819376</v>
      </c>
      <c r="O15" s="22">
        <v>0</v>
      </c>
      <c r="P15" s="22">
        <v>-4724626</v>
      </c>
      <c r="Q15" s="22">
        <v>0</v>
      </c>
      <c r="R15" s="22">
        <v>12336000</v>
      </c>
      <c r="S15" s="22">
        <v>6548071</v>
      </c>
    </row>
    <row r="16" spans="1:1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73635000</v>
      </c>
      <c r="F16" s="22">
        <v>63860000</v>
      </c>
      <c r="G16" s="22">
        <v>-6031000</v>
      </c>
      <c r="H16" s="22">
        <v>19836000</v>
      </c>
      <c r="I16" s="22">
        <v>0</v>
      </c>
      <c r="J16" s="22">
        <v>-54693000</v>
      </c>
      <c r="K16" s="22">
        <v>1518000</v>
      </c>
      <c r="L16" s="22">
        <v>-79026000</v>
      </c>
      <c r="M16" s="22">
        <v>8074000</v>
      </c>
      <c r="N16" s="22">
        <v>77980000</v>
      </c>
      <c r="O16" s="22">
        <v>0</v>
      </c>
      <c r="P16" s="22">
        <v>-36590000</v>
      </c>
      <c r="Q16" s="22">
        <v>0</v>
      </c>
      <c r="R16" s="22">
        <v>-403000</v>
      </c>
      <c r="S16" s="22">
        <v>68160000</v>
      </c>
    </row>
    <row r="17" spans="1:1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36336775</v>
      </c>
      <c r="F17" s="22">
        <v>34231127</v>
      </c>
      <c r="G17" s="22">
        <v>-24861162</v>
      </c>
      <c r="H17" s="22">
        <v>2281692</v>
      </c>
      <c r="I17" s="22">
        <v>0</v>
      </c>
      <c r="J17" s="22">
        <v>-42959170</v>
      </c>
      <c r="K17" s="22">
        <v>111761</v>
      </c>
      <c r="L17" s="22">
        <v>-1353720</v>
      </c>
      <c r="M17" s="22">
        <v>20345</v>
      </c>
      <c r="N17" s="22">
        <v>24530964</v>
      </c>
      <c r="O17" s="22">
        <v>0</v>
      </c>
      <c r="P17" s="22">
        <v>-3487872</v>
      </c>
      <c r="Q17" s="22">
        <v>0</v>
      </c>
      <c r="R17" s="22">
        <v>690557</v>
      </c>
      <c r="S17" s="22">
        <v>25541297</v>
      </c>
    </row>
    <row r="18" spans="1:1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273966000</v>
      </c>
      <c r="F18" s="22">
        <v>145348000</v>
      </c>
      <c r="G18" s="22">
        <v>-205708000</v>
      </c>
      <c r="H18" s="22">
        <v>53830000</v>
      </c>
      <c r="I18" s="22">
        <v>0</v>
      </c>
      <c r="J18" s="22">
        <v>-122414000</v>
      </c>
      <c r="K18" s="22">
        <v>7740000</v>
      </c>
      <c r="L18" s="22">
        <v>-1195000</v>
      </c>
      <c r="M18" s="22">
        <v>1317000</v>
      </c>
      <c r="N18" s="22">
        <v>84605000</v>
      </c>
      <c r="O18" s="22">
        <v>0</v>
      </c>
      <c r="P18" s="22">
        <v>-26536000</v>
      </c>
      <c r="Q18" s="22">
        <v>0</v>
      </c>
      <c r="R18" s="22">
        <v>-96419000</v>
      </c>
      <c r="S18" s="22">
        <v>114534000</v>
      </c>
    </row>
    <row r="19" spans="1:1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-42223860</v>
      </c>
      <c r="F19" s="22">
        <v>-4058061</v>
      </c>
      <c r="G19" s="22">
        <v>-110286720</v>
      </c>
      <c r="H19" s="22">
        <v>74891422</v>
      </c>
      <c r="I19" s="22">
        <v>0</v>
      </c>
      <c r="J19" s="22">
        <v>-41138300</v>
      </c>
      <c r="K19" s="22">
        <v>242034</v>
      </c>
      <c r="L19" s="22">
        <v>-1796542</v>
      </c>
      <c r="M19" s="22">
        <v>387800</v>
      </c>
      <c r="N19" s="22">
        <v>84523832</v>
      </c>
      <c r="O19" s="22">
        <v>0</v>
      </c>
      <c r="P19" s="22">
        <v>-17464591</v>
      </c>
      <c r="Q19" s="22">
        <v>0</v>
      </c>
      <c r="R19" s="22">
        <v>4600227</v>
      </c>
      <c r="S19" s="22">
        <v>-52322759</v>
      </c>
    </row>
    <row r="20" spans="1:1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3401749</v>
      </c>
      <c r="F20" s="22">
        <v>32431830</v>
      </c>
      <c r="G20" s="22">
        <v>-18186384</v>
      </c>
      <c r="H20" s="22">
        <v>2067887</v>
      </c>
      <c r="I20" s="22">
        <v>0</v>
      </c>
      <c r="J20" s="22">
        <v>-52616777</v>
      </c>
      <c r="K20" s="22">
        <v>29911</v>
      </c>
      <c r="L20" s="22">
        <v>-17782440</v>
      </c>
      <c r="M20" s="22">
        <v>1391859</v>
      </c>
      <c r="N20" s="22">
        <v>20187058</v>
      </c>
      <c r="O20" s="22">
        <v>0</v>
      </c>
      <c r="P20" s="22">
        <v>-3098546</v>
      </c>
      <c r="Q20" s="22">
        <v>0</v>
      </c>
      <c r="R20" s="22">
        <v>41549584</v>
      </c>
      <c r="S20" s="22">
        <v>9375731</v>
      </c>
    </row>
    <row r="21" spans="1:19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-2935281</v>
      </c>
      <c r="F21" s="22">
        <v>49352070</v>
      </c>
      <c r="G21" s="22">
        <v>-61014150</v>
      </c>
      <c r="H21" s="22">
        <v>25457089</v>
      </c>
      <c r="I21" s="22">
        <v>0</v>
      </c>
      <c r="J21" s="22">
        <v>-20535566</v>
      </c>
      <c r="K21" s="22">
        <v>103579</v>
      </c>
      <c r="L21" s="22">
        <v>-23539061</v>
      </c>
      <c r="M21" s="22">
        <v>282073</v>
      </c>
      <c r="N21" s="22">
        <v>41637546</v>
      </c>
      <c r="O21" s="22">
        <v>0</v>
      </c>
      <c r="P21" s="22">
        <v>-9618272</v>
      </c>
      <c r="Q21" s="22">
        <v>0</v>
      </c>
      <c r="R21" s="22">
        <v>-61746</v>
      </c>
      <c r="S21" s="22">
        <v>-871719</v>
      </c>
    </row>
    <row r="22" spans="1:19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3557490</v>
      </c>
      <c r="F22" s="22">
        <v>1946494</v>
      </c>
      <c r="G22" s="22">
        <v>-2547726</v>
      </c>
      <c r="H22" s="22">
        <v>2121627</v>
      </c>
      <c r="I22" s="22">
        <v>0</v>
      </c>
      <c r="J22" s="22">
        <v>-55472844</v>
      </c>
      <c r="K22" s="22">
        <v>161038</v>
      </c>
      <c r="L22" s="22">
        <v>0</v>
      </c>
      <c r="M22" s="22">
        <v>226450</v>
      </c>
      <c r="N22" s="22">
        <v>6592127</v>
      </c>
      <c r="O22" s="22">
        <v>0</v>
      </c>
      <c r="P22" s="22">
        <v>-1063485</v>
      </c>
      <c r="Q22" s="22">
        <v>0</v>
      </c>
      <c r="R22" s="22">
        <v>47448715</v>
      </c>
      <c r="S22" s="22">
        <v>2969886</v>
      </c>
    </row>
    <row r="23" spans="1:19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5284399</v>
      </c>
      <c r="F23" s="22">
        <v>2617278</v>
      </c>
      <c r="G23" s="22">
        <v>-1715693</v>
      </c>
      <c r="H23" s="22">
        <v>877989</v>
      </c>
      <c r="I23" s="22">
        <v>0</v>
      </c>
      <c r="J23" s="22">
        <v>-5297003</v>
      </c>
      <c r="K23" s="22">
        <v>21358</v>
      </c>
      <c r="L23" s="22">
        <v>0</v>
      </c>
      <c r="M23" s="22">
        <v>621275</v>
      </c>
      <c r="N23" s="22">
        <v>4578007</v>
      </c>
      <c r="O23" s="22">
        <v>0</v>
      </c>
      <c r="P23" s="22">
        <v>-566613</v>
      </c>
      <c r="Q23" s="22">
        <v>0</v>
      </c>
      <c r="R23" s="22">
        <v>0</v>
      </c>
      <c r="S23" s="22">
        <v>6420997</v>
      </c>
    </row>
    <row r="24" spans="1:19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14973859</v>
      </c>
      <c r="F24" s="22">
        <v>7098634</v>
      </c>
      <c r="G24" s="22">
        <v>-1234294</v>
      </c>
      <c r="H24" s="22">
        <v>0</v>
      </c>
      <c r="I24" s="22">
        <v>0</v>
      </c>
      <c r="J24" s="22">
        <v>-24617428</v>
      </c>
      <c r="K24" s="22">
        <v>58769</v>
      </c>
      <c r="L24" s="22">
        <v>0</v>
      </c>
      <c r="M24" s="22">
        <v>51347</v>
      </c>
      <c r="N24" s="22">
        <v>3138691</v>
      </c>
      <c r="O24" s="22">
        <v>0</v>
      </c>
      <c r="P24" s="22">
        <v>-989847</v>
      </c>
      <c r="Q24" s="22">
        <v>0</v>
      </c>
      <c r="R24" s="22">
        <v>132526</v>
      </c>
      <c r="S24" s="22">
        <v>-1387743</v>
      </c>
    </row>
    <row r="25" spans="1:19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37891387</v>
      </c>
      <c r="F25" s="22">
        <v>20220909</v>
      </c>
      <c r="G25" s="22">
        <v>-5552637</v>
      </c>
      <c r="H25" s="22">
        <v>4110024</v>
      </c>
      <c r="I25" s="22">
        <v>0</v>
      </c>
      <c r="J25" s="22">
        <v>-45868495</v>
      </c>
      <c r="K25" s="22">
        <v>546518</v>
      </c>
      <c r="L25" s="22">
        <v>0</v>
      </c>
      <c r="M25" s="22">
        <v>1456167</v>
      </c>
      <c r="N25" s="22">
        <v>20515726</v>
      </c>
      <c r="O25" s="22">
        <v>0</v>
      </c>
      <c r="P25" s="22">
        <v>-5630195</v>
      </c>
      <c r="Q25" s="22">
        <v>0</v>
      </c>
      <c r="R25" s="22">
        <v>130738</v>
      </c>
      <c r="S25" s="22">
        <v>27820142</v>
      </c>
    </row>
    <row r="26" spans="1:19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10748728</v>
      </c>
      <c r="F26" s="22">
        <v>2767216</v>
      </c>
      <c r="G26" s="22">
        <v>-11165517</v>
      </c>
      <c r="H26" s="22">
        <v>1360106</v>
      </c>
      <c r="I26" s="22">
        <v>0</v>
      </c>
      <c r="J26" s="22">
        <v>-3689674</v>
      </c>
      <c r="K26" s="22">
        <v>0</v>
      </c>
      <c r="L26" s="22">
        <v>0</v>
      </c>
      <c r="M26" s="22">
        <v>1221368</v>
      </c>
      <c r="N26" s="22">
        <v>10549578</v>
      </c>
      <c r="O26" s="22">
        <v>0</v>
      </c>
      <c r="P26" s="22">
        <v>-1318015</v>
      </c>
      <c r="Q26" s="22">
        <v>0</v>
      </c>
      <c r="R26" s="22">
        <v>0</v>
      </c>
      <c r="S26" s="22">
        <v>10473790</v>
      </c>
    </row>
    <row r="27" spans="1:19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-42781499</v>
      </c>
      <c r="F27" s="22">
        <v>88165319</v>
      </c>
      <c r="G27" s="22">
        <v>-90267551</v>
      </c>
      <c r="H27" s="22">
        <v>8930511</v>
      </c>
      <c r="I27" s="22">
        <v>0</v>
      </c>
      <c r="J27" s="22">
        <v>-75329851</v>
      </c>
      <c r="K27" s="22">
        <v>418989</v>
      </c>
      <c r="L27" s="22">
        <v>-33190058</v>
      </c>
      <c r="M27" s="22">
        <v>37250</v>
      </c>
      <c r="N27" s="22">
        <v>69712826</v>
      </c>
      <c r="O27" s="22">
        <v>0</v>
      </c>
      <c r="P27" s="22">
        <v>-9911922</v>
      </c>
      <c r="Q27" s="22">
        <v>0</v>
      </c>
      <c r="R27" s="22">
        <v>-145553</v>
      </c>
      <c r="S27" s="22">
        <v>-84361539</v>
      </c>
    </row>
    <row r="28" spans="1:19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677272643</v>
      </c>
      <c r="F28" s="22">
        <v>37451293</v>
      </c>
      <c r="G28" s="22">
        <v>-796815821</v>
      </c>
      <c r="H28" s="22">
        <v>37489384</v>
      </c>
      <c r="I28" s="22">
        <v>0</v>
      </c>
      <c r="J28" s="22">
        <v>-6068815</v>
      </c>
      <c r="K28" s="22">
        <v>1317173</v>
      </c>
      <c r="L28" s="22">
        <v>0</v>
      </c>
      <c r="M28" s="22">
        <v>1298988</v>
      </c>
      <c r="N28" s="22">
        <v>153507199</v>
      </c>
      <c r="O28" s="22">
        <v>0</v>
      </c>
      <c r="P28" s="22">
        <v>-2060629</v>
      </c>
      <c r="Q28" s="22">
        <v>0</v>
      </c>
      <c r="R28" s="22">
        <v>1891942</v>
      </c>
      <c r="S28" s="22">
        <v>105283357</v>
      </c>
    </row>
    <row r="29" spans="1:19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1520574</v>
      </c>
      <c r="F29" s="22">
        <v>-249711</v>
      </c>
      <c r="G29" s="22">
        <v>-189821</v>
      </c>
      <c r="H29" s="22">
        <v>0</v>
      </c>
      <c r="I29" s="22">
        <v>0</v>
      </c>
      <c r="J29" s="22">
        <v>-309874</v>
      </c>
      <c r="K29" s="22">
        <v>0</v>
      </c>
      <c r="L29" s="22">
        <v>0</v>
      </c>
      <c r="M29" s="22">
        <v>0</v>
      </c>
      <c r="N29" s="22">
        <v>342885</v>
      </c>
      <c r="O29" s="22">
        <v>0</v>
      </c>
      <c r="P29" s="22">
        <v>0</v>
      </c>
      <c r="Q29" s="22">
        <v>0</v>
      </c>
      <c r="R29" s="22">
        <v>0</v>
      </c>
      <c r="S29" s="22">
        <v>1114053</v>
      </c>
    </row>
    <row r="30" spans="1:19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20897387</v>
      </c>
      <c r="F30" s="22">
        <v>8921884</v>
      </c>
      <c r="G30" s="22">
        <v>-4955091</v>
      </c>
      <c r="H30" s="22">
        <v>0</v>
      </c>
      <c r="I30" s="22">
        <v>0</v>
      </c>
      <c r="J30" s="22">
        <v>-4749223</v>
      </c>
      <c r="K30" s="22">
        <v>378249</v>
      </c>
      <c r="L30" s="22">
        <v>0</v>
      </c>
      <c r="M30" s="22">
        <v>722643</v>
      </c>
      <c r="N30" s="22">
        <v>5361512</v>
      </c>
      <c r="O30" s="22">
        <v>0</v>
      </c>
      <c r="P30" s="22">
        <v>0</v>
      </c>
      <c r="Q30" s="22">
        <v>0</v>
      </c>
      <c r="R30" s="22">
        <v>-296320</v>
      </c>
      <c r="S30" s="22">
        <v>26281041</v>
      </c>
    </row>
    <row r="31" spans="1:19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2527487</v>
      </c>
      <c r="F31" s="22">
        <v>549354</v>
      </c>
      <c r="G31" s="22">
        <v>-3840664</v>
      </c>
      <c r="H31" s="22">
        <v>44114</v>
      </c>
      <c r="I31" s="22">
        <v>0</v>
      </c>
      <c r="J31" s="22">
        <v>-1433365</v>
      </c>
      <c r="K31" s="22"/>
      <c r="L31" s="22">
        <v>0</v>
      </c>
      <c r="M31" s="22">
        <v>216957</v>
      </c>
      <c r="N31" s="22">
        <v>3781268</v>
      </c>
      <c r="O31" s="22">
        <v>0</v>
      </c>
      <c r="P31" s="22">
        <v>0</v>
      </c>
      <c r="Q31" s="22">
        <v>0</v>
      </c>
      <c r="R31" s="22">
        <v>0</v>
      </c>
      <c r="S31" s="22">
        <v>1872114</v>
      </c>
    </row>
    <row r="32" spans="1:19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5213999</v>
      </c>
      <c r="F32" s="22">
        <v>6418318</v>
      </c>
      <c r="G32" s="22">
        <v>-11102477</v>
      </c>
      <c r="H32" s="22">
        <v>4649035</v>
      </c>
      <c r="I32" s="22">
        <v>0</v>
      </c>
      <c r="J32" s="22">
        <v>-4806991</v>
      </c>
      <c r="K32" s="22">
        <v>0</v>
      </c>
      <c r="L32" s="22">
        <v>0</v>
      </c>
      <c r="M32" s="22">
        <v>767570</v>
      </c>
      <c r="N32" s="22">
        <v>4338002</v>
      </c>
      <c r="O32" s="22">
        <v>0</v>
      </c>
      <c r="P32" s="22">
        <v>0</v>
      </c>
      <c r="Q32" s="22">
        <v>0</v>
      </c>
      <c r="R32" s="22">
        <v>-263457</v>
      </c>
      <c r="S32" s="22">
        <v>5213999</v>
      </c>
    </row>
    <row r="33" spans="1:19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23084919</v>
      </c>
      <c r="F33" s="22">
        <v>3258639</v>
      </c>
      <c r="G33" s="22">
        <v>-20455994</v>
      </c>
      <c r="H33" s="22">
        <v>0</v>
      </c>
      <c r="I33" s="22">
        <v>0</v>
      </c>
      <c r="J33" s="22">
        <v>-7984491</v>
      </c>
      <c r="K33" s="22">
        <v>72234</v>
      </c>
      <c r="L33" s="22">
        <v>0</v>
      </c>
      <c r="M33" s="22">
        <v>451195</v>
      </c>
      <c r="N33" s="22">
        <v>9315541</v>
      </c>
      <c r="O33" s="22">
        <v>0</v>
      </c>
      <c r="P33" s="22">
        <v>-547321</v>
      </c>
      <c r="Q33" s="22">
        <v>0</v>
      </c>
      <c r="R33" s="22">
        <v>0</v>
      </c>
      <c r="S33" s="22">
        <v>7194722</v>
      </c>
    </row>
    <row r="34" spans="1:19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4946739</v>
      </c>
      <c r="F34" s="22">
        <v>103884</v>
      </c>
      <c r="G34" s="22">
        <v>-1513250</v>
      </c>
      <c r="H34" s="22">
        <v>0</v>
      </c>
      <c r="I34" s="22">
        <v>0</v>
      </c>
      <c r="J34" s="22">
        <v>-8399442</v>
      </c>
      <c r="K34" s="22">
        <v>26082</v>
      </c>
      <c r="L34" s="22">
        <v>0</v>
      </c>
      <c r="M34" s="22">
        <v>0</v>
      </c>
      <c r="N34" s="22">
        <v>2320829</v>
      </c>
      <c r="O34" s="22">
        <v>0</v>
      </c>
      <c r="P34" s="22">
        <v>-92585</v>
      </c>
      <c r="Q34" s="22">
        <v>0</v>
      </c>
      <c r="R34" s="22">
        <v>-4696</v>
      </c>
      <c r="S34" s="22">
        <v>-2612439</v>
      </c>
    </row>
    <row r="35" spans="1:19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1253127</v>
      </c>
      <c r="F35" s="22">
        <v>2630406</v>
      </c>
      <c r="G35" s="22">
        <v>-745524</v>
      </c>
      <c r="H35" s="22">
        <v>0</v>
      </c>
      <c r="I35" s="22">
        <v>0</v>
      </c>
      <c r="J35" s="22">
        <v>-3690382</v>
      </c>
      <c r="K35" s="22">
        <v>0</v>
      </c>
      <c r="L35" s="22">
        <v>-992407</v>
      </c>
      <c r="M35" s="22">
        <v>260670</v>
      </c>
      <c r="N35" s="22">
        <v>2537577</v>
      </c>
      <c r="O35" s="22">
        <v>0</v>
      </c>
      <c r="P35" s="22">
        <v>0</v>
      </c>
      <c r="Q35" s="22">
        <v>0</v>
      </c>
      <c r="R35" s="22">
        <v>0</v>
      </c>
      <c r="S35" s="22">
        <v>1253467</v>
      </c>
    </row>
    <row r="36" spans="1:19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76113618</v>
      </c>
      <c r="F36" s="22">
        <v>6896775</v>
      </c>
      <c r="G36" s="22">
        <v>-10813364</v>
      </c>
      <c r="H36" s="22">
        <v>0</v>
      </c>
      <c r="I36" s="22">
        <v>0</v>
      </c>
      <c r="J36" s="22">
        <v>-16755188</v>
      </c>
      <c r="K36" s="22">
        <v>213361</v>
      </c>
      <c r="L36" s="22">
        <v>-895667</v>
      </c>
      <c r="M36" s="22">
        <v>4504756</v>
      </c>
      <c r="N36" s="22">
        <v>20162402</v>
      </c>
      <c r="O36" s="22">
        <v>0</v>
      </c>
      <c r="P36" s="22">
        <v>-880629</v>
      </c>
      <c r="Q36" s="22">
        <v>0</v>
      </c>
      <c r="R36" s="22">
        <v>71831</v>
      </c>
      <c r="S36" s="22">
        <v>78617895</v>
      </c>
    </row>
    <row r="37" spans="1:19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25377201</v>
      </c>
      <c r="F37" s="22">
        <v>2154822</v>
      </c>
      <c r="G37" s="22">
        <v>-3281245</v>
      </c>
      <c r="H37" s="22">
        <v>903947</v>
      </c>
      <c r="I37" s="22">
        <v>0</v>
      </c>
      <c r="J37" s="22">
        <v>-3232864</v>
      </c>
      <c r="K37" s="22">
        <v>0</v>
      </c>
      <c r="L37" s="22">
        <v>0</v>
      </c>
      <c r="M37" s="22">
        <v>220771</v>
      </c>
      <c r="N37" s="22">
        <v>10148284</v>
      </c>
      <c r="O37" s="22">
        <v>0</v>
      </c>
      <c r="P37" s="22">
        <v>-950555</v>
      </c>
      <c r="Q37" s="22">
        <v>0</v>
      </c>
      <c r="R37" s="22">
        <v>897</v>
      </c>
      <c r="S37" s="22">
        <v>31341258</v>
      </c>
    </row>
    <row r="38" spans="1:19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90320</v>
      </c>
      <c r="F38" s="22">
        <v>3323487</v>
      </c>
      <c r="G38" s="22">
        <v>-6492468</v>
      </c>
      <c r="H38" s="22">
        <v>3022316</v>
      </c>
      <c r="I38" s="22">
        <v>0</v>
      </c>
      <c r="J38" s="22">
        <v>-3329527</v>
      </c>
      <c r="K38" s="22">
        <v>667569</v>
      </c>
      <c r="L38" s="22">
        <v>0</v>
      </c>
      <c r="M38" s="22">
        <v>514331</v>
      </c>
      <c r="N38" s="22">
        <v>5760452</v>
      </c>
      <c r="O38" s="22">
        <v>0</v>
      </c>
      <c r="P38" s="22">
        <v>-2972062</v>
      </c>
      <c r="Q38" s="22">
        <v>0</v>
      </c>
      <c r="R38" s="22">
        <v>-562124</v>
      </c>
      <c r="S38" s="22">
        <v>22294</v>
      </c>
    </row>
    <row r="39" spans="1:19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5887283</v>
      </c>
      <c r="F39" s="22">
        <v>-446979</v>
      </c>
      <c r="G39" s="22">
        <v>0</v>
      </c>
      <c r="H39" s="22">
        <v>-178372</v>
      </c>
      <c r="I39" s="22">
        <v>0</v>
      </c>
      <c r="J39" s="22">
        <v>-3373095</v>
      </c>
      <c r="K39" s="22"/>
      <c r="L39" s="22">
        <v>0</v>
      </c>
      <c r="M39" s="22">
        <v>460221</v>
      </c>
      <c r="N39" s="22">
        <v>2902194</v>
      </c>
      <c r="O39" s="22">
        <v>0</v>
      </c>
      <c r="P39" s="22">
        <v>-176426</v>
      </c>
      <c r="Q39" s="22">
        <v>0</v>
      </c>
      <c r="R39" s="22">
        <v>992199</v>
      </c>
      <c r="S39" s="22">
        <v>6067025</v>
      </c>
    </row>
    <row r="40" spans="1:19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9375910</v>
      </c>
      <c r="F40" s="22">
        <v>4311725</v>
      </c>
      <c r="G40" s="22">
        <v>-7787107</v>
      </c>
      <c r="H40" s="22">
        <v>0</v>
      </c>
      <c r="I40" s="22">
        <v>0</v>
      </c>
      <c r="J40" s="22">
        <v>-41340</v>
      </c>
      <c r="K40" s="22">
        <v>0</v>
      </c>
      <c r="L40" s="22">
        <v>0</v>
      </c>
      <c r="M40" s="22">
        <v>48259</v>
      </c>
      <c r="N40" s="22">
        <v>4213591</v>
      </c>
      <c r="O40" s="22">
        <v>0</v>
      </c>
      <c r="P40" s="22">
        <v>0</v>
      </c>
      <c r="Q40" s="22">
        <v>0</v>
      </c>
      <c r="R40" s="22">
        <v>0</v>
      </c>
      <c r="S40" s="22">
        <v>10121038</v>
      </c>
    </row>
    <row r="41" spans="1:19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100000</v>
      </c>
      <c r="F41" s="22">
        <v>4422809</v>
      </c>
      <c r="G41" s="22">
        <v>-20432854</v>
      </c>
      <c r="H41" s="22">
        <v>2511376</v>
      </c>
      <c r="I41" s="22">
        <v>0</v>
      </c>
      <c r="J41" s="22">
        <v>-13250402</v>
      </c>
      <c r="K41" s="22">
        <v>514715</v>
      </c>
      <c r="L41" s="22">
        <v>0</v>
      </c>
      <c r="M41" s="22">
        <v>3711066</v>
      </c>
      <c r="N41" s="22">
        <v>24140674</v>
      </c>
      <c r="O41" s="22">
        <v>0</v>
      </c>
      <c r="P41" s="22">
        <v>0</v>
      </c>
      <c r="Q41" s="22">
        <v>0</v>
      </c>
      <c r="R41" s="22">
        <v>-1607384</v>
      </c>
      <c r="S41" s="22">
        <v>110000</v>
      </c>
    </row>
    <row r="42" spans="1:19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10259725</v>
      </c>
      <c r="F42" s="22">
        <v>15701022</v>
      </c>
      <c r="G42" s="22">
        <v>-12097971</v>
      </c>
      <c r="H42" s="22">
        <v>1390520</v>
      </c>
      <c r="I42" s="22">
        <v>0</v>
      </c>
      <c r="J42" s="22">
        <v>-1445399</v>
      </c>
      <c r="K42" s="22">
        <v>182693</v>
      </c>
      <c r="L42" s="22">
        <v>0</v>
      </c>
      <c r="M42" s="22">
        <v>392628</v>
      </c>
      <c r="N42" s="22">
        <v>7734556</v>
      </c>
      <c r="O42" s="22">
        <v>0</v>
      </c>
      <c r="P42" s="22">
        <v>-839849</v>
      </c>
      <c r="Q42" s="22">
        <v>0</v>
      </c>
      <c r="R42" s="22">
        <v>0</v>
      </c>
      <c r="S42" s="22">
        <v>21277925</v>
      </c>
    </row>
    <row r="43" spans="1:19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782672</v>
      </c>
      <c r="G43" s="22">
        <v>0</v>
      </c>
      <c r="H43" s="22">
        <v>0</v>
      </c>
      <c r="I43" s="22">
        <v>0</v>
      </c>
      <c r="J43" s="22">
        <v>-2787209</v>
      </c>
      <c r="K43" s="22">
        <v>1191</v>
      </c>
      <c r="L43" s="22">
        <v>0</v>
      </c>
      <c r="M43" s="22">
        <v>164203</v>
      </c>
      <c r="N43" s="22">
        <v>1451156</v>
      </c>
      <c r="O43" s="22">
        <v>0</v>
      </c>
      <c r="P43" s="22">
        <v>0</v>
      </c>
      <c r="Q43" s="22">
        <v>0</v>
      </c>
      <c r="R43" s="22">
        <v>0</v>
      </c>
      <c r="S43" s="22">
        <v>-387987</v>
      </c>
    </row>
    <row r="44" spans="1:19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21101141</v>
      </c>
      <c r="F44" s="22">
        <v>8266917</v>
      </c>
      <c r="G44" s="22">
        <v>-7700323</v>
      </c>
      <c r="H44" s="22">
        <v>0</v>
      </c>
      <c r="I44" s="22">
        <v>0</v>
      </c>
      <c r="J44" s="22">
        <v>-4888837</v>
      </c>
      <c r="K44" s="22"/>
      <c r="L44" s="22">
        <v>0</v>
      </c>
      <c r="M44" s="22">
        <v>228433</v>
      </c>
      <c r="N44" s="22">
        <v>4495801</v>
      </c>
      <c r="O44" s="22">
        <v>0</v>
      </c>
      <c r="P44" s="22">
        <v>-51921</v>
      </c>
      <c r="Q44" s="22">
        <v>0</v>
      </c>
      <c r="R44" s="22">
        <v>0</v>
      </c>
      <c r="S44" s="22">
        <v>21492620</v>
      </c>
    </row>
    <row r="45" spans="1:19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7228241</v>
      </c>
      <c r="F45" s="22">
        <v>7578773</v>
      </c>
      <c r="G45" s="22">
        <v>-7612383</v>
      </c>
      <c r="H45" s="22">
        <v>0</v>
      </c>
      <c r="I45" s="22">
        <v>0</v>
      </c>
      <c r="J45" s="22">
        <v>-20350921</v>
      </c>
      <c r="K45" s="22">
        <v>113061</v>
      </c>
      <c r="L45" s="22">
        <v>-1257354</v>
      </c>
      <c r="M45" s="22">
        <v>937773</v>
      </c>
      <c r="N45" s="22">
        <v>16974440</v>
      </c>
      <c r="O45" s="22">
        <v>0</v>
      </c>
      <c r="P45" s="22">
        <v>-1500610</v>
      </c>
      <c r="Q45" s="22">
        <v>0</v>
      </c>
      <c r="R45" s="22">
        <v>0</v>
      </c>
      <c r="S45" s="22">
        <v>2111020</v>
      </c>
    </row>
    <row r="46" spans="1:19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2872312</v>
      </c>
      <c r="F46" s="22">
        <v>4606611</v>
      </c>
      <c r="G46" s="22">
        <v>-4816021</v>
      </c>
      <c r="H46" s="22">
        <v>1127927</v>
      </c>
      <c r="I46" s="22">
        <v>0</v>
      </c>
      <c r="J46" s="22">
        <v>-3565021</v>
      </c>
      <c r="K46" s="22"/>
      <c r="L46" s="22">
        <v>0</v>
      </c>
      <c r="M46" s="22">
        <v>199283</v>
      </c>
      <c r="N46" s="22">
        <v>2515500</v>
      </c>
      <c r="O46" s="22">
        <v>0</v>
      </c>
      <c r="P46" s="22">
        <v>-269253</v>
      </c>
      <c r="Q46" s="22">
        <v>0</v>
      </c>
      <c r="R46" s="22">
        <v>0</v>
      </c>
      <c r="S46" s="22">
        <v>2671338</v>
      </c>
    </row>
    <row r="47" spans="1:19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24091</v>
      </c>
      <c r="F47" s="22">
        <v>5022943</v>
      </c>
      <c r="G47" s="22">
        <v>-46782459</v>
      </c>
      <c r="H47" s="22">
        <v>16407476</v>
      </c>
      <c r="I47" s="22">
        <v>0</v>
      </c>
      <c r="J47" s="22">
        <v>1804334</v>
      </c>
      <c r="K47" s="22">
        <v>748830</v>
      </c>
      <c r="L47" s="22">
        <v>-296218</v>
      </c>
      <c r="M47" s="22">
        <v>720143</v>
      </c>
      <c r="N47" s="22">
        <v>29179566</v>
      </c>
      <c r="O47" s="22">
        <v>0</v>
      </c>
      <c r="P47" s="22">
        <v>-6492814</v>
      </c>
      <c r="Q47" s="22">
        <v>0</v>
      </c>
      <c r="R47" s="22">
        <v>-320677</v>
      </c>
      <c r="S47" s="22">
        <v>15215</v>
      </c>
    </row>
    <row r="48" spans="1:19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24622400</v>
      </c>
      <c r="F48" s="22">
        <v>38796527</v>
      </c>
      <c r="G48" s="22">
        <v>-37080141</v>
      </c>
      <c r="H48" s="22">
        <v>211964</v>
      </c>
      <c r="I48" s="22">
        <v>0</v>
      </c>
      <c r="J48" s="22">
        <v>-22384910</v>
      </c>
      <c r="K48" s="22">
        <v>715054</v>
      </c>
      <c r="L48" s="22">
        <v>0</v>
      </c>
      <c r="M48" s="22">
        <v>141183</v>
      </c>
      <c r="N48" s="22">
        <v>25069036</v>
      </c>
      <c r="O48" s="22">
        <v>0</v>
      </c>
      <c r="P48" s="22">
        <v>-437518</v>
      </c>
      <c r="Q48" s="22">
        <v>0</v>
      </c>
      <c r="R48" s="22">
        <v>1061776</v>
      </c>
      <c r="S48" s="22">
        <v>30715371</v>
      </c>
    </row>
    <row r="49" spans="1:19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12812198</v>
      </c>
      <c r="F49" s="22">
        <v>4615565</v>
      </c>
      <c r="G49" s="22">
        <v>0</v>
      </c>
      <c r="H49" s="22">
        <v>-5352245</v>
      </c>
      <c r="I49" s="22">
        <v>0</v>
      </c>
      <c r="J49" s="22">
        <v>-6576509</v>
      </c>
      <c r="K49" s="22">
        <v>144292</v>
      </c>
      <c r="L49" s="22">
        <v>0</v>
      </c>
      <c r="M49" s="22">
        <v>688447</v>
      </c>
      <c r="N49" s="22">
        <v>6045891</v>
      </c>
      <c r="O49" s="22">
        <v>0</v>
      </c>
      <c r="P49" s="22">
        <v>0</v>
      </c>
      <c r="Q49" s="22">
        <v>0</v>
      </c>
      <c r="R49" s="22">
        <v>0</v>
      </c>
      <c r="S49" s="22">
        <v>12377639</v>
      </c>
    </row>
    <row r="50" spans="1:19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-1254444</v>
      </c>
      <c r="F50" s="22">
        <v>12713872</v>
      </c>
      <c r="G50" s="22">
        <v>-10746580</v>
      </c>
      <c r="H50" s="22">
        <v>0</v>
      </c>
      <c r="I50" s="22">
        <v>0</v>
      </c>
      <c r="J50" s="22">
        <v>-5674354</v>
      </c>
      <c r="K50" s="22">
        <v>28987</v>
      </c>
      <c r="L50" s="22">
        <v>-523800</v>
      </c>
      <c r="M50" s="22">
        <v>93600</v>
      </c>
      <c r="N50" s="22">
        <v>5289301</v>
      </c>
      <c r="O50" s="22">
        <v>0</v>
      </c>
      <c r="P50" s="22">
        <v>-1409368</v>
      </c>
      <c r="Q50" s="22">
        <v>0</v>
      </c>
      <c r="R50" s="22">
        <v>0</v>
      </c>
      <c r="S50" s="22">
        <v>-1482786</v>
      </c>
    </row>
    <row r="51" spans="1:19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8226809</v>
      </c>
      <c r="F51" s="22">
        <v>508006</v>
      </c>
      <c r="G51" s="22">
        <v>-17311341</v>
      </c>
      <c r="H51" s="22">
        <v>2099515</v>
      </c>
      <c r="I51" s="22">
        <v>0</v>
      </c>
      <c r="J51" s="22">
        <v>-8973185</v>
      </c>
      <c r="K51" s="22">
        <v>35534</v>
      </c>
      <c r="L51" s="22">
        <v>-977503</v>
      </c>
      <c r="M51" s="22">
        <v>3203372</v>
      </c>
      <c r="N51" s="22">
        <v>22924052</v>
      </c>
      <c r="O51" s="22">
        <v>0</v>
      </c>
      <c r="P51" s="22">
        <v>0</v>
      </c>
      <c r="Q51" s="22">
        <v>0</v>
      </c>
      <c r="R51" s="22">
        <v>78328</v>
      </c>
      <c r="S51" s="22">
        <v>9813587</v>
      </c>
    </row>
    <row r="52" spans="1:19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807399</v>
      </c>
      <c r="F52" s="22">
        <v>133301</v>
      </c>
      <c r="G52" s="22">
        <v>-3373224</v>
      </c>
      <c r="H52" s="22">
        <v>63184</v>
      </c>
      <c r="I52" s="22">
        <v>0</v>
      </c>
      <c r="J52" s="22">
        <v>-1042237</v>
      </c>
      <c r="K52" s="22">
        <v>12587</v>
      </c>
      <c r="L52" s="22">
        <v>0</v>
      </c>
      <c r="M52" s="22">
        <v>1009773</v>
      </c>
      <c r="N52" s="22">
        <v>2918876</v>
      </c>
      <c r="O52" s="22">
        <v>0</v>
      </c>
      <c r="P52" s="22">
        <v>-257165</v>
      </c>
      <c r="Q52" s="22">
        <v>0</v>
      </c>
      <c r="R52" s="22">
        <v>0</v>
      </c>
      <c r="S52" s="22">
        <v>272494</v>
      </c>
    </row>
    <row r="53" spans="1:19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-2500826</v>
      </c>
      <c r="F53" s="22">
        <v>10096283</v>
      </c>
      <c r="G53" s="22">
        <v>-17148252</v>
      </c>
      <c r="H53" s="22">
        <v>2294735</v>
      </c>
      <c r="I53" s="22">
        <v>0</v>
      </c>
      <c r="J53" s="22">
        <v>-6364640</v>
      </c>
      <c r="K53" s="22">
        <v>0</v>
      </c>
      <c r="L53" s="22">
        <v>-3606070</v>
      </c>
      <c r="M53" s="22">
        <v>447490</v>
      </c>
      <c r="N53" s="22">
        <v>16879818</v>
      </c>
      <c r="O53" s="22">
        <v>0</v>
      </c>
      <c r="P53" s="22">
        <v>-2953341</v>
      </c>
      <c r="Q53" s="22">
        <v>0</v>
      </c>
      <c r="R53" s="22">
        <v>0</v>
      </c>
      <c r="S53" s="22">
        <v>-2854803</v>
      </c>
    </row>
    <row r="54" spans="1:19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2369744</v>
      </c>
      <c r="F54" s="22">
        <v>751351</v>
      </c>
      <c r="G54" s="22">
        <v>-48707</v>
      </c>
      <c r="H54" s="22">
        <v>0</v>
      </c>
      <c r="I54" s="22">
        <v>0</v>
      </c>
      <c r="J54" s="22">
        <v>-8341134</v>
      </c>
      <c r="K54" s="22">
        <v>99868</v>
      </c>
      <c r="L54" s="22">
        <v>0</v>
      </c>
      <c r="M54" s="22">
        <v>83648</v>
      </c>
      <c r="N54" s="22">
        <v>7654874</v>
      </c>
      <c r="O54" s="22">
        <v>0</v>
      </c>
      <c r="P54" s="22">
        <v>-117440</v>
      </c>
      <c r="Q54" s="22">
        <v>0</v>
      </c>
      <c r="R54" s="22">
        <v>23907</v>
      </c>
      <c r="S54" s="22">
        <v>2476111</v>
      </c>
    </row>
    <row r="55" spans="1:19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0</v>
      </c>
      <c r="F55" s="22">
        <v>11886916</v>
      </c>
      <c r="G55" s="22">
        <v>-8864932</v>
      </c>
      <c r="H55" s="22">
        <v>2242981</v>
      </c>
      <c r="I55" s="22">
        <v>0</v>
      </c>
      <c r="J55" s="22">
        <v>-18570758</v>
      </c>
      <c r="K55" s="22">
        <v>42712</v>
      </c>
      <c r="L55" s="22">
        <v>-937000</v>
      </c>
      <c r="M55" s="22">
        <v>4318336</v>
      </c>
      <c r="N55" s="22">
        <v>7782033</v>
      </c>
      <c r="O55" s="22">
        <v>0</v>
      </c>
      <c r="P55" s="22">
        <v>-913974</v>
      </c>
      <c r="Q55" s="22">
        <v>0</v>
      </c>
      <c r="R55" s="22">
        <v>5756221</v>
      </c>
      <c r="S55" s="22">
        <v>2742535</v>
      </c>
    </row>
    <row r="56" spans="1:19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16315157</v>
      </c>
      <c r="F56" s="22">
        <v>7622548</v>
      </c>
      <c r="G56" s="22">
        <v>-5494109</v>
      </c>
      <c r="H56" s="22">
        <v>33458</v>
      </c>
      <c r="I56" s="22">
        <v>0</v>
      </c>
      <c r="J56" s="22">
        <v>-2244799</v>
      </c>
      <c r="K56" s="22">
        <v>131824</v>
      </c>
      <c r="L56" s="22">
        <v>0</v>
      </c>
      <c r="M56" s="22">
        <v>369540</v>
      </c>
      <c r="N56" s="22">
        <v>1821542</v>
      </c>
      <c r="O56" s="22">
        <v>0</v>
      </c>
      <c r="P56" s="22">
        <v>0</v>
      </c>
      <c r="Q56" s="22">
        <v>0</v>
      </c>
      <c r="R56" s="22">
        <v>51426</v>
      </c>
      <c r="S56" s="22">
        <v>18606587</v>
      </c>
    </row>
    <row r="57" spans="1:19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0</v>
      </c>
      <c r="F57" s="22">
        <v>2567051</v>
      </c>
      <c r="G57" s="22">
        <v>-26490914</v>
      </c>
      <c r="H57" s="22">
        <v>21932985</v>
      </c>
      <c r="I57" s="22">
        <v>0</v>
      </c>
      <c r="J57" s="22">
        <v>-14717897</v>
      </c>
      <c r="K57" s="22">
        <v>96664</v>
      </c>
      <c r="L57" s="22">
        <v>0</v>
      </c>
      <c r="M57" s="22">
        <v>2750811</v>
      </c>
      <c r="N57" s="22">
        <v>14209389</v>
      </c>
      <c r="O57" s="22">
        <v>0</v>
      </c>
      <c r="P57" s="22">
        <v>-348089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13999400</v>
      </c>
      <c r="F58" s="22">
        <v>20373045</v>
      </c>
      <c r="G58" s="22">
        <v>-20742627</v>
      </c>
      <c r="H58" s="22">
        <v>6978164</v>
      </c>
      <c r="I58" s="22">
        <v>0</v>
      </c>
      <c r="J58" s="22">
        <v>-15259533</v>
      </c>
      <c r="K58" s="22"/>
      <c r="L58" s="22">
        <v>0</v>
      </c>
      <c r="M58" s="22">
        <v>385253</v>
      </c>
      <c r="N58" s="22">
        <v>8300739</v>
      </c>
      <c r="O58" s="22">
        <v>0</v>
      </c>
      <c r="P58" s="22">
        <v>-106398</v>
      </c>
      <c r="Q58" s="22">
        <v>0</v>
      </c>
      <c r="R58" s="22">
        <v>-4583</v>
      </c>
      <c r="S58" s="22">
        <v>14008148</v>
      </c>
    </row>
    <row r="59" spans="1:19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0</v>
      </c>
      <c r="F59" s="22">
        <v>2847512</v>
      </c>
      <c r="G59" s="22">
        <v>0</v>
      </c>
      <c r="H59" s="22">
        <v>0</v>
      </c>
      <c r="I59" s="22">
        <v>0</v>
      </c>
      <c r="J59" s="22">
        <v>-1251787</v>
      </c>
      <c r="K59" s="22">
        <v>0</v>
      </c>
      <c r="L59" s="22">
        <v>0</v>
      </c>
      <c r="M59" s="22">
        <v>13039</v>
      </c>
      <c r="N59" s="22">
        <v>3864173</v>
      </c>
      <c r="O59" s="22">
        <v>0</v>
      </c>
      <c r="P59" s="22">
        <v>-1411517</v>
      </c>
      <c r="Q59" s="22">
        <v>0</v>
      </c>
      <c r="R59" s="22">
        <v>0</v>
      </c>
      <c r="S59" s="22">
        <v>4061420</v>
      </c>
    </row>
    <row r="60" spans="1:19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-6590736</v>
      </c>
      <c r="F60" s="22">
        <v>-10515834</v>
      </c>
      <c r="G60" s="22">
        <v>-5440199</v>
      </c>
      <c r="H60" s="22">
        <v>1145307</v>
      </c>
      <c r="I60" s="22">
        <v>0</v>
      </c>
      <c r="J60" s="22">
        <v>-11522164</v>
      </c>
      <c r="K60" s="22">
        <v>457802</v>
      </c>
      <c r="L60" s="22">
        <v>0</v>
      </c>
      <c r="M60" s="22">
        <v>275800</v>
      </c>
      <c r="N60" s="22">
        <v>9451953</v>
      </c>
      <c r="O60" s="22">
        <v>0</v>
      </c>
      <c r="P60" s="22">
        <v>-1241280</v>
      </c>
      <c r="Q60" s="22">
        <v>0</v>
      </c>
      <c r="R60" s="22">
        <v>22708536</v>
      </c>
      <c r="S60" s="22">
        <v>-1270815</v>
      </c>
    </row>
    <row r="61" spans="1:19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48238992</v>
      </c>
      <c r="F61" s="22">
        <v>424529</v>
      </c>
      <c r="G61" s="22">
        <v>0</v>
      </c>
      <c r="H61" s="22">
        <v>0</v>
      </c>
      <c r="I61" s="22">
        <v>0</v>
      </c>
      <c r="J61" s="22">
        <v>-27016902</v>
      </c>
      <c r="K61" s="22">
        <v>254797</v>
      </c>
      <c r="L61" s="22">
        <v>0</v>
      </c>
      <c r="M61" s="22">
        <v>263918</v>
      </c>
      <c r="N61" s="22">
        <v>12933622</v>
      </c>
      <c r="O61" s="22">
        <v>0</v>
      </c>
      <c r="P61" s="22">
        <v>-1182713</v>
      </c>
      <c r="Q61" s="22">
        <v>0</v>
      </c>
      <c r="R61" s="22">
        <v>10641257</v>
      </c>
      <c r="S61" s="22">
        <v>44557500</v>
      </c>
    </row>
    <row r="62" spans="1:19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5269848</v>
      </c>
      <c r="G62" s="22">
        <v>-5567612</v>
      </c>
      <c r="H62" s="22">
        <v>0</v>
      </c>
      <c r="I62" s="22">
        <v>0</v>
      </c>
      <c r="J62" s="22">
        <v>-2606436</v>
      </c>
      <c r="K62" s="22">
        <v>0</v>
      </c>
      <c r="L62" s="22">
        <v>0</v>
      </c>
      <c r="M62" s="22">
        <v>700249</v>
      </c>
      <c r="N62" s="22">
        <v>2171228</v>
      </c>
      <c r="O62" s="22">
        <v>0</v>
      </c>
      <c r="P62" s="22">
        <v>0</v>
      </c>
      <c r="Q62" s="22">
        <v>0</v>
      </c>
      <c r="R62" s="22">
        <v>32723</v>
      </c>
      <c r="S62" s="22">
        <v>0</v>
      </c>
    </row>
    <row r="63" spans="1:19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3790265</v>
      </c>
      <c r="F63" s="22">
        <v>19239455</v>
      </c>
      <c r="G63" s="22">
        <v>-25127598</v>
      </c>
      <c r="H63" s="22">
        <v>9628790</v>
      </c>
      <c r="I63" s="22">
        <v>0</v>
      </c>
      <c r="J63" s="22">
        <v>-22309679</v>
      </c>
      <c r="K63" s="22">
        <v>63208</v>
      </c>
      <c r="L63" s="22">
        <v>-124178</v>
      </c>
      <c r="M63" s="22">
        <v>938900</v>
      </c>
      <c r="N63" s="22">
        <v>20164860</v>
      </c>
      <c r="O63" s="22">
        <v>0</v>
      </c>
      <c r="P63" s="22">
        <v>-2373859</v>
      </c>
      <c r="Q63" s="22">
        <v>0</v>
      </c>
      <c r="R63" s="22">
        <v>0</v>
      </c>
      <c r="S63" s="22">
        <v>3890164</v>
      </c>
    </row>
    <row r="64" spans="1:19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2110127</v>
      </c>
      <c r="F64" s="22">
        <v>-381978</v>
      </c>
      <c r="G64" s="22">
        <v>-1462672</v>
      </c>
      <c r="H64" s="22">
        <v>0</v>
      </c>
      <c r="I64" s="22">
        <v>0</v>
      </c>
      <c r="J64" s="22">
        <v>-431340</v>
      </c>
      <c r="K64" s="22">
        <v>0</v>
      </c>
      <c r="L64" s="22">
        <v>0</v>
      </c>
      <c r="M64" s="22">
        <v>201320</v>
      </c>
      <c r="N64" s="22">
        <v>993738</v>
      </c>
      <c r="O64" s="22">
        <v>0</v>
      </c>
      <c r="P64" s="22">
        <v>0</v>
      </c>
      <c r="Q64" s="22">
        <v>0</v>
      </c>
      <c r="R64" s="22">
        <v>0</v>
      </c>
      <c r="S64" s="22">
        <v>1029195</v>
      </c>
    </row>
    <row r="65" spans="1:19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5555006</v>
      </c>
      <c r="F65" s="22">
        <v>773207</v>
      </c>
      <c r="G65" s="22">
        <v>-4228351</v>
      </c>
      <c r="H65" s="22">
        <v>1427522</v>
      </c>
      <c r="I65" s="22">
        <v>0</v>
      </c>
      <c r="J65" s="22">
        <v>-3111959</v>
      </c>
      <c r="K65" s="22">
        <v>494487</v>
      </c>
      <c r="L65" s="22">
        <v>0</v>
      </c>
      <c r="M65" s="22">
        <v>56611</v>
      </c>
      <c r="N65" s="22">
        <v>3774085</v>
      </c>
      <c r="O65" s="22">
        <v>0</v>
      </c>
      <c r="P65" s="22">
        <v>-265011</v>
      </c>
      <c r="Q65" s="22">
        <v>0</v>
      </c>
      <c r="R65" s="22">
        <v>670598</v>
      </c>
      <c r="S65" s="22">
        <v>5146195</v>
      </c>
    </row>
    <row r="66" spans="1:19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2935503</v>
      </c>
      <c r="G66" s="22">
        <v>-2406612</v>
      </c>
      <c r="H66" s="22">
        <v>0</v>
      </c>
      <c r="I66" s="22">
        <v>0</v>
      </c>
      <c r="J66" s="22">
        <v>-9066188</v>
      </c>
      <c r="K66" s="22"/>
      <c r="L66" s="22">
        <v>0</v>
      </c>
      <c r="M66" s="22">
        <v>3816170</v>
      </c>
      <c r="N66" s="22">
        <v>4672584</v>
      </c>
      <c r="O66" s="22">
        <v>0</v>
      </c>
      <c r="P66" s="22">
        <v>0</v>
      </c>
      <c r="Q66" s="22">
        <v>0</v>
      </c>
      <c r="R66" s="22">
        <v>36218</v>
      </c>
      <c r="S66" s="22">
        <v>0</v>
      </c>
    </row>
    <row r="67" spans="1:19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13019767</v>
      </c>
      <c r="F67" s="22">
        <v>7736740</v>
      </c>
      <c r="G67" s="22">
        <v>0</v>
      </c>
      <c r="H67" s="22">
        <v>0</v>
      </c>
      <c r="I67" s="22">
        <v>0</v>
      </c>
      <c r="J67" s="22">
        <v>-17559493</v>
      </c>
      <c r="K67" s="22">
        <v>158493</v>
      </c>
      <c r="L67" s="22">
        <v>0</v>
      </c>
      <c r="M67" s="22">
        <v>4551483</v>
      </c>
      <c r="N67" s="22">
        <v>9895573</v>
      </c>
      <c r="O67" s="22">
        <v>0</v>
      </c>
      <c r="P67" s="22">
        <v>0</v>
      </c>
      <c r="Q67" s="22">
        <v>0</v>
      </c>
      <c r="R67" s="22">
        <v>-3456218</v>
      </c>
      <c r="S67" s="22">
        <v>14346345</v>
      </c>
    </row>
    <row r="68" spans="1:19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4420171</v>
      </c>
      <c r="F68" s="22">
        <v>1111514</v>
      </c>
      <c r="G68" s="22">
        <v>-3642797</v>
      </c>
      <c r="H68" s="22">
        <v>0</v>
      </c>
      <c r="I68" s="22">
        <v>0</v>
      </c>
      <c r="J68" s="22">
        <v>-1933483</v>
      </c>
      <c r="K68" s="22">
        <v>0</v>
      </c>
      <c r="L68" s="22">
        <v>0</v>
      </c>
      <c r="M68" s="22">
        <v>638809</v>
      </c>
      <c r="N68" s="22">
        <v>360049</v>
      </c>
      <c r="O68" s="22">
        <v>0</v>
      </c>
      <c r="P68" s="22">
        <v>0</v>
      </c>
      <c r="Q68" s="22">
        <v>0</v>
      </c>
      <c r="R68" s="22">
        <v>0</v>
      </c>
      <c r="S68" s="22">
        <v>954263</v>
      </c>
    </row>
    <row r="69" spans="1:19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4140372</v>
      </c>
      <c r="G69" s="22">
        <v>0</v>
      </c>
      <c r="H69" s="22">
        <v>0</v>
      </c>
      <c r="I69" s="22">
        <v>0</v>
      </c>
      <c r="J69" s="22">
        <v>-38495210</v>
      </c>
      <c r="K69" s="22">
        <v>281645</v>
      </c>
      <c r="L69" s="22">
        <v>-609266</v>
      </c>
      <c r="M69" s="22">
        <v>1231106</v>
      </c>
      <c r="N69" s="22">
        <v>34117298</v>
      </c>
      <c r="O69" s="22">
        <v>0</v>
      </c>
      <c r="P69" s="22">
        <v>-6262984</v>
      </c>
      <c r="Q69" s="22">
        <v>0</v>
      </c>
      <c r="R69" s="22">
        <v>5597039</v>
      </c>
      <c r="S69" s="22">
        <v>0</v>
      </c>
    </row>
    <row r="70" spans="1:19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1892146</v>
      </c>
      <c r="F70" s="22">
        <v>62806868</v>
      </c>
      <c r="G70" s="22">
        <v>-31947951</v>
      </c>
      <c r="H70" s="22">
        <v>7938052</v>
      </c>
      <c r="I70" s="22">
        <v>0</v>
      </c>
      <c r="J70" s="22">
        <v>-9761307</v>
      </c>
      <c r="K70" s="22">
        <v>61215</v>
      </c>
      <c r="L70" s="22">
        <v>-50765625</v>
      </c>
      <c r="M70" s="22">
        <v>179489</v>
      </c>
      <c r="N70" s="22">
        <v>29141568</v>
      </c>
      <c r="O70" s="22">
        <v>0</v>
      </c>
      <c r="P70" s="22">
        <v>-4593523</v>
      </c>
      <c r="Q70" s="22">
        <v>0</v>
      </c>
      <c r="R70" s="22">
        <v>-4869</v>
      </c>
      <c r="S70" s="22">
        <v>4946063</v>
      </c>
    </row>
    <row r="71" spans="1:19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23733680</v>
      </c>
      <c r="G71" s="22">
        <v>4089631</v>
      </c>
      <c r="H71" s="22">
        <v>0</v>
      </c>
      <c r="I71" s="22">
        <v>0</v>
      </c>
      <c r="J71" s="22">
        <v>-34223384</v>
      </c>
      <c r="K71" s="22">
        <v>0</v>
      </c>
      <c r="L71" s="22">
        <v>0</v>
      </c>
      <c r="M71" s="22">
        <v>326060</v>
      </c>
      <c r="N71" s="22">
        <v>6065346</v>
      </c>
      <c r="O71" s="22">
        <v>0</v>
      </c>
      <c r="P71" s="22">
        <v>0</v>
      </c>
      <c r="Q71" s="22">
        <v>0</v>
      </c>
      <c r="R71" s="22">
        <v>8667</v>
      </c>
      <c r="S71" s="22">
        <v>0</v>
      </c>
    </row>
    <row r="72" spans="1:19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7478251</v>
      </c>
      <c r="F72" s="22">
        <v>1744306</v>
      </c>
      <c r="G72" s="22">
        <v>-36831</v>
      </c>
      <c r="H72" s="22">
        <v>0</v>
      </c>
      <c r="I72" s="22">
        <v>0</v>
      </c>
      <c r="J72" s="22">
        <v>-3929058</v>
      </c>
      <c r="K72" s="22"/>
      <c r="L72" s="22">
        <v>0</v>
      </c>
      <c r="M72" s="22">
        <v>431279</v>
      </c>
      <c r="N72" s="22">
        <v>2272835</v>
      </c>
      <c r="O72" s="22">
        <v>0</v>
      </c>
      <c r="P72" s="22">
        <v>0</v>
      </c>
      <c r="Q72" s="22">
        <v>0</v>
      </c>
      <c r="R72" s="22">
        <v>0</v>
      </c>
      <c r="S72" s="22">
        <v>7996139</v>
      </c>
    </row>
    <row r="73" spans="1:19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3412102</v>
      </c>
      <c r="F73" s="22">
        <v>-4884301</v>
      </c>
      <c r="G73" s="22">
        <v>-5304345</v>
      </c>
      <c r="H73" s="22">
        <v>346408</v>
      </c>
      <c r="I73" s="22">
        <v>0</v>
      </c>
      <c r="J73" s="22">
        <v>-1007183</v>
      </c>
      <c r="K73" s="22">
        <v>155515</v>
      </c>
      <c r="L73" s="22">
        <v>0</v>
      </c>
      <c r="M73" s="22">
        <v>735210</v>
      </c>
      <c r="N73" s="22">
        <v>2972348</v>
      </c>
      <c r="O73" s="22">
        <v>0</v>
      </c>
      <c r="P73" s="22">
        <v>-336112</v>
      </c>
      <c r="Q73" s="22">
        <v>0</v>
      </c>
      <c r="R73" s="22">
        <v>672168</v>
      </c>
      <c r="S73" s="22">
        <v>-3238190</v>
      </c>
    </row>
    <row r="74" spans="1:19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1051566</v>
      </c>
      <c r="F74" s="22">
        <v>-29647</v>
      </c>
      <c r="G74" s="22">
        <v>0</v>
      </c>
      <c r="H74" s="22">
        <v>98393</v>
      </c>
      <c r="I74" s="22">
        <v>0</v>
      </c>
      <c r="J74" s="22">
        <v>-836798</v>
      </c>
      <c r="K74" s="22">
        <v>0</v>
      </c>
      <c r="L74" s="22">
        <v>0</v>
      </c>
      <c r="M74" s="22">
        <v>0</v>
      </c>
      <c r="N74" s="22">
        <v>1663207</v>
      </c>
      <c r="O74" s="22">
        <v>0</v>
      </c>
      <c r="P74" s="22">
        <v>0</v>
      </c>
      <c r="Q74" s="22">
        <v>0</v>
      </c>
      <c r="R74" s="22">
        <v>0</v>
      </c>
      <c r="S74" s="22">
        <v>1946721</v>
      </c>
    </row>
    <row r="75" spans="1:19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6945483</v>
      </c>
      <c r="F75" s="22">
        <v>3728102</v>
      </c>
      <c r="G75" s="22">
        <v>-7488493</v>
      </c>
      <c r="H75" s="22">
        <v>1529342</v>
      </c>
      <c r="I75" s="22">
        <v>0</v>
      </c>
      <c r="J75" s="22">
        <v>-3802052</v>
      </c>
      <c r="K75" s="22">
        <v>14179</v>
      </c>
      <c r="L75" s="22">
        <v>-257600</v>
      </c>
      <c r="M75" s="22">
        <v>943804</v>
      </c>
      <c r="N75" s="22">
        <v>5757081</v>
      </c>
      <c r="O75" s="22">
        <v>0</v>
      </c>
      <c r="P75" s="22">
        <v>-705315</v>
      </c>
      <c r="Q75" s="22">
        <v>0</v>
      </c>
      <c r="R75" s="22">
        <v>333387</v>
      </c>
      <c r="S75" s="22">
        <v>6997918</v>
      </c>
    </row>
    <row r="76" spans="1:19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4081408</v>
      </c>
      <c r="F76" s="22">
        <v>3195827</v>
      </c>
      <c r="G76" s="22">
        <v>-100000</v>
      </c>
      <c r="H76" s="22">
        <v>0</v>
      </c>
      <c r="I76" s="22">
        <v>0</v>
      </c>
      <c r="J76" s="22">
        <v>-996679</v>
      </c>
      <c r="K76" s="22">
        <v>32315</v>
      </c>
      <c r="L76" s="22">
        <v>0</v>
      </c>
      <c r="M76" s="22">
        <v>30523</v>
      </c>
      <c r="N76" s="22">
        <v>2637990</v>
      </c>
      <c r="O76" s="22">
        <v>0</v>
      </c>
      <c r="P76" s="22">
        <v>-190759</v>
      </c>
      <c r="Q76" s="22">
        <v>0</v>
      </c>
      <c r="R76" s="22">
        <v>-113164</v>
      </c>
      <c r="S76" s="22">
        <v>8577461</v>
      </c>
    </row>
    <row r="77" spans="1:19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6227108</v>
      </c>
      <c r="F77" s="22">
        <v>-322521</v>
      </c>
      <c r="G77" s="22">
        <v>-2028162</v>
      </c>
      <c r="H77" s="22">
        <v>1266620</v>
      </c>
      <c r="I77" s="22">
        <v>0</v>
      </c>
      <c r="J77" s="22">
        <v>-2696666</v>
      </c>
      <c r="K77" s="22"/>
      <c r="L77" s="22">
        <v>-63290</v>
      </c>
      <c r="M77" s="22">
        <v>1075933</v>
      </c>
      <c r="N77" s="22">
        <v>3275940</v>
      </c>
      <c r="O77" s="22">
        <v>0</v>
      </c>
      <c r="P77" s="22">
        <v>0</v>
      </c>
      <c r="Q77" s="22">
        <v>0</v>
      </c>
      <c r="R77" s="22">
        <v>0</v>
      </c>
      <c r="S77" s="22">
        <v>6788227</v>
      </c>
    </row>
    <row r="78" spans="1:19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-1397637</v>
      </c>
      <c r="F78" s="22">
        <v>31070520</v>
      </c>
      <c r="G78" s="22">
        <v>-16459577</v>
      </c>
      <c r="H78" s="22">
        <v>11799609</v>
      </c>
      <c r="I78" s="22">
        <v>0</v>
      </c>
      <c r="J78" s="22">
        <v>-30458745</v>
      </c>
      <c r="K78" s="22">
        <v>2641</v>
      </c>
      <c r="L78" s="22">
        <v>-1960300</v>
      </c>
      <c r="M78" s="22">
        <v>-1889353</v>
      </c>
      <c r="N78" s="22">
        <v>15394142</v>
      </c>
      <c r="O78" s="22">
        <v>0</v>
      </c>
      <c r="P78" s="22">
        <v>-3373918</v>
      </c>
      <c r="Q78" s="22">
        <v>0</v>
      </c>
      <c r="R78" s="22">
        <v>603732</v>
      </c>
      <c r="S78" s="22">
        <v>3331114</v>
      </c>
    </row>
    <row r="79" spans="1:19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372817</v>
      </c>
      <c r="F79" s="22">
        <v>4533082</v>
      </c>
      <c r="G79" s="22">
        <v>-5407448</v>
      </c>
      <c r="H79" s="22">
        <v>1665054</v>
      </c>
      <c r="I79" s="22">
        <v>0</v>
      </c>
      <c r="J79" s="22">
        <v>-6617841</v>
      </c>
      <c r="K79" s="22"/>
      <c r="L79" s="22">
        <v>0</v>
      </c>
      <c r="M79" s="22">
        <v>298184</v>
      </c>
      <c r="N79" s="22">
        <v>5440132</v>
      </c>
      <c r="O79" s="22">
        <v>0</v>
      </c>
      <c r="P79" s="22">
        <v>-383120</v>
      </c>
      <c r="Q79" s="22">
        <v>0</v>
      </c>
      <c r="R79" s="22">
        <v>20814401</v>
      </c>
      <c r="S79" s="22">
        <v>21219571</v>
      </c>
    </row>
    <row r="80" spans="1:19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11732832</v>
      </c>
      <c r="F80" s="22">
        <v>6683602</v>
      </c>
      <c r="G80" s="22">
        <v>-3617916</v>
      </c>
      <c r="H80" s="22">
        <v>109893</v>
      </c>
      <c r="I80" s="22">
        <v>0</v>
      </c>
      <c r="J80" s="22">
        <v>-4566171</v>
      </c>
      <c r="K80" s="22">
        <v>13776</v>
      </c>
      <c r="L80" s="22">
        <v>0</v>
      </c>
      <c r="M80" s="22">
        <v>267665</v>
      </c>
      <c r="N80" s="22">
        <v>3079278</v>
      </c>
      <c r="O80" s="22">
        <v>0</v>
      </c>
      <c r="P80" s="22">
        <v>0</v>
      </c>
      <c r="Q80" s="22">
        <v>0</v>
      </c>
      <c r="R80" s="22">
        <v>0</v>
      </c>
      <c r="S80" s="22">
        <v>13702959</v>
      </c>
    </row>
    <row r="81" spans="1:19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13330449</v>
      </c>
      <c r="F81" s="22">
        <v>-1503768</v>
      </c>
      <c r="G81" s="22">
        <v>-40291</v>
      </c>
      <c r="H81" s="22">
        <v>140500</v>
      </c>
      <c r="I81" s="22">
        <v>0</v>
      </c>
      <c r="J81" s="22">
        <v>-2609674</v>
      </c>
      <c r="K81" s="22">
        <v>241538</v>
      </c>
      <c r="L81" s="22">
        <v>0</v>
      </c>
      <c r="M81" s="22">
        <v>658356</v>
      </c>
      <c r="N81" s="22">
        <v>2999534</v>
      </c>
      <c r="O81" s="22">
        <v>0</v>
      </c>
      <c r="P81" s="22">
        <v>0</v>
      </c>
      <c r="Q81" s="22">
        <v>0</v>
      </c>
      <c r="R81" s="22">
        <v>0</v>
      </c>
      <c r="S81" s="22">
        <v>13216644</v>
      </c>
    </row>
    <row r="82" spans="1:19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11822416</v>
      </c>
      <c r="F82" s="22">
        <v>13975685</v>
      </c>
      <c r="G82" s="22">
        <v>0</v>
      </c>
      <c r="H82" s="22">
        <v>-15832833</v>
      </c>
      <c r="I82" s="22">
        <v>0</v>
      </c>
      <c r="J82" s="22">
        <v>-8631401</v>
      </c>
      <c r="K82" s="22">
        <v>423649</v>
      </c>
      <c r="L82" s="22">
        <v>0</v>
      </c>
      <c r="M82" s="22">
        <v>0</v>
      </c>
      <c r="N82" s="22">
        <v>10934321</v>
      </c>
      <c r="O82" s="22">
        <v>0</v>
      </c>
      <c r="P82" s="22">
        <v>-462077</v>
      </c>
      <c r="Q82" s="22">
        <v>0</v>
      </c>
      <c r="R82" s="22">
        <v>273515</v>
      </c>
      <c r="S82" s="22">
        <v>12503275</v>
      </c>
    </row>
    <row r="83" spans="1:19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900534</v>
      </c>
      <c r="F83" s="22">
        <v>3817884</v>
      </c>
      <c r="G83" s="22">
        <v>-7535398</v>
      </c>
      <c r="H83" s="22">
        <v>1620570</v>
      </c>
      <c r="I83" s="22">
        <v>0</v>
      </c>
      <c r="J83" s="22">
        <v>-3319486</v>
      </c>
      <c r="K83" s="22"/>
      <c r="L83" s="22">
        <v>-684977</v>
      </c>
      <c r="M83" s="22">
        <v>1075511</v>
      </c>
      <c r="N83" s="22">
        <v>5013435</v>
      </c>
      <c r="O83" s="22">
        <v>0</v>
      </c>
      <c r="P83" s="22">
        <v>0</v>
      </c>
      <c r="Q83" s="22">
        <v>0</v>
      </c>
      <c r="R83" s="22">
        <v>-4670</v>
      </c>
      <c r="S83" s="22">
        <v>904163</v>
      </c>
    </row>
    <row r="84" spans="1:19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13848294</v>
      </c>
      <c r="F84" s="22">
        <v>19469244</v>
      </c>
      <c r="G84" s="22">
        <v>-6197184</v>
      </c>
      <c r="H84" s="22">
        <v>1173193</v>
      </c>
      <c r="I84" s="22">
        <v>0</v>
      </c>
      <c r="J84" s="22">
        <v>-19336198</v>
      </c>
      <c r="K84" s="22"/>
      <c r="L84" s="22">
        <v>-4591682</v>
      </c>
      <c r="M84" s="22">
        <v>383033</v>
      </c>
      <c r="N84" s="22">
        <v>9377448</v>
      </c>
      <c r="O84" s="22">
        <v>0</v>
      </c>
      <c r="P84" s="22">
        <v>0</v>
      </c>
      <c r="Q84" s="22">
        <v>0</v>
      </c>
      <c r="R84" s="22">
        <v>988224</v>
      </c>
      <c r="S84" s="22">
        <v>15114372</v>
      </c>
    </row>
    <row r="85" spans="1:19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1407892</v>
      </c>
      <c r="F85" s="22">
        <v>625037</v>
      </c>
      <c r="G85" s="22">
        <v>0</v>
      </c>
      <c r="H85" s="22">
        <v>-1200</v>
      </c>
      <c r="I85" s="22">
        <v>0</v>
      </c>
      <c r="J85" s="22">
        <v>-3028456</v>
      </c>
      <c r="K85" s="22">
        <v>0</v>
      </c>
      <c r="L85" s="22">
        <v>-58400</v>
      </c>
      <c r="M85" s="22">
        <v>167609</v>
      </c>
      <c r="N85" s="22">
        <v>2367143</v>
      </c>
      <c r="O85" s="22">
        <v>0</v>
      </c>
      <c r="P85" s="22">
        <v>-350000</v>
      </c>
      <c r="Q85" s="22">
        <v>0</v>
      </c>
      <c r="R85" s="22">
        <v>0</v>
      </c>
      <c r="S85" s="22">
        <v>1129625</v>
      </c>
    </row>
    <row r="86" spans="1:19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958595</v>
      </c>
      <c r="F86" s="22">
        <v>2549568</v>
      </c>
      <c r="G86" s="22">
        <v>-1650430</v>
      </c>
      <c r="H86" s="22">
        <v>1986565</v>
      </c>
      <c r="I86" s="22">
        <v>0</v>
      </c>
      <c r="J86" s="22">
        <v>-4186449</v>
      </c>
      <c r="K86" s="22">
        <v>14963</v>
      </c>
      <c r="L86" s="22">
        <v>0</v>
      </c>
      <c r="M86" s="22">
        <v>49804</v>
      </c>
      <c r="N86" s="22">
        <v>1938418</v>
      </c>
      <c r="O86" s="22">
        <v>0</v>
      </c>
      <c r="P86" s="22">
        <v>-1019592</v>
      </c>
      <c r="Q86" s="22">
        <v>0</v>
      </c>
      <c r="R86" s="22">
        <v>317133</v>
      </c>
      <c r="S86" s="22">
        <v>958575</v>
      </c>
    </row>
    <row r="87" spans="1:19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-1219772</v>
      </c>
      <c r="F87" s="22">
        <v>4342136</v>
      </c>
      <c r="G87" s="22">
        <v>-3892375</v>
      </c>
      <c r="H87" s="22">
        <v>344720</v>
      </c>
      <c r="I87" s="22">
        <v>0</v>
      </c>
      <c r="J87" s="22">
        <v>-6952104</v>
      </c>
      <c r="K87" s="22">
        <v>214940</v>
      </c>
      <c r="L87" s="22">
        <v>0</v>
      </c>
      <c r="M87" s="22">
        <v>286955</v>
      </c>
      <c r="N87" s="22">
        <v>6855248</v>
      </c>
      <c r="O87" s="22">
        <v>0</v>
      </c>
      <c r="P87" s="22">
        <v>-78125</v>
      </c>
      <c r="Q87" s="22">
        <v>0</v>
      </c>
      <c r="R87" s="22">
        <v>4352595</v>
      </c>
      <c r="S87" s="22">
        <v>4254218</v>
      </c>
    </row>
    <row r="88" spans="1:19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24623304</v>
      </c>
      <c r="F88" s="22">
        <v>-9225557</v>
      </c>
      <c r="G88" s="22">
        <v>0</v>
      </c>
      <c r="H88" s="22">
        <v>8763110</v>
      </c>
      <c r="I88" s="22">
        <v>0</v>
      </c>
      <c r="J88" s="22">
        <v>-20970712</v>
      </c>
      <c r="K88" s="22">
        <v>502</v>
      </c>
      <c r="L88" s="22">
        <v>0</v>
      </c>
      <c r="M88" s="22">
        <v>534593</v>
      </c>
      <c r="N88" s="22">
        <v>16254139</v>
      </c>
      <c r="O88" s="22">
        <v>0</v>
      </c>
      <c r="P88" s="22">
        <v>-17531</v>
      </c>
      <c r="Q88" s="22">
        <v>0</v>
      </c>
      <c r="R88" s="22">
        <v>0</v>
      </c>
      <c r="S88" s="22">
        <v>19961848</v>
      </c>
    </row>
    <row r="89" spans="1:19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269480</v>
      </c>
      <c r="F89" s="22">
        <v>-1222023</v>
      </c>
      <c r="G89" s="22">
        <v>615305</v>
      </c>
      <c r="H89" s="22">
        <v>0</v>
      </c>
      <c r="I89" s="22">
        <v>0</v>
      </c>
      <c r="J89" s="22">
        <v>-4437742</v>
      </c>
      <c r="K89" s="22"/>
      <c r="L89" s="22">
        <v>-80514</v>
      </c>
      <c r="M89" s="22">
        <v>105488</v>
      </c>
      <c r="N89" s="22">
        <v>6230863</v>
      </c>
      <c r="O89" s="22">
        <v>0</v>
      </c>
      <c r="P89" s="22">
        <v>-130718</v>
      </c>
      <c r="Q89" s="22">
        <v>0</v>
      </c>
      <c r="R89" s="22">
        <v>0</v>
      </c>
      <c r="S89" s="22">
        <v>1447127</v>
      </c>
    </row>
    <row r="90" spans="1:19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6930505</v>
      </c>
      <c r="F90" s="22">
        <v>3858626</v>
      </c>
      <c r="G90" s="22">
        <v>-18596717</v>
      </c>
      <c r="H90" s="22">
        <v>9636764</v>
      </c>
      <c r="I90" s="22">
        <v>0</v>
      </c>
      <c r="J90" s="22">
        <v>-5425813</v>
      </c>
      <c r="K90" s="22">
        <v>276168</v>
      </c>
      <c r="L90" s="22">
        <v>0</v>
      </c>
      <c r="M90" s="22">
        <v>80000</v>
      </c>
      <c r="N90" s="22">
        <v>7161419</v>
      </c>
      <c r="O90" s="22">
        <v>0</v>
      </c>
      <c r="P90" s="22">
        <v>-923172</v>
      </c>
      <c r="Q90" s="22">
        <v>0</v>
      </c>
      <c r="R90" s="22">
        <v>148535</v>
      </c>
      <c r="S90" s="22">
        <v>3146315</v>
      </c>
    </row>
    <row r="91" spans="1:19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21241295</v>
      </c>
      <c r="F91" s="22">
        <v>10950645</v>
      </c>
      <c r="G91" s="22">
        <v>-27999830</v>
      </c>
      <c r="H91" s="22">
        <v>19847058</v>
      </c>
      <c r="I91" s="22">
        <v>0</v>
      </c>
      <c r="J91" s="22">
        <v>-29732787</v>
      </c>
      <c r="K91" s="22">
        <v>265224</v>
      </c>
      <c r="L91" s="22">
        <v>0</v>
      </c>
      <c r="M91" s="22">
        <v>30306</v>
      </c>
      <c r="N91" s="22">
        <v>23130889</v>
      </c>
      <c r="O91" s="22">
        <v>0</v>
      </c>
      <c r="P91" s="22">
        <v>-233877</v>
      </c>
      <c r="Q91" s="22">
        <v>0</v>
      </c>
      <c r="R91" s="22">
        <v>574540</v>
      </c>
      <c r="S91" s="22">
        <v>18073463</v>
      </c>
    </row>
    <row r="92" spans="1:19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0</v>
      </c>
      <c r="F92" s="22">
        <v>-666689</v>
      </c>
      <c r="G92" s="22">
        <v>-549610</v>
      </c>
      <c r="H92" s="22">
        <v>368585</v>
      </c>
      <c r="I92" s="22">
        <v>0</v>
      </c>
      <c r="J92" s="22">
        <v>-1396213</v>
      </c>
      <c r="K92" s="22">
        <v>0</v>
      </c>
      <c r="L92" s="22">
        <v>0</v>
      </c>
      <c r="M92" s="22">
        <v>0</v>
      </c>
      <c r="N92" s="22">
        <v>1464588</v>
      </c>
      <c r="O92" s="22">
        <v>0</v>
      </c>
      <c r="P92" s="22">
        <v>-359981</v>
      </c>
      <c r="Q92" s="22">
        <v>0</v>
      </c>
      <c r="R92" s="22">
        <v>1139320</v>
      </c>
      <c r="S92" s="22">
        <v>0</v>
      </c>
    </row>
    <row r="93" spans="1:19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0</v>
      </c>
      <c r="F93" s="22">
        <v>10128559</v>
      </c>
      <c r="G93" s="22">
        <v>-21628982</v>
      </c>
      <c r="H93" s="22">
        <v>4707940</v>
      </c>
      <c r="I93" s="22">
        <v>0</v>
      </c>
      <c r="J93" s="22">
        <v>0</v>
      </c>
      <c r="K93" s="22">
        <v>83040</v>
      </c>
      <c r="L93" s="22">
        <v>0</v>
      </c>
      <c r="M93" s="22">
        <v>-371819</v>
      </c>
      <c r="N93" s="22">
        <v>7576895</v>
      </c>
      <c r="O93" s="22">
        <v>0</v>
      </c>
      <c r="P93" s="22">
        <v>-495605</v>
      </c>
      <c r="Q93" s="22">
        <v>0</v>
      </c>
      <c r="R93" s="22">
        <v>-28</v>
      </c>
      <c r="S93" s="22">
        <v>0</v>
      </c>
    </row>
    <row r="94" spans="1:19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305563</v>
      </c>
      <c r="F94" s="22">
        <v>1713924</v>
      </c>
      <c r="G94" s="22">
        <v>-1470918</v>
      </c>
      <c r="H94" s="22">
        <v>10110</v>
      </c>
      <c r="I94" s="22">
        <v>0</v>
      </c>
      <c r="J94" s="22">
        <v>-2242078</v>
      </c>
      <c r="K94" s="22"/>
      <c r="L94" s="22">
        <v>0</v>
      </c>
      <c r="M94" s="22">
        <v>39927</v>
      </c>
      <c r="N94" s="22">
        <v>2119693</v>
      </c>
      <c r="O94" s="22">
        <v>0</v>
      </c>
      <c r="P94" s="22">
        <v>-169393</v>
      </c>
      <c r="Q94" s="22">
        <v>0</v>
      </c>
      <c r="R94" s="22">
        <v>0</v>
      </c>
      <c r="S94" s="22">
        <v>325726</v>
      </c>
    </row>
    <row r="95" spans="1:19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1665841</v>
      </c>
      <c r="F95" s="22">
        <v>-484943</v>
      </c>
      <c r="G95" s="22">
        <v>-91522</v>
      </c>
      <c r="H95" s="22">
        <v>0</v>
      </c>
      <c r="I95" s="22">
        <v>0</v>
      </c>
      <c r="J95" s="22">
        <v>-68758</v>
      </c>
      <c r="K95" s="22"/>
      <c r="L95" s="22">
        <v>0</v>
      </c>
      <c r="M95" s="22">
        <v>17644</v>
      </c>
      <c r="N95" s="22">
        <v>454067</v>
      </c>
      <c r="O95" s="22">
        <v>0</v>
      </c>
      <c r="P95" s="22">
        <v>0</v>
      </c>
      <c r="Q95" s="22">
        <v>0</v>
      </c>
      <c r="R95" s="22">
        <v>0</v>
      </c>
      <c r="S95" s="22">
        <v>1512075</v>
      </c>
    </row>
    <row r="96" spans="1:19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2567105</v>
      </c>
      <c r="F96" s="22">
        <v>1707851</v>
      </c>
      <c r="G96" s="22">
        <v>-1914210</v>
      </c>
      <c r="H96" s="22">
        <v>910341</v>
      </c>
      <c r="I96" s="22">
        <v>0</v>
      </c>
      <c r="J96" s="22">
        <v>-738317</v>
      </c>
      <c r="K96" s="22"/>
      <c r="L96" s="22">
        <v>0</v>
      </c>
      <c r="M96" s="22">
        <v>0</v>
      </c>
      <c r="N96" s="22">
        <v>631828</v>
      </c>
      <c r="O96" s="22">
        <v>0</v>
      </c>
      <c r="P96" s="22">
        <v>-64423</v>
      </c>
      <c r="Q96" s="22">
        <v>0</v>
      </c>
      <c r="R96" s="22">
        <v>-245487</v>
      </c>
      <c r="S96" s="22">
        <v>2854688</v>
      </c>
    </row>
    <row r="97" spans="1:19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-587632</v>
      </c>
      <c r="F97" s="22">
        <v>1172681</v>
      </c>
      <c r="G97" s="22">
        <v>-365883</v>
      </c>
      <c r="H97" s="22">
        <v>36013</v>
      </c>
      <c r="I97" s="22">
        <v>0</v>
      </c>
      <c r="J97" s="22">
        <v>-3146941</v>
      </c>
      <c r="K97" s="22">
        <v>0</v>
      </c>
      <c r="L97" s="22">
        <v>0</v>
      </c>
      <c r="M97" s="22">
        <v>81185</v>
      </c>
      <c r="N97" s="22">
        <v>1570362</v>
      </c>
      <c r="O97" s="22">
        <v>0</v>
      </c>
      <c r="P97" s="22">
        <v>-348844</v>
      </c>
      <c r="Q97" s="22">
        <v>0</v>
      </c>
      <c r="R97" s="22">
        <v>1207134</v>
      </c>
      <c r="S97" s="22">
        <v>-381925</v>
      </c>
    </row>
    <row r="98" spans="1:19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-2048</v>
      </c>
      <c r="F98" s="22">
        <v>363982</v>
      </c>
      <c r="G98" s="22">
        <v>7800</v>
      </c>
      <c r="H98" s="22">
        <v>0</v>
      </c>
      <c r="I98" s="22">
        <v>0</v>
      </c>
      <c r="J98" s="22">
        <v>-889753</v>
      </c>
      <c r="K98" s="22">
        <v>0</v>
      </c>
      <c r="L98" s="22">
        <v>0</v>
      </c>
      <c r="M98" s="22">
        <v>0</v>
      </c>
      <c r="N98" s="22">
        <v>480514</v>
      </c>
      <c r="O98" s="22">
        <v>0</v>
      </c>
      <c r="P98" s="22">
        <v>-82117</v>
      </c>
      <c r="Q98" s="22">
        <v>0</v>
      </c>
      <c r="R98" s="22">
        <v>14394</v>
      </c>
      <c r="S98" s="22">
        <v>-107228</v>
      </c>
    </row>
    <row r="99" spans="1:19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4867855</v>
      </c>
      <c r="F99" s="22">
        <v>4796685</v>
      </c>
      <c r="G99" s="22">
        <v>-6042601</v>
      </c>
      <c r="H99" s="22">
        <v>4360121</v>
      </c>
      <c r="I99" s="22">
        <v>0</v>
      </c>
      <c r="J99" s="22">
        <v>-8323720</v>
      </c>
      <c r="K99" s="22">
        <v>1021</v>
      </c>
      <c r="L99" s="22">
        <v>0</v>
      </c>
      <c r="M99" s="22">
        <v>1246088</v>
      </c>
      <c r="N99" s="22">
        <v>6482067</v>
      </c>
      <c r="O99" s="22">
        <v>0</v>
      </c>
      <c r="P99" s="22">
        <v>-637863</v>
      </c>
      <c r="Q99" s="22">
        <v>0</v>
      </c>
      <c r="R99" s="22">
        <v>0</v>
      </c>
      <c r="S99" s="22">
        <v>6749653</v>
      </c>
    </row>
    <row r="100" spans="1:19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1072807</v>
      </c>
      <c r="F100" s="22">
        <v>794233</v>
      </c>
      <c r="G100" s="22">
        <v>-190359</v>
      </c>
      <c r="H100" s="22">
        <v>0</v>
      </c>
      <c r="I100" s="22">
        <v>0</v>
      </c>
      <c r="J100" s="22">
        <v>-436433</v>
      </c>
      <c r="K100" s="22">
        <v>52308</v>
      </c>
      <c r="L100" s="22">
        <v>0</v>
      </c>
      <c r="M100" s="22">
        <v>0</v>
      </c>
      <c r="N100" s="22">
        <v>749861</v>
      </c>
      <c r="O100" s="22">
        <v>0</v>
      </c>
      <c r="P100" s="22">
        <v>-163910</v>
      </c>
      <c r="Q100" s="22">
        <v>0</v>
      </c>
      <c r="R100" s="22">
        <v>0</v>
      </c>
      <c r="S100" s="22">
        <v>1878507</v>
      </c>
    </row>
    <row r="101" spans="1:19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814303</v>
      </c>
      <c r="F101" s="22">
        <v>2039894</v>
      </c>
      <c r="G101" s="22">
        <v>387830</v>
      </c>
      <c r="H101" s="22">
        <v>0</v>
      </c>
      <c r="I101" s="22">
        <v>0</v>
      </c>
      <c r="J101" s="22">
        <v>-9677821</v>
      </c>
      <c r="K101" s="22">
        <v>395898</v>
      </c>
      <c r="L101" s="22">
        <v>-61393</v>
      </c>
      <c r="M101" s="22">
        <v>236210</v>
      </c>
      <c r="N101" s="22">
        <v>6520936</v>
      </c>
      <c r="O101" s="22">
        <v>0</v>
      </c>
      <c r="P101" s="22">
        <v>-1009633</v>
      </c>
      <c r="Q101" s="22">
        <v>0</v>
      </c>
      <c r="R101" s="22">
        <v>353776</v>
      </c>
      <c r="S101" s="22">
        <v>0</v>
      </c>
    </row>
    <row r="102" spans="1:19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1177783</v>
      </c>
      <c r="F102" s="22">
        <v>2475494</v>
      </c>
      <c r="G102" s="22">
        <v>0</v>
      </c>
      <c r="H102" s="22">
        <v>385958</v>
      </c>
      <c r="I102" s="22">
        <v>0</v>
      </c>
      <c r="J102" s="22">
        <v>-3772344</v>
      </c>
      <c r="K102" s="22">
        <v>67523</v>
      </c>
      <c r="L102" s="22">
        <v>0</v>
      </c>
      <c r="M102" s="22">
        <v>222816</v>
      </c>
      <c r="N102" s="22">
        <v>1030365</v>
      </c>
      <c r="O102" s="22">
        <v>0</v>
      </c>
      <c r="P102" s="22">
        <v>-242570</v>
      </c>
      <c r="Q102" s="22">
        <v>0</v>
      </c>
      <c r="R102" s="22">
        <v>600000</v>
      </c>
      <c r="S102" s="22">
        <v>1945025</v>
      </c>
    </row>
    <row r="103" spans="1:19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1087915</v>
      </c>
      <c r="F103" s="22">
        <v>378295</v>
      </c>
      <c r="G103" s="22">
        <v>0</v>
      </c>
      <c r="H103" s="22">
        <v>139589</v>
      </c>
      <c r="I103" s="22">
        <v>0</v>
      </c>
      <c r="J103" s="22">
        <v>-832437</v>
      </c>
      <c r="K103" s="22">
        <v>0</v>
      </c>
      <c r="L103" s="22">
        <v>0</v>
      </c>
      <c r="M103" s="22">
        <v>0</v>
      </c>
      <c r="N103" s="22">
        <v>564253</v>
      </c>
      <c r="O103" s="22">
        <v>0</v>
      </c>
      <c r="P103" s="22">
        <v>-50769</v>
      </c>
      <c r="Q103" s="22">
        <v>0</v>
      </c>
      <c r="R103" s="22">
        <v>0</v>
      </c>
      <c r="S103" s="22">
        <v>1286846</v>
      </c>
    </row>
    <row r="104" spans="1:19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378474</v>
      </c>
      <c r="F104" s="22">
        <v>3275500</v>
      </c>
      <c r="G104" s="22">
        <v>0</v>
      </c>
      <c r="H104" s="22">
        <v>286647</v>
      </c>
      <c r="I104" s="22">
        <v>0</v>
      </c>
      <c r="J104" s="22">
        <v>-3789767</v>
      </c>
      <c r="K104" s="22"/>
      <c r="L104" s="22">
        <v>0</v>
      </c>
      <c r="M104" s="22">
        <v>0</v>
      </c>
      <c r="N104" s="22">
        <v>567348</v>
      </c>
      <c r="O104" s="22">
        <v>0</v>
      </c>
      <c r="P104" s="22">
        <v>-54605</v>
      </c>
      <c r="Q104" s="22">
        <v>0</v>
      </c>
      <c r="R104" s="22">
        <v>0</v>
      </c>
      <c r="S104" s="22">
        <v>663597</v>
      </c>
    </row>
    <row r="105" spans="1:19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720626</v>
      </c>
      <c r="F105" s="22">
        <v>1503085</v>
      </c>
      <c r="G105" s="22">
        <v>-2143660</v>
      </c>
      <c r="H105" s="22">
        <v>45309</v>
      </c>
      <c r="I105" s="22">
        <v>0</v>
      </c>
      <c r="J105" s="22">
        <v>-593445</v>
      </c>
      <c r="K105" s="22">
        <v>71833</v>
      </c>
      <c r="L105" s="22">
        <v>0</v>
      </c>
      <c r="M105" s="22">
        <v>66500</v>
      </c>
      <c r="N105" s="22">
        <v>1214847</v>
      </c>
      <c r="O105" s="22">
        <v>0</v>
      </c>
      <c r="P105" s="22">
        <v>-339143</v>
      </c>
      <c r="Q105" s="22">
        <v>0</v>
      </c>
      <c r="R105" s="22">
        <v>0</v>
      </c>
      <c r="S105" s="22">
        <v>545952</v>
      </c>
    </row>
    <row r="106" spans="1:19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10352856</v>
      </c>
      <c r="F106" s="22">
        <v>30591752</v>
      </c>
      <c r="G106" s="22">
        <v>-34900572</v>
      </c>
      <c r="H106" s="22">
        <v>3447178</v>
      </c>
      <c r="I106" s="22">
        <v>0</v>
      </c>
      <c r="J106" s="22">
        <v>-27702110</v>
      </c>
      <c r="K106" s="22">
        <v>206725</v>
      </c>
      <c r="L106" s="22">
        <v>-3086929</v>
      </c>
      <c r="M106" s="22">
        <v>393797</v>
      </c>
      <c r="N106" s="22">
        <v>12206691</v>
      </c>
      <c r="O106" s="22">
        <v>0</v>
      </c>
      <c r="P106" s="22">
        <v>-2638035</v>
      </c>
      <c r="Q106" s="22">
        <v>0</v>
      </c>
      <c r="R106" s="22">
        <v>20903411</v>
      </c>
      <c r="S106" s="22">
        <v>9774764</v>
      </c>
    </row>
    <row r="107" spans="1:19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976589</v>
      </c>
      <c r="F107" s="22">
        <v>2006689</v>
      </c>
      <c r="G107" s="22">
        <v>-1203749</v>
      </c>
      <c r="H107" s="22">
        <v>124800</v>
      </c>
      <c r="I107" s="22">
        <v>0</v>
      </c>
      <c r="J107" s="22">
        <v>-1768035</v>
      </c>
      <c r="K107" s="22">
        <v>0</v>
      </c>
      <c r="L107" s="22">
        <v>0</v>
      </c>
      <c r="M107" s="22">
        <v>183402</v>
      </c>
      <c r="N107" s="22">
        <v>2760715</v>
      </c>
      <c r="O107" s="22">
        <v>0</v>
      </c>
      <c r="P107" s="22">
        <v>-169037</v>
      </c>
      <c r="Q107" s="22">
        <v>0</v>
      </c>
      <c r="R107" s="22">
        <v>0</v>
      </c>
      <c r="S107" s="22">
        <v>2911374</v>
      </c>
    </row>
    <row r="108" spans="1:19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1098219</v>
      </c>
      <c r="F108" s="22">
        <v>2136014</v>
      </c>
      <c r="G108" s="22">
        <v>-2273409</v>
      </c>
      <c r="H108" s="22">
        <v>210502</v>
      </c>
      <c r="I108" s="22">
        <v>0</v>
      </c>
      <c r="J108" s="22">
        <v>-1296201</v>
      </c>
      <c r="K108" s="22"/>
      <c r="L108" s="22">
        <v>-879405</v>
      </c>
      <c r="M108" s="22">
        <v>10856</v>
      </c>
      <c r="N108" s="22">
        <v>2467641</v>
      </c>
      <c r="O108" s="22">
        <v>0</v>
      </c>
      <c r="P108" s="22">
        <v>-858308</v>
      </c>
      <c r="Q108" s="22">
        <v>0</v>
      </c>
      <c r="R108" s="22">
        <v>485019</v>
      </c>
      <c r="S108" s="22">
        <v>1100928</v>
      </c>
    </row>
    <row r="109" spans="1:19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1181475</v>
      </c>
      <c r="F109" s="22">
        <v>1083055</v>
      </c>
      <c r="G109" s="22">
        <v>-69000</v>
      </c>
      <c r="H109" s="22">
        <v>0</v>
      </c>
      <c r="I109" s="22">
        <v>0</v>
      </c>
      <c r="J109" s="22">
        <v>-1057655</v>
      </c>
      <c r="K109" s="22">
        <v>0</v>
      </c>
      <c r="L109" s="22">
        <v>0</v>
      </c>
      <c r="M109" s="22">
        <v>0</v>
      </c>
      <c r="N109" s="22">
        <v>566011</v>
      </c>
      <c r="O109" s="22">
        <v>0</v>
      </c>
      <c r="P109" s="22">
        <v>-115123</v>
      </c>
      <c r="Q109" s="22">
        <v>0</v>
      </c>
      <c r="R109" s="22">
        <v>0</v>
      </c>
      <c r="S109" s="22">
        <v>1588763</v>
      </c>
    </row>
    <row r="110" spans="1:19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1554854</v>
      </c>
      <c r="F110" s="22">
        <v>1354820</v>
      </c>
      <c r="G110" s="22">
        <v>-1453208</v>
      </c>
      <c r="H110" s="22">
        <v>110103</v>
      </c>
      <c r="I110" s="22">
        <v>0</v>
      </c>
      <c r="J110" s="22">
        <v>-1822700</v>
      </c>
      <c r="K110" s="22">
        <v>0</v>
      </c>
      <c r="L110" s="22">
        <v>0</v>
      </c>
      <c r="M110" s="22">
        <v>56391</v>
      </c>
      <c r="N110" s="22">
        <v>2037703</v>
      </c>
      <c r="O110" s="22">
        <v>0</v>
      </c>
      <c r="P110" s="22">
        <v>-283109</v>
      </c>
      <c r="Q110" s="22">
        <v>0</v>
      </c>
      <c r="R110" s="22">
        <v>0</v>
      </c>
      <c r="S110" s="22">
        <v>1554854</v>
      </c>
    </row>
    <row r="111" spans="1:19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1510433</v>
      </c>
      <c r="F111" s="22">
        <v>14064534</v>
      </c>
      <c r="G111" s="22">
        <v>-6373601</v>
      </c>
      <c r="H111" s="22">
        <v>593619</v>
      </c>
      <c r="I111" s="22">
        <v>0</v>
      </c>
      <c r="J111" s="22">
        <v>-9134155</v>
      </c>
      <c r="K111" s="22">
        <v>0</v>
      </c>
      <c r="L111" s="22">
        <v>-2555097</v>
      </c>
      <c r="M111" s="22">
        <v>6719</v>
      </c>
      <c r="N111" s="22">
        <v>4427572</v>
      </c>
      <c r="O111" s="22">
        <v>0</v>
      </c>
      <c r="P111" s="22">
        <v>-1040024</v>
      </c>
      <c r="Q111" s="22">
        <v>0</v>
      </c>
      <c r="R111" s="22">
        <v>0</v>
      </c>
      <c r="S111" s="22">
        <v>1500000</v>
      </c>
    </row>
    <row r="112" spans="1:19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2896168</v>
      </c>
      <c r="F112" s="22">
        <v>513319</v>
      </c>
      <c r="G112" s="22">
        <v>0</v>
      </c>
      <c r="H112" s="22">
        <v>-445800</v>
      </c>
      <c r="I112" s="22">
        <v>0</v>
      </c>
      <c r="J112" s="22">
        <v>-224323</v>
      </c>
      <c r="K112" s="22">
        <v>1582</v>
      </c>
      <c r="L112" s="22">
        <v>0</v>
      </c>
      <c r="M112" s="22">
        <v>0</v>
      </c>
      <c r="N112" s="22">
        <v>1206890</v>
      </c>
      <c r="O112" s="22">
        <v>0</v>
      </c>
      <c r="P112" s="22">
        <v>-83959</v>
      </c>
      <c r="Q112" s="22">
        <v>0</v>
      </c>
      <c r="R112" s="22">
        <v>0</v>
      </c>
      <c r="S112" s="22">
        <v>3863877</v>
      </c>
    </row>
    <row r="113" spans="1:19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58835003</v>
      </c>
      <c r="F113" s="22">
        <v>15383154</v>
      </c>
      <c r="G113" s="22">
        <v>-8020506</v>
      </c>
      <c r="H113" s="22">
        <v>0</v>
      </c>
      <c r="I113" s="22">
        <v>0</v>
      </c>
      <c r="J113" s="22">
        <v>-14223917</v>
      </c>
      <c r="K113" s="22">
        <v>45960</v>
      </c>
      <c r="L113" s="22">
        <v>-4966080</v>
      </c>
      <c r="M113" s="22">
        <v>126918</v>
      </c>
      <c r="N113" s="22">
        <v>15293528</v>
      </c>
      <c r="O113" s="22">
        <v>0</v>
      </c>
      <c r="P113" s="22">
        <v>-2574381</v>
      </c>
      <c r="Q113" s="22">
        <v>0</v>
      </c>
      <c r="R113" s="22">
        <v>-140280</v>
      </c>
      <c r="S113" s="22">
        <v>59759399</v>
      </c>
    </row>
    <row r="114" spans="1:19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832355</v>
      </c>
      <c r="F114" s="22">
        <v>347035</v>
      </c>
      <c r="G114" s="22">
        <v>-117641</v>
      </c>
      <c r="H114" s="22">
        <v>20000</v>
      </c>
      <c r="I114" s="22">
        <v>0</v>
      </c>
      <c r="J114" s="22">
        <v>-721723</v>
      </c>
      <c r="K114" s="22">
        <v>45477</v>
      </c>
      <c r="L114" s="22">
        <v>0</v>
      </c>
      <c r="M114" s="22">
        <v>129007</v>
      </c>
      <c r="N114" s="22">
        <v>515876</v>
      </c>
      <c r="O114" s="22">
        <v>0</v>
      </c>
      <c r="P114" s="22">
        <v>-80000</v>
      </c>
      <c r="Q114" s="22">
        <v>0</v>
      </c>
      <c r="R114" s="22">
        <v>0</v>
      </c>
      <c r="S114" s="22">
        <v>970386</v>
      </c>
    </row>
    <row r="115" spans="1:19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2591127</v>
      </c>
      <c r="F115" s="22">
        <v>1613003</v>
      </c>
      <c r="G115" s="22">
        <v>-2946087</v>
      </c>
      <c r="H115" s="22">
        <v>410178</v>
      </c>
      <c r="I115" s="22">
        <v>0</v>
      </c>
      <c r="J115" s="22">
        <v>-447623</v>
      </c>
      <c r="K115" s="22">
        <v>73140</v>
      </c>
      <c r="L115" s="22">
        <v>0</v>
      </c>
      <c r="M115" s="22">
        <v>26384</v>
      </c>
      <c r="N115" s="22">
        <v>1950866</v>
      </c>
      <c r="O115" s="22">
        <v>0</v>
      </c>
      <c r="P115" s="22">
        <v>-559822</v>
      </c>
      <c r="Q115" s="22">
        <v>0</v>
      </c>
      <c r="R115" s="22">
        <v>248783</v>
      </c>
      <c r="S115" s="22">
        <v>2959949</v>
      </c>
    </row>
    <row r="116" spans="1:19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1403247</v>
      </c>
      <c r="F116" s="22">
        <v>38529</v>
      </c>
      <c r="G116" s="22">
        <v>0</v>
      </c>
      <c r="H116" s="22">
        <v>0</v>
      </c>
      <c r="I116" s="22">
        <v>0</v>
      </c>
      <c r="J116" s="22">
        <v>-338077</v>
      </c>
      <c r="K116" s="22">
        <v>0</v>
      </c>
      <c r="L116" s="22">
        <v>0</v>
      </c>
      <c r="M116" s="22">
        <v>7001</v>
      </c>
      <c r="N116" s="22">
        <v>520668</v>
      </c>
      <c r="O116" s="22">
        <v>0</v>
      </c>
      <c r="P116" s="22">
        <v>-70536</v>
      </c>
      <c r="Q116" s="22">
        <v>0</v>
      </c>
      <c r="R116" s="22">
        <v>0</v>
      </c>
      <c r="S116" s="22">
        <v>1560832</v>
      </c>
    </row>
    <row r="117" spans="1:19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6666874</v>
      </c>
      <c r="F117" s="22">
        <v>3558663</v>
      </c>
      <c r="G117" s="22">
        <v>-2620320</v>
      </c>
      <c r="H117" s="22">
        <v>19069</v>
      </c>
      <c r="I117" s="22">
        <v>0</v>
      </c>
      <c r="J117" s="22">
        <v>-4424424</v>
      </c>
      <c r="K117" s="22">
        <v>33958</v>
      </c>
      <c r="L117" s="22">
        <v>0</v>
      </c>
      <c r="M117" s="22">
        <v>0</v>
      </c>
      <c r="N117" s="22">
        <v>3362405</v>
      </c>
      <c r="O117" s="22">
        <v>0</v>
      </c>
      <c r="P117" s="22">
        <v>-599197</v>
      </c>
      <c r="Q117" s="22">
        <v>0</v>
      </c>
      <c r="R117" s="22">
        <v>0</v>
      </c>
      <c r="S117" s="22">
        <v>5997028</v>
      </c>
    </row>
    <row r="118" spans="1:19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612791</v>
      </c>
      <c r="F118" s="22">
        <v>724773</v>
      </c>
      <c r="G118" s="22">
        <v>0</v>
      </c>
      <c r="H118" s="22">
        <v>548602</v>
      </c>
      <c r="I118" s="22">
        <v>0</v>
      </c>
      <c r="J118" s="22">
        <v>-3338380</v>
      </c>
      <c r="K118" s="22">
        <v>0</v>
      </c>
      <c r="L118" s="22">
        <v>0</v>
      </c>
      <c r="M118" s="22">
        <v>301671</v>
      </c>
      <c r="N118" s="22">
        <v>3014838</v>
      </c>
      <c r="O118" s="22">
        <v>0</v>
      </c>
      <c r="P118" s="22">
        <v>-194398</v>
      </c>
      <c r="Q118" s="22">
        <v>0</v>
      </c>
      <c r="R118" s="22">
        <v>0</v>
      </c>
      <c r="S118" s="22">
        <v>1669897</v>
      </c>
    </row>
    <row r="119" spans="1:19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2139063</v>
      </c>
      <c r="F119" s="22">
        <v>1421446</v>
      </c>
      <c r="G119" s="22">
        <v>-2322088</v>
      </c>
      <c r="H119" s="22">
        <v>779278</v>
      </c>
      <c r="I119" s="22">
        <v>0</v>
      </c>
      <c r="J119" s="22">
        <v>-1894260</v>
      </c>
      <c r="K119" s="22">
        <v>0</v>
      </c>
      <c r="L119" s="22">
        <v>0</v>
      </c>
      <c r="M119" s="22">
        <v>47198</v>
      </c>
      <c r="N119" s="22">
        <v>2429140</v>
      </c>
      <c r="O119" s="22">
        <v>0</v>
      </c>
      <c r="P119" s="22">
        <v>-583285</v>
      </c>
      <c r="Q119" s="22">
        <v>0</v>
      </c>
      <c r="R119" s="22">
        <v>0</v>
      </c>
      <c r="S119" s="22">
        <v>2016492</v>
      </c>
    </row>
    <row r="120" spans="1:19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4557186</v>
      </c>
      <c r="F120" s="22">
        <v>-2528246</v>
      </c>
      <c r="G120" s="22">
        <v>0</v>
      </c>
      <c r="H120" s="22">
        <v>41847</v>
      </c>
      <c r="I120" s="22">
        <v>0</v>
      </c>
      <c r="J120" s="22">
        <v>-3346063</v>
      </c>
      <c r="K120" s="22">
        <v>202376</v>
      </c>
      <c r="L120" s="22">
        <v>0</v>
      </c>
      <c r="M120" s="22">
        <v>209316</v>
      </c>
      <c r="N120" s="22">
        <v>9387244</v>
      </c>
      <c r="O120" s="22">
        <v>0</v>
      </c>
      <c r="P120" s="22">
        <v>-1315142</v>
      </c>
      <c r="Q120" s="22">
        <v>0</v>
      </c>
      <c r="R120" s="22">
        <v>0</v>
      </c>
      <c r="S120" s="22">
        <v>7208518</v>
      </c>
    </row>
    <row r="121" spans="1:19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0</v>
      </c>
      <c r="F121" s="22">
        <v>18068542</v>
      </c>
      <c r="G121" s="22">
        <v>0</v>
      </c>
      <c r="H121" s="22">
        <v>3808509</v>
      </c>
      <c r="I121" s="22">
        <v>0</v>
      </c>
      <c r="J121" s="22">
        <v>-27661399</v>
      </c>
      <c r="K121" s="22">
        <v>166823</v>
      </c>
      <c r="L121" s="22">
        <v>0</v>
      </c>
      <c r="M121" s="22">
        <v>872240</v>
      </c>
      <c r="N121" s="22">
        <v>5780215</v>
      </c>
      <c r="O121" s="22">
        <v>0</v>
      </c>
      <c r="P121" s="22">
        <v>-795839</v>
      </c>
      <c r="Q121" s="22">
        <v>0</v>
      </c>
      <c r="R121" s="22">
        <v>-575585</v>
      </c>
      <c r="S121" s="22">
        <v>-336494</v>
      </c>
    </row>
    <row r="122" spans="1:19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788284</v>
      </c>
      <c r="F122" s="22">
        <v>-354978</v>
      </c>
      <c r="G122" s="22">
        <v>-10000</v>
      </c>
      <c r="H122" s="22">
        <v>0</v>
      </c>
      <c r="I122" s="22">
        <v>0</v>
      </c>
      <c r="J122" s="22">
        <v>-249180</v>
      </c>
      <c r="K122" s="22">
        <v>0</v>
      </c>
      <c r="L122" s="22">
        <v>0</v>
      </c>
      <c r="M122" s="22">
        <v>0</v>
      </c>
      <c r="N122" s="22">
        <v>596055</v>
      </c>
      <c r="O122" s="22">
        <v>0</v>
      </c>
      <c r="P122" s="22">
        <v>-84591</v>
      </c>
      <c r="Q122" s="22">
        <v>0</v>
      </c>
      <c r="R122" s="22">
        <v>0</v>
      </c>
      <c r="S122" s="22">
        <v>685590</v>
      </c>
    </row>
    <row r="123" spans="1:19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3008864</v>
      </c>
      <c r="F123" s="22">
        <v>7707048</v>
      </c>
      <c r="G123" s="22">
        <v>-3569711</v>
      </c>
      <c r="H123" s="22">
        <v>-815211</v>
      </c>
      <c r="I123" s="22">
        <v>0</v>
      </c>
      <c r="J123" s="22">
        <v>-12834603</v>
      </c>
      <c r="K123" s="22">
        <v>162186</v>
      </c>
      <c r="L123" s="22">
        <v>0</v>
      </c>
      <c r="M123" s="22">
        <v>20461</v>
      </c>
      <c r="N123" s="22">
        <v>5430165</v>
      </c>
      <c r="O123" s="22">
        <v>0</v>
      </c>
      <c r="P123" s="22">
        <v>-642654</v>
      </c>
      <c r="Q123" s="22">
        <v>0</v>
      </c>
      <c r="R123" s="22">
        <v>86557</v>
      </c>
      <c r="S123" s="22">
        <v>-1446898</v>
      </c>
    </row>
    <row r="124" spans="1:19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2664926</v>
      </c>
      <c r="F124" s="22">
        <v>106929</v>
      </c>
      <c r="G124" s="22">
        <v>-457490</v>
      </c>
      <c r="H124" s="22">
        <v>3229</v>
      </c>
      <c r="I124" s="22">
        <v>0</v>
      </c>
      <c r="J124" s="22">
        <v>-171625</v>
      </c>
      <c r="K124" s="22"/>
      <c r="L124" s="22">
        <v>0</v>
      </c>
      <c r="M124" s="22">
        <v>293716</v>
      </c>
      <c r="N124" s="22">
        <v>928603</v>
      </c>
      <c r="O124" s="22">
        <v>0</v>
      </c>
      <c r="P124" s="22">
        <v>-213658</v>
      </c>
      <c r="Q124" s="22">
        <v>0</v>
      </c>
      <c r="R124" s="22">
        <v>0</v>
      </c>
      <c r="S124" s="22">
        <v>3165783</v>
      </c>
    </row>
    <row r="125" spans="1:19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612412</v>
      </c>
      <c r="F125" s="22">
        <v>-512453</v>
      </c>
      <c r="G125" s="22">
        <v>-701675</v>
      </c>
      <c r="H125" s="22">
        <v>126114</v>
      </c>
      <c r="I125" s="22">
        <v>0</v>
      </c>
      <c r="J125" s="22">
        <v>-596380</v>
      </c>
      <c r="K125" s="22">
        <v>0</v>
      </c>
      <c r="L125" s="22">
        <v>0</v>
      </c>
      <c r="M125" s="22">
        <v>0</v>
      </c>
      <c r="N125" s="22">
        <v>2020783</v>
      </c>
      <c r="O125" s="22">
        <v>0</v>
      </c>
      <c r="P125" s="22">
        <v>-948801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215000</v>
      </c>
      <c r="F126" s="22">
        <v>922079</v>
      </c>
      <c r="G126" s="22">
        <v>-492973</v>
      </c>
      <c r="H126" s="22">
        <v>0</v>
      </c>
      <c r="I126" s="22">
        <v>0</v>
      </c>
      <c r="J126" s="22">
        <v>-866007</v>
      </c>
      <c r="K126" s="22">
        <v>0</v>
      </c>
      <c r="L126" s="22">
        <v>0</v>
      </c>
      <c r="M126" s="22">
        <v>0</v>
      </c>
      <c r="N126" s="22">
        <v>472388</v>
      </c>
      <c r="O126" s="22">
        <v>0</v>
      </c>
      <c r="P126" s="22">
        <v>-35487</v>
      </c>
      <c r="Q126" s="22">
        <v>0</v>
      </c>
      <c r="R126" s="22">
        <v>0</v>
      </c>
      <c r="S126" s="22">
        <v>215000</v>
      </c>
    </row>
    <row r="127" spans="1:19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2638718</v>
      </c>
      <c r="F127" s="22">
        <v>1882482</v>
      </c>
      <c r="G127" s="22">
        <v>-1077807</v>
      </c>
      <c r="H127" s="22">
        <v>0</v>
      </c>
      <c r="I127" s="22">
        <v>0</v>
      </c>
      <c r="J127" s="22">
        <v>-379761</v>
      </c>
      <c r="K127" s="22">
        <v>225665</v>
      </c>
      <c r="L127" s="22">
        <v>0</v>
      </c>
      <c r="M127" s="22">
        <v>256279</v>
      </c>
      <c r="N127" s="22">
        <v>2094731</v>
      </c>
      <c r="O127" s="22">
        <v>0</v>
      </c>
      <c r="P127" s="22">
        <v>-414141</v>
      </c>
      <c r="Q127" s="22">
        <v>0</v>
      </c>
      <c r="R127" s="22">
        <v>-2492380</v>
      </c>
      <c r="S127" s="22">
        <v>2733786</v>
      </c>
    </row>
    <row r="128" spans="1:19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7330644</v>
      </c>
      <c r="F128" s="22">
        <v>8186679</v>
      </c>
      <c r="G128" s="22">
        <v>-1612378</v>
      </c>
      <c r="H128" s="22">
        <v>0</v>
      </c>
      <c r="I128" s="22">
        <v>0</v>
      </c>
      <c r="J128" s="22">
        <v>-8375737</v>
      </c>
      <c r="K128" s="22">
        <v>0</v>
      </c>
      <c r="L128" s="22">
        <v>0</v>
      </c>
      <c r="M128" s="22">
        <v>53455</v>
      </c>
      <c r="N128" s="22">
        <v>2651477</v>
      </c>
      <c r="O128" s="22">
        <v>0</v>
      </c>
      <c r="P128" s="22">
        <v>-1751464</v>
      </c>
      <c r="Q128" s="22">
        <v>0</v>
      </c>
      <c r="R128" s="22">
        <v>0</v>
      </c>
      <c r="S128" s="22">
        <v>6482676</v>
      </c>
    </row>
    <row r="129" spans="1:19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4241336</v>
      </c>
      <c r="F129" s="22">
        <v>-3994706</v>
      </c>
      <c r="G129" s="22">
        <v>-50000</v>
      </c>
      <c r="H129" s="22">
        <v>0</v>
      </c>
      <c r="I129" s="22">
        <v>0</v>
      </c>
      <c r="J129" s="22">
        <v>-2064084</v>
      </c>
      <c r="K129" s="22">
        <v>0</v>
      </c>
      <c r="L129" s="22">
        <v>0</v>
      </c>
      <c r="M129" s="22">
        <v>328253</v>
      </c>
      <c r="N129" s="22">
        <v>1700759</v>
      </c>
      <c r="O129" s="22">
        <v>0</v>
      </c>
      <c r="P129" s="22">
        <v>-914107</v>
      </c>
      <c r="Q129" s="22">
        <v>0</v>
      </c>
      <c r="R129" s="22">
        <v>473953</v>
      </c>
      <c r="S129" s="22">
        <v>-278596</v>
      </c>
    </row>
    <row r="130" spans="1:19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3358805</v>
      </c>
      <c r="F130" s="22">
        <v>617321</v>
      </c>
      <c r="G130" s="22">
        <v>-913920</v>
      </c>
      <c r="H130" s="22">
        <v>610102</v>
      </c>
      <c r="I130" s="22">
        <v>0</v>
      </c>
      <c r="J130" s="22">
        <v>-1222831</v>
      </c>
      <c r="K130" s="22">
        <v>0</v>
      </c>
      <c r="L130" s="22">
        <v>0</v>
      </c>
      <c r="M130" s="22">
        <v>0</v>
      </c>
      <c r="N130" s="22">
        <v>1418984</v>
      </c>
      <c r="O130" s="22">
        <v>0</v>
      </c>
      <c r="P130" s="22">
        <v>-47436</v>
      </c>
      <c r="Q130" s="22">
        <v>0</v>
      </c>
      <c r="R130" s="22">
        <v>0</v>
      </c>
      <c r="S130" s="22">
        <v>3821025</v>
      </c>
    </row>
    <row r="131" spans="1:19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5736940</v>
      </c>
      <c r="F131" s="22">
        <v>6310689</v>
      </c>
      <c r="G131" s="22">
        <v>-643592</v>
      </c>
      <c r="H131" s="22">
        <v>59792</v>
      </c>
      <c r="I131" s="22">
        <v>0</v>
      </c>
      <c r="J131" s="22">
        <v>-7399625</v>
      </c>
      <c r="K131" s="22">
        <v>59600</v>
      </c>
      <c r="L131" s="22">
        <v>0</v>
      </c>
      <c r="M131" s="22">
        <v>80741</v>
      </c>
      <c r="N131" s="22">
        <v>1311270</v>
      </c>
      <c r="O131" s="22">
        <v>0</v>
      </c>
      <c r="P131" s="22">
        <v>0</v>
      </c>
      <c r="Q131" s="22">
        <v>0</v>
      </c>
      <c r="R131" s="22">
        <v>0</v>
      </c>
      <c r="S131" s="22">
        <v>5515815</v>
      </c>
    </row>
    <row r="132" spans="1:19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3002340</v>
      </c>
      <c r="F132" s="22">
        <v>701107</v>
      </c>
      <c r="G132" s="22">
        <v>-432456</v>
      </c>
      <c r="H132" s="22">
        <v>68728</v>
      </c>
      <c r="I132" s="22">
        <v>0</v>
      </c>
      <c r="J132" s="22">
        <v>-121716</v>
      </c>
      <c r="K132" s="22">
        <v>0</v>
      </c>
      <c r="L132" s="22">
        <v>0</v>
      </c>
      <c r="M132" s="22">
        <v>0</v>
      </c>
      <c r="N132" s="22">
        <v>299188</v>
      </c>
      <c r="O132" s="22">
        <v>0</v>
      </c>
      <c r="P132" s="22">
        <v>-8365</v>
      </c>
      <c r="Q132" s="22">
        <v>0</v>
      </c>
      <c r="R132" s="22">
        <v>0</v>
      </c>
      <c r="S132" s="22">
        <v>3508826</v>
      </c>
    </row>
    <row r="133" spans="1:19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4528016</v>
      </c>
      <c r="F133" s="22">
        <v>1808986</v>
      </c>
      <c r="G133" s="22">
        <v>-1482503</v>
      </c>
      <c r="H133" s="22">
        <v>0</v>
      </c>
      <c r="I133" s="22">
        <v>0</v>
      </c>
      <c r="J133" s="22">
        <v>-1273951</v>
      </c>
      <c r="K133" s="22">
        <v>0</v>
      </c>
      <c r="L133" s="22">
        <v>0</v>
      </c>
      <c r="M133" s="22">
        <v>10972</v>
      </c>
      <c r="N133" s="22">
        <v>2170987</v>
      </c>
      <c r="O133" s="22">
        <v>0</v>
      </c>
      <c r="P133" s="22">
        <v>-346165</v>
      </c>
      <c r="Q133" s="22">
        <v>0</v>
      </c>
      <c r="R133" s="22">
        <v>0</v>
      </c>
      <c r="S133" s="22">
        <v>5416342</v>
      </c>
    </row>
    <row r="134" spans="1:19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2539259</v>
      </c>
      <c r="F134" s="22">
        <v>9238356</v>
      </c>
      <c r="G134" s="22">
        <v>-3371298</v>
      </c>
      <c r="H134" s="22">
        <v>1484737</v>
      </c>
      <c r="I134" s="22">
        <v>0</v>
      </c>
      <c r="J134" s="22">
        <v>-13213304</v>
      </c>
      <c r="K134" s="22">
        <v>0</v>
      </c>
      <c r="L134" s="22">
        <v>-780800</v>
      </c>
      <c r="M134" s="22">
        <v>59675</v>
      </c>
      <c r="N134" s="22">
        <v>8508974</v>
      </c>
      <c r="O134" s="22">
        <v>0</v>
      </c>
      <c r="P134" s="22">
        <v>-1061394</v>
      </c>
      <c r="Q134" s="22">
        <v>0</v>
      </c>
      <c r="R134" s="22">
        <v>0</v>
      </c>
      <c r="S134" s="22">
        <v>3404205</v>
      </c>
    </row>
    <row r="135" spans="1:19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493467</v>
      </c>
      <c r="F135" s="22">
        <v>401507</v>
      </c>
      <c r="G135" s="22">
        <v>-5982232</v>
      </c>
      <c r="H135" s="22">
        <v>899953</v>
      </c>
      <c r="I135" s="22">
        <v>0</v>
      </c>
      <c r="J135" s="22">
        <v>-1680489</v>
      </c>
      <c r="K135" s="22">
        <v>139283</v>
      </c>
      <c r="L135" s="22">
        <v>0</v>
      </c>
      <c r="M135" s="22">
        <v>539162</v>
      </c>
      <c r="N135" s="22">
        <v>5443391</v>
      </c>
      <c r="O135" s="22">
        <v>0</v>
      </c>
      <c r="P135" s="22">
        <v>-492818</v>
      </c>
      <c r="Q135" s="22">
        <v>0</v>
      </c>
      <c r="R135" s="22">
        <v>25783</v>
      </c>
      <c r="S135" s="22">
        <v>-212993</v>
      </c>
    </row>
    <row r="136" spans="1:19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10792999</v>
      </c>
      <c r="F136" s="22">
        <v>-507205</v>
      </c>
      <c r="G136" s="22">
        <v>-4180512</v>
      </c>
      <c r="H136" s="22">
        <v>3339297</v>
      </c>
      <c r="I136" s="22">
        <v>0</v>
      </c>
      <c r="J136" s="22">
        <v>-5328731</v>
      </c>
      <c r="K136" s="22">
        <v>0</v>
      </c>
      <c r="L136" s="22">
        <v>0</v>
      </c>
      <c r="M136" s="22">
        <v>0</v>
      </c>
      <c r="N136" s="22">
        <v>3874482</v>
      </c>
      <c r="O136" s="22">
        <v>0</v>
      </c>
      <c r="P136" s="22">
        <v>-436419</v>
      </c>
      <c r="Q136" s="22">
        <v>0</v>
      </c>
      <c r="R136" s="22">
        <v>120073</v>
      </c>
      <c r="S136" s="22">
        <v>7673984</v>
      </c>
    </row>
    <row r="137" spans="1:19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628696</v>
      </c>
      <c r="F137" s="22">
        <v>61102</v>
      </c>
      <c r="G137" s="22">
        <v>-594109</v>
      </c>
      <c r="H137" s="22">
        <v>25000</v>
      </c>
      <c r="I137" s="22">
        <v>0</v>
      </c>
      <c r="J137" s="22">
        <v>-71874</v>
      </c>
      <c r="K137" s="22"/>
      <c r="L137" s="22">
        <v>0</v>
      </c>
      <c r="M137" s="22">
        <v>0</v>
      </c>
      <c r="N137" s="22">
        <v>461375</v>
      </c>
      <c r="O137" s="22">
        <v>0</v>
      </c>
      <c r="P137" s="22">
        <v>-110556</v>
      </c>
      <c r="Q137" s="22">
        <v>0</v>
      </c>
      <c r="R137" s="22">
        <v>0</v>
      </c>
      <c r="S137" s="22">
        <v>399634</v>
      </c>
    </row>
    <row r="138" spans="1:19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2603209</v>
      </c>
      <c r="F138" s="22">
        <v>523391</v>
      </c>
      <c r="G138" s="22">
        <v>-1010000</v>
      </c>
      <c r="H138" s="22">
        <v>0</v>
      </c>
      <c r="I138" s="22">
        <v>0</v>
      </c>
      <c r="J138" s="22">
        <v>-742659</v>
      </c>
      <c r="K138" s="22"/>
      <c r="L138" s="22">
        <v>0</v>
      </c>
      <c r="M138" s="22">
        <v>0</v>
      </c>
      <c r="N138" s="22">
        <v>1105113</v>
      </c>
      <c r="O138" s="22">
        <v>0</v>
      </c>
      <c r="P138" s="22">
        <v>-168335</v>
      </c>
      <c r="Q138" s="22">
        <v>0</v>
      </c>
      <c r="R138" s="22">
        <v>2008</v>
      </c>
      <c r="S138" s="22">
        <v>2312727</v>
      </c>
    </row>
    <row r="139" spans="1:19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1784816</v>
      </c>
      <c r="F139" s="22">
        <v>6624086</v>
      </c>
      <c r="G139" s="22">
        <v>-548537</v>
      </c>
      <c r="H139" s="22">
        <v>304425</v>
      </c>
      <c r="I139" s="22">
        <v>0</v>
      </c>
      <c r="J139" s="22">
        <v>-6422316</v>
      </c>
      <c r="K139" s="22"/>
      <c r="L139" s="22">
        <v>0</v>
      </c>
      <c r="M139" s="22">
        <v>0</v>
      </c>
      <c r="N139" s="22">
        <v>568917</v>
      </c>
      <c r="O139" s="22">
        <v>0</v>
      </c>
      <c r="P139" s="22">
        <v>-302518</v>
      </c>
      <c r="Q139" s="22">
        <v>0</v>
      </c>
      <c r="R139" s="22">
        <v>-28490</v>
      </c>
      <c r="S139" s="22">
        <v>1993240</v>
      </c>
    </row>
    <row r="140" spans="1:19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1398386</v>
      </c>
      <c r="F140" s="22">
        <v>946318</v>
      </c>
      <c r="G140" s="22">
        <v>-56321</v>
      </c>
      <c r="H140" s="22">
        <v>0</v>
      </c>
      <c r="I140" s="22">
        <v>0</v>
      </c>
      <c r="J140" s="22">
        <v>-1195866</v>
      </c>
      <c r="K140" s="22">
        <v>0</v>
      </c>
      <c r="L140" s="22">
        <v>0</v>
      </c>
      <c r="M140" s="22">
        <v>117560</v>
      </c>
      <c r="N140" s="22">
        <v>927973</v>
      </c>
      <c r="O140" s="22">
        <v>0</v>
      </c>
      <c r="P140" s="22">
        <v>-170687</v>
      </c>
      <c r="Q140" s="22">
        <v>0</v>
      </c>
      <c r="R140" s="22">
        <v>0</v>
      </c>
      <c r="S140" s="22">
        <v>1967363</v>
      </c>
    </row>
    <row r="141" spans="1:19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2634937</v>
      </c>
      <c r="F141" s="22">
        <v>339116</v>
      </c>
      <c r="G141" s="22">
        <v>0</v>
      </c>
      <c r="H141" s="22">
        <v>0</v>
      </c>
      <c r="I141" s="22">
        <v>0</v>
      </c>
      <c r="J141" s="22">
        <v>-631587</v>
      </c>
      <c r="K141" s="22">
        <v>89458</v>
      </c>
      <c r="L141" s="22">
        <v>-40000</v>
      </c>
      <c r="M141" s="22">
        <v>81813</v>
      </c>
      <c r="N141" s="22">
        <v>1108322</v>
      </c>
      <c r="O141" s="22">
        <v>0</v>
      </c>
      <c r="P141" s="22">
        <v>-163468</v>
      </c>
      <c r="Q141" s="22">
        <v>0</v>
      </c>
      <c r="R141" s="22">
        <v>-196097</v>
      </c>
      <c r="S141" s="22">
        <v>3222494</v>
      </c>
    </row>
    <row r="142" spans="1:19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-261481</v>
      </c>
      <c r="F142" s="22">
        <v>-414109</v>
      </c>
      <c r="G142" s="22">
        <v>0</v>
      </c>
      <c r="H142" s="22">
        <v>98750</v>
      </c>
      <c r="I142" s="22">
        <v>0</v>
      </c>
      <c r="J142" s="22">
        <v>-774192</v>
      </c>
      <c r="K142" s="22">
        <v>0</v>
      </c>
      <c r="L142" s="22">
        <v>0</v>
      </c>
      <c r="M142" s="22">
        <v>0</v>
      </c>
      <c r="N142" s="22">
        <v>1081061</v>
      </c>
      <c r="O142" s="22">
        <v>0</v>
      </c>
      <c r="P142" s="22">
        <v>-200643</v>
      </c>
      <c r="Q142" s="22">
        <v>0</v>
      </c>
      <c r="R142" s="22">
        <v>1240233</v>
      </c>
      <c r="S142" s="22">
        <v>769619</v>
      </c>
    </row>
    <row r="143" spans="1:19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1362960</v>
      </c>
      <c r="F143" s="22">
        <v>4995</v>
      </c>
      <c r="G143" s="22">
        <v>-70500</v>
      </c>
      <c r="H143" s="22">
        <v>0</v>
      </c>
      <c r="I143" s="22">
        <v>0</v>
      </c>
      <c r="J143" s="22">
        <v>0</v>
      </c>
      <c r="K143" s="22"/>
      <c r="L143" s="22">
        <v>0</v>
      </c>
      <c r="M143" s="22">
        <v>0</v>
      </c>
      <c r="N143" s="22">
        <v>376344</v>
      </c>
      <c r="O143" s="22">
        <v>0</v>
      </c>
      <c r="P143" s="22">
        <v>0</v>
      </c>
      <c r="Q143" s="22">
        <v>0</v>
      </c>
      <c r="R143" s="22">
        <v>0</v>
      </c>
      <c r="S143" s="22">
        <v>1681846</v>
      </c>
    </row>
    <row r="144" spans="1:19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1061269</v>
      </c>
      <c r="F144" s="22">
        <v>-394704</v>
      </c>
      <c r="G144" s="22">
        <v>-19521</v>
      </c>
      <c r="H144" s="22">
        <v>0</v>
      </c>
      <c r="I144" s="22">
        <v>0</v>
      </c>
      <c r="J144" s="22">
        <v>-431753</v>
      </c>
      <c r="K144" s="22">
        <v>11823</v>
      </c>
      <c r="L144" s="22">
        <v>0</v>
      </c>
      <c r="M144" s="22">
        <v>0</v>
      </c>
      <c r="N144" s="22">
        <v>695433</v>
      </c>
      <c r="O144" s="22">
        <v>0</v>
      </c>
      <c r="P144" s="22">
        <v>0</v>
      </c>
      <c r="Q144" s="22">
        <v>0</v>
      </c>
      <c r="R144" s="22">
        <v>0</v>
      </c>
      <c r="S144" s="22">
        <v>922547</v>
      </c>
    </row>
    <row r="145" spans="1:19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2235537</v>
      </c>
      <c r="F145" s="22">
        <v>2521985</v>
      </c>
      <c r="G145" s="22">
        <v>-890472</v>
      </c>
      <c r="H145" s="22">
        <v>0</v>
      </c>
      <c r="I145" s="22">
        <v>0</v>
      </c>
      <c r="J145" s="22">
        <v>-299337</v>
      </c>
      <c r="K145" s="22">
        <v>316793</v>
      </c>
      <c r="L145" s="22">
        <v>-1974221</v>
      </c>
      <c r="M145" s="22">
        <v>61737</v>
      </c>
      <c r="N145" s="22">
        <v>1909949</v>
      </c>
      <c r="O145" s="22">
        <v>0</v>
      </c>
      <c r="P145" s="22">
        <v>-104123</v>
      </c>
      <c r="Q145" s="22">
        <v>0</v>
      </c>
      <c r="R145" s="22">
        <v>0</v>
      </c>
      <c r="S145" s="22">
        <v>3777848</v>
      </c>
    </row>
    <row r="146" spans="1:19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0</v>
      </c>
      <c r="F146" s="22">
        <v>1001265</v>
      </c>
      <c r="G146" s="22">
        <v>-5413626</v>
      </c>
      <c r="H146" s="22">
        <v>0</v>
      </c>
      <c r="I146" s="22">
        <v>0</v>
      </c>
      <c r="J146" s="22">
        <v>0</v>
      </c>
      <c r="K146" s="22">
        <v>12569</v>
      </c>
      <c r="L146" s="22">
        <v>-55000</v>
      </c>
      <c r="M146" s="22">
        <v>0</v>
      </c>
      <c r="N146" s="22">
        <v>5520686</v>
      </c>
      <c r="O146" s="22">
        <v>0</v>
      </c>
      <c r="P146" s="22">
        <v>-1065894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291607</v>
      </c>
      <c r="F147" s="22">
        <v>-72418</v>
      </c>
      <c r="G147" s="22">
        <v>-113655</v>
      </c>
      <c r="H147" s="22">
        <v>48500</v>
      </c>
      <c r="I147" s="22">
        <v>0</v>
      </c>
      <c r="J147" s="22">
        <v>-358919</v>
      </c>
      <c r="K147" s="22"/>
      <c r="L147" s="22">
        <v>0</v>
      </c>
      <c r="M147" s="22">
        <v>23778</v>
      </c>
      <c r="N147" s="22">
        <v>627771</v>
      </c>
      <c r="O147" s="22">
        <v>0</v>
      </c>
      <c r="P147" s="22">
        <v>-94525</v>
      </c>
      <c r="Q147" s="22">
        <v>0</v>
      </c>
      <c r="R147" s="22">
        <v>0</v>
      </c>
      <c r="S147" s="22">
        <v>352139</v>
      </c>
    </row>
    <row r="148" spans="1:19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653176</v>
      </c>
      <c r="F148" s="22">
        <v>1415423</v>
      </c>
      <c r="G148" s="22">
        <v>-1678444</v>
      </c>
      <c r="H148" s="22">
        <v>222381</v>
      </c>
      <c r="I148" s="22">
        <v>0</v>
      </c>
      <c r="J148" s="22">
        <v>-1469143</v>
      </c>
      <c r="K148" s="22">
        <v>20286</v>
      </c>
      <c r="L148" s="22">
        <v>0</v>
      </c>
      <c r="M148" s="22">
        <v>110628</v>
      </c>
      <c r="N148" s="22">
        <v>1448352</v>
      </c>
      <c r="O148" s="22">
        <v>0</v>
      </c>
      <c r="P148" s="22">
        <v>-17079</v>
      </c>
      <c r="Q148" s="22">
        <v>0</v>
      </c>
      <c r="R148" s="22">
        <v>0</v>
      </c>
      <c r="S148" s="22">
        <v>705580</v>
      </c>
    </row>
    <row r="149" spans="1:19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63463</v>
      </c>
      <c r="F149" s="22">
        <v>151352</v>
      </c>
      <c r="G149" s="22">
        <v>0</v>
      </c>
      <c r="H149" s="22">
        <v>117490</v>
      </c>
      <c r="I149" s="22">
        <v>0</v>
      </c>
      <c r="J149" s="22">
        <v>-402727</v>
      </c>
      <c r="K149" s="22">
        <v>0</v>
      </c>
      <c r="L149" s="22">
        <v>0</v>
      </c>
      <c r="M149" s="22">
        <v>0</v>
      </c>
      <c r="N149" s="22">
        <v>644388</v>
      </c>
      <c r="O149" s="22">
        <v>0</v>
      </c>
      <c r="P149" s="22">
        <v>-20321</v>
      </c>
      <c r="Q149" s="22">
        <v>0</v>
      </c>
      <c r="R149" s="22">
        <v>0</v>
      </c>
      <c r="S149" s="22">
        <v>553645</v>
      </c>
    </row>
    <row r="150" spans="1:19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24222220</v>
      </c>
      <c r="F150" s="22">
        <v>22477241</v>
      </c>
      <c r="G150" s="22">
        <v>-17043698</v>
      </c>
      <c r="H150" s="22">
        <v>995986</v>
      </c>
      <c r="I150" s="22">
        <v>0</v>
      </c>
      <c r="J150" s="22">
        <v>-12681322</v>
      </c>
      <c r="K150" s="22">
        <v>39502</v>
      </c>
      <c r="L150" s="22">
        <v>-6598774</v>
      </c>
      <c r="M150" s="22">
        <v>19444</v>
      </c>
      <c r="N150" s="22">
        <v>13381422</v>
      </c>
      <c r="O150" s="22">
        <v>0</v>
      </c>
      <c r="P150" s="22">
        <v>-1030973</v>
      </c>
      <c r="Q150" s="22">
        <v>0</v>
      </c>
      <c r="R150" s="22">
        <v>228558</v>
      </c>
      <c r="S150" s="22">
        <v>24009606</v>
      </c>
    </row>
    <row r="151" spans="1:19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5682768</v>
      </c>
      <c r="F151" s="22">
        <v>-6635268</v>
      </c>
      <c r="G151" s="22">
        <v>629183</v>
      </c>
      <c r="H151" s="22">
        <v>-621737</v>
      </c>
      <c r="I151" s="22">
        <v>0</v>
      </c>
      <c r="J151" s="22">
        <v>-4125815</v>
      </c>
      <c r="K151" s="22">
        <v>4192</v>
      </c>
      <c r="L151" s="22">
        <v>-1412795</v>
      </c>
      <c r="M151" s="22">
        <v>52941</v>
      </c>
      <c r="N151" s="22">
        <v>4631656</v>
      </c>
      <c r="O151" s="22">
        <v>0</v>
      </c>
      <c r="P151" s="22">
        <v>-812230</v>
      </c>
      <c r="Q151" s="22">
        <v>0</v>
      </c>
      <c r="R151" s="22">
        <v>0</v>
      </c>
      <c r="S151" s="22">
        <v>-2607105</v>
      </c>
    </row>
    <row r="152" spans="1:19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139011</v>
      </c>
      <c r="F152" s="22">
        <v>1345</v>
      </c>
      <c r="G152" s="22">
        <v>-50466</v>
      </c>
      <c r="H152" s="22">
        <v>0</v>
      </c>
      <c r="I152" s="22">
        <v>0</v>
      </c>
      <c r="J152" s="22">
        <v>-436661</v>
      </c>
      <c r="K152" s="22">
        <v>49121</v>
      </c>
      <c r="L152" s="22">
        <v>0</v>
      </c>
      <c r="M152" s="22">
        <v>214214</v>
      </c>
      <c r="N152" s="22">
        <v>470040</v>
      </c>
      <c r="O152" s="22">
        <v>0</v>
      </c>
      <c r="P152" s="22">
        <v>-97859</v>
      </c>
      <c r="Q152" s="22">
        <v>0</v>
      </c>
      <c r="R152" s="22">
        <v>0</v>
      </c>
      <c r="S152" s="22">
        <v>288745</v>
      </c>
    </row>
    <row r="153" spans="1:19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427572</v>
      </c>
      <c r="F153" s="22">
        <v>490163</v>
      </c>
      <c r="G153" s="22">
        <v>-80093</v>
      </c>
      <c r="H153" s="22">
        <v>465499</v>
      </c>
      <c r="I153" s="22">
        <v>0</v>
      </c>
      <c r="J153" s="22">
        <v>-1665994</v>
      </c>
      <c r="K153" s="22">
        <v>0</v>
      </c>
      <c r="L153" s="22">
        <v>0</v>
      </c>
      <c r="M153" s="22">
        <v>12805</v>
      </c>
      <c r="N153" s="22">
        <v>971210</v>
      </c>
      <c r="O153" s="22">
        <v>0</v>
      </c>
      <c r="P153" s="22">
        <v>-136447</v>
      </c>
      <c r="Q153" s="22">
        <v>0</v>
      </c>
      <c r="R153" s="22">
        <v>0</v>
      </c>
      <c r="S153" s="22">
        <v>484715</v>
      </c>
    </row>
    <row r="154" spans="1:19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-642376</v>
      </c>
      <c r="F154" s="22">
        <v>5862843</v>
      </c>
      <c r="G154" s="22">
        <v>-601411</v>
      </c>
      <c r="H154" s="22">
        <v>0</v>
      </c>
      <c r="I154" s="22">
        <v>0</v>
      </c>
      <c r="J154" s="22">
        <v>-6379612</v>
      </c>
      <c r="K154" s="22">
        <v>152776</v>
      </c>
      <c r="L154" s="22">
        <v>0</v>
      </c>
      <c r="M154" s="22">
        <v>62673</v>
      </c>
      <c r="N154" s="22">
        <v>6889885</v>
      </c>
      <c r="O154" s="22">
        <v>0</v>
      </c>
      <c r="P154" s="22">
        <v>-2961772</v>
      </c>
      <c r="Q154" s="22">
        <v>0</v>
      </c>
      <c r="R154" s="22">
        <v>206841</v>
      </c>
      <c r="S154" s="22">
        <v>2589847</v>
      </c>
    </row>
    <row r="155" spans="1:19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2205134</v>
      </c>
      <c r="F155" s="22">
        <v>623439</v>
      </c>
      <c r="G155" s="22">
        <v>-1987302</v>
      </c>
      <c r="H155" s="22">
        <v>0</v>
      </c>
      <c r="I155" s="22">
        <v>0</v>
      </c>
      <c r="J155" s="22">
        <v>-2547099</v>
      </c>
      <c r="K155" s="22">
        <v>0</v>
      </c>
      <c r="L155" s="22">
        <v>0</v>
      </c>
      <c r="M155" s="22">
        <v>25358</v>
      </c>
      <c r="N155" s="22">
        <v>2442436</v>
      </c>
      <c r="O155" s="22">
        <v>0</v>
      </c>
      <c r="P155" s="22">
        <v>-263242</v>
      </c>
      <c r="Q155" s="22">
        <v>0</v>
      </c>
      <c r="R155" s="22">
        <v>0</v>
      </c>
      <c r="S155" s="22">
        <v>498724</v>
      </c>
    </row>
    <row r="156" spans="1:19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2159030</v>
      </c>
      <c r="F156" s="22">
        <v>865797</v>
      </c>
      <c r="G156" s="22">
        <v>-1388041</v>
      </c>
      <c r="H156" s="22">
        <v>88554</v>
      </c>
      <c r="I156" s="22">
        <v>0</v>
      </c>
      <c r="J156" s="22">
        <v>-875579</v>
      </c>
      <c r="K156" s="22">
        <v>43658</v>
      </c>
      <c r="L156" s="22">
        <v>0</v>
      </c>
      <c r="M156" s="22">
        <v>12600</v>
      </c>
      <c r="N156" s="22">
        <v>1376990</v>
      </c>
      <c r="O156" s="22">
        <v>0</v>
      </c>
      <c r="P156" s="22">
        <v>-432050</v>
      </c>
      <c r="Q156" s="22">
        <v>0</v>
      </c>
      <c r="R156" s="22">
        <v>-2</v>
      </c>
      <c r="S156" s="22">
        <v>1850957</v>
      </c>
    </row>
    <row r="157" spans="1:19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764858</v>
      </c>
      <c r="F157" s="22">
        <v>213739</v>
      </c>
      <c r="G157" s="22">
        <v>-2228385</v>
      </c>
      <c r="H157" s="22">
        <v>1318254</v>
      </c>
      <c r="I157" s="22">
        <v>0</v>
      </c>
      <c r="J157" s="22">
        <v>-1148745</v>
      </c>
      <c r="K157" s="22"/>
      <c r="L157" s="22">
        <v>0</v>
      </c>
      <c r="M157" s="22">
        <v>0</v>
      </c>
      <c r="N157" s="22">
        <v>1845599</v>
      </c>
      <c r="O157" s="22">
        <v>0</v>
      </c>
      <c r="P157" s="22">
        <v>-210518</v>
      </c>
      <c r="Q157" s="22">
        <v>0</v>
      </c>
      <c r="R157" s="22">
        <v>0</v>
      </c>
      <c r="S157" s="22">
        <v>644499</v>
      </c>
    </row>
    <row r="158" spans="1:19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3374704</v>
      </c>
      <c r="F158" s="22">
        <v>-3134240</v>
      </c>
      <c r="G158" s="22">
        <v>-3622374</v>
      </c>
      <c r="H158" s="22">
        <v>157500</v>
      </c>
      <c r="I158" s="22">
        <v>0</v>
      </c>
      <c r="J158" s="22">
        <v>-336090</v>
      </c>
      <c r="K158" s="22">
        <v>920523</v>
      </c>
      <c r="L158" s="22">
        <v>0</v>
      </c>
      <c r="M158" s="22">
        <v>94025</v>
      </c>
      <c r="N158" s="22">
        <v>5329378</v>
      </c>
      <c r="O158" s="22">
        <v>0</v>
      </c>
      <c r="P158" s="22">
        <v>-633847</v>
      </c>
      <c r="Q158" s="22">
        <v>0</v>
      </c>
      <c r="R158" s="22">
        <v>0</v>
      </c>
      <c r="S158" s="22">
        <v>2149579</v>
      </c>
    </row>
    <row r="159" spans="1:19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2902199</v>
      </c>
      <c r="F159" s="22">
        <v>914308</v>
      </c>
      <c r="G159" s="22">
        <v>-930819</v>
      </c>
      <c r="H159" s="22">
        <v>234574</v>
      </c>
      <c r="I159" s="22">
        <v>0</v>
      </c>
      <c r="J159" s="22">
        <v>-815041</v>
      </c>
      <c r="K159" s="22"/>
      <c r="L159" s="22">
        <v>0</v>
      </c>
      <c r="M159" s="22">
        <v>0</v>
      </c>
      <c r="N159" s="22">
        <v>1555925</v>
      </c>
      <c r="O159" s="22">
        <v>0</v>
      </c>
      <c r="P159" s="22">
        <v>-68134</v>
      </c>
      <c r="Q159" s="22">
        <v>0</v>
      </c>
      <c r="R159" s="22">
        <v>0</v>
      </c>
      <c r="S159" s="22">
        <v>3793012</v>
      </c>
    </row>
    <row r="160" spans="1:19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-362104</v>
      </c>
      <c r="F160" s="22">
        <v>-937431</v>
      </c>
      <c r="G160" s="22">
        <v>0</v>
      </c>
      <c r="H160" s="22">
        <v>0</v>
      </c>
      <c r="I160" s="22">
        <v>0</v>
      </c>
      <c r="J160" s="22">
        <v>-231581</v>
      </c>
      <c r="K160" s="22">
        <v>5262</v>
      </c>
      <c r="L160" s="22">
        <v>0</v>
      </c>
      <c r="M160" s="22">
        <v>12400</v>
      </c>
      <c r="N160" s="22">
        <v>1356857</v>
      </c>
      <c r="O160" s="22">
        <v>0</v>
      </c>
      <c r="P160" s="22">
        <v>-180347</v>
      </c>
      <c r="Q160" s="22">
        <v>0</v>
      </c>
      <c r="R160" s="22">
        <v>0</v>
      </c>
      <c r="S160" s="22">
        <v>-336944</v>
      </c>
    </row>
    <row r="161" spans="1:19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513951</v>
      </c>
      <c r="F161" s="22">
        <v>3645415</v>
      </c>
      <c r="G161" s="22">
        <v>-1273991</v>
      </c>
      <c r="H161" s="22">
        <v>7870</v>
      </c>
      <c r="I161" s="22">
        <v>0</v>
      </c>
      <c r="J161" s="22">
        <v>-3587453</v>
      </c>
      <c r="K161" s="22">
        <v>0</v>
      </c>
      <c r="L161" s="22">
        <v>0</v>
      </c>
      <c r="M161" s="22">
        <v>625301</v>
      </c>
      <c r="N161" s="22">
        <v>1687426</v>
      </c>
      <c r="O161" s="22">
        <v>0</v>
      </c>
      <c r="P161" s="22">
        <v>-632809</v>
      </c>
      <c r="Q161" s="22">
        <v>0</v>
      </c>
      <c r="R161" s="22">
        <v>0</v>
      </c>
      <c r="S161" s="22">
        <v>985710</v>
      </c>
    </row>
    <row r="162" spans="1:19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12448461</v>
      </c>
      <c r="F162" s="22">
        <v>2235676</v>
      </c>
      <c r="G162" s="22">
        <v>1367877</v>
      </c>
      <c r="H162" s="22">
        <v>0</v>
      </c>
      <c r="I162" s="22">
        <v>0</v>
      </c>
      <c r="J162" s="22">
        <v>-5085976</v>
      </c>
      <c r="K162" s="22">
        <v>9369</v>
      </c>
      <c r="L162" s="22">
        <v>0</v>
      </c>
      <c r="M162" s="22">
        <v>0</v>
      </c>
      <c r="N162" s="22">
        <v>3520888</v>
      </c>
      <c r="O162" s="22">
        <v>0</v>
      </c>
      <c r="P162" s="22">
        <v>-393801</v>
      </c>
      <c r="Q162" s="22">
        <v>0</v>
      </c>
      <c r="R162" s="22">
        <v>0</v>
      </c>
      <c r="S162" s="22">
        <v>14102494</v>
      </c>
    </row>
    <row r="163" spans="1:19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1676596</v>
      </c>
      <c r="F163" s="22">
        <v>274979</v>
      </c>
      <c r="G163" s="22">
        <v>-548519</v>
      </c>
      <c r="H163" s="22">
        <v>59640</v>
      </c>
      <c r="I163" s="22">
        <v>0</v>
      </c>
      <c r="J163" s="22">
        <v>-672581</v>
      </c>
      <c r="K163" s="22">
        <v>0</v>
      </c>
      <c r="L163" s="22">
        <v>0</v>
      </c>
      <c r="M163" s="22">
        <v>0</v>
      </c>
      <c r="N163" s="22">
        <v>1395747</v>
      </c>
      <c r="O163" s="22">
        <v>0</v>
      </c>
      <c r="P163" s="22">
        <v>-397245</v>
      </c>
      <c r="Q163" s="22">
        <v>0</v>
      </c>
      <c r="R163" s="22">
        <v>440000</v>
      </c>
      <c r="S163" s="22">
        <v>2228617</v>
      </c>
    </row>
    <row r="164" spans="1:19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2821127</v>
      </c>
      <c r="F164" s="22">
        <v>-167022</v>
      </c>
      <c r="G164" s="22">
        <v>-412135</v>
      </c>
      <c r="H164" s="22">
        <v>0</v>
      </c>
      <c r="I164" s="22">
        <v>0</v>
      </c>
      <c r="J164" s="22">
        <v>-600894</v>
      </c>
      <c r="K164" s="22">
        <v>756671</v>
      </c>
      <c r="L164" s="22">
        <v>0</v>
      </c>
      <c r="M164" s="22">
        <v>3600</v>
      </c>
      <c r="N164" s="22">
        <v>1570015</v>
      </c>
      <c r="O164" s="22">
        <v>0</v>
      </c>
      <c r="P164" s="22">
        <v>-263295</v>
      </c>
      <c r="Q164" s="22">
        <v>0</v>
      </c>
      <c r="R164" s="22">
        <v>0</v>
      </c>
      <c r="S164" s="22">
        <v>3708067</v>
      </c>
    </row>
    <row r="165" spans="1:19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1759765</v>
      </c>
      <c r="F165" s="22">
        <v>15614032</v>
      </c>
      <c r="G165" s="22">
        <v>-4433860</v>
      </c>
      <c r="H165" s="22">
        <v>734455</v>
      </c>
      <c r="I165" s="22">
        <v>0</v>
      </c>
      <c r="J165" s="22">
        <v>-13753413</v>
      </c>
      <c r="K165" s="22">
        <v>0</v>
      </c>
      <c r="L165" s="22">
        <v>-374000</v>
      </c>
      <c r="M165" s="22">
        <v>100781</v>
      </c>
      <c r="N165" s="22">
        <v>3484520</v>
      </c>
      <c r="O165" s="22">
        <v>0</v>
      </c>
      <c r="P165" s="22">
        <v>-755099</v>
      </c>
      <c r="Q165" s="22">
        <v>0</v>
      </c>
      <c r="R165" s="22">
        <v>-184156</v>
      </c>
      <c r="S165" s="22">
        <v>2193025</v>
      </c>
    </row>
    <row r="166" spans="1:19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1827968</v>
      </c>
      <c r="F166" s="22">
        <v>313064</v>
      </c>
      <c r="G166" s="22">
        <v>-748428</v>
      </c>
      <c r="H166" s="22">
        <v>7000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526404</v>
      </c>
      <c r="O166" s="22">
        <v>0</v>
      </c>
      <c r="P166" s="22">
        <v>-93595</v>
      </c>
      <c r="Q166" s="22">
        <v>0</v>
      </c>
      <c r="R166" s="22">
        <v>0</v>
      </c>
      <c r="S166" s="22">
        <v>1832413</v>
      </c>
    </row>
    <row r="167" spans="1:19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2660466</v>
      </c>
      <c r="F167" s="22">
        <v>-231034</v>
      </c>
      <c r="G167" s="22">
        <v>-1330040</v>
      </c>
      <c r="H167" s="22">
        <v>846986</v>
      </c>
      <c r="I167" s="22">
        <v>0</v>
      </c>
      <c r="J167" s="22">
        <v>-1482600</v>
      </c>
      <c r="K167" s="22">
        <v>376843</v>
      </c>
      <c r="L167" s="22">
        <v>0</v>
      </c>
      <c r="M167" s="22">
        <v>156772</v>
      </c>
      <c r="N167" s="22">
        <v>2149545</v>
      </c>
      <c r="O167" s="22">
        <v>0</v>
      </c>
      <c r="P167" s="22">
        <v>-213972</v>
      </c>
      <c r="Q167" s="22">
        <v>0</v>
      </c>
      <c r="R167" s="22">
        <v>-1377813</v>
      </c>
      <c r="S167" s="22">
        <v>1555153</v>
      </c>
    </row>
    <row r="168" spans="1:19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1147974</v>
      </c>
      <c r="F168" s="22">
        <v>3209409</v>
      </c>
      <c r="G168" s="22">
        <v>-5462732</v>
      </c>
      <c r="H168" s="22">
        <v>117838</v>
      </c>
      <c r="I168" s="22">
        <v>0</v>
      </c>
      <c r="J168" s="22">
        <v>-1890358</v>
      </c>
      <c r="K168" s="22"/>
      <c r="L168" s="22">
        <v>0</v>
      </c>
      <c r="M168" s="22">
        <v>13485</v>
      </c>
      <c r="N168" s="22">
        <v>6514935</v>
      </c>
      <c r="O168" s="22">
        <v>0</v>
      </c>
      <c r="P168" s="22">
        <v>-2490698</v>
      </c>
      <c r="Q168" s="22">
        <v>0</v>
      </c>
      <c r="R168" s="22">
        <v>0</v>
      </c>
      <c r="S168" s="22">
        <v>1159853</v>
      </c>
    </row>
    <row r="169" spans="1:19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292920</v>
      </c>
      <c r="F169" s="22">
        <v>2929356</v>
      </c>
      <c r="G169" s="22">
        <v>-115244</v>
      </c>
      <c r="H169" s="22">
        <v>0</v>
      </c>
      <c r="I169" s="22">
        <v>0</v>
      </c>
      <c r="J169" s="22">
        <v>-3002694</v>
      </c>
      <c r="K169" s="22">
        <v>6795</v>
      </c>
      <c r="L169" s="22">
        <v>0</v>
      </c>
      <c r="M169" s="22">
        <v>0</v>
      </c>
      <c r="N169" s="22">
        <v>429765</v>
      </c>
      <c r="O169" s="22">
        <v>0</v>
      </c>
      <c r="P169" s="22">
        <v>-28244</v>
      </c>
      <c r="Q169" s="22">
        <v>0</v>
      </c>
      <c r="R169" s="22">
        <v>29679</v>
      </c>
      <c r="S169" s="22">
        <v>542333</v>
      </c>
    </row>
    <row r="170" spans="1:19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4990054</v>
      </c>
      <c r="F170" s="22">
        <v>603873</v>
      </c>
      <c r="G170" s="22">
        <v>-4922983</v>
      </c>
      <c r="H170" s="22">
        <v>0</v>
      </c>
      <c r="I170" s="22">
        <v>0</v>
      </c>
      <c r="J170" s="22">
        <v>-1066587</v>
      </c>
      <c r="K170" s="22">
        <v>0</v>
      </c>
      <c r="L170" s="22">
        <v>0</v>
      </c>
      <c r="M170" s="22">
        <v>0</v>
      </c>
      <c r="N170" s="22">
        <v>890148</v>
      </c>
      <c r="O170" s="22">
        <v>0</v>
      </c>
      <c r="P170" s="22">
        <v>-62963</v>
      </c>
      <c r="Q170" s="22">
        <v>0</v>
      </c>
      <c r="R170" s="22">
        <v>48378</v>
      </c>
      <c r="S170" s="22">
        <v>479920</v>
      </c>
    </row>
    <row r="171" spans="1:19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2165613</v>
      </c>
      <c r="F171" s="22">
        <v>459676</v>
      </c>
      <c r="G171" s="22">
        <v>-854463</v>
      </c>
      <c r="H171" s="22">
        <v>0</v>
      </c>
      <c r="I171" s="22">
        <v>0</v>
      </c>
      <c r="J171" s="22">
        <v>-1723817</v>
      </c>
      <c r="K171" s="22">
        <v>37898</v>
      </c>
      <c r="L171" s="22">
        <v>0</v>
      </c>
      <c r="M171" s="22">
        <v>0</v>
      </c>
      <c r="N171" s="22">
        <v>3728443</v>
      </c>
      <c r="O171" s="22">
        <v>0</v>
      </c>
      <c r="P171" s="22">
        <v>-880620</v>
      </c>
      <c r="Q171" s="22">
        <v>0</v>
      </c>
      <c r="R171" s="22">
        <v>0</v>
      </c>
      <c r="S171" s="22">
        <v>2932730</v>
      </c>
    </row>
    <row r="172" spans="1:19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925458</v>
      </c>
      <c r="F172" s="22">
        <v>121324</v>
      </c>
      <c r="G172" s="22">
        <v>-12500</v>
      </c>
      <c r="H172" s="22">
        <v>71000</v>
      </c>
      <c r="I172" s="22">
        <v>0</v>
      </c>
      <c r="J172" s="22">
        <v>-383143</v>
      </c>
      <c r="K172" s="22">
        <v>0</v>
      </c>
      <c r="L172" s="22">
        <v>0</v>
      </c>
      <c r="M172" s="22">
        <v>25374</v>
      </c>
      <c r="N172" s="22">
        <v>307265</v>
      </c>
      <c r="O172" s="22">
        <v>0</v>
      </c>
      <c r="P172" s="22">
        <v>-70015</v>
      </c>
      <c r="Q172" s="22">
        <v>0</v>
      </c>
      <c r="R172" s="22">
        <v>0</v>
      </c>
      <c r="S172" s="22">
        <v>984763</v>
      </c>
    </row>
    <row r="173" spans="1:19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2493292</v>
      </c>
      <c r="F173" s="22">
        <v>-331</v>
      </c>
      <c r="G173" s="22">
        <v>-2766621</v>
      </c>
      <c r="H173" s="22">
        <v>1507416</v>
      </c>
      <c r="I173" s="22">
        <v>0</v>
      </c>
      <c r="J173" s="22">
        <v>-3488537</v>
      </c>
      <c r="K173" s="22">
        <v>102386</v>
      </c>
      <c r="L173" s="22">
        <v>-205393</v>
      </c>
      <c r="M173" s="22">
        <v>72745</v>
      </c>
      <c r="N173" s="22">
        <v>5167107</v>
      </c>
      <c r="O173" s="22">
        <v>0</v>
      </c>
      <c r="P173" s="22">
        <v>-482989</v>
      </c>
      <c r="Q173" s="22">
        <v>0</v>
      </c>
      <c r="R173" s="22">
        <v>0</v>
      </c>
      <c r="S173" s="22">
        <v>2399075</v>
      </c>
    </row>
    <row r="174" spans="1:19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-42726</v>
      </c>
      <c r="F174" s="22">
        <v>11528386</v>
      </c>
      <c r="G174" s="22">
        <v>-7783549</v>
      </c>
      <c r="H174" s="22">
        <v>867497</v>
      </c>
      <c r="I174" s="22">
        <v>0</v>
      </c>
      <c r="J174" s="22">
        <v>-8562285</v>
      </c>
      <c r="K174" s="22">
        <v>19892</v>
      </c>
      <c r="L174" s="22">
        <v>-4263694</v>
      </c>
      <c r="M174" s="22">
        <v>7283</v>
      </c>
      <c r="N174" s="22">
        <v>8452885</v>
      </c>
      <c r="O174" s="22">
        <v>0</v>
      </c>
      <c r="P174" s="22">
        <v>-1768362</v>
      </c>
      <c r="Q174" s="22">
        <v>0</v>
      </c>
      <c r="R174" s="22">
        <v>0</v>
      </c>
      <c r="S174" s="22">
        <v>-1544673</v>
      </c>
    </row>
    <row r="175" spans="1:19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664410</v>
      </c>
      <c r="F175" s="22">
        <v>3496810</v>
      </c>
      <c r="G175" s="22">
        <v>-5735316</v>
      </c>
      <c r="H175" s="22">
        <v>305715</v>
      </c>
      <c r="I175" s="22">
        <v>0</v>
      </c>
      <c r="J175" s="22">
        <v>-3189552</v>
      </c>
      <c r="K175" s="22">
        <v>3293</v>
      </c>
      <c r="L175" s="22">
        <v>0</v>
      </c>
      <c r="M175" s="22">
        <v>7260</v>
      </c>
      <c r="N175" s="22">
        <v>6644056</v>
      </c>
      <c r="O175" s="22">
        <v>0</v>
      </c>
      <c r="P175" s="22">
        <v>-2194948</v>
      </c>
      <c r="Q175" s="22">
        <v>0</v>
      </c>
      <c r="R175" s="22">
        <v>12798</v>
      </c>
      <c r="S175" s="22">
        <v>14526</v>
      </c>
    </row>
    <row r="176" spans="1:19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3206445</v>
      </c>
      <c r="F176" s="22">
        <v>3194833</v>
      </c>
      <c r="G176" s="22">
        <v>-1370107</v>
      </c>
      <c r="H176" s="22">
        <v>50000</v>
      </c>
      <c r="I176" s="22">
        <v>0</v>
      </c>
      <c r="J176" s="22">
        <v>-2211820</v>
      </c>
      <c r="K176" s="22">
        <v>0</v>
      </c>
      <c r="L176" s="22">
        <v>-813941</v>
      </c>
      <c r="M176" s="22">
        <v>53767</v>
      </c>
      <c r="N176" s="22">
        <v>2169739</v>
      </c>
      <c r="O176" s="22">
        <v>0</v>
      </c>
      <c r="P176" s="22">
        <v>-354819</v>
      </c>
      <c r="Q176" s="22">
        <v>0</v>
      </c>
      <c r="R176" s="22">
        <v>0</v>
      </c>
      <c r="S176" s="22">
        <v>3924097</v>
      </c>
    </row>
    <row r="177" spans="1:19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420612</v>
      </c>
      <c r="F177" s="22">
        <v>559725</v>
      </c>
      <c r="G177" s="22">
        <v>-200000</v>
      </c>
      <c r="H177" s="22">
        <v>0</v>
      </c>
      <c r="I177" s="22">
        <v>0</v>
      </c>
      <c r="J177" s="22">
        <v>-1323883</v>
      </c>
      <c r="K177" s="22">
        <v>11857</v>
      </c>
      <c r="L177" s="22">
        <v>0</v>
      </c>
      <c r="M177" s="22">
        <v>0</v>
      </c>
      <c r="N177" s="22">
        <v>1166848</v>
      </c>
      <c r="O177" s="22">
        <v>0</v>
      </c>
      <c r="P177" s="22">
        <v>-178805</v>
      </c>
      <c r="Q177" s="22">
        <v>0</v>
      </c>
      <c r="R177" s="22">
        <v>0</v>
      </c>
      <c r="S177" s="22">
        <v>456354</v>
      </c>
    </row>
    <row r="178" spans="1:19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8307569</v>
      </c>
      <c r="F178" s="22">
        <v>13887756</v>
      </c>
      <c r="G178" s="22">
        <v>-9936134</v>
      </c>
      <c r="H178" s="22">
        <v>1820354</v>
      </c>
      <c r="I178" s="22">
        <v>0</v>
      </c>
      <c r="J178" s="22">
        <v>-9499150</v>
      </c>
      <c r="K178" s="22">
        <v>0</v>
      </c>
      <c r="L178" s="22">
        <v>-3583721</v>
      </c>
      <c r="M178" s="22">
        <v>96223</v>
      </c>
      <c r="N178" s="22">
        <v>9697144</v>
      </c>
      <c r="O178" s="22">
        <v>0</v>
      </c>
      <c r="P178" s="22">
        <v>-1678464</v>
      </c>
      <c r="Q178" s="22">
        <v>0</v>
      </c>
      <c r="R178" s="22">
        <v>0</v>
      </c>
      <c r="S178" s="22">
        <v>9111577</v>
      </c>
    </row>
    <row r="179" spans="1:19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1711710</v>
      </c>
      <c r="F179" s="22">
        <v>-3210869</v>
      </c>
      <c r="G179" s="22">
        <v>-5338687</v>
      </c>
      <c r="H179" s="22">
        <v>2541204</v>
      </c>
      <c r="I179" s="22">
        <v>0</v>
      </c>
      <c r="J179" s="22">
        <v>-877726</v>
      </c>
      <c r="K179" s="22">
        <v>342820</v>
      </c>
      <c r="L179" s="22">
        <v>0</v>
      </c>
      <c r="M179" s="22">
        <v>291085</v>
      </c>
      <c r="N179" s="22">
        <v>5962967</v>
      </c>
      <c r="O179" s="22">
        <v>0</v>
      </c>
      <c r="P179" s="22">
        <v>-876076</v>
      </c>
      <c r="Q179" s="22">
        <v>0</v>
      </c>
      <c r="R179" s="22">
        <v>975000</v>
      </c>
      <c r="S179" s="22">
        <v>1521428</v>
      </c>
    </row>
    <row r="180" spans="1:19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666991</v>
      </c>
      <c r="F180" s="22">
        <v>417028</v>
      </c>
      <c r="G180" s="22">
        <v>0</v>
      </c>
      <c r="H180" s="22">
        <v>10000</v>
      </c>
      <c r="I180" s="22">
        <v>0</v>
      </c>
      <c r="J180" s="22">
        <v>-671438</v>
      </c>
      <c r="K180" s="22">
        <v>0</v>
      </c>
      <c r="L180" s="22">
        <v>0</v>
      </c>
      <c r="M180" s="22">
        <v>17500</v>
      </c>
      <c r="N180" s="22">
        <v>769485</v>
      </c>
      <c r="O180" s="22">
        <v>0</v>
      </c>
      <c r="P180" s="22">
        <v>-256428</v>
      </c>
      <c r="Q180" s="22">
        <v>0</v>
      </c>
      <c r="R180" s="22">
        <v>-17500</v>
      </c>
      <c r="S180" s="22">
        <v>935638</v>
      </c>
    </row>
    <row r="181" spans="1:19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849088</v>
      </c>
      <c r="F181" s="22">
        <v>1189530</v>
      </c>
      <c r="G181" s="22">
        <v>-2161955</v>
      </c>
      <c r="H181" s="22">
        <v>96900</v>
      </c>
      <c r="I181" s="22">
        <v>0</v>
      </c>
      <c r="J181" s="22">
        <v>130087</v>
      </c>
      <c r="K181" s="22">
        <v>0</v>
      </c>
      <c r="L181" s="22">
        <v>0</v>
      </c>
      <c r="M181" s="22">
        <v>1207</v>
      </c>
      <c r="N181" s="22">
        <v>1411488</v>
      </c>
      <c r="O181" s="22">
        <v>0</v>
      </c>
      <c r="P181" s="22">
        <v>-381907</v>
      </c>
      <c r="Q181" s="22">
        <v>0</v>
      </c>
      <c r="R181" s="22">
        <v>0</v>
      </c>
      <c r="S181" s="22">
        <v>1134438</v>
      </c>
    </row>
    <row r="182" spans="1:19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1078393</v>
      </c>
      <c r="F182" s="22">
        <v>195664</v>
      </c>
      <c r="G182" s="22">
        <v>0</v>
      </c>
      <c r="H182" s="22">
        <v>0</v>
      </c>
      <c r="I182" s="22">
        <v>0</v>
      </c>
      <c r="J182" s="22">
        <v>-361666</v>
      </c>
      <c r="K182" s="22">
        <v>0</v>
      </c>
      <c r="L182" s="22">
        <v>0</v>
      </c>
      <c r="M182" s="22">
        <v>0</v>
      </c>
      <c r="N182" s="22">
        <v>553818</v>
      </c>
      <c r="O182" s="22">
        <v>0</v>
      </c>
      <c r="P182" s="22">
        <v>-230400</v>
      </c>
      <c r="Q182" s="22">
        <v>0</v>
      </c>
      <c r="R182" s="22">
        <v>0</v>
      </c>
      <c r="S182" s="22">
        <v>1235809</v>
      </c>
    </row>
    <row r="183" spans="1:19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5608349</v>
      </c>
      <c r="F183" s="22">
        <v>-876361</v>
      </c>
      <c r="G183" s="22">
        <v>375710</v>
      </c>
      <c r="H183" s="22">
        <v>0</v>
      </c>
      <c r="I183" s="22">
        <v>0</v>
      </c>
      <c r="J183" s="22">
        <v>-1326037</v>
      </c>
      <c r="K183" s="22">
        <v>0</v>
      </c>
      <c r="L183" s="22">
        <v>0</v>
      </c>
      <c r="M183" s="22">
        <v>118717</v>
      </c>
      <c r="N183" s="22">
        <v>2088658</v>
      </c>
      <c r="O183" s="22">
        <v>0</v>
      </c>
      <c r="P183" s="22">
        <v>-159571</v>
      </c>
      <c r="Q183" s="22">
        <v>0</v>
      </c>
      <c r="R183" s="22">
        <v>-82834</v>
      </c>
      <c r="S183" s="22">
        <v>5746631</v>
      </c>
    </row>
    <row r="184" spans="1:19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1509918</v>
      </c>
      <c r="F184" s="22">
        <v>1965176</v>
      </c>
      <c r="G184" s="22">
        <v>0</v>
      </c>
      <c r="H184" s="22">
        <v>0</v>
      </c>
      <c r="I184" s="22">
        <v>0</v>
      </c>
      <c r="J184" s="22">
        <v>-2064558</v>
      </c>
      <c r="K184" s="22">
        <v>2007</v>
      </c>
      <c r="L184" s="22">
        <v>0</v>
      </c>
      <c r="M184" s="22">
        <v>0</v>
      </c>
      <c r="N184" s="22">
        <v>502604</v>
      </c>
      <c r="O184" s="22">
        <v>0</v>
      </c>
      <c r="P184" s="22">
        <v>-56991</v>
      </c>
      <c r="Q184" s="22">
        <v>0</v>
      </c>
      <c r="R184" s="22">
        <v>0</v>
      </c>
      <c r="S184" s="22">
        <v>1858156</v>
      </c>
    </row>
    <row r="185" spans="1:19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1629270</v>
      </c>
      <c r="F185" s="22">
        <v>38872</v>
      </c>
      <c r="G185" s="22">
        <v>-975550</v>
      </c>
      <c r="H185" s="22">
        <v>2265222</v>
      </c>
      <c r="I185" s="22">
        <v>0</v>
      </c>
      <c r="J185" s="22">
        <v>-1969439</v>
      </c>
      <c r="K185" s="22">
        <v>38641</v>
      </c>
      <c r="L185" s="22">
        <v>0</v>
      </c>
      <c r="M185" s="22">
        <v>6348</v>
      </c>
      <c r="N185" s="22">
        <v>3137457</v>
      </c>
      <c r="O185" s="22">
        <v>0</v>
      </c>
      <c r="P185" s="22">
        <v>-665215</v>
      </c>
      <c r="Q185" s="22">
        <v>0</v>
      </c>
      <c r="R185" s="22">
        <v>-4961476</v>
      </c>
      <c r="S185" s="22">
        <v>-1455870</v>
      </c>
    </row>
    <row r="186" spans="1:19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4860221</v>
      </c>
      <c r="F186" s="22">
        <v>827437</v>
      </c>
      <c r="G186" s="22">
        <v>-941186</v>
      </c>
      <c r="H186" s="22">
        <v>494281</v>
      </c>
      <c r="I186" s="22">
        <v>0</v>
      </c>
      <c r="J186" s="22">
        <v>-557601</v>
      </c>
      <c r="K186" s="22">
        <v>0</v>
      </c>
      <c r="L186" s="22">
        <v>0</v>
      </c>
      <c r="M186" s="22">
        <v>0</v>
      </c>
      <c r="N186" s="22">
        <v>2963887</v>
      </c>
      <c r="O186" s="22">
        <v>0</v>
      </c>
      <c r="P186" s="22">
        <v>-601569</v>
      </c>
      <c r="Q186" s="22">
        <v>0</v>
      </c>
      <c r="R186" s="22">
        <v>0</v>
      </c>
      <c r="S186" s="22">
        <v>7045470</v>
      </c>
    </row>
    <row r="187" spans="1:19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1845097</v>
      </c>
      <c r="F187" s="22">
        <v>535941</v>
      </c>
      <c r="G187" s="22">
        <v>0</v>
      </c>
      <c r="H187" s="22">
        <v>0</v>
      </c>
      <c r="I187" s="22">
        <v>0</v>
      </c>
      <c r="J187" s="22">
        <v>-980570</v>
      </c>
      <c r="K187" s="22">
        <v>0</v>
      </c>
      <c r="L187" s="22">
        <v>0</v>
      </c>
      <c r="M187" s="22">
        <v>0</v>
      </c>
      <c r="N187" s="22">
        <v>919360</v>
      </c>
      <c r="O187" s="22">
        <v>0</v>
      </c>
      <c r="P187" s="22">
        <v>-207590</v>
      </c>
      <c r="Q187" s="22">
        <v>0</v>
      </c>
      <c r="R187" s="22">
        <v>0</v>
      </c>
      <c r="S187" s="22">
        <v>2112238</v>
      </c>
    </row>
    <row r="188" spans="1:19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1607908</v>
      </c>
      <c r="F188" s="22">
        <v>777079</v>
      </c>
      <c r="G188" s="22">
        <v>-525177</v>
      </c>
      <c r="H188" s="22">
        <v>39366</v>
      </c>
      <c r="I188" s="22">
        <v>0</v>
      </c>
      <c r="J188" s="22">
        <v>-426147</v>
      </c>
      <c r="K188" s="22">
        <v>0</v>
      </c>
      <c r="L188" s="22">
        <v>0</v>
      </c>
      <c r="M188" s="22">
        <v>0</v>
      </c>
      <c r="N188" s="22">
        <v>872477</v>
      </c>
      <c r="O188" s="22">
        <v>0</v>
      </c>
      <c r="P188" s="22">
        <v>-227917</v>
      </c>
      <c r="Q188" s="22">
        <v>0</v>
      </c>
      <c r="R188" s="22">
        <v>0</v>
      </c>
      <c r="S188" s="22">
        <v>2117589</v>
      </c>
    </row>
    <row r="189" spans="1:19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5205778</v>
      </c>
      <c r="F189" s="22">
        <v>4941420</v>
      </c>
      <c r="G189" s="22">
        <v>-2857253</v>
      </c>
      <c r="H189" s="22">
        <v>222333</v>
      </c>
      <c r="I189" s="22">
        <v>0</v>
      </c>
      <c r="J189" s="22">
        <v>-5102935</v>
      </c>
      <c r="K189" s="22"/>
      <c r="L189" s="22">
        <v>0</v>
      </c>
      <c r="M189" s="22">
        <v>693559</v>
      </c>
      <c r="N189" s="22">
        <v>2930903</v>
      </c>
      <c r="O189" s="22">
        <v>0</v>
      </c>
      <c r="P189" s="22">
        <v>-500000</v>
      </c>
      <c r="Q189" s="22">
        <v>0</v>
      </c>
      <c r="R189" s="22">
        <v>0</v>
      </c>
      <c r="S189" s="22">
        <v>5549615</v>
      </c>
    </row>
    <row r="190" spans="1:19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-925603</v>
      </c>
      <c r="G190" s="22">
        <v>-133336</v>
      </c>
      <c r="H190" s="22">
        <v>0</v>
      </c>
      <c r="I190" s="22">
        <v>0</v>
      </c>
      <c r="J190" s="22">
        <v>-54112</v>
      </c>
      <c r="K190" s="22">
        <v>0</v>
      </c>
      <c r="L190" s="22">
        <v>-226658</v>
      </c>
      <c r="M190" s="22">
        <v>352683</v>
      </c>
      <c r="N190" s="22">
        <v>1032814</v>
      </c>
      <c r="O190" s="22">
        <v>0</v>
      </c>
      <c r="P190" s="22">
        <v>-43604</v>
      </c>
      <c r="Q190" s="22">
        <v>0</v>
      </c>
      <c r="R190" s="22">
        <v>-2184</v>
      </c>
      <c r="S190" s="22">
        <v>0</v>
      </c>
    </row>
    <row r="191" spans="1:19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2995950</v>
      </c>
      <c r="F191" s="22">
        <v>453546</v>
      </c>
      <c r="G191" s="22">
        <v>-1706040</v>
      </c>
      <c r="H191" s="22">
        <v>190607</v>
      </c>
      <c r="I191" s="22">
        <v>0</v>
      </c>
      <c r="J191" s="22">
        <v>-1407517</v>
      </c>
      <c r="K191" s="22">
        <v>2400</v>
      </c>
      <c r="L191" s="22">
        <v>0</v>
      </c>
      <c r="M191" s="22">
        <v>51344</v>
      </c>
      <c r="N191" s="22">
        <v>3048259</v>
      </c>
      <c r="O191" s="22">
        <v>0</v>
      </c>
      <c r="P191" s="22">
        <v>-973488</v>
      </c>
      <c r="Q191" s="22">
        <v>0</v>
      </c>
      <c r="R191" s="22">
        <v>0</v>
      </c>
      <c r="S191" s="22">
        <v>2655061</v>
      </c>
    </row>
    <row r="192" spans="1:19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0</v>
      </c>
      <c r="F192" s="22">
        <v>12648642</v>
      </c>
      <c r="G192" s="22">
        <v>-14089462</v>
      </c>
      <c r="H192" s="22">
        <v>0</v>
      </c>
      <c r="I192" s="22">
        <v>0</v>
      </c>
      <c r="J192" s="22">
        <v>-4490458</v>
      </c>
      <c r="K192" s="22">
        <v>7165</v>
      </c>
      <c r="L192" s="22">
        <v>0</v>
      </c>
      <c r="M192" s="22">
        <v>294913</v>
      </c>
      <c r="N192" s="22">
        <v>6147428</v>
      </c>
      <c r="O192" s="22">
        <v>0</v>
      </c>
      <c r="P192" s="22">
        <v>-500758</v>
      </c>
      <c r="Q192" s="22">
        <v>0</v>
      </c>
      <c r="R192" s="22">
        <v>-17470</v>
      </c>
      <c r="S192" s="22">
        <v>0</v>
      </c>
    </row>
    <row r="193" spans="1:19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1170503</v>
      </c>
      <c r="F193" s="22">
        <v>1744733</v>
      </c>
      <c r="G193" s="22">
        <v>0</v>
      </c>
      <c r="H193" s="22">
        <v>15750</v>
      </c>
      <c r="I193" s="22">
        <v>0</v>
      </c>
      <c r="J193" s="22">
        <v>-2524486</v>
      </c>
      <c r="K193" s="22">
        <v>0</v>
      </c>
      <c r="L193" s="22">
        <v>0</v>
      </c>
      <c r="M193" s="22">
        <v>17603</v>
      </c>
      <c r="N193" s="22">
        <v>493696</v>
      </c>
      <c r="O193" s="22">
        <v>0</v>
      </c>
      <c r="P193" s="22">
        <v>-49515</v>
      </c>
      <c r="Q193" s="22">
        <v>0</v>
      </c>
      <c r="R193" s="22">
        <v>-114000</v>
      </c>
      <c r="S193" s="22">
        <v>754284</v>
      </c>
    </row>
    <row r="194" spans="1:19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681469</v>
      </c>
      <c r="F194" s="22">
        <v>-3397</v>
      </c>
      <c r="G194" s="22">
        <v>-155500</v>
      </c>
      <c r="H194" s="22">
        <v>0</v>
      </c>
      <c r="I194" s="22">
        <v>0</v>
      </c>
      <c r="J194" s="22">
        <v>-366545</v>
      </c>
      <c r="K194" s="22">
        <v>10779</v>
      </c>
      <c r="L194" s="22">
        <v>0</v>
      </c>
      <c r="M194" s="22">
        <v>248242</v>
      </c>
      <c r="N194" s="22">
        <v>384393</v>
      </c>
      <c r="O194" s="22">
        <v>0</v>
      </c>
      <c r="P194" s="22">
        <v>0</v>
      </c>
      <c r="Q194" s="22">
        <v>0</v>
      </c>
      <c r="R194" s="22">
        <v>-117603</v>
      </c>
      <c r="S194" s="22">
        <v>681838</v>
      </c>
    </row>
    <row r="195" spans="1:19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456191</v>
      </c>
      <c r="F195" s="22">
        <v>786640</v>
      </c>
      <c r="G195" s="22">
        <v>0</v>
      </c>
      <c r="H195" s="22">
        <v>820583</v>
      </c>
      <c r="I195" s="22">
        <v>0</v>
      </c>
      <c r="J195" s="22">
        <v>-1374307</v>
      </c>
      <c r="K195" s="22">
        <v>5322</v>
      </c>
      <c r="L195" s="22">
        <v>0</v>
      </c>
      <c r="M195" s="22">
        <v>55792</v>
      </c>
      <c r="N195" s="22">
        <v>456603</v>
      </c>
      <c r="O195" s="22">
        <v>0</v>
      </c>
      <c r="P195" s="22">
        <v>-154137</v>
      </c>
      <c r="Q195" s="22">
        <v>0</v>
      </c>
      <c r="R195" s="22">
        <v>0</v>
      </c>
      <c r="S195" s="22">
        <v>1052687</v>
      </c>
    </row>
    <row r="196" spans="1:19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120992</v>
      </c>
      <c r="F196" s="22">
        <v>-52056</v>
      </c>
      <c r="G196" s="22">
        <v>0</v>
      </c>
      <c r="H196" s="22">
        <v>0</v>
      </c>
      <c r="I196" s="22">
        <v>0</v>
      </c>
      <c r="J196" s="22">
        <v>-200400</v>
      </c>
      <c r="K196" s="22">
        <v>15050</v>
      </c>
      <c r="L196" s="22">
        <v>0</v>
      </c>
      <c r="M196" s="22">
        <v>0</v>
      </c>
      <c r="N196" s="22">
        <v>242634</v>
      </c>
      <c r="O196" s="22">
        <v>0</v>
      </c>
      <c r="P196" s="22">
        <v>0</v>
      </c>
      <c r="Q196" s="22">
        <v>0</v>
      </c>
      <c r="R196" s="22">
        <v>1</v>
      </c>
      <c r="S196" s="22">
        <v>126221</v>
      </c>
    </row>
    <row r="197" spans="1:19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521981</v>
      </c>
      <c r="F197" s="22">
        <v>50506</v>
      </c>
      <c r="G197" s="22">
        <v>-10056</v>
      </c>
      <c r="H197" s="22">
        <v>0</v>
      </c>
      <c r="I197" s="22">
        <v>0</v>
      </c>
      <c r="J197" s="22">
        <v>-115382</v>
      </c>
      <c r="K197" s="22">
        <v>0</v>
      </c>
      <c r="L197" s="22">
        <v>0</v>
      </c>
      <c r="M197" s="22">
        <v>0</v>
      </c>
      <c r="N197" s="22">
        <v>113850</v>
      </c>
      <c r="O197" s="22">
        <v>0</v>
      </c>
      <c r="P197" s="22">
        <v>0</v>
      </c>
      <c r="Q197" s="22">
        <v>0</v>
      </c>
      <c r="R197" s="22">
        <v>0</v>
      </c>
      <c r="S197" s="22">
        <v>560899</v>
      </c>
    </row>
    <row r="198" spans="1:19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136936</v>
      </c>
      <c r="F198" s="22">
        <v>-370893</v>
      </c>
      <c r="G198" s="22">
        <v>-25378</v>
      </c>
      <c r="H198" s="22">
        <v>132000</v>
      </c>
      <c r="I198" s="22">
        <v>0</v>
      </c>
      <c r="J198" s="22">
        <v>0</v>
      </c>
      <c r="K198" s="22">
        <v>0</v>
      </c>
      <c r="L198" s="22">
        <v>0</v>
      </c>
      <c r="M198" s="22">
        <v>4273</v>
      </c>
      <c r="N198" s="22">
        <v>238187</v>
      </c>
      <c r="O198" s="22">
        <v>0</v>
      </c>
      <c r="P198" s="22">
        <v>0</v>
      </c>
      <c r="Q198" s="22">
        <v>0</v>
      </c>
      <c r="R198" s="22">
        <v>0</v>
      </c>
      <c r="S198" s="22">
        <v>115125</v>
      </c>
    </row>
    <row r="199" spans="1:19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1045064</v>
      </c>
      <c r="F199" s="22">
        <v>172018</v>
      </c>
      <c r="G199" s="22">
        <v>0</v>
      </c>
      <c r="H199" s="22">
        <v>0</v>
      </c>
      <c r="I199" s="22">
        <v>0</v>
      </c>
      <c r="J199" s="22">
        <v>-269505</v>
      </c>
      <c r="K199" s="22">
        <v>0</v>
      </c>
      <c r="L199" s="22">
        <v>0</v>
      </c>
      <c r="M199" s="22">
        <v>83000</v>
      </c>
      <c r="N199" s="22">
        <v>364498</v>
      </c>
      <c r="O199" s="22">
        <v>0</v>
      </c>
      <c r="P199" s="22">
        <v>-27720</v>
      </c>
      <c r="Q199" s="22">
        <v>0</v>
      </c>
      <c r="R199" s="22">
        <v>0</v>
      </c>
      <c r="S199" s="22">
        <v>1367355</v>
      </c>
    </row>
    <row r="200" spans="1:19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199996</v>
      </c>
      <c r="F200" s="22">
        <v>1116485</v>
      </c>
      <c r="G200" s="22">
        <v>0</v>
      </c>
      <c r="H200" s="22">
        <v>0</v>
      </c>
      <c r="I200" s="22">
        <v>0</v>
      </c>
      <c r="J200" s="22">
        <v>-1257687</v>
      </c>
      <c r="K200" s="22">
        <v>0</v>
      </c>
      <c r="L200" s="22">
        <v>0</v>
      </c>
      <c r="M200" s="22">
        <v>0</v>
      </c>
      <c r="N200" s="22">
        <v>160059</v>
      </c>
      <c r="O200" s="22">
        <v>0</v>
      </c>
      <c r="P200" s="22">
        <v>-13068</v>
      </c>
      <c r="Q200" s="22">
        <v>0</v>
      </c>
      <c r="R200" s="22">
        <v>0</v>
      </c>
      <c r="S200" s="22">
        <v>205785</v>
      </c>
    </row>
    <row r="201" spans="1:19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1124153</v>
      </c>
      <c r="F201" s="22">
        <v>-87825</v>
      </c>
      <c r="G201" s="22">
        <v>-854</v>
      </c>
      <c r="H201" s="22">
        <v>0</v>
      </c>
      <c r="I201" s="22">
        <v>0</v>
      </c>
      <c r="J201" s="22">
        <v>-39324</v>
      </c>
      <c r="K201" s="22">
        <v>6313</v>
      </c>
      <c r="L201" s="22">
        <v>0</v>
      </c>
      <c r="M201" s="22">
        <v>12100</v>
      </c>
      <c r="N201" s="22">
        <v>199111</v>
      </c>
      <c r="O201" s="22">
        <v>0</v>
      </c>
      <c r="P201" s="22">
        <v>0</v>
      </c>
      <c r="Q201" s="22">
        <v>0</v>
      </c>
      <c r="R201" s="22">
        <v>0</v>
      </c>
      <c r="S201" s="22">
        <v>1213674</v>
      </c>
    </row>
    <row r="202" spans="1:19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331481</v>
      </c>
      <c r="F202" s="22">
        <v>-31179</v>
      </c>
      <c r="G202" s="22">
        <v>0</v>
      </c>
      <c r="H202" s="22">
        <v>0</v>
      </c>
      <c r="I202" s="22">
        <v>0</v>
      </c>
      <c r="J202" s="22">
        <v>-257541</v>
      </c>
      <c r="K202" s="22">
        <v>0</v>
      </c>
      <c r="L202" s="22">
        <v>0</v>
      </c>
      <c r="M202" s="22">
        <v>0</v>
      </c>
      <c r="N202" s="22">
        <v>481485</v>
      </c>
      <c r="O202" s="22">
        <v>0</v>
      </c>
      <c r="P202" s="22">
        <v>-134693</v>
      </c>
      <c r="Q202" s="22">
        <v>0</v>
      </c>
      <c r="R202" s="22">
        <v>0</v>
      </c>
      <c r="S202" s="22">
        <v>389553</v>
      </c>
    </row>
    <row r="203" spans="1:19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965744</v>
      </c>
      <c r="F203" s="22">
        <v>85569</v>
      </c>
      <c r="G203" s="22">
        <v>0</v>
      </c>
      <c r="H203" s="22">
        <v>0</v>
      </c>
      <c r="I203" s="22">
        <v>0</v>
      </c>
      <c r="J203" s="22">
        <v>-871006</v>
      </c>
      <c r="K203" s="22">
        <v>0</v>
      </c>
      <c r="L203" s="22">
        <v>0</v>
      </c>
      <c r="M203" s="22">
        <v>0</v>
      </c>
      <c r="N203" s="22">
        <v>209720</v>
      </c>
      <c r="O203" s="22">
        <v>0</v>
      </c>
      <c r="P203" s="22">
        <v>-8822</v>
      </c>
      <c r="Q203" s="22">
        <v>0</v>
      </c>
      <c r="R203" s="22">
        <v>0</v>
      </c>
      <c r="S203" s="22">
        <v>381205</v>
      </c>
    </row>
    <row r="204" spans="1:19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204461</v>
      </c>
      <c r="F204" s="22">
        <v>-177562</v>
      </c>
      <c r="G204" s="22">
        <v>-115738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225847</v>
      </c>
      <c r="O204" s="22">
        <v>0</v>
      </c>
      <c r="P204" s="22">
        <v>0</v>
      </c>
      <c r="Q204" s="22">
        <v>0</v>
      </c>
      <c r="R204" s="22">
        <v>0</v>
      </c>
      <c r="S204" s="22">
        <v>137008</v>
      </c>
    </row>
    <row r="205" spans="1:19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2848174</v>
      </c>
      <c r="F205" s="22">
        <v>1315147</v>
      </c>
      <c r="G205" s="22">
        <v>-50360</v>
      </c>
      <c r="H205" s="22">
        <v>0</v>
      </c>
      <c r="I205" s="22">
        <v>0</v>
      </c>
      <c r="J205" s="22">
        <v>-613509</v>
      </c>
      <c r="K205" s="22">
        <v>19878</v>
      </c>
      <c r="L205" s="22">
        <v>-1</v>
      </c>
      <c r="M205" s="22">
        <v>416607</v>
      </c>
      <c r="N205" s="22">
        <v>739131</v>
      </c>
      <c r="O205" s="22">
        <v>0</v>
      </c>
      <c r="P205" s="22">
        <v>-209885</v>
      </c>
      <c r="Q205" s="22">
        <v>0</v>
      </c>
      <c r="R205" s="22">
        <v>0</v>
      </c>
      <c r="S205" s="22">
        <v>4465182</v>
      </c>
    </row>
    <row r="206" spans="1:19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288723</v>
      </c>
      <c r="F206" s="22">
        <v>460782</v>
      </c>
      <c r="G206" s="22">
        <v>60055</v>
      </c>
      <c r="H206" s="22">
        <v>0</v>
      </c>
      <c r="I206" s="22">
        <v>0</v>
      </c>
      <c r="J206" s="22">
        <v>-622775</v>
      </c>
      <c r="K206" s="22">
        <v>74446</v>
      </c>
      <c r="L206" s="22">
        <v>0</v>
      </c>
      <c r="M206" s="22">
        <v>0</v>
      </c>
      <c r="N206" s="22">
        <v>158643</v>
      </c>
      <c r="O206" s="22">
        <v>0</v>
      </c>
      <c r="P206" s="22">
        <v>-11827</v>
      </c>
      <c r="Q206" s="22">
        <v>0</v>
      </c>
      <c r="R206" s="22">
        <v>12000</v>
      </c>
      <c r="S206" s="22">
        <v>420047</v>
      </c>
    </row>
    <row r="207" spans="1:19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726187</v>
      </c>
      <c r="F207" s="22">
        <v>-172831</v>
      </c>
      <c r="G207" s="22">
        <v>0</v>
      </c>
      <c r="H207" s="22">
        <v>0</v>
      </c>
      <c r="I207" s="22">
        <v>0</v>
      </c>
      <c r="J207" s="22">
        <v>-238095</v>
      </c>
      <c r="K207" s="22">
        <v>7152</v>
      </c>
      <c r="L207" s="22">
        <v>-208085</v>
      </c>
      <c r="M207" s="22">
        <v>541</v>
      </c>
      <c r="N207" s="22">
        <v>393191</v>
      </c>
      <c r="O207" s="22">
        <v>0</v>
      </c>
      <c r="P207" s="22">
        <v>-42225</v>
      </c>
      <c r="Q207" s="22">
        <v>0</v>
      </c>
      <c r="R207" s="22">
        <v>0</v>
      </c>
      <c r="S207" s="22">
        <v>465835</v>
      </c>
    </row>
    <row r="208" spans="1:19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896267</v>
      </c>
      <c r="F208" s="22">
        <v>488398</v>
      </c>
      <c r="G208" s="22">
        <v>-177051</v>
      </c>
      <c r="H208" s="22">
        <v>0</v>
      </c>
      <c r="I208" s="22">
        <v>0</v>
      </c>
      <c r="J208" s="22">
        <v>-605406</v>
      </c>
      <c r="K208" s="22"/>
      <c r="L208" s="22">
        <v>0</v>
      </c>
      <c r="M208" s="22">
        <v>0</v>
      </c>
      <c r="N208" s="22">
        <v>262058</v>
      </c>
      <c r="O208" s="22">
        <v>0</v>
      </c>
      <c r="P208" s="22">
        <v>0</v>
      </c>
      <c r="Q208" s="22">
        <v>0</v>
      </c>
      <c r="R208" s="22">
        <v>0</v>
      </c>
      <c r="S208" s="22">
        <v>864266</v>
      </c>
    </row>
    <row r="209" spans="1:19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532956</v>
      </c>
      <c r="F209" s="22">
        <v>26605</v>
      </c>
      <c r="G209" s="22">
        <v>0</v>
      </c>
      <c r="H209" s="22">
        <v>0</v>
      </c>
      <c r="I209" s="22">
        <v>0</v>
      </c>
      <c r="J209" s="22">
        <v>-209309</v>
      </c>
      <c r="K209" s="22">
        <v>3030</v>
      </c>
      <c r="L209" s="22">
        <v>0</v>
      </c>
      <c r="M209" s="22">
        <v>11425</v>
      </c>
      <c r="N209" s="22">
        <v>197100</v>
      </c>
      <c r="O209" s="22">
        <v>0</v>
      </c>
      <c r="P209" s="22">
        <v>-46773</v>
      </c>
      <c r="Q209" s="22">
        <v>0</v>
      </c>
      <c r="R209" s="22">
        <v>0</v>
      </c>
      <c r="S209" s="22">
        <v>515034</v>
      </c>
    </row>
    <row r="210" spans="1:19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179553</v>
      </c>
      <c r="F210" s="22">
        <v>-128783</v>
      </c>
      <c r="G210" s="22">
        <v>155119</v>
      </c>
      <c r="H210" s="22">
        <v>0</v>
      </c>
      <c r="I210" s="22">
        <v>0</v>
      </c>
      <c r="J210" s="22">
        <v>-325218</v>
      </c>
      <c r="K210" s="22">
        <v>24055</v>
      </c>
      <c r="L210" s="22">
        <v>0</v>
      </c>
      <c r="M210" s="22">
        <v>11500</v>
      </c>
      <c r="N210" s="22">
        <v>363303</v>
      </c>
      <c r="O210" s="22">
        <v>0</v>
      </c>
      <c r="P210" s="22">
        <v>-5066</v>
      </c>
      <c r="Q210" s="22">
        <v>0</v>
      </c>
      <c r="R210" s="22">
        <v>0</v>
      </c>
      <c r="S210" s="22">
        <v>274463</v>
      </c>
    </row>
    <row r="211" spans="1:19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89441</v>
      </c>
      <c r="F211" s="22">
        <v>114383</v>
      </c>
      <c r="G211" s="22">
        <v>-41082</v>
      </c>
      <c r="H211" s="22">
        <v>22125</v>
      </c>
      <c r="I211" s="22">
        <v>0</v>
      </c>
      <c r="J211" s="22">
        <v>-317713</v>
      </c>
      <c r="K211" s="22"/>
      <c r="L211" s="22">
        <v>0</v>
      </c>
      <c r="M211" s="22">
        <v>466</v>
      </c>
      <c r="N211" s="22">
        <v>255356</v>
      </c>
      <c r="O211" s="22">
        <v>0</v>
      </c>
      <c r="P211" s="22">
        <v>0</v>
      </c>
      <c r="Q211" s="22">
        <v>0</v>
      </c>
      <c r="R211" s="22">
        <v>0</v>
      </c>
      <c r="S211" s="22">
        <v>122976</v>
      </c>
    </row>
    <row r="212" spans="1:19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494759</v>
      </c>
      <c r="F212" s="22">
        <v>64651</v>
      </c>
      <c r="G212" s="22">
        <v>-959175</v>
      </c>
      <c r="H212" s="22">
        <v>0</v>
      </c>
      <c r="I212" s="22">
        <v>0</v>
      </c>
      <c r="J212" s="22">
        <v>-133557</v>
      </c>
      <c r="K212" s="22">
        <v>49527</v>
      </c>
      <c r="L212" s="22">
        <v>0</v>
      </c>
      <c r="M212" s="22">
        <v>0</v>
      </c>
      <c r="N212" s="22">
        <v>771106</v>
      </c>
      <c r="O212" s="22">
        <v>0</v>
      </c>
      <c r="P212" s="22">
        <v>-233353</v>
      </c>
      <c r="Q212" s="22">
        <v>0</v>
      </c>
      <c r="R212" s="22">
        <v>0</v>
      </c>
      <c r="S212" s="22">
        <v>53958</v>
      </c>
    </row>
    <row r="213" spans="1:19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804625</v>
      </c>
      <c r="F213" s="22">
        <v>-37889</v>
      </c>
      <c r="G213" s="22">
        <v>0</v>
      </c>
      <c r="H213" s="22">
        <v>0</v>
      </c>
      <c r="I213" s="22">
        <v>0</v>
      </c>
      <c r="J213" s="22">
        <v>-92404</v>
      </c>
      <c r="K213" s="22"/>
      <c r="L213" s="22">
        <v>0</v>
      </c>
      <c r="M213" s="22">
        <v>0</v>
      </c>
      <c r="N213" s="22">
        <v>182657</v>
      </c>
      <c r="O213" s="22">
        <v>0</v>
      </c>
      <c r="P213" s="22">
        <v>0</v>
      </c>
      <c r="Q213" s="22">
        <v>0</v>
      </c>
      <c r="R213" s="22">
        <v>1</v>
      </c>
      <c r="S213" s="22">
        <v>858184</v>
      </c>
    </row>
    <row r="214" spans="1:19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710515</v>
      </c>
      <c r="F214" s="22">
        <v>-3704</v>
      </c>
      <c r="G214" s="22">
        <v>0</v>
      </c>
      <c r="H214" s="22">
        <v>0</v>
      </c>
      <c r="I214" s="22">
        <v>0</v>
      </c>
      <c r="J214" s="22">
        <v>-129268</v>
      </c>
      <c r="K214" s="22">
        <v>0</v>
      </c>
      <c r="L214" s="22">
        <v>0</v>
      </c>
      <c r="M214" s="22">
        <v>0</v>
      </c>
      <c r="N214" s="22">
        <v>175515</v>
      </c>
      <c r="O214" s="22">
        <v>0</v>
      </c>
      <c r="P214" s="22">
        <v>0</v>
      </c>
      <c r="Q214" s="22">
        <v>0</v>
      </c>
      <c r="R214" s="22">
        <v>0</v>
      </c>
      <c r="S214" s="22">
        <v>753058</v>
      </c>
    </row>
    <row r="215" spans="1:19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-471846</v>
      </c>
      <c r="F215" s="22">
        <v>149514</v>
      </c>
      <c r="G215" s="22">
        <v>0</v>
      </c>
      <c r="H215" s="22">
        <v>0</v>
      </c>
      <c r="I215" s="22">
        <v>0</v>
      </c>
      <c r="J215" s="22">
        <v>-194062</v>
      </c>
      <c r="K215" s="22">
        <v>0</v>
      </c>
      <c r="L215" s="22">
        <v>0</v>
      </c>
      <c r="M215" s="22">
        <v>0</v>
      </c>
      <c r="N215" s="22">
        <v>226209</v>
      </c>
      <c r="O215" s="22">
        <v>0</v>
      </c>
      <c r="P215" s="22">
        <v>-60817</v>
      </c>
      <c r="Q215" s="22">
        <v>0</v>
      </c>
      <c r="R215" s="22">
        <v>0</v>
      </c>
      <c r="S215" s="22">
        <v>-351002</v>
      </c>
    </row>
    <row r="216" spans="1:19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478658</v>
      </c>
      <c r="F216" s="22">
        <v>-134459</v>
      </c>
      <c r="G216" s="22">
        <v>0</v>
      </c>
      <c r="H216" s="22">
        <v>0</v>
      </c>
      <c r="I216" s="22">
        <v>0</v>
      </c>
      <c r="J216" s="22">
        <v>-24655</v>
      </c>
      <c r="K216" s="22">
        <v>0</v>
      </c>
      <c r="L216" s="22">
        <v>0</v>
      </c>
      <c r="M216" s="22">
        <v>0</v>
      </c>
      <c r="N216" s="22">
        <v>173583</v>
      </c>
      <c r="O216" s="22">
        <v>0</v>
      </c>
      <c r="P216" s="22">
        <v>0</v>
      </c>
      <c r="Q216" s="22">
        <v>0</v>
      </c>
      <c r="R216" s="22">
        <v>0</v>
      </c>
      <c r="S216" s="22">
        <v>493127</v>
      </c>
    </row>
    <row r="217" spans="1:19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959427</v>
      </c>
      <c r="F217" s="22">
        <v>-272004</v>
      </c>
      <c r="G217" s="22">
        <v>-38576</v>
      </c>
      <c r="H217" s="22">
        <v>314027</v>
      </c>
      <c r="I217" s="22">
        <v>0</v>
      </c>
      <c r="J217" s="22">
        <v>-250440</v>
      </c>
      <c r="K217" s="22">
        <v>0</v>
      </c>
      <c r="L217" s="22">
        <v>0</v>
      </c>
      <c r="M217" s="22">
        <v>109183</v>
      </c>
      <c r="N217" s="22">
        <v>399933</v>
      </c>
      <c r="O217" s="22">
        <v>0</v>
      </c>
      <c r="P217" s="22">
        <v>-160363</v>
      </c>
      <c r="Q217" s="22">
        <v>0</v>
      </c>
      <c r="R217" s="22">
        <v>0</v>
      </c>
      <c r="S217" s="22">
        <v>1061187</v>
      </c>
    </row>
    <row r="218" spans="1:19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242479</v>
      </c>
      <c r="F218" s="22">
        <v>-99404</v>
      </c>
      <c r="G218" s="22">
        <v>-8160</v>
      </c>
      <c r="H218" s="22">
        <v>26441</v>
      </c>
      <c r="I218" s="22">
        <v>0</v>
      </c>
      <c r="J218" s="22">
        <v>-8577</v>
      </c>
      <c r="K218" s="22">
        <v>875</v>
      </c>
      <c r="L218" s="22">
        <v>0</v>
      </c>
      <c r="M218" s="22">
        <v>0</v>
      </c>
      <c r="N218" s="22">
        <v>145378</v>
      </c>
      <c r="O218" s="22">
        <v>0</v>
      </c>
      <c r="P218" s="22">
        <v>-63657</v>
      </c>
      <c r="Q218" s="22">
        <v>0</v>
      </c>
      <c r="R218" s="22">
        <v>0</v>
      </c>
      <c r="S218" s="22">
        <v>235375</v>
      </c>
    </row>
    <row r="219" spans="1:19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1271917</v>
      </c>
      <c r="F219" s="22">
        <v>309061</v>
      </c>
      <c r="G219" s="22">
        <v>-105327</v>
      </c>
      <c r="H219" s="22">
        <v>0</v>
      </c>
      <c r="I219" s="22">
        <v>0</v>
      </c>
      <c r="J219" s="22">
        <v>-942106</v>
      </c>
      <c r="K219" s="22">
        <v>0</v>
      </c>
      <c r="L219" s="22">
        <v>0</v>
      </c>
      <c r="M219" s="22">
        <v>0</v>
      </c>
      <c r="N219" s="22">
        <v>631112</v>
      </c>
      <c r="O219" s="22">
        <v>0</v>
      </c>
      <c r="P219" s="22">
        <v>0</v>
      </c>
      <c r="Q219" s="22">
        <v>0</v>
      </c>
      <c r="R219" s="22">
        <v>0</v>
      </c>
      <c r="S219" s="22">
        <v>1164657</v>
      </c>
    </row>
    <row r="220" spans="1:19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212801</v>
      </c>
      <c r="F220" s="22">
        <v>309165</v>
      </c>
      <c r="G220" s="22">
        <v>-9898</v>
      </c>
      <c r="H220" s="22">
        <v>0</v>
      </c>
      <c r="I220" s="22">
        <v>0</v>
      </c>
      <c r="J220" s="22">
        <v>-323457</v>
      </c>
      <c r="K220" s="22">
        <v>0</v>
      </c>
      <c r="L220" s="22">
        <v>0</v>
      </c>
      <c r="M220" s="22">
        <v>0</v>
      </c>
      <c r="N220" s="22">
        <v>102721</v>
      </c>
      <c r="O220" s="22">
        <v>0</v>
      </c>
      <c r="P220" s="22">
        <v>0</v>
      </c>
      <c r="Q220" s="22">
        <v>0</v>
      </c>
      <c r="R220" s="22">
        <v>0</v>
      </c>
      <c r="S220" s="22">
        <v>291332</v>
      </c>
    </row>
    <row r="221" spans="1:19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624874</v>
      </c>
      <c r="F221" s="22">
        <v>-223383</v>
      </c>
      <c r="G221" s="22">
        <v>-50102</v>
      </c>
      <c r="H221" s="22">
        <v>96741</v>
      </c>
      <c r="I221" s="22">
        <v>0</v>
      </c>
      <c r="J221" s="22">
        <v>-164371</v>
      </c>
      <c r="K221" s="22">
        <v>0</v>
      </c>
      <c r="L221" s="22">
        <v>0</v>
      </c>
      <c r="M221" s="22">
        <v>0</v>
      </c>
      <c r="N221" s="22">
        <v>269779</v>
      </c>
      <c r="O221" s="22">
        <v>0</v>
      </c>
      <c r="P221" s="22">
        <v>-10000</v>
      </c>
      <c r="Q221" s="22">
        <v>0</v>
      </c>
      <c r="R221" s="22">
        <v>0</v>
      </c>
      <c r="S221" s="22">
        <v>543538</v>
      </c>
    </row>
    <row r="222" spans="1:19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99209</v>
      </c>
      <c r="F222" s="22">
        <v>2002988</v>
      </c>
      <c r="G222" s="22">
        <v>-2000</v>
      </c>
      <c r="H222" s="22">
        <v>0</v>
      </c>
      <c r="I222" s="22">
        <v>0</v>
      </c>
      <c r="J222" s="22">
        <v>-2081335</v>
      </c>
      <c r="K222" s="22">
        <v>1315</v>
      </c>
      <c r="L222" s="22">
        <v>0</v>
      </c>
      <c r="M222" s="22">
        <v>-16202</v>
      </c>
      <c r="N222" s="22">
        <v>113458</v>
      </c>
      <c r="O222" s="22">
        <v>0</v>
      </c>
      <c r="P222" s="22">
        <v>0</v>
      </c>
      <c r="Q222" s="22">
        <v>0</v>
      </c>
      <c r="R222" s="22">
        <v>0</v>
      </c>
      <c r="S222" s="22">
        <v>117433</v>
      </c>
    </row>
    <row r="223" spans="1:19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333822</v>
      </c>
      <c r="F223" s="22">
        <v>371834</v>
      </c>
      <c r="G223" s="22">
        <v>0</v>
      </c>
      <c r="H223" s="22">
        <v>0</v>
      </c>
      <c r="I223" s="22">
        <v>0</v>
      </c>
      <c r="J223" s="22">
        <v>-360689</v>
      </c>
      <c r="K223" s="22">
        <v>0</v>
      </c>
      <c r="L223" s="22">
        <v>0</v>
      </c>
      <c r="M223" s="22">
        <v>0</v>
      </c>
      <c r="N223" s="22">
        <v>156016</v>
      </c>
      <c r="O223" s="22">
        <v>0</v>
      </c>
      <c r="P223" s="22">
        <v>0</v>
      </c>
      <c r="Q223" s="22">
        <v>0</v>
      </c>
      <c r="R223" s="22">
        <v>0</v>
      </c>
      <c r="S223" s="22">
        <v>500983</v>
      </c>
    </row>
    <row r="224" spans="1:19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1091414</v>
      </c>
      <c r="F224" s="22">
        <v>235906</v>
      </c>
      <c r="G224" s="22">
        <v>-557631</v>
      </c>
      <c r="H224" s="22">
        <v>206047</v>
      </c>
      <c r="I224" s="22">
        <v>0</v>
      </c>
      <c r="J224" s="22">
        <v>-562106</v>
      </c>
      <c r="K224" s="22"/>
      <c r="L224" s="22">
        <v>0</v>
      </c>
      <c r="M224" s="22">
        <v>0</v>
      </c>
      <c r="N224" s="22">
        <v>452636</v>
      </c>
      <c r="O224" s="22">
        <v>0</v>
      </c>
      <c r="P224" s="22">
        <v>-39982</v>
      </c>
      <c r="Q224" s="22">
        <v>0</v>
      </c>
      <c r="R224" s="22">
        <v>-1</v>
      </c>
      <c r="S224" s="22">
        <v>826283</v>
      </c>
    </row>
    <row r="225" spans="1:19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876272</v>
      </c>
      <c r="F225" s="22">
        <v>1358216</v>
      </c>
      <c r="G225" s="22">
        <v>-150961</v>
      </c>
      <c r="H225" s="22">
        <v>352549</v>
      </c>
      <c r="I225" s="22">
        <v>0</v>
      </c>
      <c r="J225" s="22">
        <v>-1791692</v>
      </c>
      <c r="K225" s="22">
        <v>0</v>
      </c>
      <c r="L225" s="22">
        <v>0</v>
      </c>
      <c r="M225" s="22">
        <v>0</v>
      </c>
      <c r="N225" s="22">
        <v>636235</v>
      </c>
      <c r="O225" s="22">
        <v>0</v>
      </c>
      <c r="P225" s="22">
        <v>-273392</v>
      </c>
      <c r="Q225" s="22">
        <v>0</v>
      </c>
      <c r="R225" s="22">
        <v>0</v>
      </c>
      <c r="S225" s="22">
        <v>1007227</v>
      </c>
    </row>
    <row r="226" spans="1:19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241267</v>
      </c>
      <c r="F226" s="22">
        <v>-129004</v>
      </c>
      <c r="G226" s="22">
        <v>-43</v>
      </c>
      <c r="H226" s="22">
        <v>0</v>
      </c>
      <c r="I226" s="22">
        <v>0</v>
      </c>
      <c r="J226" s="22">
        <v>-55717</v>
      </c>
      <c r="K226" s="22"/>
      <c r="L226" s="22">
        <v>0</v>
      </c>
      <c r="M226" s="22">
        <v>0</v>
      </c>
      <c r="N226" s="22">
        <v>253810</v>
      </c>
      <c r="O226" s="22">
        <v>0</v>
      </c>
      <c r="P226" s="22">
        <v>-12426</v>
      </c>
      <c r="Q226" s="22">
        <v>0</v>
      </c>
      <c r="R226" s="22">
        <v>0</v>
      </c>
      <c r="S226" s="22">
        <v>297887</v>
      </c>
    </row>
    <row r="227" spans="1:19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2164930</v>
      </c>
      <c r="F227" s="22">
        <v>802819</v>
      </c>
      <c r="G227" s="22">
        <v>-300000</v>
      </c>
      <c r="H227" s="22">
        <v>0</v>
      </c>
      <c r="I227" s="22">
        <v>0</v>
      </c>
      <c r="J227" s="22">
        <v>-1136093</v>
      </c>
      <c r="K227" s="22"/>
      <c r="L227" s="22">
        <v>-31070</v>
      </c>
      <c r="M227" s="22">
        <v>67567</v>
      </c>
      <c r="N227" s="22">
        <v>636128</v>
      </c>
      <c r="O227" s="22">
        <v>0</v>
      </c>
      <c r="P227" s="22">
        <v>0</v>
      </c>
      <c r="Q227" s="22">
        <v>0</v>
      </c>
      <c r="R227" s="22">
        <v>0</v>
      </c>
      <c r="S227" s="22">
        <v>2204281</v>
      </c>
    </row>
    <row r="228" spans="1:19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255313</v>
      </c>
      <c r="F228" s="22">
        <v>46454</v>
      </c>
      <c r="G228" s="22">
        <v>-19196</v>
      </c>
      <c r="H228" s="22">
        <v>0</v>
      </c>
      <c r="I228" s="22">
        <v>0</v>
      </c>
      <c r="J228" s="22">
        <v>-258410</v>
      </c>
      <c r="K228" s="22">
        <v>0</v>
      </c>
      <c r="L228" s="22">
        <v>0</v>
      </c>
      <c r="M228" s="22">
        <v>0</v>
      </c>
      <c r="N228" s="22">
        <v>238831</v>
      </c>
      <c r="O228" s="22">
        <v>0</v>
      </c>
      <c r="P228" s="22">
        <v>0</v>
      </c>
      <c r="Q228" s="22">
        <v>0</v>
      </c>
      <c r="R228" s="22">
        <v>0</v>
      </c>
      <c r="S228" s="22">
        <v>262992</v>
      </c>
    </row>
    <row r="229" spans="1:19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344832</v>
      </c>
      <c r="F229" s="22">
        <v>-127781</v>
      </c>
      <c r="G229" s="22">
        <v>-3500</v>
      </c>
      <c r="H229" s="22">
        <v>0</v>
      </c>
      <c r="I229" s="22">
        <v>0</v>
      </c>
      <c r="J229" s="22">
        <v>-59896</v>
      </c>
      <c r="K229" s="22"/>
      <c r="L229" s="22">
        <v>0</v>
      </c>
      <c r="M229" s="22">
        <v>0</v>
      </c>
      <c r="N229" s="22">
        <v>169546</v>
      </c>
      <c r="O229" s="22">
        <v>0</v>
      </c>
      <c r="P229" s="22">
        <v>0</v>
      </c>
      <c r="Q229" s="22">
        <v>0</v>
      </c>
      <c r="R229" s="22">
        <v>0</v>
      </c>
      <c r="S229" s="22">
        <v>323201</v>
      </c>
    </row>
    <row r="230" spans="1:19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805337</v>
      </c>
      <c r="F230" s="22">
        <v>-167344</v>
      </c>
      <c r="G230" s="22">
        <v>-27697</v>
      </c>
      <c r="H230" s="22">
        <v>0</v>
      </c>
      <c r="I230" s="22">
        <v>0</v>
      </c>
      <c r="J230" s="22">
        <v>-70981</v>
      </c>
      <c r="K230" s="22"/>
      <c r="L230" s="22">
        <v>0</v>
      </c>
      <c r="M230" s="22">
        <v>0</v>
      </c>
      <c r="N230" s="22">
        <v>254739</v>
      </c>
      <c r="O230" s="22">
        <v>0</v>
      </c>
      <c r="P230" s="22">
        <v>-23720</v>
      </c>
      <c r="Q230" s="22">
        <v>0</v>
      </c>
      <c r="R230" s="22">
        <v>-204080</v>
      </c>
      <c r="S230" s="22">
        <v>566858</v>
      </c>
    </row>
    <row r="231" spans="1:19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350500</v>
      </c>
      <c r="F231" s="22">
        <v>195522</v>
      </c>
      <c r="G231" s="22">
        <v>-6071</v>
      </c>
      <c r="H231" s="22">
        <v>0</v>
      </c>
      <c r="I231" s="22">
        <v>0</v>
      </c>
      <c r="J231" s="22">
        <v>-259265</v>
      </c>
      <c r="K231" s="22">
        <v>0</v>
      </c>
      <c r="L231" s="22">
        <v>0</v>
      </c>
      <c r="M231" s="22">
        <v>0</v>
      </c>
      <c r="N231" s="22">
        <v>105727</v>
      </c>
      <c r="O231" s="22">
        <v>0</v>
      </c>
      <c r="P231" s="22">
        <v>0</v>
      </c>
      <c r="Q231" s="22">
        <v>0</v>
      </c>
      <c r="R231" s="22">
        <v>0</v>
      </c>
      <c r="S231" s="22">
        <v>386413</v>
      </c>
    </row>
    <row r="232" spans="1:19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440279</v>
      </c>
      <c r="F232" s="22">
        <v>114350</v>
      </c>
      <c r="G232" s="22">
        <v>-13400</v>
      </c>
      <c r="H232" s="22">
        <v>0</v>
      </c>
      <c r="I232" s="22">
        <v>0</v>
      </c>
      <c r="J232" s="22">
        <v>-182554</v>
      </c>
      <c r="K232" s="22">
        <v>0</v>
      </c>
      <c r="L232" s="22">
        <v>0</v>
      </c>
      <c r="M232" s="22">
        <v>0</v>
      </c>
      <c r="N232" s="22">
        <v>135665</v>
      </c>
      <c r="O232" s="22">
        <v>0</v>
      </c>
      <c r="P232" s="22">
        <v>0</v>
      </c>
      <c r="Q232" s="22">
        <v>0</v>
      </c>
      <c r="R232" s="22">
        <v>0</v>
      </c>
      <c r="S232" s="22">
        <v>494340</v>
      </c>
    </row>
    <row r="233" spans="1:19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1430771</v>
      </c>
      <c r="F233" s="22">
        <v>-114475</v>
      </c>
      <c r="G233" s="22">
        <v>0</v>
      </c>
      <c r="H233" s="22">
        <v>0</v>
      </c>
      <c r="I233" s="22">
        <v>0</v>
      </c>
      <c r="J233" s="22">
        <v>-86966</v>
      </c>
      <c r="K233" s="22">
        <v>0</v>
      </c>
      <c r="L233" s="22">
        <v>0</v>
      </c>
      <c r="M233" s="22">
        <v>0</v>
      </c>
      <c r="N233" s="22">
        <v>388018</v>
      </c>
      <c r="O233" s="22">
        <v>0</v>
      </c>
      <c r="P233" s="22">
        <v>-51259</v>
      </c>
      <c r="Q233" s="22">
        <v>0</v>
      </c>
      <c r="R233" s="22">
        <v>0</v>
      </c>
      <c r="S233" s="22">
        <v>1566089</v>
      </c>
    </row>
    <row r="234" spans="1:19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917038</v>
      </c>
      <c r="F234" s="22">
        <v>1448329</v>
      </c>
      <c r="G234" s="22">
        <v>-408469</v>
      </c>
      <c r="H234" s="22">
        <v>59631</v>
      </c>
      <c r="I234" s="22">
        <v>0</v>
      </c>
      <c r="J234" s="22">
        <v>-1178554</v>
      </c>
      <c r="K234" s="22">
        <v>0</v>
      </c>
      <c r="L234" s="22">
        <v>0</v>
      </c>
      <c r="M234" s="22">
        <v>0</v>
      </c>
      <c r="N234" s="22">
        <v>150843</v>
      </c>
      <c r="O234" s="22">
        <v>0</v>
      </c>
      <c r="P234" s="22">
        <v>-59631</v>
      </c>
      <c r="Q234" s="22">
        <v>0</v>
      </c>
      <c r="R234" s="22">
        <v>0</v>
      </c>
      <c r="S234" s="22">
        <v>929187</v>
      </c>
    </row>
    <row r="235" spans="1:19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194471</v>
      </c>
      <c r="F235" s="22">
        <v>76168</v>
      </c>
      <c r="G235" s="22">
        <v>0</v>
      </c>
      <c r="H235" s="22">
        <v>0</v>
      </c>
      <c r="I235" s="22">
        <v>0</v>
      </c>
      <c r="J235" s="22">
        <v>-168715</v>
      </c>
      <c r="K235" s="22">
        <v>0</v>
      </c>
      <c r="L235" s="22">
        <v>0</v>
      </c>
      <c r="M235" s="22">
        <v>12381</v>
      </c>
      <c r="N235" s="22">
        <v>178804</v>
      </c>
      <c r="O235" s="22">
        <v>0</v>
      </c>
      <c r="P235" s="22">
        <v>0</v>
      </c>
      <c r="Q235" s="22">
        <v>0</v>
      </c>
      <c r="R235" s="22">
        <v>0</v>
      </c>
      <c r="S235" s="22">
        <v>293109</v>
      </c>
    </row>
    <row r="236" spans="1:19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147025</v>
      </c>
      <c r="F236" s="22">
        <v>49887</v>
      </c>
      <c r="G236" s="22">
        <v>0</v>
      </c>
      <c r="H236" s="22">
        <v>0</v>
      </c>
      <c r="I236" s="22">
        <v>0</v>
      </c>
      <c r="J236" s="22">
        <v>-9228</v>
      </c>
      <c r="K236" s="22">
        <v>0</v>
      </c>
      <c r="L236" s="22">
        <v>0</v>
      </c>
      <c r="M236" s="22">
        <v>0</v>
      </c>
      <c r="N236" s="22">
        <v>268550</v>
      </c>
      <c r="O236" s="22">
        <v>0</v>
      </c>
      <c r="P236" s="22">
        <v>-1283</v>
      </c>
      <c r="Q236" s="22">
        <v>0</v>
      </c>
      <c r="R236" s="22">
        <v>-76197</v>
      </c>
      <c r="S236" s="22">
        <v>378754</v>
      </c>
    </row>
    <row r="237" spans="1:19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456091</v>
      </c>
      <c r="F237" s="22">
        <v>438574</v>
      </c>
      <c r="G237" s="22">
        <v>-437</v>
      </c>
      <c r="H237" s="22">
        <v>0</v>
      </c>
      <c r="I237" s="22">
        <v>0</v>
      </c>
      <c r="J237" s="22">
        <v>-780069</v>
      </c>
      <c r="K237" s="22">
        <v>2854</v>
      </c>
      <c r="L237" s="22">
        <v>0</v>
      </c>
      <c r="M237" s="22">
        <v>0</v>
      </c>
      <c r="N237" s="22">
        <v>177392</v>
      </c>
      <c r="O237" s="22">
        <v>0</v>
      </c>
      <c r="P237" s="22">
        <v>0</v>
      </c>
      <c r="Q237" s="22">
        <v>0</v>
      </c>
      <c r="R237" s="22">
        <v>0</v>
      </c>
      <c r="S237" s="22">
        <v>294405</v>
      </c>
    </row>
    <row r="238" spans="1:19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1679653</v>
      </c>
      <c r="F238" s="22">
        <v>789348</v>
      </c>
      <c r="G238" s="22">
        <v>-92703</v>
      </c>
      <c r="H238" s="22">
        <v>0</v>
      </c>
      <c r="I238" s="22">
        <v>0</v>
      </c>
      <c r="J238" s="22">
        <v>-1536125</v>
      </c>
      <c r="K238" s="22"/>
      <c r="L238" s="22">
        <v>0</v>
      </c>
      <c r="M238" s="22">
        <v>0</v>
      </c>
      <c r="N238" s="22">
        <v>305508</v>
      </c>
      <c r="O238" s="22">
        <v>0</v>
      </c>
      <c r="P238" s="22">
        <v>0</v>
      </c>
      <c r="Q238" s="22">
        <v>0</v>
      </c>
      <c r="R238" s="22">
        <v>0</v>
      </c>
      <c r="S238" s="22">
        <v>1145681</v>
      </c>
    </row>
    <row r="239" spans="1:19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2446126</v>
      </c>
      <c r="F239" s="22">
        <v>360008</v>
      </c>
      <c r="G239" s="22">
        <v>-237603</v>
      </c>
      <c r="H239" s="22">
        <v>0</v>
      </c>
      <c r="I239" s="22">
        <v>0</v>
      </c>
      <c r="J239" s="22">
        <v>-966688</v>
      </c>
      <c r="K239" s="22">
        <v>7914</v>
      </c>
      <c r="L239" s="22">
        <v>0</v>
      </c>
      <c r="M239" s="22">
        <v>58358</v>
      </c>
      <c r="N239" s="22">
        <v>501251</v>
      </c>
      <c r="O239" s="22">
        <v>0</v>
      </c>
      <c r="P239" s="22">
        <v>0</v>
      </c>
      <c r="Q239" s="22">
        <v>0</v>
      </c>
      <c r="R239" s="22">
        <v>0</v>
      </c>
      <c r="S239" s="22">
        <v>2169366</v>
      </c>
    </row>
    <row r="240" spans="1:19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1538550</v>
      </c>
      <c r="F240" s="22">
        <v>1103137</v>
      </c>
      <c r="G240" s="22">
        <v>-305752</v>
      </c>
      <c r="H240" s="22">
        <v>0</v>
      </c>
      <c r="I240" s="22">
        <v>0</v>
      </c>
      <c r="J240" s="22">
        <v>-848858</v>
      </c>
      <c r="K240" s="22"/>
      <c r="L240" s="22">
        <v>0</v>
      </c>
      <c r="M240" s="22">
        <v>69501</v>
      </c>
      <c r="N240" s="22">
        <v>292426</v>
      </c>
      <c r="O240" s="22">
        <v>0</v>
      </c>
      <c r="P240" s="22">
        <v>-54117</v>
      </c>
      <c r="Q240" s="22">
        <v>0</v>
      </c>
      <c r="R240" s="22">
        <v>0</v>
      </c>
      <c r="S240" s="22">
        <v>1796033</v>
      </c>
    </row>
    <row r="241" spans="1:19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1167647</v>
      </c>
      <c r="F241" s="22">
        <v>227657</v>
      </c>
      <c r="G241" s="22">
        <v>-143475</v>
      </c>
      <c r="H241" s="22">
        <v>2000</v>
      </c>
      <c r="I241" s="22">
        <v>0</v>
      </c>
      <c r="J241" s="22">
        <v>-422452</v>
      </c>
      <c r="K241" s="22">
        <v>0</v>
      </c>
      <c r="L241" s="22">
        <v>0</v>
      </c>
      <c r="M241" s="22">
        <v>0</v>
      </c>
      <c r="N241" s="22">
        <v>361410</v>
      </c>
      <c r="O241" s="22">
        <v>0</v>
      </c>
      <c r="P241" s="22">
        <v>-29367</v>
      </c>
      <c r="Q241" s="22">
        <v>0</v>
      </c>
      <c r="R241" s="22">
        <v>0</v>
      </c>
      <c r="S241" s="22">
        <v>1163420</v>
      </c>
    </row>
    <row r="242" spans="1:19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679277</v>
      </c>
      <c r="F242" s="22">
        <v>-35183</v>
      </c>
      <c r="G242" s="22">
        <v>0</v>
      </c>
      <c r="H242" s="22">
        <v>0</v>
      </c>
      <c r="I242" s="22">
        <v>0</v>
      </c>
      <c r="J242" s="22">
        <v>-50367</v>
      </c>
      <c r="K242" s="22">
        <v>0</v>
      </c>
      <c r="L242" s="22">
        <v>0</v>
      </c>
      <c r="M242" s="22">
        <v>0</v>
      </c>
      <c r="N242" s="22">
        <v>131187</v>
      </c>
      <c r="O242" s="22">
        <v>0</v>
      </c>
      <c r="P242" s="22">
        <v>0</v>
      </c>
      <c r="Q242" s="22">
        <v>0</v>
      </c>
      <c r="R242" s="22">
        <v>0</v>
      </c>
      <c r="S242" s="22">
        <v>724914</v>
      </c>
    </row>
    <row r="243" spans="1:19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769823</v>
      </c>
      <c r="F243" s="22">
        <v>293265</v>
      </c>
      <c r="G243" s="22">
        <v>-260052</v>
      </c>
      <c r="H243" s="22">
        <v>0</v>
      </c>
      <c r="I243" s="22">
        <v>0</v>
      </c>
      <c r="J243" s="22">
        <v>-398714</v>
      </c>
      <c r="K243" s="22"/>
      <c r="L243" s="22">
        <v>0</v>
      </c>
      <c r="M243" s="22">
        <v>0</v>
      </c>
      <c r="N243" s="22">
        <v>475904</v>
      </c>
      <c r="O243" s="22">
        <v>0</v>
      </c>
      <c r="P243" s="22">
        <v>-82450</v>
      </c>
      <c r="Q243" s="22">
        <v>0</v>
      </c>
      <c r="R243" s="22">
        <v>0</v>
      </c>
      <c r="S243" s="22">
        <v>797776</v>
      </c>
    </row>
    <row r="244" spans="1:19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2355598</v>
      </c>
      <c r="F244" s="22">
        <v>107002</v>
      </c>
      <c r="G244" s="22">
        <v>-40000</v>
      </c>
      <c r="H244" s="22">
        <v>0</v>
      </c>
      <c r="I244" s="22">
        <v>0</v>
      </c>
      <c r="J244" s="22">
        <v>-359144</v>
      </c>
      <c r="K244" s="22">
        <v>4168</v>
      </c>
      <c r="L244" s="22">
        <v>-8660</v>
      </c>
      <c r="M244" s="22">
        <v>0</v>
      </c>
      <c r="N244" s="22">
        <v>396350</v>
      </c>
      <c r="O244" s="22">
        <v>0</v>
      </c>
      <c r="P244" s="22">
        <v>-84657</v>
      </c>
      <c r="Q244" s="22">
        <v>0</v>
      </c>
      <c r="R244" s="22">
        <v>16533</v>
      </c>
      <c r="S244" s="22">
        <v>2387190</v>
      </c>
    </row>
    <row r="245" spans="1:19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1116337</v>
      </c>
      <c r="F245" s="22">
        <v>207364</v>
      </c>
      <c r="G245" s="22">
        <v>0</v>
      </c>
      <c r="H245" s="22">
        <v>0</v>
      </c>
      <c r="I245" s="22">
        <v>0</v>
      </c>
      <c r="J245" s="22">
        <v>-487337</v>
      </c>
      <c r="K245" s="22"/>
      <c r="L245" s="22">
        <v>0</v>
      </c>
      <c r="M245" s="22">
        <v>59390</v>
      </c>
      <c r="N245" s="22">
        <v>152128</v>
      </c>
      <c r="O245" s="22">
        <v>0</v>
      </c>
      <c r="P245" s="22">
        <v>-7638</v>
      </c>
      <c r="Q245" s="22">
        <v>0</v>
      </c>
      <c r="R245" s="22">
        <v>0</v>
      </c>
      <c r="S245" s="22">
        <v>1056231</v>
      </c>
    </row>
    <row r="246" spans="1:19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-92320</v>
      </c>
      <c r="F246" s="22">
        <v>79487</v>
      </c>
      <c r="G246" s="22">
        <v>-11075</v>
      </c>
      <c r="H246" s="22">
        <v>0</v>
      </c>
      <c r="I246" s="22">
        <v>0</v>
      </c>
      <c r="J246" s="22">
        <v>-93887</v>
      </c>
      <c r="K246" s="22">
        <v>6595</v>
      </c>
      <c r="L246" s="22">
        <v>0</v>
      </c>
      <c r="M246" s="22">
        <v>0</v>
      </c>
      <c r="N246" s="22">
        <v>126941</v>
      </c>
      <c r="O246" s="22">
        <v>0</v>
      </c>
      <c r="P246" s="22">
        <v>0</v>
      </c>
      <c r="Q246" s="22">
        <v>0</v>
      </c>
      <c r="R246" s="22">
        <v>0</v>
      </c>
      <c r="S246" s="22">
        <v>15741</v>
      </c>
    </row>
    <row r="247" spans="1:19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174605</v>
      </c>
      <c r="F247" s="22">
        <v>269105</v>
      </c>
      <c r="G247" s="22">
        <v>0</v>
      </c>
      <c r="H247" s="22">
        <v>-3447</v>
      </c>
      <c r="I247" s="22">
        <v>0</v>
      </c>
      <c r="J247" s="22">
        <v>-410443</v>
      </c>
      <c r="K247" s="22">
        <v>0</v>
      </c>
      <c r="L247" s="22">
        <v>0</v>
      </c>
      <c r="M247" s="22">
        <v>0</v>
      </c>
      <c r="N247" s="22">
        <v>208226</v>
      </c>
      <c r="O247" s="22">
        <v>0</v>
      </c>
      <c r="P247" s="22">
        <v>-17947</v>
      </c>
      <c r="Q247" s="22">
        <v>0</v>
      </c>
      <c r="R247" s="22">
        <v>0</v>
      </c>
      <c r="S247" s="22">
        <v>220099</v>
      </c>
    </row>
    <row r="248" spans="1:19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1976943</v>
      </c>
      <c r="F248" s="22">
        <v>1564556</v>
      </c>
      <c r="G248" s="22">
        <v>-513778</v>
      </c>
      <c r="H248" s="22">
        <v>0</v>
      </c>
      <c r="I248" s="22">
        <v>0</v>
      </c>
      <c r="J248" s="22">
        <v>-1543811</v>
      </c>
      <c r="K248" s="22">
        <v>43418</v>
      </c>
      <c r="L248" s="22">
        <v>0</v>
      </c>
      <c r="M248" s="22">
        <v>0</v>
      </c>
      <c r="N248" s="22">
        <v>623408</v>
      </c>
      <c r="O248" s="22">
        <v>0</v>
      </c>
      <c r="P248" s="22">
        <v>-138170</v>
      </c>
      <c r="Q248" s="22">
        <v>0</v>
      </c>
      <c r="R248" s="22">
        <v>1146159</v>
      </c>
      <c r="S248" s="22">
        <v>3158725</v>
      </c>
    </row>
    <row r="249" spans="1:19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5459</v>
      </c>
      <c r="F249" s="22">
        <v>95097</v>
      </c>
      <c r="G249" s="22">
        <v>-8856</v>
      </c>
      <c r="H249" s="22">
        <v>0</v>
      </c>
      <c r="I249" s="22">
        <v>0</v>
      </c>
      <c r="J249" s="22">
        <v>-323637</v>
      </c>
      <c r="K249" s="22"/>
      <c r="L249" s="22">
        <v>0</v>
      </c>
      <c r="M249" s="22">
        <v>16811</v>
      </c>
      <c r="N249" s="22">
        <v>210681</v>
      </c>
      <c r="O249" s="22">
        <v>0</v>
      </c>
      <c r="P249" s="22">
        <v>0</v>
      </c>
      <c r="Q249" s="22">
        <v>0</v>
      </c>
      <c r="R249" s="22">
        <v>0</v>
      </c>
      <c r="S249" s="22">
        <v>-4445</v>
      </c>
    </row>
    <row r="250" spans="1:19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864648</v>
      </c>
      <c r="F250" s="22">
        <v>-526922</v>
      </c>
      <c r="G250" s="22">
        <v>-75072</v>
      </c>
      <c r="H250" s="22">
        <v>1922</v>
      </c>
      <c r="I250" s="22">
        <v>0</v>
      </c>
      <c r="J250" s="22">
        <v>-111766</v>
      </c>
      <c r="K250" s="22"/>
      <c r="L250" s="22">
        <v>0</v>
      </c>
      <c r="M250" s="22">
        <v>0</v>
      </c>
      <c r="N250" s="22">
        <v>824296</v>
      </c>
      <c r="O250" s="22">
        <v>0</v>
      </c>
      <c r="P250" s="22">
        <v>-42095</v>
      </c>
      <c r="Q250" s="22">
        <v>0</v>
      </c>
      <c r="R250" s="22">
        <v>0</v>
      </c>
      <c r="S250" s="22">
        <v>935011</v>
      </c>
    </row>
    <row r="251" spans="1:19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1294770</v>
      </c>
      <c r="F251" s="22">
        <v>260526</v>
      </c>
      <c r="G251" s="22">
        <v>-1208</v>
      </c>
      <c r="H251" s="22">
        <v>0</v>
      </c>
      <c r="I251" s="22">
        <v>0</v>
      </c>
      <c r="J251" s="22">
        <v>-165723</v>
      </c>
      <c r="K251" s="22">
        <v>0</v>
      </c>
      <c r="L251" s="22">
        <v>0</v>
      </c>
      <c r="M251" s="22">
        <v>0</v>
      </c>
      <c r="N251" s="22">
        <v>128455</v>
      </c>
      <c r="O251" s="22">
        <v>0</v>
      </c>
      <c r="P251" s="22">
        <v>0</v>
      </c>
      <c r="Q251" s="22">
        <v>0</v>
      </c>
      <c r="R251" s="22">
        <v>0</v>
      </c>
      <c r="S251" s="22">
        <v>1516820</v>
      </c>
    </row>
    <row r="252" spans="1:19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218562</v>
      </c>
      <c r="F252" s="22">
        <v>121612</v>
      </c>
      <c r="G252" s="22">
        <v>0</v>
      </c>
      <c r="H252" s="22">
        <v>0</v>
      </c>
      <c r="I252" s="22">
        <v>0</v>
      </c>
      <c r="J252" s="22">
        <v>-379273</v>
      </c>
      <c r="K252" s="22"/>
      <c r="L252" s="22">
        <v>0</v>
      </c>
      <c r="M252" s="22">
        <v>41859</v>
      </c>
      <c r="N252" s="22">
        <v>223083</v>
      </c>
      <c r="O252" s="22">
        <v>0</v>
      </c>
      <c r="P252" s="22">
        <v>-6196</v>
      </c>
      <c r="Q252" s="22">
        <v>0</v>
      </c>
      <c r="R252" s="22">
        <v>0</v>
      </c>
      <c r="S252" s="22">
        <v>219647</v>
      </c>
    </row>
    <row r="253" spans="1:19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1050615</v>
      </c>
      <c r="F253" s="22">
        <v>629002</v>
      </c>
      <c r="G253" s="22">
        <v>-936878</v>
      </c>
      <c r="H253" s="22">
        <v>0</v>
      </c>
      <c r="I253" s="22">
        <v>0</v>
      </c>
      <c r="J253" s="22">
        <v>-1005422</v>
      </c>
      <c r="K253" s="22">
        <v>2369</v>
      </c>
      <c r="L253" s="22">
        <v>0</v>
      </c>
      <c r="M253" s="22">
        <v>0</v>
      </c>
      <c r="N253" s="22">
        <v>546237</v>
      </c>
      <c r="O253" s="22">
        <v>0</v>
      </c>
      <c r="P253" s="22">
        <v>-76763</v>
      </c>
      <c r="Q253" s="22">
        <v>0</v>
      </c>
      <c r="R253" s="22">
        <v>0</v>
      </c>
      <c r="S253" s="22">
        <v>209160</v>
      </c>
    </row>
    <row r="254" spans="1:19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1765518</v>
      </c>
      <c r="F254" s="22">
        <v>942924</v>
      </c>
      <c r="G254" s="22">
        <v>0</v>
      </c>
      <c r="H254" s="22">
        <v>0</v>
      </c>
      <c r="I254" s="22">
        <v>0</v>
      </c>
      <c r="J254" s="22">
        <v>-748510</v>
      </c>
      <c r="K254" s="22">
        <v>0</v>
      </c>
      <c r="L254" s="22">
        <v>0</v>
      </c>
      <c r="M254" s="22">
        <v>0</v>
      </c>
      <c r="N254" s="22">
        <v>331309</v>
      </c>
      <c r="O254" s="22">
        <v>0</v>
      </c>
      <c r="P254" s="22">
        <v>0</v>
      </c>
      <c r="Q254" s="22">
        <v>0</v>
      </c>
      <c r="R254" s="22">
        <v>0</v>
      </c>
      <c r="S254" s="22">
        <v>2291241</v>
      </c>
    </row>
    <row r="255" spans="1:19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581914</v>
      </c>
      <c r="F255" s="22">
        <v>329523</v>
      </c>
      <c r="G255" s="22">
        <v>-77500</v>
      </c>
      <c r="H255" s="22">
        <v>0</v>
      </c>
      <c r="I255" s="22">
        <v>0</v>
      </c>
      <c r="J255" s="22">
        <v>-391076</v>
      </c>
      <c r="K255" s="22">
        <v>0</v>
      </c>
      <c r="L255" s="22">
        <v>0</v>
      </c>
      <c r="M255" s="22">
        <v>0</v>
      </c>
      <c r="N255" s="22">
        <v>252147</v>
      </c>
      <c r="O255" s="22">
        <v>0</v>
      </c>
      <c r="P255" s="22">
        <v>0</v>
      </c>
      <c r="Q255" s="22">
        <v>0</v>
      </c>
      <c r="R255" s="22">
        <v>0</v>
      </c>
      <c r="S255" s="22">
        <v>695008</v>
      </c>
    </row>
    <row r="256" spans="1:19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1499962</v>
      </c>
      <c r="F256" s="22">
        <v>-191260</v>
      </c>
      <c r="G256" s="22">
        <v>-48194</v>
      </c>
      <c r="H256" s="22">
        <v>0</v>
      </c>
      <c r="I256" s="22">
        <v>0</v>
      </c>
      <c r="J256" s="22">
        <v>-23589</v>
      </c>
      <c r="K256" s="22"/>
      <c r="L256" s="22">
        <v>0</v>
      </c>
      <c r="M256" s="22">
        <v>31100</v>
      </c>
      <c r="N256" s="22">
        <v>329918</v>
      </c>
      <c r="O256" s="22">
        <v>0</v>
      </c>
      <c r="P256" s="22">
        <v>-22520</v>
      </c>
      <c r="Q256" s="22">
        <v>0</v>
      </c>
      <c r="R256" s="22">
        <v>0</v>
      </c>
      <c r="S256" s="22">
        <v>1575417</v>
      </c>
    </row>
    <row r="257" spans="1:19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472392</v>
      </c>
      <c r="F257" s="22">
        <v>2088405</v>
      </c>
      <c r="G257" s="22">
        <v>0</v>
      </c>
      <c r="H257" s="22">
        <v>0</v>
      </c>
      <c r="I257" s="22">
        <v>0</v>
      </c>
      <c r="J257" s="22">
        <v>-2957618</v>
      </c>
      <c r="K257" s="22">
        <v>0</v>
      </c>
      <c r="L257" s="22">
        <v>0</v>
      </c>
      <c r="M257" s="22">
        <v>2880</v>
      </c>
      <c r="N257" s="22">
        <v>740267</v>
      </c>
      <c r="O257" s="22">
        <v>0</v>
      </c>
      <c r="P257" s="22">
        <v>-89570</v>
      </c>
      <c r="Q257" s="22">
        <v>0</v>
      </c>
      <c r="R257" s="22">
        <v>0</v>
      </c>
      <c r="S257" s="22">
        <v>256756</v>
      </c>
    </row>
    <row r="258" spans="1:19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2158378</v>
      </c>
      <c r="F258" s="22">
        <v>152048</v>
      </c>
      <c r="G258" s="22">
        <v>0</v>
      </c>
      <c r="H258" s="22">
        <v>0</v>
      </c>
      <c r="I258" s="22">
        <v>0</v>
      </c>
      <c r="J258" s="22">
        <v>-264194</v>
      </c>
      <c r="K258" s="22">
        <v>0</v>
      </c>
      <c r="L258" s="22">
        <v>0</v>
      </c>
      <c r="M258" s="22">
        <v>48662</v>
      </c>
      <c r="N258" s="22">
        <v>152816</v>
      </c>
      <c r="O258" s="22">
        <v>0</v>
      </c>
      <c r="P258" s="22">
        <v>0</v>
      </c>
      <c r="Q258" s="22">
        <v>0</v>
      </c>
      <c r="R258" s="22">
        <v>0</v>
      </c>
      <c r="S258" s="22">
        <v>2247710</v>
      </c>
    </row>
    <row r="259" spans="1:19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356607</v>
      </c>
      <c r="F259" s="22">
        <v>187053</v>
      </c>
      <c r="G259" s="22">
        <v>0</v>
      </c>
      <c r="H259" s="22">
        <v>0</v>
      </c>
      <c r="I259" s="22">
        <v>0</v>
      </c>
      <c r="J259" s="22">
        <v>-220275</v>
      </c>
      <c r="K259" s="22">
        <v>0</v>
      </c>
      <c r="L259" s="22">
        <v>0</v>
      </c>
      <c r="M259" s="22">
        <v>4152</v>
      </c>
      <c r="N259" s="22">
        <v>185547</v>
      </c>
      <c r="O259" s="22">
        <v>0</v>
      </c>
      <c r="P259" s="22">
        <v>-13257</v>
      </c>
      <c r="Q259" s="22">
        <v>0</v>
      </c>
      <c r="R259" s="22">
        <v>0</v>
      </c>
      <c r="S259" s="22">
        <v>499827</v>
      </c>
    </row>
    <row r="260" spans="1:19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3779386</v>
      </c>
      <c r="F260" s="22">
        <v>533964</v>
      </c>
      <c r="G260" s="22">
        <v>-261</v>
      </c>
      <c r="H260" s="22">
        <v>0</v>
      </c>
      <c r="I260" s="22">
        <v>0</v>
      </c>
      <c r="J260" s="22">
        <v>-49407</v>
      </c>
      <c r="K260" s="22">
        <v>0</v>
      </c>
      <c r="L260" s="22">
        <v>0</v>
      </c>
      <c r="M260" s="22">
        <v>0</v>
      </c>
      <c r="N260" s="22">
        <v>515703</v>
      </c>
      <c r="O260" s="22">
        <v>0</v>
      </c>
      <c r="P260" s="22">
        <v>0</v>
      </c>
      <c r="Q260" s="22">
        <v>0</v>
      </c>
      <c r="R260" s="22">
        <v>0</v>
      </c>
      <c r="S260" s="22">
        <v>4779385</v>
      </c>
    </row>
    <row r="261" spans="1:19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657884</v>
      </c>
      <c r="F261" s="22">
        <v>208565</v>
      </c>
      <c r="G261" s="22">
        <v>0</v>
      </c>
      <c r="H261" s="22">
        <v>0</v>
      </c>
      <c r="I261" s="22">
        <v>0</v>
      </c>
      <c r="J261" s="22">
        <v>-255857</v>
      </c>
      <c r="K261" s="22">
        <v>10137</v>
      </c>
      <c r="L261" s="22">
        <v>0</v>
      </c>
      <c r="M261" s="22">
        <v>0</v>
      </c>
      <c r="N261" s="22">
        <v>184391</v>
      </c>
      <c r="O261" s="22">
        <v>0</v>
      </c>
      <c r="P261" s="22">
        <v>-37777</v>
      </c>
      <c r="Q261" s="22">
        <v>0</v>
      </c>
      <c r="R261" s="22">
        <v>0</v>
      </c>
      <c r="S261" s="22">
        <v>767343</v>
      </c>
    </row>
    <row r="262" spans="1:19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90820</v>
      </c>
      <c r="F262" s="22">
        <v>283685</v>
      </c>
      <c r="G262" s="22">
        <v>0</v>
      </c>
      <c r="H262" s="22">
        <v>0</v>
      </c>
      <c r="I262" s="22">
        <v>0</v>
      </c>
      <c r="J262" s="22">
        <v>-364208</v>
      </c>
      <c r="K262" s="22"/>
      <c r="L262" s="22">
        <v>0</v>
      </c>
      <c r="M262" s="22">
        <v>890</v>
      </c>
      <c r="N262" s="22">
        <v>170306</v>
      </c>
      <c r="O262" s="22">
        <v>0</v>
      </c>
      <c r="P262" s="22">
        <v>0</v>
      </c>
      <c r="Q262" s="22">
        <v>0</v>
      </c>
      <c r="R262" s="22">
        <v>0</v>
      </c>
      <c r="S262" s="22">
        <v>181493</v>
      </c>
    </row>
    <row r="263" spans="1:19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680497</v>
      </c>
      <c r="F263" s="22">
        <v>327524</v>
      </c>
      <c r="G263" s="22">
        <v>-5932</v>
      </c>
      <c r="H263" s="22">
        <v>0</v>
      </c>
      <c r="I263" s="22">
        <v>0</v>
      </c>
      <c r="J263" s="22">
        <v>-309248</v>
      </c>
      <c r="K263" s="22"/>
      <c r="L263" s="22">
        <v>0</v>
      </c>
      <c r="M263" s="22">
        <v>0</v>
      </c>
      <c r="N263" s="22">
        <v>168461</v>
      </c>
      <c r="O263" s="22">
        <v>0</v>
      </c>
      <c r="P263" s="22">
        <v>0</v>
      </c>
      <c r="Q263" s="22">
        <v>0</v>
      </c>
      <c r="R263" s="22">
        <v>0</v>
      </c>
      <c r="S263" s="22">
        <v>861302</v>
      </c>
    </row>
    <row r="264" spans="1:19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8690</v>
      </c>
      <c r="F264" s="22">
        <v>66681</v>
      </c>
      <c r="G264" s="22">
        <v>-100000</v>
      </c>
      <c r="H264" s="22">
        <v>0</v>
      </c>
      <c r="I264" s="22">
        <v>0</v>
      </c>
      <c r="J264" s="22">
        <v>-35920</v>
      </c>
      <c r="K264" s="22"/>
      <c r="L264" s="22">
        <v>0</v>
      </c>
      <c r="M264" s="22">
        <v>0</v>
      </c>
      <c r="N264" s="22">
        <v>72455</v>
      </c>
      <c r="O264" s="22">
        <v>0</v>
      </c>
      <c r="P264" s="22">
        <v>0</v>
      </c>
      <c r="Q264" s="22">
        <v>0</v>
      </c>
      <c r="R264" s="22">
        <v>0</v>
      </c>
      <c r="S264" s="22">
        <v>11906</v>
      </c>
    </row>
    <row r="265" spans="1:19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165854</v>
      </c>
      <c r="F265" s="22">
        <v>60418</v>
      </c>
      <c r="G265" s="22">
        <v>0</v>
      </c>
      <c r="H265" s="22">
        <v>0</v>
      </c>
      <c r="I265" s="22">
        <v>0</v>
      </c>
      <c r="J265" s="22">
        <v>-105884</v>
      </c>
      <c r="K265" s="22">
        <v>0</v>
      </c>
      <c r="L265" s="22">
        <v>0</v>
      </c>
      <c r="M265" s="22">
        <v>0</v>
      </c>
      <c r="N265" s="22">
        <v>44092</v>
      </c>
      <c r="O265" s="22">
        <v>0</v>
      </c>
      <c r="P265" s="22">
        <v>0</v>
      </c>
      <c r="Q265" s="22">
        <v>0</v>
      </c>
      <c r="R265" s="22">
        <v>0</v>
      </c>
      <c r="S265" s="22">
        <v>164480</v>
      </c>
    </row>
    <row r="266" spans="1:19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149717</v>
      </c>
      <c r="F266" s="22">
        <v>317</v>
      </c>
      <c r="G266" s="22">
        <v>-2000</v>
      </c>
      <c r="H266" s="22">
        <v>0</v>
      </c>
      <c r="I266" s="22">
        <v>0</v>
      </c>
      <c r="J266" s="22">
        <v>-55707</v>
      </c>
      <c r="K266" s="22">
        <v>0</v>
      </c>
      <c r="L266" s="22">
        <v>0</v>
      </c>
      <c r="M266" s="22">
        <v>0</v>
      </c>
      <c r="N266" s="22">
        <v>62888</v>
      </c>
      <c r="O266" s="22">
        <v>0</v>
      </c>
      <c r="P266" s="22">
        <v>0</v>
      </c>
      <c r="Q266" s="22">
        <v>0</v>
      </c>
      <c r="R266" s="22">
        <v>0</v>
      </c>
      <c r="S266" s="22">
        <v>155215</v>
      </c>
    </row>
    <row r="267" spans="1:19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24370</v>
      </c>
      <c r="F267" s="22">
        <v>1069322</v>
      </c>
      <c r="G267" s="22">
        <v>-912717</v>
      </c>
      <c r="H267" s="22">
        <v>0</v>
      </c>
      <c r="I267" s="22">
        <v>0</v>
      </c>
      <c r="J267" s="22">
        <v>-284952</v>
      </c>
      <c r="K267" s="22"/>
      <c r="L267" s="22">
        <v>0</v>
      </c>
      <c r="M267" s="22">
        <v>0</v>
      </c>
      <c r="N267" s="22">
        <v>125188</v>
      </c>
      <c r="O267" s="22">
        <v>0</v>
      </c>
      <c r="P267" s="22">
        <v>0</v>
      </c>
      <c r="Q267" s="22">
        <v>0</v>
      </c>
      <c r="R267" s="22">
        <v>0</v>
      </c>
      <c r="S267" s="22">
        <v>21211</v>
      </c>
    </row>
    <row r="268" spans="1:19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781800</v>
      </c>
      <c r="F268" s="22">
        <v>89044</v>
      </c>
      <c r="G268" s="22">
        <v>0</v>
      </c>
      <c r="H268" s="22">
        <v>0</v>
      </c>
      <c r="I268" s="22">
        <v>0</v>
      </c>
      <c r="J268" s="22">
        <v>-111238</v>
      </c>
      <c r="K268" s="22">
        <v>0</v>
      </c>
      <c r="L268" s="22">
        <v>0</v>
      </c>
      <c r="M268" s="22">
        <v>0</v>
      </c>
      <c r="N268" s="22">
        <v>99697</v>
      </c>
      <c r="O268" s="22">
        <v>0</v>
      </c>
      <c r="P268" s="22">
        <v>0</v>
      </c>
      <c r="Q268" s="22">
        <v>0</v>
      </c>
      <c r="R268" s="22">
        <v>0</v>
      </c>
      <c r="S268" s="22">
        <v>859303</v>
      </c>
    </row>
    <row r="269" spans="1:19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257410</v>
      </c>
      <c r="F269" s="22">
        <v>1383</v>
      </c>
      <c r="G269" s="22">
        <v>0</v>
      </c>
      <c r="H269" s="22">
        <v>0</v>
      </c>
      <c r="I269" s="22">
        <v>0</v>
      </c>
      <c r="J269" s="22">
        <v>-1892</v>
      </c>
      <c r="K269" s="22">
        <v>0</v>
      </c>
      <c r="L269" s="22">
        <v>0</v>
      </c>
      <c r="M269" s="22">
        <v>0</v>
      </c>
      <c r="N269" s="22">
        <v>16568</v>
      </c>
      <c r="O269" s="22">
        <v>0</v>
      </c>
      <c r="P269" s="22">
        <v>0</v>
      </c>
      <c r="Q269" s="22">
        <v>0</v>
      </c>
      <c r="R269" s="22">
        <v>0</v>
      </c>
      <c r="S269" s="22">
        <v>273469</v>
      </c>
    </row>
    <row r="270" spans="1:19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50721</v>
      </c>
      <c r="F270" s="22">
        <v>52621</v>
      </c>
      <c r="G270" s="22">
        <v>-11300</v>
      </c>
      <c r="H270" s="22">
        <v>0</v>
      </c>
      <c r="I270" s="22">
        <v>0</v>
      </c>
      <c r="J270" s="22">
        <v>-73172</v>
      </c>
      <c r="K270" s="22">
        <v>0</v>
      </c>
      <c r="L270" s="22">
        <v>0</v>
      </c>
      <c r="M270" s="22">
        <v>0</v>
      </c>
      <c r="N270" s="22">
        <v>42612</v>
      </c>
      <c r="O270" s="22">
        <v>0</v>
      </c>
      <c r="P270" s="22">
        <v>0</v>
      </c>
      <c r="Q270" s="22">
        <v>0</v>
      </c>
      <c r="R270" s="22">
        <v>0</v>
      </c>
      <c r="S270" s="22">
        <v>61482</v>
      </c>
    </row>
    <row r="271" spans="1:19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94676</v>
      </c>
      <c r="F271" s="22">
        <v>264852</v>
      </c>
      <c r="G271" s="22">
        <v>0</v>
      </c>
      <c r="H271" s="22">
        <v>0</v>
      </c>
      <c r="I271" s="22">
        <v>0</v>
      </c>
      <c r="J271" s="22">
        <v>-335190</v>
      </c>
      <c r="K271" s="22">
        <v>0</v>
      </c>
      <c r="L271" s="22">
        <v>0</v>
      </c>
      <c r="M271" s="22">
        <v>0</v>
      </c>
      <c r="N271" s="22">
        <v>28562</v>
      </c>
      <c r="O271" s="22">
        <v>0</v>
      </c>
      <c r="P271" s="22">
        <v>0</v>
      </c>
      <c r="Q271" s="22">
        <v>0</v>
      </c>
      <c r="R271" s="22">
        <v>0</v>
      </c>
      <c r="S271" s="22">
        <v>52900</v>
      </c>
    </row>
    <row r="272" spans="1:19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12245</v>
      </c>
      <c r="F272" s="22">
        <v>-155977</v>
      </c>
      <c r="G272" s="22">
        <v>-85562</v>
      </c>
      <c r="H272" s="22">
        <v>0</v>
      </c>
      <c r="I272" s="22">
        <v>0</v>
      </c>
      <c r="J272" s="22">
        <v>-20412</v>
      </c>
      <c r="K272" s="22"/>
      <c r="L272" s="22">
        <v>0</v>
      </c>
      <c r="M272" s="22">
        <v>0</v>
      </c>
      <c r="N272" s="22">
        <v>260574</v>
      </c>
      <c r="O272" s="22">
        <v>0</v>
      </c>
      <c r="P272" s="22">
        <v>0</v>
      </c>
      <c r="Q272" s="22">
        <v>0</v>
      </c>
      <c r="R272" s="22">
        <v>0</v>
      </c>
      <c r="S272" s="22">
        <v>10868</v>
      </c>
    </row>
    <row r="273" spans="1:19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104208</v>
      </c>
      <c r="F273" s="22">
        <v>106126</v>
      </c>
      <c r="G273" s="22">
        <v>0</v>
      </c>
      <c r="H273" s="22">
        <v>0</v>
      </c>
      <c r="I273" s="22">
        <v>0</v>
      </c>
      <c r="J273" s="22">
        <v>-156783</v>
      </c>
      <c r="K273" s="22">
        <v>0</v>
      </c>
      <c r="L273" s="22">
        <v>0</v>
      </c>
      <c r="M273" s="22">
        <v>0</v>
      </c>
      <c r="N273" s="22">
        <v>56431</v>
      </c>
      <c r="O273" s="22">
        <v>0</v>
      </c>
      <c r="P273" s="22">
        <v>0</v>
      </c>
      <c r="Q273" s="22">
        <v>0</v>
      </c>
      <c r="R273" s="22">
        <v>0</v>
      </c>
      <c r="S273" s="22">
        <v>109982</v>
      </c>
    </row>
    <row r="274" spans="1:19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8323</v>
      </c>
      <c r="F274" s="22">
        <v>-30273</v>
      </c>
      <c r="G274" s="22">
        <v>-45000</v>
      </c>
      <c r="H274" s="22">
        <v>0</v>
      </c>
      <c r="I274" s="22">
        <v>0</v>
      </c>
      <c r="J274" s="22">
        <v>-164782</v>
      </c>
      <c r="K274" s="22"/>
      <c r="L274" s="22">
        <v>0</v>
      </c>
      <c r="M274" s="22">
        <v>0</v>
      </c>
      <c r="N274" s="22">
        <v>237857</v>
      </c>
      <c r="O274" s="22">
        <v>0</v>
      </c>
      <c r="P274" s="22">
        <v>0</v>
      </c>
      <c r="Q274" s="22">
        <v>0</v>
      </c>
      <c r="R274" s="22">
        <v>0</v>
      </c>
      <c r="S274" s="22">
        <v>6125</v>
      </c>
    </row>
    <row r="275" spans="1:19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13112</v>
      </c>
      <c r="F275" s="22">
        <v>181241</v>
      </c>
      <c r="G275" s="22">
        <v>0</v>
      </c>
      <c r="H275" s="22">
        <v>0</v>
      </c>
      <c r="I275" s="22">
        <v>0</v>
      </c>
      <c r="J275" s="22">
        <v>-345257</v>
      </c>
      <c r="K275" s="22"/>
      <c r="L275" s="22">
        <v>0</v>
      </c>
      <c r="M275" s="22">
        <v>0</v>
      </c>
      <c r="N275" s="22">
        <v>168888</v>
      </c>
      <c r="O275" s="22">
        <v>0</v>
      </c>
      <c r="P275" s="22">
        <v>0</v>
      </c>
      <c r="Q275" s="22">
        <v>0</v>
      </c>
      <c r="R275" s="22">
        <v>0</v>
      </c>
      <c r="S275" s="22">
        <v>17984</v>
      </c>
    </row>
    <row r="276" spans="1:19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415549</v>
      </c>
      <c r="F276" s="22">
        <v>-10997</v>
      </c>
      <c r="G276" s="22">
        <v>0</v>
      </c>
      <c r="H276" s="22">
        <v>0</v>
      </c>
      <c r="I276" s="22">
        <v>0</v>
      </c>
      <c r="J276" s="22">
        <v>-203710</v>
      </c>
      <c r="K276" s="22">
        <v>0</v>
      </c>
      <c r="L276" s="22">
        <v>0</v>
      </c>
      <c r="M276" s="22">
        <v>105972</v>
      </c>
      <c r="N276" s="22">
        <v>141548</v>
      </c>
      <c r="O276" s="22">
        <v>0</v>
      </c>
      <c r="P276" s="22">
        <v>0</v>
      </c>
      <c r="Q276" s="22">
        <v>0</v>
      </c>
      <c r="R276" s="22">
        <v>0</v>
      </c>
      <c r="S276" s="22">
        <v>448362</v>
      </c>
    </row>
    <row r="277" spans="1:19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30891</v>
      </c>
      <c r="F277" s="22">
        <v>186311</v>
      </c>
      <c r="G277" s="22">
        <v>-35521</v>
      </c>
      <c r="H277" s="22">
        <v>0</v>
      </c>
      <c r="I277" s="22">
        <v>0</v>
      </c>
      <c r="J277" s="22">
        <v>-174377</v>
      </c>
      <c r="K277" s="22"/>
      <c r="L277" s="22">
        <v>0</v>
      </c>
      <c r="M277" s="22">
        <v>0</v>
      </c>
      <c r="N277" s="22">
        <v>50398</v>
      </c>
      <c r="O277" s="22">
        <v>0</v>
      </c>
      <c r="P277" s="22">
        <v>0</v>
      </c>
      <c r="Q277" s="22">
        <v>0</v>
      </c>
      <c r="R277" s="22">
        <v>0</v>
      </c>
      <c r="S277" s="22">
        <v>57702</v>
      </c>
    </row>
    <row r="278" spans="1:19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116742</v>
      </c>
      <c r="F278" s="22">
        <v>-52419</v>
      </c>
      <c r="G278" s="22">
        <v>-75000</v>
      </c>
      <c r="H278" s="22">
        <v>0</v>
      </c>
      <c r="I278" s="22">
        <v>0</v>
      </c>
      <c r="J278" s="22">
        <v>-10666</v>
      </c>
      <c r="K278" s="22">
        <v>0</v>
      </c>
      <c r="L278" s="22">
        <v>0</v>
      </c>
      <c r="M278" s="22">
        <v>0</v>
      </c>
      <c r="N278" s="22">
        <v>82930</v>
      </c>
      <c r="O278" s="22">
        <v>0</v>
      </c>
      <c r="P278" s="22">
        <v>0</v>
      </c>
      <c r="Q278" s="22">
        <v>0</v>
      </c>
      <c r="R278" s="22">
        <v>0</v>
      </c>
      <c r="S278" s="22">
        <v>61587</v>
      </c>
    </row>
    <row r="279" spans="1:19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191387</v>
      </c>
      <c r="F279" s="22">
        <v>-116818</v>
      </c>
      <c r="G279" s="22">
        <v>0</v>
      </c>
      <c r="H279" s="22">
        <v>0</v>
      </c>
      <c r="I279" s="22">
        <v>0</v>
      </c>
      <c r="J279" s="22">
        <v>-9405</v>
      </c>
      <c r="K279" s="22">
        <v>0</v>
      </c>
      <c r="L279" s="22">
        <v>0</v>
      </c>
      <c r="M279" s="22">
        <v>0</v>
      </c>
      <c r="N279" s="22">
        <v>194210</v>
      </c>
      <c r="O279" s="22">
        <v>0</v>
      </c>
      <c r="P279" s="22">
        <v>0</v>
      </c>
      <c r="Q279" s="22">
        <v>0</v>
      </c>
      <c r="R279" s="22">
        <v>0</v>
      </c>
      <c r="S279" s="22">
        <v>259374</v>
      </c>
    </row>
    <row r="280" spans="1:19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235842</v>
      </c>
      <c r="F280" s="22">
        <v>286862</v>
      </c>
      <c r="G280" s="22">
        <v>0</v>
      </c>
      <c r="H280" s="22">
        <v>0</v>
      </c>
      <c r="I280" s="22">
        <v>0</v>
      </c>
      <c r="J280" s="22">
        <v>-319000</v>
      </c>
      <c r="K280" s="22">
        <v>0</v>
      </c>
      <c r="L280" s="22">
        <v>0</v>
      </c>
      <c r="M280" s="22">
        <v>0</v>
      </c>
      <c r="N280" s="22">
        <v>64972</v>
      </c>
      <c r="O280" s="22">
        <v>0</v>
      </c>
      <c r="P280" s="22">
        <v>0</v>
      </c>
      <c r="Q280" s="22">
        <v>0</v>
      </c>
      <c r="R280" s="22">
        <v>0</v>
      </c>
      <c r="S280" s="22">
        <v>268676</v>
      </c>
    </row>
    <row r="281" spans="1:19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354315</v>
      </c>
      <c r="F281" s="22">
        <v>67484</v>
      </c>
      <c r="G281" s="22">
        <v>0</v>
      </c>
      <c r="H281" s="22">
        <v>0</v>
      </c>
      <c r="I281" s="22">
        <v>0</v>
      </c>
      <c r="J281" s="22">
        <v>-75588</v>
      </c>
      <c r="K281" s="22"/>
      <c r="L281" s="22">
        <v>0</v>
      </c>
      <c r="M281" s="22">
        <v>0</v>
      </c>
      <c r="N281" s="22">
        <v>48367</v>
      </c>
      <c r="O281" s="22">
        <v>0</v>
      </c>
      <c r="P281" s="22">
        <v>0</v>
      </c>
      <c r="Q281" s="22">
        <v>0</v>
      </c>
      <c r="R281" s="22">
        <v>0</v>
      </c>
      <c r="S281" s="22">
        <v>394578</v>
      </c>
    </row>
    <row r="282" spans="1:19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124102</v>
      </c>
      <c r="F282" s="22">
        <v>329383</v>
      </c>
      <c r="G282" s="22">
        <v>-126833</v>
      </c>
      <c r="H282" s="22">
        <v>0</v>
      </c>
      <c r="I282" s="22">
        <v>0</v>
      </c>
      <c r="J282" s="22">
        <v>-269253</v>
      </c>
      <c r="K282" s="22"/>
      <c r="L282" s="22">
        <v>0</v>
      </c>
      <c r="M282" s="22">
        <v>0</v>
      </c>
      <c r="N282" s="22">
        <v>89361</v>
      </c>
      <c r="O282" s="22">
        <v>0</v>
      </c>
      <c r="P282" s="22">
        <v>0</v>
      </c>
      <c r="Q282" s="22">
        <v>0</v>
      </c>
      <c r="R282" s="22">
        <v>0</v>
      </c>
      <c r="S282" s="22">
        <v>146760</v>
      </c>
    </row>
    <row r="283" spans="1:19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157379</v>
      </c>
      <c r="F283" s="22">
        <v>21211</v>
      </c>
      <c r="G283" s="22">
        <v>0</v>
      </c>
      <c r="H283" s="22">
        <v>0</v>
      </c>
      <c r="I283" s="22">
        <v>0</v>
      </c>
      <c r="J283" s="22">
        <v>-53017</v>
      </c>
      <c r="K283" s="22">
        <v>0</v>
      </c>
      <c r="L283" s="22">
        <v>0</v>
      </c>
      <c r="M283" s="22">
        <v>0</v>
      </c>
      <c r="N283" s="22">
        <v>33154</v>
      </c>
      <c r="O283" s="22">
        <v>0</v>
      </c>
      <c r="P283" s="22">
        <v>0</v>
      </c>
      <c r="Q283" s="22">
        <v>0</v>
      </c>
      <c r="R283" s="22">
        <v>0</v>
      </c>
      <c r="S283" s="22">
        <v>158727</v>
      </c>
    </row>
    <row r="284" spans="1:19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229687</v>
      </c>
      <c r="F284" s="22">
        <v>-5810</v>
      </c>
      <c r="G284" s="22">
        <v>0</v>
      </c>
      <c r="H284" s="22">
        <v>0</v>
      </c>
      <c r="I284" s="22">
        <v>0</v>
      </c>
      <c r="J284" s="22">
        <v>-14418</v>
      </c>
      <c r="K284" s="22">
        <v>0</v>
      </c>
      <c r="L284" s="22">
        <v>0</v>
      </c>
      <c r="M284" s="22">
        <v>0</v>
      </c>
      <c r="N284" s="22">
        <v>28337</v>
      </c>
      <c r="O284" s="22">
        <v>0</v>
      </c>
      <c r="P284" s="22">
        <v>0</v>
      </c>
      <c r="Q284" s="22">
        <v>0</v>
      </c>
      <c r="R284" s="22">
        <v>0</v>
      </c>
      <c r="S284" s="22">
        <v>237796</v>
      </c>
    </row>
    <row r="285" spans="1:19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258600</v>
      </c>
      <c r="F285" s="22">
        <v>176811</v>
      </c>
      <c r="G285" s="22">
        <v>0</v>
      </c>
      <c r="H285" s="22">
        <v>0</v>
      </c>
      <c r="I285" s="22">
        <v>0</v>
      </c>
      <c r="J285" s="22">
        <v>-161464</v>
      </c>
      <c r="K285" s="22">
        <v>0</v>
      </c>
      <c r="L285" s="22">
        <v>0</v>
      </c>
      <c r="M285" s="22">
        <v>0</v>
      </c>
      <c r="N285" s="22">
        <v>24513</v>
      </c>
      <c r="O285" s="22">
        <v>0</v>
      </c>
      <c r="P285" s="22">
        <v>0</v>
      </c>
      <c r="Q285" s="22">
        <v>0</v>
      </c>
      <c r="R285" s="22">
        <v>0</v>
      </c>
      <c r="S285" s="22">
        <v>298460</v>
      </c>
    </row>
    <row r="286" spans="1:19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-647173</v>
      </c>
      <c r="F286" s="22">
        <v>3794932</v>
      </c>
      <c r="G286" s="22">
        <v>-1115000</v>
      </c>
      <c r="H286" s="22">
        <v>0</v>
      </c>
      <c r="I286" s="22">
        <v>0</v>
      </c>
      <c r="J286" s="22">
        <v>-42387</v>
      </c>
      <c r="K286" s="22"/>
      <c r="L286" s="22">
        <v>0</v>
      </c>
      <c r="M286" s="22">
        <v>1387114</v>
      </c>
      <c r="N286" s="22">
        <v>81921</v>
      </c>
      <c r="O286" s="22">
        <v>0</v>
      </c>
      <c r="P286" s="22">
        <v>-3445714</v>
      </c>
      <c r="Q286" s="22">
        <v>0</v>
      </c>
      <c r="R286" s="22">
        <v>0</v>
      </c>
      <c r="S286" s="22">
        <v>13693</v>
      </c>
    </row>
    <row r="287" spans="1:19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380767</v>
      </c>
      <c r="F287" s="22">
        <v>-48884</v>
      </c>
      <c r="G287" s="22">
        <v>0</v>
      </c>
      <c r="H287" s="22">
        <v>0</v>
      </c>
      <c r="I287" s="22">
        <v>0</v>
      </c>
      <c r="J287" s="22">
        <v>-26023</v>
      </c>
      <c r="K287" s="22">
        <v>0</v>
      </c>
      <c r="L287" s="22">
        <v>0</v>
      </c>
      <c r="M287" s="22">
        <v>0</v>
      </c>
      <c r="N287" s="22">
        <v>76802</v>
      </c>
      <c r="O287" s="22">
        <v>0</v>
      </c>
      <c r="P287" s="22">
        <v>0</v>
      </c>
      <c r="Q287" s="22">
        <v>0</v>
      </c>
      <c r="R287" s="22">
        <v>0</v>
      </c>
      <c r="S287" s="22">
        <v>382662</v>
      </c>
    </row>
    <row r="288" spans="1:19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10731</v>
      </c>
      <c r="F288" s="22">
        <v>45083</v>
      </c>
      <c r="G288" s="22">
        <v>0</v>
      </c>
      <c r="H288" s="22">
        <v>-2140</v>
      </c>
      <c r="I288" s="22">
        <v>0</v>
      </c>
      <c r="J288" s="22">
        <v>-184013</v>
      </c>
      <c r="K288" s="22">
        <v>0</v>
      </c>
      <c r="L288" s="22">
        <v>0</v>
      </c>
      <c r="M288" s="22">
        <v>0</v>
      </c>
      <c r="N288" s="22">
        <v>30534</v>
      </c>
      <c r="O288" s="22">
        <v>0</v>
      </c>
      <c r="P288" s="22">
        <v>-23405</v>
      </c>
      <c r="Q288" s="22">
        <v>0</v>
      </c>
      <c r="R288" s="22">
        <v>125000</v>
      </c>
      <c r="S288" s="22">
        <v>1790</v>
      </c>
    </row>
    <row r="289" spans="1:19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159219</v>
      </c>
      <c r="F289" s="22">
        <v>23642</v>
      </c>
      <c r="G289" s="22">
        <v>-46038</v>
      </c>
      <c r="H289" s="22">
        <v>0</v>
      </c>
      <c r="I289" s="22">
        <v>0</v>
      </c>
      <c r="J289" s="22">
        <v>-143014</v>
      </c>
      <c r="K289" s="22"/>
      <c r="L289" s="22">
        <v>0</v>
      </c>
      <c r="M289" s="22">
        <v>0</v>
      </c>
      <c r="N289" s="22">
        <v>104410</v>
      </c>
      <c r="O289" s="22">
        <v>0</v>
      </c>
      <c r="P289" s="22">
        <v>0</v>
      </c>
      <c r="Q289" s="22">
        <v>0</v>
      </c>
      <c r="R289" s="22">
        <v>0</v>
      </c>
      <c r="S289" s="22">
        <v>98219</v>
      </c>
    </row>
    <row r="290" spans="1:19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11129</v>
      </c>
      <c r="F290" s="22">
        <v>29272</v>
      </c>
      <c r="G290" s="22">
        <v>-73739</v>
      </c>
      <c r="H290" s="22">
        <v>0</v>
      </c>
      <c r="I290" s="22">
        <v>0</v>
      </c>
      <c r="J290" s="22">
        <v>-65000</v>
      </c>
      <c r="K290" s="22"/>
      <c r="L290" s="22">
        <v>0</v>
      </c>
      <c r="M290" s="22">
        <v>0</v>
      </c>
      <c r="N290" s="22">
        <v>107887</v>
      </c>
      <c r="O290" s="22">
        <v>0</v>
      </c>
      <c r="P290" s="22">
        <v>0</v>
      </c>
      <c r="Q290" s="22">
        <v>0</v>
      </c>
      <c r="R290" s="22">
        <v>0</v>
      </c>
      <c r="S290" s="22">
        <v>9549</v>
      </c>
    </row>
    <row r="291" spans="1:19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-243288</v>
      </c>
      <c r="F291" s="22">
        <v>-9920</v>
      </c>
      <c r="G291" s="22">
        <v>200000</v>
      </c>
      <c r="H291" s="22">
        <v>0</v>
      </c>
      <c r="I291" s="22">
        <v>0</v>
      </c>
      <c r="J291" s="22">
        <v>-14076</v>
      </c>
      <c r="K291" s="22">
        <v>0</v>
      </c>
      <c r="L291" s="22">
        <v>0</v>
      </c>
      <c r="M291" s="22">
        <v>2212</v>
      </c>
      <c r="N291" s="22">
        <v>96018</v>
      </c>
      <c r="O291" s="22">
        <v>0</v>
      </c>
      <c r="P291" s="22">
        <v>0</v>
      </c>
      <c r="Q291" s="22">
        <v>0</v>
      </c>
      <c r="R291" s="22">
        <v>0</v>
      </c>
      <c r="S291" s="22">
        <v>30946</v>
      </c>
    </row>
    <row r="292" spans="1:19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656274</v>
      </c>
      <c r="F292" s="22">
        <v>153443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-431140</v>
      </c>
      <c r="M292" s="22">
        <v>0</v>
      </c>
      <c r="N292" s="22">
        <v>184644</v>
      </c>
      <c r="O292" s="22">
        <v>0</v>
      </c>
      <c r="P292" s="22">
        <v>0</v>
      </c>
      <c r="Q292" s="22">
        <v>0</v>
      </c>
      <c r="R292" s="22">
        <v>-16498</v>
      </c>
      <c r="S292" s="22">
        <v>546723</v>
      </c>
    </row>
    <row r="293" spans="1:19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81844</v>
      </c>
      <c r="F293" s="22">
        <v>36715</v>
      </c>
      <c r="G293" s="22">
        <v>0</v>
      </c>
      <c r="H293" s="22">
        <v>0</v>
      </c>
      <c r="I293" s="22">
        <v>0</v>
      </c>
      <c r="J293" s="22">
        <v>-157275</v>
      </c>
      <c r="K293" s="22">
        <v>0</v>
      </c>
      <c r="L293" s="22">
        <v>0</v>
      </c>
      <c r="M293" s="22">
        <v>0</v>
      </c>
      <c r="N293" s="22">
        <v>119880</v>
      </c>
      <c r="O293" s="22">
        <v>0</v>
      </c>
      <c r="P293" s="22">
        <v>0</v>
      </c>
      <c r="Q293" s="22">
        <v>0</v>
      </c>
      <c r="R293" s="22">
        <v>0</v>
      </c>
      <c r="S293" s="22">
        <v>81164</v>
      </c>
    </row>
    <row r="294" spans="1:19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9473</v>
      </c>
      <c r="F294" s="22">
        <v>-24883</v>
      </c>
      <c r="G294" s="22">
        <v>-83857</v>
      </c>
      <c r="H294" s="22">
        <v>0</v>
      </c>
      <c r="I294" s="22">
        <v>0</v>
      </c>
      <c r="J294" s="22">
        <v>-14651</v>
      </c>
      <c r="K294" s="22"/>
      <c r="L294" s="22">
        <v>0</v>
      </c>
      <c r="M294" s="22">
        <v>0</v>
      </c>
      <c r="N294" s="22">
        <v>124116</v>
      </c>
      <c r="O294" s="22">
        <v>0</v>
      </c>
      <c r="P294" s="22">
        <v>0</v>
      </c>
      <c r="Q294" s="22">
        <v>0</v>
      </c>
      <c r="R294" s="22">
        <v>0</v>
      </c>
      <c r="S294" s="22">
        <v>10198</v>
      </c>
    </row>
    <row r="295" spans="1:19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361159</v>
      </c>
      <c r="F295" s="22">
        <v>-38927</v>
      </c>
      <c r="G295" s="22">
        <v>-26008</v>
      </c>
      <c r="H295" s="22">
        <v>3799</v>
      </c>
      <c r="I295" s="22">
        <v>0</v>
      </c>
      <c r="J295" s="22">
        <v>-18212</v>
      </c>
      <c r="K295" s="22">
        <v>415</v>
      </c>
      <c r="L295" s="22">
        <v>0</v>
      </c>
      <c r="M295" s="22">
        <v>0</v>
      </c>
      <c r="N295" s="22">
        <v>88239</v>
      </c>
      <c r="O295" s="22">
        <v>0</v>
      </c>
      <c r="P295" s="22">
        <v>0</v>
      </c>
      <c r="Q295" s="22">
        <v>0</v>
      </c>
      <c r="R295" s="22">
        <v>0</v>
      </c>
      <c r="S295" s="22">
        <v>370465</v>
      </c>
    </row>
    <row r="296" spans="1:19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11403</v>
      </c>
      <c r="F296" s="22">
        <v>-10388</v>
      </c>
      <c r="G296" s="22">
        <v>0</v>
      </c>
      <c r="H296" s="22">
        <v>0</v>
      </c>
      <c r="I296" s="22">
        <v>0</v>
      </c>
      <c r="J296" s="22">
        <v>-44630</v>
      </c>
      <c r="K296" s="22">
        <v>0</v>
      </c>
      <c r="L296" s="22">
        <v>0</v>
      </c>
      <c r="M296" s="22">
        <v>0</v>
      </c>
      <c r="N296" s="22">
        <v>64790</v>
      </c>
      <c r="O296" s="22">
        <v>0</v>
      </c>
      <c r="P296" s="22">
        <v>0</v>
      </c>
      <c r="Q296" s="22">
        <v>0</v>
      </c>
      <c r="R296" s="22">
        <v>0</v>
      </c>
      <c r="S296" s="22">
        <v>21175</v>
      </c>
    </row>
    <row r="297" spans="1:19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352746</v>
      </c>
      <c r="F297" s="22">
        <v>-42596</v>
      </c>
      <c r="G297" s="22">
        <v>-37225</v>
      </c>
      <c r="H297" s="22">
        <v>0</v>
      </c>
      <c r="I297" s="22">
        <v>0</v>
      </c>
      <c r="J297" s="22">
        <v>-20250</v>
      </c>
      <c r="K297" s="22"/>
      <c r="L297" s="22">
        <v>0</v>
      </c>
      <c r="M297" s="22">
        <v>0</v>
      </c>
      <c r="N297" s="22">
        <v>78042</v>
      </c>
      <c r="O297" s="22">
        <v>0</v>
      </c>
      <c r="P297" s="22">
        <v>0</v>
      </c>
      <c r="Q297" s="22">
        <v>0</v>
      </c>
      <c r="R297" s="22">
        <v>-1</v>
      </c>
      <c r="S297" s="22">
        <v>330716</v>
      </c>
    </row>
    <row r="298" spans="1:19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792052</v>
      </c>
      <c r="F298" s="22">
        <v>-17183</v>
      </c>
      <c r="G298" s="22">
        <v>0</v>
      </c>
      <c r="H298" s="22">
        <v>0</v>
      </c>
      <c r="I298" s="22">
        <v>0</v>
      </c>
      <c r="J298" s="22">
        <v>-69832</v>
      </c>
      <c r="K298" s="22">
        <v>0</v>
      </c>
      <c r="L298" s="22">
        <v>0</v>
      </c>
      <c r="M298" s="22">
        <v>0</v>
      </c>
      <c r="N298" s="22">
        <v>158841</v>
      </c>
      <c r="O298" s="22">
        <v>0</v>
      </c>
      <c r="P298" s="22">
        <v>-33146</v>
      </c>
      <c r="Q298" s="22">
        <v>0</v>
      </c>
      <c r="R298" s="22">
        <v>0</v>
      </c>
      <c r="S298" s="22">
        <v>830732</v>
      </c>
    </row>
    <row r="299" spans="1:19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347489</v>
      </c>
      <c r="F299" s="22">
        <v>122057</v>
      </c>
      <c r="G299" s="22">
        <v>0</v>
      </c>
      <c r="H299" s="22">
        <v>0</v>
      </c>
      <c r="I299" s="22">
        <v>0</v>
      </c>
      <c r="J299" s="22">
        <v>-144329</v>
      </c>
      <c r="K299" s="22">
        <v>0</v>
      </c>
      <c r="L299" s="22">
        <v>0</v>
      </c>
      <c r="M299" s="22">
        <v>0</v>
      </c>
      <c r="N299" s="22">
        <v>55769</v>
      </c>
      <c r="O299" s="22">
        <v>0</v>
      </c>
      <c r="P299" s="22">
        <v>0</v>
      </c>
      <c r="Q299" s="22">
        <v>0</v>
      </c>
      <c r="R299" s="22">
        <v>0</v>
      </c>
      <c r="S299" s="22">
        <v>380986</v>
      </c>
    </row>
    <row r="300" spans="1:19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113805</v>
      </c>
      <c r="F300" s="22">
        <v>-23171</v>
      </c>
      <c r="G300" s="22">
        <v>-11724</v>
      </c>
      <c r="H300" s="22">
        <v>0</v>
      </c>
      <c r="I300" s="22">
        <v>0</v>
      </c>
      <c r="J300" s="22">
        <v>-98543</v>
      </c>
      <c r="K300" s="22">
        <v>0</v>
      </c>
      <c r="L300" s="22">
        <v>0</v>
      </c>
      <c r="M300" s="22">
        <v>170</v>
      </c>
      <c r="N300" s="22">
        <v>105536</v>
      </c>
      <c r="O300" s="22">
        <v>0</v>
      </c>
      <c r="P300" s="22">
        <v>0</v>
      </c>
      <c r="Q300" s="22">
        <v>0</v>
      </c>
      <c r="R300" s="22">
        <v>0</v>
      </c>
      <c r="S300" s="22">
        <v>86073</v>
      </c>
    </row>
    <row r="301" spans="1:19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381117</v>
      </c>
      <c r="F301" s="22">
        <v>73370</v>
      </c>
      <c r="G301" s="22">
        <v>0</v>
      </c>
      <c r="H301" s="22">
        <v>0</v>
      </c>
      <c r="I301" s="22">
        <v>0</v>
      </c>
      <c r="J301" s="22">
        <v>-70335</v>
      </c>
      <c r="K301" s="22"/>
      <c r="L301" s="22">
        <v>0</v>
      </c>
      <c r="M301" s="22">
        <v>0</v>
      </c>
      <c r="N301" s="22">
        <v>19761</v>
      </c>
      <c r="O301" s="22">
        <v>0</v>
      </c>
      <c r="P301" s="22">
        <v>0</v>
      </c>
      <c r="Q301" s="22">
        <v>0</v>
      </c>
      <c r="R301" s="22">
        <v>0</v>
      </c>
      <c r="S301" s="22">
        <v>403913</v>
      </c>
    </row>
    <row r="302" spans="1:19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120442</v>
      </c>
      <c r="G302" s="22">
        <v>-3449</v>
      </c>
      <c r="H302" s="22">
        <v>0</v>
      </c>
      <c r="I302" s="22">
        <v>0</v>
      </c>
      <c r="J302" s="22">
        <v>-170732</v>
      </c>
      <c r="K302" s="22">
        <v>0</v>
      </c>
      <c r="L302" s="22">
        <v>0</v>
      </c>
      <c r="M302" s="22">
        <v>836</v>
      </c>
      <c r="N302" s="22">
        <v>53667</v>
      </c>
      <c r="O302" s="22">
        <v>0</v>
      </c>
      <c r="P302" s="22">
        <v>0</v>
      </c>
      <c r="Q302" s="22">
        <v>0</v>
      </c>
      <c r="R302" s="22">
        <v>0</v>
      </c>
      <c r="S302" s="22">
        <v>764</v>
      </c>
    </row>
    <row r="303" spans="1:19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100325</v>
      </c>
      <c r="F303" s="22">
        <v>193955</v>
      </c>
      <c r="G303" s="22">
        <v>0</v>
      </c>
      <c r="H303" s="22">
        <v>68156</v>
      </c>
      <c r="I303" s="22">
        <v>0</v>
      </c>
      <c r="J303" s="22">
        <v>-393837</v>
      </c>
      <c r="K303" s="22"/>
      <c r="L303" s="22">
        <v>0</v>
      </c>
      <c r="M303" s="22">
        <v>0</v>
      </c>
      <c r="N303" s="22">
        <v>128115</v>
      </c>
      <c r="O303" s="22">
        <v>0</v>
      </c>
      <c r="P303" s="22">
        <v>-14648</v>
      </c>
      <c r="Q303" s="22">
        <v>0</v>
      </c>
      <c r="R303" s="22">
        <v>0</v>
      </c>
      <c r="S303" s="22">
        <v>82066</v>
      </c>
    </row>
    <row r="304" spans="1:19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173346</v>
      </c>
      <c r="F304" s="22">
        <v>-52680</v>
      </c>
      <c r="G304" s="22">
        <v>0</v>
      </c>
      <c r="H304" s="22">
        <v>0</v>
      </c>
      <c r="I304" s="22">
        <v>0</v>
      </c>
      <c r="J304" s="22">
        <v>-15777</v>
      </c>
      <c r="K304" s="22"/>
      <c r="L304" s="22">
        <v>0</v>
      </c>
      <c r="M304" s="22">
        <v>0</v>
      </c>
      <c r="N304" s="22">
        <v>98237</v>
      </c>
      <c r="O304" s="22">
        <v>0</v>
      </c>
      <c r="P304" s="22">
        <v>0</v>
      </c>
      <c r="Q304" s="22">
        <v>0</v>
      </c>
      <c r="R304" s="22">
        <v>0</v>
      </c>
      <c r="S304" s="22">
        <v>203126</v>
      </c>
    </row>
    <row r="305" spans="1:19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64275</v>
      </c>
      <c r="F305" s="22">
        <v>16454</v>
      </c>
      <c r="G305" s="22">
        <v>-14000</v>
      </c>
      <c r="H305" s="22">
        <v>0</v>
      </c>
      <c r="I305" s="22">
        <v>0</v>
      </c>
      <c r="J305" s="22">
        <v>0</v>
      </c>
      <c r="K305" s="22"/>
      <c r="L305" s="22">
        <v>0</v>
      </c>
      <c r="M305" s="22">
        <v>0</v>
      </c>
      <c r="N305" s="22">
        <v>44492</v>
      </c>
      <c r="O305" s="22">
        <v>0</v>
      </c>
      <c r="P305" s="22">
        <v>0</v>
      </c>
      <c r="Q305" s="22">
        <v>0</v>
      </c>
      <c r="R305" s="22">
        <v>0</v>
      </c>
      <c r="S305" s="22">
        <v>111221</v>
      </c>
    </row>
    <row r="306" spans="1:19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133542</v>
      </c>
      <c r="F306" s="22">
        <v>-13826</v>
      </c>
      <c r="G306" s="22">
        <v>0</v>
      </c>
      <c r="H306" s="22">
        <v>0</v>
      </c>
      <c r="I306" s="22">
        <v>0</v>
      </c>
      <c r="J306" s="22">
        <v>-4412</v>
      </c>
      <c r="K306" s="22"/>
      <c r="L306" s="22">
        <v>0</v>
      </c>
      <c r="M306" s="22">
        <v>0</v>
      </c>
      <c r="N306" s="22">
        <v>41652</v>
      </c>
      <c r="O306" s="22">
        <v>0</v>
      </c>
      <c r="P306" s="22">
        <v>0</v>
      </c>
      <c r="Q306" s="22">
        <v>0</v>
      </c>
      <c r="R306" s="22">
        <v>0</v>
      </c>
      <c r="S306" s="22">
        <v>156956</v>
      </c>
    </row>
    <row r="307" spans="1:19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449648</v>
      </c>
      <c r="F307" s="22">
        <v>360438</v>
      </c>
      <c r="G307" s="22">
        <v>0</v>
      </c>
      <c r="H307" s="22">
        <v>0</v>
      </c>
      <c r="I307" s="22">
        <v>0</v>
      </c>
      <c r="J307" s="22">
        <v>-306517</v>
      </c>
      <c r="K307" s="22">
        <v>0</v>
      </c>
      <c r="L307" s="22">
        <v>0</v>
      </c>
      <c r="M307" s="22">
        <v>0</v>
      </c>
      <c r="N307" s="22">
        <v>72416</v>
      </c>
      <c r="O307" s="22">
        <v>0</v>
      </c>
      <c r="P307" s="22">
        <v>0</v>
      </c>
      <c r="Q307" s="22">
        <v>0</v>
      </c>
      <c r="R307" s="22">
        <v>0</v>
      </c>
      <c r="S307" s="22">
        <v>575985</v>
      </c>
    </row>
    <row r="308" spans="1:19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242186</v>
      </c>
      <c r="F308" s="22">
        <v>455816</v>
      </c>
      <c r="G308" s="22">
        <v>0</v>
      </c>
      <c r="H308" s="22">
        <v>0</v>
      </c>
      <c r="I308" s="22">
        <v>0</v>
      </c>
      <c r="J308" s="22">
        <v>-487305</v>
      </c>
      <c r="K308" s="22">
        <v>0</v>
      </c>
      <c r="L308" s="22">
        <v>0</v>
      </c>
      <c r="M308" s="22">
        <v>0</v>
      </c>
      <c r="N308" s="22">
        <v>76931</v>
      </c>
      <c r="O308" s="22">
        <v>0</v>
      </c>
      <c r="P308" s="22">
        <v>0</v>
      </c>
      <c r="Q308" s="22">
        <v>0</v>
      </c>
      <c r="R308" s="22">
        <v>0</v>
      </c>
      <c r="S308" s="22">
        <v>287628</v>
      </c>
    </row>
    <row r="309" spans="1:19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49354</v>
      </c>
      <c r="F309" s="22">
        <v>-26957</v>
      </c>
      <c r="G309" s="22">
        <v>-8100</v>
      </c>
      <c r="H309" s="22">
        <v>0</v>
      </c>
      <c r="I309" s="22">
        <v>0</v>
      </c>
      <c r="J309" s="22">
        <v>-15378</v>
      </c>
      <c r="K309" s="22">
        <v>0</v>
      </c>
      <c r="L309" s="22">
        <v>0</v>
      </c>
      <c r="M309" s="22">
        <v>0</v>
      </c>
      <c r="N309" s="22">
        <v>56468</v>
      </c>
      <c r="O309" s="22">
        <v>0</v>
      </c>
      <c r="P309" s="22">
        <v>0</v>
      </c>
      <c r="Q309" s="22">
        <v>0</v>
      </c>
      <c r="R309" s="22">
        <v>0</v>
      </c>
      <c r="S309" s="22">
        <v>55387</v>
      </c>
    </row>
    <row r="310" spans="1:19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157633</v>
      </c>
      <c r="F310" s="22">
        <v>-61645</v>
      </c>
      <c r="G310" s="22">
        <v>0</v>
      </c>
      <c r="H310" s="22">
        <v>0</v>
      </c>
      <c r="I310" s="22">
        <v>0</v>
      </c>
      <c r="J310" s="22">
        <v>0</v>
      </c>
      <c r="K310" s="22"/>
      <c r="L310" s="22">
        <v>0</v>
      </c>
      <c r="M310" s="22">
        <v>0</v>
      </c>
      <c r="N310" s="22">
        <v>61924</v>
      </c>
      <c r="O310" s="22">
        <v>0</v>
      </c>
      <c r="P310" s="22">
        <v>0</v>
      </c>
      <c r="Q310" s="22">
        <v>0</v>
      </c>
      <c r="R310" s="22">
        <v>0</v>
      </c>
      <c r="S310" s="22">
        <v>157912</v>
      </c>
    </row>
    <row r="311" spans="1:19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277904</v>
      </c>
      <c r="F311" s="22">
        <v>42608</v>
      </c>
      <c r="G311" s="22">
        <v>0</v>
      </c>
      <c r="H311" s="22">
        <v>58000</v>
      </c>
      <c r="I311" s="22">
        <v>0</v>
      </c>
      <c r="J311" s="22">
        <v>-47436</v>
      </c>
      <c r="K311" s="22">
        <v>0</v>
      </c>
      <c r="L311" s="22">
        <v>0</v>
      </c>
      <c r="M311" s="22">
        <v>0</v>
      </c>
      <c r="N311" s="22">
        <v>72597</v>
      </c>
      <c r="O311" s="22">
        <v>0</v>
      </c>
      <c r="P311" s="22">
        <v>0</v>
      </c>
      <c r="Q311" s="22">
        <v>0</v>
      </c>
      <c r="R311" s="22">
        <v>0</v>
      </c>
      <c r="S311" s="22">
        <v>403673</v>
      </c>
    </row>
    <row r="312" spans="1:19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1158953</v>
      </c>
      <c r="F312" s="22">
        <v>313857</v>
      </c>
      <c r="G312" s="22">
        <v>-430000</v>
      </c>
      <c r="H312" s="22">
        <v>0</v>
      </c>
      <c r="I312" s="22">
        <v>0</v>
      </c>
      <c r="J312" s="22">
        <v>-61369</v>
      </c>
      <c r="K312" s="22">
        <v>0</v>
      </c>
      <c r="L312" s="22">
        <v>0</v>
      </c>
      <c r="M312" s="22">
        <v>0</v>
      </c>
      <c r="N312" s="22">
        <v>89309</v>
      </c>
      <c r="O312" s="22">
        <v>0</v>
      </c>
      <c r="P312" s="22">
        <v>0</v>
      </c>
      <c r="Q312" s="22">
        <v>0</v>
      </c>
      <c r="R312" s="22">
        <v>0</v>
      </c>
      <c r="S312" s="22">
        <v>1070750</v>
      </c>
    </row>
    <row r="313" spans="1:19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111109</v>
      </c>
      <c r="F313" s="22">
        <v>279128</v>
      </c>
      <c r="G313" s="22">
        <v>0</v>
      </c>
      <c r="H313" s="22">
        <v>21200</v>
      </c>
      <c r="I313" s="22">
        <v>0</v>
      </c>
      <c r="J313" s="22">
        <v>-416149</v>
      </c>
      <c r="K313" s="22">
        <v>0</v>
      </c>
      <c r="L313" s="22">
        <v>0</v>
      </c>
      <c r="M313" s="22">
        <v>0</v>
      </c>
      <c r="N313" s="22">
        <v>80662</v>
      </c>
      <c r="O313" s="22">
        <v>0</v>
      </c>
      <c r="P313" s="22">
        <v>0</v>
      </c>
      <c r="Q313" s="22">
        <v>0</v>
      </c>
      <c r="R313" s="22">
        <v>0</v>
      </c>
      <c r="S313" s="22">
        <v>75950</v>
      </c>
    </row>
    <row r="314" spans="1:19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71330</v>
      </c>
      <c r="F314" s="22">
        <v>23770</v>
      </c>
      <c r="G314" s="22">
        <v>0</v>
      </c>
      <c r="H314" s="22">
        <v>0</v>
      </c>
      <c r="I314" s="22">
        <v>0</v>
      </c>
      <c r="J314" s="22">
        <v>0</v>
      </c>
      <c r="K314" s="22">
        <v>417</v>
      </c>
      <c r="L314" s="22">
        <v>0</v>
      </c>
      <c r="M314" s="22">
        <v>0</v>
      </c>
      <c r="N314" s="22">
        <v>48693</v>
      </c>
      <c r="O314" s="22">
        <v>0</v>
      </c>
      <c r="P314" s="22">
        <v>0</v>
      </c>
      <c r="Q314" s="22">
        <v>0</v>
      </c>
      <c r="R314" s="22">
        <v>0</v>
      </c>
      <c r="S314" s="22">
        <v>144210</v>
      </c>
    </row>
    <row r="315" spans="1:19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1640310</v>
      </c>
      <c r="F315" s="22">
        <v>379497</v>
      </c>
      <c r="G315" s="22">
        <v>85993</v>
      </c>
      <c r="H315" s="22">
        <v>0</v>
      </c>
      <c r="I315" s="22">
        <v>0</v>
      </c>
      <c r="J315" s="22">
        <v>-570690</v>
      </c>
      <c r="K315" s="22">
        <v>0</v>
      </c>
      <c r="L315" s="22">
        <v>0</v>
      </c>
      <c r="M315" s="22">
        <v>0</v>
      </c>
      <c r="N315" s="22">
        <v>201747</v>
      </c>
      <c r="O315" s="22">
        <v>0</v>
      </c>
      <c r="P315" s="22">
        <v>0</v>
      </c>
      <c r="Q315" s="22">
        <v>0</v>
      </c>
      <c r="R315" s="22">
        <v>0</v>
      </c>
      <c r="S315" s="22">
        <v>1736857</v>
      </c>
    </row>
    <row r="316" spans="1:19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1732340</v>
      </c>
      <c r="F316" s="22">
        <v>1137102</v>
      </c>
      <c r="G316" s="22">
        <v>0</v>
      </c>
      <c r="H316" s="22">
        <v>3000000</v>
      </c>
      <c r="I316" s="22">
        <v>0</v>
      </c>
      <c r="J316" s="22">
        <v>-138278</v>
      </c>
      <c r="K316" s="22">
        <v>0</v>
      </c>
      <c r="L316" s="22">
        <v>0</v>
      </c>
      <c r="M316" s="22">
        <v>0</v>
      </c>
      <c r="N316" s="22">
        <v>334973</v>
      </c>
      <c r="O316" s="22">
        <v>0</v>
      </c>
      <c r="P316" s="22">
        <v>0</v>
      </c>
      <c r="Q316" s="22">
        <v>0</v>
      </c>
      <c r="R316" s="22">
        <v>-4</v>
      </c>
      <c r="S316" s="22">
        <v>6066133</v>
      </c>
    </row>
    <row r="317" spans="1:19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884256</v>
      </c>
      <c r="F317" s="22">
        <v>91860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976116</v>
      </c>
    </row>
    <row r="318" spans="1:19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297239</v>
      </c>
      <c r="F318" s="22">
        <v>20285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317524</v>
      </c>
    </row>
    <row r="319" spans="1:19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61352</v>
      </c>
      <c r="F319" s="22">
        <v>29539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90891</v>
      </c>
    </row>
    <row r="320" spans="1:19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77D32-23A1-42E7-A383-455BCCAF88C4}">
  <dimension ref="A1:S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778</v>
      </c>
      <c r="D1" s="20" t="s">
        <v>809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780</v>
      </c>
      <c r="F2" s="21" t="s">
        <v>781</v>
      </c>
      <c r="G2" s="21" t="s">
        <v>782</v>
      </c>
      <c r="H2" s="21" t="s">
        <v>783</v>
      </c>
      <c r="I2" s="21" t="s">
        <v>784</v>
      </c>
      <c r="J2" s="21" t="s">
        <v>785</v>
      </c>
      <c r="K2" s="21" t="s">
        <v>786</v>
      </c>
      <c r="L2" s="21" t="s">
        <v>787</v>
      </c>
      <c r="M2" s="21" t="s">
        <v>788</v>
      </c>
      <c r="N2" s="21" t="s">
        <v>16</v>
      </c>
      <c r="O2" s="21" t="s">
        <v>789</v>
      </c>
      <c r="P2" s="21" t="s">
        <v>790</v>
      </c>
      <c r="Q2" s="21" t="s">
        <v>791</v>
      </c>
      <c r="R2" s="21" t="s">
        <v>792</v>
      </c>
      <c r="S2" s="21" t="s">
        <v>793</v>
      </c>
    </row>
    <row r="3" spans="1:19" x14ac:dyDescent="0.25">
      <c r="A3" s="21"/>
      <c r="B3" s="21"/>
      <c r="C3" s="21"/>
      <c r="D3" s="21" t="s">
        <v>89</v>
      </c>
      <c r="E3" s="21" t="s">
        <v>794</v>
      </c>
      <c r="F3" s="21" t="s">
        <v>795</v>
      </c>
      <c r="G3" s="21" t="s">
        <v>796</v>
      </c>
      <c r="H3" s="21" t="s">
        <v>797</v>
      </c>
      <c r="I3" s="21" t="s">
        <v>798</v>
      </c>
      <c r="J3" s="21" t="s">
        <v>799</v>
      </c>
      <c r="K3" s="21" t="s">
        <v>800</v>
      </c>
      <c r="L3" s="21" t="s">
        <v>801</v>
      </c>
      <c r="M3" s="21" t="s">
        <v>802</v>
      </c>
      <c r="N3" s="21" t="s">
        <v>803</v>
      </c>
      <c r="O3" s="21" t="s">
        <v>804</v>
      </c>
      <c r="P3" s="21" t="s">
        <v>805</v>
      </c>
      <c r="Q3" s="21" t="s">
        <v>806</v>
      </c>
      <c r="R3" s="21" t="s">
        <v>807</v>
      </c>
      <c r="S3" s="21" t="s">
        <v>808</v>
      </c>
    </row>
    <row r="4" spans="1:1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209721770</v>
      </c>
      <c r="F4" s="22">
        <v>0</v>
      </c>
      <c r="G4" s="22">
        <v>64929612</v>
      </c>
      <c r="H4" s="22">
        <v>-9042590</v>
      </c>
      <c r="I4" s="22">
        <v>-35180478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-3998609</v>
      </c>
      <c r="S4" s="22">
        <v>226429705</v>
      </c>
    </row>
    <row r="5" spans="1:1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18826074</v>
      </c>
      <c r="F5" s="22">
        <v>0</v>
      </c>
      <c r="G5" s="22">
        <v>5646724</v>
      </c>
      <c r="H5" s="22">
        <v>-112960</v>
      </c>
      <c r="I5" s="22">
        <v>-6081307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18278531</v>
      </c>
    </row>
    <row r="6" spans="1:1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12893138</v>
      </c>
      <c r="F6" s="22">
        <v>0</v>
      </c>
      <c r="G6" s="22">
        <v>4279419</v>
      </c>
      <c r="H6" s="22">
        <v>-377196</v>
      </c>
      <c r="I6" s="22">
        <v>-3525056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13270305</v>
      </c>
    </row>
    <row r="7" spans="1:1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7504783000</v>
      </c>
      <c r="F7" s="22">
        <v>0</v>
      </c>
      <c r="G7" s="22">
        <v>1212079000</v>
      </c>
      <c r="H7" s="22">
        <v>-349744000</v>
      </c>
      <c r="I7" s="22">
        <v>-966904000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272340000</v>
      </c>
      <c r="S7" s="22">
        <v>7672554000</v>
      </c>
    </row>
    <row r="8" spans="1:1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60972495</v>
      </c>
      <c r="F8" s="22">
        <v>0</v>
      </c>
      <c r="G8" s="22">
        <v>24354966</v>
      </c>
      <c r="H8" s="22">
        <v>-1185721</v>
      </c>
      <c r="I8" s="22">
        <v>-7740968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76400772</v>
      </c>
    </row>
    <row r="9" spans="1:1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22788414</v>
      </c>
      <c r="F9" s="22">
        <v>0</v>
      </c>
      <c r="G9" s="22">
        <v>3388616</v>
      </c>
      <c r="H9" s="22">
        <v>0</v>
      </c>
      <c r="I9" s="22">
        <v>-413614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25763416</v>
      </c>
    </row>
    <row r="10" spans="1:1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49526220</v>
      </c>
      <c r="F10" s="22">
        <v>0</v>
      </c>
      <c r="G10" s="22">
        <v>5811000</v>
      </c>
      <c r="H10" s="22">
        <v>-1522021</v>
      </c>
      <c r="I10" s="22">
        <v>-9204312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44610887</v>
      </c>
    </row>
    <row r="11" spans="1:1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7026136000</v>
      </c>
      <c r="F11" s="22">
        <v>0</v>
      </c>
      <c r="G11" s="22">
        <v>880125000</v>
      </c>
      <c r="H11" s="22">
        <v>-231605000</v>
      </c>
      <c r="I11" s="22">
        <v>-419535000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19156000</v>
      </c>
      <c r="S11" s="22">
        <v>7274277000</v>
      </c>
    </row>
    <row r="12" spans="1:1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66568000</v>
      </c>
      <c r="F12" s="22">
        <v>0</v>
      </c>
      <c r="G12" s="22">
        <v>14899000</v>
      </c>
      <c r="H12" s="22">
        <v>-1124000</v>
      </c>
      <c r="I12" s="22">
        <v>-14242000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3000</v>
      </c>
      <c r="S12" s="22">
        <v>66104000</v>
      </c>
    </row>
    <row r="13" spans="1:1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255352700</v>
      </c>
      <c r="F13" s="22">
        <v>0</v>
      </c>
      <c r="G13" s="22">
        <v>21104712</v>
      </c>
      <c r="H13" s="22">
        <v>-7164231</v>
      </c>
      <c r="I13" s="22">
        <v>-17032693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12090797</v>
      </c>
      <c r="S13" s="22">
        <v>264351285</v>
      </c>
    </row>
    <row r="14" spans="1:1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15643742</v>
      </c>
      <c r="F14" s="22">
        <v>0</v>
      </c>
      <c r="G14" s="22">
        <v>0</v>
      </c>
      <c r="H14" s="22">
        <v>1806784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-1310630</v>
      </c>
      <c r="S14" s="22">
        <v>16139896</v>
      </c>
    </row>
    <row r="15" spans="1:1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36955241</v>
      </c>
      <c r="F15" s="22">
        <v>0</v>
      </c>
      <c r="G15" s="22">
        <v>32319898</v>
      </c>
      <c r="H15" s="22">
        <v>-5568131</v>
      </c>
      <c r="I15" s="22">
        <v>-18907342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44799666</v>
      </c>
    </row>
    <row r="16" spans="1:1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252904000</v>
      </c>
      <c r="F16" s="22">
        <v>0</v>
      </c>
      <c r="G16" s="22">
        <v>6031000</v>
      </c>
      <c r="H16" s="22">
        <v>-19836000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239099000</v>
      </c>
    </row>
    <row r="17" spans="1:1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63132873</v>
      </c>
      <c r="F17" s="22">
        <v>0</v>
      </c>
      <c r="G17" s="22">
        <v>24861162</v>
      </c>
      <c r="H17" s="22">
        <v>-2281692</v>
      </c>
      <c r="I17" s="22">
        <v>-26370521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59341822</v>
      </c>
    </row>
    <row r="18" spans="1:1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452208000</v>
      </c>
      <c r="F18" s="22">
        <v>0</v>
      </c>
      <c r="G18" s="22">
        <v>205708000</v>
      </c>
      <c r="H18" s="22">
        <v>-53830000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604086000</v>
      </c>
    </row>
    <row r="19" spans="1:1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181062126</v>
      </c>
      <c r="F19" s="22">
        <v>0</v>
      </c>
      <c r="G19" s="22">
        <v>110286720</v>
      </c>
      <c r="H19" s="22">
        <v>-74891422</v>
      </c>
      <c r="I19" s="22">
        <v>-57166972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159290452</v>
      </c>
    </row>
    <row r="20" spans="1:1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18604138</v>
      </c>
      <c r="F20" s="22">
        <v>0</v>
      </c>
      <c r="G20" s="22">
        <v>18186384</v>
      </c>
      <c r="H20" s="22">
        <v>-2067887</v>
      </c>
      <c r="I20" s="22">
        <v>-8841956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25880679</v>
      </c>
    </row>
    <row r="21" spans="1:19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178304272</v>
      </c>
      <c r="F21" s="22">
        <v>0</v>
      </c>
      <c r="G21" s="22">
        <v>61014150</v>
      </c>
      <c r="H21" s="22">
        <v>-25457089</v>
      </c>
      <c r="I21" s="22">
        <v>-26131451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16445</v>
      </c>
      <c r="S21" s="22">
        <v>187746327</v>
      </c>
    </row>
    <row r="22" spans="1:19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32754296</v>
      </c>
      <c r="F22" s="22">
        <v>0</v>
      </c>
      <c r="G22" s="22">
        <v>2547726</v>
      </c>
      <c r="H22" s="22">
        <v>-2121627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3245094</v>
      </c>
      <c r="S22" s="22">
        <v>36425489</v>
      </c>
    </row>
    <row r="23" spans="1:19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10196103</v>
      </c>
      <c r="F23" s="22">
        <v>0</v>
      </c>
      <c r="G23" s="22">
        <v>1715693</v>
      </c>
      <c r="H23" s="22">
        <v>-877989</v>
      </c>
      <c r="I23" s="22">
        <v>-331530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10702277</v>
      </c>
    </row>
    <row r="24" spans="1:19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12355409</v>
      </c>
      <c r="F24" s="22">
        <v>0</v>
      </c>
      <c r="G24" s="22">
        <v>1234294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13589703</v>
      </c>
    </row>
    <row r="25" spans="1:19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64159154</v>
      </c>
      <c r="F25" s="22">
        <v>0</v>
      </c>
      <c r="G25" s="22">
        <v>5552637</v>
      </c>
      <c r="H25" s="22">
        <v>-4110024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65601767</v>
      </c>
    </row>
    <row r="26" spans="1:19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32641909</v>
      </c>
      <c r="F26" s="22">
        <v>0</v>
      </c>
      <c r="G26" s="22">
        <v>11165517</v>
      </c>
      <c r="H26" s="22">
        <v>-1360106</v>
      </c>
      <c r="I26" s="22">
        <v>-6609707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35837613</v>
      </c>
    </row>
    <row r="27" spans="1:19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256518911</v>
      </c>
      <c r="F27" s="22">
        <v>0</v>
      </c>
      <c r="G27" s="22">
        <v>90267551</v>
      </c>
      <c r="H27" s="22">
        <v>-8930511</v>
      </c>
      <c r="I27" s="22">
        <v>-34205887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303650064</v>
      </c>
    </row>
    <row r="28" spans="1:19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459809383</v>
      </c>
      <c r="F28" s="22">
        <v>0</v>
      </c>
      <c r="G28" s="22">
        <v>796815821</v>
      </c>
      <c r="H28" s="22">
        <v>-37489384</v>
      </c>
      <c r="I28" s="22">
        <v>-140870051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1078265769</v>
      </c>
    </row>
    <row r="29" spans="1:19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2664867</v>
      </c>
      <c r="F29" s="22">
        <v>0</v>
      </c>
      <c r="G29" s="22">
        <v>189821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967</v>
      </c>
      <c r="S29" s="22">
        <v>2855655</v>
      </c>
    </row>
    <row r="30" spans="1:19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16040908</v>
      </c>
      <c r="F30" s="22">
        <v>0</v>
      </c>
      <c r="G30" s="22">
        <v>4955091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20995999</v>
      </c>
    </row>
    <row r="31" spans="1:19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13054259</v>
      </c>
      <c r="F31" s="22">
        <v>0</v>
      </c>
      <c r="G31" s="22">
        <v>3840664</v>
      </c>
      <c r="H31" s="22">
        <v>-44114</v>
      </c>
      <c r="I31" s="22">
        <v>-2368555</v>
      </c>
      <c r="J31" s="22">
        <v>0</v>
      </c>
      <c r="K31" s="22"/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14482254</v>
      </c>
    </row>
    <row r="32" spans="1:19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44063816</v>
      </c>
      <c r="F32" s="22">
        <v>0</v>
      </c>
      <c r="G32" s="22">
        <v>11102477</v>
      </c>
      <c r="H32" s="22">
        <v>-4649035</v>
      </c>
      <c r="I32" s="22">
        <v>-3091155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47426103</v>
      </c>
    </row>
    <row r="33" spans="1:19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28784082</v>
      </c>
      <c r="F33" s="22">
        <v>0</v>
      </c>
      <c r="G33" s="22">
        <v>20455994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49240076</v>
      </c>
    </row>
    <row r="34" spans="1:19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15948818</v>
      </c>
      <c r="F34" s="22">
        <v>0</v>
      </c>
      <c r="G34" s="22">
        <v>1513250</v>
      </c>
      <c r="H34" s="22">
        <v>0</v>
      </c>
      <c r="I34" s="22">
        <v>-1038329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16423739</v>
      </c>
    </row>
    <row r="35" spans="1:19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26180341</v>
      </c>
      <c r="F35" s="22">
        <v>0</v>
      </c>
      <c r="G35" s="22">
        <v>745524</v>
      </c>
      <c r="H35" s="22">
        <v>0</v>
      </c>
      <c r="I35" s="22">
        <v>-2485400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24440465</v>
      </c>
    </row>
    <row r="36" spans="1:19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87173170</v>
      </c>
      <c r="F36" s="22">
        <v>0</v>
      </c>
      <c r="G36" s="22">
        <v>10813364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97986534</v>
      </c>
    </row>
    <row r="37" spans="1:19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23096728</v>
      </c>
      <c r="F37" s="22">
        <v>0</v>
      </c>
      <c r="G37" s="22">
        <v>3281245</v>
      </c>
      <c r="H37" s="22">
        <v>-903947</v>
      </c>
      <c r="I37" s="22">
        <v>-4292290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21181736</v>
      </c>
    </row>
    <row r="38" spans="1:19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23559971</v>
      </c>
      <c r="F38" s="22">
        <v>0</v>
      </c>
      <c r="G38" s="22">
        <v>6492468</v>
      </c>
      <c r="H38" s="22">
        <v>-3022316</v>
      </c>
      <c r="I38" s="22">
        <v>-2266037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24764086</v>
      </c>
    </row>
    <row r="39" spans="1:19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7071569</v>
      </c>
      <c r="F39" s="22">
        <v>0</v>
      </c>
      <c r="G39" s="22">
        <v>0</v>
      </c>
      <c r="H39" s="22">
        <v>178372</v>
      </c>
      <c r="I39" s="22">
        <v>0</v>
      </c>
      <c r="J39" s="22">
        <v>0</v>
      </c>
      <c r="K39" s="22"/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7249941</v>
      </c>
    </row>
    <row r="40" spans="1:19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49832861</v>
      </c>
      <c r="F40" s="22">
        <v>0</v>
      </c>
      <c r="G40" s="22">
        <v>7787107</v>
      </c>
      <c r="H40" s="22">
        <v>0</v>
      </c>
      <c r="I40" s="22">
        <v>-2569578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55050390</v>
      </c>
    </row>
    <row r="41" spans="1:19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108661115</v>
      </c>
      <c r="F41" s="22">
        <v>0</v>
      </c>
      <c r="G41" s="22">
        <v>20432854</v>
      </c>
      <c r="H41" s="22">
        <v>-2511376</v>
      </c>
      <c r="I41" s="22">
        <v>-15678457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110904136</v>
      </c>
    </row>
    <row r="42" spans="1:19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116662043</v>
      </c>
      <c r="F42" s="22">
        <v>0</v>
      </c>
      <c r="G42" s="22">
        <v>12097971</v>
      </c>
      <c r="H42" s="22">
        <v>-1390520</v>
      </c>
      <c r="I42" s="22">
        <v>-10788960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116580534</v>
      </c>
    </row>
    <row r="43" spans="1:19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7813757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7813757</v>
      </c>
    </row>
    <row r="44" spans="1:19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64476566</v>
      </c>
      <c r="F44" s="22">
        <v>0</v>
      </c>
      <c r="G44" s="22">
        <v>7700323</v>
      </c>
      <c r="H44" s="22">
        <v>0</v>
      </c>
      <c r="I44" s="22">
        <v>-1060226</v>
      </c>
      <c r="J44" s="22">
        <v>0</v>
      </c>
      <c r="K44" s="22"/>
      <c r="L44" s="22">
        <v>0</v>
      </c>
      <c r="M44" s="22">
        <v>628226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71744889</v>
      </c>
    </row>
    <row r="45" spans="1:19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31205174</v>
      </c>
      <c r="F45" s="22">
        <v>0</v>
      </c>
      <c r="G45" s="22">
        <v>7612383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38817557</v>
      </c>
    </row>
    <row r="46" spans="1:19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9858702</v>
      </c>
      <c r="F46" s="22">
        <v>0</v>
      </c>
      <c r="G46" s="22">
        <v>4816021</v>
      </c>
      <c r="H46" s="22">
        <v>-1127927</v>
      </c>
      <c r="I46" s="22">
        <v>0</v>
      </c>
      <c r="J46" s="22">
        <v>0</v>
      </c>
      <c r="K46" s="22"/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13546796</v>
      </c>
    </row>
    <row r="47" spans="1:19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167115808</v>
      </c>
      <c r="F47" s="22">
        <v>0</v>
      </c>
      <c r="G47" s="22">
        <v>46782459</v>
      </c>
      <c r="H47" s="22">
        <v>-16407476</v>
      </c>
      <c r="I47" s="22">
        <v>-49618847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-5141437</v>
      </c>
      <c r="S47" s="22">
        <v>142730507</v>
      </c>
    </row>
    <row r="48" spans="1:19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167686178</v>
      </c>
      <c r="F48" s="22">
        <v>0</v>
      </c>
      <c r="G48" s="22">
        <v>37080141</v>
      </c>
      <c r="H48" s="22">
        <v>-211964</v>
      </c>
      <c r="I48" s="22">
        <v>-17766792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186787563</v>
      </c>
    </row>
    <row r="49" spans="1:19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68018101</v>
      </c>
      <c r="F49" s="22">
        <v>0</v>
      </c>
      <c r="G49" s="22">
        <v>0</v>
      </c>
      <c r="H49" s="22">
        <v>5352245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73370346</v>
      </c>
    </row>
    <row r="50" spans="1:19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6536041</v>
      </c>
      <c r="F50" s="22">
        <v>0</v>
      </c>
      <c r="G50" s="22">
        <v>10746580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17282621</v>
      </c>
    </row>
    <row r="51" spans="1:19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95727281</v>
      </c>
      <c r="F51" s="22">
        <v>0</v>
      </c>
      <c r="G51" s="22">
        <v>17311341</v>
      </c>
      <c r="H51" s="22">
        <v>-2099515</v>
      </c>
      <c r="I51" s="22">
        <v>-13711292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97227815</v>
      </c>
    </row>
    <row r="52" spans="1:19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27193894</v>
      </c>
      <c r="F52" s="22">
        <v>0</v>
      </c>
      <c r="G52" s="22">
        <v>3373224</v>
      </c>
      <c r="H52" s="22">
        <v>-63184</v>
      </c>
      <c r="I52" s="22">
        <v>-2506340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27997594</v>
      </c>
    </row>
    <row r="53" spans="1:19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47123738</v>
      </c>
      <c r="F53" s="22">
        <v>0</v>
      </c>
      <c r="G53" s="22">
        <v>17148252</v>
      </c>
      <c r="H53" s="22">
        <v>-2294735</v>
      </c>
      <c r="I53" s="22">
        <v>-5025823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56951432</v>
      </c>
    </row>
    <row r="54" spans="1:19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25598737</v>
      </c>
      <c r="F54" s="22">
        <v>0</v>
      </c>
      <c r="G54" s="22">
        <v>48707</v>
      </c>
      <c r="H54" s="22">
        <v>0</v>
      </c>
      <c r="I54" s="22">
        <v>-725475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24921969</v>
      </c>
    </row>
    <row r="55" spans="1:19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40076484</v>
      </c>
      <c r="F55" s="22">
        <v>0</v>
      </c>
      <c r="G55" s="22">
        <v>8864932</v>
      </c>
      <c r="H55" s="22">
        <v>-2242981</v>
      </c>
      <c r="I55" s="22">
        <v>-8388090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38310345</v>
      </c>
    </row>
    <row r="56" spans="1:19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17493209</v>
      </c>
      <c r="F56" s="22">
        <v>0</v>
      </c>
      <c r="G56" s="22">
        <v>5494109</v>
      </c>
      <c r="H56" s="22">
        <v>-33458</v>
      </c>
      <c r="I56" s="22">
        <v>-1952582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21001278</v>
      </c>
    </row>
    <row r="57" spans="1:19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65441765</v>
      </c>
      <c r="F57" s="22">
        <v>0</v>
      </c>
      <c r="G57" s="22">
        <v>26490914</v>
      </c>
      <c r="H57" s="22">
        <v>-21932985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69999694</v>
      </c>
    </row>
    <row r="58" spans="1:19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127897808</v>
      </c>
      <c r="F58" s="22">
        <v>0</v>
      </c>
      <c r="G58" s="22">
        <v>20742627</v>
      </c>
      <c r="H58" s="22">
        <v>-6978164</v>
      </c>
      <c r="I58" s="22">
        <v>0</v>
      </c>
      <c r="J58" s="22">
        <v>0</v>
      </c>
      <c r="K58" s="22"/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141662271</v>
      </c>
    </row>
    <row r="59" spans="1:19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44662085</v>
      </c>
      <c r="F59" s="22">
        <v>0</v>
      </c>
      <c r="G59" s="22">
        <v>0</v>
      </c>
      <c r="H59" s="22">
        <v>0</v>
      </c>
      <c r="I59" s="22">
        <v>-48530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44613555</v>
      </c>
    </row>
    <row r="60" spans="1:19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74409605</v>
      </c>
      <c r="F60" s="22">
        <v>0</v>
      </c>
      <c r="G60" s="22">
        <v>5440199</v>
      </c>
      <c r="H60" s="22">
        <v>-1145307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78704497</v>
      </c>
    </row>
    <row r="61" spans="1:19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24458049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24458049</v>
      </c>
    </row>
    <row r="62" spans="1:19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48674460</v>
      </c>
      <c r="F62" s="22">
        <v>0</v>
      </c>
      <c r="G62" s="22">
        <v>5567612</v>
      </c>
      <c r="H62" s="22">
        <v>0</v>
      </c>
      <c r="I62" s="22">
        <v>-1593366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-32723</v>
      </c>
      <c r="S62" s="22">
        <v>52615983</v>
      </c>
    </row>
    <row r="63" spans="1:19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161699820</v>
      </c>
      <c r="F63" s="22">
        <v>0</v>
      </c>
      <c r="G63" s="22">
        <v>25127598</v>
      </c>
      <c r="H63" s="22">
        <v>-9628790</v>
      </c>
      <c r="I63" s="22">
        <v>-8308767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168889861</v>
      </c>
    </row>
    <row r="64" spans="1:19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7272376</v>
      </c>
      <c r="F64" s="22">
        <v>0</v>
      </c>
      <c r="G64" s="22">
        <v>1462672</v>
      </c>
      <c r="H64" s="22">
        <v>0</v>
      </c>
      <c r="I64" s="22">
        <v>-695524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8039524</v>
      </c>
    </row>
    <row r="65" spans="1:19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15601283</v>
      </c>
      <c r="F65" s="22">
        <v>0</v>
      </c>
      <c r="G65" s="22">
        <v>4228351</v>
      </c>
      <c r="H65" s="22">
        <v>-1427522</v>
      </c>
      <c r="I65" s="22">
        <v>-700789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17701323</v>
      </c>
    </row>
    <row r="66" spans="1:19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26053081</v>
      </c>
      <c r="F66" s="22">
        <v>0</v>
      </c>
      <c r="G66" s="22">
        <v>2406612</v>
      </c>
      <c r="H66" s="22">
        <v>0</v>
      </c>
      <c r="I66" s="22">
        <v>0</v>
      </c>
      <c r="J66" s="22">
        <v>0</v>
      </c>
      <c r="K66" s="22"/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28459693</v>
      </c>
    </row>
    <row r="67" spans="1:19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31579037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409299</v>
      </c>
      <c r="S67" s="22">
        <v>31988336</v>
      </c>
    </row>
    <row r="68" spans="1:19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3323873</v>
      </c>
      <c r="F68" s="22">
        <v>0</v>
      </c>
      <c r="G68" s="22">
        <v>3642797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6966670</v>
      </c>
    </row>
    <row r="69" spans="1:19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17807835</v>
      </c>
      <c r="F69" s="22">
        <v>0</v>
      </c>
      <c r="G69" s="22">
        <v>0</v>
      </c>
      <c r="H69" s="22">
        <v>0</v>
      </c>
      <c r="I69" s="22">
        <v>-630509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17177326</v>
      </c>
    </row>
    <row r="70" spans="1:19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103002627</v>
      </c>
      <c r="F70" s="22">
        <v>0</v>
      </c>
      <c r="G70" s="22">
        <v>31947951</v>
      </c>
      <c r="H70" s="22">
        <v>-7938052</v>
      </c>
      <c r="I70" s="22">
        <v>-4537922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122474604</v>
      </c>
    </row>
    <row r="71" spans="1:19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98408214</v>
      </c>
      <c r="F71" s="22">
        <v>0</v>
      </c>
      <c r="G71" s="22">
        <v>-4089631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94318583</v>
      </c>
    </row>
    <row r="72" spans="1:19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14676547</v>
      </c>
      <c r="F72" s="22">
        <v>0</v>
      </c>
      <c r="G72" s="22">
        <v>36831</v>
      </c>
      <c r="H72" s="22">
        <v>0</v>
      </c>
      <c r="I72" s="22">
        <v>0</v>
      </c>
      <c r="J72" s="22">
        <v>0</v>
      </c>
      <c r="K72" s="22"/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14713378</v>
      </c>
    </row>
    <row r="73" spans="1:19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11917779</v>
      </c>
      <c r="F73" s="22">
        <v>0</v>
      </c>
      <c r="G73" s="22">
        <v>5304345</v>
      </c>
      <c r="H73" s="22">
        <v>-346408</v>
      </c>
      <c r="I73" s="22">
        <v>-1205680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15670036</v>
      </c>
    </row>
    <row r="74" spans="1:19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8151454</v>
      </c>
      <c r="F74" s="22">
        <v>0</v>
      </c>
      <c r="G74" s="22">
        <v>0</v>
      </c>
      <c r="H74" s="22">
        <v>-98393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8053061</v>
      </c>
    </row>
    <row r="75" spans="1:19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14857864</v>
      </c>
      <c r="F75" s="22">
        <v>0</v>
      </c>
      <c r="G75" s="22">
        <v>7488493</v>
      </c>
      <c r="H75" s="22">
        <v>-1529342</v>
      </c>
      <c r="I75" s="22">
        <v>-3254731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17562284</v>
      </c>
    </row>
    <row r="76" spans="1:19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7005085</v>
      </c>
      <c r="F76" s="22">
        <v>0</v>
      </c>
      <c r="G76" s="22">
        <v>100000</v>
      </c>
      <c r="H76" s="22">
        <v>0</v>
      </c>
      <c r="I76" s="22">
        <v>-87959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7017126</v>
      </c>
    </row>
    <row r="77" spans="1:19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14787044</v>
      </c>
      <c r="F77" s="22">
        <v>0</v>
      </c>
      <c r="G77" s="22">
        <v>2028162</v>
      </c>
      <c r="H77" s="22">
        <v>-1266620</v>
      </c>
      <c r="I77" s="22">
        <v>-406912</v>
      </c>
      <c r="J77" s="22">
        <v>0</v>
      </c>
      <c r="K77" s="22"/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15141674</v>
      </c>
    </row>
    <row r="78" spans="1:19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86361236</v>
      </c>
      <c r="F78" s="22">
        <v>0</v>
      </c>
      <c r="G78" s="22">
        <v>16459577</v>
      </c>
      <c r="H78" s="22">
        <v>-11799609</v>
      </c>
      <c r="I78" s="22">
        <v>-7102296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83918908</v>
      </c>
    </row>
    <row r="79" spans="1:19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24877291</v>
      </c>
      <c r="F79" s="22">
        <v>0</v>
      </c>
      <c r="G79" s="22">
        <v>5407448</v>
      </c>
      <c r="H79" s="22">
        <v>-1665054</v>
      </c>
      <c r="I79" s="22">
        <v>-7780062</v>
      </c>
      <c r="J79" s="22">
        <v>0</v>
      </c>
      <c r="K79" s="22"/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20839623</v>
      </c>
    </row>
    <row r="80" spans="1:19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27706227</v>
      </c>
      <c r="F80" s="22">
        <v>0</v>
      </c>
      <c r="G80" s="22">
        <v>3617916</v>
      </c>
      <c r="H80" s="22">
        <v>-109893</v>
      </c>
      <c r="I80" s="22">
        <v>-629554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30584696</v>
      </c>
    </row>
    <row r="81" spans="1:19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6810275</v>
      </c>
      <c r="F81" s="22">
        <v>0</v>
      </c>
      <c r="G81" s="22">
        <v>40291</v>
      </c>
      <c r="H81" s="22">
        <v>-140500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6710066</v>
      </c>
    </row>
    <row r="82" spans="1:19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60982053</v>
      </c>
      <c r="F82" s="22">
        <v>0</v>
      </c>
      <c r="G82" s="22">
        <v>0</v>
      </c>
      <c r="H82" s="22">
        <v>15832833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76814886</v>
      </c>
    </row>
    <row r="83" spans="1:19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51987627</v>
      </c>
      <c r="F83" s="22">
        <v>0</v>
      </c>
      <c r="G83" s="22">
        <v>7535398</v>
      </c>
      <c r="H83" s="22">
        <v>-1620570</v>
      </c>
      <c r="I83" s="22">
        <v>-2245636</v>
      </c>
      <c r="J83" s="22">
        <v>0</v>
      </c>
      <c r="K83" s="22"/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55656819</v>
      </c>
    </row>
    <row r="84" spans="1:19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57865822</v>
      </c>
      <c r="F84" s="22">
        <v>0</v>
      </c>
      <c r="G84" s="22">
        <v>6197184</v>
      </c>
      <c r="H84" s="22">
        <v>-1173193</v>
      </c>
      <c r="I84" s="22">
        <v>-157779</v>
      </c>
      <c r="J84" s="22">
        <v>0</v>
      </c>
      <c r="K84" s="22"/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62732034</v>
      </c>
    </row>
    <row r="85" spans="1:19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7824518</v>
      </c>
      <c r="F85" s="22">
        <v>0</v>
      </c>
      <c r="G85" s="22">
        <v>0</v>
      </c>
      <c r="H85" s="22">
        <v>1200</v>
      </c>
      <c r="I85" s="22">
        <v>-531119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7294599</v>
      </c>
    </row>
    <row r="86" spans="1:19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17447464</v>
      </c>
      <c r="F86" s="22">
        <v>0</v>
      </c>
      <c r="G86" s="22">
        <v>1650430</v>
      </c>
      <c r="H86" s="22">
        <v>-1986565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17111329</v>
      </c>
    </row>
    <row r="87" spans="1:19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37742459</v>
      </c>
      <c r="F87" s="22">
        <v>0</v>
      </c>
      <c r="G87" s="22">
        <v>3892375</v>
      </c>
      <c r="H87" s="22">
        <v>-344720</v>
      </c>
      <c r="I87" s="22">
        <v>-11160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41278954</v>
      </c>
    </row>
    <row r="88" spans="1:19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44672514</v>
      </c>
      <c r="F88" s="22">
        <v>0</v>
      </c>
      <c r="G88" s="22">
        <v>0</v>
      </c>
      <c r="H88" s="22">
        <v>-8763110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35909404</v>
      </c>
    </row>
    <row r="89" spans="1:19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12561306</v>
      </c>
      <c r="F89" s="22">
        <v>0</v>
      </c>
      <c r="G89" s="22">
        <v>-615305</v>
      </c>
      <c r="H89" s="22">
        <v>0</v>
      </c>
      <c r="I89" s="22">
        <v>0</v>
      </c>
      <c r="J89" s="22">
        <v>0</v>
      </c>
      <c r="K89" s="22"/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11946001</v>
      </c>
    </row>
    <row r="90" spans="1:19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17133696</v>
      </c>
      <c r="F90" s="22">
        <v>0</v>
      </c>
      <c r="G90" s="22">
        <v>18596717</v>
      </c>
      <c r="H90" s="22">
        <v>-9636764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26093649</v>
      </c>
    </row>
    <row r="91" spans="1:19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129753539</v>
      </c>
      <c r="F91" s="22">
        <v>0</v>
      </c>
      <c r="G91" s="22">
        <v>27999830</v>
      </c>
      <c r="H91" s="22">
        <v>-19847058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137906311</v>
      </c>
    </row>
    <row r="92" spans="1:19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4036056</v>
      </c>
      <c r="F92" s="22">
        <v>0</v>
      </c>
      <c r="G92" s="22">
        <v>549610</v>
      </c>
      <c r="H92" s="22">
        <v>-368585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4217081</v>
      </c>
    </row>
    <row r="93" spans="1:19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20753828</v>
      </c>
      <c r="F93" s="22">
        <v>0</v>
      </c>
      <c r="G93" s="22">
        <v>21628982</v>
      </c>
      <c r="H93" s="22">
        <v>-4707940</v>
      </c>
      <c r="I93" s="22">
        <v>-13260941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24413929</v>
      </c>
    </row>
    <row r="94" spans="1:19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8730305</v>
      </c>
      <c r="F94" s="22">
        <v>0</v>
      </c>
      <c r="G94" s="22">
        <v>1470918</v>
      </c>
      <c r="H94" s="22">
        <v>-10110</v>
      </c>
      <c r="I94" s="22">
        <v>-838001</v>
      </c>
      <c r="J94" s="22">
        <v>0</v>
      </c>
      <c r="K94" s="22"/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9353112</v>
      </c>
    </row>
    <row r="95" spans="1:19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513028</v>
      </c>
      <c r="F95" s="22">
        <v>0</v>
      </c>
      <c r="G95" s="22">
        <v>91522</v>
      </c>
      <c r="H95" s="22">
        <v>0</v>
      </c>
      <c r="I95" s="22">
        <v>-25341</v>
      </c>
      <c r="J95" s="22">
        <v>0</v>
      </c>
      <c r="K95" s="22"/>
      <c r="L95" s="22">
        <v>0</v>
      </c>
      <c r="M95" s="22">
        <v>25341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604550</v>
      </c>
    </row>
    <row r="96" spans="1:19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6389694</v>
      </c>
      <c r="F96" s="22">
        <v>0</v>
      </c>
      <c r="G96" s="22">
        <v>1914210</v>
      </c>
      <c r="H96" s="22">
        <v>-910341</v>
      </c>
      <c r="I96" s="22">
        <v>-9815</v>
      </c>
      <c r="J96" s="22">
        <v>0</v>
      </c>
      <c r="K96" s="22"/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7383748</v>
      </c>
    </row>
    <row r="97" spans="1:19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2307429</v>
      </c>
      <c r="F97" s="22">
        <v>0</v>
      </c>
      <c r="G97" s="22">
        <v>365883</v>
      </c>
      <c r="H97" s="22">
        <v>-36013</v>
      </c>
      <c r="I97" s="22">
        <v>-16595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2620704</v>
      </c>
    </row>
    <row r="98" spans="1:19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1580440</v>
      </c>
      <c r="F98" s="22">
        <v>0</v>
      </c>
      <c r="G98" s="22">
        <v>-7800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-14394</v>
      </c>
      <c r="S98" s="22">
        <v>1558246</v>
      </c>
    </row>
    <row r="99" spans="1:19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18517204</v>
      </c>
      <c r="F99" s="22">
        <v>0</v>
      </c>
      <c r="G99" s="22">
        <v>6042601</v>
      </c>
      <c r="H99" s="22">
        <v>-4360121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20199684</v>
      </c>
    </row>
    <row r="100" spans="1:19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2162509</v>
      </c>
      <c r="F100" s="22">
        <v>0</v>
      </c>
      <c r="G100" s="22">
        <v>190359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2352868</v>
      </c>
    </row>
    <row r="101" spans="1:19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36617143</v>
      </c>
      <c r="F101" s="22">
        <v>0</v>
      </c>
      <c r="G101" s="22">
        <v>-387830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36229313</v>
      </c>
    </row>
    <row r="102" spans="1:19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3128993</v>
      </c>
      <c r="F102" s="22">
        <v>0</v>
      </c>
      <c r="G102" s="22">
        <v>0</v>
      </c>
      <c r="H102" s="22">
        <v>-385958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2743035</v>
      </c>
    </row>
    <row r="103" spans="1:19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1183458</v>
      </c>
      <c r="F103" s="22">
        <v>0</v>
      </c>
      <c r="G103" s="22">
        <v>0</v>
      </c>
      <c r="H103" s="22">
        <v>-139589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1043869</v>
      </c>
    </row>
    <row r="104" spans="1:19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1267160</v>
      </c>
      <c r="F104" s="22">
        <v>0</v>
      </c>
      <c r="G104" s="22">
        <v>0</v>
      </c>
      <c r="H104" s="22">
        <v>-286647</v>
      </c>
      <c r="I104" s="22">
        <v>0</v>
      </c>
      <c r="J104" s="22">
        <v>0</v>
      </c>
      <c r="K104" s="22"/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980513</v>
      </c>
    </row>
    <row r="105" spans="1:19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2681531</v>
      </c>
      <c r="F105" s="22">
        <v>0</v>
      </c>
      <c r="G105" s="22">
        <v>2143660</v>
      </c>
      <c r="H105" s="22">
        <v>-45309</v>
      </c>
      <c r="I105" s="22">
        <v>-663780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4116102</v>
      </c>
    </row>
    <row r="106" spans="1:19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65139107</v>
      </c>
      <c r="F106" s="22">
        <v>0</v>
      </c>
      <c r="G106" s="22">
        <v>34900572</v>
      </c>
      <c r="H106" s="22">
        <v>-3447178</v>
      </c>
      <c r="I106" s="22">
        <v>-13705883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82886618</v>
      </c>
    </row>
    <row r="107" spans="1:19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9487000</v>
      </c>
      <c r="F107" s="22">
        <v>0</v>
      </c>
      <c r="G107" s="22">
        <v>1203749</v>
      </c>
      <c r="H107" s="22">
        <v>-124800</v>
      </c>
      <c r="I107" s="22">
        <v>-1346640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9219309</v>
      </c>
    </row>
    <row r="108" spans="1:19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4381107</v>
      </c>
      <c r="F108" s="22">
        <v>0</v>
      </c>
      <c r="G108" s="22">
        <v>2273409</v>
      </c>
      <c r="H108" s="22">
        <v>-210502</v>
      </c>
      <c r="I108" s="22">
        <v>-399073</v>
      </c>
      <c r="J108" s="22">
        <v>0</v>
      </c>
      <c r="K108" s="22"/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6044941</v>
      </c>
    </row>
    <row r="109" spans="1:19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567216</v>
      </c>
      <c r="F109" s="22">
        <v>0</v>
      </c>
      <c r="G109" s="22">
        <v>69000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636216</v>
      </c>
    </row>
    <row r="110" spans="1:19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4367223</v>
      </c>
      <c r="F110" s="22">
        <v>0</v>
      </c>
      <c r="G110" s="22">
        <v>1453208</v>
      </c>
      <c r="H110" s="22">
        <v>-110103</v>
      </c>
      <c r="I110" s="22">
        <v>-1462644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4247684</v>
      </c>
    </row>
    <row r="111" spans="1:19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13448567</v>
      </c>
      <c r="F111" s="22">
        <v>0</v>
      </c>
      <c r="G111" s="22">
        <v>6373601</v>
      </c>
      <c r="H111" s="22">
        <v>-593619</v>
      </c>
      <c r="I111" s="22">
        <v>-8407026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10821523</v>
      </c>
    </row>
    <row r="112" spans="1:19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7193706</v>
      </c>
      <c r="F112" s="22">
        <v>0</v>
      </c>
      <c r="G112" s="22">
        <v>0</v>
      </c>
      <c r="H112" s="22">
        <v>445800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7639506</v>
      </c>
    </row>
    <row r="113" spans="1:19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52318018</v>
      </c>
      <c r="F113" s="22">
        <v>0</v>
      </c>
      <c r="G113" s="22">
        <v>8020506</v>
      </c>
      <c r="H113" s="22">
        <v>0</v>
      </c>
      <c r="I113" s="22">
        <v>-7057268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53281256</v>
      </c>
    </row>
    <row r="114" spans="1:19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2416632</v>
      </c>
      <c r="F114" s="22">
        <v>0</v>
      </c>
      <c r="G114" s="22">
        <v>117641</v>
      </c>
      <c r="H114" s="22">
        <v>-20000</v>
      </c>
      <c r="I114" s="22">
        <v>-302174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2212099</v>
      </c>
    </row>
    <row r="115" spans="1:19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4691851</v>
      </c>
      <c r="F115" s="22">
        <v>0</v>
      </c>
      <c r="G115" s="22">
        <v>2946087</v>
      </c>
      <c r="H115" s="22">
        <v>-410178</v>
      </c>
      <c r="I115" s="22">
        <v>-456901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6770859</v>
      </c>
    </row>
    <row r="116" spans="1:19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991455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991455</v>
      </c>
    </row>
    <row r="117" spans="1:19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7471620</v>
      </c>
      <c r="F117" s="22">
        <v>0</v>
      </c>
      <c r="G117" s="22">
        <v>2620320</v>
      </c>
      <c r="H117" s="22">
        <v>-19069</v>
      </c>
      <c r="I117" s="22">
        <v>-1269246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8803625</v>
      </c>
    </row>
    <row r="118" spans="1:19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12936819</v>
      </c>
      <c r="F118" s="22">
        <v>0</v>
      </c>
      <c r="G118" s="22">
        <v>0</v>
      </c>
      <c r="H118" s="22">
        <v>-548602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12388217</v>
      </c>
    </row>
    <row r="119" spans="1:19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7677396</v>
      </c>
      <c r="F119" s="22">
        <v>0</v>
      </c>
      <c r="G119" s="22">
        <v>2322088</v>
      </c>
      <c r="H119" s="22">
        <v>-779278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9220206</v>
      </c>
    </row>
    <row r="120" spans="1:19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8522659</v>
      </c>
      <c r="F120" s="22">
        <v>0</v>
      </c>
      <c r="G120" s="22">
        <v>0</v>
      </c>
      <c r="H120" s="22">
        <v>-41847</v>
      </c>
      <c r="I120" s="22">
        <v>-849592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7631220</v>
      </c>
    </row>
    <row r="121" spans="1:19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23016041</v>
      </c>
      <c r="F121" s="22">
        <v>0</v>
      </c>
      <c r="G121" s="22">
        <v>0</v>
      </c>
      <c r="H121" s="22">
        <v>-3808509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19207532</v>
      </c>
    </row>
    <row r="122" spans="1:19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1010513</v>
      </c>
      <c r="F122" s="22">
        <v>0</v>
      </c>
      <c r="G122" s="22">
        <v>10000</v>
      </c>
      <c r="H122" s="22">
        <v>0</v>
      </c>
      <c r="I122" s="22">
        <v>-51718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968795</v>
      </c>
    </row>
    <row r="123" spans="1:19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34049023</v>
      </c>
      <c r="F123" s="22">
        <v>0</v>
      </c>
      <c r="G123" s="22">
        <v>3569711</v>
      </c>
      <c r="H123" s="22">
        <v>815211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38433945</v>
      </c>
    </row>
    <row r="124" spans="1:19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1903617</v>
      </c>
      <c r="F124" s="22">
        <v>0</v>
      </c>
      <c r="G124" s="22">
        <v>457490</v>
      </c>
      <c r="H124" s="22">
        <v>-3229</v>
      </c>
      <c r="I124" s="22">
        <v>-396767</v>
      </c>
      <c r="J124" s="22">
        <v>0</v>
      </c>
      <c r="K124" s="22"/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1961111</v>
      </c>
    </row>
    <row r="125" spans="1:19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5776533</v>
      </c>
      <c r="F125" s="22">
        <v>0</v>
      </c>
      <c r="G125" s="22">
        <v>701675</v>
      </c>
      <c r="H125" s="22">
        <v>-126114</v>
      </c>
      <c r="I125" s="22">
        <v>-598308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5753786</v>
      </c>
    </row>
    <row r="126" spans="1:19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3624057</v>
      </c>
      <c r="F126" s="22">
        <v>0</v>
      </c>
      <c r="G126" s="22">
        <v>492973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4117030</v>
      </c>
    </row>
    <row r="127" spans="1:19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8337618</v>
      </c>
      <c r="F127" s="22">
        <v>0</v>
      </c>
      <c r="G127" s="22">
        <v>1077807</v>
      </c>
      <c r="H127" s="22">
        <v>0</v>
      </c>
      <c r="I127" s="22">
        <v>-3428631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5986794</v>
      </c>
    </row>
    <row r="128" spans="1:19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15517690</v>
      </c>
      <c r="F128" s="22">
        <v>0</v>
      </c>
      <c r="G128" s="22">
        <v>1612378</v>
      </c>
      <c r="H128" s="22">
        <v>0</v>
      </c>
      <c r="I128" s="22">
        <v>-1136134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15993934</v>
      </c>
    </row>
    <row r="129" spans="1:19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100000</v>
      </c>
      <c r="F129" s="22">
        <v>0</v>
      </c>
      <c r="G129" s="22">
        <v>50000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150000</v>
      </c>
    </row>
    <row r="130" spans="1:19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3793428</v>
      </c>
      <c r="F130" s="22">
        <v>0</v>
      </c>
      <c r="G130" s="22">
        <v>913920</v>
      </c>
      <c r="H130" s="22">
        <v>-610102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4097246</v>
      </c>
    </row>
    <row r="131" spans="1:19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3259236</v>
      </c>
      <c r="F131" s="22">
        <v>0</v>
      </c>
      <c r="G131" s="22">
        <v>643592</v>
      </c>
      <c r="H131" s="22">
        <v>-59792</v>
      </c>
      <c r="I131" s="22">
        <v>-86396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3756640</v>
      </c>
    </row>
    <row r="132" spans="1:19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2420627</v>
      </c>
      <c r="F132" s="22">
        <v>0</v>
      </c>
      <c r="G132" s="22">
        <v>432456</v>
      </c>
      <c r="H132" s="22">
        <v>-68728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2784355</v>
      </c>
    </row>
    <row r="133" spans="1:19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6942752</v>
      </c>
      <c r="F133" s="22">
        <v>0</v>
      </c>
      <c r="G133" s="22">
        <v>1482503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8425255</v>
      </c>
    </row>
    <row r="134" spans="1:19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25527717</v>
      </c>
      <c r="F134" s="22">
        <v>0</v>
      </c>
      <c r="G134" s="22">
        <v>3371298</v>
      </c>
      <c r="H134" s="22">
        <v>-1484737</v>
      </c>
      <c r="I134" s="22">
        <v>-1800086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25614192</v>
      </c>
    </row>
    <row r="135" spans="1:19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20433104</v>
      </c>
      <c r="F135" s="22">
        <v>0</v>
      </c>
      <c r="G135" s="22">
        <v>5982232</v>
      </c>
      <c r="H135" s="22">
        <v>-899953</v>
      </c>
      <c r="I135" s="22">
        <v>-3351851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22163532</v>
      </c>
    </row>
    <row r="136" spans="1:19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16309552</v>
      </c>
      <c r="F136" s="22">
        <v>0</v>
      </c>
      <c r="G136" s="22">
        <v>4180512</v>
      </c>
      <c r="H136" s="22">
        <v>-3339297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17150767</v>
      </c>
    </row>
    <row r="137" spans="1:19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1839513</v>
      </c>
      <c r="F137" s="22">
        <v>0</v>
      </c>
      <c r="G137" s="22">
        <v>594109</v>
      </c>
      <c r="H137" s="22">
        <v>-25000</v>
      </c>
      <c r="I137" s="22">
        <v>-519178</v>
      </c>
      <c r="J137" s="22">
        <v>0</v>
      </c>
      <c r="K137" s="22"/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1889444</v>
      </c>
    </row>
    <row r="138" spans="1:19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1924398</v>
      </c>
      <c r="F138" s="22">
        <v>0</v>
      </c>
      <c r="G138" s="22">
        <v>1010000</v>
      </c>
      <c r="H138" s="22">
        <v>0</v>
      </c>
      <c r="I138" s="22">
        <v>0</v>
      </c>
      <c r="J138" s="22">
        <v>0</v>
      </c>
      <c r="K138" s="22"/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2934398</v>
      </c>
    </row>
    <row r="139" spans="1:19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2520238</v>
      </c>
      <c r="F139" s="22">
        <v>0</v>
      </c>
      <c r="G139" s="22">
        <v>548537</v>
      </c>
      <c r="H139" s="22">
        <v>-304425</v>
      </c>
      <c r="I139" s="22">
        <v>-143918</v>
      </c>
      <c r="J139" s="22">
        <v>0</v>
      </c>
      <c r="K139" s="22"/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2620432</v>
      </c>
    </row>
    <row r="140" spans="1:19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259553</v>
      </c>
      <c r="F140" s="22">
        <v>0</v>
      </c>
      <c r="G140" s="22">
        <v>56321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315874</v>
      </c>
    </row>
    <row r="141" spans="1:19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97730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97730</v>
      </c>
    </row>
    <row r="142" spans="1:19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736306</v>
      </c>
      <c r="F142" s="22">
        <v>0</v>
      </c>
      <c r="G142" s="22">
        <v>0</v>
      </c>
      <c r="H142" s="22">
        <v>-98750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637556</v>
      </c>
    </row>
    <row r="143" spans="1:19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848379</v>
      </c>
      <c r="F143" s="22">
        <v>0</v>
      </c>
      <c r="G143" s="22">
        <v>70500</v>
      </c>
      <c r="H143" s="22">
        <v>0</v>
      </c>
      <c r="I143" s="22">
        <v>0</v>
      </c>
      <c r="J143" s="22">
        <v>0</v>
      </c>
      <c r="K143" s="22"/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918879</v>
      </c>
    </row>
    <row r="144" spans="1:19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1078872</v>
      </c>
      <c r="F144" s="22">
        <v>0</v>
      </c>
      <c r="G144" s="22">
        <v>19521</v>
      </c>
      <c r="H144" s="22">
        <v>0</v>
      </c>
      <c r="I144" s="22">
        <v>-97379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1001014</v>
      </c>
    </row>
    <row r="145" spans="1:19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5674988</v>
      </c>
      <c r="F145" s="22">
        <v>0</v>
      </c>
      <c r="G145" s="22">
        <v>890472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6565460</v>
      </c>
    </row>
    <row r="146" spans="1:19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9034959</v>
      </c>
      <c r="F146" s="22">
        <v>0</v>
      </c>
      <c r="G146" s="22">
        <v>5413626</v>
      </c>
      <c r="H146" s="22">
        <v>0</v>
      </c>
      <c r="I146" s="22">
        <v>-3659954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10788631</v>
      </c>
    </row>
    <row r="147" spans="1:19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460686</v>
      </c>
      <c r="F147" s="22">
        <v>0</v>
      </c>
      <c r="G147" s="22">
        <v>113655</v>
      </c>
      <c r="H147" s="22">
        <v>-48500</v>
      </c>
      <c r="I147" s="22">
        <v>0</v>
      </c>
      <c r="J147" s="22">
        <v>0</v>
      </c>
      <c r="K147" s="22"/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525841</v>
      </c>
    </row>
    <row r="148" spans="1:19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6024211</v>
      </c>
      <c r="F148" s="22">
        <v>0</v>
      </c>
      <c r="G148" s="22">
        <v>1678444</v>
      </c>
      <c r="H148" s="22">
        <v>-222381</v>
      </c>
      <c r="I148" s="22">
        <v>-575232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71</v>
      </c>
      <c r="S148" s="22">
        <v>6905113</v>
      </c>
    </row>
    <row r="149" spans="1:19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4086598</v>
      </c>
      <c r="F149" s="22">
        <v>0</v>
      </c>
      <c r="G149" s="22">
        <v>0</v>
      </c>
      <c r="H149" s="22">
        <v>-117490</v>
      </c>
      <c r="I149" s="22">
        <v>-508143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3460965</v>
      </c>
    </row>
    <row r="150" spans="1:19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51271147</v>
      </c>
      <c r="F150" s="22">
        <v>0</v>
      </c>
      <c r="G150" s="22">
        <v>17043698</v>
      </c>
      <c r="H150" s="22">
        <v>-995986</v>
      </c>
      <c r="I150" s="22">
        <v>-12866110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54452749</v>
      </c>
    </row>
    <row r="151" spans="1:19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7998000</v>
      </c>
      <c r="F151" s="22">
        <v>0</v>
      </c>
      <c r="G151" s="22">
        <v>-629183</v>
      </c>
      <c r="H151" s="22">
        <v>621737</v>
      </c>
      <c r="I151" s="22">
        <v>-557618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7432936</v>
      </c>
    </row>
    <row r="152" spans="1:19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708095</v>
      </c>
      <c r="F152" s="22">
        <v>0</v>
      </c>
      <c r="G152" s="22">
        <v>50466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758561</v>
      </c>
    </row>
    <row r="153" spans="1:19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726806</v>
      </c>
      <c r="F153" s="22">
        <v>0</v>
      </c>
      <c r="G153" s="22">
        <v>80093</v>
      </c>
      <c r="H153" s="22">
        <v>-465499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341400</v>
      </c>
    </row>
    <row r="154" spans="1:19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16071945</v>
      </c>
      <c r="F154" s="22">
        <v>0</v>
      </c>
      <c r="G154" s="22">
        <v>601411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16673356</v>
      </c>
    </row>
    <row r="155" spans="1:19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3788672</v>
      </c>
      <c r="F155" s="22">
        <v>0</v>
      </c>
      <c r="G155" s="22">
        <v>1987302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5775974</v>
      </c>
    </row>
    <row r="156" spans="1:19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2988991</v>
      </c>
      <c r="F156" s="22">
        <v>0</v>
      </c>
      <c r="G156" s="22">
        <v>1388041</v>
      </c>
      <c r="H156" s="22">
        <v>-88554</v>
      </c>
      <c r="I156" s="22">
        <v>-120187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4168291</v>
      </c>
    </row>
    <row r="157" spans="1:19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9562746</v>
      </c>
      <c r="F157" s="22">
        <v>0</v>
      </c>
      <c r="G157" s="22">
        <v>2228385</v>
      </c>
      <c r="H157" s="22">
        <v>-1318254</v>
      </c>
      <c r="I157" s="22">
        <v>0</v>
      </c>
      <c r="J157" s="22">
        <v>0</v>
      </c>
      <c r="K157" s="22"/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10472877</v>
      </c>
    </row>
    <row r="158" spans="1:19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18681019</v>
      </c>
      <c r="F158" s="22">
        <v>0</v>
      </c>
      <c r="G158" s="22">
        <v>3622374</v>
      </c>
      <c r="H158" s="22">
        <v>-157500</v>
      </c>
      <c r="I158" s="22">
        <v>-1100467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21045426</v>
      </c>
    </row>
    <row r="159" spans="1:19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7210380</v>
      </c>
      <c r="F159" s="22">
        <v>0</v>
      </c>
      <c r="G159" s="22">
        <v>930819</v>
      </c>
      <c r="H159" s="22">
        <v>-234574</v>
      </c>
      <c r="I159" s="22">
        <v>-1821664</v>
      </c>
      <c r="J159" s="22">
        <v>0</v>
      </c>
      <c r="K159" s="22"/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6084961</v>
      </c>
    </row>
    <row r="160" spans="1:19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2543013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2543013</v>
      </c>
    </row>
    <row r="161" spans="1:19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703182</v>
      </c>
      <c r="F161" s="22">
        <v>0</v>
      </c>
      <c r="G161" s="22">
        <v>1273991</v>
      </c>
      <c r="H161" s="22">
        <v>-7870</v>
      </c>
      <c r="I161" s="22">
        <v>-404112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1565191</v>
      </c>
    </row>
    <row r="162" spans="1:19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21635251</v>
      </c>
      <c r="F162" s="22">
        <v>0</v>
      </c>
      <c r="G162" s="22">
        <v>-1367877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20267374</v>
      </c>
    </row>
    <row r="163" spans="1:19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2884018</v>
      </c>
      <c r="F163" s="22">
        <v>0</v>
      </c>
      <c r="G163" s="22">
        <v>548519</v>
      </c>
      <c r="H163" s="22">
        <v>-59640</v>
      </c>
      <c r="I163" s="22">
        <v>-204772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3168125</v>
      </c>
    </row>
    <row r="164" spans="1:19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1944277</v>
      </c>
      <c r="F164" s="22">
        <v>0</v>
      </c>
      <c r="G164" s="22">
        <v>412135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2356412</v>
      </c>
    </row>
    <row r="165" spans="1:19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28436265</v>
      </c>
      <c r="F165" s="22">
        <v>0</v>
      </c>
      <c r="G165" s="22">
        <v>4433860</v>
      </c>
      <c r="H165" s="22">
        <v>-734455</v>
      </c>
      <c r="I165" s="22">
        <v>-2750676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29384994</v>
      </c>
    </row>
    <row r="166" spans="1:19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1635462</v>
      </c>
      <c r="F166" s="22">
        <v>0</v>
      </c>
      <c r="G166" s="22">
        <v>748428</v>
      </c>
      <c r="H166" s="22">
        <v>-7000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2376890</v>
      </c>
    </row>
    <row r="167" spans="1:19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19705459</v>
      </c>
      <c r="F167" s="22">
        <v>0</v>
      </c>
      <c r="G167" s="22">
        <v>1330040</v>
      </c>
      <c r="H167" s="22">
        <v>-846986</v>
      </c>
      <c r="I167" s="22">
        <v>-1506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1383879</v>
      </c>
      <c r="S167" s="22">
        <v>21570886</v>
      </c>
    </row>
    <row r="168" spans="1:19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16346890</v>
      </c>
      <c r="F168" s="22">
        <v>0</v>
      </c>
      <c r="G168" s="22">
        <v>5462732</v>
      </c>
      <c r="H168" s="22">
        <v>-117838</v>
      </c>
      <c r="I168" s="22">
        <v>-5804534</v>
      </c>
      <c r="J168" s="22">
        <v>0</v>
      </c>
      <c r="K168" s="22"/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15887250</v>
      </c>
    </row>
    <row r="169" spans="1:19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1999992</v>
      </c>
      <c r="F169" s="22">
        <v>0</v>
      </c>
      <c r="G169" s="22">
        <v>115244</v>
      </c>
      <c r="H169" s="22">
        <v>0</v>
      </c>
      <c r="I169" s="22">
        <v>-16106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2099130</v>
      </c>
    </row>
    <row r="170" spans="1:19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1115581</v>
      </c>
      <c r="F170" s="22">
        <v>0</v>
      </c>
      <c r="G170" s="22">
        <v>4922983</v>
      </c>
      <c r="H170" s="22">
        <v>0</v>
      </c>
      <c r="I170" s="22">
        <v>-472749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5565815</v>
      </c>
    </row>
    <row r="171" spans="1:19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791591</v>
      </c>
      <c r="F171" s="22">
        <v>0</v>
      </c>
      <c r="G171" s="22">
        <v>854463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1646054</v>
      </c>
    </row>
    <row r="172" spans="1:19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514194</v>
      </c>
      <c r="F172" s="22">
        <v>0</v>
      </c>
      <c r="G172" s="22">
        <v>12500</v>
      </c>
      <c r="H172" s="22">
        <v>-71000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455694</v>
      </c>
    </row>
    <row r="173" spans="1:19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11134062</v>
      </c>
      <c r="F173" s="22">
        <v>0</v>
      </c>
      <c r="G173" s="22">
        <v>2766621</v>
      </c>
      <c r="H173" s="22">
        <v>-1507416</v>
      </c>
      <c r="I173" s="22">
        <v>-473102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11920165</v>
      </c>
    </row>
    <row r="174" spans="1:19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17192383</v>
      </c>
      <c r="F174" s="22">
        <v>0</v>
      </c>
      <c r="G174" s="22">
        <v>7783549</v>
      </c>
      <c r="H174" s="22">
        <v>-867497</v>
      </c>
      <c r="I174" s="22">
        <v>-3616220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20492215</v>
      </c>
    </row>
    <row r="175" spans="1:19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13995733</v>
      </c>
      <c r="F175" s="22">
        <v>0</v>
      </c>
      <c r="G175" s="22">
        <v>5735316</v>
      </c>
      <c r="H175" s="22">
        <v>-305715</v>
      </c>
      <c r="I175" s="22">
        <v>-2495537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16929797</v>
      </c>
    </row>
    <row r="176" spans="1:19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6788197</v>
      </c>
      <c r="F176" s="22">
        <v>0</v>
      </c>
      <c r="G176" s="22">
        <v>1370107</v>
      </c>
      <c r="H176" s="22">
        <v>-50000</v>
      </c>
      <c r="I176" s="22">
        <v>-2275227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5833077</v>
      </c>
    </row>
    <row r="177" spans="1:19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4731730</v>
      </c>
      <c r="F177" s="22">
        <v>0</v>
      </c>
      <c r="G177" s="22">
        <v>200000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4931730</v>
      </c>
    </row>
    <row r="178" spans="1:19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1078474</v>
      </c>
      <c r="F178" s="22">
        <v>0</v>
      </c>
      <c r="G178" s="22">
        <v>9936134</v>
      </c>
      <c r="H178" s="22">
        <v>-1820354</v>
      </c>
      <c r="I178" s="22">
        <v>-4728254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4466000</v>
      </c>
    </row>
    <row r="179" spans="1:19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15082174</v>
      </c>
      <c r="F179" s="22">
        <v>0</v>
      </c>
      <c r="G179" s="22">
        <v>5338687</v>
      </c>
      <c r="H179" s="22">
        <v>-2541204</v>
      </c>
      <c r="I179" s="22">
        <v>-3239636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14640021</v>
      </c>
    </row>
    <row r="180" spans="1:19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1098748</v>
      </c>
      <c r="F180" s="22">
        <v>0</v>
      </c>
      <c r="G180" s="22">
        <v>0</v>
      </c>
      <c r="H180" s="22">
        <v>-10000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1088748</v>
      </c>
    </row>
    <row r="181" spans="1:19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5857515</v>
      </c>
      <c r="F181" s="22">
        <v>0</v>
      </c>
      <c r="G181" s="22">
        <v>2161955</v>
      </c>
      <c r="H181" s="22">
        <v>-96900</v>
      </c>
      <c r="I181" s="22">
        <v>-794224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7128346</v>
      </c>
    </row>
    <row r="182" spans="1:19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712097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712097</v>
      </c>
    </row>
    <row r="183" spans="1:19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1834093</v>
      </c>
      <c r="F183" s="22">
        <v>0</v>
      </c>
      <c r="G183" s="22">
        <v>-375710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1458383</v>
      </c>
    </row>
    <row r="184" spans="1:19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1745096</v>
      </c>
      <c r="F184" s="22">
        <v>0</v>
      </c>
      <c r="G184" s="22">
        <v>0</v>
      </c>
      <c r="H184" s="22">
        <v>0</v>
      </c>
      <c r="I184" s="22">
        <v>-26000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1719096</v>
      </c>
    </row>
    <row r="185" spans="1:19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5131092</v>
      </c>
      <c r="F185" s="22">
        <v>0</v>
      </c>
      <c r="G185" s="22">
        <v>975550</v>
      </c>
      <c r="H185" s="22">
        <v>-2265222</v>
      </c>
      <c r="I185" s="22">
        <v>-3434541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406879</v>
      </c>
    </row>
    <row r="186" spans="1:19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5222623</v>
      </c>
      <c r="F186" s="22">
        <v>0</v>
      </c>
      <c r="G186" s="22">
        <v>941186</v>
      </c>
      <c r="H186" s="22">
        <v>-494281</v>
      </c>
      <c r="I186" s="22">
        <v>-1692824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3976704</v>
      </c>
    </row>
    <row r="187" spans="1:19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378780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378780</v>
      </c>
    </row>
    <row r="188" spans="1:19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2357783</v>
      </c>
      <c r="F188" s="22">
        <v>0</v>
      </c>
      <c r="G188" s="22">
        <v>525177</v>
      </c>
      <c r="H188" s="22">
        <v>-39366</v>
      </c>
      <c r="I188" s="22">
        <v>-249293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2594301</v>
      </c>
    </row>
    <row r="189" spans="1:19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22839254</v>
      </c>
      <c r="F189" s="22">
        <v>0</v>
      </c>
      <c r="G189" s="22">
        <v>2857253</v>
      </c>
      <c r="H189" s="22">
        <v>-222333</v>
      </c>
      <c r="I189" s="22">
        <v>-3629327</v>
      </c>
      <c r="J189" s="22">
        <v>0</v>
      </c>
      <c r="K189" s="22"/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21844847</v>
      </c>
    </row>
    <row r="190" spans="1:19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3190479</v>
      </c>
      <c r="F190" s="22">
        <v>0</v>
      </c>
      <c r="G190" s="22">
        <v>133336</v>
      </c>
      <c r="H190" s="22">
        <v>0</v>
      </c>
      <c r="I190" s="22">
        <v>-11618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66846</v>
      </c>
      <c r="S190" s="22">
        <v>3379043</v>
      </c>
    </row>
    <row r="191" spans="1:19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5823565</v>
      </c>
      <c r="F191" s="22">
        <v>0</v>
      </c>
      <c r="G191" s="22">
        <v>1706040</v>
      </c>
      <c r="H191" s="22">
        <v>-190607</v>
      </c>
      <c r="I191" s="22">
        <v>-3690479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3648519</v>
      </c>
    </row>
    <row r="192" spans="1:19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39245993</v>
      </c>
      <c r="F192" s="22">
        <v>0</v>
      </c>
      <c r="G192" s="22">
        <v>14089462</v>
      </c>
      <c r="H192" s="22">
        <v>0</v>
      </c>
      <c r="I192" s="22">
        <v>-9735963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43599492</v>
      </c>
    </row>
    <row r="193" spans="1:19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313532</v>
      </c>
      <c r="F193" s="22">
        <v>0</v>
      </c>
      <c r="G193" s="22">
        <v>0</v>
      </c>
      <c r="H193" s="22">
        <v>-15750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297782</v>
      </c>
    </row>
    <row r="194" spans="1:19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1575013</v>
      </c>
      <c r="F194" s="22">
        <v>0</v>
      </c>
      <c r="G194" s="22">
        <v>155500</v>
      </c>
      <c r="H194" s="22">
        <v>0</v>
      </c>
      <c r="I194" s="22">
        <v>-103164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1627349</v>
      </c>
    </row>
    <row r="195" spans="1:19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1803407</v>
      </c>
      <c r="F195" s="22">
        <v>0</v>
      </c>
      <c r="G195" s="22">
        <v>0</v>
      </c>
      <c r="H195" s="22">
        <v>-820583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982824</v>
      </c>
    </row>
    <row r="196" spans="1:19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43000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43000</v>
      </c>
    </row>
    <row r="197" spans="1:19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116964</v>
      </c>
      <c r="F197" s="22">
        <v>0</v>
      </c>
      <c r="G197" s="22">
        <v>10056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127020</v>
      </c>
    </row>
    <row r="198" spans="1:19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908790</v>
      </c>
      <c r="F198" s="22">
        <v>0</v>
      </c>
      <c r="G198" s="22">
        <v>25378</v>
      </c>
      <c r="H198" s="22">
        <v>-132000</v>
      </c>
      <c r="I198" s="22">
        <v>-107460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694708</v>
      </c>
    </row>
    <row r="199" spans="1:19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1253571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1253571</v>
      </c>
    </row>
    <row r="200" spans="1:19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81771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81771</v>
      </c>
    </row>
    <row r="201" spans="1:19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252480</v>
      </c>
      <c r="F201" s="22">
        <v>0</v>
      </c>
      <c r="G201" s="22">
        <v>854</v>
      </c>
      <c r="H201" s="22">
        <v>0</v>
      </c>
      <c r="I201" s="22">
        <v>-9975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243359</v>
      </c>
    </row>
    <row r="202" spans="1:19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1096512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1096512</v>
      </c>
    </row>
    <row r="203" spans="1:19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107479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107479</v>
      </c>
    </row>
    <row r="204" spans="1:19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299691</v>
      </c>
      <c r="F204" s="22">
        <v>0</v>
      </c>
      <c r="G204" s="22">
        <v>115738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415429</v>
      </c>
    </row>
    <row r="205" spans="1:19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857847</v>
      </c>
      <c r="F205" s="22">
        <v>0</v>
      </c>
      <c r="G205" s="22">
        <v>50360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908207</v>
      </c>
    </row>
    <row r="206" spans="1:19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146554</v>
      </c>
      <c r="F206" s="22">
        <v>0</v>
      </c>
      <c r="G206" s="22">
        <v>-60055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86499</v>
      </c>
    </row>
    <row r="207" spans="1:19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553662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553662</v>
      </c>
    </row>
    <row r="208" spans="1:19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1328241</v>
      </c>
      <c r="F208" s="22">
        <v>0</v>
      </c>
      <c r="G208" s="22">
        <v>177051</v>
      </c>
      <c r="H208" s="22">
        <v>0</v>
      </c>
      <c r="I208" s="22">
        <v>0</v>
      </c>
      <c r="J208" s="22">
        <v>0</v>
      </c>
      <c r="K208" s="22"/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1505292</v>
      </c>
    </row>
    <row r="209" spans="1:19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475443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475443</v>
      </c>
    </row>
    <row r="210" spans="1:19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1158867</v>
      </c>
      <c r="F210" s="22">
        <v>0</v>
      </c>
      <c r="G210" s="22">
        <v>-155119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1003748</v>
      </c>
    </row>
    <row r="211" spans="1:19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1220865</v>
      </c>
      <c r="F211" s="22">
        <v>0</v>
      </c>
      <c r="G211" s="22">
        <v>41082</v>
      </c>
      <c r="H211" s="22">
        <v>-22125</v>
      </c>
      <c r="I211" s="22">
        <v>-77491</v>
      </c>
      <c r="J211" s="22">
        <v>0</v>
      </c>
      <c r="K211" s="22"/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1162331</v>
      </c>
    </row>
    <row r="212" spans="1:19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908599</v>
      </c>
      <c r="F212" s="22">
        <v>0</v>
      </c>
      <c r="G212" s="22">
        <v>959175</v>
      </c>
      <c r="H212" s="22">
        <v>0</v>
      </c>
      <c r="I212" s="22">
        <v>-119138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1748636</v>
      </c>
    </row>
    <row r="213" spans="1:19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/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200000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200000</v>
      </c>
    </row>
    <row r="215" spans="1:19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572266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572266</v>
      </c>
    </row>
    <row r="216" spans="1:19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649625</v>
      </c>
      <c r="F217" s="22">
        <v>0</v>
      </c>
      <c r="G217" s="22">
        <v>38576</v>
      </c>
      <c r="H217" s="22">
        <v>-314027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374174</v>
      </c>
    </row>
    <row r="218" spans="1:19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151721</v>
      </c>
      <c r="F218" s="22">
        <v>0</v>
      </c>
      <c r="G218" s="22">
        <v>8160</v>
      </c>
      <c r="H218" s="22">
        <v>-26441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133440</v>
      </c>
    </row>
    <row r="219" spans="1:19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1233722</v>
      </c>
      <c r="F219" s="22">
        <v>0</v>
      </c>
      <c r="G219" s="22">
        <v>105327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1339049</v>
      </c>
    </row>
    <row r="220" spans="1:19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303439</v>
      </c>
      <c r="F220" s="22">
        <v>0</v>
      </c>
      <c r="G220" s="22">
        <v>9898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313337</v>
      </c>
    </row>
    <row r="221" spans="1:19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598754</v>
      </c>
      <c r="F221" s="22">
        <v>0</v>
      </c>
      <c r="G221" s="22">
        <v>50102</v>
      </c>
      <c r="H221" s="22">
        <v>-96741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552115</v>
      </c>
    </row>
    <row r="222" spans="1:19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240115</v>
      </c>
      <c r="F222" s="22">
        <v>0</v>
      </c>
      <c r="G222" s="22">
        <v>2000</v>
      </c>
      <c r="H222" s="22">
        <v>0</v>
      </c>
      <c r="I222" s="22">
        <v>-105870</v>
      </c>
      <c r="J222" s="22">
        <v>0</v>
      </c>
      <c r="K222" s="22">
        <v>0</v>
      </c>
      <c r="L222" s="22">
        <v>0</v>
      </c>
      <c r="M222" s="22">
        <v>105870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242115</v>
      </c>
    </row>
    <row r="223" spans="1:19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424115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424115</v>
      </c>
    </row>
    <row r="224" spans="1:19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1328631</v>
      </c>
      <c r="F224" s="22">
        <v>0</v>
      </c>
      <c r="G224" s="22">
        <v>557631</v>
      </c>
      <c r="H224" s="22">
        <v>-206047</v>
      </c>
      <c r="I224" s="22">
        <v>0</v>
      </c>
      <c r="J224" s="22">
        <v>0</v>
      </c>
      <c r="K224" s="22"/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1680215</v>
      </c>
    </row>
    <row r="225" spans="1:19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1030356</v>
      </c>
      <c r="F225" s="22">
        <v>0</v>
      </c>
      <c r="G225" s="22">
        <v>150961</v>
      </c>
      <c r="H225" s="22">
        <v>-352549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828768</v>
      </c>
    </row>
    <row r="226" spans="1:19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533609</v>
      </c>
      <c r="F226" s="22">
        <v>0</v>
      </c>
      <c r="G226" s="22">
        <v>43</v>
      </c>
      <c r="H226" s="22">
        <v>0</v>
      </c>
      <c r="I226" s="22">
        <v>-23888</v>
      </c>
      <c r="J226" s="22">
        <v>0</v>
      </c>
      <c r="K226" s="22"/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509764</v>
      </c>
    </row>
    <row r="227" spans="1:19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1450046</v>
      </c>
      <c r="F227" s="22">
        <v>0</v>
      </c>
      <c r="G227" s="22">
        <v>300000</v>
      </c>
      <c r="H227" s="22">
        <v>0</v>
      </c>
      <c r="I227" s="22">
        <v>0</v>
      </c>
      <c r="J227" s="22">
        <v>0</v>
      </c>
      <c r="K227" s="22"/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1750046</v>
      </c>
    </row>
    <row r="228" spans="1:19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356725</v>
      </c>
      <c r="F228" s="22">
        <v>0</v>
      </c>
      <c r="G228" s="22">
        <v>19196</v>
      </c>
      <c r="H228" s="22">
        <v>0</v>
      </c>
      <c r="I228" s="22">
        <v>-29914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346007</v>
      </c>
    </row>
    <row r="229" spans="1:19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124703</v>
      </c>
      <c r="F229" s="22">
        <v>0</v>
      </c>
      <c r="G229" s="22">
        <v>3500</v>
      </c>
      <c r="H229" s="22">
        <v>0</v>
      </c>
      <c r="I229" s="22">
        <v>-5401</v>
      </c>
      <c r="J229" s="22">
        <v>0</v>
      </c>
      <c r="K229" s="22"/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122802</v>
      </c>
    </row>
    <row r="230" spans="1:19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253844</v>
      </c>
      <c r="F230" s="22">
        <v>0</v>
      </c>
      <c r="G230" s="22">
        <v>27697</v>
      </c>
      <c r="H230" s="22">
        <v>0</v>
      </c>
      <c r="I230" s="22">
        <v>-54437</v>
      </c>
      <c r="J230" s="22">
        <v>0</v>
      </c>
      <c r="K230" s="22"/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227104</v>
      </c>
    </row>
    <row r="231" spans="1:19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209790</v>
      </c>
      <c r="F231" s="22">
        <v>0</v>
      </c>
      <c r="G231" s="22">
        <v>6071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215861</v>
      </c>
    </row>
    <row r="232" spans="1:19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641317</v>
      </c>
      <c r="F232" s="22">
        <v>0</v>
      </c>
      <c r="G232" s="22">
        <v>13400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654717</v>
      </c>
    </row>
    <row r="233" spans="1:19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1523708</v>
      </c>
      <c r="F233" s="22">
        <v>0</v>
      </c>
      <c r="G233" s="22">
        <v>0</v>
      </c>
      <c r="H233" s="22">
        <v>0</v>
      </c>
      <c r="I233" s="22">
        <v>-57865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1465843</v>
      </c>
    </row>
    <row r="234" spans="1:19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1279399</v>
      </c>
      <c r="F234" s="22">
        <v>0</v>
      </c>
      <c r="G234" s="22">
        <v>408469</v>
      </c>
      <c r="H234" s="22">
        <v>-59631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1628237</v>
      </c>
    </row>
    <row r="235" spans="1:19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213835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76197</v>
      </c>
      <c r="S236" s="22">
        <v>290032</v>
      </c>
    </row>
    <row r="237" spans="1:19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213810</v>
      </c>
      <c r="F237" s="22">
        <v>0</v>
      </c>
      <c r="G237" s="22">
        <v>437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214247</v>
      </c>
    </row>
    <row r="238" spans="1:19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577347</v>
      </c>
      <c r="F238" s="22">
        <v>0</v>
      </c>
      <c r="G238" s="22">
        <v>92703</v>
      </c>
      <c r="H238" s="22">
        <v>0</v>
      </c>
      <c r="I238" s="22">
        <v>-120000</v>
      </c>
      <c r="J238" s="22">
        <v>0</v>
      </c>
      <c r="K238" s="22"/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550050</v>
      </c>
    </row>
    <row r="239" spans="1:19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1237456</v>
      </c>
      <c r="F239" s="22">
        <v>0</v>
      </c>
      <c r="G239" s="22">
        <v>237603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1475059</v>
      </c>
    </row>
    <row r="240" spans="1:19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1717633</v>
      </c>
      <c r="F240" s="22">
        <v>0</v>
      </c>
      <c r="G240" s="22">
        <v>305752</v>
      </c>
      <c r="H240" s="22">
        <v>0</v>
      </c>
      <c r="I240" s="22">
        <v>0</v>
      </c>
      <c r="J240" s="22">
        <v>0</v>
      </c>
      <c r="K240" s="22"/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2023385</v>
      </c>
    </row>
    <row r="241" spans="1:19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684566</v>
      </c>
      <c r="F241" s="22">
        <v>0</v>
      </c>
      <c r="G241" s="22">
        <v>143475</v>
      </c>
      <c r="H241" s="22">
        <v>-2000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826041</v>
      </c>
    </row>
    <row r="242" spans="1:19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48915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48915</v>
      </c>
    </row>
    <row r="243" spans="1:19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1558212</v>
      </c>
      <c r="F243" s="22">
        <v>0</v>
      </c>
      <c r="G243" s="22">
        <v>260052</v>
      </c>
      <c r="H243" s="22">
        <v>0</v>
      </c>
      <c r="I243" s="22">
        <v>0</v>
      </c>
      <c r="J243" s="22">
        <v>0</v>
      </c>
      <c r="K243" s="22"/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1818264</v>
      </c>
    </row>
    <row r="244" spans="1:19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880167</v>
      </c>
      <c r="F244" s="22">
        <v>0</v>
      </c>
      <c r="G244" s="22">
        <v>40000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920167</v>
      </c>
    </row>
    <row r="245" spans="1:19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/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529691</v>
      </c>
      <c r="F246" s="22">
        <v>0</v>
      </c>
      <c r="G246" s="22">
        <v>11075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540766</v>
      </c>
    </row>
    <row r="247" spans="1:19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0</v>
      </c>
      <c r="G247" s="22">
        <v>0</v>
      </c>
      <c r="H247" s="22">
        <v>3447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3447</v>
      </c>
    </row>
    <row r="248" spans="1:19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487432</v>
      </c>
      <c r="F248" s="22">
        <v>0</v>
      </c>
      <c r="G248" s="22">
        <v>513778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1001210</v>
      </c>
    </row>
    <row r="249" spans="1:19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83600</v>
      </c>
      <c r="F249" s="22">
        <v>0</v>
      </c>
      <c r="G249" s="22">
        <v>8856</v>
      </c>
      <c r="H249" s="22">
        <v>0</v>
      </c>
      <c r="I249" s="22">
        <v>0</v>
      </c>
      <c r="J249" s="22">
        <v>0</v>
      </c>
      <c r="K249" s="22"/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92456</v>
      </c>
    </row>
    <row r="250" spans="1:19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13243</v>
      </c>
      <c r="F250" s="22">
        <v>0</v>
      </c>
      <c r="G250" s="22">
        <v>75072</v>
      </c>
      <c r="H250" s="22">
        <v>-1922</v>
      </c>
      <c r="I250" s="22">
        <v>0</v>
      </c>
      <c r="J250" s="22">
        <v>0</v>
      </c>
      <c r="K250" s="22"/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86393</v>
      </c>
    </row>
    <row r="251" spans="1:19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188937</v>
      </c>
      <c r="F251" s="22">
        <v>0</v>
      </c>
      <c r="G251" s="22">
        <v>1208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190145</v>
      </c>
    </row>
    <row r="252" spans="1:19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127136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/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127136</v>
      </c>
    </row>
    <row r="253" spans="1:19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2100040</v>
      </c>
      <c r="F253" s="22">
        <v>0</v>
      </c>
      <c r="G253" s="22">
        <v>936878</v>
      </c>
      <c r="H253" s="22">
        <v>0</v>
      </c>
      <c r="I253" s="22">
        <v>-1272000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1764918</v>
      </c>
    </row>
    <row r="254" spans="1:19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580814</v>
      </c>
      <c r="F254" s="22">
        <v>0</v>
      </c>
      <c r="G254" s="22">
        <v>0</v>
      </c>
      <c r="H254" s="22">
        <v>0</v>
      </c>
      <c r="I254" s="22">
        <v>-409623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171191</v>
      </c>
    </row>
    <row r="255" spans="1:19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348742</v>
      </c>
      <c r="F255" s="22">
        <v>0</v>
      </c>
      <c r="G255" s="22">
        <v>77500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426242</v>
      </c>
    </row>
    <row r="256" spans="1:19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193891</v>
      </c>
      <c r="F256" s="22">
        <v>0</v>
      </c>
      <c r="G256" s="22">
        <v>48194</v>
      </c>
      <c r="H256" s="22">
        <v>0</v>
      </c>
      <c r="I256" s="22">
        <v>0</v>
      </c>
      <c r="J256" s="22">
        <v>0</v>
      </c>
      <c r="K256" s="22"/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242085</v>
      </c>
    </row>
    <row r="257" spans="1:19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477770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477770</v>
      </c>
    </row>
    <row r="258" spans="1:19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3877</v>
      </c>
      <c r="F260" s="22">
        <v>0</v>
      </c>
      <c r="G260" s="22">
        <v>261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4138</v>
      </c>
    </row>
    <row r="261" spans="1:19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139088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139088</v>
      </c>
    </row>
    <row r="262" spans="1:19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551594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/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551594</v>
      </c>
    </row>
    <row r="263" spans="1:19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86165</v>
      </c>
      <c r="F263" s="22">
        <v>0</v>
      </c>
      <c r="G263" s="22">
        <v>5932</v>
      </c>
      <c r="H263" s="22">
        <v>0</v>
      </c>
      <c r="I263" s="22">
        <v>0</v>
      </c>
      <c r="J263" s="22">
        <v>0</v>
      </c>
      <c r="K263" s="22"/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92097</v>
      </c>
    </row>
    <row r="264" spans="1:19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712560</v>
      </c>
      <c r="F264" s="22">
        <v>0</v>
      </c>
      <c r="G264" s="22">
        <v>100000</v>
      </c>
      <c r="H264" s="22">
        <v>0</v>
      </c>
      <c r="I264" s="22">
        <v>0</v>
      </c>
      <c r="J264" s="22">
        <v>0</v>
      </c>
      <c r="K264" s="22"/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812560</v>
      </c>
    </row>
    <row r="265" spans="1:19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350000</v>
      </c>
      <c r="F266" s="22">
        <v>0</v>
      </c>
      <c r="G266" s="22">
        <v>2000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352000</v>
      </c>
    </row>
    <row r="267" spans="1:19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545126</v>
      </c>
      <c r="F267" s="22">
        <v>0</v>
      </c>
      <c r="G267" s="22">
        <v>912717</v>
      </c>
      <c r="H267" s="22">
        <v>0</v>
      </c>
      <c r="I267" s="22">
        <v>0</v>
      </c>
      <c r="J267" s="22">
        <v>0</v>
      </c>
      <c r="K267" s="22"/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1457843</v>
      </c>
    </row>
    <row r="268" spans="1:19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172895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172895</v>
      </c>
    </row>
    <row r="269" spans="1:19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24322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24322</v>
      </c>
    </row>
    <row r="270" spans="1:19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108700</v>
      </c>
      <c r="F270" s="22">
        <v>0</v>
      </c>
      <c r="G270" s="22">
        <v>11300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120000</v>
      </c>
    </row>
    <row r="271" spans="1:19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45660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45660</v>
      </c>
    </row>
    <row r="272" spans="1:19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599968</v>
      </c>
      <c r="F272" s="22">
        <v>0</v>
      </c>
      <c r="G272" s="22">
        <v>85562</v>
      </c>
      <c r="H272" s="22">
        <v>0</v>
      </c>
      <c r="I272" s="22">
        <v>0</v>
      </c>
      <c r="J272" s="22">
        <v>0</v>
      </c>
      <c r="K272" s="22"/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685530</v>
      </c>
    </row>
    <row r="273" spans="1:19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296534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296534</v>
      </c>
    </row>
    <row r="274" spans="1:19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709279</v>
      </c>
      <c r="F274" s="22">
        <v>0</v>
      </c>
      <c r="G274" s="22">
        <v>45000</v>
      </c>
      <c r="H274" s="22">
        <v>0</v>
      </c>
      <c r="I274" s="22">
        <v>0</v>
      </c>
      <c r="J274" s="22">
        <v>0</v>
      </c>
      <c r="K274" s="22"/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754279</v>
      </c>
    </row>
    <row r="275" spans="1:19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1559877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/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1559877</v>
      </c>
    </row>
    <row r="276" spans="1:19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1600000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1600000</v>
      </c>
    </row>
    <row r="277" spans="1:19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842959</v>
      </c>
      <c r="F277" s="22">
        <v>0</v>
      </c>
      <c r="G277" s="22">
        <v>35521</v>
      </c>
      <c r="H277" s="22">
        <v>0</v>
      </c>
      <c r="I277" s="22">
        <v>0</v>
      </c>
      <c r="J277" s="22">
        <v>0</v>
      </c>
      <c r="K277" s="22"/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878480</v>
      </c>
    </row>
    <row r="278" spans="1:19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75000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75000</v>
      </c>
    </row>
    <row r="279" spans="1:19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100178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100178</v>
      </c>
    </row>
    <row r="280" spans="1:19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269344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/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269344</v>
      </c>
    </row>
    <row r="282" spans="1:19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1883107</v>
      </c>
      <c r="F282" s="22">
        <v>0</v>
      </c>
      <c r="G282" s="22">
        <v>126833</v>
      </c>
      <c r="H282" s="22">
        <v>0</v>
      </c>
      <c r="I282" s="22">
        <v>-11952</v>
      </c>
      <c r="J282" s="22">
        <v>0</v>
      </c>
      <c r="K282" s="22"/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1997988</v>
      </c>
    </row>
    <row r="283" spans="1:19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305472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305472</v>
      </c>
    </row>
    <row r="285" spans="1:19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237924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237924</v>
      </c>
    </row>
    <row r="286" spans="1:19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7976</v>
      </c>
      <c r="F286" s="22">
        <v>0</v>
      </c>
      <c r="G286" s="22">
        <v>1115000</v>
      </c>
      <c r="H286" s="22">
        <v>0</v>
      </c>
      <c r="I286" s="22">
        <v>0</v>
      </c>
      <c r="J286" s="22">
        <v>0</v>
      </c>
      <c r="K286" s="22"/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1122976</v>
      </c>
    </row>
    <row r="287" spans="1:19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217441</v>
      </c>
      <c r="F288" s="22">
        <v>0</v>
      </c>
      <c r="G288" s="22">
        <v>0</v>
      </c>
      <c r="H288" s="22">
        <v>2140</v>
      </c>
      <c r="I288" s="22">
        <v>-60000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159581</v>
      </c>
    </row>
    <row r="289" spans="1:19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2301600</v>
      </c>
      <c r="F289" s="22">
        <v>0</v>
      </c>
      <c r="G289" s="22">
        <v>46038</v>
      </c>
      <c r="H289" s="22">
        <v>0</v>
      </c>
      <c r="I289" s="22">
        <v>0</v>
      </c>
      <c r="J289" s="22">
        <v>0</v>
      </c>
      <c r="K289" s="22"/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2347638</v>
      </c>
    </row>
    <row r="290" spans="1:19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769267</v>
      </c>
      <c r="F290" s="22">
        <v>0</v>
      </c>
      <c r="G290" s="22">
        <v>73739</v>
      </c>
      <c r="H290" s="22">
        <v>0</v>
      </c>
      <c r="I290" s="22">
        <v>0</v>
      </c>
      <c r="J290" s="22">
        <v>0</v>
      </c>
      <c r="K290" s="22"/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843006</v>
      </c>
    </row>
    <row r="291" spans="1:19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529339</v>
      </c>
      <c r="F291" s="22">
        <v>0</v>
      </c>
      <c r="G291" s="22">
        <v>-200000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329339</v>
      </c>
    </row>
    <row r="292" spans="1:19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288327</v>
      </c>
      <c r="F292" s="22">
        <v>0</v>
      </c>
      <c r="G292" s="22">
        <v>0</v>
      </c>
      <c r="H292" s="22">
        <v>0</v>
      </c>
      <c r="I292" s="22">
        <v>-179096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16498</v>
      </c>
      <c r="S292" s="22">
        <v>125729</v>
      </c>
    </row>
    <row r="293" spans="1:19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128280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128280</v>
      </c>
    </row>
    <row r="294" spans="1:19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1440497</v>
      </c>
      <c r="F294" s="22">
        <v>0</v>
      </c>
      <c r="G294" s="22">
        <v>83857</v>
      </c>
      <c r="H294" s="22">
        <v>0</v>
      </c>
      <c r="I294" s="22">
        <v>0</v>
      </c>
      <c r="J294" s="22">
        <v>0</v>
      </c>
      <c r="K294" s="22"/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1524354</v>
      </c>
    </row>
    <row r="295" spans="1:19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197637</v>
      </c>
      <c r="F295" s="22">
        <v>0</v>
      </c>
      <c r="G295" s="22">
        <v>26008</v>
      </c>
      <c r="H295" s="22">
        <v>-3799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219846</v>
      </c>
    </row>
    <row r="296" spans="1:19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314015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314015</v>
      </c>
    </row>
    <row r="297" spans="1:19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1259896</v>
      </c>
      <c r="F297" s="22">
        <v>0</v>
      </c>
      <c r="G297" s="22">
        <v>37225</v>
      </c>
      <c r="H297" s="22">
        <v>0</v>
      </c>
      <c r="I297" s="22">
        <v>0</v>
      </c>
      <c r="J297" s="22">
        <v>0</v>
      </c>
      <c r="K297" s="22"/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1297121</v>
      </c>
    </row>
    <row r="298" spans="1:19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50000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50000</v>
      </c>
    </row>
    <row r="300" spans="1:19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392388</v>
      </c>
      <c r="F300" s="22">
        <v>0</v>
      </c>
      <c r="G300" s="22">
        <v>11724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404112</v>
      </c>
    </row>
    <row r="301" spans="1:19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86500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/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86500</v>
      </c>
    </row>
    <row r="302" spans="1:19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162880</v>
      </c>
      <c r="F302" s="22">
        <v>0</v>
      </c>
      <c r="G302" s="22">
        <v>3449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166329</v>
      </c>
    </row>
    <row r="303" spans="1:19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1418796</v>
      </c>
      <c r="F303" s="22">
        <v>0</v>
      </c>
      <c r="G303" s="22">
        <v>0</v>
      </c>
      <c r="H303" s="22">
        <v>-68156</v>
      </c>
      <c r="I303" s="22">
        <v>0</v>
      </c>
      <c r="J303" s="22">
        <v>0</v>
      </c>
      <c r="K303" s="22"/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1350640</v>
      </c>
    </row>
    <row r="304" spans="1:19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/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87162</v>
      </c>
      <c r="F305" s="22">
        <v>0</v>
      </c>
      <c r="G305" s="22">
        <v>14000</v>
      </c>
      <c r="H305" s="22">
        <v>0</v>
      </c>
      <c r="I305" s="22">
        <v>0</v>
      </c>
      <c r="J305" s="22">
        <v>0</v>
      </c>
      <c r="K305" s="22"/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101162</v>
      </c>
    </row>
    <row r="306" spans="1:19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161650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/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161650</v>
      </c>
    </row>
    <row r="307" spans="1:19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121782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121782</v>
      </c>
    </row>
    <row r="308" spans="1:19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345271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345271</v>
      </c>
    </row>
    <row r="309" spans="1:19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252707</v>
      </c>
      <c r="F309" s="22">
        <v>0</v>
      </c>
      <c r="G309" s="22">
        <v>8100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260807</v>
      </c>
    </row>
    <row r="310" spans="1:19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5500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/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5500</v>
      </c>
    </row>
    <row r="311" spans="1:19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75647</v>
      </c>
      <c r="F311" s="22">
        <v>0</v>
      </c>
      <c r="G311" s="22">
        <v>0</v>
      </c>
      <c r="H311" s="22">
        <v>-58000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17647</v>
      </c>
    </row>
    <row r="312" spans="1:19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430000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430000</v>
      </c>
    </row>
    <row r="313" spans="1:19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539589</v>
      </c>
      <c r="F313" s="22">
        <v>0</v>
      </c>
      <c r="G313" s="22">
        <v>0</v>
      </c>
      <c r="H313" s="22">
        <v>-21200</v>
      </c>
      <c r="I313" s="22">
        <v>-2628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515761</v>
      </c>
    </row>
    <row r="314" spans="1:19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374381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374381</v>
      </c>
    </row>
    <row r="315" spans="1:19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-2071426</v>
      </c>
      <c r="F315" s="22">
        <v>0</v>
      </c>
      <c r="G315" s="22">
        <v>-85993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-2157419</v>
      </c>
    </row>
    <row r="316" spans="1:19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6781696</v>
      </c>
      <c r="F316" s="22">
        <v>0</v>
      </c>
      <c r="G316" s="22">
        <v>0</v>
      </c>
      <c r="H316" s="22">
        <v>-3000000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3781696</v>
      </c>
    </row>
    <row r="317" spans="1:19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2F7B7-FE38-4853-87CA-07245424AF37}">
  <dimension ref="A1:S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778</v>
      </c>
      <c r="D1" s="20" t="s">
        <v>810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780</v>
      </c>
      <c r="F2" s="21" t="s">
        <v>781</v>
      </c>
      <c r="G2" s="21" t="s">
        <v>782</v>
      </c>
      <c r="H2" s="21" t="s">
        <v>783</v>
      </c>
      <c r="I2" s="21" t="s">
        <v>784</v>
      </c>
      <c r="J2" s="21" t="s">
        <v>785</v>
      </c>
      <c r="K2" s="21" t="s">
        <v>786</v>
      </c>
      <c r="L2" s="21" t="s">
        <v>787</v>
      </c>
      <c r="M2" s="21" t="s">
        <v>788</v>
      </c>
      <c r="N2" s="21" t="s">
        <v>16</v>
      </c>
      <c r="O2" s="21" t="s">
        <v>789</v>
      </c>
      <c r="P2" s="21" t="s">
        <v>790</v>
      </c>
      <c r="Q2" s="21" t="s">
        <v>791</v>
      </c>
      <c r="R2" s="21" t="s">
        <v>792</v>
      </c>
      <c r="S2" s="21" t="s">
        <v>793</v>
      </c>
    </row>
    <row r="3" spans="1:19" x14ac:dyDescent="0.25">
      <c r="A3" s="21"/>
      <c r="B3" s="21"/>
      <c r="C3" s="21"/>
      <c r="D3" s="21" t="s">
        <v>89</v>
      </c>
      <c r="E3" s="21" t="s">
        <v>794</v>
      </c>
      <c r="F3" s="21" t="s">
        <v>795</v>
      </c>
      <c r="G3" s="21" t="s">
        <v>796</v>
      </c>
      <c r="H3" s="21" t="s">
        <v>797</v>
      </c>
      <c r="I3" s="21" t="s">
        <v>798</v>
      </c>
      <c r="J3" s="21" t="s">
        <v>799</v>
      </c>
      <c r="K3" s="21" t="s">
        <v>800</v>
      </c>
      <c r="L3" s="21" t="s">
        <v>801</v>
      </c>
      <c r="M3" s="21" t="s">
        <v>802</v>
      </c>
      <c r="N3" s="21" t="s">
        <v>803</v>
      </c>
      <c r="O3" s="21" t="s">
        <v>804</v>
      </c>
      <c r="P3" s="21" t="s">
        <v>805</v>
      </c>
      <c r="Q3" s="21" t="s">
        <v>806</v>
      </c>
      <c r="R3" s="21" t="s">
        <v>807</v>
      </c>
      <c r="S3" s="21" t="s">
        <v>808</v>
      </c>
    </row>
    <row r="4" spans="1:1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865001620</v>
      </c>
      <c r="F4" s="22">
        <v>0</v>
      </c>
      <c r="G4" s="22">
        <v>0</v>
      </c>
      <c r="H4" s="22">
        <v>0</v>
      </c>
      <c r="I4" s="22">
        <v>35180478</v>
      </c>
      <c r="J4" s="22">
        <v>43961649</v>
      </c>
      <c r="K4" s="22">
        <v>0</v>
      </c>
      <c r="L4" s="22">
        <v>38373418</v>
      </c>
      <c r="M4" s="22">
        <v>-299621</v>
      </c>
      <c r="N4" s="22">
        <v>-37748824</v>
      </c>
      <c r="O4" s="22">
        <v>0</v>
      </c>
      <c r="P4" s="22">
        <v>6845692</v>
      </c>
      <c r="Q4" s="22">
        <v>0</v>
      </c>
      <c r="R4" s="22">
        <v>-324289</v>
      </c>
      <c r="S4" s="22">
        <v>950990123</v>
      </c>
    </row>
    <row r="5" spans="1:1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359305015</v>
      </c>
      <c r="F5" s="22">
        <v>0</v>
      </c>
      <c r="G5" s="22">
        <v>0</v>
      </c>
      <c r="H5" s="22">
        <v>0</v>
      </c>
      <c r="I5" s="22">
        <v>6081307</v>
      </c>
      <c r="J5" s="22">
        <v>6428411</v>
      </c>
      <c r="K5" s="22">
        <v>0</v>
      </c>
      <c r="L5" s="22">
        <v>0</v>
      </c>
      <c r="M5" s="22">
        <v>-3094722</v>
      </c>
      <c r="N5" s="22">
        <v>-11684535</v>
      </c>
      <c r="O5" s="22">
        <v>0</v>
      </c>
      <c r="P5" s="22">
        <v>2299274</v>
      </c>
      <c r="Q5" s="22">
        <v>0</v>
      </c>
      <c r="R5" s="22">
        <v>-2865</v>
      </c>
      <c r="S5" s="22">
        <v>359331885</v>
      </c>
    </row>
    <row r="6" spans="1:1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122805132</v>
      </c>
      <c r="F6" s="22">
        <v>0</v>
      </c>
      <c r="G6" s="22">
        <v>0</v>
      </c>
      <c r="H6" s="22">
        <v>0</v>
      </c>
      <c r="I6" s="22">
        <v>3525056</v>
      </c>
      <c r="J6" s="22">
        <v>3015024</v>
      </c>
      <c r="K6" s="22">
        <v>-108732</v>
      </c>
      <c r="L6" s="22">
        <v>48388</v>
      </c>
      <c r="M6" s="22">
        <v>-109793</v>
      </c>
      <c r="N6" s="22">
        <v>-6576569</v>
      </c>
      <c r="O6" s="22">
        <v>0</v>
      </c>
      <c r="P6" s="22">
        <v>431443</v>
      </c>
      <c r="Q6" s="22">
        <v>0</v>
      </c>
      <c r="R6" s="22">
        <v>12198</v>
      </c>
      <c r="S6" s="22">
        <v>123042147</v>
      </c>
    </row>
    <row r="7" spans="1:1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17293177000</v>
      </c>
      <c r="F7" s="22">
        <v>0</v>
      </c>
      <c r="G7" s="22">
        <v>0</v>
      </c>
      <c r="H7" s="22">
        <v>0</v>
      </c>
      <c r="I7" s="22">
        <v>966904000</v>
      </c>
      <c r="J7" s="22">
        <v>104023000</v>
      </c>
      <c r="K7" s="22">
        <v>-9203000</v>
      </c>
      <c r="L7" s="22">
        <v>345075000</v>
      </c>
      <c r="M7" s="22">
        <v>-13735000</v>
      </c>
      <c r="N7" s="22">
        <v>-731361000</v>
      </c>
      <c r="O7" s="22">
        <v>-493106000</v>
      </c>
      <c r="P7" s="22">
        <v>230102000</v>
      </c>
      <c r="Q7" s="22">
        <v>493106000</v>
      </c>
      <c r="R7" s="22">
        <v>5665000</v>
      </c>
      <c r="S7" s="22">
        <v>18190647000</v>
      </c>
    </row>
    <row r="8" spans="1:1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256948973</v>
      </c>
      <c r="F8" s="22">
        <v>0</v>
      </c>
      <c r="G8" s="22">
        <v>0</v>
      </c>
      <c r="H8" s="22">
        <v>0</v>
      </c>
      <c r="I8" s="22">
        <v>7740968</v>
      </c>
      <c r="J8" s="22">
        <v>13032726</v>
      </c>
      <c r="K8" s="22">
        <v>-71344</v>
      </c>
      <c r="L8" s="22">
        <v>3190</v>
      </c>
      <c r="M8" s="22">
        <v>-693759</v>
      </c>
      <c r="N8" s="22">
        <v>-12325357</v>
      </c>
      <c r="O8" s="22">
        <v>0</v>
      </c>
      <c r="P8" s="22">
        <v>1869996</v>
      </c>
      <c r="Q8" s="22">
        <v>0</v>
      </c>
      <c r="R8" s="22">
        <v>0</v>
      </c>
      <c r="S8" s="22">
        <v>266505393</v>
      </c>
    </row>
    <row r="9" spans="1:1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110595568</v>
      </c>
      <c r="F9" s="22">
        <v>0</v>
      </c>
      <c r="G9" s="22">
        <v>0</v>
      </c>
      <c r="H9" s="22">
        <v>0</v>
      </c>
      <c r="I9" s="22">
        <v>413614</v>
      </c>
      <c r="J9" s="22">
        <v>15558773</v>
      </c>
      <c r="K9" s="22">
        <v>0</v>
      </c>
      <c r="L9" s="22">
        <v>11580746</v>
      </c>
      <c r="M9" s="22">
        <v>-205867</v>
      </c>
      <c r="N9" s="22">
        <v>-7755641</v>
      </c>
      <c r="O9" s="22">
        <v>0</v>
      </c>
      <c r="P9" s="22">
        <v>608247</v>
      </c>
      <c r="Q9" s="22">
        <v>0</v>
      </c>
      <c r="R9" s="22">
        <v>0</v>
      </c>
      <c r="S9" s="22">
        <v>130795440</v>
      </c>
    </row>
    <row r="10" spans="1:1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260288710</v>
      </c>
      <c r="F10" s="22">
        <v>0</v>
      </c>
      <c r="G10" s="22">
        <v>0</v>
      </c>
      <c r="H10" s="22">
        <v>0</v>
      </c>
      <c r="I10" s="22">
        <v>9204312</v>
      </c>
      <c r="J10" s="22">
        <v>8653544</v>
      </c>
      <c r="K10" s="22">
        <v>-225030</v>
      </c>
      <c r="L10" s="22">
        <v>0</v>
      </c>
      <c r="M10" s="22">
        <v>-3207339</v>
      </c>
      <c r="N10" s="22">
        <v>-11990673</v>
      </c>
      <c r="O10" s="22">
        <v>0</v>
      </c>
      <c r="P10" s="22">
        <v>3220442</v>
      </c>
      <c r="Q10" s="22">
        <v>0</v>
      </c>
      <c r="R10" s="22">
        <v>178887</v>
      </c>
      <c r="S10" s="22">
        <v>266122853</v>
      </c>
    </row>
    <row r="11" spans="1:1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10794437000</v>
      </c>
      <c r="F11" s="22">
        <v>0</v>
      </c>
      <c r="G11" s="22">
        <v>0</v>
      </c>
      <c r="H11" s="22">
        <v>0</v>
      </c>
      <c r="I11" s="22">
        <v>419535000</v>
      </c>
      <c r="J11" s="22">
        <v>732885000</v>
      </c>
      <c r="K11" s="22">
        <v>-2969000</v>
      </c>
      <c r="L11" s="22">
        <v>61611000</v>
      </c>
      <c r="M11" s="22">
        <v>-39858000</v>
      </c>
      <c r="N11" s="22">
        <v>-686572000</v>
      </c>
      <c r="O11" s="22">
        <v>-446186000</v>
      </c>
      <c r="P11" s="22">
        <v>232169000</v>
      </c>
      <c r="Q11" s="22">
        <v>446186000</v>
      </c>
      <c r="R11" s="22">
        <v>-23041000</v>
      </c>
      <c r="S11" s="22">
        <v>11488197000</v>
      </c>
    </row>
    <row r="12" spans="1:1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499650000</v>
      </c>
      <c r="F12" s="22">
        <v>0</v>
      </c>
      <c r="G12" s="22">
        <v>0</v>
      </c>
      <c r="H12" s="22">
        <v>0</v>
      </c>
      <c r="I12" s="22">
        <v>14242000</v>
      </c>
      <c r="J12" s="22">
        <v>12055000</v>
      </c>
      <c r="K12" s="22">
        <v>-168000</v>
      </c>
      <c r="L12" s="22">
        <v>12513000</v>
      </c>
      <c r="M12" s="22">
        <v>-107000</v>
      </c>
      <c r="N12" s="22">
        <v>-16294000</v>
      </c>
      <c r="O12" s="22">
        <v>0</v>
      </c>
      <c r="P12" s="22">
        <v>2133000</v>
      </c>
      <c r="Q12" s="22">
        <v>0</v>
      </c>
      <c r="R12" s="22">
        <v>4000</v>
      </c>
      <c r="S12" s="22">
        <v>524028000</v>
      </c>
    </row>
    <row r="13" spans="1:1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600874299</v>
      </c>
      <c r="F13" s="22">
        <v>0</v>
      </c>
      <c r="G13" s="22">
        <v>0</v>
      </c>
      <c r="H13" s="22">
        <v>0</v>
      </c>
      <c r="I13" s="22">
        <v>17032693</v>
      </c>
      <c r="J13" s="22">
        <v>13686060</v>
      </c>
      <c r="K13" s="22">
        <v>-206599</v>
      </c>
      <c r="L13" s="22">
        <v>72000</v>
      </c>
      <c r="M13" s="22">
        <v>-2700574</v>
      </c>
      <c r="N13" s="22">
        <v>-36456769</v>
      </c>
      <c r="O13" s="22">
        <v>0</v>
      </c>
      <c r="P13" s="22">
        <v>6960808</v>
      </c>
      <c r="Q13" s="22">
        <v>0</v>
      </c>
      <c r="R13" s="22">
        <v>1095486</v>
      </c>
      <c r="S13" s="22">
        <v>600357404</v>
      </c>
    </row>
    <row r="14" spans="1:1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166077920</v>
      </c>
      <c r="F14" s="22">
        <v>0</v>
      </c>
      <c r="G14" s="22">
        <v>0</v>
      </c>
      <c r="H14" s="22">
        <v>0</v>
      </c>
      <c r="I14" s="22">
        <v>0</v>
      </c>
      <c r="J14" s="22">
        <v>12390394</v>
      </c>
      <c r="K14" s="22">
        <v>0</v>
      </c>
      <c r="L14" s="22">
        <v>368556</v>
      </c>
      <c r="M14" s="22">
        <v>-119441</v>
      </c>
      <c r="N14" s="22">
        <v>-8052007</v>
      </c>
      <c r="O14" s="22">
        <v>0</v>
      </c>
      <c r="P14" s="22">
        <v>1108485</v>
      </c>
      <c r="Q14" s="22">
        <v>0</v>
      </c>
      <c r="R14" s="22">
        <v>-20493</v>
      </c>
      <c r="S14" s="22">
        <v>171753414</v>
      </c>
    </row>
    <row r="15" spans="1:1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891099368</v>
      </c>
      <c r="F15" s="22">
        <v>0</v>
      </c>
      <c r="G15" s="22">
        <v>0</v>
      </c>
      <c r="H15" s="22">
        <v>0</v>
      </c>
      <c r="I15" s="22">
        <v>18907342</v>
      </c>
      <c r="J15" s="22">
        <v>65186281</v>
      </c>
      <c r="K15" s="22">
        <v>-31465</v>
      </c>
      <c r="L15" s="22">
        <v>25866089</v>
      </c>
      <c r="M15" s="22">
        <v>-241083</v>
      </c>
      <c r="N15" s="22">
        <v>-28819376</v>
      </c>
      <c r="O15" s="22">
        <v>12336000</v>
      </c>
      <c r="P15" s="22">
        <v>4724626</v>
      </c>
      <c r="Q15" s="22">
        <v>-12336000</v>
      </c>
      <c r="R15" s="22">
        <v>-12336000</v>
      </c>
      <c r="S15" s="22">
        <v>964355782</v>
      </c>
    </row>
    <row r="16" spans="1:1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1647605000</v>
      </c>
      <c r="F16" s="22">
        <v>0</v>
      </c>
      <c r="G16" s="22">
        <v>0</v>
      </c>
      <c r="H16" s="22">
        <v>0</v>
      </c>
      <c r="I16" s="22">
        <v>0</v>
      </c>
      <c r="J16" s="22">
        <v>54693000</v>
      </c>
      <c r="K16" s="22">
        <v>-1518000</v>
      </c>
      <c r="L16" s="22">
        <v>79026000</v>
      </c>
      <c r="M16" s="22">
        <v>-8074000</v>
      </c>
      <c r="N16" s="22">
        <v>-77980000</v>
      </c>
      <c r="O16" s="22">
        <v>-1271000</v>
      </c>
      <c r="P16" s="22">
        <v>36590000</v>
      </c>
      <c r="Q16" s="22">
        <v>1271000</v>
      </c>
      <c r="R16" s="22">
        <v>403000</v>
      </c>
      <c r="S16" s="22">
        <v>1730745000</v>
      </c>
    </row>
    <row r="17" spans="1:1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512400760</v>
      </c>
      <c r="F17" s="22">
        <v>0</v>
      </c>
      <c r="G17" s="22">
        <v>0</v>
      </c>
      <c r="H17" s="22">
        <v>0</v>
      </c>
      <c r="I17" s="22">
        <v>26370521</v>
      </c>
      <c r="J17" s="22">
        <v>42959170</v>
      </c>
      <c r="K17" s="22">
        <v>-111761</v>
      </c>
      <c r="L17" s="22">
        <v>1353720</v>
      </c>
      <c r="M17" s="22">
        <v>-20345</v>
      </c>
      <c r="N17" s="22">
        <v>-24530964</v>
      </c>
      <c r="O17" s="22">
        <v>-10000000</v>
      </c>
      <c r="P17" s="22">
        <v>3487872</v>
      </c>
      <c r="Q17" s="22">
        <v>10000000</v>
      </c>
      <c r="R17" s="22">
        <v>-690557</v>
      </c>
      <c r="S17" s="22">
        <v>561218416</v>
      </c>
    </row>
    <row r="18" spans="1:1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791227000</v>
      </c>
      <c r="F18" s="22">
        <v>0</v>
      </c>
      <c r="G18" s="22">
        <v>0</v>
      </c>
      <c r="H18" s="22">
        <v>0</v>
      </c>
      <c r="I18" s="22">
        <v>0</v>
      </c>
      <c r="J18" s="22">
        <v>122414000</v>
      </c>
      <c r="K18" s="22">
        <v>-7740000</v>
      </c>
      <c r="L18" s="22">
        <v>1195000</v>
      </c>
      <c r="M18" s="22">
        <v>-1317000</v>
      </c>
      <c r="N18" s="22">
        <v>-84605000</v>
      </c>
      <c r="O18" s="22">
        <v>0</v>
      </c>
      <c r="P18" s="22">
        <v>26536000</v>
      </c>
      <c r="Q18" s="22">
        <v>0</v>
      </c>
      <c r="R18" s="22">
        <v>96419000</v>
      </c>
      <c r="S18" s="22">
        <v>944129000</v>
      </c>
    </row>
    <row r="19" spans="1:1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1939403573</v>
      </c>
      <c r="F19" s="22">
        <v>0</v>
      </c>
      <c r="G19" s="22">
        <v>0</v>
      </c>
      <c r="H19" s="22">
        <v>0</v>
      </c>
      <c r="I19" s="22">
        <v>57166972</v>
      </c>
      <c r="J19" s="22">
        <v>41138300</v>
      </c>
      <c r="K19" s="22">
        <v>-242034</v>
      </c>
      <c r="L19" s="22">
        <v>1796542</v>
      </c>
      <c r="M19" s="22">
        <v>-387800</v>
      </c>
      <c r="N19" s="22">
        <v>-84523832</v>
      </c>
      <c r="O19" s="22">
        <v>-17565407</v>
      </c>
      <c r="P19" s="22">
        <v>17464591</v>
      </c>
      <c r="Q19" s="22">
        <v>17565407</v>
      </c>
      <c r="R19" s="22">
        <v>-4600232</v>
      </c>
      <c r="S19" s="22">
        <v>1967216080</v>
      </c>
    </row>
    <row r="20" spans="1:1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597121590</v>
      </c>
      <c r="F20" s="22">
        <v>0</v>
      </c>
      <c r="G20" s="22">
        <v>0</v>
      </c>
      <c r="H20" s="22">
        <v>0</v>
      </c>
      <c r="I20" s="22">
        <v>8841956</v>
      </c>
      <c r="J20" s="22">
        <v>52616777</v>
      </c>
      <c r="K20" s="22">
        <v>-29911</v>
      </c>
      <c r="L20" s="22">
        <v>17782440</v>
      </c>
      <c r="M20" s="22">
        <v>-1391859</v>
      </c>
      <c r="N20" s="22">
        <v>-20187058</v>
      </c>
      <c r="O20" s="22">
        <v>44108850</v>
      </c>
      <c r="P20" s="22">
        <v>3098546</v>
      </c>
      <c r="Q20" s="22">
        <v>-44108850</v>
      </c>
      <c r="R20" s="22">
        <v>-41548538</v>
      </c>
      <c r="S20" s="22">
        <v>616303943</v>
      </c>
    </row>
    <row r="21" spans="1:19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1224565976</v>
      </c>
      <c r="F21" s="22">
        <v>0</v>
      </c>
      <c r="G21" s="22">
        <v>0</v>
      </c>
      <c r="H21" s="22">
        <v>0</v>
      </c>
      <c r="I21" s="22">
        <v>26131451</v>
      </c>
      <c r="J21" s="22">
        <v>20535566</v>
      </c>
      <c r="K21" s="22">
        <v>-103579</v>
      </c>
      <c r="L21" s="22">
        <v>23539061</v>
      </c>
      <c r="M21" s="22">
        <v>-282073</v>
      </c>
      <c r="N21" s="22">
        <v>-41637546</v>
      </c>
      <c r="O21" s="22">
        <v>-16750000</v>
      </c>
      <c r="P21" s="22">
        <v>9618272</v>
      </c>
      <c r="Q21" s="22">
        <v>16750000</v>
      </c>
      <c r="R21" s="22">
        <v>45121</v>
      </c>
      <c r="S21" s="22">
        <v>1262412249</v>
      </c>
    </row>
    <row r="22" spans="1:19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136519598</v>
      </c>
      <c r="F22" s="22">
        <v>0</v>
      </c>
      <c r="G22" s="22">
        <v>0</v>
      </c>
      <c r="H22" s="22">
        <v>0</v>
      </c>
      <c r="I22" s="22">
        <v>0</v>
      </c>
      <c r="J22" s="22">
        <v>55472844</v>
      </c>
      <c r="K22" s="22">
        <v>-161038</v>
      </c>
      <c r="L22" s="22">
        <v>0</v>
      </c>
      <c r="M22" s="22">
        <v>-226450</v>
      </c>
      <c r="N22" s="22">
        <v>-6592127</v>
      </c>
      <c r="O22" s="22">
        <v>0</v>
      </c>
      <c r="P22" s="22">
        <v>1063485</v>
      </c>
      <c r="Q22" s="22">
        <v>0</v>
      </c>
      <c r="R22" s="22">
        <v>-50693809</v>
      </c>
      <c r="S22" s="22">
        <v>135382503</v>
      </c>
    </row>
    <row r="23" spans="1:19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105951269</v>
      </c>
      <c r="F23" s="22">
        <v>0</v>
      </c>
      <c r="G23" s="22">
        <v>0</v>
      </c>
      <c r="H23" s="22">
        <v>0</v>
      </c>
      <c r="I23" s="22">
        <v>331530</v>
      </c>
      <c r="J23" s="22">
        <v>5297003</v>
      </c>
      <c r="K23" s="22">
        <v>-21358</v>
      </c>
      <c r="L23" s="22">
        <v>0</v>
      </c>
      <c r="M23" s="22">
        <v>-621275</v>
      </c>
      <c r="N23" s="22">
        <v>-4578007</v>
      </c>
      <c r="O23" s="22">
        <v>0</v>
      </c>
      <c r="P23" s="22">
        <v>566613</v>
      </c>
      <c r="Q23" s="22">
        <v>0</v>
      </c>
      <c r="R23" s="22">
        <v>0</v>
      </c>
      <c r="S23" s="22">
        <v>106925775</v>
      </c>
    </row>
    <row r="24" spans="1:19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54600018</v>
      </c>
      <c r="F24" s="22">
        <v>0</v>
      </c>
      <c r="G24" s="22">
        <v>0</v>
      </c>
      <c r="H24" s="22">
        <v>0</v>
      </c>
      <c r="I24" s="22">
        <v>0</v>
      </c>
      <c r="J24" s="22">
        <v>24617428</v>
      </c>
      <c r="K24" s="22">
        <v>-58769</v>
      </c>
      <c r="L24" s="22">
        <v>0</v>
      </c>
      <c r="M24" s="22">
        <v>-51347</v>
      </c>
      <c r="N24" s="22">
        <v>-3138691</v>
      </c>
      <c r="O24" s="22">
        <v>0</v>
      </c>
      <c r="P24" s="22">
        <v>989847</v>
      </c>
      <c r="Q24" s="22">
        <v>0</v>
      </c>
      <c r="R24" s="22">
        <v>-132526</v>
      </c>
      <c r="S24" s="22">
        <v>76825960</v>
      </c>
    </row>
    <row r="25" spans="1:19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411526800</v>
      </c>
      <c r="F25" s="22">
        <v>0</v>
      </c>
      <c r="G25" s="22">
        <v>0</v>
      </c>
      <c r="H25" s="22">
        <v>0</v>
      </c>
      <c r="I25" s="22">
        <v>0</v>
      </c>
      <c r="J25" s="22">
        <v>45868495</v>
      </c>
      <c r="K25" s="22">
        <v>-546518</v>
      </c>
      <c r="L25" s="22">
        <v>0</v>
      </c>
      <c r="M25" s="22">
        <v>-1456167</v>
      </c>
      <c r="N25" s="22">
        <v>-20515726</v>
      </c>
      <c r="O25" s="22">
        <v>4000000</v>
      </c>
      <c r="P25" s="22">
        <v>5630195</v>
      </c>
      <c r="Q25" s="22">
        <v>-4000000</v>
      </c>
      <c r="R25" s="22">
        <v>-130738</v>
      </c>
      <c r="S25" s="22">
        <v>440376341</v>
      </c>
    </row>
    <row r="26" spans="1:19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173158056</v>
      </c>
      <c r="F26" s="22">
        <v>0</v>
      </c>
      <c r="G26" s="22">
        <v>0</v>
      </c>
      <c r="H26" s="22">
        <v>0</v>
      </c>
      <c r="I26" s="22">
        <v>6609707</v>
      </c>
      <c r="J26" s="22">
        <v>3689674</v>
      </c>
      <c r="K26" s="22">
        <v>0</v>
      </c>
      <c r="L26" s="22">
        <v>0</v>
      </c>
      <c r="M26" s="22">
        <v>-1221368</v>
      </c>
      <c r="N26" s="22">
        <v>-10549578</v>
      </c>
      <c r="O26" s="22">
        <v>-6000000</v>
      </c>
      <c r="P26" s="22">
        <v>1318015</v>
      </c>
      <c r="Q26" s="22">
        <v>6000000</v>
      </c>
      <c r="R26" s="22">
        <v>0</v>
      </c>
      <c r="S26" s="22">
        <v>173004506</v>
      </c>
    </row>
    <row r="27" spans="1:19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1987592346</v>
      </c>
      <c r="F27" s="22">
        <v>0</v>
      </c>
      <c r="G27" s="22">
        <v>0</v>
      </c>
      <c r="H27" s="22">
        <v>0</v>
      </c>
      <c r="I27" s="22">
        <v>34205887</v>
      </c>
      <c r="J27" s="22">
        <v>75329851</v>
      </c>
      <c r="K27" s="22">
        <v>-418989</v>
      </c>
      <c r="L27" s="22">
        <v>33190058</v>
      </c>
      <c r="M27" s="22">
        <v>-37250</v>
      </c>
      <c r="N27" s="22">
        <v>-69712826</v>
      </c>
      <c r="O27" s="22">
        <v>0</v>
      </c>
      <c r="P27" s="22">
        <v>9911922</v>
      </c>
      <c r="Q27" s="22">
        <v>0</v>
      </c>
      <c r="R27" s="22">
        <v>145553</v>
      </c>
      <c r="S27" s="22">
        <v>2070206552</v>
      </c>
    </row>
    <row r="28" spans="1:19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4296211590</v>
      </c>
      <c r="F28" s="22">
        <v>0</v>
      </c>
      <c r="G28" s="22">
        <v>0</v>
      </c>
      <c r="H28" s="22">
        <v>0</v>
      </c>
      <c r="I28" s="22">
        <v>140870051</v>
      </c>
      <c r="J28" s="22">
        <v>6068815</v>
      </c>
      <c r="K28" s="22">
        <v>-1317173</v>
      </c>
      <c r="L28" s="22">
        <v>0</v>
      </c>
      <c r="M28" s="22">
        <v>-1298988</v>
      </c>
      <c r="N28" s="22">
        <v>-153507199</v>
      </c>
      <c r="O28" s="22">
        <v>0</v>
      </c>
      <c r="P28" s="22">
        <v>2060629</v>
      </c>
      <c r="Q28" s="22">
        <v>0</v>
      </c>
      <c r="R28" s="22">
        <v>-1891942</v>
      </c>
      <c r="S28" s="22">
        <v>4287195783</v>
      </c>
    </row>
    <row r="29" spans="1:19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10067316</v>
      </c>
      <c r="F29" s="22">
        <v>0</v>
      </c>
      <c r="G29" s="22">
        <v>0</v>
      </c>
      <c r="H29" s="22">
        <v>0</v>
      </c>
      <c r="I29" s="22">
        <v>0</v>
      </c>
      <c r="J29" s="22">
        <v>309874</v>
      </c>
      <c r="K29" s="22">
        <v>0</v>
      </c>
      <c r="L29" s="22">
        <v>0</v>
      </c>
      <c r="M29" s="22">
        <v>0</v>
      </c>
      <c r="N29" s="22">
        <v>-342885</v>
      </c>
      <c r="O29" s="22">
        <v>0</v>
      </c>
      <c r="P29" s="22">
        <v>0</v>
      </c>
      <c r="Q29" s="22">
        <v>0</v>
      </c>
      <c r="R29" s="22">
        <v>-1</v>
      </c>
      <c r="S29" s="22">
        <v>10034304</v>
      </c>
    </row>
    <row r="30" spans="1:19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75036778</v>
      </c>
      <c r="F30" s="22">
        <v>0</v>
      </c>
      <c r="G30" s="22">
        <v>0</v>
      </c>
      <c r="H30" s="22">
        <v>0</v>
      </c>
      <c r="I30" s="22">
        <v>0</v>
      </c>
      <c r="J30" s="22">
        <v>4749223</v>
      </c>
      <c r="K30" s="22">
        <v>-378249</v>
      </c>
      <c r="L30" s="22">
        <v>0</v>
      </c>
      <c r="M30" s="22">
        <v>-722643</v>
      </c>
      <c r="N30" s="22">
        <v>-5361512</v>
      </c>
      <c r="O30" s="22">
        <v>0</v>
      </c>
      <c r="P30" s="22">
        <v>0</v>
      </c>
      <c r="Q30" s="22">
        <v>0</v>
      </c>
      <c r="R30" s="22">
        <v>296320</v>
      </c>
      <c r="S30" s="22">
        <v>73619917</v>
      </c>
    </row>
    <row r="31" spans="1:19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58400791</v>
      </c>
      <c r="F31" s="22">
        <v>0</v>
      </c>
      <c r="G31" s="22">
        <v>0</v>
      </c>
      <c r="H31" s="22">
        <v>0</v>
      </c>
      <c r="I31" s="22">
        <v>2368555</v>
      </c>
      <c r="J31" s="22">
        <v>1433365</v>
      </c>
      <c r="K31" s="22"/>
      <c r="L31" s="22">
        <v>0</v>
      </c>
      <c r="M31" s="22">
        <v>-216957</v>
      </c>
      <c r="N31" s="22">
        <v>-3781268</v>
      </c>
      <c r="O31" s="22">
        <v>0</v>
      </c>
      <c r="P31" s="22">
        <v>0</v>
      </c>
      <c r="Q31" s="22">
        <v>0</v>
      </c>
      <c r="R31" s="22">
        <v>0</v>
      </c>
      <c r="S31" s="22">
        <v>58177523</v>
      </c>
    </row>
    <row r="32" spans="1:19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46072250</v>
      </c>
      <c r="F32" s="22">
        <v>0</v>
      </c>
      <c r="G32" s="22">
        <v>0</v>
      </c>
      <c r="H32" s="22">
        <v>0</v>
      </c>
      <c r="I32" s="22">
        <v>3091155</v>
      </c>
      <c r="J32" s="22">
        <v>4806991</v>
      </c>
      <c r="K32" s="22">
        <v>0</v>
      </c>
      <c r="L32" s="22">
        <v>0</v>
      </c>
      <c r="M32" s="22">
        <v>-767570</v>
      </c>
      <c r="N32" s="22">
        <v>-4338002</v>
      </c>
      <c r="O32" s="22">
        <v>0</v>
      </c>
      <c r="P32" s="22">
        <v>0</v>
      </c>
      <c r="Q32" s="22">
        <v>0</v>
      </c>
      <c r="R32" s="22">
        <v>263457</v>
      </c>
      <c r="S32" s="22">
        <v>49128281</v>
      </c>
    </row>
    <row r="33" spans="1:19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280338299</v>
      </c>
      <c r="F33" s="22">
        <v>0</v>
      </c>
      <c r="G33" s="22">
        <v>0</v>
      </c>
      <c r="H33" s="22">
        <v>0</v>
      </c>
      <c r="I33" s="22">
        <v>0</v>
      </c>
      <c r="J33" s="22">
        <v>7984491</v>
      </c>
      <c r="K33" s="22">
        <v>-72234</v>
      </c>
      <c r="L33" s="22">
        <v>0</v>
      </c>
      <c r="M33" s="22">
        <v>-451195</v>
      </c>
      <c r="N33" s="22">
        <v>-9315541</v>
      </c>
      <c r="O33" s="22">
        <v>0</v>
      </c>
      <c r="P33" s="22">
        <v>547321</v>
      </c>
      <c r="Q33" s="22">
        <v>0</v>
      </c>
      <c r="R33" s="22">
        <v>0</v>
      </c>
      <c r="S33" s="22">
        <v>279031141</v>
      </c>
    </row>
    <row r="34" spans="1:19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75266013</v>
      </c>
      <c r="F34" s="22">
        <v>0</v>
      </c>
      <c r="G34" s="22">
        <v>0</v>
      </c>
      <c r="H34" s="22">
        <v>0</v>
      </c>
      <c r="I34" s="22">
        <v>1038329</v>
      </c>
      <c r="J34" s="22">
        <v>8399442</v>
      </c>
      <c r="K34" s="22">
        <v>-26082</v>
      </c>
      <c r="L34" s="22">
        <v>0</v>
      </c>
      <c r="M34" s="22">
        <v>0</v>
      </c>
      <c r="N34" s="22">
        <v>-2320829</v>
      </c>
      <c r="O34" s="22">
        <v>0</v>
      </c>
      <c r="P34" s="22">
        <v>92585</v>
      </c>
      <c r="Q34" s="22">
        <v>0</v>
      </c>
      <c r="R34" s="22">
        <v>4696</v>
      </c>
      <c r="S34" s="22">
        <v>82454154</v>
      </c>
    </row>
    <row r="35" spans="1:19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25044771</v>
      </c>
      <c r="F35" s="22">
        <v>0</v>
      </c>
      <c r="G35" s="22">
        <v>0</v>
      </c>
      <c r="H35" s="22">
        <v>0</v>
      </c>
      <c r="I35" s="22">
        <v>2485400</v>
      </c>
      <c r="J35" s="22">
        <v>3690382</v>
      </c>
      <c r="K35" s="22">
        <v>0</v>
      </c>
      <c r="L35" s="22">
        <v>992407</v>
      </c>
      <c r="M35" s="22">
        <v>-260670</v>
      </c>
      <c r="N35" s="22">
        <v>-2537577</v>
      </c>
      <c r="O35" s="22">
        <v>0</v>
      </c>
      <c r="P35" s="22">
        <v>0</v>
      </c>
      <c r="Q35" s="22">
        <v>0</v>
      </c>
      <c r="R35" s="22">
        <v>0</v>
      </c>
      <c r="S35" s="22">
        <v>29414713</v>
      </c>
    </row>
    <row r="36" spans="1:19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262189762</v>
      </c>
      <c r="F36" s="22">
        <v>0</v>
      </c>
      <c r="G36" s="22">
        <v>0</v>
      </c>
      <c r="H36" s="22">
        <v>0</v>
      </c>
      <c r="I36" s="22">
        <v>0</v>
      </c>
      <c r="J36" s="22">
        <v>16755188</v>
      </c>
      <c r="K36" s="22">
        <v>-213361</v>
      </c>
      <c r="L36" s="22">
        <v>895667</v>
      </c>
      <c r="M36" s="22">
        <v>-4504756</v>
      </c>
      <c r="N36" s="22">
        <v>-20162402</v>
      </c>
      <c r="O36" s="22">
        <v>0</v>
      </c>
      <c r="P36" s="22">
        <v>880629</v>
      </c>
      <c r="Q36" s="22">
        <v>0</v>
      </c>
      <c r="R36" s="22">
        <v>-71831</v>
      </c>
      <c r="S36" s="22">
        <v>255768896</v>
      </c>
    </row>
    <row r="37" spans="1:19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185787702</v>
      </c>
      <c r="F37" s="22">
        <v>0</v>
      </c>
      <c r="G37" s="22">
        <v>0</v>
      </c>
      <c r="H37" s="22">
        <v>0</v>
      </c>
      <c r="I37" s="22">
        <v>4292290</v>
      </c>
      <c r="J37" s="22">
        <v>3232864</v>
      </c>
      <c r="K37" s="22">
        <v>0</v>
      </c>
      <c r="L37" s="22">
        <v>0</v>
      </c>
      <c r="M37" s="22">
        <v>-220771</v>
      </c>
      <c r="N37" s="22">
        <v>-10148284</v>
      </c>
      <c r="O37" s="22">
        <v>0</v>
      </c>
      <c r="P37" s="22">
        <v>950555</v>
      </c>
      <c r="Q37" s="22">
        <v>0</v>
      </c>
      <c r="R37" s="22">
        <v>-897</v>
      </c>
      <c r="S37" s="22">
        <v>183893459</v>
      </c>
    </row>
    <row r="38" spans="1:19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83425456</v>
      </c>
      <c r="F38" s="22">
        <v>0</v>
      </c>
      <c r="G38" s="22">
        <v>0</v>
      </c>
      <c r="H38" s="22">
        <v>0</v>
      </c>
      <c r="I38" s="22">
        <v>2266037</v>
      </c>
      <c r="J38" s="22">
        <v>3329527</v>
      </c>
      <c r="K38" s="22">
        <v>-667569</v>
      </c>
      <c r="L38" s="22">
        <v>0</v>
      </c>
      <c r="M38" s="22">
        <v>-514331</v>
      </c>
      <c r="N38" s="22">
        <v>-5760452</v>
      </c>
      <c r="O38" s="22">
        <v>0</v>
      </c>
      <c r="P38" s="22">
        <v>2972062</v>
      </c>
      <c r="Q38" s="22">
        <v>0</v>
      </c>
      <c r="R38" s="22">
        <v>562124</v>
      </c>
      <c r="S38" s="22">
        <v>85612854</v>
      </c>
    </row>
    <row r="39" spans="1:19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38156268</v>
      </c>
      <c r="F39" s="22">
        <v>0</v>
      </c>
      <c r="G39" s="22">
        <v>0</v>
      </c>
      <c r="H39" s="22">
        <v>0</v>
      </c>
      <c r="I39" s="22">
        <v>0</v>
      </c>
      <c r="J39" s="22">
        <v>3373095</v>
      </c>
      <c r="K39" s="22"/>
      <c r="L39" s="22">
        <v>0</v>
      </c>
      <c r="M39" s="22">
        <v>-460221</v>
      </c>
      <c r="N39" s="22">
        <v>-2902194</v>
      </c>
      <c r="O39" s="22">
        <v>0</v>
      </c>
      <c r="P39" s="22">
        <v>176426</v>
      </c>
      <c r="Q39" s="22">
        <v>0</v>
      </c>
      <c r="R39" s="22">
        <v>-992199</v>
      </c>
      <c r="S39" s="22">
        <v>37351175</v>
      </c>
    </row>
    <row r="40" spans="1:19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67649354</v>
      </c>
      <c r="F40" s="22">
        <v>0</v>
      </c>
      <c r="G40" s="22">
        <v>0</v>
      </c>
      <c r="H40" s="22">
        <v>0</v>
      </c>
      <c r="I40" s="22">
        <v>2569578</v>
      </c>
      <c r="J40" s="22">
        <v>41340</v>
      </c>
      <c r="K40" s="22">
        <v>0</v>
      </c>
      <c r="L40" s="22">
        <v>0</v>
      </c>
      <c r="M40" s="22">
        <v>-48259</v>
      </c>
      <c r="N40" s="22">
        <v>-4213591</v>
      </c>
      <c r="O40" s="22">
        <v>0</v>
      </c>
      <c r="P40" s="22">
        <v>0</v>
      </c>
      <c r="Q40" s="22">
        <v>0</v>
      </c>
      <c r="R40" s="22">
        <v>0</v>
      </c>
      <c r="S40" s="22">
        <v>65998422</v>
      </c>
    </row>
    <row r="41" spans="1:19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381392392</v>
      </c>
      <c r="F41" s="22">
        <v>0</v>
      </c>
      <c r="G41" s="22">
        <v>0</v>
      </c>
      <c r="H41" s="22">
        <v>0</v>
      </c>
      <c r="I41" s="22">
        <v>15678457</v>
      </c>
      <c r="J41" s="22">
        <v>13250402</v>
      </c>
      <c r="K41" s="22">
        <v>-514715</v>
      </c>
      <c r="L41" s="22">
        <v>0</v>
      </c>
      <c r="M41" s="22">
        <v>-3711066</v>
      </c>
      <c r="N41" s="22">
        <v>-24140674</v>
      </c>
      <c r="O41" s="22">
        <v>0</v>
      </c>
      <c r="P41" s="22">
        <v>0</v>
      </c>
      <c r="Q41" s="22">
        <v>0</v>
      </c>
      <c r="R41" s="22">
        <v>1607384</v>
      </c>
      <c r="S41" s="22">
        <v>383562180</v>
      </c>
    </row>
    <row r="42" spans="1:19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162991169</v>
      </c>
      <c r="F42" s="22">
        <v>0</v>
      </c>
      <c r="G42" s="22">
        <v>0</v>
      </c>
      <c r="H42" s="22">
        <v>0</v>
      </c>
      <c r="I42" s="22">
        <v>10788960</v>
      </c>
      <c r="J42" s="22">
        <v>1445399</v>
      </c>
      <c r="K42" s="22">
        <v>-182693</v>
      </c>
      <c r="L42" s="22">
        <v>0</v>
      </c>
      <c r="M42" s="22">
        <v>-392628</v>
      </c>
      <c r="N42" s="22">
        <v>-7734556</v>
      </c>
      <c r="O42" s="22">
        <v>0</v>
      </c>
      <c r="P42" s="22">
        <v>839849</v>
      </c>
      <c r="Q42" s="22">
        <v>0</v>
      </c>
      <c r="R42" s="22">
        <v>0</v>
      </c>
      <c r="S42" s="22">
        <v>167755500</v>
      </c>
    </row>
    <row r="43" spans="1:19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22371376</v>
      </c>
      <c r="F43" s="22">
        <v>0</v>
      </c>
      <c r="G43" s="22">
        <v>0</v>
      </c>
      <c r="H43" s="22">
        <v>0</v>
      </c>
      <c r="I43" s="22">
        <v>0</v>
      </c>
      <c r="J43" s="22">
        <v>2787209</v>
      </c>
      <c r="K43" s="22">
        <v>-1191</v>
      </c>
      <c r="L43" s="22">
        <v>0</v>
      </c>
      <c r="M43" s="22">
        <v>-164203</v>
      </c>
      <c r="N43" s="22">
        <v>-1451156</v>
      </c>
      <c r="O43" s="22">
        <v>0</v>
      </c>
      <c r="P43" s="22">
        <v>0</v>
      </c>
      <c r="Q43" s="22">
        <v>0</v>
      </c>
      <c r="R43" s="22">
        <v>0</v>
      </c>
      <c r="S43" s="22">
        <v>23542035</v>
      </c>
    </row>
    <row r="44" spans="1:19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76034905</v>
      </c>
      <c r="F44" s="22">
        <v>0</v>
      </c>
      <c r="G44" s="22">
        <v>0</v>
      </c>
      <c r="H44" s="22">
        <v>0</v>
      </c>
      <c r="I44" s="22">
        <v>1060226</v>
      </c>
      <c r="J44" s="22">
        <v>4888837</v>
      </c>
      <c r="K44" s="22"/>
      <c r="L44" s="22">
        <v>0</v>
      </c>
      <c r="M44" s="22">
        <v>-856659</v>
      </c>
      <c r="N44" s="22">
        <v>-4495801</v>
      </c>
      <c r="O44" s="22">
        <v>0</v>
      </c>
      <c r="P44" s="22">
        <v>51921</v>
      </c>
      <c r="Q44" s="22">
        <v>0</v>
      </c>
      <c r="R44" s="22">
        <v>0</v>
      </c>
      <c r="S44" s="22">
        <v>76642020</v>
      </c>
    </row>
    <row r="45" spans="1:19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222503418</v>
      </c>
      <c r="F45" s="22">
        <v>0</v>
      </c>
      <c r="G45" s="22">
        <v>0</v>
      </c>
      <c r="H45" s="22">
        <v>0</v>
      </c>
      <c r="I45" s="22">
        <v>0</v>
      </c>
      <c r="J45" s="22">
        <v>20350921</v>
      </c>
      <c r="K45" s="22">
        <v>-113061</v>
      </c>
      <c r="L45" s="22">
        <v>1257354</v>
      </c>
      <c r="M45" s="22">
        <v>-937773</v>
      </c>
      <c r="N45" s="22">
        <v>-16974440</v>
      </c>
      <c r="O45" s="22">
        <v>0</v>
      </c>
      <c r="P45" s="22">
        <v>1500610</v>
      </c>
      <c r="Q45" s="22">
        <v>0</v>
      </c>
      <c r="R45" s="22">
        <v>0</v>
      </c>
      <c r="S45" s="22">
        <v>227587029</v>
      </c>
    </row>
    <row r="46" spans="1:19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84998075</v>
      </c>
      <c r="F46" s="22">
        <v>0</v>
      </c>
      <c r="G46" s="22">
        <v>0</v>
      </c>
      <c r="H46" s="22">
        <v>0</v>
      </c>
      <c r="I46" s="22">
        <v>0</v>
      </c>
      <c r="J46" s="22">
        <v>3565021</v>
      </c>
      <c r="K46" s="22"/>
      <c r="L46" s="22">
        <v>0</v>
      </c>
      <c r="M46" s="22">
        <v>-199283</v>
      </c>
      <c r="N46" s="22">
        <v>-2515500</v>
      </c>
      <c r="O46" s="22">
        <v>170666</v>
      </c>
      <c r="P46" s="22">
        <v>269253</v>
      </c>
      <c r="Q46" s="22">
        <v>-170666</v>
      </c>
      <c r="R46" s="22">
        <v>0</v>
      </c>
      <c r="S46" s="22">
        <v>86117566</v>
      </c>
    </row>
    <row r="47" spans="1:19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463774253</v>
      </c>
      <c r="F47" s="22">
        <v>0</v>
      </c>
      <c r="G47" s="22">
        <v>0</v>
      </c>
      <c r="H47" s="22">
        <v>0</v>
      </c>
      <c r="I47" s="22">
        <v>49618847</v>
      </c>
      <c r="J47" s="22">
        <v>-1804334</v>
      </c>
      <c r="K47" s="22">
        <v>-748830</v>
      </c>
      <c r="L47" s="22">
        <v>296218</v>
      </c>
      <c r="M47" s="22">
        <v>-720143</v>
      </c>
      <c r="N47" s="22">
        <v>-29179566</v>
      </c>
      <c r="O47" s="22">
        <v>0</v>
      </c>
      <c r="P47" s="22">
        <v>6492814</v>
      </c>
      <c r="Q47" s="22">
        <v>0</v>
      </c>
      <c r="R47" s="22">
        <v>-5886966</v>
      </c>
      <c r="S47" s="22">
        <v>481842293</v>
      </c>
    </row>
    <row r="48" spans="1:19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385306004</v>
      </c>
      <c r="F48" s="22">
        <v>0</v>
      </c>
      <c r="G48" s="22">
        <v>0</v>
      </c>
      <c r="H48" s="22">
        <v>0</v>
      </c>
      <c r="I48" s="22">
        <v>17766792</v>
      </c>
      <c r="J48" s="22">
        <v>22384910</v>
      </c>
      <c r="K48" s="22">
        <v>-715054</v>
      </c>
      <c r="L48" s="22">
        <v>0</v>
      </c>
      <c r="M48" s="22">
        <v>-141183</v>
      </c>
      <c r="N48" s="22">
        <v>-25069036</v>
      </c>
      <c r="O48" s="22">
        <v>0</v>
      </c>
      <c r="P48" s="22">
        <v>437518</v>
      </c>
      <c r="Q48" s="22">
        <v>0</v>
      </c>
      <c r="R48" s="22">
        <v>-1061776</v>
      </c>
      <c r="S48" s="22">
        <v>398908175</v>
      </c>
    </row>
    <row r="49" spans="1:19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107177836</v>
      </c>
      <c r="F49" s="22">
        <v>0</v>
      </c>
      <c r="G49" s="22">
        <v>0</v>
      </c>
      <c r="H49" s="22">
        <v>0</v>
      </c>
      <c r="I49" s="22">
        <v>0</v>
      </c>
      <c r="J49" s="22">
        <v>6576509</v>
      </c>
      <c r="K49" s="22">
        <v>-144292</v>
      </c>
      <c r="L49" s="22">
        <v>0</v>
      </c>
      <c r="M49" s="22">
        <v>-688447</v>
      </c>
      <c r="N49" s="22">
        <v>-6045891</v>
      </c>
      <c r="O49" s="22">
        <v>0</v>
      </c>
      <c r="P49" s="22">
        <v>0</v>
      </c>
      <c r="Q49" s="22">
        <v>0</v>
      </c>
      <c r="R49" s="22">
        <v>0</v>
      </c>
      <c r="S49" s="22">
        <v>106875715</v>
      </c>
    </row>
    <row r="50" spans="1:19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60469557</v>
      </c>
      <c r="F50" s="22">
        <v>0</v>
      </c>
      <c r="G50" s="22">
        <v>0</v>
      </c>
      <c r="H50" s="22">
        <v>0</v>
      </c>
      <c r="I50" s="22">
        <v>0</v>
      </c>
      <c r="J50" s="22">
        <v>5674354</v>
      </c>
      <c r="K50" s="22">
        <v>-28987</v>
      </c>
      <c r="L50" s="22">
        <v>523800</v>
      </c>
      <c r="M50" s="22">
        <v>-93600</v>
      </c>
      <c r="N50" s="22">
        <v>-5289301</v>
      </c>
      <c r="O50" s="22">
        <v>0</v>
      </c>
      <c r="P50" s="22">
        <v>1409368</v>
      </c>
      <c r="Q50" s="22">
        <v>0</v>
      </c>
      <c r="R50" s="22">
        <v>0</v>
      </c>
      <c r="S50" s="22">
        <v>62665191</v>
      </c>
    </row>
    <row r="51" spans="1:19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283769690</v>
      </c>
      <c r="F51" s="22">
        <v>0</v>
      </c>
      <c r="G51" s="22">
        <v>0</v>
      </c>
      <c r="H51" s="22">
        <v>0</v>
      </c>
      <c r="I51" s="22">
        <v>13711292</v>
      </c>
      <c r="J51" s="22">
        <v>8973185</v>
      </c>
      <c r="K51" s="22">
        <v>-35534</v>
      </c>
      <c r="L51" s="22">
        <v>977503</v>
      </c>
      <c r="M51" s="22">
        <v>-3203372</v>
      </c>
      <c r="N51" s="22">
        <v>-22924052</v>
      </c>
      <c r="O51" s="22">
        <v>0</v>
      </c>
      <c r="P51" s="22">
        <v>0</v>
      </c>
      <c r="Q51" s="22">
        <v>0</v>
      </c>
      <c r="R51" s="22">
        <v>-78328</v>
      </c>
      <c r="S51" s="22">
        <v>281190384</v>
      </c>
    </row>
    <row r="52" spans="1:19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48417543</v>
      </c>
      <c r="F52" s="22">
        <v>0</v>
      </c>
      <c r="G52" s="22">
        <v>0</v>
      </c>
      <c r="H52" s="22">
        <v>0</v>
      </c>
      <c r="I52" s="22">
        <v>2506340</v>
      </c>
      <c r="J52" s="22">
        <v>1042237</v>
      </c>
      <c r="K52" s="22">
        <v>-12587</v>
      </c>
      <c r="L52" s="22">
        <v>0</v>
      </c>
      <c r="M52" s="22">
        <v>-1009773</v>
      </c>
      <c r="N52" s="22">
        <v>-2918876</v>
      </c>
      <c r="O52" s="22">
        <v>0</v>
      </c>
      <c r="P52" s="22">
        <v>257165</v>
      </c>
      <c r="Q52" s="22">
        <v>0</v>
      </c>
      <c r="R52" s="22">
        <v>0</v>
      </c>
      <c r="S52" s="22">
        <v>48282049</v>
      </c>
    </row>
    <row r="53" spans="1:19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329870251</v>
      </c>
      <c r="F53" s="22">
        <v>0</v>
      </c>
      <c r="G53" s="22">
        <v>0</v>
      </c>
      <c r="H53" s="22">
        <v>0</v>
      </c>
      <c r="I53" s="22">
        <v>5025823</v>
      </c>
      <c r="J53" s="22">
        <v>6364640</v>
      </c>
      <c r="K53" s="22">
        <v>0</v>
      </c>
      <c r="L53" s="22">
        <v>3606070</v>
      </c>
      <c r="M53" s="22">
        <v>-447490</v>
      </c>
      <c r="N53" s="22">
        <v>-16879818</v>
      </c>
      <c r="O53" s="22">
        <v>-2175000</v>
      </c>
      <c r="P53" s="22">
        <v>2953341</v>
      </c>
      <c r="Q53" s="22">
        <v>2175000</v>
      </c>
      <c r="R53" s="22">
        <v>0</v>
      </c>
      <c r="S53" s="22">
        <v>330492817</v>
      </c>
    </row>
    <row r="54" spans="1:19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72539249</v>
      </c>
      <c r="F54" s="22">
        <v>0</v>
      </c>
      <c r="G54" s="22">
        <v>0</v>
      </c>
      <c r="H54" s="22">
        <v>0</v>
      </c>
      <c r="I54" s="22">
        <v>725475</v>
      </c>
      <c r="J54" s="22">
        <v>8341134</v>
      </c>
      <c r="K54" s="22">
        <v>-99868</v>
      </c>
      <c r="L54" s="22">
        <v>0</v>
      </c>
      <c r="M54" s="22">
        <v>-83648</v>
      </c>
      <c r="N54" s="22">
        <v>-7654874</v>
      </c>
      <c r="O54" s="22">
        <v>0</v>
      </c>
      <c r="P54" s="22">
        <v>117440</v>
      </c>
      <c r="Q54" s="22">
        <v>0</v>
      </c>
      <c r="R54" s="22">
        <v>-23907</v>
      </c>
      <c r="S54" s="22">
        <v>73861001</v>
      </c>
    </row>
    <row r="55" spans="1:19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105356043</v>
      </c>
      <c r="F55" s="22">
        <v>0</v>
      </c>
      <c r="G55" s="22">
        <v>0</v>
      </c>
      <c r="H55" s="22">
        <v>0</v>
      </c>
      <c r="I55" s="22">
        <v>8388090</v>
      </c>
      <c r="J55" s="22">
        <v>18570758</v>
      </c>
      <c r="K55" s="22">
        <v>-42712</v>
      </c>
      <c r="L55" s="22">
        <v>937000</v>
      </c>
      <c r="M55" s="22">
        <v>-4318336</v>
      </c>
      <c r="N55" s="22">
        <v>-7782033</v>
      </c>
      <c r="O55" s="22">
        <v>0</v>
      </c>
      <c r="P55" s="22">
        <v>913974</v>
      </c>
      <c r="Q55" s="22">
        <v>0</v>
      </c>
      <c r="R55" s="22">
        <v>-5756221</v>
      </c>
      <c r="S55" s="22">
        <v>116266563</v>
      </c>
    </row>
    <row r="56" spans="1:19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31677202</v>
      </c>
      <c r="F56" s="22">
        <v>0</v>
      </c>
      <c r="G56" s="22">
        <v>0</v>
      </c>
      <c r="H56" s="22">
        <v>0</v>
      </c>
      <c r="I56" s="22">
        <v>1952582</v>
      </c>
      <c r="J56" s="22">
        <v>2244799</v>
      </c>
      <c r="K56" s="22">
        <v>-131824</v>
      </c>
      <c r="L56" s="22">
        <v>0</v>
      </c>
      <c r="M56" s="22">
        <v>-369540</v>
      </c>
      <c r="N56" s="22">
        <v>-1821542</v>
      </c>
      <c r="O56" s="22">
        <v>0</v>
      </c>
      <c r="P56" s="22">
        <v>0</v>
      </c>
      <c r="Q56" s="22">
        <v>0</v>
      </c>
      <c r="R56" s="22">
        <v>-51426</v>
      </c>
      <c r="S56" s="22">
        <v>33500251</v>
      </c>
    </row>
    <row r="57" spans="1:19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156058101</v>
      </c>
      <c r="F57" s="22">
        <v>0</v>
      </c>
      <c r="G57" s="22">
        <v>0</v>
      </c>
      <c r="H57" s="22">
        <v>0</v>
      </c>
      <c r="I57" s="22">
        <v>0</v>
      </c>
      <c r="J57" s="22">
        <v>14717897</v>
      </c>
      <c r="K57" s="22">
        <v>-96664</v>
      </c>
      <c r="L57" s="22">
        <v>0</v>
      </c>
      <c r="M57" s="22">
        <v>-2750811</v>
      </c>
      <c r="N57" s="22">
        <v>-14209389</v>
      </c>
      <c r="O57" s="22">
        <v>0</v>
      </c>
      <c r="P57" s="22">
        <v>348089</v>
      </c>
      <c r="Q57" s="22">
        <v>0</v>
      </c>
      <c r="R57" s="22">
        <v>0</v>
      </c>
      <c r="S57" s="22">
        <v>154067223</v>
      </c>
    </row>
    <row r="58" spans="1:19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199490618</v>
      </c>
      <c r="F58" s="22">
        <v>0</v>
      </c>
      <c r="G58" s="22">
        <v>0</v>
      </c>
      <c r="H58" s="22">
        <v>0</v>
      </c>
      <c r="I58" s="22">
        <v>0</v>
      </c>
      <c r="J58" s="22">
        <v>15259533</v>
      </c>
      <c r="K58" s="22"/>
      <c r="L58" s="22">
        <v>0</v>
      </c>
      <c r="M58" s="22">
        <v>-385253</v>
      </c>
      <c r="N58" s="22">
        <v>-8300739</v>
      </c>
      <c r="O58" s="22">
        <v>0</v>
      </c>
      <c r="P58" s="22">
        <v>106398</v>
      </c>
      <c r="Q58" s="22">
        <v>0</v>
      </c>
      <c r="R58" s="22">
        <v>4583</v>
      </c>
      <c r="S58" s="22">
        <v>206090452</v>
      </c>
    </row>
    <row r="59" spans="1:19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97627017</v>
      </c>
      <c r="F59" s="22">
        <v>0</v>
      </c>
      <c r="G59" s="22">
        <v>0</v>
      </c>
      <c r="H59" s="22">
        <v>0</v>
      </c>
      <c r="I59" s="22">
        <v>48530</v>
      </c>
      <c r="J59" s="22">
        <v>1251787</v>
      </c>
      <c r="K59" s="22">
        <v>0</v>
      </c>
      <c r="L59" s="22">
        <v>0</v>
      </c>
      <c r="M59" s="22">
        <v>-13039</v>
      </c>
      <c r="N59" s="22">
        <v>-3864173</v>
      </c>
      <c r="O59" s="22">
        <v>0</v>
      </c>
      <c r="P59" s="22">
        <v>1411517</v>
      </c>
      <c r="Q59" s="22">
        <v>0</v>
      </c>
      <c r="R59" s="22">
        <v>0</v>
      </c>
      <c r="S59" s="22">
        <v>96461639</v>
      </c>
    </row>
    <row r="60" spans="1:19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158104201</v>
      </c>
      <c r="F60" s="22">
        <v>0</v>
      </c>
      <c r="G60" s="22">
        <v>0</v>
      </c>
      <c r="H60" s="22">
        <v>0</v>
      </c>
      <c r="I60" s="22">
        <v>0</v>
      </c>
      <c r="J60" s="22">
        <v>11522164</v>
      </c>
      <c r="K60" s="22">
        <v>-457802</v>
      </c>
      <c r="L60" s="22">
        <v>0</v>
      </c>
      <c r="M60" s="22">
        <v>-275800</v>
      </c>
      <c r="N60" s="22">
        <v>-9451953</v>
      </c>
      <c r="O60" s="22">
        <v>0</v>
      </c>
      <c r="P60" s="22">
        <v>1241280</v>
      </c>
      <c r="Q60" s="22">
        <v>0</v>
      </c>
      <c r="R60" s="22">
        <v>-24835686</v>
      </c>
      <c r="S60" s="22">
        <v>135846404</v>
      </c>
    </row>
    <row r="61" spans="1:19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251647192</v>
      </c>
      <c r="F61" s="22">
        <v>0</v>
      </c>
      <c r="G61" s="22">
        <v>0</v>
      </c>
      <c r="H61" s="22">
        <v>0</v>
      </c>
      <c r="I61" s="22">
        <v>0</v>
      </c>
      <c r="J61" s="22">
        <v>27016902</v>
      </c>
      <c r="K61" s="22">
        <v>-254797</v>
      </c>
      <c r="L61" s="22">
        <v>0</v>
      </c>
      <c r="M61" s="22">
        <v>-263918</v>
      </c>
      <c r="N61" s="22">
        <v>-12933622</v>
      </c>
      <c r="O61" s="22">
        <v>-9315000</v>
      </c>
      <c r="P61" s="22">
        <v>1182713</v>
      </c>
      <c r="Q61" s="22">
        <v>9315000</v>
      </c>
      <c r="R61" s="22">
        <v>-10641257</v>
      </c>
      <c r="S61" s="22">
        <v>255753213</v>
      </c>
    </row>
    <row r="62" spans="1:19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44963371</v>
      </c>
      <c r="F62" s="22">
        <v>0</v>
      </c>
      <c r="G62" s="22">
        <v>0</v>
      </c>
      <c r="H62" s="22">
        <v>0</v>
      </c>
      <c r="I62" s="22">
        <v>1593366</v>
      </c>
      <c r="J62" s="22">
        <v>2606436</v>
      </c>
      <c r="K62" s="22">
        <v>0</v>
      </c>
      <c r="L62" s="22">
        <v>0</v>
      </c>
      <c r="M62" s="22">
        <v>-700249</v>
      </c>
      <c r="N62" s="22">
        <v>-2171228</v>
      </c>
      <c r="O62" s="22">
        <v>0</v>
      </c>
      <c r="P62" s="22">
        <v>0</v>
      </c>
      <c r="Q62" s="22">
        <v>0</v>
      </c>
      <c r="R62" s="22">
        <v>0</v>
      </c>
      <c r="S62" s="22">
        <v>46291696</v>
      </c>
    </row>
    <row r="63" spans="1:19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524516160</v>
      </c>
      <c r="F63" s="22">
        <v>0</v>
      </c>
      <c r="G63" s="22">
        <v>0</v>
      </c>
      <c r="H63" s="22">
        <v>0</v>
      </c>
      <c r="I63" s="22">
        <v>8308767</v>
      </c>
      <c r="J63" s="22">
        <v>22309679</v>
      </c>
      <c r="K63" s="22">
        <v>-63208</v>
      </c>
      <c r="L63" s="22">
        <v>124178</v>
      </c>
      <c r="M63" s="22">
        <v>-938900</v>
      </c>
      <c r="N63" s="22">
        <v>-20164860</v>
      </c>
      <c r="O63" s="22">
        <v>2585674</v>
      </c>
      <c r="P63" s="22">
        <v>2373859</v>
      </c>
      <c r="Q63" s="22">
        <v>-2585674</v>
      </c>
      <c r="R63" s="22">
        <v>0</v>
      </c>
      <c r="S63" s="22">
        <v>536465675</v>
      </c>
    </row>
    <row r="64" spans="1:19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16731963</v>
      </c>
      <c r="F64" s="22">
        <v>0</v>
      </c>
      <c r="G64" s="22">
        <v>0</v>
      </c>
      <c r="H64" s="22">
        <v>0</v>
      </c>
      <c r="I64" s="22">
        <v>695524</v>
      </c>
      <c r="J64" s="22">
        <v>431340</v>
      </c>
      <c r="K64" s="22">
        <v>0</v>
      </c>
      <c r="L64" s="22">
        <v>0</v>
      </c>
      <c r="M64" s="22">
        <v>-201320</v>
      </c>
      <c r="N64" s="22">
        <v>-993738</v>
      </c>
      <c r="O64" s="22">
        <v>0</v>
      </c>
      <c r="P64" s="22">
        <v>0</v>
      </c>
      <c r="Q64" s="22">
        <v>0</v>
      </c>
      <c r="R64" s="22">
        <v>0</v>
      </c>
      <c r="S64" s="22">
        <v>16663769</v>
      </c>
    </row>
    <row r="65" spans="1:19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79273258</v>
      </c>
      <c r="F65" s="22">
        <v>0</v>
      </c>
      <c r="G65" s="22">
        <v>0</v>
      </c>
      <c r="H65" s="22">
        <v>0</v>
      </c>
      <c r="I65" s="22">
        <v>700789</v>
      </c>
      <c r="J65" s="22">
        <v>3111959</v>
      </c>
      <c r="K65" s="22">
        <v>-494487</v>
      </c>
      <c r="L65" s="22">
        <v>0</v>
      </c>
      <c r="M65" s="22">
        <v>-56611</v>
      </c>
      <c r="N65" s="22">
        <v>-3774085</v>
      </c>
      <c r="O65" s="22">
        <v>0</v>
      </c>
      <c r="P65" s="22">
        <v>265011</v>
      </c>
      <c r="Q65" s="22">
        <v>0</v>
      </c>
      <c r="R65" s="22">
        <v>-670598</v>
      </c>
      <c r="S65" s="22">
        <v>78355236</v>
      </c>
    </row>
    <row r="66" spans="1:19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100761537</v>
      </c>
      <c r="F66" s="22">
        <v>0</v>
      </c>
      <c r="G66" s="22">
        <v>0</v>
      </c>
      <c r="H66" s="22">
        <v>0</v>
      </c>
      <c r="I66" s="22">
        <v>0</v>
      </c>
      <c r="J66" s="22">
        <v>9066188</v>
      </c>
      <c r="K66" s="22"/>
      <c r="L66" s="22">
        <v>0</v>
      </c>
      <c r="M66" s="22">
        <v>-3816170</v>
      </c>
      <c r="N66" s="22">
        <v>-4672584</v>
      </c>
      <c r="O66" s="22">
        <v>0</v>
      </c>
      <c r="P66" s="22">
        <v>0</v>
      </c>
      <c r="Q66" s="22">
        <v>0</v>
      </c>
      <c r="R66" s="22">
        <v>-36218</v>
      </c>
      <c r="S66" s="22">
        <v>101290428</v>
      </c>
    </row>
    <row r="67" spans="1:19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153899152</v>
      </c>
      <c r="F67" s="22">
        <v>0</v>
      </c>
      <c r="G67" s="22">
        <v>0</v>
      </c>
      <c r="H67" s="22">
        <v>0</v>
      </c>
      <c r="I67" s="22">
        <v>0</v>
      </c>
      <c r="J67" s="22">
        <v>17559493</v>
      </c>
      <c r="K67" s="22">
        <v>-158493</v>
      </c>
      <c r="L67" s="22">
        <v>0</v>
      </c>
      <c r="M67" s="22">
        <v>-4551483</v>
      </c>
      <c r="N67" s="22">
        <v>-9895573</v>
      </c>
      <c r="O67" s="22">
        <v>0</v>
      </c>
      <c r="P67" s="22">
        <v>0</v>
      </c>
      <c r="Q67" s="22">
        <v>0</v>
      </c>
      <c r="R67" s="22">
        <v>3046919</v>
      </c>
      <c r="S67" s="22">
        <v>159900015</v>
      </c>
    </row>
    <row r="68" spans="1:19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9760438</v>
      </c>
      <c r="F68" s="22">
        <v>0</v>
      </c>
      <c r="G68" s="22">
        <v>0</v>
      </c>
      <c r="H68" s="22">
        <v>0</v>
      </c>
      <c r="I68" s="22">
        <v>0</v>
      </c>
      <c r="J68" s="22">
        <v>1933483</v>
      </c>
      <c r="K68" s="22">
        <v>0</v>
      </c>
      <c r="L68" s="22">
        <v>0</v>
      </c>
      <c r="M68" s="22">
        <v>-638809</v>
      </c>
      <c r="N68" s="22">
        <v>-360049</v>
      </c>
      <c r="O68" s="22">
        <v>0</v>
      </c>
      <c r="P68" s="22">
        <v>0</v>
      </c>
      <c r="Q68" s="22">
        <v>0</v>
      </c>
      <c r="R68" s="22">
        <v>0</v>
      </c>
      <c r="S68" s="22">
        <v>10695063</v>
      </c>
    </row>
    <row r="69" spans="1:19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554022373</v>
      </c>
      <c r="F69" s="22">
        <v>0</v>
      </c>
      <c r="G69" s="22">
        <v>0</v>
      </c>
      <c r="H69" s="22">
        <v>0</v>
      </c>
      <c r="I69" s="22">
        <v>630509</v>
      </c>
      <c r="J69" s="22">
        <v>38495210</v>
      </c>
      <c r="K69" s="22">
        <v>-281645</v>
      </c>
      <c r="L69" s="22">
        <v>609266</v>
      </c>
      <c r="M69" s="22">
        <v>-1231106</v>
      </c>
      <c r="N69" s="22">
        <v>-34117298</v>
      </c>
      <c r="O69" s="22">
        <v>-5000000</v>
      </c>
      <c r="P69" s="22">
        <v>6262984</v>
      </c>
      <c r="Q69" s="22">
        <v>5000000</v>
      </c>
      <c r="R69" s="22">
        <v>-5597039</v>
      </c>
      <c r="S69" s="22">
        <v>558793254</v>
      </c>
    </row>
    <row r="70" spans="1:19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678262494</v>
      </c>
      <c r="F70" s="22">
        <v>0</v>
      </c>
      <c r="G70" s="22">
        <v>0</v>
      </c>
      <c r="H70" s="22">
        <v>0</v>
      </c>
      <c r="I70" s="22">
        <v>4537922</v>
      </c>
      <c r="J70" s="22">
        <v>9761307</v>
      </c>
      <c r="K70" s="22">
        <v>-61215</v>
      </c>
      <c r="L70" s="22">
        <v>50765625</v>
      </c>
      <c r="M70" s="22">
        <v>-179489</v>
      </c>
      <c r="N70" s="22">
        <v>-29141568</v>
      </c>
      <c r="O70" s="22">
        <v>-922584</v>
      </c>
      <c r="P70" s="22">
        <v>4593523</v>
      </c>
      <c r="Q70" s="22">
        <v>922584</v>
      </c>
      <c r="R70" s="22">
        <v>4869</v>
      </c>
      <c r="S70" s="22">
        <v>718543468</v>
      </c>
    </row>
    <row r="71" spans="1:19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177728776</v>
      </c>
      <c r="F71" s="22">
        <v>0</v>
      </c>
      <c r="G71" s="22">
        <v>0</v>
      </c>
      <c r="H71" s="22">
        <v>0</v>
      </c>
      <c r="I71" s="22">
        <v>0</v>
      </c>
      <c r="J71" s="22">
        <v>34223384</v>
      </c>
      <c r="K71" s="22">
        <v>0</v>
      </c>
      <c r="L71" s="22">
        <v>0</v>
      </c>
      <c r="M71" s="22">
        <v>-326060</v>
      </c>
      <c r="N71" s="22">
        <v>-6065346</v>
      </c>
      <c r="O71" s="22">
        <v>0</v>
      </c>
      <c r="P71" s="22">
        <v>0</v>
      </c>
      <c r="Q71" s="22">
        <v>0</v>
      </c>
      <c r="R71" s="22">
        <v>-8667</v>
      </c>
      <c r="S71" s="22">
        <v>205552087</v>
      </c>
    </row>
    <row r="72" spans="1:19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35949173</v>
      </c>
      <c r="F72" s="22">
        <v>0</v>
      </c>
      <c r="G72" s="22">
        <v>0</v>
      </c>
      <c r="H72" s="22">
        <v>0</v>
      </c>
      <c r="I72" s="22">
        <v>0</v>
      </c>
      <c r="J72" s="22">
        <v>3929058</v>
      </c>
      <c r="K72" s="22"/>
      <c r="L72" s="22">
        <v>0</v>
      </c>
      <c r="M72" s="22">
        <v>-431279</v>
      </c>
      <c r="N72" s="22">
        <v>-2272835</v>
      </c>
      <c r="O72" s="22">
        <v>0</v>
      </c>
      <c r="P72" s="22">
        <v>0</v>
      </c>
      <c r="Q72" s="22">
        <v>0</v>
      </c>
      <c r="R72" s="22">
        <v>0</v>
      </c>
      <c r="S72" s="22">
        <v>37138760</v>
      </c>
    </row>
    <row r="73" spans="1:19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51433247</v>
      </c>
      <c r="F73" s="22">
        <v>0</v>
      </c>
      <c r="G73" s="22">
        <v>0</v>
      </c>
      <c r="H73" s="22">
        <v>0</v>
      </c>
      <c r="I73" s="22">
        <v>1205680</v>
      </c>
      <c r="J73" s="22">
        <v>1007183</v>
      </c>
      <c r="K73" s="22">
        <v>-155515</v>
      </c>
      <c r="L73" s="22">
        <v>0</v>
      </c>
      <c r="M73" s="22">
        <v>-735210</v>
      </c>
      <c r="N73" s="22">
        <v>-2972348</v>
      </c>
      <c r="O73" s="22">
        <v>0</v>
      </c>
      <c r="P73" s="22">
        <v>336112</v>
      </c>
      <c r="Q73" s="22">
        <v>0</v>
      </c>
      <c r="R73" s="22">
        <v>-672168</v>
      </c>
      <c r="S73" s="22">
        <v>49446981</v>
      </c>
    </row>
    <row r="74" spans="1:19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25582206</v>
      </c>
      <c r="F74" s="22">
        <v>0</v>
      </c>
      <c r="G74" s="22">
        <v>0</v>
      </c>
      <c r="H74" s="22">
        <v>0</v>
      </c>
      <c r="I74" s="22">
        <v>0</v>
      </c>
      <c r="J74" s="22">
        <v>836798</v>
      </c>
      <c r="K74" s="22">
        <v>0</v>
      </c>
      <c r="L74" s="22">
        <v>0</v>
      </c>
      <c r="M74" s="22">
        <v>0</v>
      </c>
      <c r="N74" s="22">
        <v>-1663207</v>
      </c>
      <c r="O74" s="22">
        <v>0</v>
      </c>
      <c r="P74" s="22">
        <v>0</v>
      </c>
      <c r="Q74" s="22">
        <v>0</v>
      </c>
      <c r="R74" s="22">
        <v>0</v>
      </c>
      <c r="S74" s="22">
        <v>24755797</v>
      </c>
    </row>
    <row r="75" spans="1:19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108526898</v>
      </c>
      <c r="F75" s="22">
        <v>0</v>
      </c>
      <c r="G75" s="22">
        <v>0</v>
      </c>
      <c r="H75" s="22">
        <v>0</v>
      </c>
      <c r="I75" s="22">
        <v>3254731</v>
      </c>
      <c r="J75" s="22">
        <v>3802052</v>
      </c>
      <c r="K75" s="22">
        <v>-14179</v>
      </c>
      <c r="L75" s="22">
        <v>257600</v>
      </c>
      <c r="M75" s="22">
        <v>-943804</v>
      </c>
      <c r="N75" s="22">
        <v>-5757081</v>
      </c>
      <c r="O75" s="22">
        <v>0</v>
      </c>
      <c r="P75" s="22">
        <v>705315</v>
      </c>
      <c r="Q75" s="22">
        <v>0</v>
      </c>
      <c r="R75" s="22">
        <v>-333387</v>
      </c>
      <c r="S75" s="22">
        <v>109498145</v>
      </c>
    </row>
    <row r="76" spans="1:19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54746618</v>
      </c>
      <c r="F76" s="22">
        <v>0</v>
      </c>
      <c r="G76" s="22">
        <v>0</v>
      </c>
      <c r="H76" s="22">
        <v>0</v>
      </c>
      <c r="I76" s="22">
        <v>87959</v>
      </c>
      <c r="J76" s="22">
        <v>996679</v>
      </c>
      <c r="K76" s="22">
        <v>-32315</v>
      </c>
      <c r="L76" s="22">
        <v>0</v>
      </c>
      <c r="M76" s="22">
        <v>-30523</v>
      </c>
      <c r="N76" s="22">
        <v>-2637990</v>
      </c>
      <c r="O76" s="22">
        <v>0</v>
      </c>
      <c r="P76" s="22">
        <v>190759</v>
      </c>
      <c r="Q76" s="22">
        <v>0</v>
      </c>
      <c r="R76" s="22">
        <v>113164</v>
      </c>
      <c r="S76" s="22">
        <v>53434351</v>
      </c>
    </row>
    <row r="77" spans="1:19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93404853</v>
      </c>
      <c r="F77" s="22">
        <v>0</v>
      </c>
      <c r="G77" s="22">
        <v>0</v>
      </c>
      <c r="H77" s="22">
        <v>0</v>
      </c>
      <c r="I77" s="22">
        <v>406912</v>
      </c>
      <c r="J77" s="22">
        <v>2696666</v>
      </c>
      <c r="K77" s="22"/>
      <c r="L77" s="22">
        <v>63290</v>
      </c>
      <c r="M77" s="22">
        <v>-1075933</v>
      </c>
      <c r="N77" s="22">
        <v>-3275940</v>
      </c>
      <c r="O77" s="22">
        <v>-2617060</v>
      </c>
      <c r="P77" s="22">
        <v>0</v>
      </c>
      <c r="Q77" s="22">
        <v>2617060</v>
      </c>
      <c r="R77" s="22">
        <v>0</v>
      </c>
      <c r="S77" s="22">
        <v>92166583</v>
      </c>
    </row>
    <row r="78" spans="1:19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355549197</v>
      </c>
      <c r="F78" s="22">
        <v>0</v>
      </c>
      <c r="G78" s="22">
        <v>0</v>
      </c>
      <c r="H78" s="22">
        <v>0</v>
      </c>
      <c r="I78" s="22">
        <v>7102296</v>
      </c>
      <c r="J78" s="22">
        <v>30458745</v>
      </c>
      <c r="K78" s="22">
        <v>-2641</v>
      </c>
      <c r="L78" s="22">
        <v>1960300</v>
      </c>
      <c r="M78" s="22">
        <v>1889353</v>
      </c>
      <c r="N78" s="22">
        <v>-15394142</v>
      </c>
      <c r="O78" s="22">
        <v>0</v>
      </c>
      <c r="P78" s="22">
        <v>3373918</v>
      </c>
      <c r="Q78" s="22">
        <v>0</v>
      </c>
      <c r="R78" s="22">
        <v>-603732</v>
      </c>
      <c r="S78" s="22">
        <v>384333294</v>
      </c>
    </row>
    <row r="79" spans="1:19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133900228</v>
      </c>
      <c r="F79" s="22">
        <v>0</v>
      </c>
      <c r="G79" s="22">
        <v>0</v>
      </c>
      <c r="H79" s="22">
        <v>0</v>
      </c>
      <c r="I79" s="22">
        <v>7780062</v>
      </c>
      <c r="J79" s="22">
        <v>6617841</v>
      </c>
      <c r="K79" s="22"/>
      <c r="L79" s="22">
        <v>0</v>
      </c>
      <c r="M79" s="22">
        <v>-298184</v>
      </c>
      <c r="N79" s="22">
        <v>-5440132</v>
      </c>
      <c r="O79" s="22">
        <v>0</v>
      </c>
      <c r="P79" s="22">
        <v>383120</v>
      </c>
      <c r="Q79" s="22">
        <v>0</v>
      </c>
      <c r="R79" s="22">
        <v>-20814401</v>
      </c>
      <c r="S79" s="22">
        <v>121624224</v>
      </c>
    </row>
    <row r="80" spans="1:19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53958031</v>
      </c>
      <c r="F80" s="22">
        <v>0</v>
      </c>
      <c r="G80" s="22">
        <v>0</v>
      </c>
      <c r="H80" s="22">
        <v>0</v>
      </c>
      <c r="I80" s="22">
        <v>629554</v>
      </c>
      <c r="J80" s="22">
        <v>4566171</v>
      </c>
      <c r="K80" s="22">
        <v>-13776</v>
      </c>
      <c r="L80" s="22">
        <v>0</v>
      </c>
      <c r="M80" s="22">
        <v>-267665</v>
      </c>
      <c r="N80" s="22">
        <v>-3079278</v>
      </c>
      <c r="O80" s="22">
        <v>0</v>
      </c>
      <c r="P80" s="22">
        <v>0</v>
      </c>
      <c r="Q80" s="22">
        <v>0</v>
      </c>
      <c r="R80" s="22">
        <v>0</v>
      </c>
      <c r="S80" s="22">
        <v>55793037</v>
      </c>
    </row>
    <row r="81" spans="1:19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48745992</v>
      </c>
      <c r="F81" s="22">
        <v>0</v>
      </c>
      <c r="G81" s="22">
        <v>0</v>
      </c>
      <c r="H81" s="22">
        <v>0</v>
      </c>
      <c r="I81" s="22">
        <v>0</v>
      </c>
      <c r="J81" s="22">
        <v>2609674</v>
      </c>
      <c r="K81" s="22">
        <v>-241538</v>
      </c>
      <c r="L81" s="22">
        <v>0</v>
      </c>
      <c r="M81" s="22">
        <v>-658356</v>
      </c>
      <c r="N81" s="22">
        <v>-2999534</v>
      </c>
      <c r="O81" s="22">
        <v>0</v>
      </c>
      <c r="P81" s="22">
        <v>0</v>
      </c>
      <c r="Q81" s="22">
        <v>0</v>
      </c>
      <c r="R81" s="22">
        <v>0</v>
      </c>
      <c r="S81" s="22">
        <v>47456238</v>
      </c>
    </row>
    <row r="82" spans="1:19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233993993</v>
      </c>
      <c r="F82" s="22">
        <v>0</v>
      </c>
      <c r="G82" s="22">
        <v>0</v>
      </c>
      <c r="H82" s="22">
        <v>0</v>
      </c>
      <c r="I82" s="22">
        <v>0</v>
      </c>
      <c r="J82" s="22">
        <v>8631401</v>
      </c>
      <c r="K82" s="22">
        <v>-423649</v>
      </c>
      <c r="L82" s="22">
        <v>0</v>
      </c>
      <c r="M82" s="22">
        <v>0</v>
      </c>
      <c r="N82" s="22">
        <v>-10934321</v>
      </c>
      <c r="O82" s="22">
        <v>0</v>
      </c>
      <c r="P82" s="22">
        <v>462077</v>
      </c>
      <c r="Q82" s="22">
        <v>0</v>
      </c>
      <c r="R82" s="22">
        <v>-273515</v>
      </c>
      <c r="S82" s="22">
        <v>231455986</v>
      </c>
    </row>
    <row r="83" spans="1:19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107162173</v>
      </c>
      <c r="F83" s="22">
        <v>0</v>
      </c>
      <c r="G83" s="22">
        <v>0</v>
      </c>
      <c r="H83" s="22">
        <v>0</v>
      </c>
      <c r="I83" s="22">
        <v>2245636</v>
      </c>
      <c r="J83" s="22">
        <v>3319486</v>
      </c>
      <c r="K83" s="22"/>
      <c r="L83" s="22">
        <v>684977</v>
      </c>
      <c r="M83" s="22">
        <v>-1075511</v>
      </c>
      <c r="N83" s="22">
        <v>-5013435</v>
      </c>
      <c r="O83" s="22">
        <v>0</v>
      </c>
      <c r="P83" s="22">
        <v>0</v>
      </c>
      <c r="Q83" s="22">
        <v>0</v>
      </c>
      <c r="R83" s="22">
        <v>4670</v>
      </c>
      <c r="S83" s="22">
        <v>107307236</v>
      </c>
    </row>
    <row r="84" spans="1:19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255936345</v>
      </c>
      <c r="F84" s="22">
        <v>0</v>
      </c>
      <c r="G84" s="22">
        <v>0</v>
      </c>
      <c r="H84" s="22">
        <v>0</v>
      </c>
      <c r="I84" s="22">
        <v>157779</v>
      </c>
      <c r="J84" s="22">
        <v>19336198</v>
      </c>
      <c r="K84" s="22"/>
      <c r="L84" s="22">
        <v>4591682</v>
      </c>
      <c r="M84" s="22">
        <v>-383033</v>
      </c>
      <c r="N84" s="22">
        <v>-9377448</v>
      </c>
      <c r="O84" s="22">
        <v>0</v>
      </c>
      <c r="P84" s="22">
        <v>0</v>
      </c>
      <c r="Q84" s="22">
        <v>0</v>
      </c>
      <c r="R84" s="22">
        <v>-988224</v>
      </c>
      <c r="S84" s="22">
        <v>269273299</v>
      </c>
    </row>
    <row r="85" spans="1:19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33875529</v>
      </c>
      <c r="F85" s="22">
        <v>0</v>
      </c>
      <c r="G85" s="22">
        <v>0</v>
      </c>
      <c r="H85" s="22">
        <v>0</v>
      </c>
      <c r="I85" s="22">
        <v>531119</v>
      </c>
      <c r="J85" s="22">
        <v>3028456</v>
      </c>
      <c r="K85" s="22">
        <v>0</v>
      </c>
      <c r="L85" s="22">
        <v>58400</v>
      </c>
      <c r="M85" s="22">
        <v>-167609</v>
      </c>
      <c r="N85" s="22">
        <v>-2367143</v>
      </c>
      <c r="O85" s="22">
        <v>0</v>
      </c>
      <c r="P85" s="22">
        <v>350000</v>
      </c>
      <c r="Q85" s="22">
        <v>0</v>
      </c>
      <c r="R85" s="22">
        <v>0</v>
      </c>
      <c r="S85" s="22">
        <v>35308752</v>
      </c>
    </row>
    <row r="86" spans="1:19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30249078</v>
      </c>
      <c r="F86" s="22">
        <v>0</v>
      </c>
      <c r="G86" s="22">
        <v>0</v>
      </c>
      <c r="H86" s="22">
        <v>0</v>
      </c>
      <c r="I86" s="22">
        <v>0</v>
      </c>
      <c r="J86" s="22">
        <v>4186449</v>
      </c>
      <c r="K86" s="22">
        <v>-14963</v>
      </c>
      <c r="L86" s="22">
        <v>0</v>
      </c>
      <c r="M86" s="22">
        <v>-49804</v>
      </c>
      <c r="N86" s="22">
        <v>-1938418</v>
      </c>
      <c r="O86" s="22">
        <v>0</v>
      </c>
      <c r="P86" s="22">
        <v>1019592</v>
      </c>
      <c r="Q86" s="22">
        <v>0</v>
      </c>
      <c r="R86" s="22">
        <v>-317133</v>
      </c>
      <c r="S86" s="22">
        <v>33134801</v>
      </c>
    </row>
    <row r="87" spans="1:19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104039232</v>
      </c>
      <c r="F87" s="22">
        <v>0</v>
      </c>
      <c r="G87" s="22">
        <v>0</v>
      </c>
      <c r="H87" s="22">
        <v>0</v>
      </c>
      <c r="I87" s="22">
        <v>11160</v>
      </c>
      <c r="J87" s="22">
        <v>6952104</v>
      </c>
      <c r="K87" s="22">
        <v>-214940</v>
      </c>
      <c r="L87" s="22">
        <v>0</v>
      </c>
      <c r="M87" s="22">
        <v>-286955</v>
      </c>
      <c r="N87" s="22">
        <v>-6855248</v>
      </c>
      <c r="O87" s="22">
        <v>0</v>
      </c>
      <c r="P87" s="22">
        <v>78125</v>
      </c>
      <c r="Q87" s="22">
        <v>0</v>
      </c>
      <c r="R87" s="22">
        <v>-4352595</v>
      </c>
      <c r="S87" s="22">
        <v>99370883</v>
      </c>
    </row>
    <row r="88" spans="1:19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227342664</v>
      </c>
      <c r="F88" s="22">
        <v>0</v>
      </c>
      <c r="G88" s="22">
        <v>0</v>
      </c>
      <c r="H88" s="22">
        <v>0</v>
      </c>
      <c r="I88" s="22">
        <v>0</v>
      </c>
      <c r="J88" s="22">
        <v>20970712</v>
      </c>
      <c r="K88" s="22">
        <v>-502</v>
      </c>
      <c r="L88" s="22">
        <v>0</v>
      </c>
      <c r="M88" s="22">
        <v>-534593</v>
      </c>
      <c r="N88" s="22">
        <v>-16254139</v>
      </c>
      <c r="O88" s="22">
        <v>0</v>
      </c>
      <c r="P88" s="22">
        <v>17531</v>
      </c>
      <c r="Q88" s="22">
        <v>0</v>
      </c>
      <c r="R88" s="22">
        <v>0</v>
      </c>
      <c r="S88" s="22">
        <v>231541673</v>
      </c>
    </row>
    <row r="89" spans="1:19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82384634</v>
      </c>
      <c r="F89" s="22">
        <v>0</v>
      </c>
      <c r="G89" s="22">
        <v>0</v>
      </c>
      <c r="H89" s="22">
        <v>0</v>
      </c>
      <c r="I89" s="22">
        <v>0</v>
      </c>
      <c r="J89" s="22">
        <v>4437742</v>
      </c>
      <c r="K89" s="22"/>
      <c r="L89" s="22">
        <v>80514</v>
      </c>
      <c r="M89" s="22">
        <v>-105488</v>
      </c>
      <c r="N89" s="22">
        <v>-6230863</v>
      </c>
      <c r="O89" s="22">
        <v>0</v>
      </c>
      <c r="P89" s="22">
        <v>130718</v>
      </c>
      <c r="Q89" s="22">
        <v>0</v>
      </c>
      <c r="R89" s="22">
        <v>0</v>
      </c>
      <c r="S89" s="22">
        <v>80600269</v>
      </c>
    </row>
    <row r="90" spans="1:19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63342997</v>
      </c>
      <c r="F90" s="22">
        <v>0</v>
      </c>
      <c r="G90" s="22">
        <v>0</v>
      </c>
      <c r="H90" s="22">
        <v>0</v>
      </c>
      <c r="I90" s="22">
        <v>0</v>
      </c>
      <c r="J90" s="22">
        <v>5425813</v>
      </c>
      <c r="K90" s="22">
        <v>-276168</v>
      </c>
      <c r="L90" s="22">
        <v>0</v>
      </c>
      <c r="M90" s="22">
        <v>-80000</v>
      </c>
      <c r="N90" s="22">
        <v>-7161419</v>
      </c>
      <c r="O90" s="22">
        <v>0</v>
      </c>
      <c r="P90" s="22">
        <v>923172</v>
      </c>
      <c r="Q90" s="22">
        <v>0</v>
      </c>
      <c r="R90" s="22">
        <v>-148535</v>
      </c>
      <c r="S90" s="22">
        <v>62025860</v>
      </c>
    </row>
    <row r="91" spans="1:19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889179734</v>
      </c>
      <c r="F91" s="22">
        <v>0</v>
      </c>
      <c r="G91" s="22">
        <v>0</v>
      </c>
      <c r="H91" s="22">
        <v>0</v>
      </c>
      <c r="I91" s="22">
        <v>0</v>
      </c>
      <c r="J91" s="22">
        <v>29732787</v>
      </c>
      <c r="K91" s="22">
        <v>-265224</v>
      </c>
      <c r="L91" s="22">
        <v>0</v>
      </c>
      <c r="M91" s="22">
        <v>-30306</v>
      </c>
      <c r="N91" s="22">
        <v>-23130889</v>
      </c>
      <c r="O91" s="22">
        <v>0</v>
      </c>
      <c r="P91" s="22">
        <v>233877</v>
      </c>
      <c r="Q91" s="22">
        <v>0</v>
      </c>
      <c r="R91" s="22">
        <v>-574540</v>
      </c>
      <c r="S91" s="22">
        <v>895145439</v>
      </c>
    </row>
    <row r="92" spans="1:19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31195174</v>
      </c>
      <c r="F92" s="22">
        <v>0</v>
      </c>
      <c r="G92" s="22">
        <v>0</v>
      </c>
      <c r="H92" s="22">
        <v>0</v>
      </c>
      <c r="I92" s="22">
        <v>0</v>
      </c>
      <c r="J92" s="22">
        <v>1396213</v>
      </c>
      <c r="K92" s="22">
        <v>0</v>
      </c>
      <c r="L92" s="22">
        <v>0</v>
      </c>
      <c r="M92" s="22">
        <v>0</v>
      </c>
      <c r="N92" s="22">
        <v>-1464588</v>
      </c>
      <c r="O92" s="22">
        <v>0</v>
      </c>
      <c r="P92" s="22">
        <v>359981</v>
      </c>
      <c r="Q92" s="22">
        <v>0</v>
      </c>
      <c r="R92" s="22">
        <v>-1139320</v>
      </c>
      <c r="S92" s="22">
        <v>30347460</v>
      </c>
    </row>
    <row r="93" spans="1:19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230120869</v>
      </c>
      <c r="F93" s="22">
        <v>0</v>
      </c>
      <c r="G93" s="22">
        <v>0</v>
      </c>
      <c r="H93" s="22">
        <v>0</v>
      </c>
      <c r="I93" s="22">
        <v>13260941</v>
      </c>
      <c r="J93" s="22">
        <v>0</v>
      </c>
      <c r="K93" s="22">
        <v>-83040</v>
      </c>
      <c r="L93" s="22">
        <v>0</v>
      </c>
      <c r="M93" s="22">
        <v>371819</v>
      </c>
      <c r="N93" s="22">
        <v>-7576895</v>
      </c>
      <c r="O93" s="22">
        <v>0</v>
      </c>
      <c r="P93" s="22">
        <v>495605</v>
      </c>
      <c r="Q93" s="22">
        <v>0</v>
      </c>
      <c r="R93" s="22">
        <v>0</v>
      </c>
      <c r="S93" s="22">
        <v>236589299</v>
      </c>
    </row>
    <row r="94" spans="1:19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64706409</v>
      </c>
      <c r="F94" s="22">
        <v>0</v>
      </c>
      <c r="G94" s="22">
        <v>0</v>
      </c>
      <c r="H94" s="22">
        <v>0</v>
      </c>
      <c r="I94" s="22">
        <v>838001</v>
      </c>
      <c r="J94" s="22">
        <v>2242078</v>
      </c>
      <c r="K94" s="22"/>
      <c r="L94" s="22">
        <v>0</v>
      </c>
      <c r="M94" s="22">
        <v>-39927</v>
      </c>
      <c r="N94" s="22">
        <v>-2119693</v>
      </c>
      <c r="O94" s="22">
        <v>0</v>
      </c>
      <c r="P94" s="22">
        <v>169393</v>
      </c>
      <c r="Q94" s="22">
        <v>0</v>
      </c>
      <c r="R94" s="22">
        <v>0</v>
      </c>
      <c r="S94" s="22">
        <v>65777363</v>
      </c>
    </row>
    <row r="95" spans="1:19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10558830</v>
      </c>
      <c r="F95" s="22">
        <v>0</v>
      </c>
      <c r="G95" s="22">
        <v>0</v>
      </c>
      <c r="H95" s="22">
        <v>0</v>
      </c>
      <c r="I95" s="22">
        <v>25341</v>
      </c>
      <c r="J95" s="22">
        <v>68758</v>
      </c>
      <c r="K95" s="22"/>
      <c r="L95" s="22">
        <v>0</v>
      </c>
      <c r="M95" s="22">
        <v>-42985</v>
      </c>
      <c r="N95" s="22">
        <v>-454067</v>
      </c>
      <c r="O95" s="22">
        <v>0</v>
      </c>
      <c r="P95" s="22">
        <v>0</v>
      </c>
      <c r="Q95" s="22">
        <v>0</v>
      </c>
      <c r="R95" s="22">
        <v>0</v>
      </c>
      <c r="S95" s="22">
        <v>10136131</v>
      </c>
    </row>
    <row r="96" spans="1:19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15994177</v>
      </c>
      <c r="F96" s="22">
        <v>0</v>
      </c>
      <c r="G96" s="22">
        <v>0</v>
      </c>
      <c r="H96" s="22">
        <v>0</v>
      </c>
      <c r="I96" s="22">
        <v>9815</v>
      </c>
      <c r="J96" s="22">
        <v>738317</v>
      </c>
      <c r="K96" s="22"/>
      <c r="L96" s="22">
        <v>0</v>
      </c>
      <c r="M96" s="22">
        <v>0</v>
      </c>
      <c r="N96" s="22">
        <v>-631828</v>
      </c>
      <c r="O96" s="22">
        <v>0</v>
      </c>
      <c r="P96" s="22">
        <v>64423</v>
      </c>
      <c r="Q96" s="22">
        <v>0</v>
      </c>
      <c r="R96" s="22">
        <v>0</v>
      </c>
      <c r="S96" s="22">
        <v>16174904</v>
      </c>
    </row>
    <row r="97" spans="1:19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31692884</v>
      </c>
      <c r="F97" s="22">
        <v>0</v>
      </c>
      <c r="G97" s="22">
        <v>0</v>
      </c>
      <c r="H97" s="22">
        <v>0</v>
      </c>
      <c r="I97" s="22">
        <v>16595</v>
      </c>
      <c r="J97" s="22">
        <v>3146941</v>
      </c>
      <c r="K97" s="22">
        <v>0</v>
      </c>
      <c r="L97" s="22">
        <v>0</v>
      </c>
      <c r="M97" s="22">
        <v>-81185</v>
      </c>
      <c r="N97" s="22">
        <v>-1570362</v>
      </c>
      <c r="O97" s="22">
        <v>0</v>
      </c>
      <c r="P97" s="22">
        <v>348844</v>
      </c>
      <c r="Q97" s="22">
        <v>0</v>
      </c>
      <c r="R97" s="22">
        <v>-1207134</v>
      </c>
      <c r="S97" s="22">
        <v>32346583</v>
      </c>
    </row>
    <row r="98" spans="1:19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13851704</v>
      </c>
      <c r="F98" s="22">
        <v>0</v>
      </c>
      <c r="G98" s="22">
        <v>0</v>
      </c>
      <c r="H98" s="22">
        <v>0</v>
      </c>
      <c r="I98" s="22">
        <v>0</v>
      </c>
      <c r="J98" s="22">
        <v>889753</v>
      </c>
      <c r="K98" s="22">
        <v>0</v>
      </c>
      <c r="L98" s="22">
        <v>0</v>
      </c>
      <c r="M98" s="22">
        <v>0</v>
      </c>
      <c r="N98" s="22">
        <v>-480514</v>
      </c>
      <c r="O98" s="22">
        <v>0</v>
      </c>
      <c r="P98" s="22">
        <v>82117</v>
      </c>
      <c r="Q98" s="22">
        <v>0</v>
      </c>
      <c r="R98" s="22">
        <v>0</v>
      </c>
      <c r="S98" s="22">
        <v>14343060</v>
      </c>
    </row>
    <row r="99" spans="1:19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166649911</v>
      </c>
      <c r="F99" s="22">
        <v>0</v>
      </c>
      <c r="G99" s="22">
        <v>0</v>
      </c>
      <c r="H99" s="22">
        <v>0</v>
      </c>
      <c r="I99" s="22">
        <v>0</v>
      </c>
      <c r="J99" s="22">
        <v>8323720</v>
      </c>
      <c r="K99" s="22">
        <v>-1021</v>
      </c>
      <c r="L99" s="22">
        <v>0</v>
      </c>
      <c r="M99" s="22">
        <v>-1246088</v>
      </c>
      <c r="N99" s="22">
        <v>-6482067</v>
      </c>
      <c r="O99" s="22">
        <v>0</v>
      </c>
      <c r="P99" s="22">
        <v>637863</v>
      </c>
      <c r="Q99" s="22">
        <v>0</v>
      </c>
      <c r="R99" s="22">
        <v>0</v>
      </c>
      <c r="S99" s="22">
        <v>167882318</v>
      </c>
    </row>
    <row r="100" spans="1:19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14254040</v>
      </c>
      <c r="F100" s="22">
        <v>0</v>
      </c>
      <c r="G100" s="22">
        <v>0</v>
      </c>
      <c r="H100" s="22">
        <v>0</v>
      </c>
      <c r="I100" s="22">
        <v>0</v>
      </c>
      <c r="J100" s="22">
        <v>436433</v>
      </c>
      <c r="K100" s="22">
        <v>-52308</v>
      </c>
      <c r="L100" s="22">
        <v>0</v>
      </c>
      <c r="M100" s="22">
        <v>0</v>
      </c>
      <c r="N100" s="22">
        <v>-749861</v>
      </c>
      <c r="O100" s="22">
        <v>0</v>
      </c>
      <c r="P100" s="22">
        <v>163910</v>
      </c>
      <c r="Q100" s="22">
        <v>0</v>
      </c>
      <c r="R100" s="22">
        <v>0</v>
      </c>
      <c r="S100" s="22">
        <v>14052214</v>
      </c>
    </row>
    <row r="101" spans="1:19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125920430</v>
      </c>
      <c r="F101" s="22">
        <v>0</v>
      </c>
      <c r="G101" s="22">
        <v>0</v>
      </c>
      <c r="H101" s="22">
        <v>0</v>
      </c>
      <c r="I101" s="22">
        <v>0</v>
      </c>
      <c r="J101" s="22">
        <v>9677821</v>
      </c>
      <c r="K101" s="22">
        <v>-395898</v>
      </c>
      <c r="L101" s="22">
        <v>61393</v>
      </c>
      <c r="M101" s="22">
        <v>-236210</v>
      </c>
      <c r="N101" s="22">
        <v>-6520936</v>
      </c>
      <c r="O101" s="22">
        <v>0</v>
      </c>
      <c r="P101" s="22">
        <v>1009633</v>
      </c>
      <c r="Q101" s="22">
        <v>0</v>
      </c>
      <c r="R101" s="22">
        <v>-353776</v>
      </c>
      <c r="S101" s="22">
        <v>129162457</v>
      </c>
    </row>
    <row r="102" spans="1:19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15694998</v>
      </c>
      <c r="F102" s="22">
        <v>0</v>
      </c>
      <c r="G102" s="22">
        <v>0</v>
      </c>
      <c r="H102" s="22">
        <v>0</v>
      </c>
      <c r="I102" s="22">
        <v>0</v>
      </c>
      <c r="J102" s="22">
        <v>3772344</v>
      </c>
      <c r="K102" s="22">
        <v>-67523</v>
      </c>
      <c r="L102" s="22">
        <v>0</v>
      </c>
      <c r="M102" s="22">
        <v>-222816</v>
      </c>
      <c r="N102" s="22">
        <v>-1030365</v>
      </c>
      <c r="O102" s="22">
        <v>0</v>
      </c>
      <c r="P102" s="22">
        <v>242570</v>
      </c>
      <c r="Q102" s="22">
        <v>0</v>
      </c>
      <c r="R102" s="22">
        <v>-1709797</v>
      </c>
      <c r="S102" s="22">
        <v>16679411</v>
      </c>
    </row>
    <row r="103" spans="1:19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8063788</v>
      </c>
      <c r="F103" s="22">
        <v>0</v>
      </c>
      <c r="G103" s="22">
        <v>0</v>
      </c>
      <c r="H103" s="22">
        <v>0</v>
      </c>
      <c r="I103" s="22">
        <v>0</v>
      </c>
      <c r="J103" s="22">
        <v>832437</v>
      </c>
      <c r="K103" s="22">
        <v>0</v>
      </c>
      <c r="L103" s="22">
        <v>0</v>
      </c>
      <c r="M103" s="22">
        <v>0</v>
      </c>
      <c r="N103" s="22">
        <v>-564253</v>
      </c>
      <c r="O103" s="22">
        <v>0</v>
      </c>
      <c r="P103" s="22">
        <v>50769</v>
      </c>
      <c r="Q103" s="22">
        <v>0</v>
      </c>
      <c r="R103" s="22">
        <v>0</v>
      </c>
      <c r="S103" s="22">
        <v>8382741</v>
      </c>
    </row>
    <row r="104" spans="1:19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12299522</v>
      </c>
      <c r="F104" s="22">
        <v>0</v>
      </c>
      <c r="G104" s="22">
        <v>0</v>
      </c>
      <c r="H104" s="22">
        <v>0</v>
      </c>
      <c r="I104" s="22">
        <v>0</v>
      </c>
      <c r="J104" s="22">
        <v>3789767</v>
      </c>
      <c r="K104" s="22"/>
      <c r="L104" s="22">
        <v>0</v>
      </c>
      <c r="M104" s="22">
        <v>0</v>
      </c>
      <c r="N104" s="22">
        <v>-567348</v>
      </c>
      <c r="O104" s="22">
        <v>0</v>
      </c>
      <c r="P104" s="22">
        <v>54605</v>
      </c>
      <c r="Q104" s="22">
        <v>0</v>
      </c>
      <c r="R104" s="22">
        <v>0</v>
      </c>
      <c r="S104" s="22">
        <v>15576546</v>
      </c>
    </row>
    <row r="105" spans="1:19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23812993</v>
      </c>
      <c r="F105" s="22">
        <v>0</v>
      </c>
      <c r="G105" s="22">
        <v>0</v>
      </c>
      <c r="H105" s="22">
        <v>0</v>
      </c>
      <c r="I105" s="22">
        <v>663780</v>
      </c>
      <c r="J105" s="22">
        <v>593445</v>
      </c>
      <c r="K105" s="22">
        <v>-71833</v>
      </c>
      <c r="L105" s="22">
        <v>0</v>
      </c>
      <c r="M105" s="22">
        <v>-66500</v>
      </c>
      <c r="N105" s="22">
        <v>-1214847</v>
      </c>
      <c r="O105" s="22">
        <v>0</v>
      </c>
      <c r="P105" s="22">
        <v>339143</v>
      </c>
      <c r="Q105" s="22">
        <v>0</v>
      </c>
      <c r="R105" s="22">
        <v>0</v>
      </c>
      <c r="S105" s="22">
        <v>24056181</v>
      </c>
    </row>
    <row r="106" spans="1:19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380733695</v>
      </c>
      <c r="F106" s="22">
        <v>0</v>
      </c>
      <c r="G106" s="22">
        <v>0</v>
      </c>
      <c r="H106" s="22">
        <v>0</v>
      </c>
      <c r="I106" s="22">
        <v>13705883</v>
      </c>
      <c r="J106" s="22">
        <v>27702110</v>
      </c>
      <c r="K106" s="22">
        <v>-206725</v>
      </c>
      <c r="L106" s="22">
        <v>3086929</v>
      </c>
      <c r="M106" s="22">
        <v>-393797</v>
      </c>
      <c r="N106" s="22">
        <v>-12206691</v>
      </c>
      <c r="O106" s="22">
        <v>-20903411</v>
      </c>
      <c r="P106" s="22">
        <v>2638035</v>
      </c>
      <c r="Q106" s="22">
        <v>20903411</v>
      </c>
      <c r="R106" s="22">
        <v>-20903411</v>
      </c>
      <c r="S106" s="22">
        <v>394156028</v>
      </c>
    </row>
    <row r="107" spans="1:19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48869107</v>
      </c>
      <c r="F107" s="22">
        <v>0</v>
      </c>
      <c r="G107" s="22">
        <v>0</v>
      </c>
      <c r="H107" s="22">
        <v>0</v>
      </c>
      <c r="I107" s="22">
        <v>1346640</v>
      </c>
      <c r="J107" s="22">
        <v>1768035</v>
      </c>
      <c r="K107" s="22">
        <v>0</v>
      </c>
      <c r="L107" s="22">
        <v>0</v>
      </c>
      <c r="M107" s="22">
        <v>-183402</v>
      </c>
      <c r="N107" s="22">
        <v>-2760715</v>
      </c>
      <c r="O107" s="22">
        <v>0</v>
      </c>
      <c r="P107" s="22">
        <v>169037</v>
      </c>
      <c r="Q107" s="22">
        <v>0</v>
      </c>
      <c r="R107" s="22">
        <v>0</v>
      </c>
      <c r="S107" s="22">
        <v>49208702</v>
      </c>
    </row>
    <row r="108" spans="1:19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53827042</v>
      </c>
      <c r="F108" s="22">
        <v>0</v>
      </c>
      <c r="G108" s="22">
        <v>0</v>
      </c>
      <c r="H108" s="22">
        <v>0</v>
      </c>
      <c r="I108" s="22">
        <v>399073</v>
      </c>
      <c r="J108" s="22">
        <v>1296201</v>
      </c>
      <c r="K108" s="22"/>
      <c r="L108" s="22">
        <v>879405</v>
      </c>
      <c r="M108" s="22">
        <v>-10856</v>
      </c>
      <c r="N108" s="22">
        <v>-2467641</v>
      </c>
      <c r="O108" s="22">
        <v>-500912</v>
      </c>
      <c r="P108" s="22">
        <v>858308</v>
      </c>
      <c r="Q108" s="22">
        <v>500912</v>
      </c>
      <c r="R108" s="22">
        <v>-485019</v>
      </c>
      <c r="S108" s="22">
        <v>54296513</v>
      </c>
    </row>
    <row r="109" spans="1:19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11023970</v>
      </c>
      <c r="F109" s="22">
        <v>0</v>
      </c>
      <c r="G109" s="22">
        <v>0</v>
      </c>
      <c r="H109" s="22">
        <v>0</v>
      </c>
      <c r="I109" s="22">
        <v>0</v>
      </c>
      <c r="J109" s="22">
        <v>1057655</v>
      </c>
      <c r="K109" s="22">
        <v>0</v>
      </c>
      <c r="L109" s="22">
        <v>0</v>
      </c>
      <c r="M109" s="22">
        <v>0</v>
      </c>
      <c r="N109" s="22">
        <v>-566011</v>
      </c>
      <c r="O109" s="22">
        <v>0</v>
      </c>
      <c r="P109" s="22">
        <v>115123</v>
      </c>
      <c r="Q109" s="22">
        <v>0</v>
      </c>
      <c r="R109" s="22">
        <v>0</v>
      </c>
      <c r="S109" s="22">
        <v>11630737</v>
      </c>
    </row>
    <row r="110" spans="1:19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28269555</v>
      </c>
      <c r="F110" s="22">
        <v>0</v>
      </c>
      <c r="G110" s="22">
        <v>0</v>
      </c>
      <c r="H110" s="22">
        <v>0</v>
      </c>
      <c r="I110" s="22">
        <v>1462644</v>
      </c>
      <c r="J110" s="22">
        <v>1822700</v>
      </c>
      <c r="K110" s="22">
        <v>0</v>
      </c>
      <c r="L110" s="22">
        <v>0</v>
      </c>
      <c r="M110" s="22">
        <v>-56391</v>
      </c>
      <c r="N110" s="22">
        <v>-2037703</v>
      </c>
      <c r="O110" s="22">
        <v>0</v>
      </c>
      <c r="P110" s="22">
        <v>283109</v>
      </c>
      <c r="Q110" s="22">
        <v>0</v>
      </c>
      <c r="R110" s="22">
        <v>0</v>
      </c>
      <c r="S110" s="22">
        <v>29743914</v>
      </c>
    </row>
    <row r="111" spans="1:19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128614589</v>
      </c>
      <c r="F111" s="22">
        <v>0</v>
      </c>
      <c r="G111" s="22">
        <v>0</v>
      </c>
      <c r="H111" s="22">
        <v>0</v>
      </c>
      <c r="I111" s="22">
        <v>8407026</v>
      </c>
      <c r="J111" s="22">
        <v>9134155</v>
      </c>
      <c r="K111" s="22">
        <v>0</v>
      </c>
      <c r="L111" s="22">
        <v>2555097</v>
      </c>
      <c r="M111" s="22">
        <v>-6719</v>
      </c>
      <c r="N111" s="22">
        <v>-4427572</v>
      </c>
      <c r="O111" s="22">
        <v>0</v>
      </c>
      <c r="P111" s="22">
        <v>1040024</v>
      </c>
      <c r="Q111" s="22">
        <v>0</v>
      </c>
      <c r="R111" s="22">
        <v>0</v>
      </c>
      <c r="S111" s="22">
        <v>145316600</v>
      </c>
    </row>
    <row r="112" spans="1:19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32797841</v>
      </c>
      <c r="F112" s="22">
        <v>0</v>
      </c>
      <c r="G112" s="22">
        <v>0</v>
      </c>
      <c r="H112" s="22">
        <v>0</v>
      </c>
      <c r="I112" s="22">
        <v>0</v>
      </c>
      <c r="J112" s="22">
        <v>224323</v>
      </c>
      <c r="K112" s="22">
        <v>-1582</v>
      </c>
      <c r="L112" s="22">
        <v>0</v>
      </c>
      <c r="M112" s="22">
        <v>0</v>
      </c>
      <c r="N112" s="22">
        <v>-1206890</v>
      </c>
      <c r="O112" s="22">
        <v>0</v>
      </c>
      <c r="P112" s="22">
        <v>83959</v>
      </c>
      <c r="Q112" s="22">
        <v>0</v>
      </c>
      <c r="R112" s="22">
        <v>0</v>
      </c>
      <c r="S112" s="22">
        <v>31897651</v>
      </c>
    </row>
    <row r="113" spans="1:19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492923451</v>
      </c>
      <c r="F113" s="22">
        <v>0</v>
      </c>
      <c r="G113" s="22">
        <v>0</v>
      </c>
      <c r="H113" s="22">
        <v>0</v>
      </c>
      <c r="I113" s="22">
        <v>7057268</v>
      </c>
      <c r="J113" s="22">
        <v>14223917</v>
      </c>
      <c r="K113" s="22">
        <v>-45960</v>
      </c>
      <c r="L113" s="22">
        <v>4966080</v>
      </c>
      <c r="M113" s="22">
        <v>-126918</v>
      </c>
      <c r="N113" s="22">
        <v>-15293528</v>
      </c>
      <c r="O113" s="22">
        <v>0</v>
      </c>
      <c r="P113" s="22">
        <v>2574381</v>
      </c>
      <c r="Q113" s="22">
        <v>0</v>
      </c>
      <c r="R113" s="22">
        <v>140280</v>
      </c>
      <c r="S113" s="22">
        <v>506418971</v>
      </c>
    </row>
    <row r="114" spans="1:19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9193558</v>
      </c>
      <c r="F114" s="22">
        <v>0</v>
      </c>
      <c r="G114" s="22">
        <v>0</v>
      </c>
      <c r="H114" s="22">
        <v>0</v>
      </c>
      <c r="I114" s="22">
        <v>302174</v>
      </c>
      <c r="J114" s="22">
        <v>721723</v>
      </c>
      <c r="K114" s="22">
        <v>-45477</v>
      </c>
      <c r="L114" s="22">
        <v>0</v>
      </c>
      <c r="M114" s="22">
        <v>-129007</v>
      </c>
      <c r="N114" s="22">
        <v>-515876</v>
      </c>
      <c r="O114" s="22">
        <v>0</v>
      </c>
      <c r="P114" s="22">
        <v>80000</v>
      </c>
      <c r="Q114" s="22">
        <v>0</v>
      </c>
      <c r="R114" s="22">
        <v>0</v>
      </c>
      <c r="S114" s="22">
        <v>9607095</v>
      </c>
    </row>
    <row r="115" spans="1:19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45216843</v>
      </c>
      <c r="F115" s="22">
        <v>0</v>
      </c>
      <c r="G115" s="22">
        <v>0</v>
      </c>
      <c r="H115" s="22">
        <v>0</v>
      </c>
      <c r="I115" s="22">
        <v>456901</v>
      </c>
      <c r="J115" s="22">
        <v>447623</v>
      </c>
      <c r="K115" s="22">
        <v>-73140</v>
      </c>
      <c r="L115" s="22">
        <v>0</v>
      </c>
      <c r="M115" s="22">
        <v>-26384</v>
      </c>
      <c r="N115" s="22">
        <v>-1950866</v>
      </c>
      <c r="O115" s="22">
        <v>0</v>
      </c>
      <c r="P115" s="22">
        <v>559822</v>
      </c>
      <c r="Q115" s="22">
        <v>0</v>
      </c>
      <c r="R115" s="22">
        <v>-248783</v>
      </c>
      <c r="S115" s="22">
        <v>44382016</v>
      </c>
    </row>
    <row r="116" spans="1:19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13014952</v>
      </c>
      <c r="F116" s="22">
        <v>0</v>
      </c>
      <c r="G116" s="22">
        <v>0</v>
      </c>
      <c r="H116" s="22">
        <v>0</v>
      </c>
      <c r="I116" s="22">
        <v>0</v>
      </c>
      <c r="J116" s="22">
        <v>338077</v>
      </c>
      <c r="K116" s="22">
        <v>0</v>
      </c>
      <c r="L116" s="22">
        <v>0</v>
      </c>
      <c r="M116" s="22">
        <v>-7001</v>
      </c>
      <c r="N116" s="22">
        <v>-520668</v>
      </c>
      <c r="O116" s="22">
        <v>0</v>
      </c>
      <c r="P116" s="22">
        <v>70536</v>
      </c>
      <c r="Q116" s="22">
        <v>0</v>
      </c>
      <c r="R116" s="22">
        <v>0</v>
      </c>
      <c r="S116" s="22">
        <v>12895896</v>
      </c>
    </row>
    <row r="117" spans="1:19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85883346</v>
      </c>
      <c r="F117" s="22">
        <v>0</v>
      </c>
      <c r="G117" s="22">
        <v>0</v>
      </c>
      <c r="H117" s="22">
        <v>0</v>
      </c>
      <c r="I117" s="22">
        <v>1269246</v>
      </c>
      <c r="J117" s="22">
        <v>4424424</v>
      </c>
      <c r="K117" s="22">
        <v>-33958</v>
      </c>
      <c r="L117" s="22">
        <v>0</v>
      </c>
      <c r="M117" s="22">
        <v>0</v>
      </c>
      <c r="N117" s="22">
        <v>-3362405</v>
      </c>
      <c r="O117" s="22">
        <v>-4963000</v>
      </c>
      <c r="P117" s="22">
        <v>599197</v>
      </c>
      <c r="Q117" s="22">
        <v>4963000</v>
      </c>
      <c r="R117" s="22">
        <v>0</v>
      </c>
      <c r="S117" s="22">
        <v>88779850</v>
      </c>
    </row>
    <row r="118" spans="1:19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80965694</v>
      </c>
      <c r="F118" s="22">
        <v>0</v>
      </c>
      <c r="G118" s="22">
        <v>0</v>
      </c>
      <c r="H118" s="22">
        <v>0</v>
      </c>
      <c r="I118" s="22">
        <v>0</v>
      </c>
      <c r="J118" s="22">
        <v>3338380</v>
      </c>
      <c r="K118" s="22">
        <v>0</v>
      </c>
      <c r="L118" s="22">
        <v>0</v>
      </c>
      <c r="M118" s="22">
        <v>-301671</v>
      </c>
      <c r="N118" s="22">
        <v>-3014838</v>
      </c>
      <c r="O118" s="22">
        <v>0</v>
      </c>
      <c r="P118" s="22">
        <v>194398</v>
      </c>
      <c r="Q118" s="22">
        <v>0</v>
      </c>
      <c r="R118" s="22">
        <v>0</v>
      </c>
      <c r="S118" s="22">
        <v>81181963</v>
      </c>
    </row>
    <row r="119" spans="1:19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61187937</v>
      </c>
      <c r="F119" s="22">
        <v>0</v>
      </c>
      <c r="G119" s="22">
        <v>0</v>
      </c>
      <c r="H119" s="22">
        <v>0</v>
      </c>
      <c r="I119" s="22">
        <v>0</v>
      </c>
      <c r="J119" s="22">
        <v>1894260</v>
      </c>
      <c r="K119" s="22">
        <v>0</v>
      </c>
      <c r="L119" s="22">
        <v>0</v>
      </c>
      <c r="M119" s="22">
        <v>-47198</v>
      </c>
      <c r="N119" s="22">
        <v>-2429140</v>
      </c>
      <c r="O119" s="22">
        <v>0</v>
      </c>
      <c r="P119" s="22">
        <v>583285</v>
      </c>
      <c r="Q119" s="22">
        <v>0</v>
      </c>
      <c r="R119" s="22">
        <v>0</v>
      </c>
      <c r="S119" s="22">
        <v>61189144</v>
      </c>
    </row>
    <row r="120" spans="1:19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121563695</v>
      </c>
      <c r="F120" s="22">
        <v>0</v>
      </c>
      <c r="G120" s="22">
        <v>0</v>
      </c>
      <c r="H120" s="22">
        <v>0</v>
      </c>
      <c r="I120" s="22">
        <v>849592</v>
      </c>
      <c r="J120" s="22">
        <v>3346063</v>
      </c>
      <c r="K120" s="22">
        <v>-202376</v>
      </c>
      <c r="L120" s="22">
        <v>0</v>
      </c>
      <c r="M120" s="22">
        <v>-209316</v>
      </c>
      <c r="N120" s="22">
        <v>-9387244</v>
      </c>
      <c r="O120" s="22">
        <v>0</v>
      </c>
      <c r="P120" s="22">
        <v>1315142</v>
      </c>
      <c r="Q120" s="22">
        <v>0</v>
      </c>
      <c r="R120" s="22">
        <v>0</v>
      </c>
      <c r="S120" s="22">
        <v>117275556</v>
      </c>
    </row>
    <row r="121" spans="1:19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177261425</v>
      </c>
      <c r="F121" s="22">
        <v>0</v>
      </c>
      <c r="G121" s="22">
        <v>0</v>
      </c>
      <c r="H121" s="22">
        <v>0</v>
      </c>
      <c r="I121" s="22">
        <v>0</v>
      </c>
      <c r="J121" s="22">
        <v>27661399</v>
      </c>
      <c r="K121" s="22">
        <v>-166823</v>
      </c>
      <c r="L121" s="22">
        <v>0</v>
      </c>
      <c r="M121" s="22">
        <v>-872240</v>
      </c>
      <c r="N121" s="22">
        <v>-5780215</v>
      </c>
      <c r="O121" s="22">
        <v>0</v>
      </c>
      <c r="P121" s="22">
        <v>795839</v>
      </c>
      <c r="Q121" s="22">
        <v>0</v>
      </c>
      <c r="R121" s="22">
        <v>575585</v>
      </c>
      <c r="S121" s="22">
        <v>199474970</v>
      </c>
    </row>
    <row r="122" spans="1:19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10400135</v>
      </c>
      <c r="F122" s="22">
        <v>0</v>
      </c>
      <c r="G122" s="22">
        <v>0</v>
      </c>
      <c r="H122" s="22">
        <v>0</v>
      </c>
      <c r="I122" s="22">
        <v>51718</v>
      </c>
      <c r="J122" s="22">
        <v>249180</v>
      </c>
      <c r="K122" s="22">
        <v>0</v>
      </c>
      <c r="L122" s="22">
        <v>0</v>
      </c>
      <c r="M122" s="22">
        <v>0</v>
      </c>
      <c r="N122" s="22">
        <v>-596055</v>
      </c>
      <c r="O122" s="22">
        <v>0</v>
      </c>
      <c r="P122" s="22">
        <v>84591</v>
      </c>
      <c r="Q122" s="22">
        <v>0</v>
      </c>
      <c r="R122" s="22">
        <v>0</v>
      </c>
      <c r="S122" s="22">
        <v>10189569</v>
      </c>
    </row>
    <row r="123" spans="1:19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105376129</v>
      </c>
      <c r="F123" s="22">
        <v>0</v>
      </c>
      <c r="G123" s="22">
        <v>0</v>
      </c>
      <c r="H123" s="22">
        <v>0</v>
      </c>
      <c r="I123" s="22">
        <v>0</v>
      </c>
      <c r="J123" s="22">
        <v>12834603</v>
      </c>
      <c r="K123" s="22">
        <v>-162186</v>
      </c>
      <c r="L123" s="22">
        <v>0</v>
      </c>
      <c r="M123" s="22">
        <v>-20461</v>
      </c>
      <c r="N123" s="22">
        <v>-5430165</v>
      </c>
      <c r="O123" s="22">
        <v>0</v>
      </c>
      <c r="P123" s="22">
        <v>642654</v>
      </c>
      <c r="Q123" s="22">
        <v>0</v>
      </c>
      <c r="R123" s="22">
        <v>-86557</v>
      </c>
      <c r="S123" s="22">
        <v>113154017</v>
      </c>
    </row>
    <row r="124" spans="1:19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20914002</v>
      </c>
      <c r="F124" s="22">
        <v>0</v>
      </c>
      <c r="G124" s="22">
        <v>0</v>
      </c>
      <c r="H124" s="22">
        <v>0</v>
      </c>
      <c r="I124" s="22">
        <v>396767</v>
      </c>
      <c r="J124" s="22">
        <v>171625</v>
      </c>
      <c r="K124" s="22"/>
      <c r="L124" s="22">
        <v>0</v>
      </c>
      <c r="M124" s="22">
        <v>-293716</v>
      </c>
      <c r="N124" s="22">
        <v>-928603</v>
      </c>
      <c r="O124" s="22">
        <v>0</v>
      </c>
      <c r="P124" s="22">
        <v>213658</v>
      </c>
      <c r="Q124" s="22">
        <v>0</v>
      </c>
      <c r="R124" s="22">
        <v>0</v>
      </c>
      <c r="S124" s="22">
        <v>20462580</v>
      </c>
    </row>
    <row r="125" spans="1:19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36980742</v>
      </c>
      <c r="F125" s="22">
        <v>0</v>
      </c>
      <c r="G125" s="22">
        <v>0</v>
      </c>
      <c r="H125" s="22">
        <v>0</v>
      </c>
      <c r="I125" s="22">
        <v>598308</v>
      </c>
      <c r="J125" s="22">
        <v>596380</v>
      </c>
      <c r="K125" s="22">
        <v>0</v>
      </c>
      <c r="L125" s="22">
        <v>0</v>
      </c>
      <c r="M125" s="22">
        <v>0</v>
      </c>
      <c r="N125" s="22">
        <v>-2020783</v>
      </c>
      <c r="O125" s="22">
        <v>0</v>
      </c>
      <c r="P125" s="22">
        <v>948801</v>
      </c>
      <c r="Q125" s="22">
        <v>0</v>
      </c>
      <c r="R125" s="22">
        <v>0</v>
      </c>
      <c r="S125" s="22">
        <v>37103448</v>
      </c>
    </row>
    <row r="126" spans="1:19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10779380</v>
      </c>
      <c r="F126" s="22">
        <v>0</v>
      </c>
      <c r="G126" s="22">
        <v>0</v>
      </c>
      <c r="H126" s="22">
        <v>0</v>
      </c>
      <c r="I126" s="22">
        <v>0</v>
      </c>
      <c r="J126" s="22">
        <v>866007</v>
      </c>
      <c r="K126" s="22">
        <v>0</v>
      </c>
      <c r="L126" s="22">
        <v>0</v>
      </c>
      <c r="M126" s="22">
        <v>0</v>
      </c>
      <c r="N126" s="22">
        <v>-472388</v>
      </c>
      <c r="O126" s="22">
        <v>0</v>
      </c>
      <c r="P126" s="22">
        <v>35487</v>
      </c>
      <c r="Q126" s="22">
        <v>0</v>
      </c>
      <c r="R126" s="22">
        <v>0</v>
      </c>
      <c r="S126" s="22">
        <v>11208486</v>
      </c>
    </row>
    <row r="127" spans="1:19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41393857</v>
      </c>
      <c r="F127" s="22">
        <v>0</v>
      </c>
      <c r="G127" s="22">
        <v>0</v>
      </c>
      <c r="H127" s="22">
        <v>0</v>
      </c>
      <c r="I127" s="22">
        <v>3428631</v>
      </c>
      <c r="J127" s="22">
        <v>379761</v>
      </c>
      <c r="K127" s="22">
        <v>-225665</v>
      </c>
      <c r="L127" s="22">
        <v>0</v>
      </c>
      <c r="M127" s="22">
        <v>-256279</v>
      </c>
      <c r="N127" s="22">
        <v>-2094731</v>
      </c>
      <c r="O127" s="22">
        <v>39604</v>
      </c>
      <c r="P127" s="22">
        <v>414141</v>
      </c>
      <c r="Q127" s="22">
        <v>-39604</v>
      </c>
      <c r="R127" s="22">
        <v>2492380</v>
      </c>
      <c r="S127" s="22">
        <v>45532095</v>
      </c>
    </row>
    <row r="128" spans="1:19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77066783</v>
      </c>
      <c r="F128" s="22">
        <v>0</v>
      </c>
      <c r="G128" s="22">
        <v>0</v>
      </c>
      <c r="H128" s="22">
        <v>0</v>
      </c>
      <c r="I128" s="22">
        <v>1136134</v>
      </c>
      <c r="J128" s="22">
        <v>8375737</v>
      </c>
      <c r="K128" s="22">
        <v>0</v>
      </c>
      <c r="L128" s="22">
        <v>0</v>
      </c>
      <c r="M128" s="22">
        <v>-53455</v>
      </c>
      <c r="N128" s="22">
        <v>-2651477</v>
      </c>
      <c r="O128" s="22">
        <v>0</v>
      </c>
      <c r="P128" s="22">
        <v>1751464</v>
      </c>
      <c r="Q128" s="22">
        <v>0</v>
      </c>
      <c r="R128" s="22">
        <v>0</v>
      </c>
      <c r="S128" s="22">
        <v>85625186</v>
      </c>
    </row>
    <row r="129" spans="1:19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30518044</v>
      </c>
      <c r="F129" s="22">
        <v>0</v>
      </c>
      <c r="G129" s="22">
        <v>0</v>
      </c>
      <c r="H129" s="22">
        <v>0</v>
      </c>
      <c r="I129" s="22">
        <v>0</v>
      </c>
      <c r="J129" s="22">
        <v>2064084</v>
      </c>
      <c r="K129" s="22">
        <v>0</v>
      </c>
      <c r="L129" s="22">
        <v>0</v>
      </c>
      <c r="M129" s="22">
        <v>-328253</v>
      </c>
      <c r="N129" s="22">
        <v>-1700759</v>
      </c>
      <c r="O129" s="22">
        <v>-630832</v>
      </c>
      <c r="P129" s="22">
        <v>914107</v>
      </c>
      <c r="Q129" s="22">
        <v>630832</v>
      </c>
      <c r="R129" s="22">
        <v>-473953</v>
      </c>
      <c r="S129" s="22">
        <v>30993270</v>
      </c>
    </row>
    <row r="130" spans="1:19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25446678</v>
      </c>
      <c r="F130" s="22">
        <v>0</v>
      </c>
      <c r="G130" s="22">
        <v>0</v>
      </c>
      <c r="H130" s="22">
        <v>0</v>
      </c>
      <c r="I130" s="22">
        <v>0</v>
      </c>
      <c r="J130" s="22">
        <v>1222831</v>
      </c>
      <c r="K130" s="22">
        <v>0</v>
      </c>
      <c r="L130" s="22">
        <v>0</v>
      </c>
      <c r="M130" s="22">
        <v>0</v>
      </c>
      <c r="N130" s="22">
        <v>-1418984</v>
      </c>
      <c r="O130" s="22">
        <v>0</v>
      </c>
      <c r="P130" s="22">
        <v>47436</v>
      </c>
      <c r="Q130" s="22">
        <v>0</v>
      </c>
      <c r="R130" s="22">
        <v>0</v>
      </c>
      <c r="S130" s="22">
        <v>25297961</v>
      </c>
    </row>
    <row r="131" spans="1:19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28894006</v>
      </c>
      <c r="F131" s="22">
        <v>0</v>
      </c>
      <c r="G131" s="22">
        <v>0</v>
      </c>
      <c r="H131" s="22">
        <v>0</v>
      </c>
      <c r="I131" s="22">
        <v>86396</v>
      </c>
      <c r="J131" s="22">
        <v>7399625</v>
      </c>
      <c r="K131" s="22">
        <v>-59600</v>
      </c>
      <c r="L131" s="22">
        <v>0</v>
      </c>
      <c r="M131" s="22">
        <v>-80741</v>
      </c>
      <c r="N131" s="22">
        <v>-1311270</v>
      </c>
      <c r="O131" s="22">
        <v>0</v>
      </c>
      <c r="P131" s="22">
        <v>0</v>
      </c>
      <c r="Q131" s="22">
        <v>0</v>
      </c>
      <c r="R131" s="22">
        <v>0</v>
      </c>
      <c r="S131" s="22">
        <v>34928416</v>
      </c>
    </row>
    <row r="132" spans="1:19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8307291</v>
      </c>
      <c r="F132" s="22">
        <v>0</v>
      </c>
      <c r="G132" s="22">
        <v>0</v>
      </c>
      <c r="H132" s="22">
        <v>0</v>
      </c>
      <c r="I132" s="22">
        <v>0</v>
      </c>
      <c r="J132" s="22">
        <v>121716</v>
      </c>
      <c r="K132" s="22">
        <v>0</v>
      </c>
      <c r="L132" s="22">
        <v>0</v>
      </c>
      <c r="M132" s="22">
        <v>0</v>
      </c>
      <c r="N132" s="22">
        <v>-299188</v>
      </c>
      <c r="O132" s="22">
        <v>0</v>
      </c>
      <c r="P132" s="22">
        <v>8365</v>
      </c>
      <c r="Q132" s="22">
        <v>0</v>
      </c>
      <c r="R132" s="22">
        <v>0</v>
      </c>
      <c r="S132" s="22">
        <v>8138184</v>
      </c>
    </row>
    <row r="133" spans="1:19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44413035</v>
      </c>
      <c r="F133" s="22">
        <v>0</v>
      </c>
      <c r="G133" s="22">
        <v>0</v>
      </c>
      <c r="H133" s="22">
        <v>0</v>
      </c>
      <c r="I133" s="22">
        <v>0</v>
      </c>
      <c r="J133" s="22">
        <v>1273951</v>
      </c>
      <c r="K133" s="22">
        <v>0</v>
      </c>
      <c r="L133" s="22">
        <v>0</v>
      </c>
      <c r="M133" s="22">
        <v>-10972</v>
      </c>
      <c r="N133" s="22">
        <v>-2170987</v>
      </c>
      <c r="O133" s="22">
        <v>0</v>
      </c>
      <c r="P133" s="22">
        <v>346165</v>
      </c>
      <c r="Q133" s="22">
        <v>0</v>
      </c>
      <c r="R133" s="22">
        <v>0</v>
      </c>
      <c r="S133" s="22">
        <v>43851192</v>
      </c>
    </row>
    <row r="134" spans="1:19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261389319</v>
      </c>
      <c r="F134" s="22">
        <v>0</v>
      </c>
      <c r="G134" s="22">
        <v>0</v>
      </c>
      <c r="H134" s="22">
        <v>0</v>
      </c>
      <c r="I134" s="22">
        <v>1800086</v>
      </c>
      <c r="J134" s="22">
        <v>13213304</v>
      </c>
      <c r="K134" s="22">
        <v>0</v>
      </c>
      <c r="L134" s="22">
        <v>780800</v>
      </c>
      <c r="M134" s="22">
        <v>-59675</v>
      </c>
      <c r="N134" s="22">
        <v>-8508974</v>
      </c>
      <c r="O134" s="22">
        <v>0</v>
      </c>
      <c r="P134" s="22">
        <v>1061394</v>
      </c>
      <c r="Q134" s="22">
        <v>0</v>
      </c>
      <c r="R134" s="22">
        <v>0</v>
      </c>
      <c r="S134" s="22">
        <v>269676254</v>
      </c>
    </row>
    <row r="135" spans="1:19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151291797</v>
      </c>
      <c r="F135" s="22">
        <v>0</v>
      </c>
      <c r="G135" s="22">
        <v>0</v>
      </c>
      <c r="H135" s="22">
        <v>0</v>
      </c>
      <c r="I135" s="22">
        <v>3351851</v>
      </c>
      <c r="J135" s="22">
        <v>1680489</v>
      </c>
      <c r="K135" s="22">
        <v>-139283</v>
      </c>
      <c r="L135" s="22">
        <v>0</v>
      </c>
      <c r="M135" s="22">
        <v>-539162</v>
      </c>
      <c r="N135" s="22">
        <v>-5443391</v>
      </c>
      <c r="O135" s="22">
        <v>0</v>
      </c>
      <c r="P135" s="22">
        <v>492818</v>
      </c>
      <c r="Q135" s="22">
        <v>0</v>
      </c>
      <c r="R135" s="22">
        <v>-25783</v>
      </c>
      <c r="S135" s="22">
        <v>150669336</v>
      </c>
    </row>
    <row r="136" spans="1:19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88318197</v>
      </c>
      <c r="F136" s="22">
        <v>0</v>
      </c>
      <c r="G136" s="22">
        <v>0</v>
      </c>
      <c r="H136" s="22">
        <v>0</v>
      </c>
      <c r="I136" s="22">
        <v>0</v>
      </c>
      <c r="J136" s="22">
        <v>5328731</v>
      </c>
      <c r="K136" s="22">
        <v>0</v>
      </c>
      <c r="L136" s="22">
        <v>0</v>
      </c>
      <c r="M136" s="22">
        <v>0</v>
      </c>
      <c r="N136" s="22">
        <v>-3874482</v>
      </c>
      <c r="O136" s="22">
        <v>0</v>
      </c>
      <c r="P136" s="22">
        <v>436419</v>
      </c>
      <c r="Q136" s="22">
        <v>0</v>
      </c>
      <c r="R136" s="22">
        <v>-120073</v>
      </c>
      <c r="S136" s="22">
        <v>90088792</v>
      </c>
    </row>
    <row r="137" spans="1:19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7971670</v>
      </c>
      <c r="F137" s="22">
        <v>0</v>
      </c>
      <c r="G137" s="22">
        <v>0</v>
      </c>
      <c r="H137" s="22">
        <v>0</v>
      </c>
      <c r="I137" s="22">
        <v>519178</v>
      </c>
      <c r="J137" s="22">
        <v>71874</v>
      </c>
      <c r="K137" s="22"/>
      <c r="L137" s="22">
        <v>0</v>
      </c>
      <c r="M137" s="22">
        <v>0</v>
      </c>
      <c r="N137" s="22">
        <v>-461375</v>
      </c>
      <c r="O137" s="22">
        <v>0</v>
      </c>
      <c r="P137" s="22">
        <v>110556</v>
      </c>
      <c r="Q137" s="22">
        <v>0</v>
      </c>
      <c r="R137" s="22">
        <v>0</v>
      </c>
      <c r="S137" s="22">
        <v>8211903</v>
      </c>
    </row>
    <row r="138" spans="1:19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17879011</v>
      </c>
      <c r="F138" s="22">
        <v>0</v>
      </c>
      <c r="G138" s="22">
        <v>0</v>
      </c>
      <c r="H138" s="22">
        <v>0</v>
      </c>
      <c r="I138" s="22">
        <v>0</v>
      </c>
      <c r="J138" s="22">
        <v>742659</v>
      </c>
      <c r="K138" s="22"/>
      <c r="L138" s="22">
        <v>0</v>
      </c>
      <c r="M138" s="22">
        <v>0</v>
      </c>
      <c r="N138" s="22">
        <v>-1105113</v>
      </c>
      <c r="O138" s="22">
        <v>0</v>
      </c>
      <c r="P138" s="22">
        <v>168335</v>
      </c>
      <c r="Q138" s="22">
        <v>0</v>
      </c>
      <c r="R138" s="22">
        <v>-2008</v>
      </c>
      <c r="S138" s="22">
        <v>17682884</v>
      </c>
    </row>
    <row r="139" spans="1:19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10585858</v>
      </c>
      <c r="F139" s="22">
        <v>0</v>
      </c>
      <c r="G139" s="22">
        <v>0</v>
      </c>
      <c r="H139" s="22">
        <v>0</v>
      </c>
      <c r="I139" s="22">
        <v>143918</v>
      </c>
      <c r="J139" s="22">
        <v>6422316</v>
      </c>
      <c r="K139" s="22"/>
      <c r="L139" s="22">
        <v>0</v>
      </c>
      <c r="M139" s="22">
        <v>0</v>
      </c>
      <c r="N139" s="22">
        <v>-568917</v>
      </c>
      <c r="O139" s="22">
        <v>0</v>
      </c>
      <c r="P139" s="22">
        <v>302518</v>
      </c>
      <c r="Q139" s="22">
        <v>0</v>
      </c>
      <c r="R139" s="22">
        <v>28490</v>
      </c>
      <c r="S139" s="22">
        <v>16901326</v>
      </c>
    </row>
    <row r="140" spans="1:19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28643675</v>
      </c>
      <c r="F140" s="22">
        <v>0</v>
      </c>
      <c r="G140" s="22">
        <v>0</v>
      </c>
      <c r="H140" s="22">
        <v>0</v>
      </c>
      <c r="I140" s="22">
        <v>0</v>
      </c>
      <c r="J140" s="22">
        <v>1195866</v>
      </c>
      <c r="K140" s="22">
        <v>0</v>
      </c>
      <c r="L140" s="22">
        <v>0</v>
      </c>
      <c r="M140" s="22">
        <v>-117560</v>
      </c>
      <c r="N140" s="22">
        <v>-927973</v>
      </c>
      <c r="O140" s="22">
        <v>0</v>
      </c>
      <c r="P140" s="22">
        <v>170687</v>
      </c>
      <c r="Q140" s="22">
        <v>0</v>
      </c>
      <c r="R140" s="22">
        <v>0</v>
      </c>
      <c r="S140" s="22">
        <v>28964695</v>
      </c>
    </row>
    <row r="141" spans="1:19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19699541</v>
      </c>
      <c r="F141" s="22">
        <v>0</v>
      </c>
      <c r="G141" s="22">
        <v>0</v>
      </c>
      <c r="H141" s="22">
        <v>0</v>
      </c>
      <c r="I141" s="22">
        <v>0</v>
      </c>
      <c r="J141" s="22">
        <v>631587</v>
      </c>
      <c r="K141" s="22">
        <v>-89458</v>
      </c>
      <c r="L141" s="22">
        <v>40000</v>
      </c>
      <c r="M141" s="22">
        <v>-81813</v>
      </c>
      <c r="N141" s="22">
        <v>-1108322</v>
      </c>
      <c r="O141" s="22">
        <v>0</v>
      </c>
      <c r="P141" s="22">
        <v>163468</v>
      </c>
      <c r="Q141" s="22">
        <v>0</v>
      </c>
      <c r="R141" s="22">
        <v>196097</v>
      </c>
      <c r="S141" s="22">
        <v>19451100</v>
      </c>
    </row>
    <row r="142" spans="1:19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25704985</v>
      </c>
      <c r="F142" s="22">
        <v>0</v>
      </c>
      <c r="G142" s="22">
        <v>0</v>
      </c>
      <c r="H142" s="22">
        <v>0</v>
      </c>
      <c r="I142" s="22">
        <v>0</v>
      </c>
      <c r="J142" s="22">
        <v>774192</v>
      </c>
      <c r="K142" s="22">
        <v>0</v>
      </c>
      <c r="L142" s="22">
        <v>0</v>
      </c>
      <c r="M142" s="22">
        <v>0</v>
      </c>
      <c r="N142" s="22">
        <v>-1081061</v>
      </c>
      <c r="O142" s="22">
        <v>0</v>
      </c>
      <c r="P142" s="22">
        <v>200643</v>
      </c>
      <c r="Q142" s="22">
        <v>0</v>
      </c>
      <c r="R142" s="22">
        <v>-1240233</v>
      </c>
      <c r="S142" s="22">
        <v>24358526</v>
      </c>
    </row>
    <row r="143" spans="1:19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5764746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/>
      <c r="L143" s="22">
        <v>0</v>
      </c>
      <c r="M143" s="22">
        <v>0</v>
      </c>
      <c r="N143" s="22">
        <v>-376344</v>
      </c>
      <c r="O143" s="22">
        <v>0</v>
      </c>
      <c r="P143" s="22">
        <v>0</v>
      </c>
      <c r="Q143" s="22">
        <v>0</v>
      </c>
      <c r="R143" s="22">
        <v>0</v>
      </c>
      <c r="S143" s="22">
        <v>5380355</v>
      </c>
    </row>
    <row r="144" spans="1:19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12104079</v>
      </c>
      <c r="F144" s="22">
        <v>0</v>
      </c>
      <c r="G144" s="22">
        <v>0</v>
      </c>
      <c r="H144" s="22">
        <v>0</v>
      </c>
      <c r="I144" s="22">
        <v>97379</v>
      </c>
      <c r="J144" s="22">
        <v>431753</v>
      </c>
      <c r="K144" s="22">
        <v>-11823</v>
      </c>
      <c r="L144" s="22">
        <v>0</v>
      </c>
      <c r="M144" s="22">
        <v>0</v>
      </c>
      <c r="N144" s="22">
        <v>-695433</v>
      </c>
      <c r="O144" s="22">
        <v>0</v>
      </c>
      <c r="P144" s="22">
        <v>0</v>
      </c>
      <c r="Q144" s="22">
        <v>0</v>
      </c>
      <c r="R144" s="22">
        <v>0</v>
      </c>
      <c r="S144" s="22">
        <v>11925955</v>
      </c>
    </row>
    <row r="145" spans="1:19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22112644</v>
      </c>
      <c r="F145" s="22">
        <v>0</v>
      </c>
      <c r="G145" s="22">
        <v>0</v>
      </c>
      <c r="H145" s="22">
        <v>0</v>
      </c>
      <c r="I145" s="22">
        <v>0</v>
      </c>
      <c r="J145" s="22">
        <v>299337</v>
      </c>
      <c r="K145" s="22">
        <v>-316793</v>
      </c>
      <c r="L145" s="22">
        <v>1974221</v>
      </c>
      <c r="M145" s="22">
        <v>-61737</v>
      </c>
      <c r="N145" s="22">
        <v>-1909949</v>
      </c>
      <c r="O145" s="22">
        <v>0</v>
      </c>
      <c r="P145" s="22">
        <v>104123</v>
      </c>
      <c r="Q145" s="22">
        <v>0</v>
      </c>
      <c r="R145" s="22">
        <v>0</v>
      </c>
      <c r="S145" s="22">
        <v>22201846</v>
      </c>
    </row>
    <row r="146" spans="1:19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122737547</v>
      </c>
      <c r="F146" s="22">
        <v>0</v>
      </c>
      <c r="G146" s="22">
        <v>0</v>
      </c>
      <c r="H146" s="22">
        <v>0</v>
      </c>
      <c r="I146" s="22">
        <v>3659954</v>
      </c>
      <c r="J146" s="22">
        <v>0</v>
      </c>
      <c r="K146" s="22">
        <v>-12569</v>
      </c>
      <c r="L146" s="22">
        <v>55000</v>
      </c>
      <c r="M146" s="22">
        <v>0</v>
      </c>
      <c r="N146" s="22">
        <v>-5520686</v>
      </c>
      <c r="O146" s="22">
        <v>0</v>
      </c>
      <c r="P146" s="22">
        <v>1065894</v>
      </c>
      <c r="Q146" s="22">
        <v>0</v>
      </c>
      <c r="R146" s="22">
        <v>0</v>
      </c>
      <c r="S146" s="22">
        <v>121985140</v>
      </c>
    </row>
    <row r="147" spans="1:19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10210813</v>
      </c>
      <c r="F147" s="22">
        <v>0</v>
      </c>
      <c r="G147" s="22">
        <v>0</v>
      </c>
      <c r="H147" s="22">
        <v>0</v>
      </c>
      <c r="I147" s="22">
        <v>0</v>
      </c>
      <c r="J147" s="22">
        <v>358919</v>
      </c>
      <c r="K147" s="22"/>
      <c r="L147" s="22">
        <v>0</v>
      </c>
      <c r="M147" s="22">
        <v>-23778</v>
      </c>
      <c r="N147" s="22">
        <v>-627771</v>
      </c>
      <c r="O147" s="22">
        <v>0</v>
      </c>
      <c r="P147" s="22">
        <v>94525</v>
      </c>
      <c r="Q147" s="22">
        <v>0</v>
      </c>
      <c r="R147" s="22">
        <v>0</v>
      </c>
      <c r="S147" s="22">
        <v>10012708</v>
      </c>
    </row>
    <row r="148" spans="1:19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37104496</v>
      </c>
      <c r="F148" s="22">
        <v>0</v>
      </c>
      <c r="G148" s="22">
        <v>0</v>
      </c>
      <c r="H148" s="22">
        <v>0</v>
      </c>
      <c r="I148" s="22">
        <v>575232</v>
      </c>
      <c r="J148" s="22">
        <v>1469143</v>
      </c>
      <c r="K148" s="22">
        <v>-20286</v>
      </c>
      <c r="L148" s="22">
        <v>0</v>
      </c>
      <c r="M148" s="22">
        <v>-110628</v>
      </c>
      <c r="N148" s="22">
        <v>-1448352</v>
      </c>
      <c r="O148" s="22">
        <v>0</v>
      </c>
      <c r="P148" s="22">
        <v>17079</v>
      </c>
      <c r="Q148" s="22">
        <v>0</v>
      </c>
      <c r="R148" s="22">
        <v>-71</v>
      </c>
      <c r="S148" s="22">
        <v>37586613</v>
      </c>
    </row>
    <row r="149" spans="1:19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18037710</v>
      </c>
      <c r="F149" s="22">
        <v>0</v>
      </c>
      <c r="G149" s="22">
        <v>0</v>
      </c>
      <c r="H149" s="22">
        <v>0</v>
      </c>
      <c r="I149" s="22">
        <v>508143</v>
      </c>
      <c r="J149" s="22">
        <v>402727</v>
      </c>
      <c r="K149" s="22">
        <v>0</v>
      </c>
      <c r="L149" s="22">
        <v>0</v>
      </c>
      <c r="M149" s="22">
        <v>0</v>
      </c>
      <c r="N149" s="22">
        <v>-644388</v>
      </c>
      <c r="O149" s="22">
        <v>0</v>
      </c>
      <c r="P149" s="22">
        <v>20321</v>
      </c>
      <c r="Q149" s="22">
        <v>0</v>
      </c>
      <c r="R149" s="22">
        <v>0</v>
      </c>
      <c r="S149" s="22">
        <v>18324513</v>
      </c>
    </row>
    <row r="150" spans="1:19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384528452</v>
      </c>
      <c r="F150" s="22">
        <v>0</v>
      </c>
      <c r="G150" s="22">
        <v>0</v>
      </c>
      <c r="H150" s="22">
        <v>0</v>
      </c>
      <c r="I150" s="22">
        <v>12866110</v>
      </c>
      <c r="J150" s="22">
        <v>12681322</v>
      </c>
      <c r="K150" s="22">
        <v>-39502</v>
      </c>
      <c r="L150" s="22">
        <v>6598774</v>
      </c>
      <c r="M150" s="22">
        <v>-19444</v>
      </c>
      <c r="N150" s="22">
        <v>-13381422</v>
      </c>
      <c r="O150" s="22">
        <v>0</v>
      </c>
      <c r="P150" s="22">
        <v>1030973</v>
      </c>
      <c r="Q150" s="22">
        <v>0</v>
      </c>
      <c r="R150" s="22">
        <v>-228558</v>
      </c>
      <c r="S150" s="22">
        <v>404036705</v>
      </c>
    </row>
    <row r="151" spans="1:19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80695970</v>
      </c>
      <c r="F151" s="22">
        <v>0</v>
      </c>
      <c r="G151" s="22">
        <v>0</v>
      </c>
      <c r="H151" s="22">
        <v>0</v>
      </c>
      <c r="I151" s="22">
        <v>557618</v>
      </c>
      <c r="J151" s="22">
        <v>4125815</v>
      </c>
      <c r="K151" s="22">
        <v>-4192</v>
      </c>
      <c r="L151" s="22">
        <v>1412795</v>
      </c>
      <c r="M151" s="22">
        <v>-52941</v>
      </c>
      <c r="N151" s="22">
        <v>-4631656</v>
      </c>
      <c r="O151" s="22">
        <v>0</v>
      </c>
      <c r="P151" s="22">
        <v>812230</v>
      </c>
      <c r="Q151" s="22">
        <v>0</v>
      </c>
      <c r="R151" s="22">
        <v>0</v>
      </c>
      <c r="S151" s="22">
        <v>82915639</v>
      </c>
    </row>
    <row r="152" spans="1:19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8849234</v>
      </c>
      <c r="F152" s="22">
        <v>0</v>
      </c>
      <c r="G152" s="22">
        <v>0</v>
      </c>
      <c r="H152" s="22">
        <v>0</v>
      </c>
      <c r="I152" s="22">
        <v>0</v>
      </c>
      <c r="J152" s="22">
        <v>436661</v>
      </c>
      <c r="K152" s="22">
        <v>-49121</v>
      </c>
      <c r="L152" s="22">
        <v>0</v>
      </c>
      <c r="M152" s="22">
        <v>-214214</v>
      </c>
      <c r="N152" s="22">
        <v>-470040</v>
      </c>
      <c r="O152" s="22">
        <v>0</v>
      </c>
      <c r="P152" s="22">
        <v>97859</v>
      </c>
      <c r="Q152" s="22">
        <v>0</v>
      </c>
      <c r="R152" s="22">
        <v>0</v>
      </c>
      <c r="S152" s="22">
        <v>8650379</v>
      </c>
    </row>
    <row r="153" spans="1:19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20945885</v>
      </c>
      <c r="F153" s="22">
        <v>0</v>
      </c>
      <c r="G153" s="22">
        <v>0</v>
      </c>
      <c r="H153" s="22">
        <v>0</v>
      </c>
      <c r="I153" s="22">
        <v>0</v>
      </c>
      <c r="J153" s="22">
        <v>1665994</v>
      </c>
      <c r="K153" s="22">
        <v>0</v>
      </c>
      <c r="L153" s="22">
        <v>0</v>
      </c>
      <c r="M153" s="22">
        <v>-12805</v>
      </c>
      <c r="N153" s="22">
        <v>-971210</v>
      </c>
      <c r="O153" s="22">
        <v>0</v>
      </c>
      <c r="P153" s="22">
        <v>136447</v>
      </c>
      <c r="Q153" s="22">
        <v>0</v>
      </c>
      <c r="R153" s="22">
        <v>0</v>
      </c>
      <c r="S153" s="22">
        <v>21764311</v>
      </c>
    </row>
    <row r="154" spans="1:19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107854466</v>
      </c>
      <c r="F154" s="22">
        <v>0</v>
      </c>
      <c r="G154" s="22">
        <v>0</v>
      </c>
      <c r="H154" s="22">
        <v>0</v>
      </c>
      <c r="I154" s="22">
        <v>0</v>
      </c>
      <c r="J154" s="22">
        <v>6379612</v>
      </c>
      <c r="K154" s="22">
        <v>-152776</v>
      </c>
      <c r="L154" s="22">
        <v>0</v>
      </c>
      <c r="M154" s="22">
        <v>-62673</v>
      </c>
      <c r="N154" s="22">
        <v>-6889885</v>
      </c>
      <c r="O154" s="22">
        <v>0</v>
      </c>
      <c r="P154" s="22">
        <v>2961772</v>
      </c>
      <c r="Q154" s="22">
        <v>0</v>
      </c>
      <c r="R154" s="22">
        <v>-206841</v>
      </c>
      <c r="S154" s="22">
        <v>109883675</v>
      </c>
    </row>
    <row r="155" spans="1:19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46581083</v>
      </c>
      <c r="F155" s="22">
        <v>0</v>
      </c>
      <c r="G155" s="22">
        <v>0</v>
      </c>
      <c r="H155" s="22">
        <v>0</v>
      </c>
      <c r="I155" s="22">
        <v>0</v>
      </c>
      <c r="J155" s="22">
        <v>2547099</v>
      </c>
      <c r="K155" s="22">
        <v>0</v>
      </c>
      <c r="L155" s="22">
        <v>0</v>
      </c>
      <c r="M155" s="22">
        <v>-25358</v>
      </c>
      <c r="N155" s="22">
        <v>-2442436</v>
      </c>
      <c r="O155" s="22">
        <v>0</v>
      </c>
      <c r="P155" s="22">
        <v>263242</v>
      </c>
      <c r="Q155" s="22">
        <v>0</v>
      </c>
      <c r="R155" s="22">
        <v>0</v>
      </c>
      <c r="S155" s="22">
        <v>46923630</v>
      </c>
    </row>
    <row r="156" spans="1:19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26351210</v>
      </c>
      <c r="F156" s="22">
        <v>0</v>
      </c>
      <c r="G156" s="22">
        <v>0</v>
      </c>
      <c r="H156" s="22">
        <v>0</v>
      </c>
      <c r="I156" s="22">
        <v>120187</v>
      </c>
      <c r="J156" s="22">
        <v>875579</v>
      </c>
      <c r="K156" s="22">
        <v>-43658</v>
      </c>
      <c r="L156" s="22">
        <v>0</v>
      </c>
      <c r="M156" s="22">
        <v>-12600</v>
      </c>
      <c r="N156" s="22">
        <v>-1376990</v>
      </c>
      <c r="O156" s="22">
        <v>0</v>
      </c>
      <c r="P156" s="22">
        <v>432050</v>
      </c>
      <c r="Q156" s="22">
        <v>0</v>
      </c>
      <c r="R156" s="22">
        <v>2</v>
      </c>
      <c r="S156" s="22">
        <v>26345780</v>
      </c>
    </row>
    <row r="157" spans="1:19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44812993</v>
      </c>
      <c r="F157" s="22">
        <v>0</v>
      </c>
      <c r="G157" s="22">
        <v>0</v>
      </c>
      <c r="H157" s="22">
        <v>0</v>
      </c>
      <c r="I157" s="22">
        <v>0</v>
      </c>
      <c r="J157" s="22">
        <v>1148745</v>
      </c>
      <c r="K157" s="22"/>
      <c r="L157" s="22">
        <v>0</v>
      </c>
      <c r="M157" s="22">
        <v>0</v>
      </c>
      <c r="N157" s="22">
        <v>-1845599</v>
      </c>
      <c r="O157" s="22">
        <v>0</v>
      </c>
      <c r="P157" s="22">
        <v>210518</v>
      </c>
      <c r="Q157" s="22">
        <v>0</v>
      </c>
      <c r="R157" s="22">
        <v>0</v>
      </c>
      <c r="S157" s="22">
        <v>44236960</v>
      </c>
    </row>
    <row r="158" spans="1:19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40797297</v>
      </c>
      <c r="F158" s="22">
        <v>0</v>
      </c>
      <c r="G158" s="22">
        <v>0</v>
      </c>
      <c r="H158" s="22">
        <v>0</v>
      </c>
      <c r="I158" s="22">
        <v>1100467</v>
      </c>
      <c r="J158" s="22">
        <v>336090</v>
      </c>
      <c r="K158" s="22">
        <v>-920523</v>
      </c>
      <c r="L158" s="22">
        <v>0</v>
      </c>
      <c r="M158" s="22">
        <v>-94025</v>
      </c>
      <c r="N158" s="22">
        <v>-5329378</v>
      </c>
      <c r="O158" s="22">
        <v>0</v>
      </c>
      <c r="P158" s="22">
        <v>633847</v>
      </c>
      <c r="Q158" s="22">
        <v>0</v>
      </c>
      <c r="R158" s="22">
        <v>0</v>
      </c>
      <c r="S158" s="22">
        <v>36523775</v>
      </c>
    </row>
    <row r="159" spans="1:19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37495256</v>
      </c>
      <c r="F159" s="22">
        <v>0</v>
      </c>
      <c r="G159" s="22">
        <v>0</v>
      </c>
      <c r="H159" s="22">
        <v>0</v>
      </c>
      <c r="I159" s="22">
        <v>1821664</v>
      </c>
      <c r="J159" s="22">
        <v>815041</v>
      </c>
      <c r="K159" s="22"/>
      <c r="L159" s="22">
        <v>0</v>
      </c>
      <c r="M159" s="22">
        <v>0</v>
      </c>
      <c r="N159" s="22">
        <v>-1555925</v>
      </c>
      <c r="O159" s="22">
        <v>0</v>
      </c>
      <c r="P159" s="22">
        <v>68134</v>
      </c>
      <c r="Q159" s="22">
        <v>0</v>
      </c>
      <c r="R159" s="22">
        <v>0</v>
      </c>
      <c r="S159" s="22">
        <v>38644170</v>
      </c>
    </row>
    <row r="160" spans="1:19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32995442</v>
      </c>
      <c r="F160" s="22">
        <v>0</v>
      </c>
      <c r="G160" s="22">
        <v>0</v>
      </c>
      <c r="H160" s="22">
        <v>0</v>
      </c>
      <c r="I160" s="22">
        <v>0</v>
      </c>
      <c r="J160" s="22">
        <v>231581</v>
      </c>
      <c r="K160" s="22">
        <v>-5262</v>
      </c>
      <c r="L160" s="22">
        <v>0</v>
      </c>
      <c r="M160" s="22">
        <v>-12400</v>
      </c>
      <c r="N160" s="22">
        <v>-1356857</v>
      </c>
      <c r="O160" s="22">
        <v>0</v>
      </c>
      <c r="P160" s="22">
        <v>180347</v>
      </c>
      <c r="Q160" s="22">
        <v>0</v>
      </c>
      <c r="R160" s="22">
        <v>0</v>
      </c>
      <c r="S160" s="22">
        <v>32032851</v>
      </c>
    </row>
    <row r="161" spans="1:19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27859184</v>
      </c>
      <c r="F161" s="22">
        <v>0</v>
      </c>
      <c r="G161" s="22">
        <v>0</v>
      </c>
      <c r="H161" s="22">
        <v>0</v>
      </c>
      <c r="I161" s="22">
        <v>404112</v>
      </c>
      <c r="J161" s="22">
        <v>3587453</v>
      </c>
      <c r="K161" s="22">
        <v>0</v>
      </c>
      <c r="L161" s="22">
        <v>0</v>
      </c>
      <c r="M161" s="22">
        <v>-625301</v>
      </c>
      <c r="N161" s="22">
        <v>-1687426</v>
      </c>
      <c r="O161" s="22">
        <v>0</v>
      </c>
      <c r="P161" s="22">
        <v>632809</v>
      </c>
      <c r="Q161" s="22">
        <v>0</v>
      </c>
      <c r="R161" s="22">
        <v>0</v>
      </c>
      <c r="S161" s="22">
        <v>30170831</v>
      </c>
    </row>
    <row r="162" spans="1:19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75343544</v>
      </c>
      <c r="F162" s="22">
        <v>0</v>
      </c>
      <c r="G162" s="22">
        <v>0</v>
      </c>
      <c r="H162" s="22">
        <v>0</v>
      </c>
      <c r="I162" s="22">
        <v>0</v>
      </c>
      <c r="J162" s="22">
        <v>5085976</v>
      </c>
      <c r="K162" s="22">
        <v>-9369</v>
      </c>
      <c r="L162" s="22">
        <v>0</v>
      </c>
      <c r="M162" s="22">
        <v>0</v>
      </c>
      <c r="N162" s="22">
        <v>-3520888</v>
      </c>
      <c r="O162" s="22">
        <v>0</v>
      </c>
      <c r="P162" s="22">
        <v>393801</v>
      </c>
      <c r="Q162" s="22">
        <v>0</v>
      </c>
      <c r="R162" s="22">
        <v>0</v>
      </c>
      <c r="S162" s="22">
        <v>77293064</v>
      </c>
    </row>
    <row r="163" spans="1:19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25341653</v>
      </c>
      <c r="F163" s="22">
        <v>0</v>
      </c>
      <c r="G163" s="22">
        <v>0</v>
      </c>
      <c r="H163" s="22">
        <v>0</v>
      </c>
      <c r="I163" s="22">
        <v>204772</v>
      </c>
      <c r="J163" s="22">
        <v>672581</v>
      </c>
      <c r="K163" s="22">
        <v>0</v>
      </c>
      <c r="L163" s="22">
        <v>0</v>
      </c>
      <c r="M163" s="22">
        <v>0</v>
      </c>
      <c r="N163" s="22">
        <v>-1395747</v>
      </c>
      <c r="O163" s="22">
        <v>0</v>
      </c>
      <c r="P163" s="22">
        <v>397245</v>
      </c>
      <c r="Q163" s="22">
        <v>0</v>
      </c>
      <c r="R163" s="22">
        <v>-440000</v>
      </c>
      <c r="S163" s="22">
        <v>24780504</v>
      </c>
    </row>
    <row r="164" spans="1:19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32287056</v>
      </c>
      <c r="F164" s="22">
        <v>0</v>
      </c>
      <c r="G164" s="22">
        <v>0</v>
      </c>
      <c r="H164" s="22">
        <v>0</v>
      </c>
      <c r="I164" s="22">
        <v>0</v>
      </c>
      <c r="J164" s="22">
        <v>600894</v>
      </c>
      <c r="K164" s="22">
        <v>-756671</v>
      </c>
      <c r="L164" s="22">
        <v>0</v>
      </c>
      <c r="M164" s="22">
        <v>-3600</v>
      </c>
      <c r="N164" s="22">
        <v>-1570015</v>
      </c>
      <c r="O164" s="22">
        <v>0</v>
      </c>
      <c r="P164" s="22">
        <v>263295</v>
      </c>
      <c r="Q164" s="22">
        <v>0</v>
      </c>
      <c r="R164" s="22">
        <v>0</v>
      </c>
      <c r="S164" s="22">
        <v>30820959</v>
      </c>
    </row>
    <row r="165" spans="1:19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94516560</v>
      </c>
      <c r="F165" s="22">
        <v>0</v>
      </c>
      <c r="G165" s="22">
        <v>0</v>
      </c>
      <c r="H165" s="22">
        <v>0</v>
      </c>
      <c r="I165" s="22">
        <v>2750676</v>
      </c>
      <c r="J165" s="22">
        <v>13753413</v>
      </c>
      <c r="K165" s="22">
        <v>0</v>
      </c>
      <c r="L165" s="22">
        <v>374000</v>
      </c>
      <c r="M165" s="22">
        <v>-100781</v>
      </c>
      <c r="N165" s="22">
        <v>-3484520</v>
      </c>
      <c r="O165" s="22">
        <v>0</v>
      </c>
      <c r="P165" s="22">
        <v>755099</v>
      </c>
      <c r="Q165" s="22">
        <v>0</v>
      </c>
      <c r="R165" s="22">
        <v>184156</v>
      </c>
      <c r="S165" s="22">
        <v>108748603</v>
      </c>
    </row>
    <row r="166" spans="1:19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11494023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-526404</v>
      </c>
      <c r="O166" s="22">
        <v>0</v>
      </c>
      <c r="P166" s="22">
        <v>93595</v>
      </c>
      <c r="Q166" s="22">
        <v>0</v>
      </c>
      <c r="R166" s="22">
        <v>0</v>
      </c>
      <c r="S166" s="22">
        <v>11061214</v>
      </c>
    </row>
    <row r="167" spans="1:19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23952808</v>
      </c>
      <c r="F167" s="22">
        <v>0</v>
      </c>
      <c r="G167" s="22">
        <v>0</v>
      </c>
      <c r="H167" s="22">
        <v>0</v>
      </c>
      <c r="I167" s="22">
        <v>1506</v>
      </c>
      <c r="J167" s="22">
        <v>1482600</v>
      </c>
      <c r="K167" s="22">
        <v>-376843</v>
      </c>
      <c r="L167" s="22">
        <v>0</v>
      </c>
      <c r="M167" s="22">
        <v>-156772</v>
      </c>
      <c r="N167" s="22">
        <v>-2149545</v>
      </c>
      <c r="O167" s="22">
        <v>0</v>
      </c>
      <c r="P167" s="22">
        <v>213972</v>
      </c>
      <c r="Q167" s="22">
        <v>0</v>
      </c>
      <c r="R167" s="22">
        <v>-6066</v>
      </c>
      <c r="S167" s="22">
        <v>22961660</v>
      </c>
    </row>
    <row r="168" spans="1:19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153583203</v>
      </c>
      <c r="F168" s="22">
        <v>0</v>
      </c>
      <c r="G168" s="22">
        <v>0</v>
      </c>
      <c r="H168" s="22">
        <v>0</v>
      </c>
      <c r="I168" s="22">
        <v>5804534</v>
      </c>
      <c r="J168" s="22">
        <v>1890358</v>
      </c>
      <c r="K168" s="22"/>
      <c r="L168" s="22">
        <v>0</v>
      </c>
      <c r="M168" s="22">
        <v>-13485</v>
      </c>
      <c r="N168" s="22">
        <v>-6514935</v>
      </c>
      <c r="O168" s="22">
        <v>0</v>
      </c>
      <c r="P168" s="22">
        <v>2490698</v>
      </c>
      <c r="Q168" s="22">
        <v>0</v>
      </c>
      <c r="R168" s="22">
        <v>0</v>
      </c>
      <c r="S168" s="22">
        <v>157240373</v>
      </c>
    </row>
    <row r="169" spans="1:19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8355705</v>
      </c>
      <c r="F169" s="22">
        <v>0</v>
      </c>
      <c r="G169" s="22">
        <v>0</v>
      </c>
      <c r="H169" s="22">
        <v>0</v>
      </c>
      <c r="I169" s="22">
        <v>16106</v>
      </c>
      <c r="J169" s="22">
        <v>3002694</v>
      </c>
      <c r="K169" s="22">
        <v>-6795</v>
      </c>
      <c r="L169" s="22">
        <v>0</v>
      </c>
      <c r="M169" s="22">
        <v>0</v>
      </c>
      <c r="N169" s="22">
        <v>-429765</v>
      </c>
      <c r="O169" s="22">
        <v>0</v>
      </c>
      <c r="P169" s="22">
        <v>28244</v>
      </c>
      <c r="Q169" s="22">
        <v>0</v>
      </c>
      <c r="R169" s="22">
        <v>-29679</v>
      </c>
      <c r="S169" s="22">
        <v>10936510</v>
      </c>
    </row>
    <row r="170" spans="1:19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21638666</v>
      </c>
      <c r="F170" s="22">
        <v>0</v>
      </c>
      <c r="G170" s="22">
        <v>0</v>
      </c>
      <c r="H170" s="22">
        <v>0</v>
      </c>
      <c r="I170" s="22">
        <v>472749</v>
      </c>
      <c r="J170" s="22">
        <v>1066587</v>
      </c>
      <c r="K170" s="22">
        <v>0</v>
      </c>
      <c r="L170" s="22">
        <v>0</v>
      </c>
      <c r="M170" s="22">
        <v>0</v>
      </c>
      <c r="N170" s="22">
        <v>-890148</v>
      </c>
      <c r="O170" s="22">
        <v>0</v>
      </c>
      <c r="P170" s="22">
        <v>62963</v>
      </c>
      <c r="Q170" s="22">
        <v>0</v>
      </c>
      <c r="R170" s="22">
        <v>-48378</v>
      </c>
      <c r="S170" s="22">
        <v>22302439</v>
      </c>
    </row>
    <row r="171" spans="1:19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68276240</v>
      </c>
      <c r="F171" s="22">
        <v>0</v>
      </c>
      <c r="G171" s="22">
        <v>0</v>
      </c>
      <c r="H171" s="22">
        <v>0</v>
      </c>
      <c r="I171" s="22">
        <v>0</v>
      </c>
      <c r="J171" s="22">
        <v>1723817</v>
      </c>
      <c r="K171" s="22">
        <v>-37898</v>
      </c>
      <c r="L171" s="22">
        <v>0</v>
      </c>
      <c r="M171" s="22">
        <v>0</v>
      </c>
      <c r="N171" s="22">
        <v>-3728443</v>
      </c>
      <c r="O171" s="22">
        <v>0</v>
      </c>
      <c r="P171" s="22">
        <v>880620</v>
      </c>
      <c r="Q171" s="22">
        <v>0</v>
      </c>
      <c r="R171" s="22">
        <v>0</v>
      </c>
      <c r="S171" s="22">
        <v>67114336</v>
      </c>
    </row>
    <row r="172" spans="1:19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5436471</v>
      </c>
      <c r="F172" s="22">
        <v>0</v>
      </c>
      <c r="G172" s="22">
        <v>0</v>
      </c>
      <c r="H172" s="22">
        <v>0</v>
      </c>
      <c r="I172" s="22">
        <v>0</v>
      </c>
      <c r="J172" s="22">
        <v>383143</v>
      </c>
      <c r="K172" s="22">
        <v>0</v>
      </c>
      <c r="L172" s="22">
        <v>0</v>
      </c>
      <c r="M172" s="22">
        <v>-25374</v>
      </c>
      <c r="N172" s="22">
        <v>-307265</v>
      </c>
      <c r="O172" s="22">
        <v>0</v>
      </c>
      <c r="P172" s="22">
        <v>70015</v>
      </c>
      <c r="Q172" s="22">
        <v>0</v>
      </c>
      <c r="R172" s="22">
        <v>0</v>
      </c>
      <c r="S172" s="22">
        <v>5556990</v>
      </c>
    </row>
    <row r="173" spans="1:19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78860700</v>
      </c>
      <c r="F173" s="22">
        <v>0</v>
      </c>
      <c r="G173" s="22">
        <v>0</v>
      </c>
      <c r="H173" s="22">
        <v>0</v>
      </c>
      <c r="I173" s="22">
        <v>473102</v>
      </c>
      <c r="J173" s="22">
        <v>3488537</v>
      </c>
      <c r="K173" s="22">
        <v>-102386</v>
      </c>
      <c r="L173" s="22">
        <v>205393</v>
      </c>
      <c r="M173" s="22">
        <v>-72745</v>
      </c>
      <c r="N173" s="22">
        <v>-5167107</v>
      </c>
      <c r="O173" s="22">
        <v>0</v>
      </c>
      <c r="P173" s="22">
        <v>482989</v>
      </c>
      <c r="Q173" s="22">
        <v>0</v>
      </c>
      <c r="R173" s="22">
        <v>0</v>
      </c>
      <c r="S173" s="22">
        <v>78168483</v>
      </c>
    </row>
    <row r="174" spans="1:19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232873672</v>
      </c>
      <c r="F174" s="22">
        <v>0</v>
      </c>
      <c r="G174" s="22">
        <v>0</v>
      </c>
      <c r="H174" s="22">
        <v>0</v>
      </c>
      <c r="I174" s="22">
        <v>3616220</v>
      </c>
      <c r="J174" s="22">
        <v>8562285</v>
      </c>
      <c r="K174" s="22">
        <v>-19892</v>
      </c>
      <c r="L174" s="22">
        <v>4263694</v>
      </c>
      <c r="M174" s="22">
        <v>-7283</v>
      </c>
      <c r="N174" s="22">
        <v>-8452885</v>
      </c>
      <c r="O174" s="22">
        <v>0</v>
      </c>
      <c r="P174" s="22">
        <v>1768362</v>
      </c>
      <c r="Q174" s="22">
        <v>0</v>
      </c>
      <c r="R174" s="22">
        <v>0</v>
      </c>
      <c r="S174" s="22">
        <v>242604173</v>
      </c>
    </row>
    <row r="175" spans="1:19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201359688</v>
      </c>
      <c r="F175" s="22">
        <v>0</v>
      </c>
      <c r="G175" s="22">
        <v>0</v>
      </c>
      <c r="H175" s="22">
        <v>0</v>
      </c>
      <c r="I175" s="22">
        <v>2495537</v>
      </c>
      <c r="J175" s="22">
        <v>3189552</v>
      </c>
      <c r="K175" s="22">
        <v>-3293</v>
      </c>
      <c r="L175" s="22">
        <v>0</v>
      </c>
      <c r="M175" s="22">
        <v>-7260</v>
      </c>
      <c r="N175" s="22">
        <v>-6644056</v>
      </c>
      <c r="O175" s="22">
        <v>0</v>
      </c>
      <c r="P175" s="22">
        <v>2194948</v>
      </c>
      <c r="Q175" s="22">
        <v>0</v>
      </c>
      <c r="R175" s="22">
        <v>-12798</v>
      </c>
      <c r="S175" s="22">
        <v>202572318</v>
      </c>
    </row>
    <row r="176" spans="1:19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37246652</v>
      </c>
      <c r="F176" s="22">
        <v>0</v>
      </c>
      <c r="G176" s="22">
        <v>0</v>
      </c>
      <c r="H176" s="22">
        <v>0</v>
      </c>
      <c r="I176" s="22">
        <v>2275227</v>
      </c>
      <c r="J176" s="22">
        <v>2211820</v>
      </c>
      <c r="K176" s="22">
        <v>0</v>
      </c>
      <c r="L176" s="22">
        <v>813941</v>
      </c>
      <c r="M176" s="22">
        <v>-53767</v>
      </c>
      <c r="N176" s="22">
        <v>-2169739</v>
      </c>
      <c r="O176" s="22">
        <v>0</v>
      </c>
      <c r="P176" s="22">
        <v>354819</v>
      </c>
      <c r="Q176" s="22">
        <v>0</v>
      </c>
      <c r="R176" s="22">
        <v>0</v>
      </c>
      <c r="S176" s="22">
        <v>40678953</v>
      </c>
    </row>
    <row r="177" spans="1:19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19219339</v>
      </c>
      <c r="F177" s="22">
        <v>0</v>
      </c>
      <c r="G177" s="22">
        <v>0</v>
      </c>
      <c r="H177" s="22">
        <v>0</v>
      </c>
      <c r="I177" s="22">
        <v>0</v>
      </c>
      <c r="J177" s="22">
        <v>1323883</v>
      </c>
      <c r="K177" s="22">
        <v>-11857</v>
      </c>
      <c r="L177" s="22">
        <v>0</v>
      </c>
      <c r="M177" s="22">
        <v>0</v>
      </c>
      <c r="N177" s="22">
        <v>-1166848</v>
      </c>
      <c r="O177" s="22">
        <v>0</v>
      </c>
      <c r="P177" s="22">
        <v>178805</v>
      </c>
      <c r="Q177" s="22">
        <v>0</v>
      </c>
      <c r="R177" s="22">
        <v>0</v>
      </c>
      <c r="S177" s="22">
        <v>19543322</v>
      </c>
    </row>
    <row r="178" spans="1:19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198563589</v>
      </c>
      <c r="F178" s="22">
        <v>0</v>
      </c>
      <c r="G178" s="22">
        <v>0</v>
      </c>
      <c r="H178" s="22">
        <v>0</v>
      </c>
      <c r="I178" s="22">
        <v>4728254</v>
      </c>
      <c r="J178" s="22">
        <v>9499150</v>
      </c>
      <c r="K178" s="22">
        <v>0</v>
      </c>
      <c r="L178" s="22">
        <v>3583721</v>
      </c>
      <c r="M178" s="22">
        <v>-96223</v>
      </c>
      <c r="N178" s="22">
        <v>-9697144</v>
      </c>
      <c r="O178" s="22">
        <v>0</v>
      </c>
      <c r="P178" s="22">
        <v>1678464</v>
      </c>
      <c r="Q178" s="22">
        <v>0</v>
      </c>
      <c r="R178" s="22">
        <v>0</v>
      </c>
      <c r="S178" s="22">
        <v>208259811</v>
      </c>
    </row>
    <row r="179" spans="1:19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129755043</v>
      </c>
      <c r="F179" s="22">
        <v>0</v>
      </c>
      <c r="G179" s="22">
        <v>0</v>
      </c>
      <c r="H179" s="22">
        <v>0</v>
      </c>
      <c r="I179" s="22">
        <v>3239636</v>
      </c>
      <c r="J179" s="22">
        <v>877726</v>
      </c>
      <c r="K179" s="22">
        <v>-342820</v>
      </c>
      <c r="L179" s="22">
        <v>0</v>
      </c>
      <c r="M179" s="22">
        <v>-291085</v>
      </c>
      <c r="N179" s="22">
        <v>-5962967</v>
      </c>
      <c r="O179" s="22">
        <v>0</v>
      </c>
      <c r="P179" s="22">
        <v>876076</v>
      </c>
      <c r="Q179" s="22">
        <v>0</v>
      </c>
      <c r="R179" s="22">
        <v>-975000</v>
      </c>
      <c r="S179" s="22">
        <v>127176609</v>
      </c>
    </row>
    <row r="180" spans="1:19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12898657</v>
      </c>
      <c r="F180" s="22">
        <v>0</v>
      </c>
      <c r="G180" s="22">
        <v>0</v>
      </c>
      <c r="H180" s="22">
        <v>0</v>
      </c>
      <c r="I180" s="22">
        <v>0</v>
      </c>
      <c r="J180" s="22">
        <v>671438</v>
      </c>
      <c r="K180" s="22">
        <v>0</v>
      </c>
      <c r="L180" s="22">
        <v>0</v>
      </c>
      <c r="M180" s="22">
        <v>-17500</v>
      </c>
      <c r="N180" s="22">
        <v>-769485</v>
      </c>
      <c r="O180" s="22">
        <v>0</v>
      </c>
      <c r="P180" s="22">
        <v>256428</v>
      </c>
      <c r="Q180" s="22">
        <v>0</v>
      </c>
      <c r="R180" s="22">
        <v>17500</v>
      </c>
      <c r="S180" s="22">
        <v>13057038</v>
      </c>
    </row>
    <row r="181" spans="1:19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17609442</v>
      </c>
      <c r="F181" s="22">
        <v>0</v>
      </c>
      <c r="G181" s="22">
        <v>0</v>
      </c>
      <c r="H181" s="22">
        <v>0</v>
      </c>
      <c r="I181" s="22">
        <v>794224</v>
      </c>
      <c r="J181" s="22">
        <v>-130087</v>
      </c>
      <c r="K181" s="22">
        <v>0</v>
      </c>
      <c r="L181" s="22">
        <v>0</v>
      </c>
      <c r="M181" s="22">
        <v>-1207</v>
      </c>
      <c r="N181" s="22">
        <v>-1411488</v>
      </c>
      <c r="O181" s="22">
        <v>0</v>
      </c>
      <c r="P181" s="22">
        <v>381907</v>
      </c>
      <c r="Q181" s="22">
        <v>0</v>
      </c>
      <c r="R181" s="22">
        <v>0</v>
      </c>
      <c r="S181" s="22">
        <v>17242791</v>
      </c>
    </row>
    <row r="182" spans="1:19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13799508</v>
      </c>
      <c r="F182" s="22">
        <v>0</v>
      </c>
      <c r="G182" s="22">
        <v>0</v>
      </c>
      <c r="H182" s="22">
        <v>0</v>
      </c>
      <c r="I182" s="22">
        <v>0</v>
      </c>
      <c r="J182" s="22">
        <v>361666</v>
      </c>
      <c r="K182" s="22">
        <v>0</v>
      </c>
      <c r="L182" s="22">
        <v>0</v>
      </c>
      <c r="M182" s="22">
        <v>0</v>
      </c>
      <c r="N182" s="22">
        <v>-553818</v>
      </c>
      <c r="O182" s="22">
        <v>0</v>
      </c>
      <c r="P182" s="22">
        <v>230400</v>
      </c>
      <c r="Q182" s="22">
        <v>0</v>
      </c>
      <c r="R182" s="22">
        <v>0</v>
      </c>
      <c r="S182" s="22">
        <v>13837756</v>
      </c>
    </row>
    <row r="183" spans="1:19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36376062</v>
      </c>
      <c r="F183" s="22">
        <v>0</v>
      </c>
      <c r="G183" s="22">
        <v>0</v>
      </c>
      <c r="H183" s="22">
        <v>0</v>
      </c>
      <c r="I183" s="22">
        <v>0</v>
      </c>
      <c r="J183" s="22">
        <v>1326037</v>
      </c>
      <c r="K183" s="22">
        <v>0</v>
      </c>
      <c r="L183" s="22">
        <v>0</v>
      </c>
      <c r="M183" s="22">
        <v>-118717</v>
      </c>
      <c r="N183" s="22">
        <v>-2088658</v>
      </c>
      <c r="O183" s="22">
        <v>0</v>
      </c>
      <c r="P183" s="22">
        <v>159571</v>
      </c>
      <c r="Q183" s="22">
        <v>0</v>
      </c>
      <c r="R183" s="22">
        <v>82834</v>
      </c>
      <c r="S183" s="22">
        <v>35737129</v>
      </c>
    </row>
    <row r="184" spans="1:19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6514766</v>
      </c>
      <c r="F184" s="22">
        <v>0</v>
      </c>
      <c r="G184" s="22">
        <v>0</v>
      </c>
      <c r="H184" s="22">
        <v>0</v>
      </c>
      <c r="I184" s="22">
        <v>26000</v>
      </c>
      <c r="J184" s="22">
        <v>2064558</v>
      </c>
      <c r="K184" s="22">
        <v>-2007</v>
      </c>
      <c r="L184" s="22">
        <v>0</v>
      </c>
      <c r="M184" s="22">
        <v>0</v>
      </c>
      <c r="N184" s="22">
        <v>-502604</v>
      </c>
      <c r="O184" s="22">
        <v>0</v>
      </c>
      <c r="P184" s="22">
        <v>56991</v>
      </c>
      <c r="Q184" s="22">
        <v>0</v>
      </c>
      <c r="R184" s="22">
        <v>0</v>
      </c>
      <c r="S184" s="22">
        <v>8157704</v>
      </c>
    </row>
    <row r="185" spans="1:19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52220296</v>
      </c>
      <c r="F185" s="22">
        <v>0</v>
      </c>
      <c r="G185" s="22">
        <v>0</v>
      </c>
      <c r="H185" s="22">
        <v>0</v>
      </c>
      <c r="I185" s="22">
        <v>3434541</v>
      </c>
      <c r="J185" s="22">
        <v>1969439</v>
      </c>
      <c r="K185" s="22">
        <v>-38641</v>
      </c>
      <c r="L185" s="22">
        <v>0</v>
      </c>
      <c r="M185" s="22">
        <v>-6348</v>
      </c>
      <c r="N185" s="22">
        <v>-3137457</v>
      </c>
      <c r="O185" s="22">
        <v>0</v>
      </c>
      <c r="P185" s="22">
        <v>665215</v>
      </c>
      <c r="Q185" s="22">
        <v>0</v>
      </c>
      <c r="R185" s="22">
        <v>306681</v>
      </c>
      <c r="S185" s="22">
        <v>55413726</v>
      </c>
    </row>
    <row r="186" spans="1:19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61206746</v>
      </c>
      <c r="F186" s="22">
        <v>0</v>
      </c>
      <c r="G186" s="22">
        <v>0</v>
      </c>
      <c r="H186" s="22">
        <v>0</v>
      </c>
      <c r="I186" s="22">
        <v>1692824</v>
      </c>
      <c r="J186" s="22">
        <v>557601</v>
      </c>
      <c r="K186" s="22">
        <v>0</v>
      </c>
      <c r="L186" s="22">
        <v>0</v>
      </c>
      <c r="M186" s="22">
        <v>0</v>
      </c>
      <c r="N186" s="22">
        <v>-2963887</v>
      </c>
      <c r="O186" s="22">
        <v>0</v>
      </c>
      <c r="P186" s="22">
        <v>601569</v>
      </c>
      <c r="Q186" s="22">
        <v>0</v>
      </c>
      <c r="R186" s="22">
        <v>0</v>
      </c>
      <c r="S186" s="22">
        <v>61094853</v>
      </c>
    </row>
    <row r="187" spans="1:19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17341744</v>
      </c>
      <c r="F187" s="22">
        <v>0</v>
      </c>
      <c r="G187" s="22">
        <v>0</v>
      </c>
      <c r="H187" s="22">
        <v>0</v>
      </c>
      <c r="I187" s="22">
        <v>0</v>
      </c>
      <c r="J187" s="22">
        <v>980570</v>
      </c>
      <c r="K187" s="22">
        <v>0</v>
      </c>
      <c r="L187" s="22">
        <v>0</v>
      </c>
      <c r="M187" s="22">
        <v>0</v>
      </c>
      <c r="N187" s="22">
        <v>-919360</v>
      </c>
      <c r="O187" s="22">
        <v>0</v>
      </c>
      <c r="P187" s="22">
        <v>207590</v>
      </c>
      <c r="Q187" s="22">
        <v>0</v>
      </c>
      <c r="R187" s="22">
        <v>0</v>
      </c>
      <c r="S187" s="22">
        <v>17610544</v>
      </c>
    </row>
    <row r="188" spans="1:19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22343063</v>
      </c>
      <c r="F188" s="22">
        <v>0</v>
      </c>
      <c r="G188" s="22">
        <v>0</v>
      </c>
      <c r="H188" s="22">
        <v>0</v>
      </c>
      <c r="I188" s="22">
        <v>249293</v>
      </c>
      <c r="J188" s="22">
        <v>426147</v>
      </c>
      <c r="K188" s="22">
        <v>0</v>
      </c>
      <c r="L188" s="22">
        <v>0</v>
      </c>
      <c r="M188" s="22">
        <v>0</v>
      </c>
      <c r="N188" s="22">
        <v>-872477</v>
      </c>
      <c r="O188" s="22">
        <v>0</v>
      </c>
      <c r="P188" s="22">
        <v>227917</v>
      </c>
      <c r="Q188" s="22">
        <v>0</v>
      </c>
      <c r="R188" s="22">
        <v>0</v>
      </c>
      <c r="S188" s="22">
        <v>22373943</v>
      </c>
    </row>
    <row r="189" spans="1:19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84661052</v>
      </c>
      <c r="F189" s="22">
        <v>0</v>
      </c>
      <c r="G189" s="22">
        <v>0</v>
      </c>
      <c r="H189" s="22">
        <v>0</v>
      </c>
      <c r="I189" s="22">
        <v>3629327</v>
      </c>
      <c r="J189" s="22">
        <v>5102935</v>
      </c>
      <c r="K189" s="22"/>
      <c r="L189" s="22">
        <v>0</v>
      </c>
      <c r="M189" s="22">
        <v>-693559</v>
      </c>
      <c r="N189" s="22">
        <v>-2930903</v>
      </c>
      <c r="O189" s="22">
        <v>0</v>
      </c>
      <c r="P189" s="22">
        <v>500000</v>
      </c>
      <c r="Q189" s="22">
        <v>0</v>
      </c>
      <c r="R189" s="22">
        <v>0</v>
      </c>
      <c r="S189" s="22">
        <v>90253042</v>
      </c>
    </row>
    <row r="190" spans="1:19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34399921</v>
      </c>
      <c r="F190" s="22">
        <v>0</v>
      </c>
      <c r="G190" s="22">
        <v>0</v>
      </c>
      <c r="H190" s="22">
        <v>0</v>
      </c>
      <c r="I190" s="22">
        <v>11618</v>
      </c>
      <c r="J190" s="22">
        <v>54112</v>
      </c>
      <c r="K190" s="22">
        <v>0</v>
      </c>
      <c r="L190" s="22">
        <v>226658</v>
      </c>
      <c r="M190" s="22">
        <v>-352683</v>
      </c>
      <c r="N190" s="22">
        <v>-1032814</v>
      </c>
      <c r="O190" s="22">
        <v>0</v>
      </c>
      <c r="P190" s="22">
        <v>43604</v>
      </c>
      <c r="Q190" s="22">
        <v>0</v>
      </c>
      <c r="R190" s="22">
        <v>-64662</v>
      </c>
      <c r="S190" s="22">
        <v>33285754</v>
      </c>
    </row>
    <row r="191" spans="1:19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54371930</v>
      </c>
      <c r="F191" s="22">
        <v>0</v>
      </c>
      <c r="G191" s="22">
        <v>0</v>
      </c>
      <c r="H191" s="22">
        <v>0</v>
      </c>
      <c r="I191" s="22">
        <v>3690479</v>
      </c>
      <c r="J191" s="22">
        <v>1407517</v>
      </c>
      <c r="K191" s="22">
        <v>-2400</v>
      </c>
      <c r="L191" s="22">
        <v>0</v>
      </c>
      <c r="M191" s="22">
        <v>-51344</v>
      </c>
      <c r="N191" s="22">
        <v>-3048259</v>
      </c>
      <c r="O191" s="22">
        <v>1399449</v>
      </c>
      <c r="P191" s="22">
        <v>973488</v>
      </c>
      <c r="Q191" s="22">
        <v>-1399449</v>
      </c>
      <c r="R191" s="22">
        <v>0</v>
      </c>
      <c r="S191" s="22">
        <v>57341411</v>
      </c>
    </row>
    <row r="192" spans="1:19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140604163</v>
      </c>
      <c r="F192" s="22">
        <v>0</v>
      </c>
      <c r="G192" s="22">
        <v>0</v>
      </c>
      <c r="H192" s="22">
        <v>0</v>
      </c>
      <c r="I192" s="22">
        <v>9735963</v>
      </c>
      <c r="J192" s="22">
        <v>4490458</v>
      </c>
      <c r="K192" s="22">
        <v>-7165</v>
      </c>
      <c r="L192" s="22">
        <v>0</v>
      </c>
      <c r="M192" s="22">
        <v>-294913</v>
      </c>
      <c r="N192" s="22">
        <v>-6147428</v>
      </c>
      <c r="O192" s="22">
        <v>0</v>
      </c>
      <c r="P192" s="22">
        <v>500758</v>
      </c>
      <c r="Q192" s="22">
        <v>0</v>
      </c>
      <c r="R192" s="22">
        <v>17470</v>
      </c>
      <c r="S192" s="22">
        <v>148899306</v>
      </c>
    </row>
    <row r="193" spans="1:19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7097808</v>
      </c>
      <c r="F193" s="22">
        <v>0</v>
      </c>
      <c r="G193" s="22">
        <v>0</v>
      </c>
      <c r="H193" s="22">
        <v>0</v>
      </c>
      <c r="I193" s="22">
        <v>0</v>
      </c>
      <c r="J193" s="22">
        <v>2524486</v>
      </c>
      <c r="K193" s="22">
        <v>0</v>
      </c>
      <c r="L193" s="22">
        <v>0</v>
      </c>
      <c r="M193" s="22">
        <v>-17603</v>
      </c>
      <c r="N193" s="22">
        <v>-493696</v>
      </c>
      <c r="O193" s="22">
        <v>0</v>
      </c>
      <c r="P193" s="22">
        <v>49515</v>
      </c>
      <c r="Q193" s="22">
        <v>0</v>
      </c>
      <c r="R193" s="22">
        <v>114000</v>
      </c>
      <c r="S193" s="22">
        <v>9274510</v>
      </c>
    </row>
    <row r="194" spans="1:19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7070002</v>
      </c>
      <c r="F194" s="22">
        <v>0</v>
      </c>
      <c r="G194" s="22">
        <v>0</v>
      </c>
      <c r="H194" s="22">
        <v>0</v>
      </c>
      <c r="I194" s="22">
        <v>103164</v>
      </c>
      <c r="J194" s="22">
        <v>366545</v>
      </c>
      <c r="K194" s="22">
        <v>-10779</v>
      </c>
      <c r="L194" s="22">
        <v>0</v>
      </c>
      <c r="M194" s="22">
        <v>-248242</v>
      </c>
      <c r="N194" s="22">
        <v>-384393</v>
      </c>
      <c r="O194" s="22">
        <v>0</v>
      </c>
      <c r="P194" s="22">
        <v>0</v>
      </c>
      <c r="Q194" s="22">
        <v>0</v>
      </c>
      <c r="R194" s="22">
        <v>117603</v>
      </c>
      <c r="S194" s="22">
        <v>7013900</v>
      </c>
    </row>
    <row r="195" spans="1:19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11888949</v>
      </c>
      <c r="F195" s="22">
        <v>0</v>
      </c>
      <c r="G195" s="22">
        <v>0</v>
      </c>
      <c r="H195" s="22">
        <v>0</v>
      </c>
      <c r="I195" s="22">
        <v>0</v>
      </c>
      <c r="J195" s="22">
        <v>1374307</v>
      </c>
      <c r="K195" s="22">
        <v>-5322</v>
      </c>
      <c r="L195" s="22">
        <v>0</v>
      </c>
      <c r="M195" s="22">
        <v>-55792</v>
      </c>
      <c r="N195" s="22">
        <v>-456603</v>
      </c>
      <c r="O195" s="22">
        <v>0</v>
      </c>
      <c r="P195" s="22">
        <v>154137</v>
      </c>
      <c r="Q195" s="22">
        <v>0</v>
      </c>
      <c r="R195" s="22">
        <v>0</v>
      </c>
      <c r="S195" s="22">
        <v>12899676</v>
      </c>
    </row>
    <row r="196" spans="1:19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4638417</v>
      </c>
      <c r="F196" s="22">
        <v>0</v>
      </c>
      <c r="G196" s="22">
        <v>0</v>
      </c>
      <c r="H196" s="22">
        <v>0</v>
      </c>
      <c r="I196" s="22">
        <v>0</v>
      </c>
      <c r="J196" s="22">
        <v>200400</v>
      </c>
      <c r="K196" s="22">
        <v>-15050</v>
      </c>
      <c r="L196" s="22">
        <v>0</v>
      </c>
      <c r="M196" s="22">
        <v>0</v>
      </c>
      <c r="N196" s="22">
        <v>-242634</v>
      </c>
      <c r="O196" s="22">
        <v>0</v>
      </c>
      <c r="P196" s="22">
        <v>0</v>
      </c>
      <c r="Q196" s="22">
        <v>0</v>
      </c>
      <c r="R196" s="22">
        <v>-1</v>
      </c>
      <c r="S196" s="22">
        <v>4581132</v>
      </c>
    </row>
    <row r="197" spans="1:19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2861965</v>
      </c>
      <c r="F197" s="22">
        <v>0</v>
      </c>
      <c r="G197" s="22">
        <v>0</v>
      </c>
      <c r="H197" s="22">
        <v>0</v>
      </c>
      <c r="I197" s="22">
        <v>0</v>
      </c>
      <c r="J197" s="22">
        <v>115382</v>
      </c>
      <c r="K197" s="22">
        <v>0</v>
      </c>
      <c r="L197" s="22">
        <v>0</v>
      </c>
      <c r="M197" s="22">
        <v>0</v>
      </c>
      <c r="N197" s="22">
        <v>-113850</v>
      </c>
      <c r="O197" s="22">
        <v>0</v>
      </c>
      <c r="P197" s="22">
        <v>0</v>
      </c>
      <c r="Q197" s="22">
        <v>0</v>
      </c>
      <c r="R197" s="22">
        <v>0</v>
      </c>
      <c r="S197" s="22">
        <v>2863497</v>
      </c>
    </row>
    <row r="198" spans="1:19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5606720</v>
      </c>
      <c r="F198" s="22">
        <v>0</v>
      </c>
      <c r="G198" s="22">
        <v>0</v>
      </c>
      <c r="H198" s="22">
        <v>0</v>
      </c>
      <c r="I198" s="22">
        <v>107460</v>
      </c>
      <c r="J198" s="22">
        <v>0</v>
      </c>
      <c r="K198" s="22">
        <v>0</v>
      </c>
      <c r="L198" s="22">
        <v>0</v>
      </c>
      <c r="M198" s="22">
        <v>-4273</v>
      </c>
      <c r="N198" s="22">
        <v>-238187</v>
      </c>
      <c r="O198" s="22">
        <v>0</v>
      </c>
      <c r="P198" s="22">
        <v>0</v>
      </c>
      <c r="Q198" s="22">
        <v>0</v>
      </c>
      <c r="R198" s="22">
        <v>0</v>
      </c>
      <c r="S198" s="22">
        <v>5471720</v>
      </c>
    </row>
    <row r="199" spans="1:19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8786813</v>
      </c>
      <c r="F199" s="22">
        <v>0</v>
      </c>
      <c r="G199" s="22">
        <v>0</v>
      </c>
      <c r="H199" s="22">
        <v>0</v>
      </c>
      <c r="I199" s="22">
        <v>0</v>
      </c>
      <c r="J199" s="22">
        <v>269505</v>
      </c>
      <c r="K199" s="22">
        <v>0</v>
      </c>
      <c r="L199" s="22">
        <v>0</v>
      </c>
      <c r="M199" s="22">
        <v>-83000</v>
      </c>
      <c r="N199" s="22">
        <v>-364498</v>
      </c>
      <c r="O199" s="22">
        <v>0</v>
      </c>
      <c r="P199" s="22">
        <v>27720</v>
      </c>
      <c r="Q199" s="22">
        <v>0</v>
      </c>
      <c r="R199" s="22">
        <v>0</v>
      </c>
      <c r="S199" s="22">
        <v>8636540</v>
      </c>
    </row>
    <row r="200" spans="1:19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2613849</v>
      </c>
      <c r="F200" s="22">
        <v>0</v>
      </c>
      <c r="G200" s="22">
        <v>0</v>
      </c>
      <c r="H200" s="22">
        <v>0</v>
      </c>
      <c r="I200" s="22">
        <v>0</v>
      </c>
      <c r="J200" s="22">
        <v>1257687</v>
      </c>
      <c r="K200" s="22">
        <v>0</v>
      </c>
      <c r="L200" s="22">
        <v>0</v>
      </c>
      <c r="M200" s="22">
        <v>0</v>
      </c>
      <c r="N200" s="22">
        <v>-160059</v>
      </c>
      <c r="O200" s="22">
        <v>0</v>
      </c>
      <c r="P200" s="22">
        <v>13068</v>
      </c>
      <c r="Q200" s="22">
        <v>0</v>
      </c>
      <c r="R200" s="22">
        <v>0</v>
      </c>
      <c r="S200" s="22">
        <v>3724545</v>
      </c>
    </row>
    <row r="201" spans="1:19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4763149</v>
      </c>
      <c r="F201" s="22">
        <v>0</v>
      </c>
      <c r="G201" s="22">
        <v>0</v>
      </c>
      <c r="H201" s="22">
        <v>0</v>
      </c>
      <c r="I201" s="22">
        <v>9975</v>
      </c>
      <c r="J201" s="22">
        <v>39324</v>
      </c>
      <c r="K201" s="22">
        <v>-6313</v>
      </c>
      <c r="L201" s="22">
        <v>0</v>
      </c>
      <c r="M201" s="22">
        <v>-12100</v>
      </c>
      <c r="N201" s="22">
        <v>-199111</v>
      </c>
      <c r="O201" s="22">
        <v>0</v>
      </c>
      <c r="P201" s="22">
        <v>0</v>
      </c>
      <c r="Q201" s="22">
        <v>0</v>
      </c>
      <c r="R201" s="22">
        <v>0</v>
      </c>
      <c r="S201" s="22">
        <v>4594924</v>
      </c>
    </row>
    <row r="202" spans="1:19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8556106</v>
      </c>
      <c r="F202" s="22">
        <v>0</v>
      </c>
      <c r="G202" s="22">
        <v>0</v>
      </c>
      <c r="H202" s="22">
        <v>0</v>
      </c>
      <c r="I202" s="22">
        <v>0</v>
      </c>
      <c r="J202" s="22">
        <v>257541</v>
      </c>
      <c r="K202" s="22">
        <v>0</v>
      </c>
      <c r="L202" s="22">
        <v>0</v>
      </c>
      <c r="M202" s="22">
        <v>0</v>
      </c>
      <c r="N202" s="22">
        <v>-481485</v>
      </c>
      <c r="O202" s="22">
        <v>0</v>
      </c>
      <c r="P202" s="22">
        <v>134693</v>
      </c>
      <c r="Q202" s="22">
        <v>0</v>
      </c>
      <c r="R202" s="22">
        <v>0</v>
      </c>
      <c r="S202" s="22">
        <v>8466855</v>
      </c>
    </row>
    <row r="203" spans="1:19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3013282</v>
      </c>
      <c r="F203" s="22">
        <v>0</v>
      </c>
      <c r="G203" s="22">
        <v>0</v>
      </c>
      <c r="H203" s="22">
        <v>0</v>
      </c>
      <c r="I203" s="22">
        <v>0</v>
      </c>
      <c r="J203" s="22">
        <v>871006</v>
      </c>
      <c r="K203" s="22">
        <v>0</v>
      </c>
      <c r="L203" s="22">
        <v>0</v>
      </c>
      <c r="M203" s="22">
        <v>0</v>
      </c>
      <c r="N203" s="22">
        <v>-209720</v>
      </c>
      <c r="O203" s="22">
        <v>0</v>
      </c>
      <c r="P203" s="22">
        <v>8822</v>
      </c>
      <c r="Q203" s="22">
        <v>0</v>
      </c>
      <c r="R203" s="22">
        <v>0</v>
      </c>
      <c r="S203" s="22">
        <v>3683390</v>
      </c>
    </row>
    <row r="204" spans="1:19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5070230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-225847</v>
      </c>
      <c r="O204" s="22">
        <v>0</v>
      </c>
      <c r="P204" s="22">
        <v>0</v>
      </c>
      <c r="Q204" s="22">
        <v>0</v>
      </c>
      <c r="R204" s="22">
        <v>0</v>
      </c>
      <c r="S204" s="22">
        <v>4844383</v>
      </c>
    </row>
    <row r="205" spans="1:19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11716925</v>
      </c>
      <c r="F205" s="22">
        <v>0</v>
      </c>
      <c r="G205" s="22">
        <v>0</v>
      </c>
      <c r="H205" s="22">
        <v>0</v>
      </c>
      <c r="I205" s="22">
        <v>0</v>
      </c>
      <c r="J205" s="22">
        <v>613509</v>
      </c>
      <c r="K205" s="22">
        <v>-19878</v>
      </c>
      <c r="L205" s="22">
        <v>1</v>
      </c>
      <c r="M205" s="22">
        <v>-416607</v>
      </c>
      <c r="N205" s="22">
        <v>-739131</v>
      </c>
      <c r="O205" s="22">
        <v>0</v>
      </c>
      <c r="P205" s="22">
        <v>209885</v>
      </c>
      <c r="Q205" s="22">
        <v>0</v>
      </c>
      <c r="R205" s="22">
        <v>0</v>
      </c>
      <c r="S205" s="22">
        <v>11364704</v>
      </c>
    </row>
    <row r="206" spans="1:19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1765852</v>
      </c>
      <c r="F206" s="22">
        <v>0</v>
      </c>
      <c r="G206" s="22">
        <v>0</v>
      </c>
      <c r="H206" s="22">
        <v>0</v>
      </c>
      <c r="I206" s="22">
        <v>0</v>
      </c>
      <c r="J206" s="22">
        <v>622775</v>
      </c>
      <c r="K206" s="22">
        <v>-74446</v>
      </c>
      <c r="L206" s="22">
        <v>0</v>
      </c>
      <c r="M206" s="22">
        <v>0</v>
      </c>
      <c r="N206" s="22">
        <v>-158643</v>
      </c>
      <c r="O206" s="22">
        <v>0</v>
      </c>
      <c r="P206" s="22">
        <v>11827</v>
      </c>
      <c r="Q206" s="22">
        <v>0</v>
      </c>
      <c r="R206" s="22">
        <v>-12000</v>
      </c>
      <c r="S206" s="22">
        <v>2155365</v>
      </c>
    </row>
    <row r="207" spans="1:19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7419738</v>
      </c>
      <c r="F207" s="22">
        <v>0</v>
      </c>
      <c r="G207" s="22">
        <v>0</v>
      </c>
      <c r="H207" s="22">
        <v>0</v>
      </c>
      <c r="I207" s="22">
        <v>0</v>
      </c>
      <c r="J207" s="22">
        <v>238095</v>
      </c>
      <c r="K207" s="22">
        <v>-7152</v>
      </c>
      <c r="L207" s="22">
        <v>208085</v>
      </c>
      <c r="M207" s="22">
        <v>-541</v>
      </c>
      <c r="N207" s="22">
        <v>-393191</v>
      </c>
      <c r="O207" s="22">
        <v>0</v>
      </c>
      <c r="P207" s="22">
        <v>42225</v>
      </c>
      <c r="Q207" s="22">
        <v>0</v>
      </c>
      <c r="R207" s="22">
        <v>-202</v>
      </c>
      <c r="S207" s="22">
        <v>7507057</v>
      </c>
    </row>
    <row r="208" spans="1:19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5033572</v>
      </c>
      <c r="F208" s="22">
        <v>0</v>
      </c>
      <c r="G208" s="22">
        <v>0</v>
      </c>
      <c r="H208" s="22">
        <v>0</v>
      </c>
      <c r="I208" s="22">
        <v>0</v>
      </c>
      <c r="J208" s="22">
        <v>605406</v>
      </c>
      <c r="K208" s="22"/>
      <c r="L208" s="22">
        <v>0</v>
      </c>
      <c r="M208" s="22">
        <v>0</v>
      </c>
      <c r="N208" s="22">
        <v>-262058</v>
      </c>
      <c r="O208" s="22">
        <v>0</v>
      </c>
      <c r="P208" s="22">
        <v>0</v>
      </c>
      <c r="Q208" s="22">
        <v>0</v>
      </c>
      <c r="R208" s="22">
        <v>0</v>
      </c>
      <c r="S208" s="22">
        <v>5376920</v>
      </c>
    </row>
    <row r="209" spans="1:19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3583449</v>
      </c>
      <c r="F209" s="22">
        <v>0</v>
      </c>
      <c r="G209" s="22">
        <v>0</v>
      </c>
      <c r="H209" s="22">
        <v>0</v>
      </c>
      <c r="I209" s="22">
        <v>0</v>
      </c>
      <c r="J209" s="22">
        <v>209309</v>
      </c>
      <c r="K209" s="22">
        <v>-3030</v>
      </c>
      <c r="L209" s="22">
        <v>0</v>
      </c>
      <c r="M209" s="22">
        <v>-11425</v>
      </c>
      <c r="N209" s="22">
        <v>-197100</v>
      </c>
      <c r="O209" s="22">
        <v>0</v>
      </c>
      <c r="P209" s="22">
        <v>46773</v>
      </c>
      <c r="Q209" s="22">
        <v>0</v>
      </c>
      <c r="R209" s="22">
        <v>0</v>
      </c>
      <c r="S209" s="22">
        <v>3627976</v>
      </c>
    </row>
    <row r="210" spans="1:19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5342470</v>
      </c>
      <c r="F210" s="22">
        <v>0</v>
      </c>
      <c r="G210" s="22">
        <v>0</v>
      </c>
      <c r="H210" s="22">
        <v>0</v>
      </c>
      <c r="I210" s="22">
        <v>0</v>
      </c>
      <c r="J210" s="22">
        <v>325218</v>
      </c>
      <c r="K210" s="22">
        <v>-24055</v>
      </c>
      <c r="L210" s="22">
        <v>0</v>
      </c>
      <c r="M210" s="22">
        <v>-11500</v>
      </c>
      <c r="N210" s="22">
        <v>-363303</v>
      </c>
      <c r="O210" s="22">
        <v>0</v>
      </c>
      <c r="P210" s="22">
        <v>5066</v>
      </c>
      <c r="Q210" s="22">
        <v>0</v>
      </c>
      <c r="R210" s="22">
        <v>0</v>
      </c>
      <c r="S210" s="22">
        <v>5273896</v>
      </c>
    </row>
    <row r="211" spans="1:19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4529689</v>
      </c>
      <c r="F211" s="22">
        <v>0</v>
      </c>
      <c r="G211" s="22">
        <v>0</v>
      </c>
      <c r="H211" s="22">
        <v>0</v>
      </c>
      <c r="I211" s="22">
        <v>77491</v>
      </c>
      <c r="J211" s="22">
        <v>317713</v>
      </c>
      <c r="K211" s="22"/>
      <c r="L211" s="22">
        <v>0</v>
      </c>
      <c r="M211" s="22">
        <v>-466</v>
      </c>
      <c r="N211" s="22">
        <v>-255356</v>
      </c>
      <c r="O211" s="22">
        <v>0</v>
      </c>
      <c r="P211" s="22">
        <v>0</v>
      </c>
      <c r="Q211" s="22">
        <v>0</v>
      </c>
      <c r="R211" s="22">
        <v>0</v>
      </c>
      <c r="S211" s="22">
        <v>4669071</v>
      </c>
    </row>
    <row r="212" spans="1:19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20072698</v>
      </c>
      <c r="F212" s="22">
        <v>0</v>
      </c>
      <c r="G212" s="22">
        <v>0</v>
      </c>
      <c r="H212" s="22">
        <v>0</v>
      </c>
      <c r="I212" s="22">
        <v>119138</v>
      </c>
      <c r="J212" s="22">
        <v>133557</v>
      </c>
      <c r="K212" s="22">
        <v>-49527</v>
      </c>
      <c r="L212" s="22">
        <v>0</v>
      </c>
      <c r="M212" s="22">
        <v>0</v>
      </c>
      <c r="N212" s="22">
        <v>-771106</v>
      </c>
      <c r="O212" s="22">
        <v>0</v>
      </c>
      <c r="P212" s="22">
        <v>233353</v>
      </c>
      <c r="Q212" s="22">
        <v>0</v>
      </c>
      <c r="R212" s="22">
        <v>0</v>
      </c>
      <c r="S212" s="22">
        <v>19738113</v>
      </c>
    </row>
    <row r="213" spans="1:19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5955885</v>
      </c>
      <c r="F213" s="22">
        <v>0</v>
      </c>
      <c r="G213" s="22">
        <v>0</v>
      </c>
      <c r="H213" s="22">
        <v>0</v>
      </c>
      <c r="I213" s="22">
        <v>0</v>
      </c>
      <c r="J213" s="22">
        <v>92404</v>
      </c>
      <c r="K213" s="22"/>
      <c r="L213" s="22">
        <v>0</v>
      </c>
      <c r="M213" s="22">
        <v>0</v>
      </c>
      <c r="N213" s="22">
        <v>-182657</v>
      </c>
      <c r="O213" s="22">
        <v>0</v>
      </c>
      <c r="P213" s="22">
        <v>0</v>
      </c>
      <c r="Q213" s="22">
        <v>0</v>
      </c>
      <c r="R213" s="22">
        <v>-1</v>
      </c>
      <c r="S213" s="22">
        <v>5864437</v>
      </c>
    </row>
    <row r="214" spans="1:19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3133829</v>
      </c>
      <c r="F214" s="22">
        <v>0</v>
      </c>
      <c r="G214" s="22">
        <v>0</v>
      </c>
      <c r="H214" s="22">
        <v>0</v>
      </c>
      <c r="I214" s="22">
        <v>0</v>
      </c>
      <c r="J214" s="22">
        <v>129268</v>
      </c>
      <c r="K214" s="22">
        <v>0</v>
      </c>
      <c r="L214" s="22">
        <v>0</v>
      </c>
      <c r="M214" s="22">
        <v>0</v>
      </c>
      <c r="N214" s="22">
        <v>-175515</v>
      </c>
      <c r="O214" s="22">
        <v>0</v>
      </c>
      <c r="P214" s="22">
        <v>0</v>
      </c>
      <c r="Q214" s="22">
        <v>0</v>
      </c>
      <c r="R214" s="22">
        <v>0</v>
      </c>
      <c r="S214" s="22">
        <v>3087582</v>
      </c>
    </row>
    <row r="215" spans="1:19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6491570</v>
      </c>
      <c r="F215" s="22">
        <v>0</v>
      </c>
      <c r="G215" s="22">
        <v>0</v>
      </c>
      <c r="H215" s="22">
        <v>0</v>
      </c>
      <c r="I215" s="22">
        <v>0</v>
      </c>
      <c r="J215" s="22">
        <v>194062</v>
      </c>
      <c r="K215" s="22">
        <v>0</v>
      </c>
      <c r="L215" s="22">
        <v>0</v>
      </c>
      <c r="M215" s="22">
        <v>0</v>
      </c>
      <c r="N215" s="22">
        <v>-226209</v>
      </c>
      <c r="O215" s="22">
        <v>0</v>
      </c>
      <c r="P215" s="22">
        <v>60817</v>
      </c>
      <c r="Q215" s="22">
        <v>0</v>
      </c>
      <c r="R215" s="22">
        <v>0</v>
      </c>
      <c r="S215" s="22">
        <v>6520240</v>
      </c>
    </row>
    <row r="216" spans="1:19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3272814</v>
      </c>
      <c r="F216" s="22">
        <v>0</v>
      </c>
      <c r="G216" s="22">
        <v>0</v>
      </c>
      <c r="H216" s="22">
        <v>0</v>
      </c>
      <c r="I216" s="22">
        <v>0</v>
      </c>
      <c r="J216" s="22">
        <v>24655</v>
      </c>
      <c r="K216" s="22">
        <v>0</v>
      </c>
      <c r="L216" s="22">
        <v>0</v>
      </c>
      <c r="M216" s="22">
        <v>0</v>
      </c>
      <c r="N216" s="22">
        <v>-173583</v>
      </c>
      <c r="O216" s="22">
        <v>0</v>
      </c>
      <c r="P216" s="22">
        <v>0</v>
      </c>
      <c r="Q216" s="22">
        <v>0</v>
      </c>
      <c r="R216" s="22">
        <v>0</v>
      </c>
      <c r="S216" s="22">
        <v>3123886</v>
      </c>
    </row>
    <row r="217" spans="1:19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8135956</v>
      </c>
      <c r="F217" s="22">
        <v>0</v>
      </c>
      <c r="G217" s="22">
        <v>0</v>
      </c>
      <c r="H217" s="22">
        <v>0</v>
      </c>
      <c r="I217" s="22">
        <v>0</v>
      </c>
      <c r="J217" s="22">
        <v>250440</v>
      </c>
      <c r="K217" s="22">
        <v>0</v>
      </c>
      <c r="L217" s="22">
        <v>0</v>
      </c>
      <c r="M217" s="22">
        <v>-109183</v>
      </c>
      <c r="N217" s="22">
        <v>-399933</v>
      </c>
      <c r="O217" s="22">
        <v>0</v>
      </c>
      <c r="P217" s="22">
        <v>160363</v>
      </c>
      <c r="Q217" s="22">
        <v>0</v>
      </c>
      <c r="R217" s="22">
        <v>0</v>
      </c>
      <c r="S217" s="22">
        <v>8037643</v>
      </c>
    </row>
    <row r="218" spans="1:19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4132014</v>
      </c>
      <c r="F218" s="22">
        <v>0</v>
      </c>
      <c r="G218" s="22">
        <v>0</v>
      </c>
      <c r="H218" s="22">
        <v>0</v>
      </c>
      <c r="I218" s="22">
        <v>0</v>
      </c>
      <c r="J218" s="22">
        <v>8577</v>
      </c>
      <c r="K218" s="22">
        <v>-875</v>
      </c>
      <c r="L218" s="22">
        <v>0</v>
      </c>
      <c r="M218" s="22">
        <v>0</v>
      </c>
      <c r="N218" s="22">
        <v>-145378</v>
      </c>
      <c r="O218" s="22">
        <v>0</v>
      </c>
      <c r="P218" s="22">
        <v>63657</v>
      </c>
      <c r="Q218" s="22">
        <v>0</v>
      </c>
      <c r="R218" s="22">
        <v>0</v>
      </c>
      <c r="S218" s="22">
        <v>4057995</v>
      </c>
    </row>
    <row r="219" spans="1:19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15631404</v>
      </c>
      <c r="F219" s="22">
        <v>0</v>
      </c>
      <c r="G219" s="22">
        <v>0</v>
      </c>
      <c r="H219" s="22">
        <v>0</v>
      </c>
      <c r="I219" s="22">
        <v>0</v>
      </c>
      <c r="J219" s="22">
        <v>942106</v>
      </c>
      <c r="K219" s="22">
        <v>0</v>
      </c>
      <c r="L219" s="22">
        <v>0</v>
      </c>
      <c r="M219" s="22">
        <v>0</v>
      </c>
      <c r="N219" s="22">
        <v>-631112</v>
      </c>
      <c r="O219" s="22">
        <v>0</v>
      </c>
      <c r="P219" s="22">
        <v>0</v>
      </c>
      <c r="Q219" s="22">
        <v>0</v>
      </c>
      <c r="R219" s="22">
        <v>0</v>
      </c>
      <c r="S219" s="22">
        <v>15942398</v>
      </c>
    </row>
    <row r="220" spans="1:19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3209636</v>
      </c>
      <c r="F220" s="22">
        <v>0</v>
      </c>
      <c r="G220" s="22">
        <v>0</v>
      </c>
      <c r="H220" s="22">
        <v>0</v>
      </c>
      <c r="I220" s="22">
        <v>0</v>
      </c>
      <c r="J220" s="22">
        <v>323457</v>
      </c>
      <c r="K220" s="22">
        <v>0</v>
      </c>
      <c r="L220" s="22">
        <v>0</v>
      </c>
      <c r="M220" s="22">
        <v>0</v>
      </c>
      <c r="N220" s="22">
        <v>-102721</v>
      </c>
      <c r="O220" s="22">
        <v>0</v>
      </c>
      <c r="P220" s="22">
        <v>0</v>
      </c>
      <c r="Q220" s="22">
        <v>0</v>
      </c>
      <c r="R220" s="22">
        <v>0</v>
      </c>
      <c r="S220" s="22">
        <v>3430372</v>
      </c>
    </row>
    <row r="221" spans="1:19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5817331</v>
      </c>
      <c r="F221" s="22">
        <v>0</v>
      </c>
      <c r="G221" s="22">
        <v>0</v>
      </c>
      <c r="H221" s="22">
        <v>0</v>
      </c>
      <c r="I221" s="22">
        <v>0</v>
      </c>
      <c r="J221" s="22">
        <v>164371</v>
      </c>
      <c r="K221" s="22">
        <v>0</v>
      </c>
      <c r="L221" s="22">
        <v>0</v>
      </c>
      <c r="M221" s="22">
        <v>0</v>
      </c>
      <c r="N221" s="22">
        <v>-269779</v>
      </c>
      <c r="O221" s="22">
        <v>0</v>
      </c>
      <c r="P221" s="22">
        <v>10000</v>
      </c>
      <c r="Q221" s="22">
        <v>0</v>
      </c>
      <c r="R221" s="22">
        <v>0</v>
      </c>
      <c r="S221" s="22">
        <v>5721923</v>
      </c>
    </row>
    <row r="222" spans="1:19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2825190</v>
      </c>
      <c r="F222" s="22">
        <v>0</v>
      </c>
      <c r="G222" s="22">
        <v>0</v>
      </c>
      <c r="H222" s="22">
        <v>0</v>
      </c>
      <c r="I222" s="22">
        <v>105870</v>
      </c>
      <c r="J222" s="22">
        <v>2081335</v>
      </c>
      <c r="K222" s="22">
        <v>-1315</v>
      </c>
      <c r="L222" s="22">
        <v>0</v>
      </c>
      <c r="M222" s="22">
        <v>-89668</v>
      </c>
      <c r="N222" s="22">
        <v>-113458</v>
      </c>
      <c r="O222" s="22">
        <v>0</v>
      </c>
      <c r="P222" s="22">
        <v>0</v>
      </c>
      <c r="Q222" s="22">
        <v>0</v>
      </c>
      <c r="R222" s="22">
        <v>0</v>
      </c>
      <c r="S222" s="22">
        <v>4807954</v>
      </c>
    </row>
    <row r="223" spans="1:19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4261192</v>
      </c>
      <c r="F223" s="22">
        <v>0</v>
      </c>
      <c r="G223" s="22">
        <v>0</v>
      </c>
      <c r="H223" s="22">
        <v>0</v>
      </c>
      <c r="I223" s="22">
        <v>0</v>
      </c>
      <c r="J223" s="22">
        <v>360689</v>
      </c>
      <c r="K223" s="22">
        <v>0</v>
      </c>
      <c r="L223" s="22">
        <v>0</v>
      </c>
      <c r="M223" s="22">
        <v>0</v>
      </c>
      <c r="N223" s="22">
        <v>-156016</v>
      </c>
      <c r="O223" s="22">
        <v>0</v>
      </c>
      <c r="P223" s="22">
        <v>0</v>
      </c>
      <c r="Q223" s="22">
        <v>0</v>
      </c>
      <c r="R223" s="22">
        <v>0</v>
      </c>
      <c r="S223" s="22">
        <v>4465865</v>
      </c>
    </row>
    <row r="224" spans="1:19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16170182</v>
      </c>
      <c r="F224" s="22">
        <v>0</v>
      </c>
      <c r="G224" s="22">
        <v>0</v>
      </c>
      <c r="H224" s="22">
        <v>0</v>
      </c>
      <c r="I224" s="22">
        <v>0</v>
      </c>
      <c r="J224" s="22">
        <v>562106</v>
      </c>
      <c r="K224" s="22"/>
      <c r="L224" s="22">
        <v>0</v>
      </c>
      <c r="M224" s="22">
        <v>0</v>
      </c>
      <c r="N224" s="22">
        <v>-452636</v>
      </c>
      <c r="O224" s="22">
        <v>0</v>
      </c>
      <c r="P224" s="22">
        <v>39982</v>
      </c>
      <c r="Q224" s="22">
        <v>0</v>
      </c>
      <c r="R224" s="22">
        <v>0</v>
      </c>
      <c r="S224" s="22">
        <v>16319634</v>
      </c>
    </row>
    <row r="225" spans="1:19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15032321</v>
      </c>
      <c r="F225" s="22">
        <v>0</v>
      </c>
      <c r="G225" s="22">
        <v>0</v>
      </c>
      <c r="H225" s="22">
        <v>0</v>
      </c>
      <c r="I225" s="22">
        <v>0</v>
      </c>
      <c r="J225" s="22">
        <v>1791692</v>
      </c>
      <c r="K225" s="22">
        <v>0</v>
      </c>
      <c r="L225" s="22">
        <v>0</v>
      </c>
      <c r="M225" s="22">
        <v>0</v>
      </c>
      <c r="N225" s="22">
        <v>-636235</v>
      </c>
      <c r="O225" s="22">
        <v>0</v>
      </c>
      <c r="P225" s="22">
        <v>273392</v>
      </c>
      <c r="Q225" s="22">
        <v>0</v>
      </c>
      <c r="R225" s="22">
        <v>0</v>
      </c>
      <c r="S225" s="22">
        <v>16461170</v>
      </c>
    </row>
    <row r="226" spans="1:19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4045636</v>
      </c>
      <c r="F226" s="22">
        <v>0</v>
      </c>
      <c r="G226" s="22">
        <v>0</v>
      </c>
      <c r="H226" s="22">
        <v>0</v>
      </c>
      <c r="I226" s="22">
        <v>23888</v>
      </c>
      <c r="J226" s="22">
        <v>55717</v>
      </c>
      <c r="K226" s="22"/>
      <c r="L226" s="22">
        <v>0</v>
      </c>
      <c r="M226" s="22">
        <v>0</v>
      </c>
      <c r="N226" s="22">
        <v>-253810</v>
      </c>
      <c r="O226" s="22">
        <v>0</v>
      </c>
      <c r="P226" s="22">
        <v>12426</v>
      </c>
      <c r="Q226" s="22">
        <v>0</v>
      </c>
      <c r="R226" s="22">
        <v>0</v>
      </c>
      <c r="S226" s="22">
        <v>3883857</v>
      </c>
    </row>
    <row r="227" spans="1:19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14804194</v>
      </c>
      <c r="F227" s="22">
        <v>0</v>
      </c>
      <c r="G227" s="22">
        <v>0</v>
      </c>
      <c r="H227" s="22">
        <v>0</v>
      </c>
      <c r="I227" s="22">
        <v>0</v>
      </c>
      <c r="J227" s="22">
        <v>1136093</v>
      </c>
      <c r="K227" s="22"/>
      <c r="L227" s="22">
        <v>31070</v>
      </c>
      <c r="M227" s="22">
        <v>-67567</v>
      </c>
      <c r="N227" s="22">
        <v>-636128</v>
      </c>
      <c r="O227" s="22">
        <v>0</v>
      </c>
      <c r="P227" s="22">
        <v>0</v>
      </c>
      <c r="Q227" s="22">
        <v>0</v>
      </c>
      <c r="R227" s="22">
        <v>0</v>
      </c>
      <c r="S227" s="22">
        <v>15267662</v>
      </c>
    </row>
    <row r="228" spans="1:19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3404751</v>
      </c>
      <c r="F228" s="22">
        <v>0</v>
      </c>
      <c r="G228" s="22">
        <v>0</v>
      </c>
      <c r="H228" s="22">
        <v>0</v>
      </c>
      <c r="I228" s="22">
        <v>29914</v>
      </c>
      <c r="J228" s="22">
        <v>258410</v>
      </c>
      <c r="K228" s="22">
        <v>0</v>
      </c>
      <c r="L228" s="22">
        <v>0</v>
      </c>
      <c r="M228" s="22">
        <v>0</v>
      </c>
      <c r="N228" s="22">
        <v>-238831</v>
      </c>
      <c r="O228" s="22">
        <v>0</v>
      </c>
      <c r="P228" s="22">
        <v>0</v>
      </c>
      <c r="Q228" s="22">
        <v>0</v>
      </c>
      <c r="R228" s="22">
        <v>0</v>
      </c>
      <c r="S228" s="22">
        <v>3454244</v>
      </c>
    </row>
    <row r="229" spans="1:19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2680403</v>
      </c>
      <c r="F229" s="22">
        <v>0</v>
      </c>
      <c r="G229" s="22">
        <v>0</v>
      </c>
      <c r="H229" s="22">
        <v>0</v>
      </c>
      <c r="I229" s="22">
        <v>5401</v>
      </c>
      <c r="J229" s="22">
        <v>59896</v>
      </c>
      <c r="K229" s="22"/>
      <c r="L229" s="22">
        <v>0</v>
      </c>
      <c r="M229" s="22">
        <v>0</v>
      </c>
      <c r="N229" s="22">
        <v>-169546</v>
      </c>
      <c r="O229" s="22">
        <v>0</v>
      </c>
      <c r="P229" s="22">
        <v>0</v>
      </c>
      <c r="Q229" s="22">
        <v>0</v>
      </c>
      <c r="R229" s="22">
        <v>0</v>
      </c>
      <c r="S229" s="22">
        <v>2576154</v>
      </c>
    </row>
    <row r="230" spans="1:19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4621719</v>
      </c>
      <c r="F230" s="22">
        <v>0</v>
      </c>
      <c r="G230" s="22">
        <v>0</v>
      </c>
      <c r="H230" s="22">
        <v>0</v>
      </c>
      <c r="I230" s="22">
        <v>54437</v>
      </c>
      <c r="J230" s="22">
        <v>70981</v>
      </c>
      <c r="K230" s="22"/>
      <c r="L230" s="22">
        <v>0</v>
      </c>
      <c r="M230" s="22">
        <v>0</v>
      </c>
      <c r="N230" s="22">
        <v>-254739</v>
      </c>
      <c r="O230" s="22">
        <v>0</v>
      </c>
      <c r="P230" s="22">
        <v>23720</v>
      </c>
      <c r="Q230" s="22">
        <v>0</v>
      </c>
      <c r="R230" s="22">
        <v>11928</v>
      </c>
      <c r="S230" s="22">
        <v>4527442</v>
      </c>
    </row>
    <row r="231" spans="1:19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2430599</v>
      </c>
      <c r="F231" s="22">
        <v>0</v>
      </c>
      <c r="G231" s="22">
        <v>0</v>
      </c>
      <c r="H231" s="22">
        <v>0</v>
      </c>
      <c r="I231" s="22">
        <v>0</v>
      </c>
      <c r="J231" s="22">
        <v>259265</v>
      </c>
      <c r="K231" s="22">
        <v>0</v>
      </c>
      <c r="L231" s="22">
        <v>0</v>
      </c>
      <c r="M231" s="22">
        <v>0</v>
      </c>
      <c r="N231" s="22">
        <v>-105727</v>
      </c>
      <c r="O231" s="22">
        <v>0</v>
      </c>
      <c r="P231" s="22">
        <v>0</v>
      </c>
      <c r="Q231" s="22">
        <v>0</v>
      </c>
      <c r="R231" s="22">
        <v>0</v>
      </c>
      <c r="S231" s="22">
        <v>2584137</v>
      </c>
    </row>
    <row r="232" spans="1:19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4501701</v>
      </c>
      <c r="F232" s="22">
        <v>0</v>
      </c>
      <c r="G232" s="22">
        <v>0</v>
      </c>
      <c r="H232" s="22">
        <v>0</v>
      </c>
      <c r="I232" s="22">
        <v>0</v>
      </c>
      <c r="J232" s="22">
        <v>182554</v>
      </c>
      <c r="K232" s="22">
        <v>0</v>
      </c>
      <c r="L232" s="22">
        <v>0</v>
      </c>
      <c r="M232" s="22">
        <v>0</v>
      </c>
      <c r="N232" s="22">
        <v>-135665</v>
      </c>
      <c r="O232" s="22">
        <v>0</v>
      </c>
      <c r="P232" s="22">
        <v>0</v>
      </c>
      <c r="Q232" s="22">
        <v>0</v>
      </c>
      <c r="R232" s="22">
        <v>0</v>
      </c>
      <c r="S232" s="22">
        <v>4548590</v>
      </c>
    </row>
    <row r="233" spans="1:19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8397016</v>
      </c>
      <c r="F233" s="22">
        <v>0</v>
      </c>
      <c r="G233" s="22">
        <v>0</v>
      </c>
      <c r="H233" s="22">
        <v>0</v>
      </c>
      <c r="I233" s="22">
        <v>57865</v>
      </c>
      <c r="J233" s="22">
        <v>86966</v>
      </c>
      <c r="K233" s="22">
        <v>0</v>
      </c>
      <c r="L233" s="22">
        <v>0</v>
      </c>
      <c r="M233" s="22">
        <v>0</v>
      </c>
      <c r="N233" s="22">
        <v>-388018</v>
      </c>
      <c r="O233" s="22">
        <v>0</v>
      </c>
      <c r="P233" s="22">
        <v>51259</v>
      </c>
      <c r="Q233" s="22">
        <v>0</v>
      </c>
      <c r="R233" s="22">
        <v>0</v>
      </c>
      <c r="S233" s="22">
        <v>8205088</v>
      </c>
    </row>
    <row r="234" spans="1:19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3753797</v>
      </c>
      <c r="F234" s="22">
        <v>0</v>
      </c>
      <c r="G234" s="22">
        <v>0</v>
      </c>
      <c r="H234" s="22">
        <v>0</v>
      </c>
      <c r="I234" s="22">
        <v>0</v>
      </c>
      <c r="J234" s="22">
        <v>1178554</v>
      </c>
      <c r="K234" s="22">
        <v>0</v>
      </c>
      <c r="L234" s="22">
        <v>0</v>
      </c>
      <c r="M234" s="22">
        <v>0</v>
      </c>
      <c r="N234" s="22">
        <v>-150843</v>
      </c>
      <c r="O234" s="22">
        <v>0</v>
      </c>
      <c r="P234" s="22">
        <v>59631</v>
      </c>
      <c r="Q234" s="22">
        <v>0</v>
      </c>
      <c r="R234" s="22">
        <v>0</v>
      </c>
      <c r="S234" s="22">
        <v>4841139</v>
      </c>
    </row>
    <row r="235" spans="1:19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3284371</v>
      </c>
      <c r="F235" s="22">
        <v>0</v>
      </c>
      <c r="G235" s="22">
        <v>0</v>
      </c>
      <c r="H235" s="22">
        <v>0</v>
      </c>
      <c r="I235" s="22">
        <v>0</v>
      </c>
      <c r="J235" s="22">
        <v>168715</v>
      </c>
      <c r="K235" s="22">
        <v>0</v>
      </c>
      <c r="L235" s="22">
        <v>0</v>
      </c>
      <c r="M235" s="22">
        <v>-12381</v>
      </c>
      <c r="N235" s="22">
        <v>-178804</v>
      </c>
      <c r="O235" s="22">
        <v>0</v>
      </c>
      <c r="P235" s="22">
        <v>0</v>
      </c>
      <c r="Q235" s="22">
        <v>0</v>
      </c>
      <c r="R235" s="22">
        <v>0</v>
      </c>
      <c r="S235" s="22">
        <v>3261901</v>
      </c>
    </row>
    <row r="236" spans="1:19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8077376</v>
      </c>
      <c r="F236" s="22">
        <v>0</v>
      </c>
      <c r="G236" s="22">
        <v>0</v>
      </c>
      <c r="H236" s="22">
        <v>0</v>
      </c>
      <c r="I236" s="22">
        <v>0</v>
      </c>
      <c r="J236" s="22">
        <v>9228</v>
      </c>
      <c r="K236" s="22">
        <v>0</v>
      </c>
      <c r="L236" s="22">
        <v>0</v>
      </c>
      <c r="M236" s="22">
        <v>0</v>
      </c>
      <c r="N236" s="22">
        <v>-268550</v>
      </c>
      <c r="O236" s="22">
        <v>0</v>
      </c>
      <c r="P236" s="22">
        <v>1283</v>
      </c>
      <c r="Q236" s="22">
        <v>0</v>
      </c>
      <c r="R236" s="22">
        <v>0</v>
      </c>
      <c r="S236" s="22">
        <v>7819337</v>
      </c>
    </row>
    <row r="237" spans="1:19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3029998</v>
      </c>
      <c r="F237" s="22">
        <v>0</v>
      </c>
      <c r="G237" s="22">
        <v>0</v>
      </c>
      <c r="H237" s="22">
        <v>0</v>
      </c>
      <c r="I237" s="22">
        <v>0</v>
      </c>
      <c r="J237" s="22">
        <v>780069</v>
      </c>
      <c r="K237" s="22">
        <v>-2854</v>
      </c>
      <c r="L237" s="22">
        <v>0</v>
      </c>
      <c r="M237" s="22">
        <v>0</v>
      </c>
      <c r="N237" s="22">
        <v>-177392</v>
      </c>
      <c r="O237" s="22">
        <v>0</v>
      </c>
      <c r="P237" s="22">
        <v>0</v>
      </c>
      <c r="Q237" s="22">
        <v>0</v>
      </c>
      <c r="R237" s="22">
        <v>0</v>
      </c>
      <c r="S237" s="22">
        <v>3629821</v>
      </c>
    </row>
    <row r="238" spans="1:19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5602016</v>
      </c>
      <c r="F238" s="22">
        <v>0</v>
      </c>
      <c r="G238" s="22">
        <v>0</v>
      </c>
      <c r="H238" s="22">
        <v>0</v>
      </c>
      <c r="I238" s="22">
        <v>120000</v>
      </c>
      <c r="J238" s="22">
        <v>1536125</v>
      </c>
      <c r="K238" s="22"/>
      <c r="L238" s="22">
        <v>0</v>
      </c>
      <c r="M238" s="22">
        <v>0</v>
      </c>
      <c r="N238" s="22">
        <v>-305508</v>
      </c>
      <c r="O238" s="22">
        <v>0</v>
      </c>
      <c r="P238" s="22">
        <v>0</v>
      </c>
      <c r="Q238" s="22">
        <v>0</v>
      </c>
      <c r="R238" s="22">
        <v>0</v>
      </c>
      <c r="S238" s="22">
        <v>6952633</v>
      </c>
    </row>
    <row r="239" spans="1:19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8581563</v>
      </c>
      <c r="F239" s="22">
        <v>0</v>
      </c>
      <c r="G239" s="22">
        <v>0</v>
      </c>
      <c r="H239" s="22">
        <v>0</v>
      </c>
      <c r="I239" s="22">
        <v>0</v>
      </c>
      <c r="J239" s="22">
        <v>966688</v>
      </c>
      <c r="K239" s="22">
        <v>-7914</v>
      </c>
      <c r="L239" s="22">
        <v>0</v>
      </c>
      <c r="M239" s="22">
        <v>-58358</v>
      </c>
      <c r="N239" s="22">
        <v>-501251</v>
      </c>
      <c r="O239" s="22">
        <v>0</v>
      </c>
      <c r="P239" s="22">
        <v>0</v>
      </c>
      <c r="Q239" s="22">
        <v>0</v>
      </c>
      <c r="R239" s="22">
        <v>0</v>
      </c>
      <c r="S239" s="22">
        <v>8980728</v>
      </c>
    </row>
    <row r="240" spans="1:19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8243442</v>
      </c>
      <c r="F240" s="22">
        <v>0</v>
      </c>
      <c r="G240" s="22">
        <v>0</v>
      </c>
      <c r="H240" s="22">
        <v>0</v>
      </c>
      <c r="I240" s="22">
        <v>0</v>
      </c>
      <c r="J240" s="22">
        <v>848858</v>
      </c>
      <c r="K240" s="22"/>
      <c r="L240" s="22">
        <v>0</v>
      </c>
      <c r="M240" s="22">
        <v>-69501</v>
      </c>
      <c r="N240" s="22">
        <v>-292426</v>
      </c>
      <c r="O240" s="22">
        <v>0</v>
      </c>
      <c r="P240" s="22">
        <v>54117</v>
      </c>
      <c r="Q240" s="22">
        <v>0</v>
      </c>
      <c r="R240" s="22">
        <v>0</v>
      </c>
      <c r="S240" s="22">
        <v>8783344</v>
      </c>
    </row>
    <row r="241" spans="1:19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10514912</v>
      </c>
      <c r="F241" s="22">
        <v>0</v>
      </c>
      <c r="G241" s="22">
        <v>0</v>
      </c>
      <c r="H241" s="22">
        <v>0</v>
      </c>
      <c r="I241" s="22">
        <v>0</v>
      </c>
      <c r="J241" s="22">
        <v>422452</v>
      </c>
      <c r="K241" s="22">
        <v>0</v>
      </c>
      <c r="L241" s="22">
        <v>0</v>
      </c>
      <c r="M241" s="22">
        <v>0</v>
      </c>
      <c r="N241" s="22">
        <v>-361410</v>
      </c>
      <c r="O241" s="22">
        <v>0</v>
      </c>
      <c r="P241" s="22">
        <v>29367</v>
      </c>
      <c r="Q241" s="22">
        <v>0</v>
      </c>
      <c r="R241" s="22">
        <v>0</v>
      </c>
      <c r="S241" s="22">
        <v>10605321</v>
      </c>
    </row>
    <row r="242" spans="1:19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3138450</v>
      </c>
      <c r="F242" s="22">
        <v>0</v>
      </c>
      <c r="G242" s="22">
        <v>0</v>
      </c>
      <c r="H242" s="22">
        <v>0</v>
      </c>
      <c r="I242" s="22">
        <v>0</v>
      </c>
      <c r="J242" s="22">
        <v>50367</v>
      </c>
      <c r="K242" s="22">
        <v>0</v>
      </c>
      <c r="L242" s="22">
        <v>0</v>
      </c>
      <c r="M242" s="22">
        <v>0</v>
      </c>
      <c r="N242" s="22">
        <v>-131187</v>
      </c>
      <c r="O242" s="22">
        <v>0</v>
      </c>
      <c r="P242" s="22">
        <v>0</v>
      </c>
      <c r="Q242" s="22">
        <v>0</v>
      </c>
      <c r="R242" s="22">
        <v>0</v>
      </c>
      <c r="S242" s="22">
        <v>3057630</v>
      </c>
    </row>
    <row r="243" spans="1:19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9218884</v>
      </c>
      <c r="F243" s="22">
        <v>0</v>
      </c>
      <c r="G243" s="22">
        <v>0</v>
      </c>
      <c r="H243" s="22">
        <v>0</v>
      </c>
      <c r="I243" s="22">
        <v>0</v>
      </c>
      <c r="J243" s="22">
        <v>398714</v>
      </c>
      <c r="K243" s="22"/>
      <c r="L243" s="22">
        <v>0</v>
      </c>
      <c r="M243" s="22">
        <v>0</v>
      </c>
      <c r="N243" s="22">
        <v>-475904</v>
      </c>
      <c r="O243" s="22">
        <v>0</v>
      </c>
      <c r="P243" s="22">
        <v>82450</v>
      </c>
      <c r="Q243" s="22">
        <v>0</v>
      </c>
      <c r="R243" s="22">
        <v>0</v>
      </c>
      <c r="S243" s="22">
        <v>9224144</v>
      </c>
    </row>
    <row r="244" spans="1:19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9291319</v>
      </c>
      <c r="F244" s="22">
        <v>0</v>
      </c>
      <c r="G244" s="22">
        <v>0</v>
      </c>
      <c r="H244" s="22">
        <v>0</v>
      </c>
      <c r="I244" s="22">
        <v>0</v>
      </c>
      <c r="J244" s="22">
        <v>359144</v>
      </c>
      <c r="K244" s="22">
        <v>-4168</v>
      </c>
      <c r="L244" s="22">
        <v>8660</v>
      </c>
      <c r="M244" s="22">
        <v>0</v>
      </c>
      <c r="N244" s="22">
        <v>-396350</v>
      </c>
      <c r="O244" s="22">
        <v>0</v>
      </c>
      <c r="P244" s="22">
        <v>84657</v>
      </c>
      <c r="Q244" s="22">
        <v>0</v>
      </c>
      <c r="R244" s="22">
        <v>-16533</v>
      </c>
      <c r="S244" s="22">
        <v>9326729</v>
      </c>
    </row>
    <row r="245" spans="1:19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2798075</v>
      </c>
      <c r="F245" s="22">
        <v>0</v>
      </c>
      <c r="G245" s="22">
        <v>0</v>
      </c>
      <c r="H245" s="22">
        <v>0</v>
      </c>
      <c r="I245" s="22">
        <v>0</v>
      </c>
      <c r="J245" s="22">
        <v>487337</v>
      </c>
      <c r="K245" s="22"/>
      <c r="L245" s="22">
        <v>0</v>
      </c>
      <c r="M245" s="22">
        <v>-59390</v>
      </c>
      <c r="N245" s="22">
        <v>-152128</v>
      </c>
      <c r="O245" s="22">
        <v>0</v>
      </c>
      <c r="P245" s="22">
        <v>7638</v>
      </c>
      <c r="Q245" s="22">
        <v>0</v>
      </c>
      <c r="R245" s="22">
        <v>0</v>
      </c>
      <c r="S245" s="22">
        <v>3065545</v>
      </c>
    </row>
    <row r="246" spans="1:19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4322635</v>
      </c>
      <c r="F246" s="22">
        <v>0</v>
      </c>
      <c r="G246" s="22">
        <v>0</v>
      </c>
      <c r="H246" s="22">
        <v>0</v>
      </c>
      <c r="I246" s="22">
        <v>0</v>
      </c>
      <c r="J246" s="22">
        <v>93887</v>
      </c>
      <c r="K246" s="22">
        <v>-6595</v>
      </c>
      <c r="L246" s="22">
        <v>0</v>
      </c>
      <c r="M246" s="22">
        <v>0</v>
      </c>
      <c r="N246" s="22">
        <v>-126941</v>
      </c>
      <c r="O246" s="22">
        <v>0</v>
      </c>
      <c r="P246" s="22">
        <v>0</v>
      </c>
      <c r="Q246" s="22">
        <v>0</v>
      </c>
      <c r="R246" s="22">
        <v>0</v>
      </c>
      <c r="S246" s="22">
        <v>4282986</v>
      </c>
    </row>
    <row r="247" spans="1:19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4419605</v>
      </c>
      <c r="F247" s="22">
        <v>0</v>
      </c>
      <c r="G247" s="22">
        <v>0</v>
      </c>
      <c r="H247" s="22">
        <v>0</v>
      </c>
      <c r="I247" s="22">
        <v>0</v>
      </c>
      <c r="J247" s="22">
        <v>410443</v>
      </c>
      <c r="K247" s="22">
        <v>0</v>
      </c>
      <c r="L247" s="22">
        <v>0</v>
      </c>
      <c r="M247" s="22">
        <v>0</v>
      </c>
      <c r="N247" s="22">
        <v>-208226</v>
      </c>
      <c r="O247" s="22">
        <v>0</v>
      </c>
      <c r="P247" s="22">
        <v>17947</v>
      </c>
      <c r="Q247" s="22">
        <v>0</v>
      </c>
      <c r="R247" s="22">
        <v>0</v>
      </c>
      <c r="S247" s="22">
        <v>4639769</v>
      </c>
    </row>
    <row r="248" spans="1:19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15044848</v>
      </c>
      <c r="F248" s="22">
        <v>0</v>
      </c>
      <c r="G248" s="22">
        <v>0</v>
      </c>
      <c r="H248" s="22">
        <v>0</v>
      </c>
      <c r="I248" s="22">
        <v>0</v>
      </c>
      <c r="J248" s="22">
        <v>1543811</v>
      </c>
      <c r="K248" s="22">
        <v>-43418</v>
      </c>
      <c r="L248" s="22">
        <v>0</v>
      </c>
      <c r="M248" s="22">
        <v>0</v>
      </c>
      <c r="N248" s="22">
        <v>-623408</v>
      </c>
      <c r="O248" s="22">
        <v>0</v>
      </c>
      <c r="P248" s="22">
        <v>138170</v>
      </c>
      <c r="Q248" s="22">
        <v>0</v>
      </c>
      <c r="R248" s="22">
        <v>-922159</v>
      </c>
      <c r="S248" s="22">
        <v>15137844</v>
      </c>
    </row>
    <row r="249" spans="1:19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5152674</v>
      </c>
      <c r="F249" s="22">
        <v>0</v>
      </c>
      <c r="G249" s="22">
        <v>0</v>
      </c>
      <c r="H249" s="22">
        <v>0</v>
      </c>
      <c r="I249" s="22">
        <v>0</v>
      </c>
      <c r="J249" s="22">
        <v>323637</v>
      </c>
      <c r="K249" s="22"/>
      <c r="L249" s="22">
        <v>0</v>
      </c>
      <c r="M249" s="22">
        <v>-16811</v>
      </c>
      <c r="N249" s="22">
        <v>-210681</v>
      </c>
      <c r="O249" s="22">
        <v>0</v>
      </c>
      <c r="P249" s="22">
        <v>0</v>
      </c>
      <c r="Q249" s="22">
        <v>0</v>
      </c>
      <c r="R249" s="22">
        <v>0</v>
      </c>
      <c r="S249" s="22">
        <v>5248819</v>
      </c>
    </row>
    <row r="250" spans="1:19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25835247</v>
      </c>
      <c r="F250" s="22">
        <v>0</v>
      </c>
      <c r="G250" s="22">
        <v>0</v>
      </c>
      <c r="H250" s="22">
        <v>0</v>
      </c>
      <c r="I250" s="22">
        <v>0</v>
      </c>
      <c r="J250" s="22">
        <v>111766</v>
      </c>
      <c r="K250" s="22"/>
      <c r="L250" s="22">
        <v>0</v>
      </c>
      <c r="M250" s="22">
        <v>0</v>
      </c>
      <c r="N250" s="22">
        <v>-824296</v>
      </c>
      <c r="O250" s="22">
        <v>0</v>
      </c>
      <c r="P250" s="22">
        <v>42095</v>
      </c>
      <c r="Q250" s="22">
        <v>0</v>
      </c>
      <c r="R250" s="22">
        <v>0</v>
      </c>
      <c r="S250" s="22">
        <v>25164812</v>
      </c>
    </row>
    <row r="251" spans="1:19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2579552</v>
      </c>
      <c r="F251" s="22">
        <v>0</v>
      </c>
      <c r="G251" s="22">
        <v>0</v>
      </c>
      <c r="H251" s="22">
        <v>0</v>
      </c>
      <c r="I251" s="22">
        <v>0</v>
      </c>
      <c r="J251" s="22">
        <v>165723</v>
      </c>
      <c r="K251" s="22">
        <v>0</v>
      </c>
      <c r="L251" s="22">
        <v>0</v>
      </c>
      <c r="M251" s="22">
        <v>0</v>
      </c>
      <c r="N251" s="22">
        <v>-128455</v>
      </c>
      <c r="O251" s="22">
        <v>0</v>
      </c>
      <c r="P251" s="22">
        <v>0</v>
      </c>
      <c r="Q251" s="22">
        <v>0</v>
      </c>
      <c r="R251" s="22">
        <v>0</v>
      </c>
      <c r="S251" s="22">
        <v>2616820</v>
      </c>
    </row>
    <row r="252" spans="1:19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6451170</v>
      </c>
      <c r="F252" s="22">
        <v>0</v>
      </c>
      <c r="G252" s="22">
        <v>0</v>
      </c>
      <c r="H252" s="22">
        <v>0</v>
      </c>
      <c r="I252" s="22">
        <v>0</v>
      </c>
      <c r="J252" s="22">
        <v>379273</v>
      </c>
      <c r="K252" s="22"/>
      <c r="L252" s="22">
        <v>0</v>
      </c>
      <c r="M252" s="22">
        <v>-41859</v>
      </c>
      <c r="N252" s="22">
        <v>-223083</v>
      </c>
      <c r="O252" s="22">
        <v>0</v>
      </c>
      <c r="P252" s="22">
        <v>6196</v>
      </c>
      <c r="Q252" s="22">
        <v>0</v>
      </c>
      <c r="R252" s="22">
        <v>0</v>
      </c>
      <c r="S252" s="22">
        <v>6571697</v>
      </c>
    </row>
    <row r="253" spans="1:19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12468401</v>
      </c>
      <c r="F253" s="22">
        <v>0</v>
      </c>
      <c r="G253" s="22">
        <v>0</v>
      </c>
      <c r="H253" s="22">
        <v>0</v>
      </c>
      <c r="I253" s="22">
        <v>1272000</v>
      </c>
      <c r="J253" s="22">
        <v>1005422</v>
      </c>
      <c r="K253" s="22">
        <v>-2369</v>
      </c>
      <c r="L253" s="22">
        <v>0</v>
      </c>
      <c r="M253" s="22">
        <v>0</v>
      </c>
      <c r="N253" s="22">
        <v>-546237</v>
      </c>
      <c r="O253" s="22">
        <v>0</v>
      </c>
      <c r="P253" s="22">
        <v>76763</v>
      </c>
      <c r="Q253" s="22">
        <v>0</v>
      </c>
      <c r="R253" s="22">
        <v>0</v>
      </c>
      <c r="S253" s="22">
        <v>14273980</v>
      </c>
    </row>
    <row r="254" spans="1:19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6419663</v>
      </c>
      <c r="F254" s="22">
        <v>0</v>
      </c>
      <c r="G254" s="22">
        <v>0</v>
      </c>
      <c r="H254" s="22">
        <v>0</v>
      </c>
      <c r="I254" s="22">
        <v>409623</v>
      </c>
      <c r="J254" s="22">
        <v>748510</v>
      </c>
      <c r="K254" s="22">
        <v>0</v>
      </c>
      <c r="L254" s="22">
        <v>0</v>
      </c>
      <c r="M254" s="22">
        <v>0</v>
      </c>
      <c r="N254" s="22">
        <v>-331309</v>
      </c>
      <c r="O254" s="22">
        <v>0</v>
      </c>
      <c r="P254" s="22">
        <v>0</v>
      </c>
      <c r="Q254" s="22">
        <v>0</v>
      </c>
      <c r="R254" s="22">
        <v>0</v>
      </c>
      <c r="S254" s="22">
        <v>7246487</v>
      </c>
    </row>
    <row r="255" spans="1:19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4233565</v>
      </c>
      <c r="F255" s="22">
        <v>0</v>
      </c>
      <c r="G255" s="22">
        <v>0</v>
      </c>
      <c r="H255" s="22">
        <v>0</v>
      </c>
      <c r="I255" s="22">
        <v>0</v>
      </c>
      <c r="J255" s="22">
        <v>391076</v>
      </c>
      <c r="K255" s="22">
        <v>0</v>
      </c>
      <c r="L255" s="22">
        <v>0</v>
      </c>
      <c r="M255" s="22">
        <v>0</v>
      </c>
      <c r="N255" s="22">
        <v>-252147</v>
      </c>
      <c r="O255" s="22">
        <v>0</v>
      </c>
      <c r="P255" s="22">
        <v>0</v>
      </c>
      <c r="Q255" s="22">
        <v>0</v>
      </c>
      <c r="R255" s="22">
        <v>0</v>
      </c>
      <c r="S255" s="22">
        <v>4372494</v>
      </c>
    </row>
    <row r="256" spans="1:19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9615864</v>
      </c>
      <c r="F256" s="22">
        <v>0</v>
      </c>
      <c r="G256" s="22">
        <v>0</v>
      </c>
      <c r="H256" s="22">
        <v>0</v>
      </c>
      <c r="I256" s="22">
        <v>0</v>
      </c>
      <c r="J256" s="22">
        <v>23589</v>
      </c>
      <c r="K256" s="22"/>
      <c r="L256" s="22">
        <v>0</v>
      </c>
      <c r="M256" s="22">
        <v>-31100</v>
      </c>
      <c r="N256" s="22">
        <v>-329918</v>
      </c>
      <c r="O256" s="22">
        <v>0</v>
      </c>
      <c r="P256" s="22">
        <v>22520</v>
      </c>
      <c r="Q256" s="22">
        <v>0</v>
      </c>
      <c r="R256" s="22">
        <v>0</v>
      </c>
      <c r="S256" s="22">
        <v>9300955</v>
      </c>
    </row>
    <row r="257" spans="1:19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9336694</v>
      </c>
      <c r="F257" s="22">
        <v>0</v>
      </c>
      <c r="G257" s="22">
        <v>0</v>
      </c>
      <c r="H257" s="22">
        <v>0</v>
      </c>
      <c r="I257" s="22">
        <v>0</v>
      </c>
      <c r="J257" s="22">
        <v>2957618</v>
      </c>
      <c r="K257" s="22">
        <v>0</v>
      </c>
      <c r="L257" s="22">
        <v>0</v>
      </c>
      <c r="M257" s="22">
        <v>-2880</v>
      </c>
      <c r="N257" s="22">
        <v>-740267</v>
      </c>
      <c r="O257" s="22">
        <v>0</v>
      </c>
      <c r="P257" s="22">
        <v>89570</v>
      </c>
      <c r="Q257" s="22">
        <v>0</v>
      </c>
      <c r="R257" s="22">
        <v>0</v>
      </c>
      <c r="S257" s="22">
        <v>11640735</v>
      </c>
    </row>
    <row r="258" spans="1:19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2448168</v>
      </c>
      <c r="F258" s="22">
        <v>0</v>
      </c>
      <c r="G258" s="22">
        <v>0</v>
      </c>
      <c r="H258" s="22">
        <v>0</v>
      </c>
      <c r="I258" s="22">
        <v>0</v>
      </c>
      <c r="J258" s="22">
        <v>264194</v>
      </c>
      <c r="K258" s="22">
        <v>0</v>
      </c>
      <c r="L258" s="22">
        <v>0</v>
      </c>
      <c r="M258" s="22">
        <v>-48662</v>
      </c>
      <c r="N258" s="22">
        <v>-152816</v>
      </c>
      <c r="O258" s="22">
        <v>0</v>
      </c>
      <c r="P258" s="22">
        <v>0</v>
      </c>
      <c r="Q258" s="22">
        <v>0</v>
      </c>
      <c r="R258" s="22">
        <v>0</v>
      </c>
      <c r="S258" s="22">
        <v>2510884</v>
      </c>
    </row>
    <row r="259" spans="1:19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3408130</v>
      </c>
      <c r="F259" s="22">
        <v>0</v>
      </c>
      <c r="G259" s="22">
        <v>0</v>
      </c>
      <c r="H259" s="22">
        <v>0</v>
      </c>
      <c r="I259" s="22">
        <v>0</v>
      </c>
      <c r="J259" s="22">
        <v>220275</v>
      </c>
      <c r="K259" s="22">
        <v>0</v>
      </c>
      <c r="L259" s="22">
        <v>0</v>
      </c>
      <c r="M259" s="22">
        <v>-4152</v>
      </c>
      <c r="N259" s="22">
        <v>-185547</v>
      </c>
      <c r="O259" s="22">
        <v>0</v>
      </c>
      <c r="P259" s="22">
        <v>13257</v>
      </c>
      <c r="Q259" s="22">
        <v>0</v>
      </c>
      <c r="R259" s="22">
        <v>0</v>
      </c>
      <c r="S259" s="22">
        <v>3451963</v>
      </c>
    </row>
    <row r="260" spans="1:19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8919081</v>
      </c>
      <c r="F260" s="22">
        <v>0</v>
      </c>
      <c r="G260" s="22">
        <v>0</v>
      </c>
      <c r="H260" s="22">
        <v>0</v>
      </c>
      <c r="I260" s="22">
        <v>0</v>
      </c>
      <c r="J260" s="22">
        <v>49407</v>
      </c>
      <c r="K260" s="22">
        <v>0</v>
      </c>
      <c r="L260" s="22">
        <v>0</v>
      </c>
      <c r="M260" s="22">
        <v>0</v>
      </c>
      <c r="N260" s="22">
        <v>-515703</v>
      </c>
      <c r="O260" s="22">
        <v>0</v>
      </c>
      <c r="P260" s="22">
        <v>0</v>
      </c>
      <c r="Q260" s="22">
        <v>0</v>
      </c>
      <c r="R260" s="22">
        <v>0</v>
      </c>
      <c r="S260" s="22">
        <v>8452785</v>
      </c>
    </row>
    <row r="261" spans="1:19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4187139</v>
      </c>
      <c r="F261" s="22">
        <v>0</v>
      </c>
      <c r="G261" s="22">
        <v>0</v>
      </c>
      <c r="H261" s="22">
        <v>0</v>
      </c>
      <c r="I261" s="22">
        <v>0</v>
      </c>
      <c r="J261" s="22">
        <v>255857</v>
      </c>
      <c r="K261" s="22">
        <v>-10137</v>
      </c>
      <c r="L261" s="22">
        <v>0</v>
      </c>
      <c r="M261" s="22">
        <v>0</v>
      </c>
      <c r="N261" s="22">
        <v>-184391</v>
      </c>
      <c r="O261" s="22">
        <v>0</v>
      </c>
      <c r="P261" s="22">
        <v>37777</v>
      </c>
      <c r="Q261" s="22">
        <v>0</v>
      </c>
      <c r="R261" s="22">
        <v>0</v>
      </c>
      <c r="S261" s="22">
        <v>4286245</v>
      </c>
    </row>
    <row r="262" spans="1:19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3128068</v>
      </c>
      <c r="F262" s="22">
        <v>0</v>
      </c>
      <c r="G262" s="22">
        <v>0</v>
      </c>
      <c r="H262" s="22">
        <v>0</v>
      </c>
      <c r="I262" s="22">
        <v>0</v>
      </c>
      <c r="J262" s="22">
        <v>364208</v>
      </c>
      <c r="K262" s="22"/>
      <c r="L262" s="22">
        <v>0</v>
      </c>
      <c r="M262" s="22">
        <v>-890</v>
      </c>
      <c r="N262" s="22">
        <v>-170306</v>
      </c>
      <c r="O262" s="22">
        <v>0</v>
      </c>
      <c r="P262" s="22">
        <v>0</v>
      </c>
      <c r="Q262" s="22">
        <v>0</v>
      </c>
      <c r="R262" s="22">
        <v>0</v>
      </c>
      <c r="S262" s="22">
        <v>3321080</v>
      </c>
    </row>
    <row r="263" spans="1:19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3289031</v>
      </c>
      <c r="F263" s="22">
        <v>0</v>
      </c>
      <c r="G263" s="22">
        <v>0</v>
      </c>
      <c r="H263" s="22">
        <v>0</v>
      </c>
      <c r="I263" s="22">
        <v>0</v>
      </c>
      <c r="J263" s="22">
        <v>309248</v>
      </c>
      <c r="K263" s="22"/>
      <c r="L263" s="22">
        <v>0</v>
      </c>
      <c r="M263" s="22">
        <v>0</v>
      </c>
      <c r="N263" s="22">
        <v>-168461</v>
      </c>
      <c r="O263" s="22">
        <v>0</v>
      </c>
      <c r="P263" s="22">
        <v>0</v>
      </c>
      <c r="Q263" s="22">
        <v>0</v>
      </c>
      <c r="R263" s="22">
        <v>0</v>
      </c>
      <c r="S263" s="22">
        <v>3429818</v>
      </c>
    </row>
    <row r="264" spans="1:19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3261773</v>
      </c>
      <c r="F264" s="22">
        <v>0</v>
      </c>
      <c r="G264" s="22">
        <v>0</v>
      </c>
      <c r="H264" s="22">
        <v>0</v>
      </c>
      <c r="I264" s="22">
        <v>0</v>
      </c>
      <c r="J264" s="22">
        <v>35920</v>
      </c>
      <c r="K264" s="22"/>
      <c r="L264" s="22">
        <v>0</v>
      </c>
      <c r="M264" s="22">
        <v>0</v>
      </c>
      <c r="N264" s="22">
        <v>-72455</v>
      </c>
      <c r="O264" s="22">
        <v>0</v>
      </c>
      <c r="P264" s="22">
        <v>0</v>
      </c>
      <c r="Q264" s="22">
        <v>0</v>
      </c>
      <c r="R264" s="22">
        <v>0</v>
      </c>
      <c r="S264" s="22">
        <v>3225238</v>
      </c>
    </row>
    <row r="265" spans="1:19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616703</v>
      </c>
      <c r="F265" s="22">
        <v>0</v>
      </c>
      <c r="G265" s="22">
        <v>0</v>
      </c>
      <c r="H265" s="22">
        <v>0</v>
      </c>
      <c r="I265" s="22">
        <v>0</v>
      </c>
      <c r="J265" s="22">
        <v>105884</v>
      </c>
      <c r="K265" s="22">
        <v>0</v>
      </c>
      <c r="L265" s="22">
        <v>0</v>
      </c>
      <c r="M265" s="22">
        <v>0</v>
      </c>
      <c r="N265" s="22">
        <v>-44092</v>
      </c>
      <c r="O265" s="22">
        <v>0</v>
      </c>
      <c r="P265" s="22">
        <v>0</v>
      </c>
      <c r="Q265" s="22">
        <v>0</v>
      </c>
      <c r="R265" s="22">
        <v>0</v>
      </c>
      <c r="S265" s="22">
        <v>678495</v>
      </c>
    </row>
    <row r="266" spans="1:19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1024243</v>
      </c>
      <c r="F266" s="22">
        <v>0</v>
      </c>
      <c r="G266" s="22">
        <v>0</v>
      </c>
      <c r="H266" s="22">
        <v>0</v>
      </c>
      <c r="I266" s="22">
        <v>0</v>
      </c>
      <c r="J266" s="22">
        <v>55707</v>
      </c>
      <c r="K266" s="22">
        <v>0</v>
      </c>
      <c r="L266" s="22">
        <v>0</v>
      </c>
      <c r="M266" s="22">
        <v>0</v>
      </c>
      <c r="N266" s="22">
        <v>-62888</v>
      </c>
      <c r="O266" s="22">
        <v>0</v>
      </c>
      <c r="P266" s="22">
        <v>0</v>
      </c>
      <c r="Q266" s="22">
        <v>0</v>
      </c>
      <c r="R266" s="22">
        <v>0</v>
      </c>
      <c r="S266" s="22">
        <v>1017062</v>
      </c>
    </row>
    <row r="267" spans="1:19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2935737</v>
      </c>
      <c r="F267" s="22">
        <v>0</v>
      </c>
      <c r="G267" s="22">
        <v>0</v>
      </c>
      <c r="H267" s="22">
        <v>0</v>
      </c>
      <c r="I267" s="22">
        <v>0</v>
      </c>
      <c r="J267" s="22">
        <v>284952</v>
      </c>
      <c r="K267" s="22"/>
      <c r="L267" s="22">
        <v>0</v>
      </c>
      <c r="M267" s="22">
        <v>0</v>
      </c>
      <c r="N267" s="22">
        <v>-125188</v>
      </c>
      <c r="O267" s="22">
        <v>0</v>
      </c>
      <c r="P267" s="22">
        <v>0</v>
      </c>
      <c r="Q267" s="22">
        <v>0</v>
      </c>
      <c r="R267" s="22">
        <v>0</v>
      </c>
      <c r="S267" s="22">
        <v>3095501</v>
      </c>
    </row>
    <row r="268" spans="1:19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646812</v>
      </c>
      <c r="F268" s="22">
        <v>0</v>
      </c>
      <c r="G268" s="22">
        <v>0</v>
      </c>
      <c r="H268" s="22">
        <v>0</v>
      </c>
      <c r="I268" s="22">
        <v>0</v>
      </c>
      <c r="J268" s="22">
        <v>111238</v>
      </c>
      <c r="K268" s="22">
        <v>0</v>
      </c>
      <c r="L268" s="22">
        <v>0</v>
      </c>
      <c r="M268" s="22">
        <v>0</v>
      </c>
      <c r="N268" s="22">
        <v>-99697</v>
      </c>
      <c r="O268" s="22">
        <v>0</v>
      </c>
      <c r="P268" s="22">
        <v>0</v>
      </c>
      <c r="Q268" s="22">
        <v>0</v>
      </c>
      <c r="R268" s="22">
        <v>0</v>
      </c>
      <c r="S268" s="22">
        <v>658353</v>
      </c>
    </row>
    <row r="269" spans="1:19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454052</v>
      </c>
      <c r="F269" s="22">
        <v>0</v>
      </c>
      <c r="G269" s="22">
        <v>0</v>
      </c>
      <c r="H269" s="22">
        <v>0</v>
      </c>
      <c r="I269" s="22">
        <v>0</v>
      </c>
      <c r="J269" s="22">
        <v>1892</v>
      </c>
      <c r="K269" s="22">
        <v>0</v>
      </c>
      <c r="L269" s="22">
        <v>0</v>
      </c>
      <c r="M269" s="22">
        <v>0</v>
      </c>
      <c r="N269" s="22">
        <v>-16568</v>
      </c>
      <c r="O269" s="22">
        <v>0</v>
      </c>
      <c r="P269" s="22">
        <v>0</v>
      </c>
      <c r="Q269" s="22">
        <v>0</v>
      </c>
      <c r="R269" s="22">
        <v>0</v>
      </c>
      <c r="S269" s="22">
        <v>439376</v>
      </c>
    </row>
    <row r="270" spans="1:19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607054</v>
      </c>
      <c r="F270" s="22">
        <v>0</v>
      </c>
      <c r="G270" s="22">
        <v>0</v>
      </c>
      <c r="H270" s="22">
        <v>0</v>
      </c>
      <c r="I270" s="22">
        <v>0</v>
      </c>
      <c r="J270" s="22">
        <v>73172</v>
      </c>
      <c r="K270" s="22">
        <v>0</v>
      </c>
      <c r="L270" s="22">
        <v>0</v>
      </c>
      <c r="M270" s="22">
        <v>0</v>
      </c>
      <c r="N270" s="22">
        <v>-42612</v>
      </c>
      <c r="O270" s="22">
        <v>0</v>
      </c>
      <c r="P270" s="22">
        <v>0</v>
      </c>
      <c r="Q270" s="22">
        <v>0</v>
      </c>
      <c r="R270" s="22">
        <v>0</v>
      </c>
      <c r="S270" s="22">
        <v>637614</v>
      </c>
    </row>
    <row r="271" spans="1:19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637199</v>
      </c>
      <c r="F271" s="22">
        <v>0</v>
      </c>
      <c r="G271" s="22">
        <v>0</v>
      </c>
      <c r="H271" s="22">
        <v>0</v>
      </c>
      <c r="I271" s="22">
        <v>0</v>
      </c>
      <c r="J271" s="22">
        <v>335190</v>
      </c>
      <c r="K271" s="22">
        <v>0</v>
      </c>
      <c r="L271" s="22">
        <v>0</v>
      </c>
      <c r="M271" s="22">
        <v>0</v>
      </c>
      <c r="N271" s="22">
        <v>-28562</v>
      </c>
      <c r="O271" s="22">
        <v>0</v>
      </c>
      <c r="P271" s="22">
        <v>0</v>
      </c>
      <c r="Q271" s="22">
        <v>0</v>
      </c>
      <c r="R271" s="22">
        <v>0</v>
      </c>
      <c r="S271" s="22">
        <v>943827</v>
      </c>
    </row>
    <row r="272" spans="1:19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6207921</v>
      </c>
      <c r="F272" s="22">
        <v>0</v>
      </c>
      <c r="G272" s="22">
        <v>0</v>
      </c>
      <c r="H272" s="22">
        <v>0</v>
      </c>
      <c r="I272" s="22">
        <v>0</v>
      </c>
      <c r="J272" s="22">
        <v>20412</v>
      </c>
      <c r="K272" s="22"/>
      <c r="L272" s="22">
        <v>0</v>
      </c>
      <c r="M272" s="22">
        <v>0</v>
      </c>
      <c r="N272" s="22">
        <v>-260574</v>
      </c>
      <c r="O272" s="22">
        <v>0</v>
      </c>
      <c r="P272" s="22">
        <v>0</v>
      </c>
      <c r="Q272" s="22">
        <v>0</v>
      </c>
      <c r="R272" s="22">
        <v>0</v>
      </c>
      <c r="S272" s="22">
        <v>5967759</v>
      </c>
    </row>
    <row r="273" spans="1:19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834420</v>
      </c>
      <c r="F273" s="22">
        <v>0</v>
      </c>
      <c r="G273" s="22">
        <v>0</v>
      </c>
      <c r="H273" s="22">
        <v>0</v>
      </c>
      <c r="I273" s="22">
        <v>0</v>
      </c>
      <c r="J273" s="22">
        <v>156783</v>
      </c>
      <c r="K273" s="22">
        <v>0</v>
      </c>
      <c r="L273" s="22">
        <v>0</v>
      </c>
      <c r="M273" s="22">
        <v>0</v>
      </c>
      <c r="N273" s="22">
        <v>-56431</v>
      </c>
      <c r="O273" s="22">
        <v>0</v>
      </c>
      <c r="P273" s="22">
        <v>0</v>
      </c>
      <c r="Q273" s="22">
        <v>0</v>
      </c>
      <c r="R273" s="22">
        <v>0</v>
      </c>
      <c r="S273" s="22">
        <v>934772</v>
      </c>
    </row>
    <row r="274" spans="1:19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5437194</v>
      </c>
      <c r="F274" s="22">
        <v>0</v>
      </c>
      <c r="G274" s="22">
        <v>0</v>
      </c>
      <c r="H274" s="22">
        <v>0</v>
      </c>
      <c r="I274" s="22">
        <v>0</v>
      </c>
      <c r="J274" s="22">
        <v>164782</v>
      </c>
      <c r="K274" s="22"/>
      <c r="L274" s="22">
        <v>0</v>
      </c>
      <c r="M274" s="22">
        <v>0</v>
      </c>
      <c r="N274" s="22">
        <v>-237857</v>
      </c>
      <c r="O274" s="22">
        <v>0</v>
      </c>
      <c r="P274" s="22">
        <v>0</v>
      </c>
      <c r="Q274" s="22">
        <v>0</v>
      </c>
      <c r="R274" s="22">
        <v>0</v>
      </c>
      <c r="S274" s="22">
        <v>5364119</v>
      </c>
    </row>
    <row r="275" spans="1:19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6632861</v>
      </c>
      <c r="F275" s="22">
        <v>0</v>
      </c>
      <c r="G275" s="22">
        <v>0</v>
      </c>
      <c r="H275" s="22">
        <v>0</v>
      </c>
      <c r="I275" s="22">
        <v>0</v>
      </c>
      <c r="J275" s="22">
        <v>345257</v>
      </c>
      <c r="K275" s="22"/>
      <c r="L275" s="22">
        <v>0</v>
      </c>
      <c r="M275" s="22">
        <v>0</v>
      </c>
      <c r="N275" s="22">
        <v>-168888</v>
      </c>
      <c r="O275" s="22">
        <v>0</v>
      </c>
      <c r="P275" s="22">
        <v>0</v>
      </c>
      <c r="Q275" s="22">
        <v>0</v>
      </c>
      <c r="R275" s="22">
        <v>0</v>
      </c>
      <c r="S275" s="22">
        <v>6809230</v>
      </c>
    </row>
    <row r="276" spans="1:19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1581335</v>
      </c>
      <c r="F276" s="22">
        <v>0</v>
      </c>
      <c r="G276" s="22">
        <v>0</v>
      </c>
      <c r="H276" s="22">
        <v>0</v>
      </c>
      <c r="I276" s="22">
        <v>0</v>
      </c>
      <c r="J276" s="22">
        <v>203710</v>
      </c>
      <c r="K276" s="22">
        <v>0</v>
      </c>
      <c r="L276" s="22">
        <v>0</v>
      </c>
      <c r="M276" s="22">
        <v>-105972</v>
      </c>
      <c r="N276" s="22">
        <v>-141548</v>
      </c>
      <c r="O276" s="22">
        <v>0</v>
      </c>
      <c r="P276" s="22">
        <v>0</v>
      </c>
      <c r="Q276" s="22">
        <v>0</v>
      </c>
      <c r="R276" s="22">
        <v>0</v>
      </c>
      <c r="S276" s="22">
        <v>1537525</v>
      </c>
    </row>
    <row r="277" spans="1:19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703196</v>
      </c>
      <c r="F277" s="22">
        <v>0</v>
      </c>
      <c r="G277" s="22">
        <v>0</v>
      </c>
      <c r="H277" s="22">
        <v>0</v>
      </c>
      <c r="I277" s="22">
        <v>0</v>
      </c>
      <c r="J277" s="22">
        <v>174377</v>
      </c>
      <c r="K277" s="22"/>
      <c r="L277" s="22">
        <v>0</v>
      </c>
      <c r="M277" s="22">
        <v>0</v>
      </c>
      <c r="N277" s="22">
        <v>-50398</v>
      </c>
      <c r="O277" s="22">
        <v>0</v>
      </c>
      <c r="P277" s="22">
        <v>0</v>
      </c>
      <c r="Q277" s="22">
        <v>0</v>
      </c>
      <c r="R277" s="22">
        <v>0</v>
      </c>
      <c r="S277" s="22">
        <v>827175</v>
      </c>
    </row>
    <row r="278" spans="1:19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1463177</v>
      </c>
      <c r="F278" s="22">
        <v>0</v>
      </c>
      <c r="G278" s="22">
        <v>0</v>
      </c>
      <c r="H278" s="22">
        <v>0</v>
      </c>
      <c r="I278" s="22">
        <v>0</v>
      </c>
      <c r="J278" s="22">
        <v>10666</v>
      </c>
      <c r="K278" s="22">
        <v>0</v>
      </c>
      <c r="L278" s="22">
        <v>0</v>
      </c>
      <c r="M278" s="22">
        <v>0</v>
      </c>
      <c r="N278" s="22">
        <v>-82930</v>
      </c>
      <c r="O278" s="22">
        <v>0</v>
      </c>
      <c r="P278" s="22">
        <v>0</v>
      </c>
      <c r="Q278" s="22">
        <v>0</v>
      </c>
      <c r="R278" s="22">
        <v>0</v>
      </c>
      <c r="S278" s="22">
        <v>1390913</v>
      </c>
    </row>
    <row r="279" spans="1:19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1409785</v>
      </c>
      <c r="F279" s="22">
        <v>0</v>
      </c>
      <c r="G279" s="22">
        <v>0</v>
      </c>
      <c r="H279" s="22">
        <v>0</v>
      </c>
      <c r="I279" s="22">
        <v>0</v>
      </c>
      <c r="J279" s="22">
        <v>9405</v>
      </c>
      <c r="K279" s="22">
        <v>0</v>
      </c>
      <c r="L279" s="22">
        <v>0</v>
      </c>
      <c r="M279" s="22">
        <v>0</v>
      </c>
      <c r="N279" s="22">
        <v>-194210</v>
      </c>
      <c r="O279" s="22">
        <v>0</v>
      </c>
      <c r="P279" s="22">
        <v>0</v>
      </c>
      <c r="Q279" s="22">
        <v>0</v>
      </c>
      <c r="R279" s="22">
        <v>0</v>
      </c>
      <c r="S279" s="22">
        <v>1224980</v>
      </c>
    </row>
    <row r="280" spans="1:19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730035</v>
      </c>
      <c r="F280" s="22">
        <v>0</v>
      </c>
      <c r="G280" s="22">
        <v>0</v>
      </c>
      <c r="H280" s="22">
        <v>0</v>
      </c>
      <c r="I280" s="22">
        <v>0</v>
      </c>
      <c r="J280" s="22">
        <v>319000</v>
      </c>
      <c r="K280" s="22">
        <v>0</v>
      </c>
      <c r="L280" s="22">
        <v>0</v>
      </c>
      <c r="M280" s="22">
        <v>0</v>
      </c>
      <c r="N280" s="22">
        <v>-64972</v>
      </c>
      <c r="O280" s="22">
        <v>0</v>
      </c>
      <c r="P280" s="22">
        <v>0</v>
      </c>
      <c r="Q280" s="22">
        <v>0</v>
      </c>
      <c r="R280" s="22">
        <v>0</v>
      </c>
      <c r="S280" s="22">
        <v>984063</v>
      </c>
    </row>
    <row r="281" spans="1:19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741093</v>
      </c>
      <c r="F281" s="22">
        <v>0</v>
      </c>
      <c r="G281" s="22">
        <v>0</v>
      </c>
      <c r="H281" s="22">
        <v>0</v>
      </c>
      <c r="I281" s="22">
        <v>0</v>
      </c>
      <c r="J281" s="22">
        <v>75588</v>
      </c>
      <c r="K281" s="22"/>
      <c r="L281" s="22">
        <v>0</v>
      </c>
      <c r="M281" s="22">
        <v>0</v>
      </c>
      <c r="N281" s="22">
        <v>-48367</v>
      </c>
      <c r="O281" s="22">
        <v>0</v>
      </c>
      <c r="P281" s="22">
        <v>0</v>
      </c>
      <c r="Q281" s="22">
        <v>0</v>
      </c>
      <c r="R281" s="22">
        <v>0</v>
      </c>
      <c r="S281" s="22">
        <v>768314</v>
      </c>
    </row>
    <row r="282" spans="1:19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1599806</v>
      </c>
      <c r="F282" s="22">
        <v>0</v>
      </c>
      <c r="G282" s="22">
        <v>0</v>
      </c>
      <c r="H282" s="22">
        <v>0</v>
      </c>
      <c r="I282" s="22">
        <v>11952</v>
      </c>
      <c r="J282" s="22">
        <v>269253</v>
      </c>
      <c r="K282" s="22"/>
      <c r="L282" s="22">
        <v>0</v>
      </c>
      <c r="M282" s="22">
        <v>0</v>
      </c>
      <c r="N282" s="22">
        <v>-89361</v>
      </c>
      <c r="O282" s="22">
        <v>0</v>
      </c>
      <c r="P282" s="22">
        <v>0</v>
      </c>
      <c r="Q282" s="22">
        <v>0</v>
      </c>
      <c r="R282" s="22">
        <v>0</v>
      </c>
      <c r="S282" s="22">
        <v>1791650</v>
      </c>
    </row>
    <row r="283" spans="1:19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961665</v>
      </c>
      <c r="F283" s="22">
        <v>0</v>
      </c>
      <c r="G283" s="22">
        <v>0</v>
      </c>
      <c r="H283" s="22">
        <v>0</v>
      </c>
      <c r="I283" s="22">
        <v>0</v>
      </c>
      <c r="J283" s="22">
        <v>53017</v>
      </c>
      <c r="K283" s="22">
        <v>0</v>
      </c>
      <c r="L283" s="22">
        <v>0</v>
      </c>
      <c r="M283" s="22">
        <v>0</v>
      </c>
      <c r="N283" s="22">
        <v>-33154</v>
      </c>
      <c r="O283" s="22">
        <v>0</v>
      </c>
      <c r="P283" s="22">
        <v>0</v>
      </c>
      <c r="Q283" s="22">
        <v>0</v>
      </c>
      <c r="R283" s="22">
        <v>0</v>
      </c>
      <c r="S283" s="22">
        <v>981528</v>
      </c>
    </row>
    <row r="284" spans="1:19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990294</v>
      </c>
      <c r="F284" s="22">
        <v>0</v>
      </c>
      <c r="G284" s="22">
        <v>0</v>
      </c>
      <c r="H284" s="22">
        <v>0</v>
      </c>
      <c r="I284" s="22">
        <v>0</v>
      </c>
      <c r="J284" s="22">
        <v>14418</v>
      </c>
      <c r="K284" s="22">
        <v>0</v>
      </c>
      <c r="L284" s="22">
        <v>0</v>
      </c>
      <c r="M284" s="22">
        <v>0</v>
      </c>
      <c r="N284" s="22">
        <v>-28337</v>
      </c>
      <c r="O284" s="22">
        <v>0</v>
      </c>
      <c r="P284" s="22">
        <v>0</v>
      </c>
      <c r="Q284" s="22">
        <v>0</v>
      </c>
      <c r="R284" s="22">
        <v>0</v>
      </c>
      <c r="S284" s="22">
        <v>976375</v>
      </c>
    </row>
    <row r="285" spans="1:19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863563</v>
      </c>
      <c r="F285" s="22">
        <v>0</v>
      </c>
      <c r="G285" s="22">
        <v>0</v>
      </c>
      <c r="H285" s="22">
        <v>0</v>
      </c>
      <c r="I285" s="22">
        <v>0</v>
      </c>
      <c r="J285" s="22">
        <v>161464</v>
      </c>
      <c r="K285" s="22">
        <v>0</v>
      </c>
      <c r="L285" s="22">
        <v>0</v>
      </c>
      <c r="M285" s="22">
        <v>0</v>
      </c>
      <c r="N285" s="22">
        <v>-24513</v>
      </c>
      <c r="O285" s="22">
        <v>0</v>
      </c>
      <c r="P285" s="22">
        <v>0</v>
      </c>
      <c r="Q285" s="22">
        <v>0</v>
      </c>
      <c r="R285" s="22">
        <v>0</v>
      </c>
      <c r="S285" s="22">
        <v>1000514</v>
      </c>
    </row>
    <row r="286" spans="1:19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3978142</v>
      </c>
      <c r="F286" s="22">
        <v>0</v>
      </c>
      <c r="G286" s="22">
        <v>0</v>
      </c>
      <c r="H286" s="22">
        <v>0</v>
      </c>
      <c r="I286" s="22">
        <v>0</v>
      </c>
      <c r="J286" s="22">
        <v>42387</v>
      </c>
      <c r="K286" s="22"/>
      <c r="L286" s="22">
        <v>0</v>
      </c>
      <c r="M286" s="22">
        <v>-1387114</v>
      </c>
      <c r="N286" s="22">
        <v>-81921</v>
      </c>
      <c r="O286" s="22">
        <v>0</v>
      </c>
      <c r="P286" s="22">
        <v>3445714</v>
      </c>
      <c r="Q286" s="22">
        <v>0</v>
      </c>
      <c r="R286" s="22">
        <v>0</v>
      </c>
      <c r="S286" s="22">
        <v>5997208</v>
      </c>
    </row>
    <row r="287" spans="1:19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1711933</v>
      </c>
      <c r="F287" s="22">
        <v>0</v>
      </c>
      <c r="G287" s="22">
        <v>0</v>
      </c>
      <c r="H287" s="22">
        <v>0</v>
      </c>
      <c r="I287" s="22">
        <v>0</v>
      </c>
      <c r="J287" s="22">
        <v>26023</v>
      </c>
      <c r="K287" s="22">
        <v>0</v>
      </c>
      <c r="L287" s="22">
        <v>0</v>
      </c>
      <c r="M287" s="22">
        <v>0</v>
      </c>
      <c r="N287" s="22">
        <v>-76802</v>
      </c>
      <c r="O287" s="22">
        <v>0</v>
      </c>
      <c r="P287" s="22">
        <v>0</v>
      </c>
      <c r="Q287" s="22">
        <v>0</v>
      </c>
      <c r="R287" s="22">
        <v>0</v>
      </c>
      <c r="S287" s="22">
        <v>1661154</v>
      </c>
    </row>
    <row r="288" spans="1:19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1249448</v>
      </c>
      <c r="F288" s="22">
        <v>0</v>
      </c>
      <c r="G288" s="22">
        <v>0</v>
      </c>
      <c r="H288" s="22">
        <v>0</v>
      </c>
      <c r="I288" s="22">
        <v>60000</v>
      </c>
      <c r="J288" s="22">
        <v>184013</v>
      </c>
      <c r="K288" s="22">
        <v>0</v>
      </c>
      <c r="L288" s="22">
        <v>0</v>
      </c>
      <c r="M288" s="22">
        <v>0</v>
      </c>
      <c r="N288" s="22">
        <v>-30534</v>
      </c>
      <c r="O288" s="22">
        <v>-125000</v>
      </c>
      <c r="P288" s="22">
        <v>23405</v>
      </c>
      <c r="Q288" s="22">
        <v>125000</v>
      </c>
      <c r="R288" s="22">
        <v>-125000</v>
      </c>
      <c r="S288" s="22">
        <v>1361332</v>
      </c>
    </row>
    <row r="289" spans="1:19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3996063</v>
      </c>
      <c r="F289" s="22">
        <v>0</v>
      </c>
      <c r="G289" s="22">
        <v>0</v>
      </c>
      <c r="H289" s="22">
        <v>0</v>
      </c>
      <c r="I289" s="22">
        <v>0</v>
      </c>
      <c r="J289" s="22">
        <v>143014</v>
      </c>
      <c r="K289" s="22"/>
      <c r="L289" s="22">
        <v>0</v>
      </c>
      <c r="M289" s="22">
        <v>0</v>
      </c>
      <c r="N289" s="22">
        <v>-104410</v>
      </c>
      <c r="O289" s="22">
        <v>0</v>
      </c>
      <c r="P289" s="22">
        <v>0</v>
      </c>
      <c r="Q289" s="22">
        <v>0</v>
      </c>
      <c r="R289" s="22">
        <v>0</v>
      </c>
      <c r="S289" s="22">
        <v>4034667</v>
      </c>
    </row>
    <row r="290" spans="1:19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4248566</v>
      </c>
      <c r="F290" s="22">
        <v>0</v>
      </c>
      <c r="G290" s="22">
        <v>0</v>
      </c>
      <c r="H290" s="22">
        <v>0</v>
      </c>
      <c r="I290" s="22">
        <v>0</v>
      </c>
      <c r="J290" s="22">
        <v>65000</v>
      </c>
      <c r="K290" s="22"/>
      <c r="L290" s="22">
        <v>0</v>
      </c>
      <c r="M290" s="22">
        <v>0</v>
      </c>
      <c r="N290" s="22">
        <v>-107887</v>
      </c>
      <c r="O290" s="22">
        <v>0</v>
      </c>
      <c r="P290" s="22">
        <v>0</v>
      </c>
      <c r="Q290" s="22">
        <v>0</v>
      </c>
      <c r="R290" s="22">
        <v>0</v>
      </c>
      <c r="S290" s="22">
        <v>4205679</v>
      </c>
    </row>
    <row r="291" spans="1:19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3655259</v>
      </c>
      <c r="F291" s="22">
        <v>0</v>
      </c>
      <c r="G291" s="22">
        <v>0</v>
      </c>
      <c r="H291" s="22">
        <v>0</v>
      </c>
      <c r="I291" s="22">
        <v>0</v>
      </c>
      <c r="J291" s="22">
        <v>14076</v>
      </c>
      <c r="K291" s="22">
        <v>0</v>
      </c>
      <c r="L291" s="22">
        <v>0</v>
      </c>
      <c r="M291" s="22">
        <v>-2212</v>
      </c>
      <c r="N291" s="22">
        <v>-96018</v>
      </c>
      <c r="O291" s="22">
        <v>0</v>
      </c>
      <c r="P291" s="22">
        <v>0</v>
      </c>
      <c r="Q291" s="22">
        <v>0</v>
      </c>
      <c r="R291" s="22">
        <v>0</v>
      </c>
      <c r="S291" s="22">
        <v>3571105</v>
      </c>
    </row>
    <row r="292" spans="1:19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578003</v>
      </c>
      <c r="F292" s="22">
        <v>0</v>
      </c>
      <c r="G292" s="22">
        <v>0</v>
      </c>
      <c r="H292" s="22">
        <v>0</v>
      </c>
      <c r="I292" s="22">
        <v>179096</v>
      </c>
      <c r="J292" s="22">
        <v>0</v>
      </c>
      <c r="K292" s="22">
        <v>0</v>
      </c>
      <c r="L292" s="22">
        <v>431140</v>
      </c>
      <c r="M292" s="22">
        <v>0</v>
      </c>
      <c r="N292" s="22">
        <v>-184644</v>
      </c>
      <c r="O292" s="22">
        <v>0</v>
      </c>
      <c r="P292" s="22">
        <v>0</v>
      </c>
      <c r="Q292" s="22">
        <v>0</v>
      </c>
      <c r="R292" s="22">
        <v>0</v>
      </c>
      <c r="S292" s="22">
        <v>1003595</v>
      </c>
    </row>
    <row r="293" spans="1:19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482629</v>
      </c>
      <c r="F293" s="22">
        <v>0</v>
      </c>
      <c r="G293" s="22">
        <v>0</v>
      </c>
      <c r="H293" s="22">
        <v>0</v>
      </c>
      <c r="I293" s="22">
        <v>0</v>
      </c>
      <c r="J293" s="22">
        <v>157275</v>
      </c>
      <c r="K293" s="22">
        <v>0</v>
      </c>
      <c r="L293" s="22">
        <v>0</v>
      </c>
      <c r="M293" s="22">
        <v>0</v>
      </c>
      <c r="N293" s="22">
        <v>-119880</v>
      </c>
      <c r="O293" s="22">
        <v>0</v>
      </c>
      <c r="P293" s="22">
        <v>0</v>
      </c>
      <c r="Q293" s="22">
        <v>0</v>
      </c>
      <c r="R293" s="22">
        <v>0</v>
      </c>
      <c r="S293" s="22">
        <v>520024</v>
      </c>
    </row>
    <row r="294" spans="1:19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10718794</v>
      </c>
      <c r="F294" s="22">
        <v>0</v>
      </c>
      <c r="G294" s="22">
        <v>0</v>
      </c>
      <c r="H294" s="22">
        <v>0</v>
      </c>
      <c r="I294" s="22">
        <v>0</v>
      </c>
      <c r="J294" s="22">
        <v>14651</v>
      </c>
      <c r="K294" s="22"/>
      <c r="L294" s="22">
        <v>0</v>
      </c>
      <c r="M294" s="22">
        <v>0</v>
      </c>
      <c r="N294" s="22">
        <v>-124116</v>
      </c>
      <c r="O294" s="22">
        <v>0</v>
      </c>
      <c r="P294" s="22">
        <v>0</v>
      </c>
      <c r="Q294" s="22">
        <v>0</v>
      </c>
      <c r="R294" s="22">
        <v>0</v>
      </c>
      <c r="S294" s="22">
        <v>10609329</v>
      </c>
    </row>
    <row r="295" spans="1:19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1196884</v>
      </c>
      <c r="F295" s="22">
        <v>0</v>
      </c>
      <c r="G295" s="22">
        <v>0</v>
      </c>
      <c r="H295" s="22">
        <v>0</v>
      </c>
      <c r="I295" s="22">
        <v>0</v>
      </c>
      <c r="J295" s="22">
        <v>18212</v>
      </c>
      <c r="K295" s="22">
        <v>-415</v>
      </c>
      <c r="L295" s="22">
        <v>0</v>
      </c>
      <c r="M295" s="22">
        <v>0</v>
      </c>
      <c r="N295" s="22">
        <v>-88239</v>
      </c>
      <c r="O295" s="22">
        <v>0</v>
      </c>
      <c r="P295" s="22">
        <v>0</v>
      </c>
      <c r="Q295" s="22">
        <v>0</v>
      </c>
      <c r="R295" s="22">
        <v>0</v>
      </c>
      <c r="S295" s="22">
        <v>1126442</v>
      </c>
    </row>
    <row r="296" spans="1:19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3286672</v>
      </c>
      <c r="F296" s="22">
        <v>0</v>
      </c>
      <c r="G296" s="22">
        <v>0</v>
      </c>
      <c r="H296" s="22">
        <v>0</v>
      </c>
      <c r="I296" s="22">
        <v>0</v>
      </c>
      <c r="J296" s="22">
        <v>44630</v>
      </c>
      <c r="K296" s="22">
        <v>0</v>
      </c>
      <c r="L296" s="22">
        <v>0</v>
      </c>
      <c r="M296" s="22">
        <v>0</v>
      </c>
      <c r="N296" s="22">
        <v>-64790</v>
      </c>
      <c r="O296" s="22">
        <v>0</v>
      </c>
      <c r="P296" s="22">
        <v>0</v>
      </c>
      <c r="Q296" s="22">
        <v>0</v>
      </c>
      <c r="R296" s="22">
        <v>0</v>
      </c>
      <c r="S296" s="22">
        <v>3266512</v>
      </c>
    </row>
    <row r="297" spans="1:19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1338922</v>
      </c>
      <c r="F297" s="22">
        <v>0</v>
      </c>
      <c r="G297" s="22">
        <v>0</v>
      </c>
      <c r="H297" s="22">
        <v>0</v>
      </c>
      <c r="I297" s="22">
        <v>0</v>
      </c>
      <c r="J297" s="22">
        <v>20250</v>
      </c>
      <c r="K297" s="22"/>
      <c r="L297" s="22">
        <v>0</v>
      </c>
      <c r="M297" s="22">
        <v>0</v>
      </c>
      <c r="N297" s="22">
        <v>-78042</v>
      </c>
      <c r="O297" s="22">
        <v>0</v>
      </c>
      <c r="P297" s="22">
        <v>0</v>
      </c>
      <c r="Q297" s="22">
        <v>0</v>
      </c>
      <c r="R297" s="22">
        <v>0</v>
      </c>
      <c r="S297" s="22">
        <v>1281130</v>
      </c>
    </row>
    <row r="298" spans="1:19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2195774</v>
      </c>
      <c r="F298" s="22">
        <v>0</v>
      </c>
      <c r="G298" s="22">
        <v>0</v>
      </c>
      <c r="H298" s="22">
        <v>0</v>
      </c>
      <c r="I298" s="22">
        <v>0</v>
      </c>
      <c r="J298" s="22">
        <v>69832</v>
      </c>
      <c r="K298" s="22">
        <v>0</v>
      </c>
      <c r="L298" s="22">
        <v>0</v>
      </c>
      <c r="M298" s="22">
        <v>0</v>
      </c>
      <c r="N298" s="22">
        <v>-158841</v>
      </c>
      <c r="O298" s="22">
        <v>0</v>
      </c>
      <c r="P298" s="22">
        <v>33146</v>
      </c>
      <c r="Q298" s="22">
        <v>0</v>
      </c>
      <c r="R298" s="22">
        <v>0</v>
      </c>
      <c r="S298" s="22">
        <v>2139911</v>
      </c>
    </row>
    <row r="299" spans="1:19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2255135</v>
      </c>
      <c r="F299" s="22">
        <v>0</v>
      </c>
      <c r="G299" s="22">
        <v>0</v>
      </c>
      <c r="H299" s="22">
        <v>0</v>
      </c>
      <c r="I299" s="22">
        <v>0</v>
      </c>
      <c r="J299" s="22">
        <v>144329</v>
      </c>
      <c r="K299" s="22">
        <v>0</v>
      </c>
      <c r="L299" s="22">
        <v>0</v>
      </c>
      <c r="M299" s="22">
        <v>0</v>
      </c>
      <c r="N299" s="22">
        <v>-55769</v>
      </c>
      <c r="O299" s="22">
        <v>0</v>
      </c>
      <c r="P299" s="22">
        <v>0</v>
      </c>
      <c r="Q299" s="22">
        <v>0</v>
      </c>
      <c r="R299" s="22">
        <v>0</v>
      </c>
      <c r="S299" s="22">
        <v>2343695</v>
      </c>
    </row>
    <row r="300" spans="1:19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1705400</v>
      </c>
      <c r="F300" s="22">
        <v>0</v>
      </c>
      <c r="G300" s="22">
        <v>0</v>
      </c>
      <c r="H300" s="22">
        <v>0</v>
      </c>
      <c r="I300" s="22">
        <v>0</v>
      </c>
      <c r="J300" s="22">
        <v>98543</v>
      </c>
      <c r="K300" s="22">
        <v>0</v>
      </c>
      <c r="L300" s="22">
        <v>0</v>
      </c>
      <c r="M300" s="22">
        <v>-170</v>
      </c>
      <c r="N300" s="22">
        <v>-105536</v>
      </c>
      <c r="O300" s="22">
        <v>0</v>
      </c>
      <c r="P300" s="22">
        <v>0</v>
      </c>
      <c r="Q300" s="22">
        <v>0</v>
      </c>
      <c r="R300" s="22">
        <v>0</v>
      </c>
      <c r="S300" s="22">
        <v>1698237</v>
      </c>
    </row>
    <row r="301" spans="1:19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1106488</v>
      </c>
      <c r="F301" s="22">
        <v>0</v>
      </c>
      <c r="G301" s="22">
        <v>0</v>
      </c>
      <c r="H301" s="22">
        <v>0</v>
      </c>
      <c r="I301" s="22">
        <v>0</v>
      </c>
      <c r="J301" s="22">
        <v>70335</v>
      </c>
      <c r="K301" s="22"/>
      <c r="L301" s="22">
        <v>0</v>
      </c>
      <c r="M301" s="22">
        <v>23</v>
      </c>
      <c r="N301" s="22">
        <v>-19761</v>
      </c>
      <c r="O301" s="22">
        <v>0</v>
      </c>
      <c r="P301" s="22">
        <v>0</v>
      </c>
      <c r="Q301" s="22">
        <v>0</v>
      </c>
      <c r="R301" s="22">
        <v>0</v>
      </c>
      <c r="S301" s="22">
        <v>1157062</v>
      </c>
    </row>
    <row r="302" spans="1:19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733655</v>
      </c>
      <c r="F302" s="22">
        <v>0</v>
      </c>
      <c r="G302" s="22">
        <v>0</v>
      </c>
      <c r="H302" s="22">
        <v>0</v>
      </c>
      <c r="I302" s="22">
        <v>0</v>
      </c>
      <c r="J302" s="22">
        <v>170732</v>
      </c>
      <c r="K302" s="22">
        <v>0</v>
      </c>
      <c r="L302" s="22">
        <v>0</v>
      </c>
      <c r="M302" s="22">
        <v>-836</v>
      </c>
      <c r="N302" s="22">
        <v>-53667</v>
      </c>
      <c r="O302" s="22">
        <v>0</v>
      </c>
      <c r="P302" s="22">
        <v>0</v>
      </c>
      <c r="Q302" s="22">
        <v>0</v>
      </c>
      <c r="R302" s="22">
        <v>0</v>
      </c>
      <c r="S302" s="22">
        <v>849884</v>
      </c>
    </row>
    <row r="303" spans="1:19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3503448</v>
      </c>
      <c r="F303" s="22">
        <v>0</v>
      </c>
      <c r="G303" s="22">
        <v>0</v>
      </c>
      <c r="H303" s="22">
        <v>0</v>
      </c>
      <c r="I303" s="22">
        <v>0</v>
      </c>
      <c r="J303" s="22">
        <v>393837</v>
      </c>
      <c r="K303" s="22"/>
      <c r="L303" s="22">
        <v>0</v>
      </c>
      <c r="M303" s="22">
        <v>0</v>
      </c>
      <c r="N303" s="22">
        <v>-128115</v>
      </c>
      <c r="O303" s="22">
        <v>0</v>
      </c>
      <c r="P303" s="22">
        <v>14648</v>
      </c>
      <c r="Q303" s="22">
        <v>0</v>
      </c>
      <c r="R303" s="22">
        <v>0</v>
      </c>
      <c r="S303" s="22">
        <v>3783818</v>
      </c>
    </row>
    <row r="304" spans="1:19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1918854</v>
      </c>
      <c r="F304" s="22">
        <v>0</v>
      </c>
      <c r="G304" s="22">
        <v>0</v>
      </c>
      <c r="H304" s="22">
        <v>0</v>
      </c>
      <c r="I304" s="22">
        <v>0</v>
      </c>
      <c r="J304" s="22">
        <v>15777</v>
      </c>
      <c r="K304" s="22"/>
      <c r="L304" s="22">
        <v>0</v>
      </c>
      <c r="M304" s="22">
        <v>0</v>
      </c>
      <c r="N304" s="22">
        <v>-98237</v>
      </c>
      <c r="O304" s="22">
        <v>0</v>
      </c>
      <c r="P304" s="22">
        <v>0</v>
      </c>
      <c r="Q304" s="22">
        <v>0</v>
      </c>
      <c r="R304" s="22">
        <v>0</v>
      </c>
      <c r="S304" s="22">
        <v>1836394</v>
      </c>
    </row>
    <row r="305" spans="1:19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1063577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/>
      <c r="L305" s="22">
        <v>0</v>
      </c>
      <c r="M305" s="22">
        <v>0</v>
      </c>
      <c r="N305" s="22">
        <v>-44492</v>
      </c>
      <c r="O305" s="22">
        <v>0</v>
      </c>
      <c r="P305" s="22">
        <v>0</v>
      </c>
      <c r="Q305" s="22">
        <v>0</v>
      </c>
      <c r="R305" s="22">
        <v>0</v>
      </c>
      <c r="S305" s="22">
        <v>1019085</v>
      </c>
    </row>
    <row r="306" spans="1:19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946613</v>
      </c>
      <c r="F306" s="22">
        <v>0</v>
      </c>
      <c r="G306" s="22">
        <v>0</v>
      </c>
      <c r="H306" s="22">
        <v>0</v>
      </c>
      <c r="I306" s="22">
        <v>0</v>
      </c>
      <c r="J306" s="22">
        <v>4412</v>
      </c>
      <c r="K306" s="22"/>
      <c r="L306" s="22">
        <v>0</v>
      </c>
      <c r="M306" s="22">
        <v>0</v>
      </c>
      <c r="N306" s="22">
        <v>-41652</v>
      </c>
      <c r="O306" s="22">
        <v>0</v>
      </c>
      <c r="P306" s="22">
        <v>0</v>
      </c>
      <c r="Q306" s="22">
        <v>0</v>
      </c>
      <c r="R306" s="22">
        <v>0</v>
      </c>
      <c r="S306" s="22">
        <v>909373</v>
      </c>
    </row>
    <row r="307" spans="1:19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1259074</v>
      </c>
      <c r="F307" s="22">
        <v>0</v>
      </c>
      <c r="G307" s="22">
        <v>0</v>
      </c>
      <c r="H307" s="22">
        <v>0</v>
      </c>
      <c r="I307" s="22">
        <v>0</v>
      </c>
      <c r="J307" s="22">
        <v>306517</v>
      </c>
      <c r="K307" s="22">
        <v>0</v>
      </c>
      <c r="L307" s="22">
        <v>0</v>
      </c>
      <c r="M307" s="22">
        <v>0</v>
      </c>
      <c r="N307" s="22">
        <v>-72416</v>
      </c>
      <c r="O307" s="22">
        <v>0</v>
      </c>
      <c r="P307" s="22">
        <v>0</v>
      </c>
      <c r="Q307" s="22">
        <v>0</v>
      </c>
      <c r="R307" s="22">
        <v>0</v>
      </c>
      <c r="S307" s="22">
        <v>1493175</v>
      </c>
    </row>
    <row r="308" spans="1:19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1865326</v>
      </c>
      <c r="F308" s="22">
        <v>0</v>
      </c>
      <c r="G308" s="22">
        <v>0</v>
      </c>
      <c r="H308" s="22">
        <v>0</v>
      </c>
      <c r="I308" s="22">
        <v>0</v>
      </c>
      <c r="J308" s="22">
        <v>487305</v>
      </c>
      <c r="K308" s="22">
        <v>0</v>
      </c>
      <c r="L308" s="22">
        <v>0</v>
      </c>
      <c r="M308" s="22">
        <v>0</v>
      </c>
      <c r="N308" s="22">
        <v>-76931</v>
      </c>
      <c r="O308" s="22">
        <v>0</v>
      </c>
      <c r="P308" s="22">
        <v>0</v>
      </c>
      <c r="Q308" s="22">
        <v>0</v>
      </c>
      <c r="R308" s="22">
        <v>0</v>
      </c>
      <c r="S308" s="22">
        <v>2275700</v>
      </c>
    </row>
    <row r="309" spans="1:19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948338</v>
      </c>
      <c r="F309" s="22">
        <v>0</v>
      </c>
      <c r="G309" s="22">
        <v>0</v>
      </c>
      <c r="H309" s="22">
        <v>0</v>
      </c>
      <c r="I309" s="22">
        <v>0</v>
      </c>
      <c r="J309" s="22">
        <v>15378</v>
      </c>
      <c r="K309" s="22">
        <v>0</v>
      </c>
      <c r="L309" s="22">
        <v>0</v>
      </c>
      <c r="M309" s="22">
        <v>0</v>
      </c>
      <c r="N309" s="22">
        <v>-56468</v>
      </c>
      <c r="O309" s="22">
        <v>0</v>
      </c>
      <c r="P309" s="22">
        <v>0</v>
      </c>
      <c r="Q309" s="22">
        <v>0</v>
      </c>
      <c r="R309" s="22">
        <v>0</v>
      </c>
      <c r="S309" s="22">
        <v>907248</v>
      </c>
    </row>
    <row r="310" spans="1:19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461753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/>
      <c r="L310" s="22">
        <v>0</v>
      </c>
      <c r="M310" s="22">
        <v>0</v>
      </c>
      <c r="N310" s="22">
        <v>-61924</v>
      </c>
      <c r="O310" s="22">
        <v>0</v>
      </c>
      <c r="P310" s="22">
        <v>0</v>
      </c>
      <c r="Q310" s="22">
        <v>0</v>
      </c>
      <c r="R310" s="22">
        <v>0</v>
      </c>
      <c r="S310" s="22">
        <v>399829</v>
      </c>
    </row>
    <row r="311" spans="1:19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2388786</v>
      </c>
      <c r="F311" s="22">
        <v>0</v>
      </c>
      <c r="G311" s="22">
        <v>0</v>
      </c>
      <c r="H311" s="22">
        <v>0</v>
      </c>
      <c r="I311" s="22">
        <v>0</v>
      </c>
      <c r="J311" s="22">
        <v>47436</v>
      </c>
      <c r="K311" s="22">
        <v>0</v>
      </c>
      <c r="L311" s="22">
        <v>0</v>
      </c>
      <c r="M311" s="22">
        <v>0</v>
      </c>
      <c r="N311" s="22">
        <v>-72597</v>
      </c>
      <c r="O311" s="22">
        <v>0</v>
      </c>
      <c r="P311" s="22">
        <v>0</v>
      </c>
      <c r="Q311" s="22">
        <v>0</v>
      </c>
      <c r="R311" s="22">
        <v>0</v>
      </c>
      <c r="S311" s="22">
        <v>2363625</v>
      </c>
    </row>
    <row r="312" spans="1:19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1230862</v>
      </c>
      <c r="F312" s="22">
        <v>0</v>
      </c>
      <c r="G312" s="22">
        <v>0</v>
      </c>
      <c r="H312" s="22">
        <v>0</v>
      </c>
      <c r="I312" s="22">
        <v>0</v>
      </c>
      <c r="J312" s="22">
        <v>61369</v>
      </c>
      <c r="K312" s="22">
        <v>0</v>
      </c>
      <c r="L312" s="22">
        <v>0</v>
      </c>
      <c r="M312" s="22">
        <v>0</v>
      </c>
      <c r="N312" s="22">
        <v>-89309</v>
      </c>
      <c r="O312" s="22">
        <v>0</v>
      </c>
      <c r="P312" s="22">
        <v>0</v>
      </c>
      <c r="Q312" s="22">
        <v>0</v>
      </c>
      <c r="R312" s="22">
        <v>0</v>
      </c>
      <c r="S312" s="22">
        <v>1202922</v>
      </c>
    </row>
    <row r="313" spans="1:19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1074228</v>
      </c>
      <c r="F313" s="22">
        <v>0</v>
      </c>
      <c r="G313" s="22">
        <v>0</v>
      </c>
      <c r="H313" s="22">
        <v>0</v>
      </c>
      <c r="I313" s="22">
        <v>2628</v>
      </c>
      <c r="J313" s="22">
        <v>416149</v>
      </c>
      <c r="K313" s="22">
        <v>0</v>
      </c>
      <c r="L313" s="22">
        <v>0</v>
      </c>
      <c r="M313" s="22">
        <v>0</v>
      </c>
      <c r="N313" s="22">
        <v>-80662</v>
      </c>
      <c r="O313" s="22">
        <v>0</v>
      </c>
      <c r="P313" s="22">
        <v>0</v>
      </c>
      <c r="Q313" s="22">
        <v>0</v>
      </c>
      <c r="R313" s="22">
        <v>0</v>
      </c>
      <c r="S313" s="22">
        <v>1412343</v>
      </c>
    </row>
    <row r="314" spans="1:19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1054554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-417</v>
      </c>
      <c r="L314" s="22">
        <v>0</v>
      </c>
      <c r="M314" s="22">
        <v>0</v>
      </c>
      <c r="N314" s="22">
        <v>-48693</v>
      </c>
      <c r="O314" s="22">
        <v>0</v>
      </c>
      <c r="P314" s="22">
        <v>0</v>
      </c>
      <c r="Q314" s="22">
        <v>0</v>
      </c>
      <c r="R314" s="22">
        <v>0</v>
      </c>
      <c r="S314" s="22">
        <v>1005444</v>
      </c>
    </row>
    <row r="315" spans="1:19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6392267</v>
      </c>
      <c r="F315" s="22">
        <v>0</v>
      </c>
      <c r="G315" s="22">
        <v>0</v>
      </c>
      <c r="H315" s="22">
        <v>0</v>
      </c>
      <c r="I315" s="22">
        <v>0</v>
      </c>
      <c r="J315" s="22">
        <v>570690</v>
      </c>
      <c r="K315" s="22">
        <v>0</v>
      </c>
      <c r="L315" s="22">
        <v>0</v>
      </c>
      <c r="M315" s="22">
        <v>0</v>
      </c>
      <c r="N315" s="22">
        <v>-201747</v>
      </c>
      <c r="O315" s="22">
        <v>0</v>
      </c>
      <c r="P315" s="22">
        <v>0</v>
      </c>
      <c r="Q315" s="22">
        <v>0</v>
      </c>
      <c r="R315" s="22">
        <v>0</v>
      </c>
      <c r="S315" s="22">
        <v>6761210</v>
      </c>
    </row>
    <row r="316" spans="1:19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5540010</v>
      </c>
      <c r="F316" s="22">
        <v>0</v>
      </c>
      <c r="G316" s="22">
        <v>0</v>
      </c>
      <c r="H316" s="22">
        <v>0</v>
      </c>
      <c r="I316" s="22">
        <v>0</v>
      </c>
      <c r="J316" s="22">
        <v>138278</v>
      </c>
      <c r="K316" s="22">
        <v>0</v>
      </c>
      <c r="L316" s="22">
        <v>0</v>
      </c>
      <c r="M316" s="22">
        <v>0</v>
      </c>
      <c r="N316" s="22">
        <v>-334973</v>
      </c>
      <c r="O316" s="22">
        <v>0</v>
      </c>
      <c r="P316" s="22">
        <v>0</v>
      </c>
      <c r="Q316" s="22">
        <v>0</v>
      </c>
      <c r="R316" s="22">
        <v>4</v>
      </c>
      <c r="S316" s="22">
        <v>5343319</v>
      </c>
    </row>
    <row r="317" spans="1:19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3E3F5-E64E-430F-86F1-F1ECA57B11EB}">
  <dimension ref="A1:S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778</v>
      </c>
      <c r="D1" s="20" t="s">
        <v>811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780</v>
      </c>
      <c r="F2" s="21" t="s">
        <v>781</v>
      </c>
      <c r="G2" s="21" t="s">
        <v>782</v>
      </c>
      <c r="H2" s="21" t="s">
        <v>783</v>
      </c>
      <c r="I2" s="21" t="s">
        <v>784</v>
      </c>
      <c r="J2" s="21" t="s">
        <v>785</v>
      </c>
      <c r="K2" s="21" t="s">
        <v>786</v>
      </c>
      <c r="L2" s="21" t="s">
        <v>787</v>
      </c>
      <c r="M2" s="21" t="s">
        <v>788</v>
      </c>
      <c r="N2" s="21" t="s">
        <v>16</v>
      </c>
      <c r="O2" s="21" t="s">
        <v>789</v>
      </c>
      <c r="P2" s="21" t="s">
        <v>790</v>
      </c>
      <c r="Q2" s="21" t="s">
        <v>791</v>
      </c>
      <c r="R2" s="21" t="s">
        <v>792</v>
      </c>
      <c r="S2" s="21" t="s">
        <v>793</v>
      </c>
    </row>
    <row r="3" spans="1:19" x14ac:dyDescent="0.25">
      <c r="A3" s="21"/>
      <c r="B3" s="21"/>
      <c r="C3" s="21"/>
      <c r="D3" s="21" t="s">
        <v>89</v>
      </c>
      <c r="E3" s="21" t="s">
        <v>794</v>
      </c>
      <c r="F3" s="21" t="s">
        <v>795</v>
      </c>
      <c r="G3" s="21" t="s">
        <v>796</v>
      </c>
      <c r="H3" s="21" t="s">
        <v>797</v>
      </c>
      <c r="I3" s="21" t="s">
        <v>798</v>
      </c>
      <c r="J3" s="21" t="s">
        <v>799</v>
      </c>
      <c r="K3" s="21" t="s">
        <v>800</v>
      </c>
      <c r="L3" s="21" t="s">
        <v>801</v>
      </c>
      <c r="M3" s="21" t="s">
        <v>802</v>
      </c>
      <c r="N3" s="21" t="s">
        <v>803</v>
      </c>
      <c r="O3" s="21" t="s">
        <v>804</v>
      </c>
      <c r="P3" s="21" t="s">
        <v>805</v>
      </c>
      <c r="Q3" s="21" t="s">
        <v>806</v>
      </c>
      <c r="R3" s="21" t="s">
        <v>807</v>
      </c>
      <c r="S3" s="21" t="s">
        <v>808</v>
      </c>
    </row>
    <row r="4" spans="1:1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1075935379</v>
      </c>
      <c r="F4" s="22">
        <v>103037339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1178972718</v>
      </c>
    </row>
    <row r="5" spans="1:1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377472113</v>
      </c>
      <c r="F5" s="22">
        <v>-1761308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375710805</v>
      </c>
    </row>
    <row r="6" spans="1:1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148985486</v>
      </c>
      <c r="F6" s="22">
        <v>32178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149017664</v>
      </c>
    </row>
    <row r="7" spans="1:1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25034368000</v>
      </c>
      <c r="F7" s="22">
        <v>1105111000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-493106000</v>
      </c>
      <c r="P7" s="22">
        <v>0</v>
      </c>
      <c r="Q7" s="22">
        <v>493106000</v>
      </c>
      <c r="R7" s="22">
        <v>0</v>
      </c>
      <c r="S7" s="22">
        <v>26139479000</v>
      </c>
    </row>
    <row r="8" spans="1:1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332891142</v>
      </c>
      <c r="F8" s="22">
        <v>17342493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350233635</v>
      </c>
    </row>
    <row r="9" spans="1:1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208747295</v>
      </c>
      <c r="F9" s="22">
        <v>25276666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234023961</v>
      </c>
    </row>
    <row r="10" spans="1:1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337769331</v>
      </c>
      <c r="F10" s="22">
        <v>1074682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338844013</v>
      </c>
    </row>
    <row r="11" spans="1:1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17780018000</v>
      </c>
      <c r="F11" s="22">
        <v>982100000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-446186000</v>
      </c>
      <c r="P11" s="22">
        <v>0</v>
      </c>
      <c r="Q11" s="22">
        <v>446186000</v>
      </c>
      <c r="R11" s="22">
        <v>-3885000</v>
      </c>
      <c r="S11" s="22">
        <v>18758233000</v>
      </c>
    </row>
    <row r="12" spans="1:1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564723000</v>
      </c>
      <c r="F12" s="22">
        <v>27466000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592189000</v>
      </c>
    </row>
    <row r="13" spans="1:1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880134598</v>
      </c>
      <c r="F13" s="22">
        <v>9542630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-2</v>
      </c>
      <c r="S13" s="22">
        <v>889677226</v>
      </c>
    </row>
    <row r="14" spans="1:1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193864454</v>
      </c>
      <c r="F14" s="22">
        <v>2715928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-1310630</v>
      </c>
      <c r="S14" s="22">
        <v>195269752</v>
      </c>
    </row>
    <row r="15" spans="1:1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939184208</v>
      </c>
      <c r="F15" s="22">
        <v>76519311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12336000</v>
      </c>
      <c r="P15" s="22">
        <v>0</v>
      </c>
      <c r="Q15" s="22">
        <v>-12336000</v>
      </c>
      <c r="R15" s="22">
        <v>0</v>
      </c>
      <c r="S15" s="22">
        <v>1015703519</v>
      </c>
    </row>
    <row r="16" spans="1:1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1974144000</v>
      </c>
      <c r="F16" s="22">
        <v>63860000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-1271000</v>
      </c>
      <c r="P16" s="22">
        <v>0</v>
      </c>
      <c r="Q16" s="22">
        <v>1271000</v>
      </c>
      <c r="R16" s="22">
        <v>0</v>
      </c>
      <c r="S16" s="22">
        <v>2038004000</v>
      </c>
    </row>
    <row r="17" spans="1:1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611870408</v>
      </c>
      <c r="F17" s="22">
        <v>34231127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-10000000</v>
      </c>
      <c r="P17" s="22">
        <v>0</v>
      </c>
      <c r="Q17" s="22">
        <v>10000000</v>
      </c>
      <c r="R17" s="22">
        <v>0</v>
      </c>
      <c r="S17" s="22">
        <v>646101535</v>
      </c>
    </row>
    <row r="18" spans="1:1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1517401000</v>
      </c>
      <c r="F18" s="22">
        <v>145348000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1662749000</v>
      </c>
    </row>
    <row r="19" spans="1:1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2078241839</v>
      </c>
      <c r="F19" s="22">
        <v>-4058061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-17565407</v>
      </c>
      <c r="P19" s="22">
        <v>0</v>
      </c>
      <c r="Q19" s="22">
        <v>17565407</v>
      </c>
      <c r="R19" s="22">
        <v>-5</v>
      </c>
      <c r="S19" s="22">
        <v>2074183773</v>
      </c>
    </row>
    <row r="20" spans="1:1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619127477</v>
      </c>
      <c r="F20" s="22">
        <v>32431830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44108850</v>
      </c>
      <c r="P20" s="22">
        <v>0</v>
      </c>
      <c r="Q20" s="22">
        <v>-44108850</v>
      </c>
      <c r="R20" s="22">
        <v>1046</v>
      </c>
      <c r="S20" s="22">
        <v>651560353</v>
      </c>
    </row>
    <row r="21" spans="1:19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1399934967</v>
      </c>
      <c r="F21" s="22">
        <v>49352070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-16750000</v>
      </c>
      <c r="P21" s="22">
        <v>0</v>
      </c>
      <c r="Q21" s="22">
        <v>16750000</v>
      </c>
      <c r="R21" s="22">
        <v>-180</v>
      </c>
      <c r="S21" s="22">
        <v>1449286857</v>
      </c>
    </row>
    <row r="22" spans="1:19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172831384</v>
      </c>
      <c r="F22" s="22">
        <v>1946494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174777878</v>
      </c>
    </row>
    <row r="23" spans="1:19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121431771</v>
      </c>
      <c r="F23" s="22">
        <v>2617278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124049049</v>
      </c>
    </row>
    <row r="24" spans="1:19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81929286</v>
      </c>
      <c r="F24" s="22">
        <v>7098634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89027920</v>
      </c>
    </row>
    <row r="25" spans="1:19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513577341</v>
      </c>
      <c r="F25" s="22">
        <v>20220909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4000000</v>
      </c>
      <c r="P25" s="22">
        <v>0</v>
      </c>
      <c r="Q25" s="22">
        <v>-4000000</v>
      </c>
      <c r="R25" s="22">
        <v>0</v>
      </c>
      <c r="S25" s="22">
        <v>533798250</v>
      </c>
    </row>
    <row r="26" spans="1:19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216548693</v>
      </c>
      <c r="F26" s="22">
        <v>2767216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-6000000</v>
      </c>
      <c r="P26" s="22">
        <v>0</v>
      </c>
      <c r="Q26" s="22">
        <v>6000000</v>
      </c>
      <c r="R26" s="22">
        <v>0</v>
      </c>
      <c r="S26" s="22">
        <v>219315909</v>
      </c>
    </row>
    <row r="27" spans="1:19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2201329758</v>
      </c>
      <c r="F27" s="22">
        <v>88165319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2289495077</v>
      </c>
    </row>
    <row r="28" spans="1:19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5433293616</v>
      </c>
      <c r="F28" s="22">
        <v>37451293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5470744909</v>
      </c>
    </row>
    <row r="29" spans="1:19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14252757</v>
      </c>
      <c r="F29" s="22">
        <v>-249711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966</v>
      </c>
      <c r="S29" s="22">
        <v>14004012</v>
      </c>
    </row>
    <row r="30" spans="1:19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111975073</v>
      </c>
      <c r="F30" s="22">
        <v>8921884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120896957</v>
      </c>
    </row>
    <row r="31" spans="1:19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73982537</v>
      </c>
      <c r="F31" s="22">
        <v>549354</v>
      </c>
      <c r="G31" s="22">
        <v>0</v>
      </c>
      <c r="H31" s="22">
        <v>0</v>
      </c>
      <c r="I31" s="22">
        <v>0</v>
      </c>
      <c r="J31" s="22">
        <v>0</v>
      </c>
      <c r="K31" s="22"/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74531891</v>
      </c>
    </row>
    <row r="32" spans="1:19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95350065</v>
      </c>
      <c r="F32" s="22">
        <v>6418318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101768383</v>
      </c>
    </row>
    <row r="33" spans="1:19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332207300</v>
      </c>
      <c r="F33" s="22">
        <v>3258639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335465939</v>
      </c>
    </row>
    <row r="34" spans="1:19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96161570</v>
      </c>
      <c r="F34" s="22">
        <v>103884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96265454</v>
      </c>
    </row>
    <row r="35" spans="1:19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52478239</v>
      </c>
      <c r="F35" s="22">
        <v>2630406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55108645</v>
      </c>
    </row>
    <row r="36" spans="1:19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425476550</v>
      </c>
      <c r="F36" s="22">
        <v>6896775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432373325</v>
      </c>
    </row>
    <row r="37" spans="1:19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234261631</v>
      </c>
      <c r="F37" s="22">
        <v>2154822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236416453</v>
      </c>
    </row>
    <row r="38" spans="1:19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107075747</v>
      </c>
      <c r="F38" s="22">
        <v>3323487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110399234</v>
      </c>
    </row>
    <row r="39" spans="1:19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51115120</v>
      </c>
      <c r="F39" s="22">
        <v>-446979</v>
      </c>
      <c r="G39" s="22">
        <v>0</v>
      </c>
      <c r="H39" s="22">
        <v>0</v>
      </c>
      <c r="I39" s="22">
        <v>0</v>
      </c>
      <c r="J39" s="22">
        <v>0</v>
      </c>
      <c r="K39" s="22"/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50668141</v>
      </c>
    </row>
    <row r="40" spans="1:19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126858125</v>
      </c>
      <c r="F40" s="22">
        <v>4311725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131169850</v>
      </c>
    </row>
    <row r="41" spans="1:19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490153507</v>
      </c>
      <c r="F41" s="22">
        <v>4422809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494576316</v>
      </c>
    </row>
    <row r="42" spans="1:19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289912937</v>
      </c>
      <c r="F42" s="22">
        <v>15701022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305613959</v>
      </c>
    </row>
    <row r="43" spans="1:19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30185133</v>
      </c>
      <c r="F43" s="22">
        <v>782672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30967805</v>
      </c>
    </row>
    <row r="44" spans="1:19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161612612</v>
      </c>
      <c r="F44" s="22">
        <v>8266917</v>
      </c>
      <c r="G44" s="22">
        <v>0</v>
      </c>
      <c r="H44" s="22">
        <v>0</v>
      </c>
      <c r="I44" s="22">
        <v>0</v>
      </c>
      <c r="J44" s="22">
        <v>0</v>
      </c>
      <c r="K44" s="22"/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169879529</v>
      </c>
    </row>
    <row r="45" spans="1:19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260936833</v>
      </c>
      <c r="F45" s="22">
        <v>7578773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268515606</v>
      </c>
    </row>
    <row r="46" spans="1:19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97729089</v>
      </c>
      <c r="F46" s="22">
        <v>4606611</v>
      </c>
      <c r="G46" s="22">
        <v>0</v>
      </c>
      <c r="H46" s="22">
        <v>0</v>
      </c>
      <c r="I46" s="22">
        <v>0</v>
      </c>
      <c r="J46" s="22">
        <v>0</v>
      </c>
      <c r="K46" s="22"/>
      <c r="L46" s="22">
        <v>0</v>
      </c>
      <c r="M46" s="22">
        <v>0</v>
      </c>
      <c r="N46" s="22">
        <v>0</v>
      </c>
      <c r="O46" s="22">
        <v>170666</v>
      </c>
      <c r="P46" s="22">
        <v>0</v>
      </c>
      <c r="Q46" s="22">
        <v>-170666</v>
      </c>
      <c r="R46" s="22">
        <v>0</v>
      </c>
      <c r="S46" s="22">
        <v>102335700</v>
      </c>
    </row>
    <row r="47" spans="1:19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630914152</v>
      </c>
      <c r="F47" s="22">
        <v>5022943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-11349080</v>
      </c>
      <c r="S47" s="22">
        <v>624588015</v>
      </c>
    </row>
    <row r="48" spans="1:19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577614582</v>
      </c>
      <c r="F48" s="22">
        <v>38796527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616411109</v>
      </c>
    </row>
    <row r="49" spans="1:19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188008135</v>
      </c>
      <c r="F49" s="22">
        <v>4615565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192623700</v>
      </c>
    </row>
    <row r="50" spans="1:19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65751154</v>
      </c>
      <c r="F50" s="22">
        <v>12713872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78465026</v>
      </c>
    </row>
    <row r="51" spans="1:19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387723780</v>
      </c>
      <c r="F51" s="22">
        <v>508006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388231786</v>
      </c>
    </row>
    <row r="52" spans="1:19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76418836</v>
      </c>
      <c r="F52" s="22">
        <v>133301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76552137</v>
      </c>
    </row>
    <row r="53" spans="1:19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374493163</v>
      </c>
      <c r="F53" s="22">
        <v>10096283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-2175000</v>
      </c>
      <c r="P53" s="22">
        <v>0</v>
      </c>
      <c r="Q53" s="22">
        <v>2175000</v>
      </c>
      <c r="R53" s="22">
        <v>0</v>
      </c>
      <c r="S53" s="22">
        <v>384589446</v>
      </c>
    </row>
    <row r="54" spans="1:19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100507730</v>
      </c>
      <c r="F54" s="22">
        <v>751351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101259081</v>
      </c>
    </row>
    <row r="55" spans="1:19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145432527</v>
      </c>
      <c r="F55" s="22">
        <v>11886916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157319443</v>
      </c>
    </row>
    <row r="56" spans="1:19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65485568</v>
      </c>
      <c r="F56" s="22">
        <v>7622548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73108116</v>
      </c>
    </row>
    <row r="57" spans="1:19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221499866</v>
      </c>
      <c r="F57" s="22">
        <v>2567051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224066917</v>
      </c>
    </row>
    <row r="58" spans="1:19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341387826</v>
      </c>
      <c r="F58" s="22">
        <v>20373045</v>
      </c>
      <c r="G58" s="22">
        <v>0</v>
      </c>
      <c r="H58" s="22">
        <v>0</v>
      </c>
      <c r="I58" s="22">
        <v>0</v>
      </c>
      <c r="J58" s="22">
        <v>0</v>
      </c>
      <c r="K58" s="22"/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361760871</v>
      </c>
    </row>
    <row r="59" spans="1:19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142289102</v>
      </c>
      <c r="F59" s="22">
        <v>2847512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145136614</v>
      </c>
    </row>
    <row r="60" spans="1:19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225923070</v>
      </c>
      <c r="F60" s="22">
        <v>-10515834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-2127150</v>
      </c>
      <c r="S60" s="22">
        <v>213280086</v>
      </c>
    </row>
    <row r="61" spans="1:19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324344233</v>
      </c>
      <c r="F61" s="22">
        <v>424529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-9315000</v>
      </c>
      <c r="P61" s="22">
        <v>0</v>
      </c>
      <c r="Q61" s="22">
        <v>9315000</v>
      </c>
      <c r="R61" s="22">
        <v>0</v>
      </c>
      <c r="S61" s="22">
        <v>324768762</v>
      </c>
    </row>
    <row r="62" spans="1:19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93637831</v>
      </c>
      <c r="F62" s="22">
        <v>5269848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98907679</v>
      </c>
    </row>
    <row r="63" spans="1:19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690006245</v>
      </c>
      <c r="F63" s="22">
        <v>19239455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2585674</v>
      </c>
      <c r="P63" s="22">
        <v>0</v>
      </c>
      <c r="Q63" s="22">
        <v>-2585674</v>
      </c>
      <c r="R63" s="22">
        <v>0</v>
      </c>
      <c r="S63" s="22">
        <v>709245700</v>
      </c>
    </row>
    <row r="64" spans="1:19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26114466</v>
      </c>
      <c r="F64" s="22">
        <v>-381978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25732488</v>
      </c>
    </row>
    <row r="65" spans="1:19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100429547</v>
      </c>
      <c r="F65" s="22">
        <v>773207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101202754</v>
      </c>
    </row>
    <row r="66" spans="1:19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126814618</v>
      </c>
      <c r="F66" s="22">
        <v>2935503</v>
      </c>
      <c r="G66" s="22">
        <v>0</v>
      </c>
      <c r="H66" s="22">
        <v>0</v>
      </c>
      <c r="I66" s="22">
        <v>0</v>
      </c>
      <c r="J66" s="22">
        <v>0</v>
      </c>
      <c r="K66" s="22"/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129750121</v>
      </c>
    </row>
    <row r="67" spans="1:19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198497956</v>
      </c>
      <c r="F67" s="22">
        <v>7736740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206234696</v>
      </c>
    </row>
    <row r="68" spans="1:19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17504482</v>
      </c>
      <c r="F68" s="22">
        <v>1111514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18615996</v>
      </c>
    </row>
    <row r="69" spans="1:19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571830208</v>
      </c>
      <c r="F69" s="22">
        <v>4140372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-5000000</v>
      </c>
      <c r="P69" s="22">
        <v>0</v>
      </c>
      <c r="Q69" s="22">
        <v>5000000</v>
      </c>
      <c r="R69" s="22">
        <v>0</v>
      </c>
      <c r="S69" s="22">
        <v>575970580</v>
      </c>
    </row>
    <row r="70" spans="1:19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783157267</v>
      </c>
      <c r="F70" s="22">
        <v>62806868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-922584</v>
      </c>
      <c r="P70" s="22">
        <v>0</v>
      </c>
      <c r="Q70" s="22">
        <v>922584</v>
      </c>
      <c r="R70" s="22">
        <v>0</v>
      </c>
      <c r="S70" s="22">
        <v>845964135</v>
      </c>
    </row>
    <row r="71" spans="1:19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276136990</v>
      </c>
      <c r="F71" s="22">
        <v>23733680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299870670</v>
      </c>
    </row>
    <row r="72" spans="1:19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58103971</v>
      </c>
      <c r="F72" s="22">
        <v>1744306</v>
      </c>
      <c r="G72" s="22">
        <v>0</v>
      </c>
      <c r="H72" s="22">
        <v>0</v>
      </c>
      <c r="I72" s="22">
        <v>0</v>
      </c>
      <c r="J72" s="22">
        <v>0</v>
      </c>
      <c r="K72" s="22"/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59848277</v>
      </c>
    </row>
    <row r="73" spans="1:19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66763128</v>
      </c>
      <c r="F73" s="22">
        <v>-4884301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61878827</v>
      </c>
    </row>
    <row r="74" spans="1:19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34785226</v>
      </c>
      <c r="F74" s="22">
        <v>-29647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34755579</v>
      </c>
    </row>
    <row r="75" spans="1:19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130330245</v>
      </c>
      <c r="F75" s="22">
        <v>3728102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134058347</v>
      </c>
    </row>
    <row r="76" spans="1:19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65833111</v>
      </c>
      <c r="F76" s="22">
        <v>3195827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69028938</v>
      </c>
    </row>
    <row r="77" spans="1:19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114419005</v>
      </c>
      <c r="F77" s="22">
        <v>-322521</v>
      </c>
      <c r="G77" s="22">
        <v>0</v>
      </c>
      <c r="H77" s="22">
        <v>0</v>
      </c>
      <c r="I77" s="22">
        <v>0</v>
      </c>
      <c r="J77" s="22">
        <v>0</v>
      </c>
      <c r="K77" s="22"/>
      <c r="L77" s="22">
        <v>0</v>
      </c>
      <c r="M77" s="22">
        <v>0</v>
      </c>
      <c r="N77" s="22">
        <v>0</v>
      </c>
      <c r="O77" s="22">
        <v>-2617060</v>
      </c>
      <c r="P77" s="22">
        <v>0</v>
      </c>
      <c r="Q77" s="22">
        <v>2617060</v>
      </c>
      <c r="R77" s="22">
        <v>0</v>
      </c>
      <c r="S77" s="22">
        <v>114096484</v>
      </c>
    </row>
    <row r="78" spans="1:19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440512796</v>
      </c>
      <c r="F78" s="22">
        <v>31070520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471583316</v>
      </c>
    </row>
    <row r="79" spans="1:19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159150336</v>
      </c>
      <c r="F79" s="22">
        <v>4533082</v>
      </c>
      <c r="G79" s="22">
        <v>0</v>
      </c>
      <c r="H79" s="22">
        <v>0</v>
      </c>
      <c r="I79" s="22">
        <v>0</v>
      </c>
      <c r="J79" s="22">
        <v>0</v>
      </c>
      <c r="K79" s="22"/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163683418</v>
      </c>
    </row>
    <row r="80" spans="1:19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93397090</v>
      </c>
      <c r="F80" s="22">
        <v>6683602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100080692</v>
      </c>
    </row>
    <row r="81" spans="1:19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68886716</v>
      </c>
      <c r="F81" s="22">
        <v>-1503768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67382948</v>
      </c>
    </row>
    <row r="82" spans="1:19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306798462</v>
      </c>
      <c r="F82" s="22">
        <v>13975685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320774147</v>
      </c>
    </row>
    <row r="83" spans="1:19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160050334</v>
      </c>
      <c r="F83" s="22">
        <v>3817884</v>
      </c>
      <c r="G83" s="22">
        <v>0</v>
      </c>
      <c r="H83" s="22">
        <v>0</v>
      </c>
      <c r="I83" s="22">
        <v>0</v>
      </c>
      <c r="J83" s="22">
        <v>0</v>
      </c>
      <c r="K83" s="22"/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163868218</v>
      </c>
    </row>
    <row r="84" spans="1:19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327650461</v>
      </c>
      <c r="F84" s="22">
        <v>19469244</v>
      </c>
      <c r="G84" s="22">
        <v>0</v>
      </c>
      <c r="H84" s="22">
        <v>0</v>
      </c>
      <c r="I84" s="22">
        <v>0</v>
      </c>
      <c r="J84" s="22">
        <v>0</v>
      </c>
      <c r="K84" s="22"/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347119705</v>
      </c>
    </row>
    <row r="85" spans="1:19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43107939</v>
      </c>
      <c r="F85" s="22">
        <v>625037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43732976</v>
      </c>
    </row>
    <row r="86" spans="1:19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48655137</v>
      </c>
      <c r="F86" s="22">
        <v>2549568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51204705</v>
      </c>
    </row>
    <row r="87" spans="1:19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140561919</v>
      </c>
      <c r="F87" s="22">
        <v>4342136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144904055</v>
      </c>
    </row>
    <row r="88" spans="1:19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296638482</v>
      </c>
      <c r="F88" s="22">
        <v>-9225557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287412925</v>
      </c>
    </row>
    <row r="89" spans="1:19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95215420</v>
      </c>
      <c r="F89" s="22">
        <v>-1222023</v>
      </c>
      <c r="G89" s="22">
        <v>0</v>
      </c>
      <c r="H89" s="22">
        <v>0</v>
      </c>
      <c r="I89" s="22">
        <v>0</v>
      </c>
      <c r="J89" s="22">
        <v>0</v>
      </c>
      <c r="K89" s="22"/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93993397</v>
      </c>
    </row>
    <row r="90" spans="1:19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87407198</v>
      </c>
      <c r="F90" s="22">
        <v>3858626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91265824</v>
      </c>
    </row>
    <row r="91" spans="1:19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1040174568</v>
      </c>
      <c r="F91" s="22">
        <v>10950645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1051125213</v>
      </c>
    </row>
    <row r="92" spans="1:19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35231230</v>
      </c>
      <c r="F92" s="22">
        <v>-666689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34564541</v>
      </c>
    </row>
    <row r="93" spans="1:19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250874697</v>
      </c>
      <c r="F93" s="22">
        <v>10128559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-28</v>
      </c>
      <c r="S93" s="22">
        <v>261003228</v>
      </c>
    </row>
    <row r="94" spans="1:19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73742277</v>
      </c>
      <c r="F94" s="22">
        <v>1713924</v>
      </c>
      <c r="G94" s="22">
        <v>0</v>
      </c>
      <c r="H94" s="22">
        <v>0</v>
      </c>
      <c r="I94" s="22">
        <v>0</v>
      </c>
      <c r="J94" s="22">
        <v>0</v>
      </c>
      <c r="K94" s="22"/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75456201</v>
      </c>
    </row>
    <row r="95" spans="1:19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12737699</v>
      </c>
      <c r="F95" s="22">
        <v>-484943</v>
      </c>
      <c r="G95" s="22">
        <v>0</v>
      </c>
      <c r="H95" s="22">
        <v>0</v>
      </c>
      <c r="I95" s="22">
        <v>0</v>
      </c>
      <c r="J95" s="22">
        <v>0</v>
      </c>
      <c r="K95" s="22"/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12252756</v>
      </c>
    </row>
    <row r="96" spans="1:19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24950976</v>
      </c>
      <c r="F96" s="22">
        <v>1707851</v>
      </c>
      <c r="G96" s="22">
        <v>0</v>
      </c>
      <c r="H96" s="22">
        <v>0</v>
      </c>
      <c r="I96" s="22">
        <v>0</v>
      </c>
      <c r="J96" s="22">
        <v>0</v>
      </c>
      <c r="K96" s="22"/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-245487</v>
      </c>
      <c r="S96" s="22">
        <v>26413340</v>
      </c>
    </row>
    <row r="97" spans="1:19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33412681</v>
      </c>
      <c r="F97" s="22">
        <v>1172681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34585362</v>
      </c>
    </row>
    <row r="98" spans="1:19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15430096</v>
      </c>
      <c r="F98" s="22">
        <v>363982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15794078</v>
      </c>
    </row>
    <row r="99" spans="1:19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190034970</v>
      </c>
      <c r="F99" s="22">
        <v>4796685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194831655</v>
      </c>
    </row>
    <row r="100" spans="1:19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17489356</v>
      </c>
      <c r="F100" s="22">
        <v>794233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18283589</v>
      </c>
    </row>
    <row r="101" spans="1:19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163351876</v>
      </c>
      <c r="F101" s="22">
        <v>2039894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165391770</v>
      </c>
    </row>
    <row r="102" spans="1:19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20001774</v>
      </c>
      <c r="F102" s="22">
        <v>2475494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-1109797</v>
      </c>
      <c r="S102" s="22">
        <v>21367471</v>
      </c>
    </row>
    <row r="103" spans="1:19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10335161</v>
      </c>
      <c r="F103" s="22">
        <v>378295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10713456</v>
      </c>
    </row>
    <row r="104" spans="1:19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13945156</v>
      </c>
      <c r="F104" s="22">
        <v>3275500</v>
      </c>
      <c r="G104" s="22">
        <v>0</v>
      </c>
      <c r="H104" s="22">
        <v>0</v>
      </c>
      <c r="I104" s="22">
        <v>0</v>
      </c>
      <c r="J104" s="22">
        <v>0</v>
      </c>
      <c r="K104" s="22"/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17220656</v>
      </c>
    </row>
    <row r="105" spans="1:19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27215150</v>
      </c>
      <c r="F105" s="22">
        <v>1503085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28718235</v>
      </c>
    </row>
    <row r="106" spans="1:19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456225658</v>
      </c>
      <c r="F106" s="22">
        <v>30591752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-20903411</v>
      </c>
      <c r="P106" s="22">
        <v>0</v>
      </c>
      <c r="Q106" s="22">
        <v>20903411</v>
      </c>
      <c r="R106" s="22">
        <v>0</v>
      </c>
      <c r="S106" s="22">
        <v>486817410</v>
      </c>
    </row>
    <row r="107" spans="1:19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59332696</v>
      </c>
      <c r="F107" s="22">
        <v>2006689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61339385</v>
      </c>
    </row>
    <row r="108" spans="1:19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59306368</v>
      </c>
      <c r="F108" s="22">
        <v>2136014</v>
      </c>
      <c r="G108" s="22">
        <v>0</v>
      </c>
      <c r="H108" s="22">
        <v>0</v>
      </c>
      <c r="I108" s="22">
        <v>0</v>
      </c>
      <c r="J108" s="22">
        <v>0</v>
      </c>
      <c r="K108" s="22"/>
      <c r="L108" s="22">
        <v>0</v>
      </c>
      <c r="M108" s="22">
        <v>0</v>
      </c>
      <c r="N108" s="22">
        <v>0</v>
      </c>
      <c r="O108" s="22">
        <v>-500912</v>
      </c>
      <c r="P108" s="22">
        <v>0</v>
      </c>
      <c r="Q108" s="22">
        <v>500912</v>
      </c>
      <c r="R108" s="22">
        <v>0</v>
      </c>
      <c r="S108" s="22">
        <v>61442382</v>
      </c>
    </row>
    <row r="109" spans="1:19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12772661</v>
      </c>
      <c r="F109" s="22">
        <v>1083055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13855716</v>
      </c>
    </row>
    <row r="110" spans="1:19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34191632</v>
      </c>
      <c r="F110" s="22">
        <v>1354820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35546452</v>
      </c>
    </row>
    <row r="111" spans="1:19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143573589</v>
      </c>
      <c r="F111" s="22">
        <v>14064534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157638123</v>
      </c>
    </row>
    <row r="112" spans="1:19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42887715</v>
      </c>
      <c r="F112" s="22">
        <v>513319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43401034</v>
      </c>
    </row>
    <row r="113" spans="1:19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604076472</v>
      </c>
      <c r="F113" s="22">
        <v>15383154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619459626</v>
      </c>
    </row>
    <row r="114" spans="1:19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12442545</v>
      </c>
      <c r="F114" s="22">
        <v>347035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12789580</v>
      </c>
    </row>
    <row r="115" spans="1:19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52499821</v>
      </c>
      <c r="F115" s="22">
        <v>1613003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54112824</v>
      </c>
    </row>
    <row r="116" spans="1:19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15409654</v>
      </c>
      <c r="F116" s="22">
        <v>38529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15448183</v>
      </c>
    </row>
    <row r="117" spans="1:19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100021840</v>
      </c>
      <c r="F117" s="22">
        <v>3558663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-4963000</v>
      </c>
      <c r="P117" s="22">
        <v>0</v>
      </c>
      <c r="Q117" s="22">
        <v>4963000</v>
      </c>
      <c r="R117" s="22">
        <v>0</v>
      </c>
      <c r="S117" s="22">
        <v>103580503</v>
      </c>
    </row>
    <row r="118" spans="1:19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94515304</v>
      </c>
      <c r="F118" s="22">
        <v>724773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95240077</v>
      </c>
    </row>
    <row r="119" spans="1:19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71004396</v>
      </c>
      <c r="F119" s="22">
        <v>1421446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72425842</v>
      </c>
    </row>
    <row r="120" spans="1:19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134643540</v>
      </c>
      <c r="F120" s="22">
        <v>-2528246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132115294</v>
      </c>
    </row>
    <row r="121" spans="1:19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200277466</v>
      </c>
      <c r="F121" s="22">
        <v>18068542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218346008</v>
      </c>
    </row>
    <row r="122" spans="1:19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12198932</v>
      </c>
      <c r="F122" s="22">
        <v>-354978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11843954</v>
      </c>
    </row>
    <row r="123" spans="1:19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142434016</v>
      </c>
      <c r="F123" s="22">
        <v>7707048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150141064</v>
      </c>
    </row>
    <row r="124" spans="1:19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25482545</v>
      </c>
      <c r="F124" s="22">
        <v>106929</v>
      </c>
      <c r="G124" s="22">
        <v>0</v>
      </c>
      <c r="H124" s="22">
        <v>0</v>
      </c>
      <c r="I124" s="22">
        <v>0</v>
      </c>
      <c r="J124" s="22">
        <v>0</v>
      </c>
      <c r="K124" s="22"/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25589474</v>
      </c>
    </row>
    <row r="125" spans="1:19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43369687</v>
      </c>
      <c r="F125" s="22">
        <v>-512453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42857234</v>
      </c>
    </row>
    <row r="126" spans="1:19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14618437</v>
      </c>
      <c r="F126" s="22">
        <v>922079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15540516</v>
      </c>
    </row>
    <row r="127" spans="1:19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52370193</v>
      </c>
      <c r="F127" s="22">
        <v>1882482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39604</v>
      </c>
      <c r="P127" s="22">
        <v>0</v>
      </c>
      <c r="Q127" s="22">
        <v>-39604</v>
      </c>
      <c r="R127" s="22">
        <v>0</v>
      </c>
      <c r="S127" s="22">
        <v>54252675</v>
      </c>
    </row>
    <row r="128" spans="1:19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99915117</v>
      </c>
      <c r="F128" s="22">
        <v>8186679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108101796</v>
      </c>
    </row>
    <row r="129" spans="1:19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34859380</v>
      </c>
      <c r="F129" s="22">
        <v>-3994706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-630832</v>
      </c>
      <c r="P129" s="22">
        <v>0</v>
      </c>
      <c r="Q129" s="22">
        <v>630832</v>
      </c>
      <c r="R129" s="22">
        <v>0</v>
      </c>
      <c r="S129" s="22">
        <v>30864674</v>
      </c>
    </row>
    <row r="130" spans="1:19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32598911</v>
      </c>
      <c r="F130" s="22">
        <v>617321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33216232</v>
      </c>
    </row>
    <row r="131" spans="1:19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37890182</v>
      </c>
      <c r="F131" s="22">
        <v>6310689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44200871</v>
      </c>
    </row>
    <row r="132" spans="1:19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13730258</v>
      </c>
      <c r="F132" s="22">
        <v>701107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14431365</v>
      </c>
    </row>
    <row r="133" spans="1:19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55883803</v>
      </c>
      <c r="F133" s="22">
        <v>1808986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57692789</v>
      </c>
    </row>
    <row r="134" spans="1:19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289456295</v>
      </c>
      <c r="F134" s="22">
        <v>9238356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298694651</v>
      </c>
    </row>
    <row r="135" spans="1:19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172218368</v>
      </c>
      <c r="F135" s="22">
        <v>401507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172619875</v>
      </c>
    </row>
    <row r="136" spans="1:19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115420748</v>
      </c>
      <c r="F136" s="22">
        <v>-507205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114913543</v>
      </c>
    </row>
    <row r="137" spans="1:19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10439879</v>
      </c>
      <c r="F137" s="22">
        <v>61102</v>
      </c>
      <c r="G137" s="22">
        <v>0</v>
      </c>
      <c r="H137" s="22">
        <v>0</v>
      </c>
      <c r="I137" s="22">
        <v>0</v>
      </c>
      <c r="J137" s="22">
        <v>0</v>
      </c>
      <c r="K137" s="22"/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10500981</v>
      </c>
    </row>
    <row r="138" spans="1:19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22406618</v>
      </c>
      <c r="F138" s="22">
        <v>523391</v>
      </c>
      <c r="G138" s="22">
        <v>0</v>
      </c>
      <c r="H138" s="22">
        <v>0</v>
      </c>
      <c r="I138" s="22">
        <v>0</v>
      </c>
      <c r="J138" s="22">
        <v>0</v>
      </c>
      <c r="K138" s="22"/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22930009</v>
      </c>
    </row>
    <row r="139" spans="1:19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14890912</v>
      </c>
      <c r="F139" s="22">
        <v>6624086</v>
      </c>
      <c r="G139" s="22">
        <v>0</v>
      </c>
      <c r="H139" s="22">
        <v>0</v>
      </c>
      <c r="I139" s="22">
        <v>0</v>
      </c>
      <c r="J139" s="22">
        <v>0</v>
      </c>
      <c r="K139" s="22"/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21514998</v>
      </c>
    </row>
    <row r="140" spans="1:19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30301614</v>
      </c>
      <c r="F140" s="22">
        <v>946318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31247932</v>
      </c>
    </row>
    <row r="141" spans="1:19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22432208</v>
      </c>
      <c r="F141" s="22">
        <v>339116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22771324</v>
      </c>
    </row>
    <row r="142" spans="1:19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26179810</v>
      </c>
      <c r="F142" s="22">
        <v>-414109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25765701</v>
      </c>
    </row>
    <row r="143" spans="1:19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7976085</v>
      </c>
      <c r="F143" s="22">
        <v>4995</v>
      </c>
      <c r="G143" s="22">
        <v>0</v>
      </c>
      <c r="H143" s="22">
        <v>0</v>
      </c>
      <c r="I143" s="22">
        <v>0</v>
      </c>
      <c r="J143" s="22">
        <v>0</v>
      </c>
      <c r="K143" s="22"/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7981080</v>
      </c>
    </row>
    <row r="144" spans="1:19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14244220</v>
      </c>
      <c r="F144" s="22">
        <v>-394704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13849516</v>
      </c>
    </row>
    <row r="145" spans="1:19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30023169</v>
      </c>
      <c r="F145" s="22">
        <v>2521985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32545154</v>
      </c>
    </row>
    <row r="146" spans="1:19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131772506</v>
      </c>
      <c r="F146" s="22">
        <v>1001265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132773771</v>
      </c>
    </row>
    <row r="147" spans="1:19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10963106</v>
      </c>
      <c r="F147" s="22">
        <v>-72418</v>
      </c>
      <c r="G147" s="22">
        <v>0</v>
      </c>
      <c r="H147" s="22">
        <v>0</v>
      </c>
      <c r="I147" s="22">
        <v>0</v>
      </c>
      <c r="J147" s="22">
        <v>0</v>
      </c>
      <c r="K147" s="22"/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10890688</v>
      </c>
    </row>
    <row r="148" spans="1:19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43781883</v>
      </c>
      <c r="F148" s="22">
        <v>1415423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45197306</v>
      </c>
    </row>
    <row r="149" spans="1:19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22187771</v>
      </c>
      <c r="F149" s="22">
        <v>151352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22339123</v>
      </c>
    </row>
    <row r="150" spans="1:19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460021819</v>
      </c>
      <c r="F150" s="22">
        <v>22477241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482499060</v>
      </c>
    </row>
    <row r="151" spans="1:19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94376738</v>
      </c>
      <c r="F151" s="22">
        <v>-6635268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87741470</v>
      </c>
    </row>
    <row r="152" spans="1:19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9696340</v>
      </c>
      <c r="F152" s="22">
        <v>1345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9697685</v>
      </c>
    </row>
    <row r="153" spans="1:19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22100263</v>
      </c>
      <c r="F153" s="22">
        <v>490163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22590426</v>
      </c>
    </row>
    <row r="154" spans="1:19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123284035</v>
      </c>
      <c r="F154" s="22">
        <v>5862843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129146878</v>
      </c>
    </row>
    <row r="155" spans="1:19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52574889</v>
      </c>
      <c r="F155" s="22">
        <v>623439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53198328</v>
      </c>
    </row>
    <row r="156" spans="1:19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31499231</v>
      </c>
      <c r="F156" s="22">
        <v>865797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32365028</v>
      </c>
    </row>
    <row r="157" spans="1:19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55140597</v>
      </c>
      <c r="F157" s="22">
        <v>213739</v>
      </c>
      <c r="G157" s="22">
        <v>0</v>
      </c>
      <c r="H157" s="22">
        <v>0</v>
      </c>
      <c r="I157" s="22">
        <v>0</v>
      </c>
      <c r="J157" s="22">
        <v>0</v>
      </c>
      <c r="K157" s="22"/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55354336</v>
      </c>
    </row>
    <row r="158" spans="1:19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62853020</v>
      </c>
      <c r="F158" s="22">
        <v>-3134240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59718780</v>
      </c>
    </row>
    <row r="159" spans="1:19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47607835</v>
      </c>
      <c r="F159" s="22">
        <v>914308</v>
      </c>
      <c r="G159" s="22">
        <v>0</v>
      </c>
      <c r="H159" s="22">
        <v>0</v>
      </c>
      <c r="I159" s="22">
        <v>0</v>
      </c>
      <c r="J159" s="22">
        <v>0</v>
      </c>
      <c r="K159" s="22"/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48522143</v>
      </c>
    </row>
    <row r="160" spans="1:19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35176351</v>
      </c>
      <c r="F160" s="22">
        <v>-937431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34238920</v>
      </c>
    </row>
    <row r="161" spans="1:19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29076317</v>
      </c>
      <c r="F161" s="22">
        <v>3645415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32721732</v>
      </c>
    </row>
    <row r="162" spans="1:19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109427256</v>
      </c>
      <c r="F162" s="22">
        <v>2235676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111662932</v>
      </c>
    </row>
    <row r="163" spans="1:19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29902267</v>
      </c>
      <c r="F163" s="22">
        <v>274979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30177246</v>
      </c>
    </row>
    <row r="164" spans="1:19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37052460</v>
      </c>
      <c r="F164" s="22">
        <v>-167022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36885438</v>
      </c>
    </row>
    <row r="165" spans="1:19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124712590</v>
      </c>
      <c r="F165" s="22">
        <v>15614032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140326622</v>
      </c>
    </row>
    <row r="166" spans="1:19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14957453</v>
      </c>
      <c r="F166" s="22">
        <v>313064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15270517</v>
      </c>
    </row>
    <row r="167" spans="1:19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46318733</v>
      </c>
      <c r="F167" s="22">
        <v>-231034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46087699</v>
      </c>
    </row>
    <row r="168" spans="1:19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171078067</v>
      </c>
      <c r="F168" s="22">
        <v>3209409</v>
      </c>
      <c r="G168" s="22">
        <v>0</v>
      </c>
      <c r="H168" s="22">
        <v>0</v>
      </c>
      <c r="I168" s="22">
        <v>0</v>
      </c>
      <c r="J168" s="22">
        <v>0</v>
      </c>
      <c r="K168" s="22"/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174287476</v>
      </c>
    </row>
    <row r="169" spans="1:19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10648617</v>
      </c>
      <c r="F169" s="22">
        <v>2929356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13577973</v>
      </c>
    </row>
    <row r="170" spans="1:19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27744301</v>
      </c>
      <c r="F170" s="22">
        <v>603873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28348174</v>
      </c>
    </row>
    <row r="171" spans="1:19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71233444</v>
      </c>
      <c r="F171" s="22">
        <v>459676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71693120</v>
      </c>
    </row>
    <row r="172" spans="1:19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6876123</v>
      </c>
      <c r="F172" s="22">
        <v>121324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6997447</v>
      </c>
    </row>
    <row r="173" spans="1:19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92488054</v>
      </c>
      <c r="F173" s="22">
        <v>-331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92487723</v>
      </c>
    </row>
    <row r="174" spans="1:19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250023329</v>
      </c>
      <c r="F174" s="22">
        <v>11528386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261551715</v>
      </c>
    </row>
    <row r="175" spans="1:19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216019831</v>
      </c>
      <c r="F175" s="22">
        <v>3496810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219516641</v>
      </c>
    </row>
    <row r="176" spans="1:19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47241294</v>
      </c>
      <c r="F176" s="22">
        <v>3194833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50436127</v>
      </c>
    </row>
    <row r="177" spans="1:19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24371681</v>
      </c>
      <c r="F177" s="22">
        <v>559725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24931406</v>
      </c>
    </row>
    <row r="178" spans="1:19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207949632</v>
      </c>
      <c r="F178" s="22">
        <v>13887756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221837388</v>
      </c>
    </row>
    <row r="179" spans="1:19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146548927</v>
      </c>
      <c r="F179" s="22">
        <v>-3210869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143338058</v>
      </c>
    </row>
    <row r="180" spans="1:19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14664396</v>
      </c>
      <c r="F180" s="22">
        <v>417028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15081424</v>
      </c>
    </row>
    <row r="181" spans="1:19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24316045</v>
      </c>
      <c r="F181" s="22">
        <v>1189530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25505575</v>
      </c>
    </row>
    <row r="182" spans="1:19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15589998</v>
      </c>
      <c r="F182" s="22">
        <v>195664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15785662</v>
      </c>
    </row>
    <row r="183" spans="1:19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43818504</v>
      </c>
      <c r="F183" s="22">
        <v>-876361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42942143</v>
      </c>
    </row>
    <row r="184" spans="1:19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9769780</v>
      </c>
      <c r="F184" s="22">
        <v>1965176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11734956</v>
      </c>
    </row>
    <row r="185" spans="1:19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58980658</v>
      </c>
      <c r="F185" s="22">
        <v>38872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-4654795</v>
      </c>
      <c r="S185" s="22">
        <v>54364735</v>
      </c>
    </row>
    <row r="186" spans="1:19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71289590</v>
      </c>
      <c r="F186" s="22">
        <v>827437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72117027</v>
      </c>
    </row>
    <row r="187" spans="1:19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19565621</v>
      </c>
      <c r="F187" s="22">
        <v>535941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20101562</v>
      </c>
    </row>
    <row r="188" spans="1:19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26308754</v>
      </c>
      <c r="F188" s="22">
        <v>777079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27085833</v>
      </c>
    </row>
    <row r="189" spans="1:19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112706084</v>
      </c>
      <c r="F189" s="22">
        <v>4941420</v>
      </c>
      <c r="G189" s="22">
        <v>0</v>
      </c>
      <c r="H189" s="22">
        <v>0</v>
      </c>
      <c r="I189" s="22">
        <v>0</v>
      </c>
      <c r="J189" s="22">
        <v>0</v>
      </c>
      <c r="K189" s="22"/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117647504</v>
      </c>
    </row>
    <row r="190" spans="1:19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37590400</v>
      </c>
      <c r="F190" s="22">
        <v>-925603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36664797</v>
      </c>
    </row>
    <row r="191" spans="1:19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63191445</v>
      </c>
      <c r="F191" s="22">
        <v>453546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1399449</v>
      </c>
      <c r="P191" s="22">
        <v>0</v>
      </c>
      <c r="Q191" s="22">
        <v>-1399449</v>
      </c>
      <c r="R191" s="22">
        <v>0</v>
      </c>
      <c r="S191" s="22">
        <v>63644991</v>
      </c>
    </row>
    <row r="192" spans="1:19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179850156</v>
      </c>
      <c r="F192" s="22">
        <v>12648642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192498798</v>
      </c>
    </row>
    <row r="193" spans="1:19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8581843</v>
      </c>
      <c r="F193" s="22">
        <v>1744733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10326576</v>
      </c>
    </row>
    <row r="194" spans="1:19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9326484</v>
      </c>
      <c r="F194" s="22">
        <v>-3397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9323087</v>
      </c>
    </row>
    <row r="195" spans="1:19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14148547</v>
      </c>
      <c r="F195" s="22">
        <v>786640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14935187</v>
      </c>
    </row>
    <row r="196" spans="1:19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4802409</v>
      </c>
      <c r="F196" s="22">
        <v>-52056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4750353</v>
      </c>
    </row>
    <row r="197" spans="1:19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3500910</v>
      </c>
      <c r="F197" s="22">
        <v>50506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3551416</v>
      </c>
    </row>
    <row r="198" spans="1:19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6652446</v>
      </c>
      <c r="F198" s="22">
        <v>-370893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6281553</v>
      </c>
    </row>
    <row r="199" spans="1:19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11085448</v>
      </c>
      <c r="F199" s="22">
        <v>172018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11257466</v>
      </c>
    </row>
    <row r="200" spans="1:19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2895616</v>
      </c>
      <c r="F200" s="22">
        <v>1116485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4012101</v>
      </c>
    </row>
    <row r="201" spans="1:19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6139782</v>
      </c>
      <c r="F201" s="22">
        <v>-87825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6051957</v>
      </c>
    </row>
    <row r="202" spans="1:19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9984099</v>
      </c>
      <c r="F202" s="22">
        <v>-31179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9952920</v>
      </c>
    </row>
    <row r="203" spans="1:19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4086505</v>
      </c>
      <c r="F203" s="22">
        <v>85569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4172074</v>
      </c>
    </row>
    <row r="204" spans="1:19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5574382</v>
      </c>
      <c r="F204" s="22">
        <v>-177562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5396820</v>
      </c>
    </row>
    <row r="205" spans="1:19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15422946</v>
      </c>
      <c r="F205" s="22">
        <v>1315147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16738093</v>
      </c>
    </row>
    <row r="206" spans="1:19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2201129</v>
      </c>
      <c r="F206" s="22">
        <v>460782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2661911</v>
      </c>
    </row>
    <row r="207" spans="1:19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8699587</v>
      </c>
      <c r="F207" s="22">
        <v>-172831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-202</v>
      </c>
      <c r="S207" s="22">
        <v>8526554</v>
      </c>
    </row>
    <row r="208" spans="1:19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7258080</v>
      </c>
      <c r="F208" s="22">
        <v>488398</v>
      </c>
      <c r="G208" s="22">
        <v>0</v>
      </c>
      <c r="H208" s="22">
        <v>0</v>
      </c>
      <c r="I208" s="22">
        <v>0</v>
      </c>
      <c r="J208" s="22">
        <v>0</v>
      </c>
      <c r="K208" s="22"/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7746478</v>
      </c>
    </row>
    <row r="209" spans="1:19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4591848</v>
      </c>
      <c r="F209" s="22">
        <v>26605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4618453</v>
      </c>
    </row>
    <row r="210" spans="1:19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6680890</v>
      </c>
      <c r="F210" s="22">
        <v>-128783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6552107</v>
      </c>
    </row>
    <row r="211" spans="1:19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5839995</v>
      </c>
      <c r="F211" s="22">
        <v>114383</v>
      </c>
      <c r="G211" s="22">
        <v>0</v>
      </c>
      <c r="H211" s="22">
        <v>0</v>
      </c>
      <c r="I211" s="22">
        <v>0</v>
      </c>
      <c r="J211" s="22">
        <v>0</v>
      </c>
      <c r="K211" s="22"/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5954378</v>
      </c>
    </row>
    <row r="212" spans="1:19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21476056</v>
      </c>
      <c r="F212" s="22">
        <v>64651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21540707</v>
      </c>
    </row>
    <row r="213" spans="1:19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6760510</v>
      </c>
      <c r="F213" s="22">
        <v>-37889</v>
      </c>
      <c r="G213" s="22">
        <v>0</v>
      </c>
      <c r="H213" s="22">
        <v>0</v>
      </c>
      <c r="I213" s="22">
        <v>0</v>
      </c>
      <c r="J213" s="22">
        <v>0</v>
      </c>
      <c r="K213" s="22"/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6722621</v>
      </c>
    </row>
    <row r="214" spans="1:19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4044344</v>
      </c>
      <c r="F214" s="22">
        <v>-3704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4040640</v>
      </c>
    </row>
    <row r="215" spans="1:19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6591990</v>
      </c>
      <c r="F215" s="22">
        <v>149514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6741504</v>
      </c>
    </row>
    <row r="216" spans="1:19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3751472</v>
      </c>
      <c r="F216" s="22">
        <v>-134459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3617013</v>
      </c>
    </row>
    <row r="217" spans="1:19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9745008</v>
      </c>
      <c r="F217" s="22">
        <v>-272004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9473004</v>
      </c>
    </row>
    <row r="218" spans="1:19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4526214</v>
      </c>
      <c r="F218" s="22">
        <v>-99404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4426810</v>
      </c>
    </row>
    <row r="219" spans="1:19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18137043</v>
      </c>
      <c r="F219" s="22">
        <v>309061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18446104</v>
      </c>
    </row>
    <row r="220" spans="1:19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3725876</v>
      </c>
      <c r="F220" s="22">
        <v>309165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4035041</v>
      </c>
    </row>
    <row r="221" spans="1:19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7040959</v>
      </c>
      <c r="F221" s="22">
        <v>-223383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6817576</v>
      </c>
    </row>
    <row r="222" spans="1:19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3164514</v>
      </c>
      <c r="F222" s="22">
        <v>2002988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5167502</v>
      </c>
    </row>
    <row r="223" spans="1:19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5019129</v>
      </c>
      <c r="F223" s="22">
        <v>371834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5390963</v>
      </c>
    </row>
    <row r="224" spans="1:19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18590227</v>
      </c>
      <c r="F224" s="22">
        <v>235906</v>
      </c>
      <c r="G224" s="22">
        <v>0</v>
      </c>
      <c r="H224" s="22">
        <v>0</v>
      </c>
      <c r="I224" s="22">
        <v>0</v>
      </c>
      <c r="J224" s="22">
        <v>0</v>
      </c>
      <c r="K224" s="22"/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-1</v>
      </c>
      <c r="S224" s="22">
        <v>18826132</v>
      </c>
    </row>
    <row r="225" spans="1:19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16938949</v>
      </c>
      <c r="F225" s="22">
        <v>1358216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18297165</v>
      </c>
    </row>
    <row r="226" spans="1:19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4820512</v>
      </c>
      <c r="F226" s="22">
        <v>-129004</v>
      </c>
      <c r="G226" s="22">
        <v>0</v>
      </c>
      <c r="H226" s="22">
        <v>0</v>
      </c>
      <c r="I226" s="22">
        <v>0</v>
      </c>
      <c r="J226" s="22">
        <v>0</v>
      </c>
      <c r="K226" s="22"/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4691508</v>
      </c>
    </row>
    <row r="227" spans="1:19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18419170</v>
      </c>
      <c r="F227" s="22">
        <v>802819</v>
      </c>
      <c r="G227" s="22">
        <v>0</v>
      </c>
      <c r="H227" s="22">
        <v>0</v>
      </c>
      <c r="I227" s="22">
        <v>0</v>
      </c>
      <c r="J227" s="22">
        <v>0</v>
      </c>
      <c r="K227" s="22"/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19221989</v>
      </c>
    </row>
    <row r="228" spans="1:19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4016789</v>
      </c>
      <c r="F228" s="22">
        <v>46454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4063243</v>
      </c>
    </row>
    <row r="229" spans="1:19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3149938</v>
      </c>
      <c r="F229" s="22">
        <v>-127781</v>
      </c>
      <c r="G229" s="22">
        <v>0</v>
      </c>
      <c r="H229" s="22">
        <v>0</v>
      </c>
      <c r="I229" s="22">
        <v>0</v>
      </c>
      <c r="J229" s="22">
        <v>0</v>
      </c>
      <c r="K229" s="22"/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3022157</v>
      </c>
    </row>
    <row r="230" spans="1:19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5680900</v>
      </c>
      <c r="F230" s="22">
        <v>-167344</v>
      </c>
      <c r="G230" s="22">
        <v>0</v>
      </c>
      <c r="H230" s="22">
        <v>0</v>
      </c>
      <c r="I230" s="22">
        <v>0</v>
      </c>
      <c r="J230" s="22">
        <v>0</v>
      </c>
      <c r="K230" s="22"/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-192152</v>
      </c>
      <c r="S230" s="22">
        <v>5321404</v>
      </c>
    </row>
    <row r="231" spans="1:19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2990889</v>
      </c>
      <c r="F231" s="22">
        <v>195522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3186411</v>
      </c>
    </row>
    <row r="232" spans="1:19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5583297</v>
      </c>
      <c r="F232" s="22">
        <v>114350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5697647</v>
      </c>
    </row>
    <row r="233" spans="1:19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11351495</v>
      </c>
      <c r="F233" s="22">
        <v>-114475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11237020</v>
      </c>
    </row>
    <row r="234" spans="1:19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5950234</v>
      </c>
      <c r="F234" s="22">
        <v>1448329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7398563</v>
      </c>
    </row>
    <row r="235" spans="1:19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3478842</v>
      </c>
      <c r="F235" s="22">
        <v>76168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3555010</v>
      </c>
    </row>
    <row r="236" spans="1:19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8438236</v>
      </c>
      <c r="F236" s="22">
        <v>49887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8488123</v>
      </c>
    </row>
    <row r="237" spans="1:19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3699899</v>
      </c>
      <c r="F237" s="22">
        <v>438574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4138473</v>
      </c>
    </row>
    <row r="238" spans="1:19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7859016</v>
      </c>
      <c r="F238" s="22">
        <v>789348</v>
      </c>
      <c r="G238" s="22">
        <v>0</v>
      </c>
      <c r="H238" s="22">
        <v>0</v>
      </c>
      <c r="I238" s="22">
        <v>0</v>
      </c>
      <c r="J238" s="22">
        <v>0</v>
      </c>
      <c r="K238" s="22"/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8648364</v>
      </c>
    </row>
    <row r="239" spans="1:19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12265145</v>
      </c>
      <c r="F239" s="22">
        <v>360008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12625153</v>
      </c>
    </row>
    <row r="240" spans="1:19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11499625</v>
      </c>
      <c r="F240" s="22">
        <v>1103137</v>
      </c>
      <c r="G240" s="22">
        <v>0</v>
      </c>
      <c r="H240" s="22">
        <v>0</v>
      </c>
      <c r="I240" s="22">
        <v>0</v>
      </c>
      <c r="J240" s="22">
        <v>0</v>
      </c>
      <c r="K240" s="22"/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12602762</v>
      </c>
    </row>
    <row r="241" spans="1:19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12367125</v>
      </c>
      <c r="F241" s="22">
        <v>227657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12594782</v>
      </c>
    </row>
    <row r="242" spans="1:19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3866642</v>
      </c>
      <c r="F242" s="22">
        <v>-35183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3831459</v>
      </c>
    </row>
    <row r="243" spans="1:19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11546919</v>
      </c>
      <c r="F243" s="22">
        <v>293265</v>
      </c>
      <c r="G243" s="22">
        <v>0</v>
      </c>
      <c r="H243" s="22">
        <v>0</v>
      </c>
      <c r="I243" s="22">
        <v>0</v>
      </c>
      <c r="J243" s="22">
        <v>0</v>
      </c>
      <c r="K243" s="22"/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11840184</v>
      </c>
    </row>
    <row r="244" spans="1:19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12527084</v>
      </c>
      <c r="F244" s="22">
        <v>107002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12634086</v>
      </c>
    </row>
    <row r="245" spans="1:19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3914412</v>
      </c>
      <c r="F245" s="22">
        <v>207364</v>
      </c>
      <c r="G245" s="22">
        <v>0</v>
      </c>
      <c r="H245" s="22">
        <v>0</v>
      </c>
      <c r="I245" s="22">
        <v>0</v>
      </c>
      <c r="J245" s="22">
        <v>0</v>
      </c>
      <c r="K245" s="22"/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4121776</v>
      </c>
    </row>
    <row r="246" spans="1:19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4760006</v>
      </c>
      <c r="F246" s="22">
        <v>79487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4839493</v>
      </c>
    </row>
    <row r="247" spans="1:19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4594210</v>
      </c>
      <c r="F247" s="22">
        <v>269105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4863315</v>
      </c>
    </row>
    <row r="248" spans="1:19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17509223</v>
      </c>
      <c r="F248" s="22">
        <v>1564556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224000</v>
      </c>
      <c r="S248" s="22">
        <v>19297779</v>
      </c>
    </row>
    <row r="249" spans="1:19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5241733</v>
      </c>
      <c r="F249" s="22">
        <v>95097</v>
      </c>
      <c r="G249" s="22">
        <v>0</v>
      </c>
      <c r="H249" s="22">
        <v>0</v>
      </c>
      <c r="I249" s="22">
        <v>0</v>
      </c>
      <c r="J249" s="22">
        <v>0</v>
      </c>
      <c r="K249" s="22"/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5336830</v>
      </c>
    </row>
    <row r="250" spans="1:19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26713138</v>
      </c>
      <c r="F250" s="22">
        <v>-526922</v>
      </c>
      <c r="G250" s="22">
        <v>0</v>
      </c>
      <c r="H250" s="22">
        <v>0</v>
      </c>
      <c r="I250" s="22">
        <v>0</v>
      </c>
      <c r="J250" s="22">
        <v>0</v>
      </c>
      <c r="K250" s="22"/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26186216</v>
      </c>
    </row>
    <row r="251" spans="1:19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4063259</v>
      </c>
      <c r="F251" s="22">
        <v>260526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4323785</v>
      </c>
    </row>
    <row r="252" spans="1:19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6796868</v>
      </c>
      <c r="F252" s="22">
        <v>121612</v>
      </c>
      <c r="G252" s="22">
        <v>0</v>
      </c>
      <c r="H252" s="22">
        <v>0</v>
      </c>
      <c r="I252" s="22">
        <v>0</v>
      </c>
      <c r="J252" s="22">
        <v>0</v>
      </c>
      <c r="K252" s="22"/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6918480</v>
      </c>
    </row>
    <row r="253" spans="1:19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15619056</v>
      </c>
      <c r="F253" s="22">
        <v>629002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16248058</v>
      </c>
    </row>
    <row r="254" spans="1:19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8765995</v>
      </c>
      <c r="F254" s="22">
        <v>942924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9708919</v>
      </c>
    </row>
    <row r="255" spans="1:19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5164221</v>
      </c>
      <c r="F255" s="22">
        <v>329523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5493744</v>
      </c>
    </row>
    <row r="256" spans="1:19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11309717</v>
      </c>
      <c r="F256" s="22">
        <v>-191260</v>
      </c>
      <c r="G256" s="22">
        <v>0</v>
      </c>
      <c r="H256" s="22">
        <v>0</v>
      </c>
      <c r="I256" s="22">
        <v>0</v>
      </c>
      <c r="J256" s="22">
        <v>0</v>
      </c>
      <c r="K256" s="22"/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11118457</v>
      </c>
    </row>
    <row r="257" spans="1:19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10286856</v>
      </c>
      <c r="F257" s="22">
        <v>2088405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12375261</v>
      </c>
    </row>
    <row r="258" spans="1:19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4606546</v>
      </c>
      <c r="F258" s="22">
        <v>152048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4758594</v>
      </c>
    </row>
    <row r="259" spans="1:19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3764737</v>
      </c>
      <c r="F259" s="22">
        <v>187053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3951790</v>
      </c>
    </row>
    <row r="260" spans="1:19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12702344</v>
      </c>
      <c r="F260" s="22">
        <v>533964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13236308</v>
      </c>
    </row>
    <row r="261" spans="1:19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4984111</v>
      </c>
      <c r="F261" s="22">
        <v>208565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5192676</v>
      </c>
    </row>
    <row r="262" spans="1:19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3770482</v>
      </c>
      <c r="F262" s="22">
        <v>283685</v>
      </c>
      <c r="G262" s="22">
        <v>0</v>
      </c>
      <c r="H262" s="22">
        <v>0</v>
      </c>
      <c r="I262" s="22">
        <v>0</v>
      </c>
      <c r="J262" s="22">
        <v>0</v>
      </c>
      <c r="K262" s="22"/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4054167</v>
      </c>
    </row>
    <row r="263" spans="1:19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4055693</v>
      </c>
      <c r="F263" s="22">
        <v>327524</v>
      </c>
      <c r="G263" s="22">
        <v>0</v>
      </c>
      <c r="H263" s="22">
        <v>0</v>
      </c>
      <c r="I263" s="22">
        <v>0</v>
      </c>
      <c r="J263" s="22">
        <v>0</v>
      </c>
      <c r="K263" s="22"/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4383217</v>
      </c>
    </row>
    <row r="264" spans="1:19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3983023</v>
      </c>
      <c r="F264" s="22">
        <v>66681</v>
      </c>
      <c r="G264" s="22">
        <v>0</v>
      </c>
      <c r="H264" s="22">
        <v>0</v>
      </c>
      <c r="I264" s="22">
        <v>0</v>
      </c>
      <c r="J264" s="22">
        <v>0</v>
      </c>
      <c r="K264" s="22"/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4049704</v>
      </c>
    </row>
    <row r="265" spans="1:19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782557</v>
      </c>
      <c r="F265" s="22">
        <v>60418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842975</v>
      </c>
    </row>
    <row r="266" spans="1:19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1523960</v>
      </c>
      <c r="F266" s="22">
        <v>317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1524277</v>
      </c>
    </row>
    <row r="267" spans="1:19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3505233</v>
      </c>
      <c r="F267" s="22">
        <v>1069322</v>
      </c>
      <c r="G267" s="22">
        <v>0</v>
      </c>
      <c r="H267" s="22">
        <v>0</v>
      </c>
      <c r="I267" s="22">
        <v>0</v>
      </c>
      <c r="J267" s="22">
        <v>0</v>
      </c>
      <c r="K267" s="22"/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4574555</v>
      </c>
    </row>
    <row r="268" spans="1:19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1601507</v>
      </c>
      <c r="F268" s="22">
        <v>89044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1690551</v>
      </c>
    </row>
    <row r="269" spans="1:19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735784</v>
      </c>
      <c r="F269" s="22">
        <v>1383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737167</v>
      </c>
    </row>
    <row r="270" spans="1:19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766475</v>
      </c>
      <c r="F270" s="22">
        <v>52621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819096</v>
      </c>
    </row>
    <row r="271" spans="1:19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777535</v>
      </c>
      <c r="F271" s="22">
        <v>264852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1042387</v>
      </c>
    </row>
    <row r="272" spans="1:19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6820134</v>
      </c>
      <c r="F272" s="22">
        <v>-155977</v>
      </c>
      <c r="G272" s="22">
        <v>0</v>
      </c>
      <c r="H272" s="22">
        <v>0</v>
      </c>
      <c r="I272" s="22">
        <v>0</v>
      </c>
      <c r="J272" s="22">
        <v>0</v>
      </c>
      <c r="K272" s="22"/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6664157</v>
      </c>
    </row>
    <row r="273" spans="1:19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1235162</v>
      </c>
      <c r="F273" s="22">
        <v>106126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1341288</v>
      </c>
    </row>
    <row r="274" spans="1:19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6154796</v>
      </c>
      <c r="F274" s="22">
        <v>-30273</v>
      </c>
      <c r="G274" s="22">
        <v>0</v>
      </c>
      <c r="H274" s="22">
        <v>0</v>
      </c>
      <c r="I274" s="22">
        <v>0</v>
      </c>
      <c r="J274" s="22">
        <v>0</v>
      </c>
      <c r="K274" s="22"/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6124523</v>
      </c>
    </row>
    <row r="275" spans="1:19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8205850</v>
      </c>
      <c r="F275" s="22">
        <v>181241</v>
      </c>
      <c r="G275" s="22">
        <v>0</v>
      </c>
      <c r="H275" s="22">
        <v>0</v>
      </c>
      <c r="I275" s="22">
        <v>0</v>
      </c>
      <c r="J275" s="22">
        <v>0</v>
      </c>
      <c r="K275" s="22"/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8387091</v>
      </c>
    </row>
    <row r="276" spans="1:19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3596884</v>
      </c>
      <c r="F276" s="22">
        <v>-10997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3585887</v>
      </c>
    </row>
    <row r="277" spans="1:19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1577046</v>
      </c>
      <c r="F277" s="22">
        <v>186311</v>
      </c>
      <c r="G277" s="22">
        <v>0</v>
      </c>
      <c r="H277" s="22">
        <v>0</v>
      </c>
      <c r="I277" s="22">
        <v>0</v>
      </c>
      <c r="J277" s="22">
        <v>0</v>
      </c>
      <c r="K277" s="22"/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1763357</v>
      </c>
    </row>
    <row r="278" spans="1:19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1579919</v>
      </c>
      <c r="F278" s="22">
        <v>-52419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1527500</v>
      </c>
    </row>
    <row r="279" spans="1:19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1701350</v>
      </c>
      <c r="F279" s="22">
        <v>-116818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1584532</v>
      </c>
    </row>
    <row r="280" spans="1:19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965877</v>
      </c>
      <c r="F280" s="22">
        <v>286862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1252739</v>
      </c>
    </row>
    <row r="281" spans="1:19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1364752</v>
      </c>
      <c r="F281" s="22">
        <v>67484</v>
      </c>
      <c r="G281" s="22">
        <v>0</v>
      </c>
      <c r="H281" s="22">
        <v>0</v>
      </c>
      <c r="I281" s="22">
        <v>0</v>
      </c>
      <c r="J281" s="22">
        <v>0</v>
      </c>
      <c r="K281" s="22"/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1432236</v>
      </c>
    </row>
    <row r="282" spans="1:19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3607015</v>
      </c>
      <c r="F282" s="22">
        <v>329383</v>
      </c>
      <c r="G282" s="22">
        <v>0</v>
      </c>
      <c r="H282" s="22">
        <v>0</v>
      </c>
      <c r="I282" s="22">
        <v>0</v>
      </c>
      <c r="J282" s="22">
        <v>0</v>
      </c>
      <c r="K282" s="22"/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3936398</v>
      </c>
    </row>
    <row r="283" spans="1:19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1119044</v>
      </c>
      <c r="F283" s="22">
        <v>21211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1140255</v>
      </c>
    </row>
    <row r="284" spans="1:19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1525453</v>
      </c>
      <c r="F284" s="22">
        <v>-5810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1519643</v>
      </c>
    </row>
    <row r="285" spans="1:19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1360087</v>
      </c>
      <c r="F285" s="22">
        <v>176811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1536898</v>
      </c>
    </row>
    <row r="286" spans="1:19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3338945</v>
      </c>
      <c r="F286" s="22">
        <v>3794932</v>
      </c>
      <c r="G286" s="22">
        <v>0</v>
      </c>
      <c r="H286" s="22">
        <v>0</v>
      </c>
      <c r="I286" s="22">
        <v>0</v>
      </c>
      <c r="J286" s="22">
        <v>0</v>
      </c>
      <c r="K286" s="22"/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7133877</v>
      </c>
    </row>
    <row r="287" spans="1:19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2092700</v>
      </c>
      <c r="F287" s="22">
        <v>-48884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2043816</v>
      </c>
    </row>
    <row r="288" spans="1:19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1477620</v>
      </c>
      <c r="F288" s="22">
        <v>45083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-125000</v>
      </c>
      <c r="P288" s="22">
        <v>0</v>
      </c>
      <c r="Q288" s="22">
        <v>125000</v>
      </c>
      <c r="R288" s="22">
        <v>0</v>
      </c>
      <c r="S288" s="22">
        <v>1522703</v>
      </c>
    </row>
    <row r="289" spans="1:19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6456882</v>
      </c>
      <c r="F289" s="22">
        <v>23642</v>
      </c>
      <c r="G289" s="22">
        <v>0</v>
      </c>
      <c r="H289" s="22">
        <v>0</v>
      </c>
      <c r="I289" s="22">
        <v>0</v>
      </c>
      <c r="J289" s="22">
        <v>0</v>
      </c>
      <c r="K289" s="22"/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6480524</v>
      </c>
    </row>
    <row r="290" spans="1:19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5028962</v>
      </c>
      <c r="F290" s="22">
        <v>29272</v>
      </c>
      <c r="G290" s="22">
        <v>0</v>
      </c>
      <c r="H290" s="22">
        <v>0</v>
      </c>
      <c r="I290" s="22">
        <v>0</v>
      </c>
      <c r="J290" s="22">
        <v>0</v>
      </c>
      <c r="K290" s="22"/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5058234</v>
      </c>
    </row>
    <row r="291" spans="1:19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3941310</v>
      </c>
      <c r="F291" s="22">
        <v>-9920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3931390</v>
      </c>
    </row>
    <row r="292" spans="1:19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1522604</v>
      </c>
      <c r="F292" s="22">
        <v>153443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1676047</v>
      </c>
    </row>
    <row r="293" spans="1:19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692753</v>
      </c>
      <c r="F293" s="22">
        <v>36715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729468</v>
      </c>
    </row>
    <row r="294" spans="1:19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12168764</v>
      </c>
      <c r="F294" s="22">
        <v>-24883</v>
      </c>
      <c r="G294" s="22">
        <v>0</v>
      </c>
      <c r="H294" s="22">
        <v>0</v>
      </c>
      <c r="I294" s="22">
        <v>0</v>
      </c>
      <c r="J294" s="22">
        <v>0</v>
      </c>
      <c r="K294" s="22"/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12143881</v>
      </c>
    </row>
    <row r="295" spans="1:19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1755680</v>
      </c>
      <c r="F295" s="22">
        <v>-38927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1716753</v>
      </c>
    </row>
    <row r="296" spans="1:19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3612090</v>
      </c>
      <c r="F296" s="22">
        <v>-10388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3601702</v>
      </c>
    </row>
    <row r="297" spans="1:19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2951564</v>
      </c>
      <c r="F297" s="22">
        <v>-42596</v>
      </c>
      <c r="G297" s="22">
        <v>0</v>
      </c>
      <c r="H297" s="22">
        <v>0</v>
      </c>
      <c r="I297" s="22">
        <v>0</v>
      </c>
      <c r="J297" s="22">
        <v>0</v>
      </c>
      <c r="K297" s="22"/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-1</v>
      </c>
      <c r="S297" s="22">
        <v>2908967</v>
      </c>
    </row>
    <row r="298" spans="1:19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2987826</v>
      </c>
      <c r="F298" s="22">
        <v>-17183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2970643</v>
      </c>
    </row>
    <row r="299" spans="1:19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2652624</v>
      </c>
      <c r="F299" s="22">
        <v>122057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2774681</v>
      </c>
    </row>
    <row r="300" spans="1:19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2211593</v>
      </c>
      <c r="F300" s="22">
        <v>-23171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2188422</v>
      </c>
    </row>
    <row r="301" spans="1:19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1574105</v>
      </c>
      <c r="F301" s="22">
        <v>73370</v>
      </c>
      <c r="G301" s="22">
        <v>0</v>
      </c>
      <c r="H301" s="22">
        <v>0</v>
      </c>
      <c r="I301" s="22">
        <v>0</v>
      </c>
      <c r="J301" s="22">
        <v>0</v>
      </c>
      <c r="K301" s="22"/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1647475</v>
      </c>
    </row>
    <row r="302" spans="1:19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896535</v>
      </c>
      <c r="F302" s="22">
        <v>120442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1016977</v>
      </c>
    </row>
    <row r="303" spans="1:19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5022569</v>
      </c>
      <c r="F303" s="22">
        <v>193955</v>
      </c>
      <c r="G303" s="22">
        <v>0</v>
      </c>
      <c r="H303" s="22">
        <v>0</v>
      </c>
      <c r="I303" s="22">
        <v>0</v>
      </c>
      <c r="J303" s="22">
        <v>0</v>
      </c>
      <c r="K303" s="22"/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5216524</v>
      </c>
    </row>
    <row r="304" spans="1:19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2092200</v>
      </c>
      <c r="F304" s="22">
        <v>-52680</v>
      </c>
      <c r="G304" s="22">
        <v>0</v>
      </c>
      <c r="H304" s="22">
        <v>0</v>
      </c>
      <c r="I304" s="22">
        <v>0</v>
      </c>
      <c r="J304" s="22">
        <v>0</v>
      </c>
      <c r="K304" s="22"/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2039520</v>
      </c>
    </row>
    <row r="305" spans="1:19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1215014</v>
      </c>
      <c r="F305" s="22">
        <v>16454</v>
      </c>
      <c r="G305" s="22">
        <v>0</v>
      </c>
      <c r="H305" s="22">
        <v>0</v>
      </c>
      <c r="I305" s="22">
        <v>0</v>
      </c>
      <c r="J305" s="22">
        <v>0</v>
      </c>
      <c r="K305" s="22"/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1231468</v>
      </c>
    </row>
    <row r="306" spans="1:19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1241805</v>
      </c>
      <c r="F306" s="22">
        <v>-13826</v>
      </c>
      <c r="G306" s="22">
        <v>0</v>
      </c>
      <c r="H306" s="22">
        <v>0</v>
      </c>
      <c r="I306" s="22">
        <v>0</v>
      </c>
      <c r="J306" s="22">
        <v>0</v>
      </c>
      <c r="K306" s="22"/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1227979</v>
      </c>
    </row>
    <row r="307" spans="1:19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1830504</v>
      </c>
      <c r="F307" s="22">
        <v>360438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2190942</v>
      </c>
    </row>
    <row r="308" spans="1:19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2452783</v>
      </c>
      <c r="F308" s="22">
        <v>455816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2908599</v>
      </c>
    </row>
    <row r="309" spans="1:19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1250399</v>
      </c>
      <c r="F309" s="22">
        <v>-26957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1223442</v>
      </c>
    </row>
    <row r="310" spans="1:19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624886</v>
      </c>
      <c r="F310" s="22">
        <v>-61645</v>
      </c>
      <c r="G310" s="22">
        <v>0</v>
      </c>
      <c r="H310" s="22">
        <v>0</v>
      </c>
      <c r="I310" s="22">
        <v>0</v>
      </c>
      <c r="J310" s="22">
        <v>0</v>
      </c>
      <c r="K310" s="22"/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563241</v>
      </c>
    </row>
    <row r="311" spans="1:19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2742337</v>
      </c>
      <c r="F311" s="22">
        <v>42608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2784945</v>
      </c>
    </row>
    <row r="312" spans="1:19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2389815</v>
      </c>
      <c r="F312" s="22">
        <v>313857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2703672</v>
      </c>
    </row>
    <row r="313" spans="1:19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1724926</v>
      </c>
      <c r="F313" s="22">
        <v>279128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2004054</v>
      </c>
    </row>
    <row r="314" spans="1:19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1500265</v>
      </c>
      <c r="F314" s="22">
        <v>23770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1524035</v>
      </c>
    </row>
    <row r="315" spans="1:19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5961151</v>
      </c>
      <c r="F315" s="22">
        <v>379497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6340648</v>
      </c>
    </row>
    <row r="316" spans="1:19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14054046</v>
      </c>
      <c r="F316" s="22">
        <v>1137102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15191148</v>
      </c>
    </row>
    <row r="317" spans="1:19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884256</v>
      </c>
      <c r="F317" s="22">
        <v>91860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976116</v>
      </c>
    </row>
    <row r="318" spans="1:19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297239</v>
      </c>
      <c r="F318" s="22">
        <v>20285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317524</v>
      </c>
    </row>
    <row r="319" spans="1:19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61352</v>
      </c>
      <c r="F319" s="22">
        <v>29539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90891</v>
      </c>
    </row>
    <row r="320" spans="1:19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BC524-D5FA-46B0-9D22-6CC27096C412}">
  <dimension ref="A1:CF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4" width="15.7109375" customWidth="1"/>
  </cols>
  <sheetData>
    <row r="1" spans="1:84" ht="24" customHeight="1" x14ac:dyDescent="0.3">
      <c r="A1" s="4" t="str">
        <f>HYPERLINK("#'Index'!A1", "&lt;&lt; Index")</f>
        <v>&lt;&lt; Index</v>
      </c>
      <c r="B1" s="20" t="s">
        <v>812</v>
      </c>
      <c r="D1" s="20" t="s">
        <v>813</v>
      </c>
    </row>
    <row r="2" spans="1:84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814</v>
      </c>
      <c r="F2" s="21" t="s">
        <v>815</v>
      </c>
      <c r="G2" s="21" t="s">
        <v>816</v>
      </c>
      <c r="H2" s="21" t="s">
        <v>817</v>
      </c>
      <c r="I2" s="21" t="s">
        <v>818</v>
      </c>
      <c r="J2" s="21" t="s">
        <v>819</v>
      </c>
      <c r="K2" s="21" t="s">
        <v>820</v>
      </c>
      <c r="L2" s="21" t="s">
        <v>821</v>
      </c>
      <c r="M2" s="21" t="s">
        <v>822</v>
      </c>
      <c r="N2" s="21" t="s">
        <v>823</v>
      </c>
      <c r="O2" s="21" t="s">
        <v>824</v>
      </c>
      <c r="P2" s="21" t="s">
        <v>825</v>
      </c>
      <c r="Q2" s="21" t="s">
        <v>826</v>
      </c>
      <c r="R2" s="21" t="s">
        <v>827</v>
      </c>
      <c r="S2" s="21" t="s">
        <v>828</v>
      </c>
      <c r="T2" s="21" t="s">
        <v>829</v>
      </c>
      <c r="U2" s="21" t="s">
        <v>830</v>
      </c>
      <c r="V2" s="21" t="s">
        <v>831</v>
      </c>
      <c r="W2" s="21" t="s">
        <v>832</v>
      </c>
      <c r="X2" s="21" t="s">
        <v>833</v>
      </c>
      <c r="Y2" s="21" t="s">
        <v>834</v>
      </c>
      <c r="Z2" s="21" t="s">
        <v>835</v>
      </c>
      <c r="AA2" s="21" t="s">
        <v>836</v>
      </c>
      <c r="AB2" s="21" t="s">
        <v>837</v>
      </c>
      <c r="AC2" s="21" t="s">
        <v>838</v>
      </c>
      <c r="AD2" s="21" t="s">
        <v>839</v>
      </c>
      <c r="AE2" s="21" t="s">
        <v>840</v>
      </c>
      <c r="AF2" s="21" t="s">
        <v>841</v>
      </c>
      <c r="AG2" s="21" t="s">
        <v>842</v>
      </c>
      <c r="AH2" s="21" t="s">
        <v>843</v>
      </c>
      <c r="AI2" s="21" t="s">
        <v>844</v>
      </c>
      <c r="AJ2" s="21" t="s">
        <v>845</v>
      </c>
      <c r="AK2" s="21" t="s">
        <v>846</v>
      </c>
      <c r="AL2" s="21" t="s">
        <v>847</v>
      </c>
      <c r="AM2" s="21" t="s">
        <v>848</v>
      </c>
      <c r="AN2" s="21" t="s">
        <v>849</v>
      </c>
      <c r="AO2" s="21" t="s">
        <v>850</v>
      </c>
      <c r="AP2" s="21" t="s">
        <v>851</v>
      </c>
      <c r="AQ2" s="21" t="s">
        <v>64</v>
      </c>
      <c r="AR2" s="21" t="s">
        <v>852</v>
      </c>
      <c r="AS2" s="21" t="s">
        <v>815</v>
      </c>
      <c r="AT2" s="21" t="s">
        <v>816</v>
      </c>
      <c r="AU2" s="21" t="s">
        <v>817</v>
      </c>
      <c r="AV2" s="21" t="s">
        <v>818</v>
      </c>
      <c r="AW2" s="21" t="s">
        <v>819</v>
      </c>
      <c r="AX2" s="21" t="s">
        <v>820</v>
      </c>
      <c r="AY2" s="21" t="s">
        <v>821</v>
      </c>
      <c r="AZ2" s="21" t="s">
        <v>822</v>
      </c>
      <c r="BA2" s="21" t="s">
        <v>823</v>
      </c>
      <c r="BB2" s="21" t="s">
        <v>824</v>
      </c>
      <c r="BC2" s="21" t="s">
        <v>825</v>
      </c>
      <c r="BD2" s="21" t="s">
        <v>826</v>
      </c>
      <c r="BE2" s="21" t="s">
        <v>827</v>
      </c>
      <c r="BF2" s="21" t="s">
        <v>828</v>
      </c>
      <c r="BG2" s="21" t="s">
        <v>829</v>
      </c>
      <c r="BH2" s="21" t="s">
        <v>830</v>
      </c>
      <c r="BI2" s="21" t="s">
        <v>831</v>
      </c>
      <c r="BJ2" s="21" t="s">
        <v>832</v>
      </c>
      <c r="BK2" s="21" t="s">
        <v>833</v>
      </c>
      <c r="BL2" s="21" t="s">
        <v>834</v>
      </c>
      <c r="BM2" s="21" t="s">
        <v>835</v>
      </c>
      <c r="BN2" s="21" t="s">
        <v>836</v>
      </c>
      <c r="BO2" s="21" t="s">
        <v>837</v>
      </c>
      <c r="BP2" s="21" t="s">
        <v>838</v>
      </c>
      <c r="BQ2" s="21" t="s">
        <v>839</v>
      </c>
      <c r="BR2" s="21" t="s">
        <v>840</v>
      </c>
      <c r="BS2" s="21" t="s">
        <v>841</v>
      </c>
      <c r="BT2" s="21" t="s">
        <v>842</v>
      </c>
      <c r="BU2" s="21" t="s">
        <v>843</v>
      </c>
      <c r="BV2" s="21" t="s">
        <v>844</v>
      </c>
      <c r="BW2" s="21" t="s">
        <v>845</v>
      </c>
      <c r="BX2" s="21" t="s">
        <v>846</v>
      </c>
      <c r="BY2" s="21" t="s">
        <v>847</v>
      </c>
      <c r="BZ2" s="21" t="s">
        <v>848</v>
      </c>
      <c r="CA2" s="21" t="s">
        <v>849</v>
      </c>
      <c r="CB2" s="21" t="s">
        <v>850</v>
      </c>
      <c r="CC2" s="21" t="s">
        <v>851</v>
      </c>
      <c r="CD2" s="21" t="s">
        <v>64</v>
      </c>
      <c r="CE2" s="21" t="s">
        <v>853</v>
      </c>
      <c r="CF2" s="21" t="s">
        <v>854</v>
      </c>
    </row>
    <row r="3" spans="1:84" x14ac:dyDescent="0.25">
      <c r="A3" s="21"/>
      <c r="B3" s="21"/>
      <c r="C3" s="21"/>
      <c r="D3" s="21" t="s">
        <v>89</v>
      </c>
      <c r="E3" s="21" t="s">
        <v>855</v>
      </c>
      <c r="F3" s="21" t="s">
        <v>856</v>
      </c>
      <c r="G3" s="21" t="s">
        <v>857</v>
      </c>
      <c r="H3" s="21" t="s">
        <v>858</v>
      </c>
      <c r="I3" s="21" t="s">
        <v>859</v>
      </c>
      <c r="J3" s="21" t="s">
        <v>860</v>
      </c>
      <c r="K3" s="21" t="s">
        <v>861</v>
      </c>
      <c r="L3" s="21" t="s">
        <v>862</v>
      </c>
      <c r="M3" s="21" t="s">
        <v>863</v>
      </c>
      <c r="N3" s="21" t="s">
        <v>864</v>
      </c>
      <c r="O3" s="21" t="s">
        <v>865</v>
      </c>
      <c r="P3" s="21" t="s">
        <v>866</v>
      </c>
      <c r="Q3" s="21" t="s">
        <v>867</v>
      </c>
      <c r="R3" s="21" t="s">
        <v>868</v>
      </c>
      <c r="S3" s="21" t="s">
        <v>869</v>
      </c>
      <c r="T3" s="21" t="s">
        <v>870</v>
      </c>
      <c r="U3" s="21" t="s">
        <v>871</v>
      </c>
      <c r="V3" s="21" t="s">
        <v>872</v>
      </c>
      <c r="W3" s="21" t="s">
        <v>873</v>
      </c>
      <c r="X3" s="21" t="s">
        <v>874</v>
      </c>
      <c r="Y3" s="21" t="s">
        <v>875</v>
      </c>
      <c r="Z3" s="21" t="s">
        <v>876</v>
      </c>
      <c r="AA3" s="21" t="s">
        <v>877</v>
      </c>
      <c r="AB3" s="21" t="s">
        <v>878</v>
      </c>
      <c r="AC3" s="21" t="s">
        <v>879</v>
      </c>
      <c r="AD3" s="21" t="s">
        <v>880</v>
      </c>
      <c r="AE3" s="21" t="s">
        <v>881</v>
      </c>
      <c r="AF3" s="21" t="s">
        <v>882</v>
      </c>
      <c r="AG3" s="21" t="s">
        <v>883</v>
      </c>
      <c r="AH3" s="21" t="s">
        <v>884</v>
      </c>
      <c r="AI3" s="21" t="s">
        <v>885</v>
      </c>
      <c r="AJ3" s="21" t="s">
        <v>886</v>
      </c>
      <c r="AK3" s="21" t="s">
        <v>887</v>
      </c>
      <c r="AL3" s="21" t="s">
        <v>888</v>
      </c>
      <c r="AM3" s="21" t="s">
        <v>889</v>
      </c>
      <c r="AN3" s="21" t="s">
        <v>890</v>
      </c>
      <c r="AO3" s="21" t="s">
        <v>891</v>
      </c>
      <c r="AP3" s="21" t="s">
        <v>892</v>
      </c>
      <c r="AQ3" s="21" t="s">
        <v>893</v>
      </c>
      <c r="AR3" s="21" t="s">
        <v>894</v>
      </c>
      <c r="AS3" s="21" t="s">
        <v>895</v>
      </c>
      <c r="AT3" s="21" t="s">
        <v>896</v>
      </c>
      <c r="AU3" s="21" t="s">
        <v>897</v>
      </c>
      <c r="AV3" s="21" t="s">
        <v>898</v>
      </c>
      <c r="AW3" s="21" t="s">
        <v>899</v>
      </c>
      <c r="AX3" s="21" t="s">
        <v>900</v>
      </c>
      <c r="AY3" s="21" t="s">
        <v>901</v>
      </c>
      <c r="AZ3" s="21" t="s">
        <v>902</v>
      </c>
      <c r="BA3" s="21" t="s">
        <v>903</v>
      </c>
      <c r="BB3" s="21" t="s">
        <v>904</v>
      </c>
      <c r="BC3" s="21" t="s">
        <v>905</v>
      </c>
      <c r="BD3" s="21" t="s">
        <v>906</v>
      </c>
      <c r="BE3" s="21" t="s">
        <v>907</v>
      </c>
      <c r="BF3" s="21" t="s">
        <v>908</v>
      </c>
      <c r="BG3" s="21" t="s">
        <v>909</v>
      </c>
      <c r="BH3" s="21" t="s">
        <v>910</v>
      </c>
      <c r="BI3" s="21" t="s">
        <v>911</v>
      </c>
      <c r="BJ3" s="21" t="s">
        <v>912</v>
      </c>
      <c r="BK3" s="21" t="s">
        <v>913</v>
      </c>
      <c r="BL3" s="21" t="s">
        <v>914</v>
      </c>
      <c r="BM3" s="21" t="s">
        <v>915</v>
      </c>
      <c r="BN3" s="21" t="s">
        <v>916</v>
      </c>
      <c r="BO3" s="21" t="s">
        <v>917</v>
      </c>
      <c r="BP3" s="21" t="s">
        <v>918</v>
      </c>
      <c r="BQ3" s="21" t="s">
        <v>919</v>
      </c>
      <c r="BR3" s="21" t="s">
        <v>920</v>
      </c>
      <c r="BS3" s="21" t="s">
        <v>921</v>
      </c>
      <c r="BT3" s="21" t="s">
        <v>922</v>
      </c>
      <c r="BU3" s="21" t="s">
        <v>923</v>
      </c>
      <c r="BV3" s="21" t="s">
        <v>924</v>
      </c>
      <c r="BW3" s="21" t="s">
        <v>925</v>
      </c>
      <c r="BX3" s="21" t="s">
        <v>926</v>
      </c>
      <c r="BY3" s="21" t="s">
        <v>927</v>
      </c>
      <c r="BZ3" s="21" t="s">
        <v>928</v>
      </c>
      <c r="CA3" s="21" t="s">
        <v>929</v>
      </c>
      <c r="CB3" s="21" t="s">
        <v>930</v>
      </c>
      <c r="CC3" s="21" t="s">
        <v>931</v>
      </c>
      <c r="CD3" s="21" t="s">
        <v>932</v>
      </c>
      <c r="CE3" s="21" t="s">
        <v>933</v>
      </c>
      <c r="CF3" s="21" t="s">
        <v>934</v>
      </c>
    </row>
    <row r="4" spans="1:84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84308271</v>
      </c>
      <c r="F4" s="22">
        <v>0</v>
      </c>
      <c r="G4" s="22">
        <v>25348338</v>
      </c>
      <c r="H4" s="22">
        <v>0</v>
      </c>
      <c r="I4" s="22">
        <v>2738476</v>
      </c>
      <c r="J4" s="22">
        <v>279479</v>
      </c>
      <c r="K4" s="22">
        <v>61301</v>
      </c>
      <c r="L4" s="22">
        <v>0</v>
      </c>
      <c r="M4" s="22">
        <v>6908910</v>
      </c>
      <c r="N4" s="22">
        <v>0</v>
      </c>
      <c r="O4" s="22">
        <v>2652682</v>
      </c>
      <c r="P4" s="22">
        <v>27798779</v>
      </c>
      <c r="Q4" s="22">
        <v>0</v>
      </c>
      <c r="R4" s="22">
        <v>1845516</v>
      </c>
      <c r="S4" s="22">
        <v>8119953</v>
      </c>
      <c r="T4" s="22">
        <v>0</v>
      </c>
      <c r="U4" s="22">
        <v>29612282</v>
      </c>
      <c r="V4" s="22">
        <v>34847221</v>
      </c>
      <c r="W4" s="22">
        <v>10393575</v>
      </c>
      <c r="X4" s="22">
        <v>0</v>
      </c>
      <c r="Y4" s="22">
        <v>1631040</v>
      </c>
      <c r="Z4" s="22">
        <v>0</v>
      </c>
      <c r="AA4" s="22">
        <v>255505</v>
      </c>
      <c r="AB4" s="22">
        <v>0</v>
      </c>
      <c r="AC4" s="22">
        <v>3040115</v>
      </c>
      <c r="AD4" s="22">
        <v>161032</v>
      </c>
      <c r="AE4" s="22">
        <v>0</v>
      </c>
      <c r="AF4" s="22">
        <v>3524362</v>
      </c>
      <c r="AG4" s="22">
        <v>4264742</v>
      </c>
      <c r="AH4" s="22">
        <v>0</v>
      </c>
      <c r="AI4" s="22">
        <v>50673</v>
      </c>
      <c r="AJ4" s="22">
        <v>34911559</v>
      </c>
      <c r="AK4" s="22">
        <v>26800135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0</v>
      </c>
      <c r="AR4" s="22">
        <v>309553946</v>
      </c>
      <c r="AS4" s="22">
        <v>770417</v>
      </c>
      <c r="AT4" s="22">
        <v>31589025</v>
      </c>
      <c r="AU4" s="22">
        <v>0</v>
      </c>
      <c r="AV4" s="22">
        <v>16152881</v>
      </c>
      <c r="AW4" s="22">
        <v>17541599</v>
      </c>
      <c r="AX4" s="22">
        <v>260462</v>
      </c>
      <c r="AY4" s="22">
        <v>0</v>
      </c>
      <c r="AZ4" s="22">
        <v>5244464</v>
      </c>
      <c r="BA4" s="22">
        <v>0</v>
      </c>
      <c r="BB4" s="22">
        <v>11107568</v>
      </c>
      <c r="BC4" s="22">
        <v>28312251</v>
      </c>
      <c r="BD4" s="22">
        <v>0</v>
      </c>
      <c r="BE4" s="22">
        <v>5467755</v>
      </c>
      <c r="BF4" s="22">
        <v>3787608</v>
      </c>
      <c r="BG4" s="22">
        <v>0</v>
      </c>
      <c r="BH4" s="22">
        <v>16167981</v>
      </c>
      <c r="BI4" s="22">
        <v>17216355</v>
      </c>
      <c r="BJ4" s="22">
        <v>10758781</v>
      </c>
      <c r="BK4" s="22">
        <v>0</v>
      </c>
      <c r="BL4" s="22">
        <v>2669536</v>
      </c>
      <c r="BM4" s="22">
        <v>0</v>
      </c>
      <c r="BN4" s="22">
        <v>82512</v>
      </c>
      <c r="BO4" s="22">
        <v>0</v>
      </c>
      <c r="BP4" s="22">
        <v>4049097</v>
      </c>
      <c r="BQ4" s="22">
        <v>1711800</v>
      </c>
      <c r="BR4" s="22">
        <v>0</v>
      </c>
      <c r="BS4" s="22">
        <v>1789555</v>
      </c>
      <c r="BT4" s="22">
        <v>1998361</v>
      </c>
      <c r="BU4" s="22">
        <v>0</v>
      </c>
      <c r="BV4" s="22">
        <v>0</v>
      </c>
      <c r="BW4" s="22">
        <v>24444848</v>
      </c>
      <c r="BX4" s="22">
        <v>5393751</v>
      </c>
      <c r="BY4" s="22">
        <v>0</v>
      </c>
      <c r="BZ4" s="22">
        <v>0</v>
      </c>
      <c r="CA4" s="22">
        <v>0</v>
      </c>
      <c r="CB4" s="22">
        <v>0</v>
      </c>
      <c r="CC4" s="22">
        <v>0</v>
      </c>
      <c r="CD4" s="22">
        <v>0</v>
      </c>
      <c r="CE4" s="22">
        <v>206516607</v>
      </c>
      <c r="CF4" s="22">
        <v>103037339</v>
      </c>
    </row>
    <row r="5" spans="1:84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1083</v>
      </c>
      <c r="G5" s="22">
        <v>35757547</v>
      </c>
      <c r="H5" s="22">
        <v>0</v>
      </c>
      <c r="I5" s="22">
        <v>624736</v>
      </c>
      <c r="J5" s="22">
        <v>66113</v>
      </c>
      <c r="K5" s="22">
        <v>0</v>
      </c>
      <c r="L5" s="22">
        <v>0</v>
      </c>
      <c r="M5" s="22">
        <v>395584</v>
      </c>
      <c r="N5" s="22">
        <v>0</v>
      </c>
      <c r="O5" s="22">
        <v>83403</v>
      </c>
      <c r="P5" s="22">
        <v>369514</v>
      </c>
      <c r="Q5" s="22">
        <v>0</v>
      </c>
      <c r="R5" s="22">
        <v>93380</v>
      </c>
      <c r="S5" s="22">
        <v>761088</v>
      </c>
      <c r="T5" s="22">
        <v>0</v>
      </c>
      <c r="U5" s="22">
        <v>6111555</v>
      </c>
      <c r="V5" s="22">
        <v>5174069</v>
      </c>
      <c r="W5" s="22">
        <v>2290254</v>
      </c>
      <c r="X5" s="22">
        <v>43000</v>
      </c>
      <c r="Y5" s="22">
        <v>427609</v>
      </c>
      <c r="Z5" s="22">
        <v>1864201</v>
      </c>
      <c r="AA5" s="22">
        <v>14853</v>
      </c>
      <c r="AB5" s="22">
        <v>6785</v>
      </c>
      <c r="AC5" s="22">
        <v>2029946</v>
      </c>
      <c r="AD5" s="22">
        <v>178232</v>
      </c>
      <c r="AE5" s="22">
        <v>1579341</v>
      </c>
      <c r="AF5" s="22">
        <v>0</v>
      </c>
      <c r="AG5" s="22">
        <v>0</v>
      </c>
      <c r="AH5" s="22">
        <v>139236</v>
      </c>
      <c r="AI5" s="22">
        <v>0</v>
      </c>
      <c r="AJ5" s="22">
        <v>4743201</v>
      </c>
      <c r="AK5" s="22">
        <v>171416</v>
      </c>
      <c r="AL5" s="22">
        <v>57500</v>
      </c>
      <c r="AM5" s="22">
        <v>0</v>
      </c>
      <c r="AN5" s="22">
        <v>0</v>
      </c>
      <c r="AO5" s="22">
        <v>0</v>
      </c>
      <c r="AP5" s="22">
        <v>0</v>
      </c>
      <c r="AQ5" s="22">
        <v>274608</v>
      </c>
      <c r="AR5" s="22">
        <v>63258254</v>
      </c>
      <c r="AS5" s="22">
        <v>598359</v>
      </c>
      <c r="AT5" s="22">
        <v>12159151</v>
      </c>
      <c r="AU5" s="22">
        <v>17251</v>
      </c>
      <c r="AV5" s="22">
        <v>3886496</v>
      </c>
      <c r="AW5" s="22">
        <v>1793881</v>
      </c>
      <c r="AX5" s="22">
        <v>19527</v>
      </c>
      <c r="AY5" s="22">
        <v>0</v>
      </c>
      <c r="AZ5" s="22">
        <v>888392</v>
      </c>
      <c r="BA5" s="22">
        <v>0</v>
      </c>
      <c r="BB5" s="22">
        <v>5393119</v>
      </c>
      <c r="BC5" s="22">
        <v>9216410</v>
      </c>
      <c r="BD5" s="22">
        <v>0</v>
      </c>
      <c r="BE5" s="22">
        <v>3373856</v>
      </c>
      <c r="BF5" s="22">
        <v>928414</v>
      </c>
      <c r="BG5" s="22">
        <v>0</v>
      </c>
      <c r="BH5" s="22">
        <v>4536763</v>
      </c>
      <c r="BI5" s="22">
        <v>3906857</v>
      </c>
      <c r="BJ5" s="22">
        <v>1396681</v>
      </c>
      <c r="BK5" s="22">
        <v>115949</v>
      </c>
      <c r="BL5" s="22">
        <v>637838</v>
      </c>
      <c r="BM5" s="22">
        <v>1970673</v>
      </c>
      <c r="BN5" s="22">
        <v>2316</v>
      </c>
      <c r="BO5" s="22">
        <v>335450</v>
      </c>
      <c r="BP5" s="22">
        <v>1388828</v>
      </c>
      <c r="BQ5" s="22">
        <v>759646</v>
      </c>
      <c r="BR5" s="22">
        <v>1957096</v>
      </c>
      <c r="BS5" s="22">
        <v>0</v>
      </c>
      <c r="BT5" s="22">
        <v>0</v>
      </c>
      <c r="BU5" s="22">
        <v>9471</v>
      </c>
      <c r="BV5" s="22">
        <v>0</v>
      </c>
      <c r="BW5" s="22">
        <v>8237228</v>
      </c>
      <c r="BX5" s="22">
        <v>1489911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65019562</v>
      </c>
      <c r="CF5" s="22">
        <v>-1761308</v>
      </c>
    </row>
    <row r="6" spans="1:84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17339694</v>
      </c>
      <c r="F6" s="22">
        <v>0</v>
      </c>
      <c r="G6" s="22">
        <v>785709</v>
      </c>
      <c r="H6" s="22">
        <v>0</v>
      </c>
      <c r="I6" s="22">
        <v>984521</v>
      </c>
      <c r="J6" s="22">
        <v>1021518</v>
      </c>
      <c r="K6" s="22">
        <v>0</v>
      </c>
      <c r="L6" s="22">
        <v>0</v>
      </c>
      <c r="M6" s="22">
        <v>524622</v>
      </c>
      <c r="N6" s="22">
        <v>0</v>
      </c>
      <c r="O6" s="22">
        <v>0</v>
      </c>
      <c r="P6" s="22">
        <v>2421234</v>
      </c>
      <c r="Q6" s="22">
        <v>43268</v>
      </c>
      <c r="R6" s="22">
        <v>0</v>
      </c>
      <c r="S6" s="22">
        <v>0</v>
      </c>
      <c r="T6" s="22">
        <v>0</v>
      </c>
      <c r="U6" s="22">
        <v>4771467</v>
      </c>
      <c r="V6" s="22">
        <v>1858717</v>
      </c>
      <c r="W6" s="22">
        <v>1889079</v>
      </c>
      <c r="X6" s="22">
        <v>0</v>
      </c>
      <c r="Y6" s="22">
        <v>692944</v>
      </c>
      <c r="Z6" s="22">
        <v>0</v>
      </c>
      <c r="AA6" s="22">
        <v>60310</v>
      </c>
      <c r="AB6" s="22">
        <v>0</v>
      </c>
      <c r="AC6" s="22">
        <v>338924</v>
      </c>
      <c r="AD6" s="22">
        <v>170961</v>
      </c>
      <c r="AE6" s="22">
        <v>88063</v>
      </c>
      <c r="AF6" s="22">
        <v>0</v>
      </c>
      <c r="AG6" s="22">
        <v>15299</v>
      </c>
      <c r="AH6" s="22">
        <v>0</v>
      </c>
      <c r="AI6" s="22">
        <v>0</v>
      </c>
      <c r="AJ6" s="22">
        <v>2590354</v>
      </c>
      <c r="AK6" s="22">
        <v>73123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0</v>
      </c>
      <c r="AR6" s="22">
        <v>35669807</v>
      </c>
      <c r="AS6" s="22">
        <v>402143</v>
      </c>
      <c r="AT6" s="22">
        <v>3989695</v>
      </c>
      <c r="AU6" s="22">
        <v>0</v>
      </c>
      <c r="AV6" s="22">
        <v>4143285</v>
      </c>
      <c r="AW6" s="22">
        <v>1138515</v>
      </c>
      <c r="AX6" s="22">
        <v>0</v>
      </c>
      <c r="AY6" s="22">
        <v>0</v>
      </c>
      <c r="AZ6" s="22">
        <v>780531</v>
      </c>
      <c r="BA6" s="22">
        <v>0</v>
      </c>
      <c r="BB6" s="22">
        <v>313164</v>
      </c>
      <c r="BC6" s="22">
        <v>5279803</v>
      </c>
      <c r="BD6" s="22">
        <v>74832</v>
      </c>
      <c r="BE6" s="22">
        <v>0</v>
      </c>
      <c r="BF6" s="22">
        <v>0</v>
      </c>
      <c r="BG6" s="22">
        <v>0</v>
      </c>
      <c r="BH6" s="22">
        <v>4297511</v>
      </c>
      <c r="BI6" s="22">
        <v>1676633</v>
      </c>
      <c r="BJ6" s="22">
        <v>1864084</v>
      </c>
      <c r="BK6" s="22">
        <v>0</v>
      </c>
      <c r="BL6" s="22">
        <v>808190</v>
      </c>
      <c r="BM6" s="22">
        <v>0</v>
      </c>
      <c r="BN6" s="22">
        <v>183838</v>
      </c>
      <c r="BO6" s="22">
        <v>0</v>
      </c>
      <c r="BP6" s="22">
        <v>1001235</v>
      </c>
      <c r="BQ6" s="22">
        <v>195961</v>
      </c>
      <c r="BR6" s="22">
        <v>59982</v>
      </c>
      <c r="BS6" s="22">
        <v>0</v>
      </c>
      <c r="BT6" s="22">
        <v>11809</v>
      </c>
      <c r="BU6" s="22">
        <v>9633</v>
      </c>
      <c r="BV6" s="22">
        <v>0</v>
      </c>
      <c r="BW6" s="22">
        <v>7832482</v>
      </c>
      <c r="BX6" s="22">
        <v>1574303</v>
      </c>
      <c r="BY6" s="22">
        <v>0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35637629</v>
      </c>
      <c r="CF6" s="22">
        <v>32178</v>
      </c>
    </row>
    <row r="7" spans="1:84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10746000</v>
      </c>
      <c r="F7" s="22">
        <v>9000</v>
      </c>
      <c r="G7" s="22">
        <v>2933586000</v>
      </c>
      <c r="H7" s="22">
        <v>0</v>
      </c>
      <c r="I7" s="22">
        <v>109439000</v>
      </c>
      <c r="J7" s="22">
        <v>14516000</v>
      </c>
      <c r="K7" s="22">
        <v>67613000</v>
      </c>
      <c r="L7" s="22">
        <v>0</v>
      </c>
      <c r="M7" s="22">
        <v>5947000</v>
      </c>
      <c r="N7" s="22">
        <v>0</v>
      </c>
      <c r="O7" s="22">
        <v>11475000</v>
      </c>
      <c r="P7" s="22">
        <v>250628000</v>
      </c>
      <c r="Q7" s="22">
        <v>0</v>
      </c>
      <c r="R7" s="22">
        <v>483039000</v>
      </c>
      <c r="S7" s="22">
        <v>172618000</v>
      </c>
      <c r="T7" s="22">
        <v>166686000</v>
      </c>
      <c r="U7" s="22">
        <v>354384000</v>
      </c>
      <c r="V7" s="22">
        <v>516673000</v>
      </c>
      <c r="W7" s="22">
        <v>173593000</v>
      </c>
      <c r="X7" s="22">
        <v>10572000</v>
      </c>
      <c r="Y7" s="22">
        <v>99961000</v>
      </c>
      <c r="Z7" s="22">
        <v>0</v>
      </c>
      <c r="AA7" s="22">
        <v>7021000</v>
      </c>
      <c r="AB7" s="22">
        <v>0</v>
      </c>
      <c r="AC7" s="22">
        <v>143337000</v>
      </c>
      <c r="AD7" s="22">
        <v>6968000</v>
      </c>
      <c r="AE7" s="22">
        <v>0</v>
      </c>
      <c r="AF7" s="22">
        <v>124354000</v>
      </c>
      <c r="AG7" s="22">
        <v>62933000</v>
      </c>
      <c r="AH7" s="22">
        <v>0</v>
      </c>
      <c r="AI7" s="22">
        <v>0</v>
      </c>
      <c r="AJ7" s="22">
        <v>141843000</v>
      </c>
      <c r="AK7" s="22">
        <v>11221000</v>
      </c>
      <c r="AL7" s="22">
        <v>27338000</v>
      </c>
      <c r="AM7" s="22">
        <v>2570000</v>
      </c>
      <c r="AN7" s="22">
        <v>0</v>
      </c>
      <c r="AO7" s="22">
        <v>181248000</v>
      </c>
      <c r="AP7" s="22">
        <v>0</v>
      </c>
      <c r="AQ7" s="22">
        <v>0</v>
      </c>
      <c r="AR7" s="22">
        <v>6090318000</v>
      </c>
      <c r="AS7" s="22">
        <v>13015000</v>
      </c>
      <c r="AT7" s="22">
        <v>513263000</v>
      </c>
      <c r="AU7" s="22">
        <v>0</v>
      </c>
      <c r="AV7" s="22">
        <v>629432000</v>
      </c>
      <c r="AW7" s="22">
        <v>306112000</v>
      </c>
      <c r="AX7" s="22">
        <v>196049000</v>
      </c>
      <c r="AY7" s="22">
        <v>0</v>
      </c>
      <c r="AZ7" s="22">
        <v>19223000</v>
      </c>
      <c r="BA7" s="22">
        <v>0</v>
      </c>
      <c r="BB7" s="22">
        <v>33875000</v>
      </c>
      <c r="BC7" s="22">
        <v>475368000</v>
      </c>
      <c r="BD7" s="22">
        <v>0</v>
      </c>
      <c r="BE7" s="22">
        <v>696811000</v>
      </c>
      <c r="BF7" s="22">
        <v>58034000</v>
      </c>
      <c r="BG7" s="22">
        <v>27100000</v>
      </c>
      <c r="BH7" s="22">
        <v>411682000</v>
      </c>
      <c r="BI7" s="22">
        <v>246406000</v>
      </c>
      <c r="BJ7" s="22">
        <v>170809000</v>
      </c>
      <c r="BK7" s="22">
        <v>27702000</v>
      </c>
      <c r="BL7" s="22">
        <v>136092000</v>
      </c>
      <c r="BM7" s="22">
        <v>0</v>
      </c>
      <c r="BN7" s="22">
        <v>6697000</v>
      </c>
      <c r="BO7" s="22">
        <v>0</v>
      </c>
      <c r="BP7" s="22">
        <v>298842000</v>
      </c>
      <c r="BQ7" s="22">
        <v>20400000</v>
      </c>
      <c r="BR7" s="22">
        <v>0</v>
      </c>
      <c r="BS7" s="22">
        <v>117137000</v>
      </c>
      <c r="BT7" s="22">
        <v>176420000</v>
      </c>
      <c r="BU7" s="22">
        <v>0</v>
      </c>
      <c r="BV7" s="22">
        <v>0</v>
      </c>
      <c r="BW7" s="22">
        <v>263828000</v>
      </c>
      <c r="BX7" s="22">
        <v>74844000</v>
      </c>
      <c r="BY7" s="22">
        <v>40039000</v>
      </c>
      <c r="BZ7" s="22">
        <v>26027000</v>
      </c>
      <c r="CA7" s="22">
        <v>0</v>
      </c>
      <c r="CB7" s="22">
        <v>0</v>
      </c>
      <c r="CC7" s="22">
        <v>0</v>
      </c>
      <c r="CD7" s="22">
        <v>0</v>
      </c>
      <c r="CE7" s="22">
        <v>4985207000</v>
      </c>
      <c r="CF7" s="22">
        <v>1105111000</v>
      </c>
    </row>
    <row r="8" spans="1:84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30015200</v>
      </c>
      <c r="F8" s="22">
        <v>0</v>
      </c>
      <c r="G8" s="22">
        <v>7963623</v>
      </c>
      <c r="H8" s="22">
        <v>0</v>
      </c>
      <c r="I8" s="22">
        <v>2360524</v>
      </c>
      <c r="J8" s="22">
        <v>234617</v>
      </c>
      <c r="K8" s="22">
        <v>0</v>
      </c>
      <c r="L8" s="22">
        <v>0</v>
      </c>
      <c r="M8" s="22">
        <v>10736</v>
      </c>
      <c r="N8" s="22">
        <v>924651</v>
      </c>
      <c r="O8" s="22">
        <v>16003</v>
      </c>
      <c r="P8" s="22">
        <v>2327555</v>
      </c>
      <c r="Q8" s="22">
        <v>138804</v>
      </c>
      <c r="R8" s="22">
        <v>76107</v>
      </c>
      <c r="S8" s="22">
        <v>0</v>
      </c>
      <c r="T8" s="22">
        <v>0</v>
      </c>
      <c r="U8" s="22">
        <v>10529099</v>
      </c>
      <c r="V8" s="22">
        <v>5391707</v>
      </c>
      <c r="W8" s="22">
        <v>3808730</v>
      </c>
      <c r="X8" s="22">
        <v>0</v>
      </c>
      <c r="Y8" s="22">
        <v>0</v>
      </c>
      <c r="Z8" s="22">
        <v>0</v>
      </c>
      <c r="AA8" s="22">
        <v>248448</v>
      </c>
      <c r="AB8" s="22">
        <v>0</v>
      </c>
      <c r="AC8" s="22">
        <v>351647</v>
      </c>
      <c r="AD8" s="22">
        <v>323176</v>
      </c>
      <c r="AE8" s="22">
        <v>0</v>
      </c>
      <c r="AF8" s="22">
        <v>0</v>
      </c>
      <c r="AG8" s="22">
        <v>52716</v>
      </c>
      <c r="AH8" s="22">
        <v>4509</v>
      </c>
      <c r="AI8" s="22">
        <v>0</v>
      </c>
      <c r="AJ8" s="22">
        <v>3943459</v>
      </c>
      <c r="AK8" s="22">
        <v>132733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68854044</v>
      </c>
      <c r="AS8" s="22">
        <v>563480</v>
      </c>
      <c r="AT8" s="22">
        <v>7005695</v>
      </c>
      <c r="AU8" s="22">
        <v>0</v>
      </c>
      <c r="AV8" s="22">
        <v>8623707</v>
      </c>
      <c r="AW8" s="22">
        <v>1610733</v>
      </c>
      <c r="AX8" s="22">
        <v>0</v>
      </c>
      <c r="AY8" s="22">
        <v>0</v>
      </c>
      <c r="AZ8" s="22">
        <v>202076</v>
      </c>
      <c r="BA8" s="22">
        <v>474045</v>
      </c>
      <c r="BB8" s="22">
        <v>3922051</v>
      </c>
      <c r="BC8" s="22">
        <v>6577152</v>
      </c>
      <c r="BD8" s="22">
        <v>336394</v>
      </c>
      <c r="BE8" s="22">
        <v>291070</v>
      </c>
      <c r="BF8" s="22">
        <v>608814</v>
      </c>
      <c r="BG8" s="22">
        <v>0</v>
      </c>
      <c r="BH8" s="22">
        <v>5894477</v>
      </c>
      <c r="BI8" s="22">
        <v>5390416</v>
      </c>
      <c r="BJ8" s="22">
        <v>-4921255</v>
      </c>
      <c r="BK8" s="22">
        <v>0</v>
      </c>
      <c r="BL8" s="22">
        <v>132765</v>
      </c>
      <c r="BM8" s="22">
        <v>0</v>
      </c>
      <c r="BN8" s="22">
        <v>236011</v>
      </c>
      <c r="BO8" s="22">
        <v>0</v>
      </c>
      <c r="BP8" s="22">
        <v>818052</v>
      </c>
      <c r="BQ8" s="22">
        <v>668653</v>
      </c>
      <c r="BR8" s="22">
        <v>0</v>
      </c>
      <c r="BS8" s="22">
        <v>0</v>
      </c>
      <c r="BT8" s="22">
        <v>55371</v>
      </c>
      <c r="BU8" s="22">
        <v>0</v>
      </c>
      <c r="BV8" s="22">
        <v>0</v>
      </c>
      <c r="BW8" s="22">
        <v>11358948</v>
      </c>
      <c r="BX8" s="22">
        <v>1662896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51511551</v>
      </c>
      <c r="CF8" s="22">
        <v>17342493</v>
      </c>
    </row>
    <row r="9" spans="1:84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21609832</v>
      </c>
      <c r="F9" s="22">
        <v>0</v>
      </c>
      <c r="G9" s="22">
        <v>8591830</v>
      </c>
      <c r="H9" s="22">
        <v>0</v>
      </c>
      <c r="I9" s="22">
        <v>1140142</v>
      </c>
      <c r="J9" s="22">
        <v>2063678</v>
      </c>
      <c r="K9" s="22">
        <v>0</v>
      </c>
      <c r="L9" s="22">
        <v>0</v>
      </c>
      <c r="M9" s="22">
        <v>398439</v>
      </c>
      <c r="N9" s="22">
        <v>0</v>
      </c>
      <c r="O9" s="22">
        <v>0</v>
      </c>
      <c r="P9" s="22">
        <v>12605940</v>
      </c>
      <c r="Q9" s="22">
        <v>0</v>
      </c>
      <c r="R9" s="22">
        <v>0</v>
      </c>
      <c r="S9" s="22">
        <v>7873746</v>
      </c>
      <c r="T9" s="22">
        <v>0</v>
      </c>
      <c r="U9" s="22">
        <v>0</v>
      </c>
      <c r="V9" s="22">
        <v>0</v>
      </c>
      <c r="W9" s="22">
        <v>1518953</v>
      </c>
      <c r="X9" s="22">
        <v>0</v>
      </c>
      <c r="Y9" s="22">
        <v>788345</v>
      </c>
      <c r="Z9" s="22">
        <v>0</v>
      </c>
      <c r="AA9" s="22">
        <v>0</v>
      </c>
      <c r="AB9" s="22">
        <v>0</v>
      </c>
      <c r="AC9" s="22">
        <v>8592243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5456080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70639228</v>
      </c>
      <c r="AS9" s="22">
        <v>400034</v>
      </c>
      <c r="AT9" s="22">
        <v>9223688</v>
      </c>
      <c r="AU9" s="22">
        <v>0</v>
      </c>
      <c r="AV9" s="22">
        <v>5135830</v>
      </c>
      <c r="AW9" s="22">
        <v>7711652</v>
      </c>
      <c r="AX9" s="22">
        <v>72596</v>
      </c>
      <c r="AY9" s="22">
        <v>0</v>
      </c>
      <c r="AZ9" s="22">
        <v>1136590</v>
      </c>
      <c r="BA9" s="22">
        <v>0</v>
      </c>
      <c r="BB9" s="22">
        <v>0</v>
      </c>
      <c r="BC9" s="22">
        <v>9550183</v>
      </c>
      <c r="BD9" s="22">
        <v>0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420462</v>
      </c>
      <c r="BK9" s="22">
        <v>0</v>
      </c>
      <c r="BL9" s="22">
        <v>1799103</v>
      </c>
      <c r="BM9" s="22">
        <v>0</v>
      </c>
      <c r="BN9" s="22">
        <v>0</v>
      </c>
      <c r="BO9" s="22">
        <v>0</v>
      </c>
      <c r="BP9" s="22">
        <v>5093327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>
        <v>0</v>
      </c>
      <c r="BW9" s="22">
        <v>3518025</v>
      </c>
      <c r="BX9" s="22">
        <v>793173</v>
      </c>
      <c r="BY9" s="22">
        <v>0</v>
      </c>
      <c r="BZ9" s="22">
        <v>507899</v>
      </c>
      <c r="CA9" s="22">
        <v>0</v>
      </c>
      <c r="CB9" s="22">
        <v>0</v>
      </c>
      <c r="CC9" s="22">
        <v>0</v>
      </c>
      <c r="CD9" s="22">
        <v>0</v>
      </c>
      <c r="CE9" s="22">
        <v>45362562</v>
      </c>
      <c r="CF9" s="22">
        <v>25276666</v>
      </c>
    </row>
    <row r="10" spans="1:84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30994345</v>
      </c>
      <c r="F10" s="22">
        <v>0</v>
      </c>
      <c r="G10" s="22">
        <v>17500972</v>
      </c>
      <c r="H10" s="22">
        <v>0</v>
      </c>
      <c r="I10" s="22">
        <v>1004189</v>
      </c>
      <c r="J10" s="22">
        <v>304024</v>
      </c>
      <c r="K10" s="22">
        <v>14769</v>
      </c>
      <c r="L10" s="22">
        <v>0</v>
      </c>
      <c r="M10" s="22">
        <v>132378</v>
      </c>
      <c r="N10" s="22">
        <v>0</v>
      </c>
      <c r="O10" s="22">
        <v>95255</v>
      </c>
      <c r="P10" s="22">
        <v>2084311</v>
      </c>
      <c r="Q10" s="22">
        <v>146048</v>
      </c>
      <c r="R10" s="22">
        <v>43396</v>
      </c>
      <c r="S10" s="22">
        <v>302139</v>
      </c>
      <c r="T10" s="22">
        <v>0</v>
      </c>
      <c r="U10" s="22">
        <v>3949724</v>
      </c>
      <c r="V10" s="22">
        <v>2530884</v>
      </c>
      <c r="W10" s="22">
        <v>3193752</v>
      </c>
      <c r="X10" s="22">
        <v>0</v>
      </c>
      <c r="Y10" s="22">
        <v>900336</v>
      </c>
      <c r="Z10" s="22">
        <v>69526</v>
      </c>
      <c r="AA10" s="22">
        <v>20382</v>
      </c>
      <c r="AB10" s="22">
        <v>31662</v>
      </c>
      <c r="AC10" s="22">
        <v>628747</v>
      </c>
      <c r="AD10" s="22">
        <v>81142</v>
      </c>
      <c r="AE10" s="22">
        <v>0</v>
      </c>
      <c r="AF10" s="22">
        <v>0</v>
      </c>
      <c r="AG10" s="22">
        <v>65213</v>
      </c>
      <c r="AH10" s="22">
        <v>0</v>
      </c>
      <c r="AI10" s="22">
        <v>0</v>
      </c>
      <c r="AJ10" s="22">
        <v>4760747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68853941</v>
      </c>
      <c r="AS10" s="22">
        <v>552956</v>
      </c>
      <c r="AT10" s="22">
        <v>12245843</v>
      </c>
      <c r="AU10" s="22">
        <v>0</v>
      </c>
      <c r="AV10" s="22">
        <v>5058101</v>
      </c>
      <c r="AW10" s="22">
        <v>2043452</v>
      </c>
      <c r="AX10" s="22">
        <v>22547</v>
      </c>
      <c r="AY10" s="22">
        <v>0</v>
      </c>
      <c r="AZ10" s="22">
        <v>1565018</v>
      </c>
      <c r="BA10" s="22">
        <v>0</v>
      </c>
      <c r="BB10" s="22">
        <v>0</v>
      </c>
      <c r="BC10" s="22">
        <v>12478033</v>
      </c>
      <c r="BD10" s="22">
        <v>337642</v>
      </c>
      <c r="BE10" s="22">
        <v>1302472</v>
      </c>
      <c r="BF10" s="22">
        <v>745508</v>
      </c>
      <c r="BG10" s="22">
        <v>0</v>
      </c>
      <c r="BH10" s="22">
        <v>3156533</v>
      </c>
      <c r="BI10" s="22">
        <v>4502698</v>
      </c>
      <c r="BJ10" s="22">
        <v>3050484</v>
      </c>
      <c r="BK10" s="22">
        <v>0</v>
      </c>
      <c r="BL10" s="22">
        <v>1466435</v>
      </c>
      <c r="BM10" s="22">
        <v>42038</v>
      </c>
      <c r="BN10" s="22">
        <v>58181</v>
      </c>
      <c r="BO10" s="22">
        <v>328173</v>
      </c>
      <c r="BP10" s="22">
        <v>627849</v>
      </c>
      <c r="BQ10" s="22">
        <v>1045533</v>
      </c>
      <c r="BR10" s="22">
        <v>0</v>
      </c>
      <c r="BS10" s="22">
        <v>0</v>
      </c>
      <c r="BT10" s="22">
        <v>13046</v>
      </c>
      <c r="BU10" s="22">
        <v>0</v>
      </c>
      <c r="BV10" s="22">
        <v>0</v>
      </c>
      <c r="BW10" s="22">
        <v>16200504</v>
      </c>
      <c r="BX10" s="22">
        <v>936213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67779259</v>
      </c>
      <c r="CF10" s="22">
        <v>1074682</v>
      </c>
    </row>
    <row r="11" spans="1:84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3077359000</v>
      </c>
      <c r="F11" s="22">
        <v>0</v>
      </c>
      <c r="G11" s="22">
        <v>21143000</v>
      </c>
      <c r="H11" s="22">
        <v>0</v>
      </c>
      <c r="I11" s="22">
        <v>97574000</v>
      </c>
      <c r="J11" s="22">
        <v>15739000</v>
      </c>
      <c r="K11" s="22">
        <v>0</v>
      </c>
      <c r="L11" s="22">
        <v>0</v>
      </c>
      <c r="M11" s="22">
        <v>28948000</v>
      </c>
      <c r="N11" s="22">
        <v>0</v>
      </c>
      <c r="O11" s="22">
        <v>9961000</v>
      </c>
      <c r="P11" s="22">
        <v>34367000</v>
      </c>
      <c r="Q11" s="22">
        <v>0</v>
      </c>
      <c r="R11" s="22">
        <v>551956000</v>
      </c>
      <c r="S11" s="22">
        <v>0</v>
      </c>
      <c r="T11" s="22">
        <v>402000</v>
      </c>
      <c r="U11" s="22">
        <v>0</v>
      </c>
      <c r="V11" s="22">
        <v>0</v>
      </c>
      <c r="W11" s="22">
        <v>245510000</v>
      </c>
      <c r="X11" s="22">
        <v>697000</v>
      </c>
      <c r="Y11" s="22">
        <v>28944000</v>
      </c>
      <c r="Z11" s="22">
        <v>0</v>
      </c>
      <c r="AA11" s="22">
        <v>3256000</v>
      </c>
      <c r="AB11" s="22">
        <v>0</v>
      </c>
      <c r="AC11" s="22">
        <v>124997000</v>
      </c>
      <c r="AD11" s="22">
        <v>0</v>
      </c>
      <c r="AE11" s="22">
        <v>26095000</v>
      </c>
      <c r="AF11" s="22">
        <v>27733000</v>
      </c>
      <c r="AG11" s="22">
        <v>291392000</v>
      </c>
      <c r="AH11" s="22">
        <v>0</v>
      </c>
      <c r="AI11" s="22">
        <v>0</v>
      </c>
      <c r="AJ11" s="22">
        <v>127986000</v>
      </c>
      <c r="AK11" s="22">
        <v>9121000</v>
      </c>
      <c r="AL11" s="22">
        <v>78742000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4801922000</v>
      </c>
      <c r="AS11" s="22">
        <v>6856000</v>
      </c>
      <c r="AT11" s="22">
        <v>618256000</v>
      </c>
      <c r="AU11" s="22">
        <v>0</v>
      </c>
      <c r="AV11" s="22">
        <v>587580000</v>
      </c>
      <c r="AW11" s="22">
        <v>239633000</v>
      </c>
      <c r="AX11" s="22">
        <v>0</v>
      </c>
      <c r="AY11" s="22">
        <v>0</v>
      </c>
      <c r="AZ11" s="22">
        <v>82033000</v>
      </c>
      <c r="BA11" s="22">
        <v>0</v>
      </c>
      <c r="BB11" s="22">
        <v>43227000</v>
      </c>
      <c r="BC11" s="22">
        <v>490482000</v>
      </c>
      <c r="BD11" s="22">
        <v>0</v>
      </c>
      <c r="BE11" s="22">
        <v>590403000</v>
      </c>
      <c r="BF11" s="22">
        <v>0</v>
      </c>
      <c r="BG11" s="22">
        <v>33110000</v>
      </c>
      <c r="BH11" s="22">
        <v>0</v>
      </c>
      <c r="BI11" s="22">
        <v>0</v>
      </c>
      <c r="BJ11" s="22">
        <v>236861000</v>
      </c>
      <c r="BK11" s="22">
        <v>3236000</v>
      </c>
      <c r="BL11" s="22">
        <v>71688000</v>
      </c>
      <c r="BM11" s="22">
        <v>0</v>
      </c>
      <c r="BN11" s="22">
        <v>1402000</v>
      </c>
      <c r="BO11" s="22">
        <v>0</v>
      </c>
      <c r="BP11" s="22">
        <v>171579000</v>
      </c>
      <c r="BQ11" s="22">
        <v>0</v>
      </c>
      <c r="BR11" s="22">
        <v>30388000</v>
      </c>
      <c r="BS11" s="22">
        <v>81889000</v>
      </c>
      <c r="BT11" s="22">
        <v>0</v>
      </c>
      <c r="BU11" s="22">
        <v>0</v>
      </c>
      <c r="BV11" s="22">
        <v>0</v>
      </c>
      <c r="BW11" s="22">
        <v>342819000</v>
      </c>
      <c r="BX11" s="22">
        <v>89999000</v>
      </c>
      <c r="BY11" s="22">
        <v>98381000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3819822000</v>
      </c>
      <c r="CF11" s="22">
        <v>982100000</v>
      </c>
    </row>
    <row r="12" spans="1:84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61199000</v>
      </c>
      <c r="F12" s="22">
        <v>0</v>
      </c>
      <c r="G12" s="22">
        <v>512000</v>
      </c>
      <c r="H12" s="22">
        <v>0</v>
      </c>
      <c r="I12" s="22">
        <v>2501000</v>
      </c>
      <c r="J12" s="22">
        <v>180000</v>
      </c>
      <c r="K12" s="22">
        <v>0</v>
      </c>
      <c r="L12" s="22">
        <v>0</v>
      </c>
      <c r="M12" s="22">
        <v>167000</v>
      </c>
      <c r="N12" s="22">
        <v>0</v>
      </c>
      <c r="O12" s="22">
        <v>1000</v>
      </c>
      <c r="P12" s="22">
        <v>10591000</v>
      </c>
      <c r="Q12" s="22">
        <v>0</v>
      </c>
      <c r="R12" s="22">
        <v>173000</v>
      </c>
      <c r="S12" s="22">
        <v>3859000</v>
      </c>
      <c r="T12" s="22">
        <v>0</v>
      </c>
      <c r="U12" s="22">
        <v>11218000</v>
      </c>
      <c r="V12" s="22">
        <v>12625000</v>
      </c>
      <c r="W12" s="22">
        <v>4222000</v>
      </c>
      <c r="X12" s="22">
        <v>0</v>
      </c>
      <c r="Y12" s="22">
        <v>749000</v>
      </c>
      <c r="Z12" s="22">
        <v>0</v>
      </c>
      <c r="AA12" s="22">
        <v>140000</v>
      </c>
      <c r="AB12" s="22">
        <v>0</v>
      </c>
      <c r="AC12" s="22">
        <v>4098000</v>
      </c>
      <c r="AD12" s="22">
        <v>396000</v>
      </c>
      <c r="AE12" s="22">
        <v>1313000</v>
      </c>
      <c r="AF12" s="22">
        <v>0</v>
      </c>
      <c r="AG12" s="22">
        <v>62000</v>
      </c>
      <c r="AH12" s="22">
        <v>0</v>
      </c>
      <c r="AI12" s="22">
        <v>0</v>
      </c>
      <c r="AJ12" s="22">
        <v>8536000</v>
      </c>
      <c r="AK12" s="22">
        <v>1184000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123726000</v>
      </c>
      <c r="AS12" s="22">
        <v>522000</v>
      </c>
      <c r="AT12" s="22">
        <v>19128000</v>
      </c>
      <c r="AU12" s="22">
        <v>0</v>
      </c>
      <c r="AV12" s="22">
        <v>8197000</v>
      </c>
      <c r="AW12" s="22">
        <v>6020000</v>
      </c>
      <c r="AX12" s="22">
        <v>0</v>
      </c>
      <c r="AY12" s="22">
        <v>0</v>
      </c>
      <c r="AZ12" s="22">
        <v>1620000</v>
      </c>
      <c r="BA12" s="22">
        <v>0</v>
      </c>
      <c r="BB12" s="22">
        <v>1992000</v>
      </c>
      <c r="BC12" s="22">
        <v>14082000</v>
      </c>
      <c r="BD12" s="22">
        <v>0</v>
      </c>
      <c r="BE12" s="22">
        <v>1142000</v>
      </c>
      <c r="BF12" s="22">
        <v>1537000</v>
      </c>
      <c r="BG12" s="22">
        <v>0</v>
      </c>
      <c r="BH12" s="22">
        <v>8115000</v>
      </c>
      <c r="BI12" s="22">
        <v>9744000</v>
      </c>
      <c r="BJ12" s="22">
        <v>3415000</v>
      </c>
      <c r="BK12" s="22">
        <v>0</v>
      </c>
      <c r="BL12" s="22">
        <v>1336000</v>
      </c>
      <c r="BM12" s="22">
        <v>0</v>
      </c>
      <c r="BN12" s="22">
        <v>72000</v>
      </c>
      <c r="BO12" s="22">
        <v>0</v>
      </c>
      <c r="BP12" s="22">
        <v>2216000</v>
      </c>
      <c r="BQ12" s="22">
        <v>1254000</v>
      </c>
      <c r="BR12" s="22">
        <v>0</v>
      </c>
      <c r="BS12" s="22">
        <v>0</v>
      </c>
      <c r="BT12" s="22">
        <v>161000</v>
      </c>
      <c r="BU12" s="22">
        <v>0</v>
      </c>
      <c r="BV12" s="22">
        <v>0</v>
      </c>
      <c r="BW12" s="22">
        <v>11923000</v>
      </c>
      <c r="BX12" s="22">
        <v>3784000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96260000</v>
      </c>
      <c r="CF12" s="22">
        <v>27466000</v>
      </c>
    </row>
    <row r="13" spans="1:84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8615</v>
      </c>
      <c r="G13" s="22">
        <v>175614224</v>
      </c>
      <c r="H13" s="22">
        <v>0</v>
      </c>
      <c r="I13" s="22">
        <v>9317340</v>
      </c>
      <c r="J13" s="22">
        <v>2337757</v>
      </c>
      <c r="K13" s="22">
        <v>1138120</v>
      </c>
      <c r="L13" s="22">
        <v>0</v>
      </c>
      <c r="M13" s="22">
        <v>2570020</v>
      </c>
      <c r="N13" s="22">
        <v>0</v>
      </c>
      <c r="O13" s="22">
        <v>846961</v>
      </c>
      <c r="P13" s="22">
        <v>14859794</v>
      </c>
      <c r="Q13" s="22">
        <v>11860888</v>
      </c>
      <c r="R13" s="22">
        <v>1187000</v>
      </c>
      <c r="S13" s="22">
        <v>1403256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8953598</v>
      </c>
      <c r="Z13" s="22">
        <v>0</v>
      </c>
      <c r="AA13" s="22">
        <v>236689</v>
      </c>
      <c r="AB13" s="22">
        <v>0</v>
      </c>
      <c r="AC13" s="22">
        <v>1742173</v>
      </c>
      <c r="AD13" s="22">
        <v>0</v>
      </c>
      <c r="AE13" s="22">
        <v>0</v>
      </c>
      <c r="AF13" s="22">
        <v>21991</v>
      </c>
      <c r="AG13" s="22">
        <v>0</v>
      </c>
      <c r="AH13" s="22">
        <v>0</v>
      </c>
      <c r="AI13" s="22">
        <v>2812</v>
      </c>
      <c r="AJ13" s="22">
        <v>13113063</v>
      </c>
      <c r="AK13" s="22">
        <v>1866165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247080466</v>
      </c>
      <c r="AS13" s="22">
        <v>1995655</v>
      </c>
      <c r="AT13" s="22">
        <v>25118017</v>
      </c>
      <c r="AU13" s="22">
        <v>0</v>
      </c>
      <c r="AV13" s="22">
        <v>33083996</v>
      </c>
      <c r="AW13" s="22">
        <v>19969767</v>
      </c>
      <c r="AX13" s="22">
        <v>1437605</v>
      </c>
      <c r="AY13" s="22">
        <v>0</v>
      </c>
      <c r="AZ13" s="22">
        <v>7288372</v>
      </c>
      <c r="BA13" s="22">
        <v>0</v>
      </c>
      <c r="BB13" s="22">
        <v>9419187</v>
      </c>
      <c r="BC13" s="22">
        <v>38677164</v>
      </c>
      <c r="BD13" s="22">
        <v>13707789</v>
      </c>
      <c r="BE13" s="22">
        <v>7735929</v>
      </c>
      <c r="BF13" s="22">
        <v>3806195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12866020</v>
      </c>
      <c r="BM13" s="22">
        <v>0</v>
      </c>
      <c r="BN13" s="22">
        <v>217065</v>
      </c>
      <c r="BO13" s="22">
        <v>0</v>
      </c>
      <c r="BP13" s="22">
        <v>3248971</v>
      </c>
      <c r="BQ13" s="22">
        <v>0</v>
      </c>
      <c r="BR13" s="22">
        <v>0</v>
      </c>
      <c r="BS13" s="22">
        <v>445078</v>
      </c>
      <c r="BT13" s="22">
        <v>0</v>
      </c>
      <c r="BU13" s="22">
        <v>0</v>
      </c>
      <c r="BV13" s="22">
        <v>440709</v>
      </c>
      <c r="BW13" s="22">
        <v>48571318</v>
      </c>
      <c r="BX13" s="22">
        <v>9508999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237537836</v>
      </c>
      <c r="CF13" s="22">
        <v>9542630</v>
      </c>
    </row>
    <row r="14" spans="1:84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18411113</v>
      </c>
      <c r="F14" s="22">
        <v>505203</v>
      </c>
      <c r="G14" s="22">
        <v>4113861</v>
      </c>
      <c r="H14" s="22">
        <v>0</v>
      </c>
      <c r="I14" s="22">
        <v>1778819</v>
      </c>
      <c r="J14" s="22">
        <v>590769</v>
      </c>
      <c r="K14" s="22">
        <v>0</v>
      </c>
      <c r="L14" s="22">
        <v>0</v>
      </c>
      <c r="M14" s="22">
        <v>39332</v>
      </c>
      <c r="N14" s="22">
        <v>0</v>
      </c>
      <c r="O14" s="22">
        <v>20680</v>
      </c>
      <c r="P14" s="22">
        <v>3184749</v>
      </c>
      <c r="Q14" s="22">
        <v>11543</v>
      </c>
      <c r="R14" s="22">
        <v>0</v>
      </c>
      <c r="S14" s="22">
        <v>16850</v>
      </c>
      <c r="T14" s="22">
        <v>900</v>
      </c>
      <c r="U14" s="22">
        <v>5364267</v>
      </c>
      <c r="V14" s="22">
        <v>4972530</v>
      </c>
      <c r="W14" s="22">
        <v>2858604</v>
      </c>
      <c r="X14" s="22">
        <v>0</v>
      </c>
      <c r="Y14" s="22">
        <v>347332</v>
      </c>
      <c r="Z14" s="22">
        <v>0</v>
      </c>
      <c r="AA14" s="22">
        <v>103177</v>
      </c>
      <c r="AB14" s="22">
        <v>0</v>
      </c>
      <c r="AC14" s="22">
        <v>305690</v>
      </c>
      <c r="AD14" s="22">
        <v>447866</v>
      </c>
      <c r="AE14" s="22">
        <v>0</v>
      </c>
      <c r="AF14" s="22">
        <v>0</v>
      </c>
      <c r="AG14" s="22">
        <v>0</v>
      </c>
      <c r="AH14" s="22">
        <v>1040805</v>
      </c>
      <c r="AI14" s="22">
        <v>13145</v>
      </c>
      <c r="AJ14" s="22">
        <v>1724234</v>
      </c>
      <c r="AK14" s="22">
        <v>975549</v>
      </c>
      <c r="AL14" s="22">
        <v>0</v>
      </c>
      <c r="AM14" s="22">
        <v>487534</v>
      </c>
      <c r="AN14" s="22">
        <v>0</v>
      </c>
      <c r="AO14" s="22">
        <v>0</v>
      </c>
      <c r="AP14" s="22">
        <v>0</v>
      </c>
      <c r="AQ14" s="22">
        <v>46383</v>
      </c>
      <c r="AR14" s="22">
        <v>47360935</v>
      </c>
      <c r="AS14" s="22">
        <v>435242</v>
      </c>
      <c r="AT14" s="22">
        <v>3566797</v>
      </c>
      <c r="AU14" s="22">
        <v>1293867</v>
      </c>
      <c r="AV14" s="22">
        <v>6296739</v>
      </c>
      <c r="AW14" s="22">
        <v>1604331</v>
      </c>
      <c r="AX14" s="22">
        <v>11593</v>
      </c>
      <c r="AY14" s="22">
        <v>0</v>
      </c>
      <c r="AZ14" s="22">
        <v>478078</v>
      </c>
      <c r="BA14" s="22">
        <v>0</v>
      </c>
      <c r="BB14" s="22">
        <v>1750732</v>
      </c>
      <c r="BC14" s="22">
        <v>6566240</v>
      </c>
      <c r="BD14" s="22">
        <v>61288</v>
      </c>
      <c r="BE14" s="22">
        <v>159195</v>
      </c>
      <c r="BF14" s="22">
        <v>0</v>
      </c>
      <c r="BG14" s="22">
        <v>856618</v>
      </c>
      <c r="BH14" s="22">
        <v>4403158</v>
      </c>
      <c r="BI14" s="22">
        <v>4184447</v>
      </c>
      <c r="BJ14" s="22">
        <v>2428219</v>
      </c>
      <c r="BK14" s="22">
        <v>0</v>
      </c>
      <c r="BL14" s="22">
        <v>509253</v>
      </c>
      <c r="BM14" s="22">
        <v>0</v>
      </c>
      <c r="BN14" s="22">
        <v>187357</v>
      </c>
      <c r="BO14" s="22">
        <v>0</v>
      </c>
      <c r="BP14" s="22">
        <v>859767</v>
      </c>
      <c r="BQ14" s="22">
        <v>884417</v>
      </c>
      <c r="BR14" s="22">
        <v>0</v>
      </c>
      <c r="BS14" s="22">
        <v>0</v>
      </c>
      <c r="BT14" s="22">
        <v>0</v>
      </c>
      <c r="BU14" s="22">
        <v>164545</v>
      </c>
      <c r="BV14" s="22">
        <v>159357</v>
      </c>
      <c r="BW14" s="22">
        <v>1275257</v>
      </c>
      <c r="BX14" s="22">
        <v>3948373</v>
      </c>
      <c r="BY14" s="22">
        <v>0</v>
      </c>
      <c r="BZ14" s="22">
        <v>2560137</v>
      </c>
      <c r="CA14" s="22">
        <v>0</v>
      </c>
      <c r="CB14" s="22">
        <v>0</v>
      </c>
      <c r="CC14" s="22">
        <v>0</v>
      </c>
      <c r="CD14" s="22">
        <v>0</v>
      </c>
      <c r="CE14" s="22">
        <v>44645007</v>
      </c>
      <c r="CF14" s="22">
        <v>2715928</v>
      </c>
    </row>
    <row r="15" spans="1:84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60497786</v>
      </c>
      <c r="F15" s="22">
        <v>0</v>
      </c>
      <c r="G15" s="22">
        <v>45298187</v>
      </c>
      <c r="H15" s="22">
        <v>0</v>
      </c>
      <c r="I15" s="22">
        <v>603630</v>
      </c>
      <c r="J15" s="22">
        <v>304419</v>
      </c>
      <c r="K15" s="22">
        <v>5965</v>
      </c>
      <c r="L15" s="22">
        <v>4721068</v>
      </c>
      <c r="M15" s="22">
        <v>736270</v>
      </c>
      <c r="N15" s="22">
        <v>0</v>
      </c>
      <c r="O15" s="22">
        <v>0</v>
      </c>
      <c r="P15" s="22">
        <v>50118109</v>
      </c>
      <c r="Q15" s="22">
        <v>0</v>
      </c>
      <c r="R15" s="22">
        <v>2148851</v>
      </c>
      <c r="S15" s="22">
        <v>858072</v>
      </c>
      <c r="T15" s="22">
        <v>0</v>
      </c>
      <c r="U15" s="22">
        <v>11212967</v>
      </c>
      <c r="V15" s="22">
        <v>9338239</v>
      </c>
      <c r="W15" s="22">
        <v>5906031</v>
      </c>
      <c r="X15" s="22">
        <v>8048890</v>
      </c>
      <c r="Y15" s="22">
        <v>1214214</v>
      </c>
      <c r="Z15" s="22">
        <v>0</v>
      </c>
      <c r="AA15" s="22">
        <v>0</v>
      </c>
      <c r="AB15" s="22">
        <v>420694</v>
      </c>
      <c r="AC15" s="22">
        <v>7168220</v>
      </c>
      <c r="AD15" s="22">
        <v>481352</v>
      </c>
      <c r="AE15" s="22">
        <v>0</v>
      </c>
      <c r="AF15" s="22">
        <v>0</v>
      </c>
      <c r="AG15" s="22">
        <v>0</v>
      </c>
      <c r="AH15" s="22">
        <v>250</v>
      </c>
      <c r="AI15" s="22">
        <v>0</v>
      </c>
      <c r="AJ15" s="22">
        <v>378290</v>
      </c>
      <c r="AK15" s="22">
        <v>1995107</v>
      </c>
      <c r="AL15" s="22">
        <v>0</v>
      </c>
      <c r="AM15" s="22">
        <v>3150387</v>
      </c>
      <c r="AN15" s="22">
        <v>0</v>
      </c>
      <c r="AO15" s="22">
        <v>0</v>
      </c>
      <c r="AP15" s="22">
        <v>0</v>
      </c>
      <c r="AQ15" s="22">
        <v>0</v>
      </c>
      <c r="AR15" s="22">
        <v>214606998</v>
      </c>
      <c r="AS15" s="22">
        <v>0</v>
      </c>
      <c r="AT15" s="22">
        <v>40725613</v>
      </c>
      <c r="AU15" s="22">
        <v>0</v>
      </c>
      <c r="AV15" s="22">
        <v>7602263</v>
      </c>
      <c r="AW15" s="22">
        <v>7332595</v>
      </c>
      <c r="AX15" s="22">
        <v>148115</v>
      </c>
      <c r="AY15" s="22">
        <v>5236624</v>
      </c>
      <c r="AZ15" s="22">
        <v>1614873</v>
      </c>
      <c r="BA15" s="22">
        <v>0</v>
      </c>
      <c r="BB15" s="22">
        <v>0</v>
      </c>
      <c r="BC15" s="22">
        <v>16568816</v>
      </c>
      <c r="BD15" s="22">
        <v>0</v>
      </c>
      <c r="BE15" s="22">
        <v>3080789</v>
      </c>
      <c r="BF15" s="22">
        <v>3322982</v>
      </c>
      <c r="BG15" s="22">
        <v>0</v>
      </c>
      <c r="BH15" s="22">
        <v>10316078</v>
      </c>
      <c r="BI15" s="22">
        <v>9835324</v>
      </c>
      <c r="BJ15" s="22">
        <v>5661807</v>
      </c>
      <c r="BK15" s="22">
        <v>4954463</v>
      </c>
      <c r="BL15" s="22">
        <v>1708980</v>
      </c>
      <c r="BM15" s="22">
        <v>0</v>
      </c>
      <c r="BN15" s="22">
        <v>0</v>
      </c>
      <c r="BO15" s="22">
        <v>1488586</v>
      </c>
      <c r="BP15" s="22">
        <v>1691252</v>
      </c>
      <c r="BQ15" s="22">
        <v>895514</v>
      </c>
      <c r="BR15" s="22">
        <v>0</v>
      </c>
      <c r="BS15" s="22">
        <v>0</v>
      </c>
      <c r="BT15" s="22">
        <v>0</v>
      </c>
      <c r="BU15" s="22">
        <v>3153947</v>
      </c>
      <c r="BV15" s="22">
        <v>0</v>
      </c>
      <c r="BW15" s="22">
        <v>4218115</v>
      </c>
      <c r="BX15" s="22">
        <v>4347771</v>
      </c>
      <c r="BY15" s="22">
        <v>0</v>
      </c>
      <c r="BZ15" s="22">
        <v>4183180</v>
      </c>
      <c r="CA15" s="22">
        <v>0</v>
      </c>
      <c r="CB15" s="22">
        <v>0</v>
      </c>
      <c r="CC15" s="22">
        <v>0</v>
      </c>
      <c r="CD15" s="22">
        <v>0</v>
      </c>
      <c r="CE15" s="22">
        <v>138087687</v>
      </c>
      <c r="CF15" s="22">
        <v>76519311</v>
      </c>
    </row>
    <row r="16" spans="1:84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214251000</v>
      </c>
      <c r="F16" s="22">
        <v>0</v>
      </c>
      <c r="G16" s="22">
        <v>20877000</v>
      </c>
      <c r="H16" s="22">
        <v>0</v>
      </c>
      <c r="I16" s="22">
        <v>6154000</v>
      </c>
      <c r="J16" s="22">
        <v>394000</v>
      </c>
      <c r="K16" s="22">
        <v>0</v>
      </c>
      <c r="L16" s="22">
        <v>17259000</v>
      </c>
      <c r="M16" s="22">
        <v>2927000</v>
      </c>
      <c r="N16" s="22">
        <v>2435000</v>
      </c>
      <c r="O16" s="22">
        <v>743000</v>
      </c>
      <c r="P16" s="22">
        <v>8839000</v>
      </c>
      <c r="Q16" s="22">
        <v>1706000</v>
      </c>
      <c r="R16" s="22">
        <v>4634000</v>
      </c>
      <c r="S16" s="22">
        <v>4239000</v>
      </c>
      <c r="T16" s="22">
        <v>23</v>
      </c>
      <c r="U16" s="22">
        <v>26547000</v>
      </c>
      <c r="V16" s="22">
        <v>22440000</v>
      </c>
      <c r="W16" s="22">
        <v>26131000</v>
      </c>
      <c r="X16" s="22">
        <v>0</v>
      </c>
      <c r="Y16" s="22">
        <v>3789000</v>
      </c>
      <c r="Z16" s="22">
        <v>0</v>
      </c>
      <c r="AA16" s="22">
        <v>1081000</v>
      </c>
      <c r="AB16" s="22">
        <v>0</v>
      </c>
      <c r="AC16" s="22">
        <v>525000</v>
      </c>
      <c r="AD16" s="22">
        <v>305000</v>
      </c>
      <c r="AE16" s="22">
        <v>11534000</v>
      </c>
      <c r="AF16" s="22">
        <v>3069000</v>
      </c>
      <c r="AG16" s="22">
        <v>0</v>
      </c>
      <c r="AH16" s="22">
        <v>0</v>
      </c>
      <c r="AI16" s="22">
        <v>0</v>
      </c>
      <c r="AJ16" s="22">
        <v>13318000</v>
      </c>
      <c r="AK16" s="22">
        <v>2249000</v>
      </c>
      <c r="AL16" s="22">
        <v>0</v>
      </c>
      <c r="AM16" s="22">
        <v>88635000</v>
      </c>
      <c r="AN16" s="22">
        <v>0</v>
      </c>
      <c r="AO16" s="22">
        <v>89143000</v>
      </c>
      <c r="AP16" s="22">
        <v>0</v>
      </c>
      <c r="AQ16" s="22">
        <v>0</v>
      </c>
      <c r="AR16" s="22">
        <v>573224000</v>
      </c>
      <c r="AS16" s="22">
        <v>1245000</v>
      </c>
      <c r="AT16" s="22">
        <v>63980000</v>
      </c>
      <c r="AU16" s="22">
        <v>0</v>
      </c>
      <c r="AV16" s="22">
        <v>51891000</v>
      </c>
      <c r="AW16" s="22">
        <v>40219000</v>
      </c>
      <c r="AX16" s="22">
        <v>285000</v>
      </c>
      <c r="AY16" s="22">
        <v>4121000</v>
      </c>
      <c r="AZ16" s="22">
        <v>5651000</v>
      </c>
      <c r="BA16" s="22">
        <v>6948000</v>
      </c>
      <c r="BB16" s="22">
        <v>5921000</v>
      </c>
      <c r="BC16" s="22">
        <v>37612000</v>
      </c>
      <c r="BD16" s="22">
        <v>4518000</v>
      </c>
      <c r="BE16" s="22">
        <v>25803000</v>
      </c>
      <c r="BF16" s="22">
        <v>4071000</v>
      </c>
      <c r="BG16" s="22">
        <v>6096000</v>
      </c>
      <c r="BH16" s="22">
        <v>20996000</v>
      </c>
      <c r="BI16" s="22">
        <v>21833000</v>
      </c>
      <c r="BJ16" s="22">
        <v>22266000</v>
      </c>
      <c r="BK16" s="22">
        <v>0</v>
      </c>
      <c r="BL16" s="22">
        <v>5632000</v>
      </c>
      <c r="BM16" s="22">
        <v>0</v>
      </c>
      <c r="BN16" s="22">
        <v>1503000</v>
      </c>
      <c r="BO16" s="22">
        <v>75000</v>
      </c>
      <c r="BP16" s="22">
        <v>1781000</v>
      </c>
      <c r="BQ16" s="22">
        <v>3343000</v>
      </c>
      <c r="BR16" s="22">
        <v>4148000</v>
      </c>
      <c r="BS16" s="22">
        <v>4863000</v>
      </c>
      <c r="BT16" s="22">
        <v>0</v>
      </c>
      <c r="BU16" s="22">
        <v>0</v>
      </c>
      <c r="BV16" s="22">
        <v>0</v>
      </c>
      <c r="BW16" s="22">
        <v>53935000</v>
      </c>
      <c r="BX16" s="22">
        <v>15593000</v>
      </c>
      <c r="BY16" s="22">
        <v>0</v>
      </c>
      <c r="BZ16" s="22">
        <v>15231000</v>
      </c>
      <c r="CA16" s="22">
        <v>0</v>
      </c>
      <c r="CB16" s="22">
        <v>79804000</v>
      </c>
      <c r="CC16" s="22">
        <v>0</v>
      </c>
      <c r="CD16" s="22">
        <v>0</v>
      </c>
      <c r="CE16" s="22">
        <v>509364000</v>
      </c>
      <c r="CF16" s="22">
        <v>63860000</v>
      </c>
    </row>
    <row r="17" spans="1:84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62054132</v>
      </c>
      <c r="F17" s="22">
        <v>40633</v>
      </c>
      <c r="G17" s="22">
        <v>575899</v>
      </c>
      <c r="H17" s="22">
        <v>0</v>
      </c>
      <c r="I17" s="22">
        <v>2621450</v>
      </c>
      <c r="J17" s="22">
        <v>488385</v>
      </c>
      <c r="K17" s="22">
        <v>75202</v>
      </c>
      <c r="L17" s="22">
        <v>0</v>
      </c>
      <c r="M17" s="22">
        <v>405933</v>
      </c>
      <c r="N17" s="22">
        <v>0</v>
      </c>
      <c r="O17" s="22">
        <v>185694</v>
      </c>
      <c r="P17" s="22">
        <v>3783633</v>
      </c>
      <c r="Q17" s="22">
        <v>749348</v>
      </c>
      <c r="R17" s="22">
        <v>0</v>
      </c>
      <c r="S17" s="22">
        <v>3993191</v>
      </c>
      <c r="T17" s="22">
        <v>0</v>
      </c>
      <c r="U17" s="22">
        <v>20962198</v>
      </c>
      <c r="V17" s="22">
        <v>1228816</v>
      </c>
      <c r="W17" s="22">
        <v>4919881</v>
      </c>
      <c r="X17" s="22">
        <v>0</v>
      </c>
      <c r="Y17" s="22">
        <v>1065119</v>
      </c>
      <c r="Z17" s="22">
        <v>0</v>
      </c>
      <c r="AA17" s="22">
        <v>146905</v>
      </c>
      <c r="AB17" s="22">
        <v>0</v>
      </c>
      <c r="AC17" s="22">
        <v>374384</v>
      </c>
      <c r="AD17" s="22">
        <v>571</v>
      </c>
      <c r="AE17" s="22">
        <v>2112395</v>
      </c>
      <c r="AF17" s="22">
        <v>0</v>
      </c>
      <c r="AG17" s="22">
        <v>0</v>
      </c>
      <c r="AH17" s="22">
        <v>0</v>
      </c>
      <c r="AI17" s="22">
        <v>0</v>
      </c>
      <c r="AJ17" s="22">
        <v>37489338</v>
      </c>
      <c r="AK17" s="22">
        <v>612213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143885320</v>
      </c>
      <c r="AS17" s="22">
        <v>1497850</v>
      </c>
      <c r="AT17" s="22">
        <v>15609697</v>
      </c>
      <c r="AU17" s="22">
        <v>0</v>
      </c>
      <c r="AV17" s="22">
        <v>13601467</v>
      </c>
      <c r="AW17" s="22">
        <v>5385701</v>
      </c>
      <c r="AX17" s="22">
        <v>219635</v>
      </c>
      <c r="AY17" s="22">
        <v>0</v>
      </c>
      <c r="AZ17" s="22">
        <v>1276073</v>
      </c>
      <c r="BA17" s="22">
        <v>0</v>
      </c>
      <c r="BB17" s="22">
        <v>3346257</v>
      </c>
      <c r="BC17" s="22">
        <v>14603400</v>
      </c>
      <c r="BD17" s="22">
        <v>1924628</v>
      </c>
      <c r="BE17" s="22">
        <v>0</v>
      </c>
      <c r="BF17" s="22">
        <v>2298331</v>
      </c>
      <c r="BG17" s="22">
        <v>0</v>
      </c>
      <c r="BH17" s="22">
        <v>9143607</v>
      </c>
      <c r="BI17" s="22">
        <v>9169353</v>
      </c>
      <c r="BJ17" s="22">
        <v>3429106</v>
      </c>
      <c r="BK17" s="22">
        <v>0</v>
      </c>
      <c r="BL17" s="22">
        <v>1670261</v>
      </c>
      <c r="BM17" s="22">
        <v>0</v>
      </c>
      <c r="BN17" s="22">
        <v>122808</v>
      </c>
      <c r="BO17" s="22">
        <v>0</v>
      </c>
      <c r="BP17" s="22">
        <v>1503308</v>
      </c>
      <c r="BQ17" s="22">
        <v>806953</v>
      </c>
      <c r="BR17" s="22">
        <v>1861318</v>
      </c>
      <c r="BS17" s="22">
        <v>0</v>
      </c>
      <c r="BT17" s="22">
        <v>0</v>
      </c>
      <c r="BU17" s="22">
        <v>0</v>
      </c>
      <c r="BV17" s="22">
        <v>0</v>
      </c>
      <c r="BW17" s="22">
        <v>18199143</v>
      </c>
      <c r="BX17" s="22">
        <v>3985297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109654193</v>
      </c>
      <c r="CF17" s="22">
        <v>34231127</v>
      </c>
    </row>
    <row r="18" spans="1:84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131801000</v>
      </c>
      <c r="F18" s="22">
        <v>2000</v>
      </c>
      <c r="G18" s="22">
        <v>1742000</v>
      </c>
      <c r="H18" s="22">
        <v>0</v>
      </c>
      <c r="I18" s="22">
        <v>3933000</v>
      </c>
      <c r="J18" s="22">
        <v>552000</v>
      </c>
      <c r="K18" s="22">
        <v>1030000</v>
      </c>
      <c r="L18" s="22">
        <v>0</v>
      </c>
      <c r="M18" s="22">
        <v>10000</v>
      </c>
      <c r="N18" s="22">
        <v>0</v>
      </c>
      <c r="O18" s="22">
        <v>177000</v>
      </c>
      <c r="P18" s="22">
        <v>11305000</v>
      </c>
      <c r="Q18" s="22">
        <v>873000</v>
      </c>
      <c r="R18" s="22">
        <v>1496000</v>
      </c>
      <c r="S18" s="22">
        <v>21000</v>
      </c>
      <c r="T18" s="22">
        <v>53000</v>
      </c>
      <c r="U18" s="22">
        <v>40197000</v>
      </c>
      <c r="V18" s="22">
        <v>24811000</v>
      </c>
      <c r="W18" s="22">
        <v>10509000</v>
      </c>
      <c r="X18" s="22">
        <v>52000</v>
      </c>
      <c r="Y18" s="22">
        <v>1782000</v>
      </c>
      <c r="Z18" s="22">
        <v>38000</v>
      </c>
      <c r="AA18" s="22">
        <v>944000</v>
      </c>
      <c r="AB18" s="22">
        <v>0</v>
      </c>
      <c r="AC18" s="22">
        <v>2685000</v>
      </c>
      <c r="AD18" s="22">
        <v>21000</v>
      </c>
      <c r="AE18" s="22">
        <v>4284000</v>
      </c>
      <c r="AF18" s="22">
        <v>0</v>
      </c>
      <c r="AG18" s="22">
        <v>0</v>
      </c>
      <c r="AH18" s="22">
        <v>0</v>
      </c>
      <c r="AI18" s="22">
        <v>0</v>
      </c>
      <c r="AJ18" s="22">
        <v>6543000</v>
      </c>
      <c r="AK18" s="22">
        <v>2451000</v>
      </c>
      <c r="AL18" s="22">
        <v>3550000</v>
      </c>
      <c r="AM18" s="22">
        <v>0</v>
      </c>
      <c r="AN18" s="22">
        <v>51070000</v>
      </c>
      <c r="AO18" s="22">
        <v>157962000</v>
      </c>
      <c r="AP18" s="22">
        <v>0</v>
      </c>
      <c r="AQ18" s="22">
        <v>0</v>
      </c>
      <c r="AR18" s="22">
        <v>459894000</v>
      </c>
      <c r="AS18" s="22">
        <v>1746000</v>
      </c>
      <c r="AT18" s="22">
        <v>56955000</v>
      </c>
      <c r="AU18" s="22">
        <v>4727000</v>
      </c>
      <c r="AV18" s="22">
        <v>26065000</v>
      </c>
      <c r="AW18" s="22">
        <v>16945000</v>
      </c>
      <c r="AX18" s="22">
        <v>2454000</v>
      </c>
      <c r="AY18" s="22">
        <v>0</v>
      </c>
      <c r="AZ18" s="22">
        <v>1142000</v>
      </c>
      <c r="BA18" s="22">
        <v>0</v>
      </c>
      <c r="BB18" s="22">
        <v>12422000</v>
      </c>
      <c r="BC18" s="22">
        <v>21321000</v>
      </c>
      <c r="BD18" s="22">
        <v>2869000</v>
      </c>
      <c r="BE18" s="22">
        <v>4560000</v>
      </c>
      <c r="BF18" s="22">
        <v>2288000</v>
      </c>
      <c r="BG18" s="22">
        <v>705000</v>
      </c>
      <c r="BH18" s="22">
        <v>18037000</v>
      </c>
      <c r="BI18" s="22">
        <v>15255000</v>
      </c>
      <c r="BJ18" s="22">
        <v>7385000</v>
      </c>
      <c r="BK18" s="22">
        <v>735000</v>
      </c>
      <c r="BL18" s="22">
        <v>6758000</v>
      </c>
      <c r="BM18" s="22">
        <v>75000</v>
      </c>
      <c r="BN18" s="22">
        <v>903000</v>
      </c>
      <c r="BO18" s="22">
        <v>0</v>
      </c>
      <c r="BP18" s="22">
        <v>5000000</v>
      </c>
      <c r="BQ18" s="22">
        <v>19000</v>
      </c>
      <c r="BR18" s="22">
        <v>1865000</v>
      </c>
      <c r="BS18" s="22">
        <v>0</v>
      </c>
      <c r="BT18" s="22">
        <v>0</v>
      </c>
      <c r="BU18" s="22">
        <v>0</v>
      </c>
      <c r="BV18" s="22">
        <v>0</v>
      </c>
      <c r="BW18" s="22">
        <v>25772000</v>
      </c>
      <c r="BX18" s="22">
        <v>8131000</v>
      </c>
      <c r="BY18" s="22">
        <v>4520000</v>
      </c>
      <c r="BZ18" s="22">
        <v>0</v>
      </c>
      <c r="CA18" s="22">
        <v>-24817000</v>
      </c>
      <c r="CB18" s="22">
        <v>90709000</v>
      </c>
      <c r="CC18" s="22">
        <v>0</v>
      </c>
      <c r="CD18" s="22">
        <v>0</v>
      </c>
      <c r="CE18" s="22">
        <v>314546000</v>
      </c>
      <c r="CF18" s="22">
        <v>145348000</v>
      </c>
    </row>
    <row r="19" spans="1:84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14581516</v>
      </c>
      <c r="F19" s="22">
        <v>58669</v>
      </c>
      <c r="G19" s="22">
        <v>1751710</v>
      </c>
      <c r="H19" s="22">
        <v>0</v>
      </c>
      <c r="I19" s="22">
        <v>41101530</v>
      </c>
      <c r="J19" s="22">
        <v>30001043</v>
      </c>
      <c r="K19" s="22">
        <v>135064</v>
      </c>
      <c r="L19" s="22">
        <v>29008737</v>
      </c>
      <c r="M19" s="22">
        <v>5469223</v>
      </c>
      <c r="N19" s="22">
        <v>2824230</v>
      </c>
      <c r="O19" s="22">
        <v>3383564</v>
      </c>
      <c r="P19" s="22">
        <v>43446404</v>
      </c>
      <c r="Q19" s="22">
        <v>921705</v>
      </c>
      <c r="R19" s="22">
        <v>14855413</v>
      </c>
      <c r="S19" s="22">
        <v>4702658</v>
      </c>
      <c r="T19" s="22">
        <v>0</v>
      </c>
      <c r="U19" s="22">
        <v>35269077</v>
      </c>
      <c r="V19" s="22">
        <v>46174729</v>
      </c>
      <c r="W19" s="22">
        <v>19482384</v>
      </c>
      <c r="X19" s="22">
        <v>0</v>
      </c>
      <c r="Y19" s="22">
        <v>4976114</v>
      </c>
      <c r="Z19" s="22">
        <v>0</v>
      </c>
      <c r="AA19" s="22">
        <v>1028242</v>
      </c>
      <c r="AB19" s="22">
        <v>0</v>
      </c>
      <c r="AC19" s="22">
        <v>0</v>
      </c>
      <c r="AD19" s="22">
        <v>1431549</v>
      </c>
      <c r="AE19" s="22">
        <v>3473897</v>
      </c>
      <c r="AF19" s="22">
        <v>11348966</v>
      </c>
      <c r="AG19" s="22">
        <v>0</v>
      </c>
      <c r="AH19" s="22">
        <v>480383</v>
      </c>
      <c r="AI19" s="22">
        <v>3714891</v>
      </c>
      <c r="AJ19" s="22">
        <v>41404944</v>
      </c>
      <c r="AK19" s="22">
        <v>8335954</v>
      </c>
      <c r="AL19" s="22">
        <v>0</v>
      </c>
      <c r="AM19" s="22">
        <v>0</v>
      </c>
      <c r="AN19" s="22">
        <v>0</v>
      </c>
      <c r="AO19" s="22">
        <v>72785500</v>
      </c>
      <c r="AP19" s="22">
        <v>0</v>
      </c>
      <c r="AQ19" s="22">
        <v>0</v>
      </c>
      <c r="AR19" s="22">
        <v>442148096</v>
      </c>
      <c r="AS19" s="22">
        <v>1464621</v>
      </c>
      <c r="AT19" s="22">
        <v>58281226</v>
      </c>
      <c r="AU19" s="22">
        <v>0</v>
      </c>
      <c r="AV19" s="22">
        <v>47410463</v>
      </c>
      <c r="AW19" s="22">
        <v>32318909</v>
      </c>
      <c r="AX19" s="22">
        <v>185996</v>
      </c>
      <c r="AY19" s="22">
        <v>13626195</v>
      </c>
      <c r="AZ19" s="22">
        <v>3810700</v>
      </c>
      <c r="BA19" s="22">
        <v>1106080</v>
      </c>
      <c r="BB19" s="22">
        <v>20328410</v>
      </c>
      <c r="BC19" s="22">
        <v>50417815</v>
      </c>
      <c r="BD19" s="22">
        <v>1671000</v>
      </c>
      <c r="BE19" s="22">
        <v>15602294</v>
      </c>
      <c r="BF19" s="22">
        <v>5179367</v>
      </c>
      <c r="BG19" s="22">
        <v>0</v>
      </c>
      <c r="BH19" s="22">
        <v>23061622</v>
      </c>
      <c r="BI19" s="22">
        <v>22308564</v>
      </c>
      <c r="BJ19" s="22">
        <v>14821920</v>
      </c>
      <c r="BK19" s="22">
        <v>0</v>
      </c>
      <c r="BL19" s="22">
        <v>4520456</v>
      </c>
      <c r="BM19" s="22">
        <v>0</v>
      </c>
      <c r="BN19" s="22">
        <v>917787</v>
      </c>
      <c r="BO19" s="22">
        <v>0</v>
      </c>
      <c r="BP19" s="22">
        <v>0</v>
      </c>
      <c r="BQ19" s="22">
        <v>3106940</v>
      </c>
      <c r="BR19" s="22">
        <v>7183572</v>
      </c>
      <c r="BS19" s="22">
        <v>9633702</v>
      </c>
      <c r="BT19" s="22">
        <v>0</v>
      </c>
      <c r="BU19" s="22">
        <v>1233810</v>
      </c>
      <c r="BV19" s="22">
        <v>7582160</v>
      </c>
      <c r="BW19" s="22">
        <v>42495993</v>
      </c>
      <c r="BX19" s="22">
        <v>9894188</v>
      </c>
      <c r="BY19" s="22">
        <v>0</v>
      </c>
      <c r="BZ19" s="22">
        <v>0</v>
      </c>
      <c r="CA19" s="22">
        <v>0</v>
      </c>
      <c r="CB19" s="22">
        <v>48042367</v>
      </c>
      <c r="CC19" s="22">
        <v>0</v>
      </c>
      <c r="CD19" s="22">
        <v>0</v>
      </c>
      <c r="CE19" s="22">
        <v>446206157</v>
      </c>
      <c r="CF19" s="22">
        <v>-4058061</v>
      </c>
    </row>
    <row r="20" spans="1:84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65266621</v>
      </c>
      <c r="F20" s="22">
        <v>0</v>
      </c>
      <c r="G20" s="22">
        <v>450722</v>
      </c>
      <c r="H20" s="22">
        <v>0</v>
      </c>
      <c r="I20" s="22">
        <v>1691508</v>
      </c>
      <c r="J20" s="22">
        <v>138788</v>
      </c>
      <c r="K20" s="22">
        <v>0</v>
      </c>
      <c r="L20" s="22">
        <v>5299625</v>
      </c>
      <c r="M20" s="22">
        <v>743201</v>
      </c>
      <c r="N20" s="22">
        <v>0</v>
      </c>
      <c r="O20" s="22">
        <v>2334120</v>
      </c>
      <c r="P20" s="22">
        <v>15618691</v>
      </c>
      <c r="Q20" s="22">
        <v>0</v>
      </c>
      <c r="R20" s="22">
        <v>1579812</v>
      </c>
      <c r="S20" s="22">
        <v>4771893</v>
      </c>
      <c r="T20" s="22">
        <v>0</v>
      </c>
      <c r="U20" s="22">
        <v>17134193</v>
      </c>
      <c r="V20" s="22">
        <v>8731052</v>
      </c>
      <c r="W20" s="22">
        <v>3909502</v>
      </c>
      <c r="X20" s="22">
        <v>0</v>
      </c>
      <c r="Y20" s="22">
        <v>1655413</v>
      </c>
      <c r="Z20" s="22">
        <v>0</v>
      </c>
      <c r="AA20" s="22">
        <v>115201</v>
      </c>
      <c r="AB20" s="22">
        <v>0</v>
      </c>
      <c r="AC20" s="22">
        <v>3897434</v>
      </c>
      <c r="AD20" s="22">
        <v>8859979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10384797</v>
      </c>
      <c r="AK20" s="22">
        <v>698609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153281161</v>
      </c>
      <c r="AS20" s="22">
        <v>809124</v>
      </c>
      <c r="AT20" s="22">
        <v>17438274</v>
      </c>
      <c r="AU20" s="22">
        <v>0</v>
      </c>
      <c r="AV20" s="22">
        <v>7962455</v>
      </c>
      <c r="AW20" s="22">
        <v>11033543</v>
      </c>
      <c r="AX20" s="22">
        <v>0</v>
      </c>
      <c r="AY20" s="22">
        <v>750770</v>
      </c>
      <c r="AZ20" s="22">
        <v>2371372</v>
      </c>
      <c r="BA20" s="22">
        <v>0</v>
      </c>
      <c r="BB20" s="22">
        <v>14822554</v>
      </c>
      <c r="BC20" s="22">
        <v>14198739</v>
      </c>
      <c r="BD20" s="22">
        <v>0</v>
      </c>
      <c r="BE20" s="22">
        <v>3617150</v>
      </c>
      <c r="BF20" s="22">
        <v>2929716</v>
      </c>
      <c r="BG20" s="22">
        <v>0</v>
      </c>
      <c r="BH20" s="22">
        <v>12535711</v>
      </c>
      <c r="BI20" s="22">
        <v>7085019</v>
      </c>
      <c r="BJ20" s="22">
        <v>3249986</v>
      </c>
      <c r="BK20" s="22">
        <v>0</v>
      </c>
      <c r="BL20" s="22">
        <v>2638041</v>
      </c>
      <c r="BM20" s="22">
        <v>0</v>
      </c>
      <c r="BN20" s="22">
        <v>37364</v>
      </c>
      <c r="BO20" s="22">
        <v>0</v>
      </c>
      <c r="BP20" s="22">
        <v>3184977</v>
      </c>
      <c r="BQ20" s="22">
        <v>1079018</v>
      </c>
      <c r="BR20" s="22">
        <v>0</v>
      </c>
      <c r="BS20" s="22">
        <v>0</v>
      </c>
      <c r="BT20" s="22">
        <v>0</v>
      </c>
      <c r="BU20" s="22">
        <v>0</v>
      </c>
      <c r="BV20" s="22">
        <v>0</v>
      </c>
      <c r="BW20" s="22">
        <v>12865266</v>
      </c>
      <c r="BX20" s="22">
        <v>2240252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120849331</v>
      </c>
      <c r="CF20" s="22">
        <v>32431830</v>
      </c>
    </row>
    <row r="21" spans="1:84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0</v>
      </c>
      <c r="F21" s="22">
        <v>43889</v>
      </c>
      <c r="G21" s="22">
        <v>153505590</v>
      </c>
      <c r="H21" s="22">
        <v>0</v>
      </c>
      <c r="I21" s="22">
        <v>3403473</v>
      </c>
      <c r="J21" s="22">
        <v>540385</v>
      </c>
      <c r="K21" s="22">
        <v>0</v>
      </c>
      <c r="L21" s="22">
        <v>4769582</v>
      </c>
      <c r="M21" s="22">
        <v>664159</v>
      </c>
      <c r="N21" s="22">
        <v>0</v>
      </c>
      <c r="O21" s="22">
        <v>1286619</v>
      </c>
      <c r="P21" s="22">
        <v>24348119</v>
      </c>
      <c r="Q21" s="22">
        <v>0</v>
      </c>
      <c r="R21" s="22">
        <v>5752756</v>
      </c>
      <c r="S21" s="22">
        <v>16753100</v>
      </c>
      <c r="T21" s="22">
        <v>0</v>
      </c>
      <c r="U21" s="22">
        <v>18277112</v>
      </c>
      <c r="V21" s="22">
        <v>21848725</v>
      </c>
      <c r="W21" s="22">
        <v>8617919</v>
      </c>
      <c r="X21" s="22">
        <v>0</v>
      </c>
      <c r="Y21" s="22">
        <v>1562878</v>
      </c>
      <c r="Z21" s="22">
        <v>0</v>
      </c>
      <c r="AA21" s="22">
        <v>123101</v>
      </c>
      <c r="AB21" s="22">
        <v>0</v>
      </c>
      <c r="AC21" s="22">
        <v>5735642</v>
      </c>
      <c r="AD21" s="22">
        <v>0</v>
      </c>
      <c r="AE21" s="22">
        <v>2330915</v>
      </c>
      <c r="AF21" s="22">
        <v>0</v>
      </c>
      <c r="AG21" s="22">
        <v>0</v>
      </c>
      <c r="AH21" s="22">
        <v>0</v>
      </c>
      <c r="AI21" s="22">
        <v>0</v>
      </c>
      <c r="AJ21" s="22">
        <v>14204544</v>
      </c>
      <c r="AK21" s="22">
        <v>3253195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287021703</v>
      </c>
      <c r="AS21" s="22">
        <v>1023729</v>
      </c>
      <c r="AT21" s="22">
        <v>31919882</v>
      </c>
      <c r="AU21" s="22">
        <v>0</v>
      </c>
      <c r="AV21" s="22">
        <v>16976190</v>
      </c>
      <c r="AW21" s="22">
        <v>29053449</v>
      </c>
      <c r="AX21" s="22">
        <v>0</v>
      </c>
      <c r="AY21" s="22">
        <v>3566949</v>
      </c>
      <c r="AZ21" s="22">
        <v>1996081</v>
      </c>
      <c r="BA21" s="22">
        <v>0</v>
      </c>
      <c r="BB21" s="22">
        <v>5305923</v>
      </c>
      <c r="BC21" s="22">
        <v>34658585</v>
      </c>
      <c r="BD21" s="22">
        <v>0</v>
      </c>
      <c r="BE21" s="22">
        <v>20042623</v>
      </c>
      <c r="BF21" s="22">
        <v>4606293</v>
      </c>
      <c r="BG21" s="22">
        <v>0</v>
      </c>
      <c r="BH21" s="22">
        <v>9498274</v>
      </c>
      <c r="BI21" s="22">
        <v>18187428</v>
      </c>
      <c r="BJ21" s="22">
        <v>6448764</v>
      </c>
      <c r="BK21" s="22">
        <v>0</v>
      </c>
      <c r="BL21" s="22">
        <v>3256666</v>
      </c>
      <c r="BM21" s="22">
        <v>0</v>
      </c>
      <c r="BN21" s="22">
        <v>100352</v>
      </c>
      <c r="BO21" s="22">
        <v>0</v>
      </c>
      <c r="BP21" s="22">
        <v>5679075</v>
      </c>
      <c r="BQ21" s="22">
        <v>0</v>
      </c>
      <c r="BR21" s="22">
        <v>0</v>
      </c>
      <c r="BS21" s="22">
        <v>0</v>
      </c>
      <c r="BT21" s="22">
        <v>0</v>
      </c>
      <c r="BU21" s="22">
        <v>0</v>
      </c>
      <c r="BV21" s="22">
        <v>0</v>
      </c>
      <c r="BW21" s="22">
        <v>31095332</v>
      </c>
      <c r="BX21" s="22">
        <v>14254038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237669633</v>
      </c>
      <c r="CF21" s="22">
        <v>49352070</v>
      </c>
    </row>
    <row r="22" spans="1:84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29249166</v>
      </c>
      <c r="F22" s="22">
        <v>700</v>
      </c>
      <c r="G22" s="22">
        <v>405599</v>
      </c>
      <c r="H22" s="22">
        <v>0</v>
      </c>
      <c r="I22" s="22">
        <v>222917</v>
      </c>
      <c r="J22" s="22">
        <v>148176</v>
      </c>
      <c r="K22" s="22">
        <v>0</v>
      </c>
      <c r="L22" s="22">
        <v>0</v>
      </c>
      <c r="M22" s="22">
        <v>102206</v>
      </c>
      <c r="N22" s="22">
        <v>0</v>
      </c>
      <c r="O22" s="22">
        <v>11347</v>
      </c>
      <c r="P22" s="22">
        <v>371072</v>
      </c>
      <c r="Q22" s="22">
        <v>4746</v>
      </c>
      <c r="R22" s="22">
        <v>0</v>
      </c>
      <c r="S22" s="22">
        <v>202235</v>
      </c>
      <c r="T22" s="22">
        <v>0</v>
      </c>
      <c r="U22" s="22">
        <v>1008232</v>
      </c>
      <c r="V22" s="22">
        <v>253200</v>
      </c>
      <c r="W22" s="22">
        <v>1914549</v>
      </c>
      <c r="X22" s="22">
        <v>0</v>
      </c>
      <c r="Y22" s="22">
        <v>1570</v>
      </c>
      <c r="Z22" s="22">
        <v>0</v>
      </c>
      <c r="AA22" s="22">
        <v>86551</v>
      </c>
      <c r="AB22" s="22">
        <v>0</v>
      </c>
      <c r="AC22" s="22">
        <v>1644501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1434815</v>
      </c>
      <c r="AK22" s="22">
        <v>106595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1993343</v>
      </c>
      <c r="AR22" s="22">
        <v>39161520</v>
      </c>
      <c r="AS22" s="22">
        <v>506149</v>
      </c>
      <c r="AT22" s="22">
        <v>6162443</v>
      </c>
      <c r="AU22" s="22">
        <v>0</v>
      </c>
      <c r="AV22" s="22">
        <v>5861865</v>
      </c>
      <c r="AW22" s="22">
        <v>1476615</v>
      </c>
      <c r="AX22" s="22">
        <v>0</v>
      </c>
      <c r="AY22" s="22">
        <v>0</v>
      </c>
      <c r="AZ22" s="22">
        <v>796999</v>
      </c>
      <c r="BA22" s="22">
        <v>264015</v>
      </c>
      <c r="BB22" s="22">
        <v>1894019</v>
      </c>
      <c r="BC22" s="22">
        <v>5382163</v>
      </c>
      <c r="BD22" s="22">
        <v>478600</v>
      </c>
      <c r="BE22" s="22">
        <v>148897</v>
      </c>
      <c r="BF22" s="22">
        <v>255507</v>
      </c>
      <c r="BG22" s="22">
        <v>0</v>
      </c>
      <c r="BH22" s="22">
        <v>1850916</v>
      </c>
      <c r="BI22" s="22">
        <v>1227596</v>
      </c>
      <c r="BJ22" s="22">
        <v>1416159</v>
      </c>
      <c r="BK22" s="22">
        <v>0</v>
      </c>
      <c r="BL22" s="22">
        <v>404094</v>
      </c>
      <c r="BM22" s="22">
        <v>0</v>
      </c>
      <c r="BN22" s="22">
        <v>82028</v>
      </c>
      <c r="BO22" s="22">
        <v>0</v>
      </c>
      <c r="BP22" s="22">
        <v>1768640</v>
      </c>
      <c r="BQ22" s="22">
        <v>0</v>
      </c>
      <c r="BR22" s="22">
        <v>0</v>
      </c>
      <c r="BS22" s="22">
        <v>0</v>
      </c>
      <c r="BT22" s="22">
        <v>0</v>
      </c>
      <c r="BU22" s="22">
        <v>0</v>
      </c>
      <c r="BV22" s="22">
        <v>0</v>
      </c>
      <c r="BW22" s="22">
        <v>5985546</v>
      </c>
      <c r="BX22" s="22">
        <v>1252775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37215026</v>
      </c>
      <c r="CF22" s="22">
        <v>1946494</v>
      </c>
    </row>
    <row r="23" spans="1:84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14508283</v>
      </c>
      <c r="H23" s="22">
        <v>402647</v>
      </c>
      <c r="I23" s="22">
        <v>0</v>
      </c>
      <c r="J23" s="22">
        <v>88827</v>
      </c>
      <c r="K23" s="22">
        <v>0</v>
      </c>
      <c r="L23" s="22">
        <v>0</v>
      </c>
      <c r="M23" s="22">
        <v>151055</v>
      </c>
      <c r="N23" s="22">
        <v>19975</v>
      </c>
      <c r="O23" s="22">
        <v>0</v>
      </c>
      <c r="P23" s="22">
        <v>143862</v>
      </c>
      <c r="Q23" s="22">
        <v>0</v>
      </c>
      <c r="R23" s="22">
        <v>0</v>
      </c>
      <c r="S23" s="22">
        <v>0</v>
      </c>
      <c r="T23" s="22">
        <v>0</v>
      </c>
      <c r="U23" s="22">
        <v>1467555</v>
      </c>
      <c r="V23" s="22">
        <v>5223275</v>
      </c>
      <c r="W23" s="22">
        <v>1125741</v>
      </c>
      <c r="X23" s="22">
        <v>0</v>
      </c>
      <c r="Y23" s="22">
        <v>270160</v>
      </c>
      <c r="Z23" s="22">
        <v>0</v>
      </c>
      <c r="AA23" s="22">
        <v>20050</v>
      </c>
      <c r="AB23" s="22">
        <v>0</v>
      </c>
      <c r="AC23" s="22">
        <v>787398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1070059</v>
      </c>
      <c r="AK23" s="22">
        <v>51483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25330370</v>
      </c>
      <c r="AS23" s="22">
        <v>347841</v>
      </c>
      <c r="AT23" s="22">
        <v>3296484</v>
      </c>
      <c r="AU23" s="22">
        <v>0</v>
      </c>
      <c r="AV23" s="22">
        <v>433065</v>
      </c>
      <c r="AW23" s="22">
        <v>1033175</v>
      </c>
      <c r="AX23" s="22">
        <v>0</v>
      </c>
      <c r="AY23" s="22">
        <v>0</v>
      </c>
      <c r="AZ23" s="22">
        <v>416461</v>
      </c>
      <c r="BA23" s="22">
        <v>203663</v>
      </c>
      <c r="BB23" s="22">
        <v>0</v>
      </c>
      <c r="BC23" s="22">
        <v>6023385</v>
      </c>
      <c r="BD23" s="22">
        <v>0</v>
      </c>
      <c r="BE23" s="22">
        <v>0</v>
      </c>
      <c r="BF23" s="22">
        <v>0</v>
      </c>
      <c r="BG23" s="22">
        <v>0</v>
      </c>
      <c r="BH23" s="22">
        <v>2035334</v>
      </c>
      <c r="BI23" s="22">
        <v>2196320</v>
      </c>
      <c r="BJ23" s="22">
        <v>783130</v>
      </c>
      <c r="BK23" s="22">
        <v>0</v>
      </c>
      <c r="BL23" s="22">
        <v>328479</v>
      </c>
      <c r="BM23" s="22">
        <v>0</v>
      </c>
      <c r="BN23" s="22">
        <v>45121</v>
      </c>
      <c r="BO23" s="22">
        <v>0</v>
      </c>
      <c r="BP23" s="22">
        <v>967141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22">
        <v>0</v>
      </c>
      <c r="BW23" s="22">
        <v>3826114</v>
      </c>
      <c r="BX23" s="22">
        <v>675662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101717</v>
      </c>
      <c r="CE23" s="22">
        <v>22713092</v>
      </c>
      <c r="CF23" s="22">
        <v>2617278</v>
      </c>
    </row>
    <row r="24" spans="1:84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11236877</v>
      </c>
      <c r="F24" s="22">
        <v>6592</v>
      </c>
      <c r="G24" s="22">
        <v>3831791</v>
      </c>
      <c r="H24" s="22">
        <v>-16722</v>
      </c>
      <c r="I24" s="22">
        <v>0</v>
      </c>
      <c r="J24" s="22">
        <v>34256603</v>
      </c>
      <c r="K24" s="22">
        <v>0</v>
      </c>
      <c r="L24" s="22">
        <v>0</v>
      </c>
      <c r="M24" s="22">
        <v>1176579</v>
      </c>
      <c r="N24" s="22">
        <v>0</v>
      </c>
      <c r="O24" s="22">
        <v>153476</v>
      </c>
      <c r="P24" s="22">
        <v>168325</v>
      </c>
      <c r="Q24" s="22">
        <v>0</v>
      </c>
      <c r="R24" s="22">
        <v>339583</v>
      </c>
      <c r="S24" s="22">
        <v>0</v>
      </c>
      <c r="T24" s="22">
        <v>0</v>
      </c>
      <c r="U24" s="22">
        <v>2523312</v>
      </c>
      <c r="V24" s="22">
        <v>3325388</v>
      </c>
      <c r="W24" s="22">
        <v>2696121</v>
      </c>
      <c r="X24" s="22">
        <v>19971</v>
      </c>
      <c r="Y24" s="22">
        <v>1920131</v>
      </c>
      <c r="Z24" s="22">
        <v>1629525</v>
      </c>
      <c r="AA24" s="22">
        <v>1700</v>
      </c>
      <c r="AB24" s="22">
        <v>230754</v>
      </c>
      <c r="AC24" s="22">
        <v>0</v>
      </c>
      <c r="AD24" s="22">
        <v>0</v>
      </c>
      <c r="AE24" s="22">
        <v>0</v>
      </c>
      <c r="AF24" s="22">
        <v>7500</v>
      </c>
      <c r="AG24" s="22">
        <v>94001</v>
      </c>
      <c r="AH24" s="22">
        <v>0</v>
      </c>
      <c r="AI24" s="22">
        <v>0</v>
      </c>
      <c r="AJ24" s="22">
        <v>4067585</v>
      </c>
      <c r="AK24" s="22">
        <v>42657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67711749</v>
      </c>
      <c r="AS24" s="22">
        <v>847196</v>
      </c>
      <c r="AT24" s="22">
        <v>2588405</v>
      </c>
      <c r="AU24" s="22">
        <v>348836</v>
      </c>
      <c r="AV24" s="22">
        <v>0</v>
      </c>
      <c r="AW24" s="22">
        <v>35161038</v>
      </c>
      <c r="AX24" s="22">
        <v>0</v>
      </c>
      <c r="AY24" s="22">
        <v>0</v>
      </c>
      <c r="AZ24" s="22">
        <v>556399</v>
      </c>
      <c r="BA24" s="22">
        <v>0</v>
      </c>
      <c r="BB24" s="22">
        <v>314776</v>
      </c>
      <c r="BC24" s="22">
        <v>2262012</v>
      </c>
      <c r="BD24" s="22">
        <v>0</v>
      </c>
      <c r="BE24" s="22">
        <v>534164</v>
      </c>
      <c r="BF24" s="22">
        <v>0</v>
      </c>
      <c r="BG24" s="22">
        <v>0</v>
      </c>
      <c r="BH24" s="22">
        <v>2235105</v>
      </c>
      <c r="BI24" s="22">
        <v>2820190</v>
      </c>
      <c r="BJ24" s="22">
        <v>1972679</v>
      </c>
      <c r="BK24" s="22">
        <v>0</v>
      </c>
      <c r="BL24" s="22">
        <v>2591519</v>
      </c>
      <c r="BM24" s="22">
        <v>2126535</v>
      </c>
      <c r="BN24" s="22">
        <v>26779</v>
      </c>
      <c r="BO24" s="22">
        <v>0</v>
      </c>
      <c r="BP24" s="22">
        <v>0</v>
      </c>
      <c r="BQ24" s="22">
        <v>282614</v>
      </c>
      <c r="BR24" s="22">
        <v>0</v>
      </c>
      <c r="BS24" s="22">
        <v>147201</v>
      </c>
      <c r="BT24" s="22">
        <v>156737</v>
      </c>
      <c r="BU24" s="22">
        <v>153781</v>
      </c>
      <c r="BV24" s="22">
        <v>0</v>
      </c>
      <c r="BW24" s="22">
        <v>4901641</v>
      </c>
      <c r="BX24" s="22">
        <v>585508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60613115</v>
      </c>
      <c r="CF24" s="22">
        <v>7098634</v>
      </c>
    </row>
    <row r="25" spans="1:84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90887049</v>
      </c>
      <c r="F25" s="22">
        <v>120</v>
      </c>
      <c r="G25" s="22">
        <v>154406</v>
      </c>
      <c r="H25" s="22">
        <v>0</v>
      </c>
      <c r="I25" s="22">
        <v>0</v>
      </c>
      <c r="J25" s="22">
        <v>326573</v>
      </c>
      <c r="K25" s="22">
        <v>0</v>
      </c>
      <c r="L25" s="22">
        <v>0</v>
      </c>
      <c r="M25" s="22">
        <v>591635</v>
      </c>
      <c r="N25" s="22">
        <v>0</v>
      </c>
      <c r="O25" s="22">
        <v>151870</v>
      </c>
      <c r="P25" s="22">
        <v>240488</v>
      </c>
      <c r="Q25" s="22">
        <v>78239</v>
      </c>
      <c r="R25" s="22">
        <v>0</v>
      </c>
      <c r="S25" s="22">
        <v>12623</v>
      </c>
      <c r="T25" s="22">
        <v>0</v>
      </c>
      <c r="U25" s="22">
        <v>1089945</v>
      </c>
      <c r="V25" s="22">
        <v>1146035</v>
      </c>
      <c r="W25" s="22">
        <v>946484</v>
      </c>
      <c r="X25" s="22">
        <v>3936</v>
      </c>
      <c r="Y25" s="22">
        <v>79213</v>
      </c>
      <c r="Z25" s="22">
        <v>0</v>
      </c>
      <c r="AA25" s="22">
        <v>11700</v>
      </c>
      <c r="AB25" s="22">
        <v>0</v>
      </c>
      <c r="AC25" s="22">
        <v>103819</v>
      </c>
      <c r="AD25" s="22">
        <v>41467</v>
      </c>
      <c r="AE25" s="22">
        <v>0</v>
      </c>
      <c r="AF25" s="22">
        <v>0</v>
      </c>
      <c r="AG25" s="22">
        <v>0</v>
      </c>
      <c r="AH25" s="22">
        <v>0</v>
      </c>
      <c r="AI25" s="22">
        <v>130</v>
      </c>
      <c r="AJ25" s="22">
        <v>1233218</v>
      </c>
      <c r="AK25" s="22">
        <v>34979</v>
      </c>
      <c r="AL25" s="22">
        <v>0</v>
      </c>
      <c r="AM25" s="22">
        <v>0</v>
      </c>
      <c r="AN25" s="22">
        <v>2243535</v>
      </c>
      <c r="AO25" s="22">
        <v>0</v>
      </c>
      <c r="AP25" s="22">
        <v>0</v>
      </c>
      <c r="AQ25" s="22">
        <v>0</v>
      </c>
      <c r="AR25" s="22">
        <v>99377464</v>
      </c>
      <c r="AS25" s="22">
        <v>1020852</v>
      </c>
      <c r="AT25" s="22">
        <v>10145319</v>
      </c>
      <c r="AU25" s="22">
        <v>0</v>
      </c>
      <c r="AV25" s="22">
        <v>0</v>
      </c>
      <c r="AW25" s="22">
        <v>2098487</v>
      </c>
      <c r="AX25" s="22">
        <v>2652</v>
      </c>
      <c r="AY25" s="22">
        <v>0</v>
      </c>
      <c r="AZ25" s="22">
        <v>3796738</v>
      </c>
      <c r="BA25" s="22">
        <v>0</v>
      </c>
      <c r="BB25" s="22">
        <v>8466238</v>
      </c>
      <c r="BC25" s="22">
        <v>18038924</v>
      </c>
      <c r="BD25" s="22">
        <v>211451</v>
      </c>
      <c r="BE25" s="22">
        <v>0</v>
      </c>
      <c r="BF25" s="22">
        <v>959351</v>
      </c>
      <c r="BG25" s="22">
        <v>0</v>
      </c>
      <c r="BH25" s="22">
        <v>3481222</v>
      </c>
      <c r="BI25" s="22">
        <v>4211804</v>
      </c>
      <c r="BJ25" s="22">
        <v>3108492</v>
      </c>
      <c r="BK25" s="22">
        <v>450589</v>
      </c>
      <c r="BL25" s="22">
        <v>1890837</v>
      </c>
      <c r="BM25" s="22">
        <v>0</v>
      </c>
      <c r="BN25" s="22">
        <v>3558</v>
      </c>
      <c r="BO25" s="22">
        <v>0</v>
      </c>
      <c r="BP25" s="22">
        <v>1269928</v>
      </c>
      <c r="BQ25" s="22">
        <v>1266102</v>
      </c>
      <c r="BR25" s="22">
        <v>0</v>
      </c>
      <c r="BS25" s="22">
        <v>0</v>
      </c>
      <c r="BT25" s="22">
        <v>0</v>
      </c>
      <c r="BU25" s="22">
        <v>0</v>
      </c>
      <c r="BV25" s="22">
        <v>2484125</v>
      </c>
      <c r="BW25" s="22">
        <v>13578263</v>
      </c>
      <c r="BX25" s="22">
        <v>976644</v>
      </c>
      <c r="BY25" s="22">
        <v>0</v>
      </c>
      <c r="BZ25" s="22">
        <v>0</v>
      </c>
      <c r="CA25" s="22">
        <v>1694979</v>
      </c>
      <c r="CB25" s="22">
        <v>0</v>
      </c>
      <c r="CC25" s="22">
        <v>0</v>
      </c>
      <c r="CD25" s="22">
        <v>0</v>
      </c>
      <c r="CE25" s="22">
        <v>79156555</v>
      </c>
      <c r="CF25" s="22">
        <v>20220909</v>
      </c>
    </row>
    <row r="26" spans="1:84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29148331</v>
      </c>
      <c r="F26" s="22">
        <v>0</v>
      </c>
      <c r="G26" s="22">
        <v>2884436</v>
      </c>
      <c r="H26" s="22">
        <v>0</v>
      </c>
      <c r="I26" s="22">
        <v>0</v>
      </c>
      <c r="J26" s="22">
        <v>649322</v>
      </c>
      <c r="K26" s="22">
        <v>0</v>
      </c>
      <c r="L26" s="22">
        <v>37125</v>
      </c>
      <c r="M26" s="22">
        <v>41291</v>
      </c>
      <c r="N26" s="22">
        <v>0</v>
      </c>
      <c r="O26" s="22">
        <v>0</v>
      </c>
      <c r="P26" s="22">
        <v>5228853</v>
      </c>
      <c r="Q26" s="22">
        <v>166136</v>
      </c>
      <c r="R26" s="22">
        <v>0</v>
      </c>
      <c r="S26" s="22">
        <v>0</v>
      </c>
      <c r="T26" s="22">
        <v>0</v>
      </c>
      <c r="U26" s="22">
        <v>4414870</v>
      </c>
      <c r="V26" s="22">
        <v>1851115</v>
      </c>
      <c r="W26" s="22">
        <v>444141</v>
      </c>
      <c r="X26" s="22">
        <v>0</v>
      </c>
      <c r="Y26" s="22">
        <v>312123</v>
      </c>
      <c r="Z26" s="22">
        <v>0</v>
      </c>
      <c r="AA26" s="22">
        <v>0</v>
      </c>
      <c r="AB26" s="22">
        <v>0</v>
      </c>
      <c r="AC26" s="22">
        <v>736561</v>
      </c>
      <c r="AD26" s="22">
        <v>315089</v>
      </c>
      <c r="AE26" s="22">
        <v>0</v>
      </c>
      <c r="AF26" s="22">
        <v>0</v>
      </c>
      <c r="AG26" s="22">
        <v>0</v>
      </c>
      <c r="AH26" s="22">
        <v>0</v>
      </c>
      <c r="AI26" s="22">
        <v>55859</v>
      </c>
      <c r="AJ26" s="22">
        <v>124350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1338326</v>
      </c>
      <c r="AR26" s="22">
        <v>47747928</v>
      </c>
      <c r="AS26" s="22">
        <v>985426</v>
      </c>
      <c r="AT26" s="22">
        <v>10679401</v>
      </c>
      <c r="AU26" s="22">
        <v>0</v>
      </c>
      <c r="AV26" s="22">
        <v>0</v>
      </c>
      <c r="AW26" s="22">
        <v>834485</v>
      </c>
      <c r="AX26" s="22">
        <v>0</v>
      </c>
      <c r="AY26" s="22">
        <v>28154</v>
      </c>
      <c r="AZ26" s="22">
        <v>809629</v>
      </c>
      <c r="BA26" s="22">
        <v>0</v>
      </c>
      <c r="BB26" s="22">
        <v>0</v>
      </c>
      <c r="BC26" s="22">
        <v>16249268</v>
      </c>
      <c r="BD26" s="22">
        <v>433667</v>
      </c>
      <c r="BE26" s="22">
        <v>0</v>
      </c>
      <c r="BF26" s="22">
        <v>0</v>
      </c>
      <c r="BG26" s="22">
        <v>0</v>
      </c>
      <c r="BH26" s="22">
        <v>3888348</v>
      </c>
      <c r="BI26" s="22">
        <v>1996117</v>
      </c>
      <c r="BJ26" s="22">
        <v>755743</v>
      </c>
      <c r="BK26" s="22">
        <v>0</v>
      </c>
      <c r="BL26" s="22">
        <v>808994</v>
      </c>
      <c r="BM26" s="22">
        <v>0</v>
      </c>
      <c r="BN26" s="22">
        <v>0</v>
      </c>
      <c r="BO26" s="22">
        <v>0</v>
      </c>
      <c r="BP26" s="22">
        <v>1646072</v>
      </c>
      <c r="BQ26" s="22">
        <v>1589328</v>
      </c>
      <c r="BR26" s="22">
        <v>0</v>
      </c>
      <c r="BS26" s="22">
        <v>0</v>
      </c>
      <c r="BT26" s="22">
        <v>0</v>
      </c>
      <c r="BU26" s="22">
        <v>0</v>
      </c>
      <c r="BV26" s="22">
        <v>1949938</v>
      </c>
      <c r="BW26" s="22">
        <v>628829</v>
      </c>
      <c r="BX26" s="22">
        <v>73439</v>
      </c>
      <c r="BY26" s="22">
        <v>270192</v>
      </c>
      <c r="BZ26" s="22">
        <v>0</v>
      </c>
      <c r="CA26" s="22">
        <v>0</v>
      </c>
      <c r="CB26" s="22">
        <v>0</v>
      </c>
      <c r="CC26" s="22">
        <v>0</v>
      </c>
      <c r="CD26" s="22">
        <v>1353682</v>
      </c>
      <c r="CE26" s="22">
        <v>44980712</v>
      </c>
      <c r="CF26" s="22">
        <v>2767216</v>
      </c>
    </row>
    <row r="27" spans="1:84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305155991</v>
      </c>
      <c r="F27" s="22">
        <v>0</v>
      </c>
      <c r="G27" s="22">
        <v>12229378</v>
      </c>
      <c r="H27" s="22">
        <v>0</v>
      </c>
      <c r="I27" s="22">
        <v>2583242</v>
      </c>
      <c r="J27" s="22">
        <v>2137373</v>
      </c>
      <c r="K27" s="22">
        <v>23352</v>
      </c>
      <c r="L27" s="22">
        <v>10730693</v>
      </c>
      <c r="M27" s="22">
        <v>3945477</v>
      </c>
      <c r="N27" s="22">
        <v>0</v>
      </c>
      <c r="O27" s="22">
        <v>37812475</v>
      </c>
      <c r="P27" s="22">
        <v>15645897</v>
      </c>
      <c r="Q27" s="22">
        <v>324802</v>
      </c>
      <c r="R27" s="22">
        <v>6044818</v>
      </c>
      <c r="S27" s="22">
        <v>8808878</v>
      </c>
      <c r="T27" s="22">
        <v>0</v>
      </c>
      <c r="U27" s="22">
        <v>37433233</v>
      </c>
      <c r="V27" s="22">
        <v>33761418</v>
      </c>
      <c r="W27" s="22">
        <v>10879322</v>
      </c>
      <c r="X27" s="22">
        <v>610876</v>
      </c>
      <c r="Y27" s="22">
        <v>4264020</v>
      </c>
      <c r="Z27" s="22">
        <v>0</v>
      </c>
      <c r="AA27" s="22">
        <v>0</v>
      </c>
      <c r="AB27" s="22">
        <v>0</v>
      </c>
      <c r="AC27" s="22">
        <v>6232501</v>
      </c>
      <c r="AD27" s="22">
        <v>384821</v>
      </c>
      <c r="AE27" s="22">
        <v>2015600</v>
      </c>
      <c r="AF27" s="22">
        <v>2263617</v>
      </c>
      <c r="AG27" s="22">
        <v>0</v>
      </c>
      <c r="AH27" s="22">
        <v>132041</v>
      </c>
      <c r="AI27" s="22">
        <v>0</v>
      </c>
      <c r="AJ27" s="22">
        <v>24657700</v>
      </c>
      <c r="AK27" s="22">
        <v>1322944</v>
      </c>
      <c r="AL27" s="22">
        <v>0</v>
      </c>
      <c r="AM27" s="22">
        <v>11185</v>
      </c>
      <c r="AN27" s="22">
        <v>0</v>
      </c>
      <c r="AO27" s="22">
        <v>0</v>
      </c>
      <c r="AP27" s="22">
        <v>0</v>
      </c>
      <c r="AQ27" s="22">
        <v>0</v>
      </c>
      <c r="AR27" s="22">
        <v>529411654</v>
      </c>
      <c r="AS27" s="22">
        <v>1696087</v>
      </c>
      <c r="AT27" s="22">
        <v>71508341</v>
      </c>
      <c r="AU27" s="22">
        <v>0</v>
      </c>
      <c r="AV27" s="22">
        <v>29716267</v>
      </c>
      <c r="AW27" s="22">
        <v>30528634</v>
      </c>
      <c r="AX27" s="22">
        <v>765915</v>
      </c>
      <c r="AY27" s="22">
        <v>14893393</v>
      </c>
      <c r="AZ27" s="22">
        <v>7265985</v>
      </c>
      <c r="BA27" s="22">
        <v>0</v>
      </c>
      <c r="BB27" s="22">
        <v>24060498</v>
      </c>
      <c r="BC27" s="22">
        <v>58680224</v>
      </c>
      <c r="BD27" s="22">
        <v>704104</v>
      </c>
      <c r="BE27" s="22">
        <v>26515422</v>
      </c>
      <c r="BF27" s="22">
        <v>2443742</v>
      </c>
      <c r="BG27" s="22">
        <v>852223</v>
      </c>
      <c r="BH27" s="22">
        <v>27047286</v>
      </c>
      <c r="BI27" s="22">
        <v>27221326</v>
      </c>
      <c r="BJ27" s="22">
        <v>9914283</v>
      </c>
      <c r="BK27" s="22">
        <v>275288</v>
      </c>
      <c r="BL27" s="22">
        <v>10862335</v>
      </c>
      <c r="BM27" s="22">
        <v>0</v>
      </c>
      <c r="BN27" s="22">
        <v>0</v>
      </c>
      <c r="BO27" s="22">
        <v>0</v>
      </c>
      <c r="BP27" s="22">
        <v>11038783</v>
      </c>
      <c r="BQ27" s="22">
        <v>4779812</v>
      </c>
      <c r="BR27" s="22">
        <v>0</v>
      </c>
      <c r="BS27" s="22">
        <v>2316058</v>
      </c>
      <c r="BT27" s="22">
        <v>0</v>
      </c>
      <c r="BU27" s="22">
        <v>0</v>
      </c>
      <c r="BV27" s="22">
        <v>0</v>
      </c>
      <c r="BW27" s="22">
        <v>66028562</v>
      </c>
      <c r="BX27" s="22">
        <v>11967837</v>
      </c>
      <c r="BY27" s="22">
        <v>0</v>
      </c>
      <c r="BZ27" s="22">
        <v>142249</v>
      </c>
      <c r="CA27" s="22">
        <v>0</v>
      </c>
      <c r="CB27" s="22">
        <v>0</v>
      </c>
      <c r="CC27" s="22">
        <v>0</v>
      </c>
      <c r="CD27" s="22">
        <v>21681</v>
      </c>
      <c r="CE27" s="22">
        <v>441246335</v>
      </c>
      <c r="CF27" s="22">
        <v>88165319</v>
      </c>
    </row>
    <row r="28" spans="1:84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0</v>
      </c>
      <c r="F28" s="22">
        <v>8594</v>
      </c>
      <c r="G28" s="22">
        <v>568058457</v>
      </c>
      <c r="H28" s="22">
        <v>1695445</v>
      </c>
      <c r="I28" s="22">
        <v>3262753</v>
      </c>
      <c r="J28" s="22">
        <v>5979767</v>
      </c>
      <c r="K28" s="22">
        <v>3904157</v>
      </c>
      <c r="L28" s="22">
        <v>12317495</v>
      </c>
      <c r="M28" s="22">
        <v>1274719</v>
      </c>
      <c r="N28" s="22">
        <v>0</v>
      </c>
      <c r="O28" s="22">
        <v>247038</v>
      </c>
      <c r="P28" s="22">
        <v>1496313</v>
      </c>
      <c r="Q28" s="22">
        <v>0</v>
      </c>
      <c r="R28" s="22">
        <v>2107039</v>
      </c>
      <c r="S28" s="22">
        <v>0</v>
      </c>
      <c r="T28" s="22">
        <v>0</v>
      </c>
      <c r="U28" s="22">
        <v>29208954</v>
      </c>
      <c r="V28" s="22">
        <v>17378678</v>
      </c>
      <c r="W28" s="22">
        <v>16547685</v>
      </c>
      <c r="X28" s="22">
        <v>0</v>
      </c>
      <c r="Y28" s="22">
        <v>2849872</v>
      </c>
      <c r="Z28" s="22">
        <v>0</v>
      </c>
      <c r="AA28" s="22">
        <v>82087</v>
      </c>
      <c r="AB28" s="22">
        <v>0</v>
      </c>
      <c r="AC28" s="22">
        <v>1259528</v>
      </c>
      <c r="AD28" s="22">
        <v>0</v>
      </c>
      <c r="AE28" s="22">
        <v>0</v>
      </c>
      <c r="AF28" s="22">
        <v>32638233</v>
      </c>
      <c r="AG28" s="22">
        <v>2425</v>
      </c>
      <c r="AH28" s="22">
        <v>0</v>
      </c>
      <c r="AI28" s="22">
        <v>21806</v>
      </c>
      <c r="AJ28" s="22">
        <v>21149779</v>
      </c>
      <c r="AK28" s="22">
        <v>1155558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722646382</v>
      </c>
      <c r="AS28" s="22">
        <v>2293619</v>
      </c>
      <c r="AT28" s="22">
        <v>102236051</v>
      </c>
      <c r="AU28" s="22">
        <v>34393150</v>
      </c>
      <c r="AV28" s="22">
        <v>50337730</v>
      </c>
      <c r="AW28" s="22">
        <v>42479773</v>
      </c>
      <c r="AX28" s="22">
        <v>9569508</v>
      </c>
      <c r="AY28" s="22">
        <v>13864555</v>
      </c>
      <c r="AZ28" s="22">
        <v>7462343</v>
      </c>
      <c r="BA28" s="22">
        <v>0</v>
      </c>
      <c r="BB28" s="22">
        <v>24368190</v>
      </c>
      <c r="BC28" s="22">
        <v>71555329</v>
      </c>
      <c r="BD28" s="22">
        <v>0</v>
      </c>
      <c r="BE28" s="22">
        <v>32070227</v>
      </c>
      <c r="BF28" s="22">
        <v>8553754</v>
      </c>
      <c r="BG28" s="22">
        <v>0</v>
      </c>
      <c r="BH28" s="22">
        <v>64978902</v>
      </c>
      <c r="BI28" s="22">
        <v>50237867</v>
      </c>
      <c r="BJ28" s="22">
        <v>18240135</v>
      </c>
      <c r="BK28" s="22">
        <v>0</v>
      </c>
      <c r="BL28" s="22">
        <v>11175035</v>
      </c>
      <c r="BM28" s="22">
        <v>0</v>
      </c>
      <c r="BN28" s="22">
        <v>538392</v>
      </c>
      <c r="BO28" s="22">
        <v>0</v>
      </c>
      <c r="BP28" s="22">
        <v>8372965</v>
      </c>
      <c r="BQ28" s="22">
        <v>0</v>
      </c>
      <c r="BR28" s="22">
        <v>1046869</v>
      </c>
      <c r="BS28" s="22">
        <v>39335789</v>
      </c>
      <c r="BT28" s="22">
        <v>1524798</v>
      </c>
      <c r="BU28" s="22">
        <v>0</v>
      </c>
      <c r="BV28" s="22">
        <v>204413</v>
      </c>
      <c r="BW28" s="22">
        <v>85819592</v>
      </c>
      <c r="BX28" s="22">
        <v>4536103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685195089</v>
      </c>
      <c r="CF28" s="22">
        <v>37451293</v>
      </c>
    </row>
    <row r="29" spans="1:84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0</v>
      </c>
      <c r="F29" s="22">
        <v>1001238</v>
      </c>
      <c r="G29" s="22">
        <v>282631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50396</v>
      </c>
      <c r="Q29" s="22">
        <v>0</v>
      </c>
      <c r="R29" s="22">
        <v>0</v>
      </c>
      <c r="S29" s="22">
        <v>0</v>
      </c>
      <c r="T29" s="22">
        <v>0</v>
      </c>
      <c r="U29" s="22">
        <v>163647</v>
      </c>
      <c r="V29" s="22">
        <v>15528</v>
      </c>
      <c r="W29" s="22">
        <v>16945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216306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26975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  <c r="AR29" s="22">
        <v>1773666</v>
      </c>
      <c r="AS29" s="22">
        <v>111373</v>
      </c>
      <c r="AT29" s="22">
        <v>400816</v>
      </c>
      <c r="AU29" s="22">
        <v>0</v>
      </c>
      <c r="AV29" s="22">
        <v>0</v>
      </c>
      <c r="AW29" s="22">
        <v>127450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664987</v>
      </c>
      <c r="BD29" s="22">
        <v>0</v>
      </c>
      <c r="BE29" s="22">
        <v>0</v>
      </c>
      <c r="BF29" s="22">
        <v>0</v>
      </c>
      <c r="BG29" s="22">
        <v>0</v>
      </c>
      <c r="BH29" s="22">
        <v>202288</v>
      </c>
      <c r="BI29" s="22">
        <v>0</v>
      </c>
      <c r="BJ29" s="22">
        <v>107994</v>
      </c>
      <c r="BK29" s="22">
        <v>0</v>
      </c>
      <c r="BL29" s="22">
        <v>0</v>
      </c>
      <c r="BM29" s="22">
        <v>0</v>
      </c>
      <c r="BN29" s="22">
        <v>0</v>
      </c>
      <c r="BO29" s="22">
        <v>0</v>
      </c>
      <c r="BP29" s="22">
        <v>0</v>
      </c>
      <c r="BQ29" s="22">
        <v>258973</v>
      </c>
      <c r="BR29" s="22">
        <v>0</v>
      </c>
      <c r="BS29" s="22">
        <v>0</v>
      </c>
      <c r="BT29" s="22">
        <v>0</v>
      </c>
      <c r="BU29" s="22">
        <v>0</v>
      </c>
      <c r="BV29" s="22">
        <v>0</v>
      </c>
      <c r="BW29" s="22">
        <v>149496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2023377</v>
      </c>
      <c r="CF29" s="22">
        <v>-249711</v>
      </c>
    </row>
    <row r="30" spans="1:84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38965000</v>
      </c>
      <c r="F30" s="22">
        <v>2256</v>
      </c>
      <c r="G30" s="22">
        <v>2259464</v>
      </c>
      <c r="H30" s="22">
        <v>0</v>
      </c>
      <c r="I30" s="22">
        <v>0</v>
      </c>
      <c r="J30" s="22">
        <v>560290</v>
      </c>
      <c r="K30" s="22">
        <v>164040</v>
      </c>
      <c r="L30" s="22">
        <v>0</v>
      </c>
      <c r="M30" s="22">
        <v>66327</v>
      </c>
      <c r="N30" s="22">
        <v>0</v>
      </c>
      <c r="O30" s="22">
        <v>261127</v>
      </c>
      <c r="P30" s="22">
        <v>155207</v>
      </c>
      <c r="Q30" s="22">
        <v>42944</v>
      </c>
      <c r="R30" s="22">
        <v>35272</v>
      </c>
      <c r="S30" s="22">
        <v>0</v>
      </c>
      <c r="T30" s="22">
        <v>0</v>
      </c>
      <c r="U30" s="22">
        <v>1081435</v>
      </c>
      <c r="V30" s="22">
        <v>228489</v>
      </c>
      <c r="W30" s="22">
        <v>0</v>
      </c>
      <c r="X30" s="22">
        <v>0</v>
      </c>
      <c r="Y30" s="22">
        <v>138601</v>
      </c>
      <c r="Z30" s="22">
        <v>0</v>
      </c>
      <c r="AA30" s="22">
        <v>2750</v>
      </c>
      <c r="AB30" s="22">
        <v>0</v>
      </c>
      <c r="AC30" s="22">
        <v>74300</v>
      </c>
      <c r="AD30" s="22">
        <v>52471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1043193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45133166</v>
      </c>
      <c r="AS30" s="22">
        <v>801853</v>
      </c>
      <c r="AT30" s="22">
        <v>4469620</v>
      </c>
      <c r="AU30" s="22">
        <v>0</v>
      </c>
      <c r="AV30" s="22">
        <v>0</v>
      </c>
      <c r="AW30" s="22">
        <v>1968925</v>
      </c>
      <c r="AX30" s="22">
        <v>607721</v>
      </c>
      <c r="AY30" s="22">
        <v>0</v>
      </c>
      <c r="AZ30" s="22">
        <v>963945</v>
      </c>
      <c r="BA30" s="22">
        <v>0</v>
      </c>
      <c r="BB30" s="22">
        <v>1841929</v>
      </c>
      <c r="BC30" s="22">
        <v>15936963</v>
      </c>
      <c r="BD30" s="22">
        <v>155218</v>
      </c>
      <c r="BE30" s="22">
        <v>224332</v>
      </c>
      <c r="BF30" s="22">
        <v>0</v>
      </c>
      <c r="BG30" s="22">
        <v>0</v>
      </c>
      <c r="BH30" s="22">
        <v>921416</v>
      </c>
      <c r="BI30" s="22">
        <v>386130</v>
      </c>
      <c r="BJ30" s="22">
        <v>955413</v>
      </c>
      <c r="BK30" s="22">
        <v>0</v>
      </c>
      <c r="BL30" s="22">
        <v>1426923</v>
      </c>
      <c r="BM30" s="22">
        <v>0</v>
      </c>
      <c r="BN30" s="22">
        <v>3000</v>
      </c>
      <c r="BO30" s="22">
        <v>0</v>
      </c>
      <c r="BP30" s="22">
        <v>658949</v>
      </c>
      <c r="BQ30" s="22">
        <v>1037862</v>
      </c>
      <c r="BR30" s="22">
        <v>4472</v>
      </c>
      <c r="BS30" s="22">
        <v>0</v>
      </c>
      <c r="BT30" s="22">
        <v>0</v>
      </c>
      <c r="BU30" s="22">
        <v>11977</v>
      </c>
      <c r="BV30" s="22">
        <v>0</v>
      </c>
      <c r="BW30" s="22">
        <v>3620625</v>
      </c>
      <c r="BX30" s="22">
        <v>214009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36211282</v>
      </c>
      <c r="CF30" s="22">
        <v>8921884</v>
      </c>
    </row>
    <row r="31" spans="1:84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10306374</v>
      </c>
      <c r="F31" s="22">
        <v>7121</v>
      </c>
      <c r="G31" s="22">
        <v>896785</v>
      </c>
      <c r="H31" s="22">
        <v>0</v>
      </c>
      <c r="I31" s="22">
        <v>0</v>
      </c>
      <c r="J31" s="22">
        <v>224016</v>
      </c>
      <c r="K31" s="22">
        <v>0</v>
      </c>
      <c r="L31" s="22">
        <v>0</v>
      </c>
      <c r="M31" s="22">
        <v>49146</v>
      </c>
      <c r="N31" s="22">
        <v>19850</v>
      </c>
      <c r="O31" s="22">
        <v>0</v>
      </c>
      <c r="P31" s="22">
        <v>1968726</v>
      </c>
      <c r="Q31" s="22">
        <v>28542</v>
      </c>
      <c r="R31" s="22">
        <v>0</v>
      </c>
      <c r="S31" s="22">
        <v>0</v>
      </c>
      <c r="T31" s="22">
        <v>0</v>
      </c>
      <c r="U31" s="22">
        <v>390555</v>
      </c>
      <c r="V31" s="22">
        <v>141165</v>
      </c>
      <c r="W31" s="22">
        <v>47978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61617</v>
      </c>
      <c r="AD31" s="22">
        <v>548075</v>
      </c>
      <c r="AE31" s="22">
        <v>0</v>
      </c>
      <c r="AF31" s="22">
        <v>0</v>
      </c>
      <c r="AG31" s="22">
        <v>17290</v>
      </c>
      <c r="AH31" s="22">
        <v>0</v>
      </c>
      <c r="AI31" s="22">
        <v>0</v>
      </c>
      <c r="AJ31" s="22">
        <v>35787</v>
      </c>
      <c r="AK31" s="22">
        <v>171070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14914097</v>
      </c>
      <c r="AS31" s="22">
        <v>313312</v>
      </c>
      <c r="AT31" s="22">
        <v>1616674</v>
      </c>
      <c r="AU31" s="22">
        <v>0</v>
      </c>
      <c r="AV31" s="22">
        <v>354514</v>
      </c>
      <c r="AW31" s="22">
        <v>596711</v>
      </c>
      <c r="AX31" s="22">
        <v>14581</v>
      </c>
      <c r="AY31" s="22">
        <v>7500</v>
      </c>
      <c r="AZ31" s="22">
        <v>155278</v>
      </c>
      <c r="BA31" s="22">
        <v>61031</v>
      </c>
      <c r="BB31" s="22">
        <v>0</v>
      </c>
      <c r="BC31" s="22">
        <v>8567039</v>
      </c>
      <c r="BD31" s="22">
        <v>60110</v>
      </c>
      <c r="BE31" s="22">
        <v>0</v>
      </c>
      <c r="BF31" s="22">
        <v>0</v>
      </c>
      <c r="BG31" s="22">
        <v>0</v>
      </c>
      <c r="BH31" s="22">
        <v>347008</v>
      </c>
      <c r="BI31" s="22">
        <v>89181</v>
      </c>
      <c r="BJ31" s="22">
        <v>274031</v>
      </c>
      <c r="BK31" s="22">
        <v>0</v>
      </c>
      <c r="BL31" s="22">
        <v>77149</v>
      </c>
      <c r="BM31" s="22">
        <v>0</v>
      </c>
      <c r="BN31" s="22">
        <v>0</v>
      </c>
      <c r="BO31" s="22">
        <v>0</v>
      </c>
      <c r="BP31" s="22">
        <v>212462</v>
      </c>
      <c r="BQ31" s="22">
        <v>873070</v>
      </c>
      <c r="BR31" s="22">
        <v>283</v>
      </c>
      <c r="BS31" s="22">
        <v>0</v>
      </c>
      <c r="BT31" s="22">
        <v>0</v>
      </c>
      <c r="BU31" s="22">
        <v>0</v>
      </c>
      <c r="BV31" s="22">
        <v>0</v>
      </c>
      <c r="BW31" s="22">
        <v>538274</v>
      </c>
      <c r="BX31" s="22">
        <v>206535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14364743</v>
      </c>
      <c r="CF31" s="22">
        <v>549354</v>
      </c>
    </row>
    <row r="32" spans="1:84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16305835</v>
      </c>
      <c r="F32" s="22">
        <v>0</v>
      </c>
      <c r="G32" s="22">
        <v>2679463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8835</v>
      </c>
      <c r="N32" s="22">
        <v>0</v>
      </c>
      <c r="O32" s="22">
        <v>0</v>
      </c>
      <c r="P32" s="22">
        <v>2056311</v>
      </c>
      <c r="Q32" s="22">
        <v>0</v>
      </c>
      <c r="R32" s="22">
        <v>0</v>
      </c>
      <c r="S32" s="22">
        <v>0</v>
      </c>
      <c r="T32" s="22">
        <v>0</v>
      </c>
      <c r="U32" s="22">
        <v>110606</v>
      </c>
      <c r="V32" s="22">
        <v>27369</v>
      </c>
      <c r="W32" s="22">
        <v>4920</v>
      </c>
      <c r="X32" s="22">
        <v>0</v>
      </c>
      <c r="Y32" s="22">
        <v>142651</v>
      </c>
      <c r="Z32" s="22">
        <v>0</v>
      </c>
      <c r="AA32" s="22">
        <v>0</v>
      </c>
      <c r="AB32" s="22">
        <v>0</v>
      </c>
      <c r="AC32" s="22">
        <v>124973</v>
      </c>
      <c r="AD32" s="22">
        <v>190413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271609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4082101</v>
      </c>
      <c r="AR32" s="22">
        <v>26005086</v>
      </c>
      <c r="AS32" s="22">
        <v>339519</v>
      </c>
      <c r="AT32" s="22">
        <v>3981721</v>
      </c>
      <c r="AU32" s="22">
        <v>0</v>
      </c>
      <c r="AV32" s="22">
        <v>481063</v>
      </c>
      <c r="AW32" s="22">
        <v>1078331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11028953</v>
      </c>
      <c r="BD32" s="22">
        <v>0</v>
      </c>
      <c r="BE32" s="22">
        <v>0</v>
      </c>
      <c r="BF32" s="22">
        <v>0</v>
      </c>
      <c r="BG32" s="22">
        <v>0</v>
      </c>
      <c r="BH32" s="22">
        <v>21209</v>
      </c>
      <c r="BI32" s="22">
        <v>98539</v>
      </c>
      <c r="BJ32" s="22">
        <v>25239</v>
      </c>
      <c r="BK32" s="22">
        <v>0</v>
      </c>
      <c r="BL32" s="22">
        <v>298026</v>
      </c>
      <c r="BM32" s="22">
        <v>0</v>
      </c>
      <c r="BN32" s="22">
        <v>0</v>
      </c>
      <c r="BO32" s="22">
        <v>0</v>
      </c>
      <c r="BP32" s="22">
        <v>334443</v>
      </c>
      <c r="BQ32" s="22">
        <v>823776</v>
      </c>
      <c r="BR32" s="22">
        <v>0</v>
      </c>
      <c r="BS32" s="22">
        <v>0</v>
      </c>
      <c r="BT32" s="22">
        <v>0</v>
      </c>
      <c r="BU32" s="22">
        <v>0</v>
      </c>
      <c r="BV32" s="22">
        <v>0</v>
      </c>
      <c r="BW32" s="22">
        <v>380499</v>
      </c>
      <c r="BX32" s="22">
        <v>695450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19586768</v>
      </c>
      <c r="CF32" s="22">
        <v>6418318</v>
      </c>
    </row>
    <row r="33" spans="1:84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31178185</v>
      </c>
      <c r="F33" s="22">
        <v>8531</v>
      </c>
      <c r="G33" s="22">
        <v>162400</v>
      </c>
      <c r="H33" s="22">
        <v>0</v>
      </c>
      <c r="I33" s="22">
        <v>0</v>
      </c>
      <c r="J33" s="22">
        <v>154447</v>
      </c>
      <c r="K33" s="22">
        <v>208222</v>
      </c>
      <c r="L33" s="22">
        <v>0</v>
      </c>
      <c r="M33" s="22">
        <v>67397</v>
      </c>
      <c r="N33" s="22">
        <v>0</v>
      </c>
      <c r="O33" s="22">
        <v>1282941</v>
      </c>
      <c r="P33" s="22">
        <v>3422713</v>
      </c>
      <c r="Q33" s="22">
        <v>242484</v>
      </c>
      <c r="R33" s="22">
        <v>0</v>
      </c>
      <c r="S33" s="22">
        <v>0</v>
      </c>
      <c r="T33" s="22">
        <v>0</v>
      </c>
      <c r="U33" s="22">
        <v>1815923</v>
      </c>
      <c r="V33" s="22">
        <v>338088</v>
      </c>
      <c r="W33" s="22">
        <v>104005</v>
      </c>
      <c r="X33" s="22">
        <v>0</v>
      </c>
      <c r="Y33" s="22">
        <v>350654</v>
      </c>
      <c r="Z33" s="22">
        <v>0</v>
      </c>
      <c r="AA33" s="22">
        <v>300</v>
      </c>
      <c r="AB33" s="22">
        <v>0</v>
      </c>
      <c r="AC33" s="22">
        <v>62183</v>
      </c>
      <c r="AD33" s="22">
        <v>317218</v>
      </c>
      <c r="AE33" s="22">
        <v>16507</v>
      </c>
      <c r="AF33" s="22">
        <v>0</v>
      </c>
      <c r="AG33" s="22">
        <v>7550</v>
      </c>
      <c r="AH33" s="22">
        <v>16250</v>
      </c>
      <c r="AI33" s="22">
        <v>0</v>
      </c>
      <c r="AJ33" s="22">
        <v>147346</v>
      </c>
      <c r="AK33" s="22">
        <v>41555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39944899</v>
      </c>
      <c r="AS33" s="22">
        <v>605149</v>
      </c>
      <c r="AT33" s="22">
        <v>6444458</v>
      </c>
      <c r="AU33" s="22">
        <v>0</v>
      </c>
      <c r="AV33" s="22">
        <v>562690</v>
      </c>
      <c r="AW33" s="22">
        <v>1365110</v>
      </c>
      <c r="AX33" s="22">
        <v>71365</v>
      </c>
      <c r="AY33" s="22">
        <v>0</v>
      </c>
      <c r="AZ33" s="22">
        <v>229821</v>
      </c>
      <c r="BA33" s="22">
        <v>63403</v>
      </c>
      <c r="BB33" s="22">
        <v>2120730</v>
      </c>
      <c r="BC33" s="22">
        <v>11379828</v>
      </c>
      <c r="BD33" s="22">
        <v>662840</v>
      </c>
      <c r="BE33" s="22">
        <v>0</v>
      </c>
      <c r="BF33" s="22">
        <v>188281</v>
      </c>
      <c r="BG33" s="22">
        <v>0</v>
      </c>
      <c r="BH33" s="22">
        <v>3402698</v>
      </c>
      <c r="BI33" s="22">
        <v>2152317</v>
      </c>
      <c r="BJ33" s="22">
        <v>704076</v>
      </c>
      <c r="BK33" s="22">
        <v>0</v>
      </c>
      <c r="BL33" s="22">
        <v>696224</v>
      </c>
      <c r="BM33" s="22">
        <v>0</v>
      </c>
      <c r="BN33" s="22">
        <v>0</v>
      </c>
      <c r="BO33" s="22">
        <v>0</v>
      </c>
      <c r="BP33" s="22">
        <v>528139</v>
      </c>
      <c r="BQ33" s="22">
        <v>904061</v>
      </c>
      <c r="BR33" s="22">
        <v>2424</v>
      </c>
      <c r="BS33" s="22">
        <v>0</v>
      </c>
      <c r="BT33" s="22">
        <v>35192</v>
      </c>
      <c r="BU33" s="22">
        <v>0</v>
      </c>
      <c r="BV33" s="22">
        <v>1312028</v>
      </c>
      <c r="BW33" s="22">
        <v>0</v>
      </c>
      <c r="BX33" s="22">
        <v>378633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2876793</v>
      </c>
      <c r="CE33" s="22">
        <v>36686260</v>
      </c>
      <c r="CF33" s="22">
        <v>3258639</v>
      </c>
    </row>
    <row r="34" spans="1:84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9051296</v>
      </c>
      <c r="F34" s="22">
        <v>0</v>
      </c>
      <c r="G34" s="22">
        <v>531991</v>
      </c>
      <c r="H34" s="22">
        <v>0</v>
      </c>
      <c r="I34" s="22">
        <v>0</v>
      </c>
      <c r="J34" s="22">
        <v>1491165</v>
      </c>
      <c r="K34" s="22">
        <v>109511</v>
      </c>
      <c r="L34" s="22">
        <v>0</v>
      </c>
      <c r="M34" s="22">
        <v>39495</v>
      </c>
      <c r="N34" s="22">
        <v>0</v>
      </c>
      <c r="O34" s="22">
        <v>157430</v>
      </c>
      <c r="P34" s="22">
        <v>437691</v>
      </c>
      <c r="Q34" s="22">
        <v>0</v>
      </c>
      <c r="R34" s="22">
        <v>0</v>
      </c>
      <c r="S34" s="22">
        <v>0</v>
      </c>
      <c r="T34" s="22">
        <v>0</v>
      </c>
      <c r="U34" s="22">
        <v>440350</v>
      </c>
      <c r="V34" s="22">
        <v>365812</v>
      </c>
      <c r="W34" s="22">
        <v>211199</v>
      </c>
      <c r="X34" s="22">
        <v>46464</v>
      </c>
      <c r="Y34" s="22">
        <v>41529</v>
      </c>
      <c r="Z34" s="22">
        <v>0</v>
      </c>
      <c r="AA34" s="22">
        <v>0</v>
      </c>
      <c r="AB34" s="22">
        <v>0</v>
      </c>
      <c r="AC34" s="22">
        <v>122935</v>
      </c>
      <c r="AD34" s="22">
        <v>227656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355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  <c r="AR34" s="22">
        <v>13274879</v>
      </c>
      <c r="AS34" s="22">
        <v>540002</v>
      </c>
      <c r="AT34" s="22">
        <v>2048975</v>
      </c>
      <c r="AU34" s="22">
        <v>0</v>
      </c>
      <c r="AV34" s="22">
        <v>243832</v>
      </c>
      <c r="AW34" s="22">
        <v>1330246</v>
      </c>
      <c r="AX34" s="22">
        <v>226485</v>
      </c>
      <c r="AY34" s="22">
        <v>0</v>
      </c>
      <c r="AZ34" s="22">
        <v>600817</v>
      </c>
      <c r="BA34" s="22">
        <v>0</v>
      </c>
      <c r="BB34" s="22">
        <v>2104071</v>
      </c>
      <c r="BC34" s="22">
        <v>1517882</v>
      </c>
      <c r="BD34" s="22">
        <v>0</v>
      </c>
      <c r="BE34" s="22">
        <v>0</v>
      </c>
      <c r="BF34" s="22">
        <v>0</v>
      </c>
      <c r="BG34" s="22">
        <v>0</v>
      </c>
      <c r="BH34" s="22">
        <v>859381</v>
      </c>
      <c r="BI34" s="22">
        <v>640896</v>
      </c>
      <c r="BJ34" s="22">
        <v>506042</v>
      </c>
      <c r="BK34" s="22">
        <v>84078</v>
      </c>
      <c r="BL34" s="22">
        <v>146756</v>
      </c>
      <c r="BM34" s="22">
        <v>0</v>
      </c>
      <c r="BN34" s="22">
        <v>0</v>
      </c>
      <c r="BO34" s="22">
        <v>61043</v>
      </c>
      <c r="BP34" s="22">
        <v>1373536</v>
      </c>
      <c r="BQ34" s="22">
        <v>411373</v>
      </c>
      <c r="BR34" s="22">
        <v>0</v>
      </c>
      <c r="BS34" s="22">
        <v>0</v>
      </c>
      <c r="BT34" s="22">
        <v>0</v>
      </c>
      <c r="BU34" s="22">
        <v>0</v>
      </c>
      <c r="BV34" s="22">
        <v>0</v>
      </c>
      <c r="BW34" s="22">
        <v>431399</v>
      </c>
      <c r="BX34" s="22">
        <v>44181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13170995</v>
      </c>
      <c r="CF34" s="22">
        <v>103884</v>
      </c>
    </row>
    <row r="35" spans="1:84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6490691</v>
      </c>
      <c r="F35" s="22">
        <v>0</v>
      </c>
      <c r="G35" s="22">
        <v>83911</v>
      </c>
      <c r="H35" s="22">
        <v>0</v>
      </c>
      <c r="I35" s="22">
        <v>0</v>
      </c>
      <c r="J35" s="22">
        <v>62201</v>
      </c>
      <c r="K35" s="22">
        <v>0</v>
      </c>
      <c r="L35" s="22">
        <v>0</v>
      </c>
      <c r="M35" s="22">
        <v>5548</v>
      </c>
      <c r="N35" s="22">
        <v>0</v>
      </c>
      <c r="O35" s="22">
        <v>0</v>
      </c>
      <c r="P35" s="22">
        <v>1684914</v>
      </c>
      <c r="Q35" s="22">
        <v>0</v>
      </c>
      <c r="R35" s="22">
        <v>0</v>
      </c>
      <c r="S35" s="22">
        <v>0</v>
      </c>
      <c r="T35" s="22">
        <v>0</v>
      </c>
      <c r="U35" s="22">
        <v>1387876</v>
      </c>
      <c r="V35" s="22">
        <v>1139488</v>
      </c>
      <c r="W35" s="22">
        <v>1022258</v>
      </c>
      <c r="X35" s="22">
        <v>0</v>
      </c>
      <c r="Y35" s="22">
        <v>49748</v>
      </c>
      <c r="Z35" s="22">
        <v>0</v>
      </c>
      <c r="AA35" s="22">
        <v>0</v>
      </c>
      <c r="AB35" s="22">
        <v>0</v>
      </c>
      <c r="AC35" s="22">
        <v>33749</v>
      </c>
      <c r="AD35" s="22">
        <v>175308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800</v>
      </c>
      <c r="AK35" s="22">
        <v>14799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12151291</v>
      </c>
      <c r="AS35" s="22">
        <v>306830</v>
      </c>
      <c r="AT35" s="22">
        <v>1597613</v>
      </c>
      <c r="AU35" s="22">
        <v>0</v>
      </c>
      <c r="AV35" s="22">
        <v>85657</v>
      </c>
      <c r="AW35" s="22">
        <v>175305</v>
      </c>
      <c r="AX35" s="22">
        <v>11479</v>
      </c>
      <c r="AY35" s="22">
        <v>36736</v>
      </c>
      <c r="AZ35" s="22">
        <v>0</v>
      </c>
      <c r="BA35" s="22">
        <v>16277</v>
      </c>
      <c r="BB35" s="22">
        <v>0</v>
      </c>
      <c r="BC35" s="22">
        <v>5420707</v>
      </c>
      <c r="BD35" s="22">
        <v>500</v>
      </c>
      <c r="BE35" s="22">
        <v>0</v>
      </c>
      <c r="BF35" s="22">
        <v>0</v>
      </c>
      <c r="BG35" s="22">
        <v>0</v>
      </c>
      <c r="BH35" s="22">
        <v>720237</v>
      </c>
      <c r="BI35" s="22">
        <v>109061</v>
      </c>
      <c r="BJ35" s="22">
        <v>220039</v>
      </c>
      <c r="BK35" s="22">
        <v>0</v>
      </c>
      <c r="BL35" s="22">
        <v>60046</v>
      </c>
      <c r="BM35" s="22">
        <v>0</v>
      </c>
      <c r="BN35" s="22">
        <v>1500</v>
      </c>
      <c r="BO35" s="22">
        <v>15173</v>
      </c>
      <c r="BP35" s="22">
        <v>85623</v>
      </c>
      <c r="BQ35" s="22">
        <v>502356</v>
      </c>
      <c r="BR35" s="22">
        <v>0</v>
      </c>
      <c r="BS35" s="22">
        <v>0</v>
      </c>
      <c r="BT35" s="22">
        <v>0</v>
      </c>
      <c r="BU35" s="22">
        <v>0</v>
      </c>
      <c r="BV35" s="22">
        <v>0</v>
      </c>
      <c r="BW35" s="22">
        <v>107808</v>
      </c>
      <c r="BX35" s="22">
        <v>47938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9520885</v>
      </c>
      <c r="CF35" s="22">
        <v>2630406</v>
      </c>
    </row>
    <row r="36" spans="1:84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94607175</v>
      </c>
      <c r="F36" s="22">
        <v>0</v>
      </c>
      <c r="G36" s="22">
        <v>297566</v>
      </c>
      <c r="H36" s="22">
        <v>0</v>
      </c>
      <c r="I36" s="22">
        <v>0</v>
      </c>
      <c r="J36" s="22">
        <v>1827751</v>
      </c>
      <c r="K36" s="22">
        <v>0</v>
      </c>
      <c r="L36" s="22">
        <v>1530374</v>
      </c>
      <c r="M36" s="22">
        <v>370321</v>
      </c>
      <c r="N36" s="22">
        <v>0</v>
      </c>
      <c r="O36" s="22">
        <v>0</v>
      </c>
      <c r="P36" s="22">
        <v>3369949</v>
      </c>
      <c r="Q36" s="22">
        <v>72072</v>
      </c>
      <c r="R36" s="22">
        <v>0</v>
      </c>
      <c r="S36" s="22">
        <v>0</v>
      </c>
      <c r="T36" s="22">
        <v>0</v>
      </c>
      <c r="U36" s="22">
        <v>541042</v>
      </c>
      <c r="V36" s="22">
        <v>97251</v>
      </c>
      <c r="W36" s="22">
        <v>237459</v>
      </c>
      <c r="X36" s="22">
        <v>0</v>
      </c>
      <c r="Y36" s="22">
        <v>407366</v>
      </c>
      <c r="Z36" s="22">
        <v>0</v>
      </c>
      <c r="AA36" s="22">
        <v>0</v>
      </c>
      <c r="AB36" s="22">
        <v>0</v>
      </c>
      <c r="AC36" s="22">
        <v>300013</v>
      </c>
      <c r="AD36" s="22">
        <v>475458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3040647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  <c r="AR36" s="22">
        <v>107174444</v>
      </c>
      <c r="AS36" s="22">
        <v>757825</v>
      </c>
      <c r="AT36" s="22">
        <v>5155309</v>
      </c>
      <c r="AU36" s="22">
        <v>29394053</v>
      </c>
      <c r="AV36" s="22">
        <v>0</v>
      </c>
      <c r="AW36" s="22">
        <v>2195795</v>
      </c>
      <c r="AX36" s="22">
        <v>790828</v>
      </c>
      <c r="AY36" s="22">
        <v>2277002</v>
      </c>
      <c r="AZ36" s="22">
        <v>3425413</v>
      </c>
      <c r="BA36" s="22">
        <v>0</v>
      </c>
      <c r="BB36" s="22">
        <v>0</v>
      </c>
      <c r="BC36" s="22">
        <v>33358755</v>
      </c>
      <c r="BD36" s="22">
        <v>254986</v>
      </c>
      <c r="BE36" s="22">
        <v>0</v>
      </c>
      <c r="BF36" s="22">
        <v>0</v>
      </c>
      <c r="BG36" s="22">
        <v>0</v>
      </c>
      <c r="BH36" s="22">
        <v>1152904</v>
      </c>
      <c r="BI36" s="22">
        <v>3174259</v>
      </c>
      <c r="BJ36" s="22">
        <v>2952741</v>
      </c>
      <c r="BK36" s="22">
        <v>0</v>
      </c>
      <c r="BL36" s="22">
        <v>2214408</v>
      </c>
      <c r="BM36" s="22">
        <v>0</v>
      </c>
      <c r="BN36" s="22">
        <v>0</v>
      </c>
      <c r="BO36" s="22">
        <v>0</v>
      </c>
      <c r="BP36" s="22">
        <v>1431590</v>
      </c>
      <c r="BQ36" s="22">
        <v>2615717</v>
      </c>
      <c r="BR36" s="22">
        <v>0</v>
      </c>
      <c r="BS36" s="22">
        <v>0</v>
      </c>
      <c r="BT36" s="22">
        <v>0</v>
      </c>
      <c r="BU36" s="22">
        <v>0</v>
      </c>
      <c r="BV36" s="22">
        <v>684816</v>
      </c>
      <c r="BW36" s="22">
        <v>6722417</v>
      </c>
      <c r="BX36" s="22">
        <v>1718851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100277669</v>
      </c>
      <c r="CF36" s="22">
        <v>6896775</v>
      </c>
    </row>
    <row r="37" spans="1:84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29097263</v>
      </c>
      <c r="F37" s="22">
        <v>25</v>
      </c>
      <c r="G37" s="22">
        <v>53182</v>
      </c>
      <c r="H37" s="22">
        <v>0</v>
      </c>
      <c r="I37" s="22">
        <v>81795</v>
      </c>
      <c r="J37" s="22">
        <v>10853</v>
      </c>
      <c r="K37" s="22">
        <v>2052640</v>
      </c>
      <c r="L37" s="22">
        <v>0</v>
      </c>
      <c r="M37" s="22">
        <v>440</v>
      </c>
      <c r="N37" s="22">
        <v>0</v>
      </c>
      <c r="O37" s="22">
        <v>32415</v>
      </c>
      <c r="P37" s="22">
        <v>3384071</v>
      </c>
      <c r="Q37" s="22">
        <v>0</v>
      </c>
      <c r="R37" s="22">
        <v>0</v>
      </c>
      <c r="S37" s="22">
        <v>0</v>
      </c>
      <c r="T37" s="22">
        <v>0</v>
      </c>
      <c r="U37" s="22">
        <v>78814</v>
      </c>
      <c r="V37" s="22">
        <v>151079</v>
      </c>
      <c r="W37" s="22">
        <v>28313</v>
      </c>
      <c r="X37" s="22">
        <v>0</v>
      </c>
      <c r="Y37" s="22">
        <v>204752</v>
      </c>
      <c r="Z37" s="22">
        <v>0</v>
      </c>
      <c r="AA37" s="22">
        <v>5000</v>
      </c>
      <c r="AB37" s="22">
        <v>0</v>
      </c>
      <c r="AC37" s="22">
        <v>44006</v>
      </c>
      <c r="AD37" s="22">
        <v>454607</v>
      </c>
      <c r="AE37" s="22">
        <v>0</v>
      </c>
      <c r="AF37" s="22">
        <v>0</v>
      </c>
      <c r="AG37" s="22">
        <v>104090</v>
      </c>
      <c r="AH37" s="22">
        <v>0</v>
      </c>
      <c r="AI37" s="22">
        <v>0</v>
      </c>
      <c r="AJ37" s="22">
        <v>446426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36229771</v>
      </c>
      <c r="AS37" s="22">
        <v>753540</v>
      </c>
      <c r="AT37" s="22">
        <v>4705560</v>
      </c>
      <c r="AU37" s="22">
        <v>0</v>
      </c>
      <c r="AV37" s="22">
        <v>1271888</v>
      </c>
      <c r="AW37" s="22">
        <v>1347096</v>
      </c>
      <c r="AX37" s="22">
        <v>1033061</v>
      </c>
      <c r="AY37" s="22">
        <v>16500</v>
      </c>
      <c r="AZ37" s="22">
        <v>0</v>
      </c>
      <c r="BA37" s="22">
        <v>0</v>
      </c>
      <c r="BB37" s="22">
        <v>2853312</v>
      </c>
      <c r="BC37" s="22">
        <v>14149734</v>
      </c>
      <c r="BD37" s="22">
        <v>0</v>
      </c>
      <c r="BE37" s="22">
        <v>0</v>
      </c>
      <c r="BF37" s="22">
        <v>32795</v>
      </c>
      <c r="BG37" s="22">
        <v>0</v>
      </c>
      <c r="BH37" s="22">
        <v>1108396</v>
      </c>
      <c r="BI37" s="22">
        <v>753219</v>
      </c>
      <c r="BJ37" s="22">
        <v>627827</v>
      </c>
      <c r="BK37" s="22">
        <v>0</v>
      </c>
      <c r="BL37" s="22">
        <v>284259</v>
      </c>
      <c r="BM37" s="22">
        <v>0</v>
      </c>
      <c r="BN37" s="22">
        <v>9258</v>
      </c>
      <c r="BO37" s="22">
        <v>0</v>
      </c>
      <c r="BP37" s="22">
        <v>761694</v>
      </c>
      <c r="BQ37" s="22">
        <v>1751713</v>
      </c>
      <c r="BR37" s="22">
        <v>0</v>
      </c>
      <c r="BS37" s="22">
        <v>0</v>
      </c>
      <c r="BT37" s="22">
        <v>0</v>
      </c>
      <c r="BU37" s="22">
        <v>0</v>
      </c>
      <c r="BV37" s="22">
        <v>0</v>
      </c>
      <c r="BW37" s="22">
        <v>2100283</v>
      </c>
      <c r="BX37" s="22">
        <v>514814</v>
      </c>
      <c r="BY37" s="22">
        <v>0</v>
      </c>
      <c r="BZ37" s="22">
        <v>0</v>
      </c>
      <c r="CA37" s="22">
        <v>0</v>
      </c>
      <c r="CB37" s="22">
        <v>0</v>
      </c>
      <c r="CC37" s="22">
        <v>0</v>
      </c>
      <c r="CD37" s="22">
        <v>0</v>
      </c>
      <c r="CE37" s="22">
        <v>34074949</v>
      </c>
      <c r="CF37" s="22">
        <v>2154822</v>
      </c>
    </row>
    <row r="38" spans="1:84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20124597</v>
      </c>
      <c r="F38" s="22">
        <v>0</v>
      </c>
      <c r="G38" s="22">
        <v>612197</v>
      </c>
      <c r="H38" s="22">
        <v>0</v>
      </c>
      <c r="I38" s="22">
        <v>212483</v>
      </c>
      <c r="J38" s="22">
        <v>238571</v>
      </c>
      <c r="K38" s="22">
        <v>0</v>
      </c>
      <c r="L38" s="22">
        <v>0</v>
      </c>
      <c r="M38" s="22">
        <v>0</v>
      </c>
      <c r="N38" s="22">
        <v>28634</v>
      </c>
      <c r="O38" s="22">
        <v>0</v>
      </c>
      <c r="P38" s="22">
        <v>4148306</v>
      </c>
      <c r="Q38" s="22">
        <v>0</v>
      </c>
      <c r="R38" s="22">
        <v>0</v>
      </c>
      <c r="S38" s="22">
        <v>737</v>
      </c>
      <c r="T38" s="22">
        <v>0</v>
      </c>
      <c r="U38" s="22">
        <v>823091</v>
      </c>
      <c r="V38" s="22">
        <v>243071</v>
      </c>
      <c r="W38" s="22">
        <v>2780553</v>
      </c>
      <c r="X38" s="22">
        <v>0</v>
      </c>
      <c r="Y38" s="22">
        <v>917536</v>
      </c>
      <c r="Z38" s="22">
        <v>0</v>
      </c>
      <c r="AA38" s="22">
        <v>0</v>
      </c>
      <c r="AB38" s="22">
        <v>0</v>
      </c>
      <c r="AC38" s="22">
        <v>343192</v>
      </c>
      <c r="AD38" s="22">
        <v>1089392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196162</v>
      </c>
      <c r="AK38" s="22">
        <v>96600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31855122</v>
      </c>
      <c r="AS38" s="22">
        <v>451738</v>
      </c>
      <c r="AT38" s="22">
        <v>5444104</v>
      </c>
      <c r="AU38" s="22">
        <v>0</v>
      </c>
      <c r="AV38" s="22">
        <v>858278</v>
      </c>
      <c r="AW38" s="22">
        <v>636942</v>
      </c>
      <c r="AX38" s="22">
        <v>978</v>
      </c>
      <c r="AY38" s="22">
        <v>0</v>
      </c>
      <c r="AZ38" s="22">
        <v>0</v>
      </c>
      <c r="BA38" s="22">
        <v>31077</v>
      </c>
      <c r="BB38" s="22">
        <v>0</v>
      </c>
      <c r="BC38" s="22">
        <v>12341497</v>
      </c>
      <c r="BD38" s="22">
        <v>0</v>
      </c>
      <c r="BE38" s="22">
        <v>0</v>
      </c>
      <c r="BF38" s="22">
        <v>6578</v>
      </c>
      <c r="BG38" s="22">
        <v>0</v>
      </c>
      <c r="BH38" s="22">
        <v>974523</v>
      </c>
      <c r="BI38" s="22">
        <v>233894</v>
      </c>
      <c r="BJ38" s="22">
        <v>2056204</v>
      </c>
      <c r="BK38" s="22">
        <v>0</v>
      </c>
      <c r="BL38" s="22">
        <v>1082567</v>
      </c>
      <c r="BM38" s="22">
        <v>0</v>
      </c>
      <c r="BN38" s="22">
        <v>0</v>
      </c>
      <c r="BO38" s="22">
        <v>0</v>
      </c>
      <c r="BP38" s="22">
        <v>492904</v>
      </c>
      <c r="BQ38" s="22">
        <v>2383918</v>
      </c>
      <c r="BR38" s="22">
        <v>0</v>
      </c>
      <c r="BS38" s="22">
        <v>0</v>
      </c>
      <c r="BT38" s="22">
        <v>0</v>
      </c>
      <c r="BU38" s="22">
        <v>0</v>
      </c>
      <c r="BV38" s="22">
        <v>0</v>
      </c>
      <c r="BW38" s="22">
        <v>1355304</v>
      </c>
      <c r="BX38" s="22">
        <v>181129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28531635</v>
      </c>
      <c r="CF38" s="22">
        <v>3323487</v>
      </c>
    </row>
    <row r="39" spans="1:84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7477262</v>
      </c>
      <c r="F39" s="22">
        <v>0</v>
      </c>
      <c r="G39" s="22">
        <v>654980</v>
      </c>
      <c r="H39" s="22">
        <v>0</v>
      </c>
      <c r="I39" s="22">
        <v>12065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1664341</v>
      </c>
      <c r="Q39" s="22">
        <v>0</v>
      </c>
      <c r="R39" s="22">
        <v>0</v>
      </c>
      <c r="S39" s="22">
        <v>0</v>
      </c>
      <c r="T39" s="22">
        <v>0</v>
      </c>
      <c r="U39" s="22">
        <v>443381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22940</v>
      </c>
      <c r="AD39" s="22">
        <v>501225</v>
      </c>
      <c r="AE39" s="22">
        <v>7184</v>
      </c>
      <c r="AF39" s="22">
        <v>0</v>
      </c>
      <c r="AG39" s="22">
        <v>0</v>
      </c>
      <c r="AH39" s="22">
        <v>0</v>
      </c>
      <c r="AI39" s="22">
        <v>0</v>
      </c>
      <c r="AJ39" s="22">
        <v>1676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  <c r="AR39" s="22">
        <v>10785054</v>
      </c>
      <c r="AS39" s="22">
        <v>248602</v>
      </c>
      <c r="AT39" s="22">
        <v>1612991</v>
      </c>
      <c r="AU39" s="22">
        <v>212295</v>
      </c>
      <c r="AV39" s="22">
        <v>0</v>
      </c>
      <c r="AW39" s="22">
        <v>275786</v>
      </c>
      <c r="AX39" s="22">
        <v>4209</v>
      </c>
      <c r="AY39" s="22">
        <v>20959</v>
      </c>
      <c r="AZ39" s="22">
        <v>0</v>
      </c>
      <c r="BA39" s="22">
        <v>0</v>
      </c>
      <c r="BB39" s="22">
        <v>0</v>
      </c>
      <c r="BC39" s="22">
        <v>6281895</v>
      </c>
      <c r="BD39" s="22">
        <v>0</v>
      </c>
      <c r="BE39" s="22">
        <v>0</v>
      </c>
      <c r="BF39" s="22">
        <v>0</v>
      </c>
      <c r="BG39" s="22">
        <v>0</v>
      </c>
      <c r="BH39" s="22">
        <v>578581</v>
      </c>
      <c r="BI39" s="22">
        <v>0</v>
      </c>
      <c r="BJ39" s="22">
        <v>313517</v>
      </c>
      <c r="BK39" s="22">
        <v>0</v>
      </c>
      <c r="BL39" s="22">
        <v>37843</v>
      </c>
      <c r="BM39" s="22">
        <v>0</v>
      </c>
      <c r="BN39" s="22">
        <v>0</v>
      </c>
      <c r="BO39" s="22">
        <v>0</v>
      </c>
      <c r="BP39" s="22">
        <v>206759</v>
      </c>
      <c r="BQ39" s="22">
        <v>979562</v>
      </c>
      <c r="BR39" s="22">
        <v>0</v>
      </c>
      <c r="BS39" s="22">
        <v>0</v>
      </c>
      <c r="BT39" s="22">
        <v>0</v>
      </c>
      <c r="BU39" s="22">
        <v>0</v>
      </c>
      <c r="BV39" s="22">
        <v>103070</v>
      </c>
      <c r="BW39" s="22">
        <v>355964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11232033</v>
      </c>
      <c r="CF39" s="22">
        <v>-446979</v>
      </c>
    </row>
    <row r="40" spans="1:84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15300691</v>
      </c>
      <c r="F40" s="22">
        <v>0</v>
      </c>
      <c r="G40" s="22">
        <v>298730</v>
      </c>
      <c r="H40" s="22">
        <v>0</v>
      </c>
      <c r="I40" s="22">
        <v>0</v>
      </c>
      <c r="J40" s="22">
        <v>196630</v>
      </c>
      <c r="K40" s="22">
        <v>0</v>
      </c>
      <c r="L40" s="22">
        <v>0</v>
      </c>
      <c r="M40" s="22">
        <v>0</v>
      </c>
      <c r="N40" s="22">
        <v>0</v>
      </c>
      <c r="O40" s="22">
        <v>43474</v>
      </c>
      <c r="P40" s="22">
        <v>2868282</v>
      </c>
      <c r="Q40" s="22">
        <v>0</v>
      </c>
      <c r="R40" s="22">
        <v>0</v>
      </c>
      <c r="S40" s="22">
        <v>0</v>
      </c>
      <c r="T40" s="22">
        <v>0</v>
      </c>
      <c r="U40" s="22">
        <v>426709</v>
      </c>
      <c r="V40" s="22">
        <v>170943</v>
      </c>
      <c r="W40" s="22">
        <v>0</v>
      </c>
      <c r="X40" s="22">
        <v>0</v>
      </c>
      <c r="Y40" s="22">
        <v>113675</v>
      </c>
      <c r="Z40" s="22">
        <v>0</v>
      </c>
      <c r="AA40" s="22">
        <v>1844</v>
      </c>
      <c r="AB40" s="22">
        <v>0</v>
      </c>
      <c r="AC40" s="22">
        <v>53333</v>
      </c>
      <c r="AD40" s="22">
        <v>542293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35224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20051828</v>
      </c>
      <c r="AS40" s="22">
        <v>539203</v>
      </c>
      <c r="AT40" s="22">
        <v>2311759</v>
      </c>
      <c r="AU40" s="22">
        <v>0</v>
      </c>
      <c r="AV40" s="22">
        <v>259874</v>
      </c>
      <c r="AW40" s="22">
        <v>545777</v>
      </c>
      <c r="AX40" s="22">
        <v>26399</v>
      </c>
      <c r="AY40" s="22">
        <v>118877</v>
      </c>
      <c r="AZ40" s="22">
        <v>0</v>
      </c>
      <c r="BA40" s="22">
        <v>0</v>
      </c>
      <c r="BB40" s="22">
        <v>0</v>
      </c>
      <c r="BC40" s="22">
        <v>8108624</v>
      </c>
      <c r="BD40" s="22">
        <v>0</v>
      </c>
      <c r="BE40" s="22">
        <v>0</v>
      </c>
      <c r="BF40" s="22">
        <v>0</v>
      </c>
      <c r="BG40" s="22">
        <v>0</v>
      </c>
      <c r="BH40" s="22">
        <v>936465</v>
      </c>
      <c r="BI40" s="22">
        <v>44971</v>
      </c>
      <c r="BJ40" s="22">
        <v>508728</v>
      </c>
      <c r="BK40" s="22">
        <v>0</v>
      </c>
      <c r="BL40" s="22">
        <v>900</v>
      </c>
      <c r="BM40" s="22">
        <v>0</v>
      </c>
      <c r="BN40" s="22">
        <v>9000</v>
      </c>
      <c r="BO40" s="22">
        <v>0</v>
      </c>
      <c r="BP40" s="22">
        <v>182920</v>
      </c>
      <c r="BQ40" s="22">
        <v>1527412</v>
      </c>
      <c r="BR40" s="22">
        <v>0</v>
      </c>
      <c r="BS40" s="22">
        <v>0</v>
      </c>
      <c r="BT40" s="22">
        <v>0</v>
      </c>
      <c r="BU40" s="22">
        <v>0</v>
      </c>
      <c r="BV40" s="22">
        <v>0</v>
      </c>
      <c r="BW40" s="22">
        <v>567000</v>
      </c>
      <c r="BX40" s="22">
        <v>52194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15740103</v>
      </c>
      <c r="CF40" s="22">
        <v>4311725</v>
      </c>
    </row>
    <row r="41" spans="1:84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60895209</v>
      </c>
      <c r="F41" s="22">
        <v>0</v>
      </c>
      <c r="G41" s="22">
        <v>25295</v>
      </c>
      <c r="H41" s="22">
        <v>0</v>
      </c>
      <c r="I41" s="22">
        <v>0</v>
      </c>
      <c r="J41" s="22">
        <v>2044865</v>
      </c>
      <c r="K41" s="22">
        <v>0</v>
      </c>
      <c r="L41" s="22">
        <v>0</v>
      </c>
      <c r="M41" s="22">
        <v>204246</v>
      </c>
      <c r="N41" s="22">
        <v>0</v>
      </c>
      <c r="O41" s="22">
        <v>0</v>
      </c>
      <c r="P41" s="22">
        <v>11097997</v>
      </c>
      <c r="Q41" s="22">
        <v>0</v>
      </c>
      <c r="R41" s="22">
        <v>0</v>
      </c>
      <c r="S41" s="22">
        <v>0</v>
      </c>
      <c r="T41" s="22">
        <v>0</v>
      </c>
      <c r="U41" s="22">
        <v>68201</v>
      </c>
      <c r="V41" s="22">
        <v>146687</v>
      </c>
      <c r="W41" s="22">
        <v>1107945</v>
      </c>
      <c r="X41" s="22">
        <v>0</v>
      </c>
      <c r="Y41" s="22">
        <v>0</v>
      </c>
      <c r="Z41" s="22">
        <v>0</v>
      </c>
      <c r="AA41" s="22">
        <v>1500</v>
      </c>
      <c r="AB41" s="22">
        <v>0</v>
      </c>
      <c r="AC41" s="22">
        <v>259404</v>
      </c>
      <c r="AD41" s="22">
        <v>769997</v>
      </c>
      <c r="AE41" s="22">
        <v>251288</v>
      </c>
      <c r="AF41" s="22">
        <v>0</v>
      </c>
      <c r="AG41" s="22">
        <v>230337</v>
      </c>
      <c r="AH41" s="22">
        <v>34261</v>
      </c>
      <c r="AI41" s="22">
        <v>0</v>
      </c>
      <c r="AJ41" s="22">
        <v>3671</v>
      </c>
      <c r="AK41" s="22">
        <v>54884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77195787</v>
      </c>
      <c r="AS41" s="22">
        <v>1155421</v>
      </c>
      <c r="AT41" s="22">
        <v>7760984</v>
      </c>
      <c r="AU41" s="22">
        <v>0</v>
      </c>
      <c r="AV41" s="22">
        <v>1669830</v>
      </c>
      <c r="AW41" s="22">
        <v>3943310</v>
      </c>
      <c r="AX41" s="22">
        <v>434242</v>
      </c>
      <c r="AY41" s="22">
        <v>0</v>
      </c>
      <c r="AZ41" s="22">
        <v>737740</v>
      </c>
      <c r="BA41" s="22">
        <v>0</v>
      </c>
      <c r="BB41" s="22">
        <v>3713824</v>
      </c>
      <c r="BC41" s="22">
        <v>37941982</v>
      </c>
      <c r="BD41" s="22">
        <v>81473</v>
      </c>
      <c r="BE41" s="22">
        <v>0</v>
      </c>
      <c r="BF41" s="22">
        <v>0</v>
      </c>
      <c r="BG41" s="22">
        <v>0</v>
      </c>
      <c r="BH41" s="22">
        <v>224122</v>
      </c>
      <c r="BI41" s="22">
        <v>2736694</v>
      </c>
      <c r="BJ41" s="22">
        <v>2331248</v>
      </c>
      <c r="BK41" s="22">
        <v>0</v>
      </c>
      <c r="BL41" s="22">
        <v>1067217</v>
      </c>
      <c r="BM41" s="22">
        <v>0</v>
      </c>
      <c r="BN41" s="22">
        <v>0</v>
      </c>
      <c r="BO41" s="22">
        <v>0</v>
      </c>
      <c r="BP41" s="22">
        <v>2428651</v>
      </c>
      <c r="BQ41" s="22">
        <v>3277303</v>
      </c>
      <c r="BR41" s="22">
        <v>0</v>
      </c>
      <c r="BS41" s="22">
        <v>0</v>
      </c>
      <c r="BT41" s="22">
        <v>0</v>
      </c>
      <c r="BU41" s="22">
        <v>422620</v>
      </c>
      <c r="BV41" s="22">
        <v>0</v>
      </c>
      <c r="BW41" s="22">
        <v>2269055</v>
      </c>
      <c r="BX41" s="22">
        <v>577262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72772978</v>
      </c>
      <c r="CF41" s="22">
        <v>4422809</v>
      </c>
    </row>
    <row r="42" spans="1:84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44214207</v>
      </c>
      <c r="F42" s="22">
        <v>0</v>
      </c>
      <c r="G42" s="22">
        <v>0</v>
      </c>
      <c r="H42" s="22">
        <v>0</v>
      </c>
      <c r="I42" s="22">
        <v>0</v>
      </c>
      <c r="J42" s="22">
        <v>586539</v>
      </c>
      <c r="K42" s="22">
        <v>0</v>
      </c>
      <c r="L42" s="22">
        <v>0</v>
      </c>
      <c r="M42" s="22">
        <v>0</v>
      </c>
      <c r="N42" s="22">
        <v>19259</v>
      </c>
      <c r="O42" s="22">
        <v>0</v>
      </c>
      <c r="P42" s="22">
        <v>1220985</v>
      </c>
      <c r="Q42" s="22">
        <v>0</v>
      </c>
      <c r="R42" s="22">
        <v>0</v>
      </c>
      <c r="S42" s="22">
        <v>0</v>
      </c>
      <c r="T42" s="22">
        <v>104412</v>
      </c>
      <c r="U42" s="22">
        <v>1830804</v>
      </c>
      <c r="V42" s="22">
        <v>429877</v>
      </c>
      <c r="W42" s="22">
        <v>99982</v>
      </c>
      <c r="X42" s="22">
        <v>19822</v>
      </c>
      <c r="Y42" s="22">
        <v>0</v>
      </c>
      <c r="Z42" s="22">
        <v>0</v>
      </c>
      <c r="AA42" s="22">
        <v>0</v>
      </c>
      <c r="AB42" s="22">
        <v>0</v>
      </c>
      <c r="AC42" s="22">
        <v>228003</v>
      </c>
      <c r="AD42" s="22">
        <v>287679</v>
      </c>
      <c r="AE42" s="22">
        <v>9950</v>
      </c>
      <c r="AF42" s="22">
        <v>0</v>
      </c>
      <c r="AG42" s="22">
        <v>0</v>
      </c>
      <c r="AH42" s="22">
        <v>111783</v>
      </c>
      <c r="AI42" s="22">
        <v>0</v>
      </c>
      <c r="AJ42" s="22">
        <v>621591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49784893</v>
      </c>
      <c r="AS42" s="22">
        <v>587398</v>
      </c>
      <c r="AT42" s="22">
        <v>3640397</v>
      </c>
      <c r="AU42" s="22">
        <v>163254</v>
      </c>
      <c r="AV42" s="22">
        <v>895084</v>
      </c>
      <c r="AW42" s="22">
        <v>1877806</v>
      </c>
      <c r="AX42" s="22">
        <v>315969</v>
      </c>
      <c r="AY42" s="22">
        <v>0</v>
      </c>
      <c r="AZ42" s="22">
        <v>0</v>
      </c>
      <c r="BA42" s="22">
        <v>286596</v>
      </c>
      <c r="BB42" s="22">
        <v>548757</v>
      </c>
      <c r="BC42" s="22">
        <v>10824007</v>
      </c>
      <c r="BD42" s="22">
        <v>0</v>
      </c>
      <c r="BE42" s="22">
        <v>0</v>
      </c>
      <c r="BF42" s="22">
        <v>0</v>
      </c>
      <c r="BG42" s="22">
        <v>60</v>
      </c>
      <c r="BH42" s="22">
        <v>2506532</v>
      </c>
      <c r="BI42" s="22">
        <v>345796</v>
      </c>
      <c r="BJ42" s="22">
        <v>912377</v>
      </c>
      <c r="BK42" s="22">
        <v>0</v>
      </c>
      <c r="BL42" s="22">
        <v>0</v>
      </c>
      <c r="BM42" s="22">
        <v>0</v>
      </c>
      <c r="BN42" s="22">
        <v>0</v>
      </c>
      <c r="BO42" s="22">
        <v>0</v>
      </c>
      <c r="BP42" s="22">
        <v>1147262</v>
      </c>
      <c r="BQ42" s="22">
        <v>708362</v>
      </c>
      <c r="BR42" s="22">
        <v>0</v>
      </c>
      <c r="BS42" s="22">
        <v>0</v>
      </c>
      <c r="BT42" s="22">
        <v>0</v>
      </c>
      <c r="BU42" s="22">
        <v>0</v>
      </c>
      <c r="BV42" s="22">
        <v>658269</v>
      </c>
      <c r="BW42" s="22">
        <v>105384</v>
      </c>
      <c r="BX42" s="22">
        <v>170009</v>
      </c>
      <c r="BY42" s="22">
        <v>0</v>
      </c>
      <c r="BZ42" s="22">
        <v>655996</v>
      </c>
      <c r="CA42" s="22">
        <v>0</v>
      </c>
      <c r="CB42" s="22">
        <v>0</v>
      </c>
      <c r="CC42" s="22">
        <v>0</v>
      </c>
      <c r="CD42" s="22">
        <v>7734556</v>
      </c>
      <c r="CE42" s="22">
        <v>34083871</v>
      </c>
      <c r="CF42" s="22">
        <v>15701022</v>
      </c>
    </row>
    <row r="43" spans="1:84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6611083</v>
      </c>
      <c r="H43" s="22">
        <v>0</v>
      </c>
      <c r="I43" s="22">
        <v>0</v>
      </c>
      <c r="J43" s="22">
        <v>440250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1012376</v>
      </c>
      <c r="Q43" s="22">
        <v>1176496</v>
      </c>
      <c r="R43" s="22">
        <v>0</v>
      </c>
      <c r="S43" s="22">
        <v>0</v>
      </c>
      <c r="T43" s="22">
        <v>0</v>
      </c>
      <c r="U43" s="22">
        <v>253266</v>
      </c>
      <c r="V43" s="22">
        <v>0</v>
      </c>
      <c r="W43" s="22">
        <v>0</v>
      </c>
      <c r="X43" s="22">
        <v>0</v>
      </c>
      <c r="Y43" s="22">
        <v>2400</v>
      </c>
      <c r="Z43" s="22">
        <v>0</v>
      </c>
      <c r="AA43" s="22">
        <v>13000</v>
      </c>
      <c r="AB43" s="22">
        <v>0</v>
      </c>
      <c r="AC43" s="22">
        <v>10030</v>
      </c>
      <c r="AD43" s="22">
        <v>177412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2">
        <v>9696313</v>
      </c>
      <c r="AS43" s="22">
        <v>547852</v>
      </c>
      <c r="AT43" s="22">
        <v>2487140</v>
      </c>
      <c r="AU43" s="22">
        <v>0</v>
      </c>
      <c r="AV43" s="22">
        <v>0</v>
      </c>
      <c r="AW43" s="22">
        <v>223763</v>
      </c>
      <c r="AX43" s="22">
        <v>0</v>
      </c>
      <c r="AY43" s="22">
        <v>0</v>
      </c>
      <c r="AZ43" s="22">
        <v>0</v>
      </c>
      <c r="BA43" s="22">
        <v>0</v>
      </c>
      <c r="BB43" s="22">
        <v>0</v>
      </c>
      <c r="BC43" s="22">
        <v>3686022</v>
      </c>
      <c r="BD43" s="22">
        <v>152904</v>
      </c>
      <c r="BE43" s="22">
        <v>0</v>
      </c>
      <c r="BF43" s="22">
        <v>0</v>
      </c>
      <c r="BG43" s="22">
        <v>0</v>
      </c>
      <c r="BH43" s="22">
        <v>565430</v>
      </c>
      <c r="BI43" s="22">
        <v>0</v>
      </c>
      <c r="BJ43" s="22">
        <v>0</v>
      </c>
      <c r="BK43" s="22">
        <v>0</v>
      </c>
      <c r="BL43" s="22">
        <v>21689</v>
      </c>
      <c r="BM43" s="22">
        <v>0</v>
      </c>
      <c r="BN43" s="22">
        <v>38249</v>
      </c>
      <c r="BO43" s="22">
        <v>0</v>
      </c>
      <c r="BP43" s="22">
        <v>145497</v>
      </c>
      <c r="BQ43" s="22">
        <v>431913</v>
      </c>
      <c r="BR43" s="22">
        <v>0</v>
      </c>
      <c r="BS43" s="22">
        <v>0</v>
      </c>
      <c r="BT43" s="22">
        <v>0</v>
      </c>
      <c r="BU43" s="22">
        <v>0</v>
      </c>
      <c r="BV43" s="22">
        <v>0</v>
      </c>
      <c r="BW43" s="22">
        <v>613182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8913641</v>
      </c>
      <c r="CF43" s="22">
        <v>782672</v>
      </c>
    </row>
    <row r="44" spans="1:84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28803404</v>
      </c>
      <c r="F44" s="22">
        <v>28919</v>
      </c>
      <c r="G44" s="22">
        <v>465296</v>
      </c>
      <c r="H44" s="22">
        <v>0</v>
      </c>
      <c r="I44" s="22">
        <v>30131</v>
      </c>
      <c r="J44" s="22">
        <v>12234</v>
      </c>
      <c r="K44" s="22">
        <v>0</v>
      </c>
      <c r="L44" s="22">
        <v>0</v>
      </c>
      <c r="M44" s="22">
        <v>1617</v>
      </c>
      <c r="N44" s="22">
        <v>19296</v>
      </c>
      <c r="O44" s="22">
        <v>0</v>
      </c>
      <c r="P44" s="22">
        <v>2937127</v>
      </c>
      <c r="Q44" s="22">
        <v>72764</v>
      </c>
      <c r="R44" s="22">
        <v>0</v>
      </c>
      <c r="S44" s="22">
        <v>0</v>
      </c>
      <c r="T44" s="22">
        <v>0</v>
      </c>
      <c r="U44" s="22">
        <v>442585</v>
      </c>
      <c r="V44" s="22">
        <v>117594</v>
      </c>
      <c r="W44" s="22">
        <v>61636</v>
      </c>
      <c r="X44" s="22">
        <v>0</v>
      </c>
      <c r="Y44" s="22">
        <v>452093</v>
      </c>
      <c r="Z44" s="22">
        <v>0</v>
      </c>
      <c r="AA44" s="22">
        <v>0</v>
      </c>
      <c r="AB44" s="22">
        <v>264789</v>
      </c>
      <c r="AC44" s="22">
        <v>32896</v>
      </c>
      <c r="AD44" s="22">
        <v>214045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193206</v>
      </c>
      <c r="AK44" s="22">
        <v>90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  <c r="AR44" s="22">
        <v>34149722</v>
      </c>
      <c r="AS44" s="22">
        <v>443236</v>
      </c>
      <c r="AT44" s="22">
        <v>3272885</v>
      </c>
      <c r="AU44" s="22">
        <v>0</v>
      </c>
      <c r="AV44" s="22">
        <v>606482</v>
      </c>
      <c r="AW44" s="22">
        <v>701654</v>
      </c>
      <c r="AX44" s="22">
        <v>8026</v>
      </c>
      <c r="AY44" s="22">
        <v>0</v>
      </c>
      <c r="AZ44" s="22">
        <v>494</v>
      </c>
      <c r="BA44" s="22">
        <v>266691</v>
      </c>
      <c r="BB44" s="22">
        <v>0</v>
      </c>
      <c r="BC44" s="22">
        <v>12337954</v>
      </c>
      <c r="BD44" s="22">
        <v>136288</v>
      </c>
      <c r="BE44" s="22">
        <v>0</v>
      </c>
      <c r="BF44" s="22">
        <v>0</v>
      </c>
      <c r="BG44" s="22">
        <v>0</v>
      </c>
      <c r="BH44" s="22">
        <v>450056</v>
      </c>
      <c r="BI44" s="22">
        <v>132910</v>
      </c>
      <c r="BJ44" s="22">
        <v>516791</v>
      </c>
      <c r="BK44" s="22">
        <v>0</v>
      </c>
      <c r="BL44" s="22">
        <v>487986</v>
      </c>
      <c r="BM44" s="22">
        <v>0</v>
      </c>
      <c r="BN44" s="22">
        <v>0</v>
      </c>
      <c r="BO44" s="22">
        <v>1026372</v>
      </c>
      <c r="BP44" s="22">
        <v>255941</v>
      </c>
      <c r="BQ44" s="22">
        <v>902445</v>
      </c>
      <c r="BR44" s="22">
        <v>0</v>
      </c>
      <c r="BS44" s="22">
        <v>0</v>
      </c>
      <c r="BT44" s="22">
        <v>0</v>
      </c>
      <c r="BU44" s="22">
        <v>0</v>
      </c>
      <c r="BV44" s="22">
        <v>0</v>
      </c>
      <c r="BW44" s="22">
        <v>968280</v>
      </c>
      <c r="BX44" s="22">
        <v>86090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3282224</v>
      </c>
      <c r="CE44" s="22">
        <v>25882805</v>
      </c>
      <c r="CF44" s="22">
        <v>8266917</v>
      </c>
    </row>
    <row r="45" spans="1:84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49645222</v>
      </c>
      <c r="F45" s="22">
        <v>0</v>
      </c>
      <c r="G45" s="22">
        <v>2263283</v>
      </c>
      <c r="H45" s="22">
        <v>0</v>
      </c>
      <c r="I45" s="22">
        <v>0</v>
      </c>
      <c r="J45" s="22">
        <v>1032817</v>
      </c>
      <c r="K45" s="22">
        <v>225750</v>
      </c>
      <c r="L45" s="22">
        <v>0</v>
      </c>
      <c r="M45" s="22">
        <v>36843</v>
      </c>
      <c r="N45" s="22">
        <v>0</v>
      </c>
      <c r="O45" s="22">
        <v>0</v>
      </c>
      <c r="P45" s="22">
        <v>6259537</v>
      </c>
      <c r="Q45" s="22">
        <v>58686</v>
      </c>
      <c r="R45" s="22">
        <v>0</v>
      </c>
      <c r="S45" s="22">
        <v>0</v>
      </c>
      <c r="T45" s="22">
        <v>0</v>
      </c>
      <c r="U45" s="22">
        <v>7939400</v>
      </c>
      <c r="V45" s="22">
        <v>342361</v>
      </c>
      <c r="W45" s="22">
        <v>147885</v>
      </c>
      <c r="X45" s="22">
        <v>0</v>
      </c>
      <c r="Y45" s="22">
        <v>530553</v>
      </c>
      <c r="Z45" s="22">
        <v>0</v>
      </c>
      <c r="AA45" s="22">
        <v>225392</v>
      </c>
      <c r="AB45" s="22">
        <v>0</v>
      </c>
      <c r="AC45" s="22">
        <v>1821135</v>
      </c>
      <c r="AD45" s="22">
        <v>166604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1304779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91705</v>
      </c>
      <c r="AR45" s="22">
        <v>72091952</v>
      </c>
      <c r="AS45" s="22">
        <v>1175099</v>
      </c>
      <c r="AT45" s="22">
        <v>8437909</v>
      </c>
      <c r="AU45" s="22">
        <v>0</v>
      </c>
      <c r="AV45" s="22">
        <v>2821703</v>
      </c>
      <c r="AW45" s="22">
        <v>7371617</v>
      </c>
      <c r="AX45" s="22">
        <v>328273</v>
      </c>
      <c r="AY45" s="22">
        <v>228834</v>
      </c>
      <c r="AZ45" s="22">
        <v>0</v>
      </c>
      <c r="BA45" s="22">
        <v>0</v>
      </c>
      <c r="BB45" s="22">
        <v>0</v>
      </c>
      <c r="BC45" s="22">
        <v>27337134</v>
      </c>
      <c r="BD45" s="22">
        <v>21927</v>
      </c>
      <c r="BE45" s="22">
        <v>0</v>
      </c>
      <c r="BF45" s="22">
        <v>0</v>
      </c>
      <c r="BG45" s="22">
        <v>0</v>
      </c>
      <c r="BH45" s="22">
        <v>6027733</v>
      </c>
      <c r="BI45" s="22">
        <v>489558</v>
      </c>
      <c r="BJ45" s="22">
        <v>429296</v>
      </c>
      <c r="BK45" s="22">
        <v>0</v>
      </c>
      <c r="BL45" s="22">
        <v>668070</v>
      </c>
      <c r="BM45" s="22">
        <v>0</v>
      </c>
      <c r="BN45" s="22">
        <v>334618</v>
      </c>
      <c r="BO45" s="22">
        <v>0</v>
      </c>
      <c r="BP45" s="22">
        <v>2863052</v>
      </c>
      <c r="BQ45" s="22">
        <v>1265129</v>
      </c>
      <c r="BR45" s="22">
        <v>0</v>
      </c>
      <c r="BS45" s="22">
        <v>0</v>
      </c>
      <c r="BT45" s="22">
        <v>0</v>
      </c>
      <c r="BU45" s="22">
        <v>0</v>
      </c>
      <c r="BV45" s="22">
        <v>2199214</v>
      </c>
      <c r="BW45" s="22">
        <v>1814873</v>
      </c>
      <c r="BX45" s="22">
        <v>699140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64513179</v>
      </c>
      <c r="CF45" s="22">
        <v>7578773</v>
      </c>
    </row>
    <row r="46" spans="1:84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17710503</v>
      </c>
      <c r="F46" s="22">
        <v>0</v>
      </c>
      <c r="G46" s="22">
        <v>400296</v>
      </c>
      <c r="H46" s="22">
        <v>0</v>
      </c>
      <c r="I46" s="22">
        <v>0</v>
      </c>
      <c r="J46" s="22">
        <v>791589</v>
      </c>
      <c r="K46" s="22">
        <v>0</v>
      </c>
      <c r="L46" s="22">
        <v>0</v>
      </c>
      <c r="M46" s="22">
        <v>53019</v>
      </c>
      <c r="N46" s="22">
        <v>0</v>
      </c>
      <c r="O46" s="22">
        <v>0</v>
      </c>
      <c r="P46" s="22">
        <v>1622059</v>
      </c>
      <c r="Q46" s="22">
        <v>0</v>
      </c>
      <c r="R46" s="22">
        <v>0</v>
      </c>
      <c r="S46" s="22">
        <v>0</v>
      </c>
      <c r="T46" s="22">
        <v>0</v>
      </c>
      <c r="U46" s="22">
        <v>370880</v>
      </c>
      <c r="V46" s="22">
        <v>32162</v>
      </c>
      <c r="W46" s="22">
        <v>37932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124810</v>
      </c>
      <c r="AD46" s="22">
        <v>232784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538633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21914667</v>
      </c>
      <c r="AS46" s="22">
        <v>260559</v>
      </c>
      <c r="AT46" s="22">
        <v>4732233</v>
      </c>
      <c r="AU46" s="22">
        <v>0</v>
      </c>
      <c r="AV46" s="22">
        <v>0</v>
      </c>
      <c r="AW46" s="22">
        <v>775682</v>
      </c>
      <c r="AX46" s="22">
        <v>0</v>
      </c>
      <c r="AY46" s="22">
        <v>0</v>
      </c>
      <c r="AZ46" s="22">
        <v>81826</v>
      </c>
      <c r="BA46" s="22">
        <v>115564</v>
      </c>
      <c r="BB46" s="22">
        <v>0</v>
      </c>
      <c r="BC46" s="22">
        <v>7818565</v>
      </c>
      <c r="BD46" s="22">
        <v>0</v>
      </c>
      <c r="BE46" s="22">
        <v>0</v>
      </c>
      <c r="BF46" s="22">
        <v>0</v>
      </c>
      <c r="BG46" s="22">
        <v>0</v>
      </c>
      <c r="BH46" s="22">
        <v>1071432</v>
      </c>
      <c r="BI46" s="22">
        <v>89855</v>
      </c>
      <c r="BJ46" s="22">
        <v>329080</v>
      </c>
      <c r="BK46" s="22">
        <v>0</v>
      </c>
      <c r="BL46" s="22">
        <v>0</v>
      </c>
      <c r="BM46" s="22">
        <v>0</v>
      </c>
      <c r="BN46" s="22">
        <v>0</v>
      </c>
      <c r="BO46" s="22">
        <v>0</v>
      </c>
      <c r="BP46" s="22">
        <v>150237</v>
      </c>
      <c r="BQ46" s="22">
        <v>1050390</v>
      </c>
      <c r="BR46" s="22">
        <v>0</v>
      </c>
      <c r="BS46" s="22">
        <v>0</v>
      </c>
      <c r="BT46" s="22">
        <v>0</v>
      </c>
      <c r="BU46" s="22">
        <v>0</v>
      </c>
      <c r="BV46" s="22">
        <v>0</v>
      </c>
      <c r="BW46" s="22">
        <v>732498</v>
      </c>
      <c r="BX46" s="22">
        <v>35989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64146</v>
      </c>
      <c r="CE46" s="22">
        <v>17308056</v>
      </c>
      <c r="CF46" s="22">
        <v>4606611</v>
      </c>
    </row>
    <row r="47" spans="1:84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102191913</v>
      </c>
      <c r="F47" s="22">
        <v>0</v>
      </c>
      <c r="G47" s="22">
        <v>10896150</v>
      </c>
      <c r="H47" s="22">
        <v>360179</v>
      </c>
      <c r="I47" s="22">
        <v>22660</v>
      </c>
      <c r="J47" s="22">
        <v>1661615</v>
      </c>
      <c r="K47" s="22">
        <v>1935679</v>
      </c>
      <c r="L47" s="22">
        <v>0</v>
      </c>
      <c r="M47" s="22">
        <v>818537</v>
      </c>
      <c r="N47" s="22">
        <v>0</v>
      </c>
      <c r="O47" s="22">
        <v>14566</v>
      </c>
      <c r="P47" s="22">
        <v>14346354</v>
      </c>
      <c r="Q47" s="22">
        <v>0</v>
      </c>
      <c r="R47" s="22">
        <v>0</v>
      </c>
      <c r="S47" s="22">
        <v>2174454</v>
      </c>
      <c r="T47" s="22">
        <v>1256365</v>
      </c>
      <c r="U47" s="22">
        <v>0</v>
      </c>
      <c r="V47" s="22">
        <v>0</v>
      </c>
      <c r="W47" s="22">
        <v>3583115</v>
      </c>
      <c r="X47" s="22">
        <v>474622</v>
      </c>
      <c r="Y47" s="22">
        <v>1090942</v>
      </c>
      <c r="Z47" s="22">
        <v>0</v>
      </c>
      <c r="AA47" s="22">
        <v>7950</v>
      </c>
      <c r="AB47" s="22">
        <v>0</v>
      </c>
      <c r="AC47" s="22">
        <v>1323038</v>
      </c>
      <c r="AD47" s="22">
        <v>274518</v>
      </c>
      <c r="AE47" s="22">
        <v>0</v>
      </c>
      <c r="AF47" s="22">
        <v>0</v>
      </c>
      <c r="AG47" s="22">
        <v>0</v>
      </c>
      <c r="AH47" s="22">
        <v>714410</v>
      </c>
      <c r="AI47" s="22">
        <v>0</v>
      </c>
      <c r="AJ47" s="22">
        <v>2169526</v>
      </c>
      <c r="AK47" s="22">
        <v>153087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145469680</v>
      </c>
      <c r="AS47" s="22">
        <v>1395888</v>
      </c>
      <c r="AT47" s="22">
        <v>10468878</v>
      </c>
      <c r="AU47" s="22">
        <v>15193848</v>
      </c>
      <c r="AV47" s="22">
        <v>2141882</v>
      </c>
      <c r="AW47" s="22">
        <v>14195468</v>
      </c>
      <c r="AX47" s="22">
        <v>2776445</v>
      </c>
      <c r="AY47" s="22">
        <v>0</v>
      </c>
      <c r="AZ47" s="22">
        <v>4011231</v>
      </c>
      <c r="BA47" s="22">
        <v>0</v>
      </c>
      <c r="BB47" s="22">
        <v>2441512</v>
      </c>
      <c r="BC47" s="22">
        <v>50588945</v>
      </c>
      <c r="BD47" s="22">
        <v>0</v>
      </c>
      <c r="BE47" s="22">
        <v>21511</v>
      </c>
      <c r="BF47" s="22">
        <v>1263828</v>
      </c>
      <c r="BG47" s="22">
        <v>713831</v>
      </c>
      <c r="BH47" s="22">
        <v>525082</v>
      </c>
      <c r="BI47" s="22">
        <v>121710</v>
      </c>
      <c r="BJ47" s="22">
        <v>5217856</v>
      </c>
      <c r="BK47" s="22">
        <v>2176034</v>
      </c>
      <c r="BL47" s="22">
        <v>4080556</v>
      </c>
      <c r="BM47" s="22">
        <v>0</v>
      </c>
      <c r="BN47" s="22">
        <v>47831</v>
      </c>
      <c r="BO47" s="22">
        <v>0</v>
      </c>
      <c r="BP47" s="22">
        <v>3423504</v>
      </c>
      <c r="BQ47" s="22">
        <v>4229496</v>
      </c>
      <c r="BR47" s="22">
        <v>0</v>
      </c>
      <c r="BS47" s="22">
        <v>0</v>
      </c>
      <c r="BT47" s="22">
        <v>331896</v>
      </c>
      <c r="BU47" s="22">
        <v>1758995</v>
      </c>
      <c r="BV47" s="22">
        <v>0</v>
      </c>
      <c r="BW47" s="22">
        <v>11869549</v>
      </c>
      <c r="BX47" s="22">
        <v>1534440</v>
      </c>
      <c r="BY47" s="22">
        <v>0</v>
      </c>
      <c r="BZ47" s="22">
        <v>-83479</v>
      </c>
      <c r="CA47" s="22">
        <v>0</v>
      </c>
      <c r="CB47" s="22">
        <v>0</v>
      </c>
      <c r="CC47" s="22">
        <v>0</v>
      </c>
      <c r="CD47" s="22">
        <v>0</v>
      </c>
      <c r="CE47" s="22">
        <v>140446737</v>
      </c>
      <c r="CF47" s="22">
        <v>5022943</v>
      </c>
    </row>
    <row r="48" spans="1:84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117245177</v>
      </c>
      <c r="F48" s="22">
        <v>0</v>
      </c>
      <c r="G48" s="22">
        <v>8115220</v>
      </c>
      <c r="H48" s="22">
        <v>15748050</v>
      </c>
      <c r="I48" s="22">
        <v>102445</v>
      </c>
      <c r="J48" s="22">
        <v>418408</v>
      </c>
      <c r="K48" s="22">
        <v>0</v>
      </c>
      <c r="L48" s="22">
        <v>0</v>
      </c>
      <c r="M48" s="22">
        <v>0</v>
      </c>
      <c r="N48" s="22">
        <v>12744</v>
      </c>
      <c r="O48" s="22">
        <v>0</v>
      </c>
      <c r="P48" s="22">
        <v>3071950</v>
      </c>
      <c r="Q48" s="22">
        <v>0</v>
      </c>
      <c r="R48" s="22">
        <v>0</v>
      </c>
      <c r="S48" s="22">
        <v>0</v>
      </c>
      <c r="T48" s="22">
        <v>0</v>
      </c>
      <c r="U48" s="22">
        <v>1907398</v>
      </c>
      <c r="V48" s="22">
        <v>8950817</v>
      </c>
      <c r="W48" s="22">
        <v>655445</v>
      </c>
      <c r="X48" s="22">
        <v>68615</v>
      </c>
      <c r="Y48" s="22">
        <v>905879</v>
      </c>
      <c r="Z48" s="22">
        <v>0</v>
      </c>
      <c r="AA48" s="22">
        <v>23400</v>
      </c>
      <c r="AB48" s="22">
        <v>181406</v>
      </c>
      <c r="AC48" s="22">
        <v>236238</v>
      </c>
      <c r="AD48" s="22">
        <v>166247</v>
      </c>
      <c r="AE48" s="22">
        <v>17750</v>
      </c>
      <c r="AF48" s="22">
        <v>0</v>
      </c>
      <c r="AG48" s="22">
        <v>0</v>
      </c>
      <c r="AH48" s="22">
        <v>37623</v>
      </c>
      <c r="AI48" s="22">
        <v>0</v>
      </c>
      <c r="AJ48" s="22">
        <v>1398193</v>
      </c>
      <c r="AK48" s="22">
        <v>97616</v>
      </c>
      <c r="AL48" s="22">
        <v>0</v>
      </c>
      <c r="AM48" s="22">
        <v>660</v>
      </c>
      <c r="AN48" s="22">
        <v>0</v>
      </c>
      <c r="AO48" s="22">
        <v>0</v>
      </c>
      <c r="AP48" s="22">
        <v>0</v>
      </c>
      <c r="AQ48" s="22">
        <v>636016</v>
      </c>
      <c r="AR48" s="22">
        <v>159997297</v>
      </c>
      <c r="AS48" s="22">
        <v>1378581</v>
      </c>
      <c r="AT48" s="22">
        <v>16169757</v>
      </c>
      <c r="AU48" s="22">
        <v>0</v>
      </c>
      <c r="AV48" s="22">
        <v>5945095</v>
      </c>
      <c r="AW48" s="22">
        <v>1277743</v>
      </c>
      <c r="AX48" s="22">
        <v>420239</v>
      </c>
      <c r="AY48" s="22">
        <v>0</v>
      </c>
      <c r="AZ48" s="22">
        <v>0</v>
      </c>
      <c r="BA48" s="22">
        <v>0</v>
      </c>
      <c r="BB48" s="22">
        <v>11510986</v>
      </c>
      <c r="BC48" s="22">
        <v>33947879</v>
      </c>
      <c r="BD48" s="22">
        <v>22076</v>
      </c>
      <c r="BE48" s="22">
        <v>0</v>
      </c>
      <c r="BF48" s="22">
        <v>1054641</v>
      </c>
      <c r="BG48" s="22">
        <v>552513</v>
      </c>
      <c r="BH48" s="22">
        <v>5079732</v>
      </c>
      <c r="BI48" s="22">
        <v>3096080</v>
      </c>
      <c r="BJ48" s="22">
        <v>3571558</v>
      </c>
      <c r="BK48" s="22">
        <v>1929648</v>
      </c>
      <c r="BL48" s="22">
        <v>2131416</v>
      </c>
      <c r="BM48" s="22">
        <v>0</v>
      </c>
      <c r="BN48" s="22">
        <v>13797</v>
      </c>
      <c r="BO48" s="22">
        <v>270963</v>
      </c>
      <c r="BP48" s="22">
        <v>1545439</v>
      </c>
      <c r="BQ48" s="22">
        <v>4236212</v>
      </c>
      <c r="BR48" s="22">
        <v>495</v>
      </c>
      <c r="BS48" s="22">
        <v>0</v>
      </c>
      <c r="BT48" s="22">
        <v>0</v>
      </c>
      <c r="BU48" s="22">
        <v>1774652</v>
      </c>
      <c r="BV48" s="22">
        <v>1262333</v>
      </c>
      <c r="BW48" s="22">
        <v>22932592</v>
      </c>
      <c r="BX48" s="22">
        <v>1076343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121200770</v>
      </c>
      <c r="CF48" s="22">
        <v>38796527</v>
      </c>
    </row>
    <row r="49" spans="1:84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24867757</v>
      </c>
      <c r="F49" s="22">
        <v>638517</v>
      </c>
      <c r="G49" s="22">
        <v>4203813</v>
      </c>
      <c r="H49" s="22">
        <v>0</v>
      </c>
      <c r="I49" s="22">
        <v>0</v>
      </c>
      <c r="J49" s="22">
        <v>81754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701278</v>
      </c>
      <c r="Q49" s="22">
        <v>0</v>
      </c>
      <c r="R49" s="22">
        <v>0</v>
      </c>
      <c r="S49" s="22">
        <v>0</v>
      </c>
      <c r="T49" s="22">
        <v>0</v>
      </c>
      <c r="U49" s="22">
        <v>1726322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100300</v>
      </c>
      <c r="AC49" s="22">
        <v>122225</v>
      </c>
      <c r="AD49" s="22">
        <v>251638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114778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  <c r="AR49" s="22">
        <v>32808382</v>
      </c>
      <c r="AS49" s="22">
        <v>1236666</v>
      </c>
      <c r="AT49" s="22">
        <v>4556599</v>
      </c>
      <c r="AU49" s="22">
        <v>0</v>
      </c>
      <c r="AV49" s="22">
        <v>0</v>
      </c>
      <c r="AW49" s="22">
        <v>2606670</v>
      </c>
      <c r="AX49" s="22">
        <v>0</v>
      </c>
      <c r="AY49" s="22">
        <v>0</v>
      </c>
      <c r="AZ49" s="22">
        <v>0</v>
      </c>
      <c r="BA49" s="22">
        <v>0</v>
      </c>
      <c r="BB49" s="22">
        <v>0</v>
      </c>
      <c r="BC49" s="22">
        <v>12710484</v>
      </c>
      <c r="BD49" s="22">
        <v>0</v>
      </c>
      <c r="BE49" s="22">
        <v>0</v>
      </c>
      <c r="BF49" s="22">
        <v>0</v>
      </c>
      <c r="BG49" s="22">
        <v>0</v>
      </c>
      <c r="BH49" s="22">
        <v>3982737</v>
      </c>
      <c r="BI49" s="22">
        <v>0</v>
      </c>
      <c r="BJ49" s="22">
        <v>0</v>
      </c>
      <c r="BK49" s="22">
        <v>0</v>
      </c>
      <c r="BL49" s="22">
        <v>0</v>
      </c>
      <c r="BM49" s="22">
        <v>0</v>
      </c>
      <c r="BN49" s="22">
        <v>0</v>
      </c>
      <c r="BO49" s="22">
        <v>181216</v>
      </c>
      <c r="BP49" s="22">
        <v>597894</v>
      </c>
      <c r="BQ49" s="22">
        <v>1261160</v>
      </c>
      <c r="BR49" s="22">
        <v>0</v>
      </c>
      <c r="BS49" s="22">
        <v>0</v>
      </c>
      <c r="BT49" s="22">
        <v>0</v>
      </c>
      <c r="BU49" s="22">
        <v>0</v>
      </c>
      <c r="BV49" s="22">
        <v>0</v>
      </c>
      <c r="BW49" s="22">
        <v>1059391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28192817</v>
      </c>
      <c r="CF49" s="22">
        <v>4615565</v>
      </c>
    </row>
    <row r="50" spans="1:84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23657180</v>
      </c>
      <c r="F50" s="22">
        <v>4769</v>
      </c>
      <c r="G50" s="22">
        <v>690311</v>
      </c>
      <c r="H50" s="22">
        <v>87529</v>
      </c>
      <c r="I50" s="22">
        <v>0</v>
      </c>
      <c r="J50" s="22">
        <v>959256</v>
      </c>
      <c r="K50" s="22">
        <v>0</v>
      </c>
      <c r="L50" s="22">
        <v>0</v>
      </c>
      <c r="M50" s="22">
        <v>658635</v>
      </c>
      <c r="N50" s="22">
        <v>0</v>
      </c>
      <c r="O50" s="22">
        <v>0</v>
      </c>
      <c r="P50" s="22">
        <v>5581301</v>
      </c>
      <c r="Q50" s="22">
        <v>0</v>
      </c>
      <c r="R50" s="22">
        <v>38855</v>
      </c>
      <c r="S50" s="22">
        <v>0</v>
      </c>
      <c r="T50" s="22">
        <v>0</v>
      </c>
      <c r="U50" s="22">
        <v>127146</v>
      </c>
      <c r="V50" s="22">
        <v>745200</v>
      </c>
      <c r="W50" s="22">
        <v>1464972</v>
      </c>
      <c r="X50" s="22">
        <v>0</v>
      </c>
      <c r="Y50" s="22">
        <v>536390</v>
      </c>
      <c r="Z50" s="22">
        <v>0</v>
      </c>
      <c r="AA50" s="22">
        <v>3448</v>
      </c>
      <c r="AB50" s="22">
        <v>0</v>
      </c>
      <c r="AC50" s="22">
        <v>555423</v>
      </c>
      <c r="AD50" s="22">
        <v>775430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1377532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8456000</v>
      </c>
      <c r="AR50" s="22">
        <v>45719377</v>
      </c>
      <c r="AS50" s="22">
        <v>710797</v>
      </c>
      <c r="AT50" s="22">
        <v>6748012</v>
      </c>
      <c r="AU50" s="22">
        <v>185124</v>
      </c>
      <c r="AV50" s="22">
        <v>706640</v>
      </c>
      <c r="AW50" s="22">
        <v>1619136</v>
      </c>
      <c r="AX50" s="22">
        <v>414779</v>
      </c>
      <c r="AY50" s="22">
        <v>0</v>
      </c>
      <c r="AZ50" s="22">
        <v>828577</v>
      </c>
      <c r="BA50" s="22">
        <v>0</v>
      </c>
      <c r="BB50" s="22">
        <v>0</v>
      </c>
      <c r="BC50" s="22">
        <v>15098104</v>
      </c>
      <c r="BD50" s="22">
        <v>28468</v>
      </c>
      <c r="BE50" s="22">
        <v>119177</v>
      </c>
      <c r="BF50" s="22">
        <v>0</v>
      </c>
      <c r="BG50" s="22">
        <v>0</v>
      </c>
      <c r="BH50" s="22">
        <v>190277</v>
      </c>
      <c r="BI50" s="22">
        <v>635132</v>
      </c>
      <c r="BJ50" s="22">
        <v>1169440</v>
      </c>
      <c r="BK50" s="22">
        <v>0</v>
      </c>
      <c r="BL50" s="22">
        <v>684835</v>
      </c>
      <c r="BM50" s="22">
        <v>0</v>
      </c>
      <c r="BN50" s="22">
        <v>13048</v>
      </c>
      <c r="BO50" s="22">
        <v>0</v>
      </c>
      <c r="BP50" s="22">
        <v>1239707</v>
      </c>
      <c r="BQ50" s="22">
        <v>1137345</v>
      </c>
      <c r="BR50" s="22">
        <v>0</v>
      </c>
      <c r="BS50" s="22">
        <v>0</v>
      </c>
      <c r="BT50" s="22">
        <v>0</v>
      </c>
      <c r="BU50" s="22">
        <v>0</v>
      </c>
      <c r="BV50" s="22">
        <v>0</v>
      </c>
      <c r="BW50" s="22">
        <v>1230336</v>
      </c>
      <c r="BX50" s="22">
        <v>246571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33005505</v>
      </c>
      <c r="CF50" s="22">
        <v>12713872</v>
      </c>
    </row>
    <row r="51" spans="1:84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38179405</v>
      </c>
      <c r="F51" s="22">
        <v>0</v>
      </c>
      <c r="G51" s="22">
        <v>7262972</v>
      </c>
      <c r="H51" s="22">
        <v>0</v>
      </c>
      <c r="I51" s="22">
        <v>459174</v>
      </c>
      <c r="J51" s="22">
        <v>1158201</v>
      </c>
      <c r="K51" s="22">
        <v>0</v>
      </c>
      <c r="L51" s="22">
        <v>0</v>
      </c>
      <c r="M51" s="22">
        <v>625</v>
      </c>
      <c r="N51" s="22">
        <v>0</v>
      </c>
      <c r="O51" s="22">
        <v>0</v>
      </c>
      <c r="P51" s="22">
        <v>4179603</v>
      </c>
      <c r="Q51" s="22">
        <v>0</v>
      </c>
      <c r="R51" s="22">
        <v>0</v>
      </c>
      <c r="S51" s="22">
        <v>0</v>
      </c>
      <c r="T51" s="22">
        <v>0</v>
      </c>
      <c r="U51" s="22">
        <v>1588260</v>
      </c>
      <c r="V51" s="22">
        <v>585078</v>
      </c>
      <c r="W51" s="22">
        <v>56876</v>
      </c>
      <c r="X51" s="22">
        <v>0</v>
      </c>
      <c r="Y51" s="22">
        <v>311507</v>
      </c>
      <c r="Z51" s="22">
        <v>0</v>
      </c>
      <c r="AA51" s="22">
        <v>2915</v>
      </c>
      <c r="AB51" s="22">
        <v>0</v>
      </c>
      <c r="AC51" s="22">
        <v>106300</v>
      </c>
      <c r="AD51" s="22">
        <v>311604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109074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  <c r="AR51" s="22">
        <v>54311594</v>
      </c>
      <c r="AS51" s="22">
        <v>601813</v>
      </c>
      <c r="AT51" s="22">
        <v>5807583</v>
      </c>
      <c r="AU51" s="22">
        <v>0</v>
      </c>
      <c r="AV51" s="22">
        <v>2185472</v>
      </c>
      <c r="AW51" s="22">
        <v>1840710</v>
      </c>
      <c r="AX51" s="22">
        <v>46468</v>
      </c>
      <c r="AY51" s="22">
        <v>0</v>
      </c>
      <c r="AZ51" s="22">
        <v>236233</v>
      </c>
      <c r="BA51" s="22">
        <v>0</v>
      </c>
      <c r="BB51" s="22">
        <v>0</v>
      </c>
      <c r="BC51" s="22">
        <v>31091698</v>
      </c>
      <c r="BD51" s="22">
        <v>0</v>
      </c>
      <c r="BE51" s="22">
        <v>0</v>
      </c>
      <c r="BF51" s="22">
        <v>0</v>
      </c>
      <c r="BG51" s="22">
        <v>0</v>
      </c>
      <c r="BH51" s="22">
        <v>1722410</v>
      </c>
      <c r="BI51" s="22">
        <v>2709172</v>
      </c>
      <c r="BJ51" s="22">
        <v>881620</v>
      </c>
      <c r="BK51" s="22">
        <v>0</v>
      </c>
      <c r="BL51" s="22">
        <v>389384</v>
      </c>
      <c r="BM51" s="22">
        <v>0</v>
      </c>
      <c r="BN51" s="22">
        <v>52215</v>
      </c>
      <c r="BO51" s="22">
        <v>0</v>
      </c>
      <c r="BP51" s="22">
        <v>1214464</v>
      </c>
      <c r="BQ51" s="22">
        <v>1393864</v>
      </c>
      <c r="BR51" s="22">
        <v>0</v>
      </c>
      <c r="BS51" s="22">
        <v>0</v>
      </c>
      <c r="BT51" s="22">
        <v>0</v>
      </c>
      <c r="BU51" s="22">
        <v>0</v>
      </c>
      <c r="BV51" s="22">
        <v>0</v>
      </c>
      <c r="BW51" s="22">
        <v>3630482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53803588</v>
      </c>
      <c r="CF51" s="22">
        <v>508006</v>
      </c>
    </row>
    <row r="52" spans="1:84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15688490</v>
      </c>
      <c r="F52" s="22">
        <v>0</v>
      </c>
      <c r="G52" s="22">
        <v>2969253</v>
      </c>
      <c r="H52" s="22">
        <v>0</v>
      </c>
      <c r="I52" s="22">
        <v>0</v>
      </c>
      <c r="J52" s="22">
        <v>1012226</v>
      </c>
      <c r="K52" s="22">
        <v>15410</v>
      </c>
      <c r="L52" s="22">
        <v>0</v>
      </c>
      <c r="M52" s="22">
        <v>24904</v>
      </c>
      <c r="N52" s="22">
        <v>0</v>
      </c>
      <c r="O52" s="22">
        <v>511652</v>
      </c>
      <c r="P52" s="22">
        <v>118081</v>
      </c>
      <c r="Q52" s="22">
        <v>0</v>
      </c>
      <c r="R52" s="22">
        <v>0</v>
      </c>
      <c r="S52" s="22">
        <v>0</v>
      </c>
      <c r="T52" s="22">
        <v>0</v>
      </c>
      <c r="U52" s="22">
        <v>424696</v>
      </c>
      <c r="V52" s="22">
        <v>0</v>
      </c>
      <c r="W52" s="22">
        <v>0</v>
      </c>
      <c r="X52" s="22">
        <v>0</v>
      </c>
      <c r="Y52" s="22">
        <v>687073</v>
      </c>
      <c r="Z52" s="22">
        <v>0</v>
      </c>
      <c r="AA52" s="22">
        <v>0</v>
      </c>
      <c r="AB52" s="22">
        <v>218449</v>
      </c>
      <c r="AC52" s="22">
        <v>111846</v>
      </c>
      <c r="AD52" s="22">
        <v>304677</v>
      </c>
      <c r="AE52" s="22">
        <v>0</v>
      </c>
      <c r="AF52" s="22">
        <v>0</v>
      </c>
      <c r="AG52" s="22">
        <v>0</v>
      </c>
      <c r="AH52" s="22">
        <v>53405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  <c r="AR52" s="22">
        <v>22140162</v>
      </c>
      <c r="AS52" s="22">
        <v>0</v>
      </c>
      <c r="AT52" s="22">
        <v>3166682</v>
      </c>
      <c r="AU52" s="22">
        <v>0</v>
      </c>
      <c r="AV52" s="22">
        <v>304625</v>
      </c>
      <c r="AW52" s="22">
        <v>1757045</v>
      </c>
      <c r="AX52" s="22">
        <v>3614</v>
      </c>
      <c r="AY52" s="22">
        <v>69349</v>
      </c>
      <c r="AZ52" s="22">
        <v>196574</v>
      </c>
      <c r="BA52" s="22">
        <v>0</v>
      </c>
      <c r="BB52" s="22">
        <v>0</v>
      </c>
      <c r="BC52" s="22">
        <v>12170495</v>
      </c>
      <c r="BD52" s="22">
        <v>0</v>
      </c>
      <c r="BE52" s="22">
        <v>0</v>
      </c>
      <c r="BF52" s="22">
        <v>0</v>
      </c>
      <c r="BG52" s="22">
        <v>0</v>
      </c>
      <c r="BH52" s="22">
        <v>696007</v>
      </c>
      <c r="BI52" s="22">
        <v>0</v>
      </c>
      <c r="BJ52" s="22">
        <v>0</v>
      </c>
      <c r="BK52" s="22">
        <v>0</v>
      </c>
      <c r="BL52" s="22">
        <v>803812</v>
      </c>
      <c r="BM52" s="22">
        <v>0</v>
      </c>
      <c r="BN52" s="22">
        <v>0</v>
      </c>
      <c r="BO52" s="22">
        <v>243227</v>
      </c>
      <c r="BP52" s="22">
        <v>668354</v>
      </c>
      <c r="BQ52" s="22">
        <v>1349988</v>
      </c>
      <c r="BR52" s="22">
        <v>0</v>
      </c>
      <c r="BS52" s="22">
        <v>0</v>
      </c>
      <c r="BT52" s="22">
        <v>0</v>
      </c>
      <c r="BU52" s="22">
        <v>359405</v>
      </c>
      <c r="BV52" s="22">
        <v>0</v>
      </c>
      <c r="BW52" s="22">
        <v>184839</v>
      </c>
      <c r="BX52" s="22">
        <v>32845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22006861</v>
      </c>
      <c r="CF52" s="22">
        <v>133301</v>
      </c>
    </row>
    <row r="53" spans="1:84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55865094</v>
      </c>
      <c r="F53" s="22">
        <v>0</v>
      </c>
      <c r="G53" s="22">
        <v>4622163</v>
      </c>
      <c r="H53" s="22">
        <v>0</v>
      </c>
      <c r="I53" s="22">
        <v>551661</v>
      </c>
      <c r="J53" s="22">
        <v>837988</v>
      </c>
      <c r="K53" s="22">
        <v>13768</v>
      </c>
      <c r="L53" s="22">
        <v>0</v>
      </c>
      <c r="M53" s="22">
        <v>10029</v>
      </c>
      <c r="N53" s="22">
        <v>0</v>
      </c>
      <c r="O53" s="22">
        <v>0</v>
      </c>
      <c r="P53" s="22">
        <v>9126655</v>
      </c>
      <c r="Q53" s="22">
        <v>0</v>
      </c>
      <c r="R53" s="22">
        <v>310648</v>
      </c>
      <c r="S53" s="22">
        <v>0</v>
      </c>
      <c r="T53" s="22">
        <v>0</v>
      </c>
      <c r="U53" s="22">
        <v>6512474</v>
      </c>
      <c r="V53" s="22">
        <v>4697449</v>
      </c>
      <c r="W53" s="22">
        <v>445656</v>
      </c>
      <c r="X53" s="22">
        <v>894190</v>
      </c>
      <c r="Y53" s="22">
        <v>1449812</v>
      </c>
      <c r="Z53" s="22">
        <v>0</v>
      </c>
      <c r="AA53" s="22">
        <v>0</v>
      </c>
      <c r="AB53" s="22">
        <v>0</v>
      </c>
      <c r="AC53" s="22">
        <v>2290119</v>
      </c>
      <c r="AD53" s="22">
        <v>174495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2759392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  <c r="AR53" s="22">
        <v>90561593</v>
      </c>
      <c r="AS53" s="22">
        <v>848951</v>
      </c>
      <c r="AT53" s="22">
        <v>11850504</v>
      </c>
      <c r="AU53" s="22">
        <v>0</v>
      </c>
      <c r="AV53" s="22">
        <v>2768086</v>
      </c>
      <c r="AW53" s="22">
        <v>8736298</v>
      </c>
      <c r="AX53" s="22">
        <v>306477</v>
      </c>
      <c r="AY53" s="22">
        <v>0</v>
      </c>
      <c r="AZ53" s="22">
        <v>128374</v>
      </c>
      <c r="BA53" s="22">
        <v>0</v>
      </c>
      <c r="BB53" s="22">
        <v>0</v>
      </c>
      <c r="BC53" s="22">
        <v>28723222</v>
      </c>
      <c r="BD53" s="22">
        <v>0</v>
      </c>
      <c r="BE53" s="22">
        <v>1263176</v>
      </c>
      <c r="BF53" s="22">
        <v>1011</v>
      </c>
      <c r="BG53" s="22">
        <v>0</v>
      </c>
      <c r="BH53" s="22">
        <v>3770240</v>
      </c>
      <c r="BI53" s="22">
        <v>4337259</v>
      </c>
      <c r="BJ53" s="22">
        <v>1712327</v>
      </c>
      <c r="BK53" s="22">
        <v>0</v>
      </c>
      <c r="BL53" s="22">
        <v>1885601</v>
      </c>
      <c r="BM53" s="22">
        <v>0</v>
      </c>
      <c r="BN53" s="22">
        <v>0</v>
      </c>
      <c r="BO53" s="22">
        <v>0</v>
      </c>
      <c r="BP53" s="22">
        <v>3650685</v>
      </c>
      <c r="BQ53" s="22">
        <v>1538674</v>
      </c>
      <c r="BR53" s="22">
        <v>0</v>
      </c>
      <c r="BS53" s="22">
        <v>0</v>
      </c>
      <c r="BT53" s="22">
        <v>0</v>
      </c>
      <c r="BU53" s="22">
        <v>0</v>
      </c>
      <c r="BV53" s="22">
        <v>1409</v>
      </c>
      <c r="BW53" s="22">
        <v>5372378</v>
      </c>
      <c r="BX53" s="22">
        <v>258538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3312100</v>
      </c>
      <c r="CE53" s="22">
        <v>80465310</v>
      </c>
      <c r="CF53" s="22">
        <v>10096283</v>
      </c>
    </row>
    <row r="54" spans="1:84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24523348</v>
      </c>
      <c r="F54" s="22">
        <v>15006</v>
      </c>
      <c r="G54" s="22">
        <v>16560</v>
      </c>
      <c r="H54" s="22">
        <v>28658</v>
      </c>
      <c r="I54" s="22">
        <v>0</v>
      </c>
      <c r="J54" s="22">
        <v>0</v>
      </c>
      <c r="K54" s="22">
        <v>85582</v>
      </c>
      <c r="L54" s="22">
        <v>0</v>
      </c>
      <c r="M54" s="22">
        <v>21249</v>
      </c>
      <c r="N54" s="22">
        <v>280</v>
      </c>
      <c r="O54" s="22">
        <v>54094</v>
      </c>
      <c r="P54" s="22">
        <v>217873</v>
      </c>
      <c r="Q54" s="22">
        <v>0</v>
      </c>
      <c r="R54" s="22">
        <v>0</v>
      </c>
      <c r="S54" s="22">
        <v>0</v>
      </c>
      <c r="T54" s="22">
        <v>0</v>
      </c>
      <c r="U54" s="22">
        <v>1054558</v>
      </c>
      <c r="V54" s="22">
        <v>270434</v>
      </c>
      <c r="W54" s="22">
        <v>28145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58255</v>
      </c>
      <c r="AD54" s="22">
        <v>18273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84136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171257</v>
      </c>
      <c r="AR54" s="22">
        <v>26647708</v>
      </c>
      <c r="AS54" s="22">
        <v>456996</v>
      </c>
      <c r="AT54" s="22">
        <v>4048818</v>
      </c>
      <c r="AU54" s="22">
        <v>0</v>
      </c>
      <c r="AV54" s="22">
        <v>311702</v>
      </c>
      <c r="AW54" s="22">
        <v>1098621</v>
      </c>
      <c r="AX54" s="22">
        <v>55442</v>
      </c>
      <c r="AY54" s="22">
        <v>0</v>
      </c>
      <c r="AZ54" s="22">
        <v>330286</v>
      </c>
      <c r="BA54" s="22">
        <v>191405</v>
      </c>
      <c r="BB54" s="22">
        <v>2738261</v>
      </c>
      <c r="BC54" s="22">
        <v>8748277</v>
      </c>
      <c r="BD54" s="22">
        <v>0</v>
      </c>
      <c r="BE54" s="22">
        <v>0</v>
      </c>
      <c r="BF54" s="22">
        <v>0</v>
      </c>
      <c r="BG54" s="22">
        <v>0</v>
      </c>
      <c r="BH54" s="22">
        <v>3183779</v>
      </c>
      <c r="BI54" s="22">
        <v>1786909</v>
      </c>
      <c r="BJ54" s="22">
        <v>520151</v>
      </c>
      <c r="BK54" s="22">
        <v>0</v>
      </c>
      <c r="BL54" s="22">
        <v>120290</v>
      </c>
      <c r="BM54" s="22">
        <v>0</v>
      </c>
      <c r="BN54" s="22">
        <v>0</v>
      </c>
      <c r="BO54" s="22">
        <v>0</v>
      </c>
      <c r="BP54" s="22">
        <v>523293</v>
      </c>
      <c r="BQ54" s="22">
        <v>727911</v>
      </c>
      <c r="BR54" s="22">
        <v>0</v>
      </c>
      <c r="BS54" s="22">
        <v>0</v>
      </c>
      <c r="BT54" s="22">
        <v>0</v>
      </c>
      <c r="BU54" s="22">
        <v>0</v>
      </c>
      <c r="BV54" s="22">
        <v>0</v>
      </c>
      <c r="BW54" s="22">
        <v>872768</v>
      </c>
      <c r="BX54" s="22">
        <v>181448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25896357</v>
      </c>
      <c r="CF54" s="22">
        <v>751351</v>
      </c>
    </row>
    <row r="55" spans="1:84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0</v>
      </c>
      <c r="F55" s="22">
        <v>878679</v>
      </c>
      <c r="G55" s="22">
        <v>21884446</v>
      </c>
      <c r="H55" s="22">
        <v>0</v>
      </c>
      <c r="I55" s="22">
        <v>0</v>
      </c>
      <c r="J55" s="22">
        <v>837798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5846871</v>
      </c>
      <c r="Q55" s="22">
        <v>0</v>
      </c>
      <c r="R55" s="22">
        <v>0</v>
      </c>
      <c r="S55" s="22">
        <v>0</v>
      </c>
      <c r="T55" s="22">
        <v>0</v>
      </c>
      <c r="U55" s="22">
        <v>13818277</v>
      </c>
      <c r="V55" s="22">
        <v>318547</v>
      </c>
      <c r="W55" s="22">
        <v>158261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316711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8926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  <c r="AR55" s="22">
        <v>44068516</v>
      </c>
      <c r="AS55" s="22">
        <v>565584</v>
      </c>
      <c r="AT55" s="22">
        <v>6217115</v>
      </c>
      <c r="AU55" s="22">
        <v>0</v>
      </c>
      <c r="AV55" s="22">
        <v>0</v>
      </c>
      <c r="AW55" s="22">
        <v>2634742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16053516</v>
      </c>
      <c r="BD55" s="22">
        <v>0</v>
      </c>
      <c r="BE55" s="22">
        <v>0</v>
      </c>
      <c r="BF55" s="22">
        <v>0</v>
      </c>
      <c r="BG55" s="22">
        <v>0</v>
      </c>
      <c r="BH55" s="22">
        <v>4494911</v>
      </c>
      <c r="BI55" s="22">
        <v>638411</v>
      </c>
      <c r="BJ55" s="22">
        <v>17514</v>
      </c>
      <c r="BK55" s="22">
        <v>0</v>
      </c>
      <c r="BL55" s="22">
        <v>80960</v>
      </c>
      <c r="BM55" s="22">
        <v>0</v>
      </c>
      <c r="BN55" s="22">
        <v>0</v>
      </c>
      <c r="BO55" s="22">
        <v>0</v>
      </c>
      <c r="BP55" s="22">
        <v>0</v>
      </c>
      <c r="BQ55" s="22">
        <v>1383314</v>
      </c>
      <c r="BR55" s="22">
        <v>0</v>
      </c>
      <c r="BS55" s="22">
        <v>0</v>
      </c>
      <c r="BT55" s="22">
        <v>0</v>
      </c>
      <c r="BU55" s="22">
        <v>0</v>
      </c>
      <c r="BV55" s="22">
        <v>0</v>
      </c>
      <c r="BW55" s="22">
        <v>95533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32181600</v>
      </c>
      <c r="CF55" s="22">
        <v>11886916</v>
      </c>
    </row>
    <row r="56" spans="1:84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19169631</v>
      </c>
      <c r="F56" s="22">
        <v>0</v>
      </c>
      <c r="G56" s="22">
        <v>32675</v>
      </c>
      <c r="H56" s="22">
        <v>0</v>
      </c>
      <c r="I56" s="22">
        <v>0</v>
      </c>
      <c r="J56" s="22">
        <v>585435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2469965</v>
      </c>
      <c r="Q56" s="22">
        <v>0</v>
      </c>
      <c r="R56" s="22">
        <v>0</v>
      </c>
      <c r="S56" s="22">
        <v>0</v>
      </c>
      <c r="T56" s="22">
        <v>0</v>
      </c>
      <c r="U56" s="22">
        <v>247687</v>
      </c>
      <c r="V56" s="22">
        <v>12283</v>
      </c>
      <c r="W56" s="22">
        <v>208658</v>
      </c>
      <c r="X56" s="22">
        <v>0</v>
      </c>
      <c r="Y56" s="22">
        <v>119661</v>
      </c>
      <c r="Z56" s="22">
        <v>0</v>
      </c>
      <c r="AA56" s="22">
        <v>350</v>
      </c>
      <c r="AB56" s="22">
        <v>0</v>
      </c>
      <c r="AC56" s="22">
        <v>129919</v>
      </c>
      <c r="AD56" s="22">
        <v>216852</v>
      </c>
      <c r="AE56" s="22">
        <v>32521</v>
      </c>
      <c r="AF56" s="22">
        <v>0</v>
      </c>
      <c r="AG56" s="22">
        <v>0</v>
      </c>
      <c r="AH56" s="22">
        <v>0</v>
      </c>
      <c r="AI56" s="22">
        <v>68700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23294337</v>
      </c>
      <c r="AS56" s="22">
        <v>665469</v>
      </c>
      <c r="AT56" s="22">
        <v>1847999</v>
      </c>
      <c r="AU56" s="22">
        <v>0</v>
      </c>
      <c r="AV56" s="22">
        <v>235878</v>
      </c>
      <c r="AW56" s="22">
        <v>876422</v>
      </c>
      <c r="AX56" s="22">
        <v>0</v>
      </c>
      <c r="AY56" s="22">
        <v>14177</v>
      </c>
      <c r="AZ56" s="22">
        <v>0</v>
      </c>
      <c r="BA56" s="22">
        <v>29693</v>
      </c>
      <c r="BB56" s="22">
        <v>0</v>
      </c>
      <c r="BC56" s="22">
        <v>8860337</v>
      </c>
      <c r="BD56" s="22">
        <v>0</v>
      </c>
      <c r="BE56" s="22">
        <v>0</v>
      </c>
      <c r="BF56" s="22">
        <v>0</v>
      </c>
      <c r="BG56" s="22">
        <v>0</v>
      </c>
      <c r="BH56" s="22">
        <v>309554</v>
      </c>
      <c r="BI56" s="22">
        <v>106900</v>
      </c>
      <c r="BJ56" s="22">
        <v>351551</v>
      </c>
      <c r="BK56" s="22">
        <v>0</v>
      </c>
      <c r="BL56" s="22">
        <v>168409</v>
      </c>
      <c r="BM56" s="22">
        <v>0</v>
      </c>
      <c r="BN56" s="22">
        <v>52473</v>
      </c>
      <c r="BO56" s="22">
        <v>0</v>
      </c>
      <c r="BP56" s="22">
        <v>206565</v>
      </c>
      <c r="BQ56" s="22">
        <v>671673</v>
      </c>
      <c r="BR56" s="22">
        <v>22577</v>
      </c>
      <c r="BS56" s="22">
        <v>0</v>
      </c>
      <c r="BT56" s="22">
        <v>0</v>
      </c>
      <c r="BU56" s="22">
        <v>0</v>
      </c>
      <c r="BV56" s="22">
        <v>688680</v>
      </c>
      <c r="BW56" s="22">
        <v>0</v>
      </c>
      <c r="BX56" s="22">
        <v>146265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417167</v>
      </c>
      <c r="CE56" s="22">
        <v>15671789</v>
      </c>
      <c r="CF56" s="22">
        <v>7622548</v>
      </c>
    </row>
    <row r="57" spans="1:84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32669182</v>
      </c>
      <c r="F57" s="22">
        <v>0</v>
      </c>
      <c r="G57" s="22">
        <v>47750</v>
      </c>
      <c r="H57" s="22">
        <v>4334027</v>
      </c>
      <c r="I57" s="22">
        <v>95493</v>
      </c>
      <c r="J57" s="22">
        <v>456671</v>
      </c>
      <c r="K57" s="22">
        <v>0</v>
      </c>
      <c r="L57" s="22">
        <v>0</v>
      </c>
      <c r="M57" s="22">
        <v>21197</v>
      </c>
      <c r="N57" s="22">
        <v>0</v>
      </c>
      <c r="O57" s="22">
        <v>0</v>
      </c>
      <c r="P57" s="22">
        <v>4792579</v>
      </c>
      <c r="Q57" s="22">
        <v>595062</v>
      </c>
      <c r="R57" s="22">
        <v>0</v>
      </c>
      <c r="S57" s="22">
        <v>0</v>
      </c>
      <c r="T57" s="22">
        <v>366456</v>
      </c>
      <c r="U57" s="22">
        <v>0</v>
      </c>
      <c r="V57" s="22">
        <v>0</v>
      </c>
      <c r="W57" s="22">
        <v>0</v>
      </c>
      <c r="X57" s="22">
        <v>42427</v>
      </c>
      <c r="Y57" s="22">
        <v>358418</v>
      </c>
      <c r="Z57" s="22">
        <v>0</v>
      </c>
      <c r="AA57" s="22">
        <v>0</v>
      </c>
      <c r="AB57" s="22">
        <v>0</v>
      </c>
      <c r="AC57" s="22">
        <v>485992</v>
      </c>
      <c r="AD57" s="22">
        <v>356853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194613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  <c r="AR57" s="22">
        <v>44816720</v>
      </c>
      <c r="AS57" s="22">
        <v>671582</v>
      </c>
      <c r="AT57" s="22">
        <v>0</v>
      </c>
      <c r="AU57" s="22">
        <v>5207022</v>
      </c>
      <c r="AV57" s="22">
        <v>1703395</v>
      </c>
      <c r="AW57" s="22">
        <v>2182289</v>
      </c>
      <c r="AX57" s="22">
        <v>0</v>
      </c>
      <c r="AY57" s="22">
        <v>0</v>
      </c>
      <c r="AZ57" s="22">
        <v>174582</v>
      </c>
      <c r="BA57" s="22">
        <v>0</v>
      </c>
      <c r="BB57" s="22">
        <v>0</v>
      </c>
      <c r="BC57" s="22">
        <v>24075902</v>
      </c>
      <c r="BD57" s="22">
        <v>815345</v>
      </c>
      <c r="BE57" s="22">
        <v>0</v>
      </c>
      <c r="BF57" s="22">
        <v>0</v>
      </c>
      <c r="BG57" s="22">
        <v>0</v>
      </c>
      <c r="BH57" s="22">
        <v>0</v>
      </c>
      <c r="BI57" s="22">
        <v>0</v>
      </c>
      <c r="BJ57" s="22">
        <v>148762</v>
      </c>
      <c r="BK57" s="22">
        <v>0</v>
      </c>
      <c r="BL57" s="22">
        <v>461251</v>
      </c>
      <c r="BM57" s="22">
        <v>0</v>
      </c>
      <c r="BN57" s="22">
        <v>0</v>
      </c>
      <c r="BO57" s="22">
        <v>0</v>
      </c>
      <c r="BP57" s="22">
        <v>1838142</v>
      </c>
      <c r="BQ57" s="22">
        <v>1753050</v>
      </c>
      <c r="BR57" s="22">
        <v>0</v>
      </c>
      <c r="BS57" s="22">
        <v>0</v>
      </c>
      <c r="BT57" s="22">
        <v>0</v>
      </c>
      <c r="BU57" s="22">
        <v>0</v>
      </c>
      <c r="BV57" s="22">
        <v>0</v>
      </c>
      <c r="BW57" s="22">
        <v>2307272</v>
      </c>
      <c r="BX57" s="22">
        <v>371434</v>
      </c>
      <c r="BY57" s="22">
        <v>0</v>
      </c>
      <c r="BZ57" s="22">
        <v>539641</v>
      </c>
      <c r="CA57" s="22">
        <v>0</v>
      </c>
      <c r="CB57" s="22">
        <v>0</v>
      </c>
      <c r="CC57" s="22">
        <v>0</v>
      </c>
      <c r="CD57" s="22">
        <v>0</v>
      </c>
      <c r="CE57" s="22">
        <v>42249669</v>
      </c>
      <c r="CF57" s="22">
        <v>2567051</v>
      </c>
    </row>
    <row r="58" spans="1:84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32926944</v>
      </c>
      <c r="F58" s="22">
        <v>0</v>
      </c>
      <c r="G58" s="22">
        <v>157522</v>
      </c>
      <c r="H58" s="22">
        <v>5927868</v>
      </c>
      <c r="I58" s="22">
        <v>0</v>
      </c>
      <c r="J58" s="22">
        <v>547331</v>
      </c>
      <c r="K58" s="22">
        <v>0</v>
      </c>
      <c r="L58" s="22">
        <v>0</v>
      </c>
      <c r="M58" s="22">
        <v>217636</v>
      </c>
      <c r="N58" s="22">
        <v>260199</v>
      </c>
      <c r="O58" s="22">
        <v>3525</v>
      </c>
      <c r="P58" s="22">
        <v>844643</v>
      </c>
      <c r="Q58" s="22">
        <v>0</v>
      </c>
      <c r="R58" s="22">
        <v>0</v>
      </c>
      <c r="S58" s="22">
        <v>0</v>
      </c>
      <c r="T58" s="22">
        <v>0</v>
      </c>
      <c r="U58" s="22">
        <v>10514445</v>
      </c>
      <c r="V58" s="22">
        <v>270264</v>
      </c>
      <c r="W58" s="22">
        <v>132812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365959</v>
      </c>
      <c r="AD58" s="22">
        <v>584132</v>
      </c>
      <c r="AE58" s="22">
        <v>0</v>
      </c>
      <c r="AF58" s="22">
        <v>0</v>
      </c>
      <c r="AG58" s="22">
        <v>0</v>
      </c>
      <c r="AH58" s="22">
        <v>58040</v>
      </c>
      <c r="AI58" s="22">
        <v>0</v>
      </c>
      <c r="AJ58" s="22">
        <v>151217</v>
      </c>
      <c r="AK58" s="22">
        <v>40000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53002537</v>
      </c>
      <c r="AS58" s="22">
        <v>620218</v>
      </c>
      <c r="AT58" s="22">
        <v>4711624</v>
      </c>
      <c r="AU58" s="22">
        <v>0</v>
      </c>
      <c r="AV58" s="22">
        <v>808277</v>
      </c>
      <c r="AW58" s="22">
        <v>1877860</v>
      </c>
      <c r="AX58" s="22">
        <v>379794</v>
      </c>
      <c r="AY58" s="22">
        <v>0</v>
      </c>
      <c r="AZ58" s="22">
        <v>404138</v>
      </c>
      <c r="BA58" s="22">
        <v>501549</v>
      </c>
      <c r="BB58" s="22">
        <v>459510</v>
      </c>
      <c r="BC58" s="22">
        <v>13053059</v>
      </c>
      <c r="BD58" s="22">
        <v>35223</v>
      </c>
      <c r="BE58" s="22">
        <v>0</v>
      </c>
      <c r="BF58" s="22">
        <v>0</v>
      </c>
      <c r="BG58" s="22">
        <v>0</v>
      </c>
      <c r="BH58" s="22">
        <v>2705664</v>
      </c>
      <c r="BI58" s="22">
        <v>524344</v>
      </c>
      <c r="BJ58" s="22">
        <v>488379</v>
      </c>
      <c r="BK58" s="22">
        <v>0</v>
      </c>
      <c r="BL58" s="22">
        <v>69391</v>
      </c>
      <c r="BM58" s="22">
        <v>0</v>
      </c>
      <c r="BN58" s="22">
        <v>0</v>
      </c>
      <c r="BO58" s="22">
        <v>0</v>
      </c>
      <c r="BP58" s="22">
        <v>584550</v>
      </c>
      <c r="BQ58" s="22">
        <v>2179718</v>
      </c>
      <c r="BR58" s="22">
        <v>0</v>
      </c>
      <c r="BS58" s="22">
        <v>0</v>
      </c>
      <c r="BT58" s="22">
        <v>0</v>
      </c>
      <c r="BU58" s="22">
        <v>160664</v>
      </c>
      <c r="BV58" s="22">
        <v>0</v>
      </c>
      <c r="BW58" s="22">
        <v>2160679</v>
      </c>
      <c r="BX58" s="22">
        <v>181917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722934</v>
      </c>
      <c r="CE58" s="22">
        <v>32629492</v>
      </c>
      <c r="CF58" s="22">
        <v>20373045</v>
      </c>
    </row>
    <row r="59" spans="1:84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18826291</v>
      </c>
      <c r="F59" s="22">
        <v>79</v>
      </c>
      <c r="G59" s="22">
        <v>3383967</v>
      </c>
      <c r="H59" s="22">
        <v>0</v>
      </c>
      <c r="I59" s="22">
        <v>0</v>
      </c>
      <c r="J59" s="22">
        <v>18750</v>
      </c>
      <c r="K59" s="22">
        <v>0</v>
      </c>
      <c r="L59" s="22">
        <v>0</v>
      </c>
      <c r="M59" s="22">
        <v>0</v>
      </c>
      <c r="N59" s="22">
        <v>35715</v>
      </c>
      <c r="O59" s="22">
        <v>0</v>
      </c>
      <c r="P59" s="22">
        <v>2234610</v>
      </c>
      <c r="Q59" s="22">
        <v>209247</v>
      </c>
      <c r="R59" s="22">
        <v>0</v>
      </c>
      <c r="S59" s="22">
        <v>0</v>
      </c>
      <c r="T59" s="22">
        <v>0</v>
      </c>
      <c r="U59" s="22">
        <v>1285647</v>
      </c>
      <c r="V59" s="22">
        <v>23566</v>
      </c>
      <c r="W59" s="22">
        <v>0</v>
      </c>
      <c r="X59" s="22">
        <v>184399</v>
      </c>
      <c r="Y59" s="22">
        <v>125461</v>
      </c>
      <c r="Z59" s="22">
        <v>0</v>
      </c>
      <c r="AA59" s="22">
        <v>0</v>
      </c>
      <c r="AB59" s="22">
        <v>0</v>
      </c>
      <c r="AC59" s="22">
        <v>9933</v>
      </c>
      <c r="AD59" s="22">
        <v>11205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  <c r="AR59" s="22">
        <v>26348870</v>
      </c>
      <c r="AS59" s="22">
        <v>2227272</v>
      </c>
      <c r="AT59" s="22">
        <v>3831851</v>
      </c>
      <c r="AU59" s="22">
        <v>15472</v>
      </c>
      <c r="AV59" s="22">
        <v>334205</v>
      </c>
      <c r="AW59" s="22">
        <v>733857</v>
      </c>
      <c r="AX59" s="22">
        <v>4043</v>
      </c>
      <c r="AY59" s="22">
        <v>9685</v>
      </c>
      <c r="AZ59" s="22">
        <v>0</v>
      </c>
      <c r="BA59" s="22">
        <v>27872</v>
      </c>
      <c r="BB59" s="22">
        <v>5171359</v>
      </c>
      <c r="BC59" s="22">
        <v>4591614</v>
      </c>
      <c r="BD59" s="22">
        <v>442766</v>
      </c>
      <c r="BE59" s="22">
        <v>0</v>
      </c>
      <c r="BF59" s="22">
        <v>41715</v>
      </c>
      <c r="BG59" s="22">
        <v>0</v>
      </c>
      <c r="BH59" s="22">
        <v>3949396</v>
      </c>
      <c r="BI59" s="22">
        <v>77031</v>
      </c>
      <c r="BJ59" s="22">
        <v>223391</v>
      </c>
      <c r="BK59" s="22">
        <v>0</v>
      </c>
      <c r="BL59" s="22">
        <v>156826</v>
      </c>
      <c r="BM59" s="22">
        <v>0</v>
      </c>
      <c r="BN59" s="22">
        <v>9947</v>
      </c>
      <c r="BO59" s="22">
        <v>0</v>
      </c>
      <c r="BP59" s="22">
        <v>340988</v>
      </c>
      <c r="BQ59" s="22">
        <v>686568</v>
      </c>
      <c r="BR59" s="22">
        <v>0</v>
      </c>
      <c r="BS59" s="22">
        <v>0</v>
      </c>
      <c r="BT59" s="22">
        <v>0</v>
      </c>
      <c r="BU59" s="22">
        <v>208813</v>
      </c>
      <c r="BV59" s="22">
        <v>138800</v>
      </c>
      <c r="BW59" s="22">
        <v>0</v>
      </c>
      <c r="BX59" s="22">
        <v>226170</v>
      </c>
      <c r="BY59" s="22">
        <v>0</v>
      </c>
      <c r="BZ59" s="22">
        <v>51717</v>
      </c>
      <c r="CA59" s="22">
        <v>0</v>
      </c>
      <c r="CB59" s="22">
        <v>0</v>
      </c>
      <c r="CC59" s="22">
        <v>0</v>
      </c>
      <c r="CD59" s="22">
        <v>0</v>
      </c>
      <c r="CE59" s="22">
        <v>23501358</v>
      </c>
      <c r="CF59" s="22">
        <v>2847512</v>
      </c>
    </row>
    <row r="60" spans="1:84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25488060</v>
      </c>
      <c r="F60" s="22">
        <v>2345204</v>
      </c>
      <c r="G60" s="22">
        <v>633067</v>
      </c>
      <c r="H60" s="22">
        <v>84420</v>
      </c>
      <c r="I60" s="22">
        <v>0</v>
      </c>
      <c r="J60" s="22">
        <v>380033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1269651</v>
      </c>
      <c r="Q60" s="22">
        <v>0</v>
      </c>
      <c r="R60" s="22">
        <v>0</v>
      </c>
      <c r="S60" s="22">
        <v>0</v>
      </c>
      <c r="T60" s="22">
        <v>0</v>
      </c>
      <c r="U60" s="22">
        <v>1739005</v>
      </c>
      <c r="V60" s="22">
        <v>38982</v>
      </c>
      <c r="W60" s="22">
        <v>4703039</v>
      </c>
      <c r="X60" s="22">
        <v>0</v>
      </c>
      <c r="Y60" s="22">
        <v>197730</v>
      </c>
      <c r="Z60" s="22">
        <v>0</v>
      </c>
      <c r="AA60" s="22">
        <v>0</v>
      </c>
      <c r="AB60" s="22">
        <v>0</v>
      </c>
      <c r="AC60" s="22">
        <v>79037</v>
      </c>
      <c r="AD60" s="22">
        <v>1277981</v>
      </c>
      <c r="AE60" s="22">
        <v>0</v>
      </c>
      <c r="AF60" s="22">
        <v>0</v>
      </c>
      <c r="AG60" s="22">
        <v>0</v>
      </c>
      <c r="AH60" s="22">
        <v>37500</v>
      </c>
      <c r="AI60" s="22">
        <v>0</v>
      </c>
      <c r="AJ60" s="22">
        <v>374454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  <c r="AR60" s="22">
        <v>38648163</v>
      </c>
      <c r="AS60" s="22">
        <v>3777719</v>
      </c>
      <c r="AT60" s="22">
        <v>3120654</v>
      </c>
      <c r="AU60" s="22">
        <v>0</v>
      </c>
      <c r="AV60" s="22">
        <v>388235</v>
      </c>
      <c r="AW60" s="22">
        <v>583681</v>
      </c>
      <c r="AX60" s="22">
        <v>12583</v>
      </c>
      <c r="AY60" s="22">
        <v>0</v>
      </c>
      <c r="AZ60" s="22">
        <v>0</v>
      </c>
      <c r="BA60" s="22">
        <v>0</v>
      </c>
      <c r="BB60" s="22">
        <v>0</v>
      </c>
      <c r="BC60" s="22">
        <v>13412240</v>
      </c>
      <c r="BD60" s="22">
        <v>0</v>
      </c>
      <c r="BE60" s="22">
        <v>0</v>
      </c>
      <c r="BF60" s="22">
        <v>0</v>
      </c>
      <c r="BG60" s="22">
        <v>0</v>
      </c>
      <c r="BH60" s="22">
        <v>1933195</v>
      </c>
      <c r="BI60" s="22">
        <v>606907</v>
      </c>
      <c r="BJ60" s="22">
        <v>2200694</v>
      </c>
      <c r="BK60" s="22">
        <v>0</v>
      </c>
      <c r="BL60" s="22">
        <v>606258</v>
      </c>
      <c r="BM60" s="22">
        <v>0</v>
      </c>
      <c r="BN60" s="22">
        <v>0</v>
      </c>
      <c r="BO60" s="22">
        <v>0</v>
      </c>
      <c r="BP60" s="22">
        <v>556701</v>
      </c>
      <c r="BQ60" s="22">
        <v>1821857</v>
      </c>
      <c r="BR60" s="22">
        <v>0</v>
      </c>
      <c r="BS60" s="22">
        <v>0</v>
      </c>
      <c r="BT60" s="22">
        <v>0</v>
      </c>
      <c r="BU60" s="22">
        <v>0</v>
      </c>
      <c r="BV60" s="22">
        <v>0</v>
      </c>
      <c r="BW60" s="22">
        <v>1133662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19009611</v>
      </c>
      <c r="CE60" s="22">
        <v>49163997</v>
      </c>
      <c r="CF60" s="22">
        <v>-10515834</v>
      </c>
    </row>
    <row r="61" spans="1:84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65806120</v>
      </c>
      <c r="H61" s="22">
        <v>0</v>
      </c>
      <c r="I61" s="22">
        <v>0</v>
      </c>
      <c r="J61" s="22">
        <v>1898638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342816</v>
      </c>
      <c r="Q61" s="22">
        <v>0</v>
      </c>
      <c r="R61" s="22">
        <v>0</v>
      </c>
      <c r="S61" s="22">
        <v>0</v>
      </c>
      <c r="T61" s="22">
        <v>0</v>
      </c>
      <c r="U61" s="22">
        <v>1558178</v>
      </c>
      <c r="V61" s="22">
        <v>2900375</v>
      </c>
      <c r="W61" s="22">
        <v>608933</v>
      </c>
      <c r="X61" s="22">
        <v>0</v>
      </c>
      <c r="Y61" s="22">
        <v>481363</v>
      </c>
      <c r="Z61" s="22">
        <v>1070677</v>
      </c>
      <c r="AA61" s="22">
        <v>0</v>
      </c>
      <c r="AB61" s="22">
        <v>18424</v>
      </c>
      <c r="AC61" s="22">
        <v>0</v>
      </c>
      <c r="AD61" s="22">
        <v>0</v>
      </c>
      <c r="AE61" s="22">
        <v>0</v>
      </c>
      <c r="AF61" s="22">
        <v>2938597</v>
      </c>
      <c r="AG61" s="22">
        <v>0</v>
      </c>
      <c r="AH61" s="22">
        <v>0</v>
      </c>
      <c r="AI61" s="22">
        <v>0</v>
      </c>
      <c r="AJ61" s="22">
        <v>784096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0</v>
      </c>
      <c r="AR61" s="22">
        <v>78408217</v>
      </c>
      <c r="AS61" s="22">
        <v>0</v>
      </c>
      <c r="AT61" s="22">
        <v>12940613</v>
      </c>
      <c r="AU61" s="22">
        <v>0</v>
      </c>
      <c r="AV61" s="22">
        <v>0</v>
      </c>
      <c r="AW61" s="22">
        <v>6586551</v>
      </c>
      <c r="AX61" s="22">
        <v>0</v>
      </c>
      <c r="AY61" s="22">
        <v>0</v>
      </c>
      <c r="AZ61" s="22">
        <v>0</v>
      </c>
      <c r="BA61" s="22">
        <v>0</v>
      </c>
      <c r="BB61" s="22">
        <v>0</v>
      </c>
      <c r="BC61" s="22">
        <v>17270591</v>
      </c>
      <c r="BD61" s="22">
        <v>95858</v>
      </c>
      <c r="BE61" s="22">
        <v>0</v>
      </c>
      <c r="BF61" s="22">
        <v>0</v>
      </c>
      <c r="BG61" s="22">
        <v>0</v>
      </c>
      <c r="BH61" s="22">
        <v>7795858</v>
      </c>
      <c r="BI61" s="22">
        <v>2850324</v>
      </c>
      <c r="BJ61" s="22">
        <v>1282900</v>
      </c>
      <c r="BK61" s="22">
        <v>0</v>
      </c>
      <c r="BL61" s="22">
        <v>1033825</v>
      </c>
      <c r="BM61" s="22">
        <v>2544833</v>
      </c>
      <c r="BN61" s="22">
        <v>0</v>
      </c>
      <c r="BO61" s="22">
        <v>1584129</v>
      </c>
      <c r="BP61" s="22">
        <v>0</v>
      </c>
      <c r="BQ61" s="22">
        <v>0</v>
      </c>
      <c r="BR61" s="22">
        <v>0</v>
      </c>
      <c r="BS61" s="22">
        <v>11924904</v>
      </c>
      <c r="BT61" s="22">
        <v>0</v>
      </c>
      <c r="BU61" s="22">
        <v>0</v>
      </c>
      <c r="BV61" s="22">
        <v>0</v>
      </c>
      <c r="BW61" s="22">
        <v>12073302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77983688</v>
      </c>
      <c r="CF61" s="22">
        <v>424529</v>
      </c>
    </row>
    <row r="62" spans="1:84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16778870</v>
      </c>
      <c r="F62" s="22">
        <v>0</v>
      </c>
      <c r="G62" s="22">
        <v>528885</v>
      </c>
      <c r="H62" s="22">
        <v>0</v>
      </c>
      <c r="I62" s="22">
        <v>0</v>
      </c>
      <c r="J62" s="22">
        <v>22969</v>
      </c>
      <c r="K62" s="22">
        <v>28500</v>
      </c>
      <c r="L62" s="22">
        <v>21654</v>
      </c>
      <c r="M62" s="22">
        <v>0</v>
      </c>
      <c r="N62" s="22">
        <v>0</v>
      </c>
      <c r="O62" s="22">
        <v>0</v>
      </c>
      <c r="P62" s="22">
        <v>85657</v>
      </c>
      <c r="Q62" s="22">
        <v>0</v>
      </c>
      <c r="R62" s="22">
        <v>0</v>
      </c>
      <c r="S62" s="22">
        <v>0</v>
      </c>
      <c r="T62" s="22">
        <v>0</v>
      </c>
      <c r="U62" s="22">
        <v>1301111</v>
      </c>
      <c r="V62" s="22">
        <v>0</v>
      </c>
      <c r="W62" s="22">
        <v>0</v>
      </c>
      <c r="X62" s="22">
        <v>0</v>
      </c>
      <c r="Y62" s="22">
        <v>75831</v>
      </c>
      <c r="Z62" s="22">
        <v>0</v>
      </c>
      <c r="AA62" s="22">
        <v>0</v>
      </c>
      <c r="AB62" s="22">
        <v>0</v>
      </c>
      <c r="AC62" s="22">
        <v>22800</v>
      </c>
      <c r="AD62" s="22">
        <v>1215930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38080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2">
        <v>20120287</v>
      </c>
      <c r="AS62" s="22">
        <v>876282</v>
      </c>
      <c r="AT62" s="22">
        <v>2256261</v>
      </c>
      <c r="AU62" s="22">
        <v>0</v>
      </c>
      <c r="AV62" s="22">
        <v>0</v>
      </c>
      <c r="AW62" s="22">
        <v>276810</v>
      </c>
      <c r="AX62" s="22">
        <v>82992</v>
      </c>
      <c r="AY62" s="22">
        <v>11134</v>
      </c>
      <c r="AZ62" s="22">
        <v>431166</v>
      </c>
      <c r="BA62" s="22">
        <v>0</v>
      </c>
      <c r="BB62" s="22">
        <v>0</v>
      </c>
      <c r="BC62" s="22">
        <v>8305517</v>
      </c>
      <c r="BD62" s="22">
        <v>0</v>
      </c>
      <c r="BE62" s="22">
        <v>0</v>
      </c>
      <c r="BF62" s="22">
        <v>0</v>
      </c>
      <c r="BG62" s="22">
        <v>0</v>
      </c>
      <c r="BH62" s="22">
        <v>761939</v>
      </c>
      <c r="BI62" s="22">
        <v>42190</v>
      </c>
      <c r="BJ62" s="22">
        <v>3754</v>
      </c>
      <c r="BK62" s="22">
        <v>0</v>
      </c>
      <c r="BL62" s="22">
        <v>102789</v>
      </c>
      <c r="BM62" s="22">
        <v>0</v>
      </c>
      <c r="BN62" s="22">
        <v>0</v>
      </c>
      <c r="BO62" s="22">
        <v>0</v>
      </c>
      <c r="BP62" s="22">
        <v>359228</v>
      </c>
      <c r="BQ62" s="22">
        <v>723650</v>
      </c>
      <c r="BR62" s="22">
        <v>0</v>
      </c>
      <c r="BS62" s="22">
        <v>0</v>
      </c>
      <c r="BT62" s="22">
        <v>0</v>
      </c>
      <c r="BU62" s="22">
        <v>0</v>
      </c>
      <c r="BV62" s="22">
        <v>0</v>
      </c>
      <c r="BW62" s="22">
        <v>541877</v>
      </c>
      <c r="BX62" s="22">
        <v>42127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32723</v>
      </c>
      <c r="CE62" s="22">
        <v>14850439</v>
      </c>
      <c r="CF62" s="22">
        <v>5269848</v>
      </c>
    </row>
    <row r="63" spans="1:84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74905548</v>
      </c>
      <c r="F63" s="22">
        <v>0</v>
      </c>
      <c r="G63" s="22">
        <v>8423996</v>
      </c>
      <c r="H63" s="22">
        <v>0</v>
      </c>
      <c r="I63" s="22">
        <v>0</v>
      </c>
      <c r="J63" s="22">
        <v>845927</v>
      </c>
      <c r="K63" s="22">
        <v>3552754</v>
      </c>
      <c r="L63" s="22">
        <v>556754</v>
      </c>
      <c r="M63" s="22">
        <v>1041244</v>
      </c>
      <c r="N63" s="22">
        <v>0</v>
      </c>
      <c r="O63" s="22">
        <v>305167</v>
      </c>
      <c r="P63" s="22">
        <v>13919164</v>
      </c>
      <c r="Q63" s="22">
        <v>0</v>
      </c>
      <c r="R63" s="22">
        <v>0</v>
      </c>
      <c r="S63" s="22">
        <v>74887</v>
      </c>
      <c r="T63" s="22">
        <v>662696</v>
      </c>
      <c r="U63" s="22">
        <v>3500257</v>
      </c>
      <c r="V63" s="22">
        <v>6073045</v>
      </c>
      <c r="W63" s="22">
        <v>1517180</v>
      </c>
      <c r="X63" s="22">
        <v>520679</v>
      </c>
      <c r="Y63" s="22">
        <v>779568</v>
      </c>
      <c r="Z63" s="22">
        <v>0</v>
      </c>
      <c r="AA63" s="22">
        <v>8030</v>
      </c>
      <c r="AB63" s="22">
        <v>0</v>
      </c>
      <c r="AC63" s="22">
        <v>1153780</v>
      </c>
      <c r="AD63" s="22">
        <v>2626553</v>
      </c>
      <c r="AE63" s="22">
        <v>947389</v>
      </c>
      <c r="AF63" s="22">
        <v>0</v>
      </c>
      <c r="AG63" s="22">
        <v>0</v>
      </c>
      <c r="AH63" s="22">
        <v>0</v>
      </c>
      <c r="AI63" s="22">
        <v>0</v>
      </c>
      <c r="AJ63" s="22">
        <v>2930351</v>
      </c>
      <c r="AK63" s="22">
        <v>270144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124615113</v>
      </c>
      <c r="AS63" s="22">
        <v>971819</v>
      </c>
      <c r="AT63" s="22">
        <v>20507607</v>
      </c>
      <c r="AU63" s="22">
        <v>0</v>
      </c>
      <c r="AV63" s="22">
        <v>0</v>
      </c>
      <c r="AW63" s="22">
        <v>5826615</v>
      </c>
      <c r="AX63" s="22">
        <v>2264809</v>
      </c>
      <c r="AY63" s="22">
        <v>307858</v>
      </c>
      <c r="AZ63" s="22">
        <v>5776047</v>
      </c>
      <c r="BA63" s="22">
        <v>0</v>
      </c>
      <c r="BB63" s="22">
        <v>9057907</v>
      </c>
      <c r="BC63" s="22">
        <v>11834736</v>
      </c>
      <c r="BD63" s="22">
        <v>0</v>
      </c>
      <c r="BE63" s="22">
        <v>0</v>
      </c>
      <c r="BF63" s="22">
        <v>2315895</v>
      </c>
      <c r="BG63" s="22">
        <v>2298959</v>
      </c>
      <c r="BH63" s="22">
        <v>5002524</v>
      </c>
      <c r="BI63" s="22">
        <v>4609967</v>
      </c>
      <c r="BJ63" s="22">
        <v>3321402</v>
      </c>
      <c r="BK63" s="22">
        <v>1453774</v>
      </c>
      <c r="BL63" s="22">
        <v>967960</v>
      </c>
      <c r="BM63" s="22">
        <v>0</v>
      </c>
      <c r="BN63" s="22">
        <v>57132</v>
      </c>
      <c r="BO63" s="22">
        <v>0</v>
      </c>
      <c r="BP63" s="22">
        <v>3770056</v>
      </c>
      <c r="BQ63" s="22">
        <v>2086461</v>
      </c>
      <c r="BR63" s="22">
        <v>11491448</v>
      </c>
      <c r="BS63" s="22">
        <v>0</v>
      </c>
      <c r="BT63" s="22">
        <v>0</v>
      </c>
      <c r="BU63" s="22">
        <v>12062</v>
      </c>
      <c r="BV63" s="22">
        <v>0</v>
      </c>
      <c r="BW63" s="22">
        <v>10141666</v>
      </c>
      <c r="BX63" s="22">
        <v>1290537</v>
      </c>
      <c r="BY63" s="22">
        <v>0</v>
      </c>
      <c r="BZ63" s="22">
        <v>8417</v>
      </c>
      <c r="CA63" s="22">
        <v>0</v>
      </c>
      <c r="CB63" s="22">
        <v>0</v>
      </c>
      <c r="CC63" s="22">
        <v>0</v>
      </c>
      <c r="CD63" s="22">
        <v>0</v>
      </c>
      <c r="CE63" s="22">
        <v>105375658</v>
      </c>
      <c r="CF63" s="22">
        <v>19239455</v>
      </c>
    </row>
    <row r="64" spans="1:84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4438970</v>
      </c>
      <c r="F64" s="22">
        <v>0</v>
      </c>
      <c r="G64" s="22">
        <v>163081</v>
      </c>
      <c r="H64" s="22">
        <v>0</v>
      </c>
      <c r="I64" s="22">
        <v>300</v>
      </c>
      <c r="J64" s="22">
        <v>72282</v>
      </c>
      <c r="K64" s="22">
        <v>0</v>
      </c>
      <c r="L64" s="22">
        <v>0</v>
      </c>
      <c r="M64" s="22">
        <v>200</v>
      </c>
      <c r="N64" s="22">
        <v>0</v>
      </c>
      <c r="O64" s="22">
        <v>0</v>
      </c>
      <c r="P64" s="22">
        <v>540649</v>
      </c>
      <c r="Q64" s="22">
        <v>0</v>
      </c>
      <c r="R64" s="22">
        <v>0</v>
      </c>
      <c r="S64" s="22">
        <v>0</v>
      </c>
      <c r="T64" s="22">
        <v>0</v>
      </c>
      <c r="U64" s="22">
        <v>13842</v>
      </c>
      <c r="V64" s="22">
        <v>59609</v>
      </c>
      <c r="W64" s="22">
        <v>0</v>
      </c>
      <c r="X64" s="22">
        <v>0</v>
      </c>
      <c r="Y64" s="22">
        <v>51976</v>
      </c>
      <c r="Z64" s="22">
        <v>0</v>
      </c>
      <c r="AA64" s="22">
        <v>1800</v>
      </c>
      <c r="AB64" s="22">
        <v>0</v>
      </c>
      <c r="AC64" s="22">
        <v>3412</v>
      </c>
      <c r="AD64" s="22">
        <v>176737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24172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5547030</v>
      </c>
      <c r="AS64" s="22">
        <v>253199</v>
      </c>
      <c r="AT64" s="22">
        <v>1212163</v>
      </c>
      <c r="AU64" s="22">
        <v>0</v>
      </c>
      <c r="AV64" s="22">
        <v>100409</v>
      </c>
      <c r="AW64" s="22">
        <v>246692</v>
      </c>
      <c r="AX64" s="22">
        <v>0</v>
      </c>
      <c r="AY64" s="22">
        <v>0</v>
      </c>
      <c r="AZ64" s="22">
        <v>8732</v>
      </c>
      <c r="BA64" s="22">
        <v>0</v>
      </c>
      <c r="BB64" s="22">
        <v>0</v>
      </c>
      <c r="BC64" s="22">
        <v>2420005</v>
      </c>
      <c r="BD64" s="22">
        <v>0</v>
      </c>
      <c r="BE64" s="22">
        <v>0</v>
      </c>
      <c r="BF64" s="22">
        <v>0</v>
      </c>
      <c r="BG64" s="22">
        <v>0</v>
      </c>
      <c r="BH64" s="22">
        <v>67214</v>
      </c>
      <c r="BI64" s="22">
        <v>67213</v>
      </c>
      <c r="BJ64" s="22">
        <v>60430</v>
      </c>
      <c r="BK64" s="22">
        <v>0</v>
      </c>
      <c r="BL64" s="22">
        <v>69220</v>
      </c>
      <c r="BM64" s="22">
        <v>0</v>
      </c>
      <c r="BN64" s="22">
        <v>12176</v>
      </c>
      <c r="BO64" s="22">
        <v>0</v>
      </c>
      <c r="BP64" s="22">
        <v>95633</v>
      </c>
      <c r="BQ64" s="22">
        <v>558447</v>
      </c>
      <c r="BR64" s="22">
        <v>0</v>
      </c>
      <c r="BS64" s="22">
        <v>0</v>
      </c>
      <c r="BT64" s="22">
        <v>0</v>
      </c>
      <c r="BU64" s="22">
        <v>32670</v>
      </c>
      <c r="BV64" s="22">
        <v>0</v>
      </c>
      <c r="BW64" s="22">
        <v>694612</v>
      </c>
      <c r="BX64" s="22">
        <v>30193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5929008</v>
      </c>
      <c r="CF64" s="22">
        <v>-381978</v>
      </c>
    </row>
    <row r="65" spans="1:84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14052173</v>
      </c>
      <c r="F65" s="22">
        <v>0</v>
      </c>
      <c r="G65" s="22">
        <v>787624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14784</v>
      </c>
      <c r="N65" s="22">
        <v>0</v>
      </c>
      <c r="O65" s="22">
        <v>0</v>
      </c>
      <c r="P65" s="22">
        <v>966470</v>
      </c>
      <c r="Q65" s="22">
        <v>33512</v>
      </c>
      <c r="R65" s="22">
        <v>0</v>
      </c>
      <c r="S65" s="22">
        <v>0</v>
      </c>
      <c r="T65" s="22">
        <v>0</v>
      </c>
      <c r="U65" s="22">
        <v>1820326</v>
      </c>
      <c r="V65" s="22">
        <v>520664</v>
      </c>
      <c r="W65" s="22">
        <v>26660</v>
      </c>
      <c r="X65" s="22">
        <v>0</v>
      </c>
      <c r="Y65" s="22">
        <v>111618</v>
      </c>
      <c r="Z65" s="22">
        <v>0</v>
      </c>
      <c r="AA65" s="22">
        <v>0</v>
      </c>
      <c r="AB65" s="22">
        <v>0</v>
      </c>
      <c r="AC65" s="22">
        <v>162565</v>
      </c>
      <c r="AD65" s="22">
        <v>431958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18928354</v>
      </c>
      <c r="AS65" s="22">
        <v>208878</v>
      </c>
      <c r="AT65" s="22">
        <v>2424406</v>
      </c>
      <c r="AU65" s="22">
        <v>0</v>
      </c>
      <c r="AV65" s="22">
        <v>0</v>
      </c>
      <c r="AW65" s="22">
        <v>2030539</v>
      </c>
      <c r="AX65" s="22">
        <v>0</v>
      </c>
      <c r="AY65" s="22">
        <v>0</v>
      </c>
      <c r="AZ65" s="22">
        <v>336019</v>
      </c>
      <c r="BA65" s="22">
        <v>0</v>
      </c>
      <c r="BB65" s="22">
        <v>0</v>
      </c>
      <c r="BC65" s="22">
        <v>7308846</v>
      </c>
      <c r="BD65" s="22">
        <v>964272</v>
      </c>
      <c r="BE65" s="22">
        <v>0</v>
      </c>
      <c r="BF65" s="22">
        <v>0</v>
      </c>
      <c r="BG65" s="22">
        <v>0</v>
      </c>
      <c r="BH65" s="22">
        <v>2157151</v>
      </c>
      <c r="BI65" s="22">
        <v>179445</v>
      </c>
      <c r="BJ65" s="22">
        <v>383047</v>
      </c>
      <c r="BK65" s="22">
        <v>0</v>
      </c>
      <c r="BL65" s="22">
        <v>139522</v>
      </c>
      <c r="BM65" s="22">
        <v>0</v>
      </c>
      <c r="BN65" s="22">
        <v>67020</v>
      </c>
      <c r="BO65" s="22">
        <v>0</v>
      </c>
      <c r="BP65" s="22">
        <v>333404</v>
      </c>
      <c r="BQ65" s="22">
        <v>616545</v>
      </c>
      <c r="BR65" s="22">
        <v>0</v>
      </c>
      <c r="BS65" s="22">
        <v>0</v>
      </c>
      <c r="BT65" s="22">
        <v>0</v>
      </c>
      <c r="BU65" s="22">
        <v>0</v>
      </c>
      <c r="BV65" s="22">
        <v>0</v>
      </c>
      <c r="BW65" s="22">
        <v>527205</v>
      </c>
      <c r="BX65" s="22">
        <v>478848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18155147</v>
      </c>
      <c r="CF65" s="22">
        <v>773207</v>
      </c>
    </row>
    <row r="66" spans="1:84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21946313</v>
      </c>
      <c r="F66" s="22">
        <v>0</v>
      </c>
      <c r="G66" s="22">
        <v>21806</v>
      </c>
      <c r="H66" s="22">
        <v>0</v>
      </c>
      <c r="I66" s="22">
        <v>0</v>
      </c>
      <c r="J66" s="22">
        <v>521179</v>
      </c>
      <c r="K66" s="22">
        <v>0</v>
      </c>
      <c r="L66" s="22">
        <v>0</v>
      </c>
      <c r="M66" s="22">
        <v>12014</v>
      </c>
      <c r="N66" s="22">
        <v>0</v>
      </c>
      <c r="O66" s="22">
        <v>0</v>
      </c>
      <c r="P66" s="22">
        <v>2715028</v>
      </c>
      <c r="Q66" s="22">
        <v>0</v>
      </c>
      <c r="R66" s="22">
        <v>0</v>
      </c>
      <c r="S66" s="22">
        <v>0</v>
      </c>
      <c r="T66" s="22">
        <v>0</v>
      </c>
      <c r="U66" s="22">
        <v>21055</v>
      </c>
      <c r="V66" s="22">
        <v>3180</v>
      </c>
      <c r="W66" s="22">
        <v>149437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133334</v>
      </c>
      <c r="AD66" s="22">
        <v>688183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2">
        <v>26211529</v>
      </c>
      <c r="AS66" s="22">
        <v>423640</v>
      </c>
      <c r="AT66" s="22">
        <v>3328646</v>
      </c>
      <c r="AU66" s="22">
        <v>0</v>
      </c>
      <c r="AV66" s="22">
        <v>0</v>
      </c>
      <c r="AW66" s="22">
        <v>1023012</v>
      </c>
      <c r="AX66" s="22">
        <v>0</v>
      </c>
      <c r="AY66" s="22">
        <v>0</v>
      </c>
      <c r="AZ66" s="22">
        <v>1035199</v>
      </c>
      <c r="BA66" s="22">
        <v>0</v>
      </c>
      <c r="BB66" s="22">
        <v>0</v>
      </c>
      <c r="BC66" s="22">
        <v>13194799</v>
      </c>
      <c r="BD66" s="22">
        <v>9049</v>
      </c>
      <c r="BE66" s="22">
        <v>0</v>
      </c>
      <c r="BF66" s="22">
        <v>0</v>
      </c>
      <c r="BG66" s="22">
        <v>0</v>
      </c>
      <c r="BH66" s="22">
        <v>120647</v>
      </c>
      <c r="BI66" s="22">
        <v>16553</v>
      </c>
      <c r="BJ66" s="22">
        <v>1272484</v>
      </c>
      <c r="BK66" s="22">
        <v>344843</v>
      </c>
      <c r="BL66" s="22">
        <v>66788</v>
      </c>
      <c r="BM66" s="22">
        <v>0</v>
      </c>
      <c r="BN66" s="22">
        <v>6000</v>
      </c>
      <c r="BO66" s="22">
        <v>0</v>
      </c>
      <c r="BP66" s="22">
        <v>53201</v>
      </c>
      <c r="BQ66" s="22">
        <v>795982</v>
      </c>
      <c r="BR66" s="22">
        <v>0</v>
      </c>
      <c r="BS66" s="22">
        <v>0</v>
      </c>
      <c r="BT66" s="22">
        <v>0</v>
      </c>
      <c r="BU66" s="22">
        <v>0</v>
      </c>
      <c r="BV66" s="22">
        <v>0</v>
      </c>
      <c r="BW66" s="22">
        <v>1367708</v>
      </c>
      <c r="BX66" s="22">
        <v>217475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23276026</v>
      </c>
      <c r="CF66" s="22">
        <v>2935503</v>
      </c>
    </row>
    <row r="67" spans="1:84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30026226</v>
      </c>
      <c r="F67" s="22">
        <v>0</v>
      </c>
      <c r="G67" s="22">
        <v>66679</v>
      </c>
      <c r="H67" s="22">
        <v>1700</v>
      </c>
      <c r="I67" s="22">
        <v>0</v>
      </c>
      <c r="J67" s="22">
        <v>85782</v>
      </c>
      <c r="K67" s="22">
        <v>6173</v>
      </c>
      <c r="L67" s="22">
        <v>0</v>
      </c>
      <c r="M67" s="22">
        <v>1498</v>
      </c>
      <c r="N67" s="22">
        <v>0</v>
      </c>
      <c r="O67" s="22">
        <v>0</v>
      </c>
      <c r="P67" s="22">
        <v>1435581</v>
      </c>
      <c r="Q67" s="22">
        <v>125267</v>
      </c>
      <c r="R67" s="22">
        <v>0</v>
      </c>
      <c r="S67" s="22">
        <v>0</v>
      </c>
      <c r="T67" s="22">
        <v>0</v>
      </c>
      <c r="U67" s="22">
        <v>62035</v>
      </c>
      <c r="V67" s="22">
        <v>34938</v>
      </c>
      <c r="W67" s="22">
        <v>193723</v>
      </c>
      <c r="X67" s="22">
        <v>0</v>
      </c>
      <c r="Y67" s="22">
        <v>0</v>
      </c>
      <c r="Z67" s="22">
        <v>0</v>
      </c>
      <c r="AA67" s="22">
        <v>0</v>
      </c>
      <c r="AB67" s="22">
        <v>64326</v>
      </c>
      <c r="AC67" s="22">
        <v>46843</v>
      </c>
      <c r="AD67" s="22">
        <v>234484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200806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32586061</v>
      </c>
      <c r="AS67" s="22">
        <v>201574</v>
      </c>
      <c r="AT67" s="22">
        <v>2843276</v>
      </c>
      <c r="AU67" s="22">
        <v>159477</v>
      </c>
      <c r="AV67" s="22">
        <v>0</v>
      </c>
      <c r="AW67" s="22">
        <v>721353</v>
      </c>
      <c r="AX67" s="22">
        <v>13857</v>
      </c>
      <c r="AY67" s="22">
        <v>0</v>
      </c>
      <c r="AZ67" s="22">
        <v>555003</v>
      </c>
      <c r="BA67" s="22">
        <v>0</v>
      </c>
      <c r="BB67" s="22">
        <v>0</v>
      </c>
      <c r="BC67" s="22">
        <v>16606803</v>
      </c>
      <c r="BD67" s="22">
        <v>163603</v>
      </c>
      <c r="BE67" s="22">
        <v>0</v>
      </c>
      <c r="BF67" s="22">
        <v>0</v>
      </c>
      <c r="BG67" s="22">
        <v>0</v>
      </c>
      <c r="BH67" s="22">
        <v>253127</v>
      </c>
      <c r="BI67" s="22">
        <v>62356</v>
      </c>
      <c r="BJ67" s="22">
        <v>346533</v>
      </c>
      <c r="BK67" s="22">
        <v>0</v>
      </c>
      <c r="BL67" s="22">
        <v>0</v>
      </c>
      <c r="BM67" s="22">
        <v>0</v>
      </c>
      <c r="BN67" s="22">
        <v>0</v>
      </c>
      <c r="BO67" s="22">
        <v>132521</v>
      </c>
      <c r="BP67" s="22">
        <v>187332</v>
      </c>
      <c r="BQ67" s="22">
        <v>1460515</v>
      </c>
      <c r="BR67" s="22">
        <v>0</v>
      </c>
      <c r="BS67" s="22">
        <v>0</v>
      </c>
      <c r="BT67" s="22">
        <v>0</v>
      </c>
      <c r="BU67" s="22">
        <v>0</v>
      </c>
      <c r="BV67" s="22">
        <v>0</v>
      </c>
      <c r="BW67" s="22">
        <v>1067686</v>
      </c>
      <c r="BX67" s="22">
        <v>74305</v>
      </c>
      <c r="BY67" s="22">
        <v>0</v>
      </c>
      <c r="BZ67" s="22">
        <v>0</v>
      </c>
      <c r="CA67" s="22">
        <v>0</v>
      </c>
      <c r="CB67" s="22">
        <v>0</v>
      </c>
      <c r="CC67" s="22">
        <v>0</v>
      </c>
      <c r="CD67" s="22">
        <v>0</v>
      </c>
      <c r="CE67" s="22">
        <v>24849321</v>
      </c>
      <c r="CF67" s="22">
        <v>7736740</v>
      </c>
    </row>
    <row r="68" spans="1:84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2585222</v>
      </c>
      <c r="F68" s="22">
        <v>1063</v>
      </c>
      <c r="G68" s="22">
        <v>140800</v>
      </c>
      <c r="H68" s="22">
        <v>236839</v>
      </c>
      <c r="I68" s="22">
        <v>8351</v>
      </c>
      <c r="J68" s="22">
        <v>4905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1582673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3103</v>
      </c>
      <c r="Z68" s="22">
        <v>0</v>
      </c>
      <c r="AA68" s="22">
        <v>0</v>
      </c>
      <c r="AB68" s="22">
        <v>32048</v>
      </c>
      <c r="AC68" s="22">
        <v>405</v>
      </c>
      <c r="AD68" s="22">
        <v>328515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638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  <c r="AR68" s="22">
        <v>4924562</v>
      </c>
      <c r="AS68" s="22">
        <v>616675</v>
      </c>
      <c r="AT68" s="22">
        <v>526662</v>
      </c>
      <c r="AU68" s="22">
        <v>31150</v>
      </c>
      <c r="AV68" s="22">
        <v>114948</v>
      </c>
      <c r="AW68" s="22">
        <v>48329</v>
      </c>
      <c r="AX68" s="22">
        <v>68343</v>
      </c>
      <c r="AY68" s="22">
        <v>2500</v>
      </c>
      <c r="AZ68" s="22">
        <v>0</v>
      </c>
      <c r="BA68" s="22">
        <v>0</v>
      </c>
      <c r="BB68" s="22">
        <v>0</v>
      </c>
      <c r="BC68" s="22">
        <v>1558430</v>
      </c>
      <c r="BD68" s="22">
        <v>0</v>
      </c>
      <c r="BE68" s="22">
        <v>0</v>
      </c>
      <c r="BF68" s="22">
        <v>0</v>
      </c>
      <c r="BG68" s="22">
        <v>0</v>
      </c>
      <c r="BH68" s="22">
        <v>0</v>
      </c>
      <c r="BI68" s="22">
        <v>0</v>
      </c>
      <c r="BJ68" s="22">
        <v>10440</v>
      </c>
      <c r="BK68" s="22">
        <v>0</v>
      </c>
      <c r="BL68" s="22">
        <v>3878</v>
      </c>
      <c r="BM68" s="22">
        <v>0</v>
      </c>
      <c r="BN68" s="22">
        <v>0</v>
      </c>
      <c r="BO68" s="22">
        <v>15334</v>
      </c>
      <c r="BP68" s="22">
        <v>44165</v>
      </c>
      <c r="BQ68" s="22">
        <v>766444</v>
      </c>
      <c r="BR68" s="22">
        <v>0</v>
      </c>
      <c r="BS68" s="22">
        <v>0</v>
      </c>
      <c r="BT68" s="22">
        <v>0</v>
      </c>
      <c r="BU68" s="22">
        <v>0</v>
      </c>
      <c r="BV68" s="22">
        <v>0</v>
      </c>
      <c r="BW68" s="22">
        <v>4930</v>
      </c>
      <c r="BX68" s="22">
        <v>820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3813048</v>
      </c>
      <c r="CF68" s="22">
        <v>1111514</v>
      </c>
    </row>
    <row r="69" spans="1:84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79064</v>
      </c>
      <c r="G69" s="22">
        <v>57621828</v>
      </c>
      <c r="H69" s="22">
        <v>0</v>
      </c>
      <c r="I69" s="22">
        <v>0</v>
      </c>
      <c r="J69" s="22">
        <v>567253</v>
      </c>
      <c r="K69" s="22">
        <v>41834</v>
      </c>
      <c r="L69" s="22">
        <v>0</v>
      </c>
      <c r="M69" s="22">
        <v>320875</v>
      </c>
      <c r="N69" s="22">
        <v>12408</v>
      </c>
      <c r="O69" s="22">
        <v>0</v>
      </c>
      <c r="P69" s="22">
        <v>15598074</v>
      </c>
      <c r="Q69" s="22">
        <v>0</v>
      </c>
      <c r="R69" s="22">
        <v>469768</v>
      </c>
      <c r="S69" s="22">
        <v>0</v>
      </c>
      <c r="T69" s="22">
        <v>0</v>
      </c>
      <c r="U69" s="22">
        <v>7626029</v>
      </c>
      <c r="V69" s="22">
        <v>2509287</v>
      </c>
      <c r="W69" s="22">
        <v>1330430</v>
      </c>
      <c r="X69" s="22">
        <v>0</v>
      </c>
      <c r="Y69" s="22">
        <v>451974</v>
      </c>
      <c r="Z69" s="22">
        <v>0</v>
      </c>
      <c r="AA69" s="22">
        <v>0</v>
      </c>
      <c r="AB69" s="22">
        <v>0</v>
      </c>
      <c r="AC69" s="22">
        <v>2188210</v>
      </c>
      <c r="AD69" s="22">
        <v>1046585</v>
      </c>
      <c r="AE69" s="22">
        <v>2665540</v>
      </c>
      <c r="AF69" s="22">
        <v>0</v>
      </c>
      <c r="AG69" s="22">
        <v>0</v>
      </c>
      <c r="AH69" s="22">
        <v>0</v>
      </c>
      <c r="AI69" s="22">
        <v>0</v>
      </c>
      <c r="AJ69" s="22">
        <v>242112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  <c r="AR69" s="22">
        <v>92771271</v>
      </c>
      <c r="AS69" s="22">
        <v>1839890</v>
      </c>
      <c r="AT69" s="22">
        <v>8770492</v>
      </c>
      <c r="AU69" s="22">
        <v>477283</v>
      </c>
      <c r="AV69" s="22">
        <v>0</v>
      </c>
      <c r="AW69" s="22">
        <v>3825898</v>
      </c>
      <c r="AX69" s="22">
        <v>168344</v>
      </c>
      <c r="AY69" s="22">
        <v>0</v>
      </c>
      <c r="AZ69" s="22">
        <v>1285904</v>
      </c>
      <c r="BA69" s="22">
        <v>513959</v>
      </c>
      <c r="BB69" s="22">
        <v>0</v>
      </c>
      <c r="BC69" s="22">
        <v>18150361</v>
      </c>
      <c r="BD69" s="22">
        <v>1721000</v>
      </c>
      <c r="BE69" s="22">
        <v>882518</v>
      </c>
      <c r="BF69" s="22">
        <v>0</v>
      </c>
      <c r="BG69" s="22">
        <v>31081276</v>
      </c>
      <c r="BH69" s="22">
        <v>3162197</v>
      </c>
      <c r="BI69" s="22">
        <v>2560777</v>
      </c>
      <c r="BJ69" s="22">
        <v>2030968</v>
      </c>
      <c r="BK69" s="22">
        <v>0</v>
      </c>
      <c r="BL69" s="22">
        <v>835267</v>
      </c>
      <c r="BM69" s="22">
        <v>0</v>
      </c>
      <c r="BN69" s="22">
        <v>51646</v>
      </c>
      <c r="BO69" s="22">
        <v>0</v>
      </c>
      <c r="BP69" s="22">
        <v>2342031</v>
      </c>
      <c r="BQ69" s="22">
        <v>3501420</v>
      </c>
      <c r="BR69" s="22">
        <v>823361</v>
      </c>
      <c r="BS69" s="22">
        <v>0</v>
      </c>
      <c r="BT69" s="22">
        <v>0</v>
      </c>
      <c r="BU69" s="22">
        <v>20988</v>
      </c>
      <c r="BV69" s="22">
        <v>0</v>
      </c>
      <c r="BW69" s="22">
        <v>3508022</v>
      </c>
      <c r="BX69" s="22">
        <v>254057</v>
      </c>
      <c r="BY69" s="22">
        <v>0</v>
      </c>
      <c r="BZ69" s="22">
        <v>823240</v>
      </c>
      <c r="CA69" s="22">
        <v>0</v>
      </c>
      <c r="CB69" s="22">
        <v>0</v>
      </c>
      <c r="CC69" s="22">
        <v>0</v>
      </c>
      <c r="CD69" s="22">
        <v>0</v>
      </c>
      <c r="CE69" s="22">
        <v>88630899</v>
      </c>
      <c r="CF69" s="22">
        <v>4140372</v>
      </c>
    </row>
    <row r="70" spans="1:84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99081559</v>
      </c>
      <c r="F70" s="22">
        <v>0</v>
      </c>
      <c r="G70" s="22">
        <v>1508692</v>
      </c>
      <c r="H70" s="22">
        <v>0</v>
      </c>
      <c r="I70" s="22">
        <v>0</v>
      </c>
      <c r="J70" s="22">
        <v>1264968</v>
      </c>
      <c r="K70" s="22">
        <v>2035</v>
      </c>
      <c r="L70" s="22">
        <v>0</v>
      </c>
      <c r="M70" s="22">
        <v>8210783</v>
      </c>
      <c r="N70" s="22">
        <v>0</v>
      </c>
      <c r="O70" s="22">
        <v>4595</v>
      </c>
      <c r="P70" s="22">
        <v>26495465</v>
      </c>
      <c r="Q70" s="22">
        <v>0</v>
      </c>
      <c r="R70" s="22">
        <v>0</v>
      </c>
      <c r="S70" s="22">
        <v>13057275</v>
      </c>
      <c r="T70" s="22">
        <v>0</v>
      </c>
      <c r="U70" s="22">
        <v>10822727</v>
      </c>
      <c r="V70" s="22">
        <v>17292100</v>
      </c>
      <c r="W70" s="22">
        <v>1223584</v>
      </c>
      <c r="X70" s="22">
        <v>0</v>
      </c>
      <c r="Y70" s="22">
        <v>883994</v>
      </c>
      <c r="Z70" s="22">
        <v>0</v>
      </c>
      <c r="AA70" s="22">
        <v>2094763</v>
      </c>
      <c r="AB70" s="22">
        <v>0</v>
      </c>
      <c r="AC70" s="22">
        <v>2097480</v>
      </c>
      <c r="AD70" s="22">
        <v>294333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19190383</v>
      </c>
      <c r="AK70" s="22">
        <v>0</v>
      </c>
      <c r="AL70" s="22">
        <v>0</v>
      </c>
      <c r="AM70" s="22">
        <v>890796</v>
      </c>
      <c r="AN70" s="22">
        <v>0</v>
      </c>
      <c r="AO70" s="22">
        <v>0</v>
      </c>
      <c r="AP70" s="22">
        <v>0</v>
      </c>
      <c r="AQ70" s="22">
        <v>8258864</v>
      </c>
      <c r="AR70" s="22">
        <v>212674396</v>
      </c>
      <c r="AS70" s="22">
        <v>1265620</v>
      </c>
      <c r="AT70" s="22">
        <v>24596178</v>
      </c>
      <c r="AU70" s="22">
        <v>0</v>
      </c>
      <c r="AV70" s="22">
        <v>0</v>
      </c>
      <c r="AW70" s="22">
        <v>20701921</v>
      </c>
      <c r="AX70" s="22">
        <v>158253</v>
      </c>
      <c r="AY70" s="22">
        <v>290809</v>
      </c>
      <c r="AZ70" s="22">
        <v>11969258</v>
      </c>
      <c r="BA70" s="22">
        <v>0</v>
      </c>
      <c r="BB70" s="22">
        <v>-834706</v>
      </c>
      <c r="BC70" s="22">
        <v>52734319</v>
      </c>
      <c r="BD70" s="22">
        <v>0</v>
      </c>
      <c r="BE70" s="22">
        <v>0</v>
      </c>
      <c r="BF70" s="22">
        <v>1828118</v>
      </c>
      <c r="BG70" s="22">
        <v>0</v>
      </c>
      <c r="BH70" s="22">
        <v>7361067</v>
      </c>
      <c r="BI70" s="22">
        <v>10310448</v>
      </c>
      <c r="BJ70" s="22">
        <v>2758118</v>
      </c>
      <c r="BK70" s="22">
        <v>0</v>
      </c>
      <c r="BL70" s="22">
        <v>1142038</v>
      </c>
      <c r="BM70" s="22">
        <v>0</v>
      </c>
      <c r="BN70" s="22">
        <v>2074950</v>
      </c>
      <c r="BO70" s="22">
        <v>0</v>
      </c>
      <c r="BP70" s="22">
        <v>5300004</v>
      </c>
      <c r="BQ70" s="22">
        <v>1904558</v>
      </c>
      <c r="BR70" s="22">
        <v>0</v>
      </c>
      <c r="BS70" s="22">
        <v>0</v>
      </c>
      <c r="BT70" s="22">
        <v>0</v>
      </c>
      <c r="BU70" s="22">
        <v>0</v>
      </c>
      <c r="BV70" s="22">
        <v>11874</v>
      </c>
      <c r="BW70" s="22">
        <v>5103587</v>
      </c>
      <c r="BX70" s="22">
        <v>653367</v>
      </c>
      <c r="BY70" s="22">
        <v>0</v>
      </c>
      <c r="BZ70" s="22">
        <v>537747</v>
      </c>
      <c r="CA70" s="22">
        <v>0</v>
      </c>
      <c r="CB70" s="22">
        <v>0</v>
      </c>
      <c r="CC70" s="22">
        <v>0</v>
      </c>
      <c r="CD70" s="22">
        <v>0</v>
      </c>
      <c r="CE70" s="22">
        <v>149867528</v>
      </c>
      <c r="CF70" s="22">
        <v>62806868</v>
      </c>
    </row>
    <row r="71" spans="1:84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44402938</v>
      </c>
      <c r="F71" s="22">
        <v>0</v>
      </c>
      <c r="G71" s="22">
        <v>3942531</v>
      </c>
      <c r="H71" s="22">
        <v>0</v>
      </c>
      <c r="I71" s="22">
        <v>0</v>
      </c>
      <c r="J71" s="22">
        <v>48521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6498860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5868818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218376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153384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60342</v>
      </c>
      <c r="AR71" s="22">
        <v>61193770</v>
      </c>
      <c r="AS71" s="22">
        <v>5583823</v>
      </c>
      <c r="AT71" s="22">
        <v>8799772</v>
      </c>
      <c r="AU71" s="22">
        <v>0</v>
      </c>
      <c r="AV71" s="22">
        <v>0</v>
      </c>
      <c r="AW71" s="22">
        <v>1278563</v>
      </c>
      <c r="AX71" s="22">
        <v>2194</v>
      </c>
      <c r="AY71" s="22">
        <v>63471</v>
      </c>
      <c r="AZ71" s="22">
        <v>721019</v>
      </c>
      <c r="BA71" s="22">
        <v>0</v>
      </c>
      <c r="BB71" s="22">
        <v>0</v>
      </c>
      <c r="BC71" s="22">
        <v>12732242</v>
      </c>
      <c r="BD71" s="22">
        <v>0</v>
      </c>
      <c r="BE71" s="22">
        <v>0</v>
      </c>
      <c r="BF71" s="22">
        <v>0</v>
      </c>
      <c r="BG71" s="22">
        <v>1243029</v>
      </c>
      <c r="BH71" s="22">
        <v>0</v>
      </c>
      <c r="BI71" s="22">
        <v>3385391</v>
      </c>
      <c r="BJ71" s="22">
        <v>964741</v>
      </c>
      <c r="BK71" s="22">
        <v>0</v>
      </c>
      <c r="BL71" s="22">
        <v>0</v>
      </c>
      <c r="BM71" s="22">
        <v>0</v>
      </c>
      <c r="BN71" s="22">
        <v>0</v>
      </c>
      <c r="BO71" s="22">
        <v>0</v>
      </c>
      <c r="BP71" s="22">
        <v>0</v>
      </c>
      <c r="BQ71" s="22">
        <v>1622107</v>
      </c>
      <c r="BR71" s="22">
        <v>0</v>
      </c>
      <c r="BS71" s="22">
        <v>0</v>
      </c>
      <c r="BT71" s="22">
        <v>0</v>
      </c>
      <c r="BU71" s="22">
        <v>0</v>
      </c>
      <c r="BV71" s="22">
        <v>0</v>
      </c>
      <c r="BW71" s="22">
        <v>343528</v>
      </c>
      <c r="BX71" s="22">
        <v>165444</v>
      </c>
      <c r="BY71" s="22">
        <v>0</v>
      </c>
      <c r="BZ71" s="22">
        <v>554766</v>
      </c>
      <c r="CA71" s="22">
        <v>0</v>
      </c>
      <c r="CB71" s="22">
        <v>0</v>
      </c>
      <c r="CC71" s="22">
        <v>0</v>
      </c>
      <c r="CD71" s="22">
        <v>0</v>
      </c>
      <c r="CE71" s="22">
        <v>37460090</v>
      </c>
      <c r="CF71" s="22">
        <v>23733680</v>
      </c>
    </row>
    <row r="72" spans="1:84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12214424</v>
      </c>
      <c r="F72" s="22">
        <v>943</v>
      </c>
      <c r="G72" s="22">
        <v>935502</v>
      </c>
      <c r="H72" s="22">
        <v>0</v>
      </c>
      <c r="I72" s="22">
        <v>0</v>
      </c>
      <c r="J72" s="22">
        <v>348183</v>
      </c>
      <c r="K72" s="22">
        <v>0</v>
      </c>
      <c r="L72" s="22">
        <v>0</v>
      </c>
      <c r="M72" s="22">
        <v>1227</v>
      </c>
      <c r="N72" s="22">
        <v>0</v>
      </c>
      <c r="O72" s="22">
        <v>0</v>
      </c>
      <c r="P72" s="22">
        <v>2358858</v>
      </c>
      <c r="Q72" s="22">
        <v>0</v>
      </c>
      <c r="R72" s="22">
        <v>0</v>
      </c>
      <c r="S72" s="22">
        <v>0</v>
      </c>
      <c r="T72" s="22">
        <v>0</v>
      </c>
      <c r="U72" s="22">
        <v>219787</v>
      </c>
      <c r="V72" s="22">
        <v>21627</v>
      </c>
      <c r="W72" s="22">
        <v>41516</v>
      </c>
      <c r="X72" s="22">
        <v>0</v>
      </c>
      <c r="Y72" s="22">
        <v>97507</v>
      </c>
      <c r="Z72" s="22">
        <v>0</v>
      </c>
      <c r="AA72" s="22">
        <v>0</v>
      </c>
      <c r="AB72" s="22">
        <v>130906</v>
      </c>
      <c r="AC72" s="22">
        <v>481368</v>
      </c>
      <c r="AD72" s="22">
        <v>175420</v>
      </c>
      <c r="AE72" s="22">
        <v>0</v>
      </c>
      <c r="AF72" s="22">
        <v>0</v>
      </c>
      <c r="AG72" s="22">
        <v>0</v>
      </c>
      <c r="AH72" s="22">
        <v>100</v>
      </c>
      <c r="AI72" s="22">
        <v>0</v>
      </c>
      <c r="AJ72" s="22">
        <v>143541</v>
      </c>
      <c r="AK72" s="22">
        <v>0</v>
      </c>
      <c r="AL72" s="22">
        <v>0</v>
      </c>
      <c r="AM72" s="22">
        <v>0</v>
      </c>
      <c r="AN72" s="22">
        <v>2506057</v>
      </c>
      <c r="AO72" s="22">
        <v>0</v>
      </c>
      <c r="AP72" s="22">
        <v>0</v>
      </c>
      <c r="AQ72" s="22">
        <v>0</v>
      </c>
      <c r="AR72" s="22">
        <v>19676966</v>
      </c>
      <c r="AS72" s="22">
        <v>493878</v>
      </c>
      <c r="AT72" s="22">
        <v>1701111</v>
      </c>
      <c r="AU72" s="22">
        <v>457739</v>
      </c>
      <c r="AV72" s="22">
        <v>119249</v>
      </c>
      <c r="AW72" s="22">
        <v>1034568</v>
      </c>
      <c r="AX72" s="22">
        <v>4473</v>
      </c>
      <c r="AY72" s="22">
        <v>0</v>
      </c>
      <c r="AZ72" s="22">
        <v>168666</v>
      </c>
      <c r="BA72" s="22">
        <v>0</v>
      </c>
      <c r="BB72" s="22">
        <v>0</v>
      </c>
      <c r="BC72" s="22">
        <v>7985650</v>
      </c>
      <c r="BD72" s="22">
        <v>0</v>
      </c>
      <c r="BE72" s="22">
        <v>0</v>
      </c>
      <c r="BF72" s="22">
        <v>0</v>
      </c>
      <c r="BG72" s="22">
        <v>0</v>
      </c>
      <c r="BH72" s="22">
        <v>698792</v>
      </c>
      <c r="BI72" s="22">
        <v>21195</v>
      </c>
      <c r="BJ72" s="22">
        <v>709592</v>
      </c>
      <c r="BK72" s="22">
        <v>0</v>
      </c>
      <c r="BL72" s="22">
        <v>114878</v>
      </c>
      <c r="BM72" s="22">
        <v>0</v>
      </c>
      <c r="BN72" s="22">
        <v>0</v>
      </c>
      <c r="BO72" s="22">
        <v>131831</v>
      </c>
      <c r="BP72" s="22">
        <v>444924</v>
      </c>
      <c r="BQ72" s="22">
        <v>787314</v>
      </c>
      <c r="BR72" s="22">
        <v>0</v>
      </c>
      <c r="BS72" s="22">
        <v>0</v>
      </c>
      <c r="BT72" s="22">
        <v>0</v>
      </c>
      <c r="BU72" s="22">
        <v>29929</v>
      </c>
      <c r="BV72" s="22">
        <v>0</v>
      </c>
      <c r="BW72" s="22">
        <v>386987</v>
      </c>
      <c r="BX72" s="22">
        <v>40030</v>
      </c>
      <c r="BY72" s="22">
        <v>0</v>
      </c>
      <c r="BZ72" s="22">
        <v>0</v>
      </c>
      <c r="CA72" s="22">
        <v>2601854</v>
      </c>
      <c r="CB72" s="22">
        <v>0</v>
      </c>
      <c r="CC72" s="22">
        <v>0</v>
      </c>
      <c r="CD72" s="22">
        <v>0</v>
      </c>
      <c r="CE72" s="22">
        <v>17932660</v>
      </c>
      <c r="CF72" s="22">
        <v>1744306</v>
      </c>
    </row>
    <row r="73" spans="1:84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8271350</v>
      </c>
      <c r="F73" s="22">
        <v>0</v>
      </c>
      <c r="G73" s="22">
        <v>1523377</v>
      </c>
      <c r="H73" s="22">
        <v>0</v>
      </c>
      <c r="I73" s="22">
        <v>0</v>
      </c>
      <c r="J73" s="22">
        <v>384588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1504676</v>
      </c>
      <c r="Q73" s="22">
        <v>98063</v>
      </c>
      <c r="R73" s="22">
        <v>0</v>
      </c>
      <c r="S73" s="22">
        <v>140333</v>
      </c>
      <c r="T73" s="22">
        <v>0</v>
      </c>
      <c r="U73" s="22">
        <v>81778</v>
      </c>
      <c r="V73" s="22">
        <v>14742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171472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570638</v>
      </c>
      <c r="AK73" s="22">
        <v>12139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12773156</v>
      </c>
      <c r="AS73" s="22">
        <v>283926</v>
      </c>
      <c r="AT73" s="22">
        <v>5785749</v>
      </c>
      <c r="AU73" s="22">
        <v>0</v>
      </c>
      <c r="AV73" s="22">
        <v>0</v>
      </c>
      <c r="AW73" s="22">
        <v>723807</v>
      </c>
      <c r="AX73" s="22">
        <v>707591</v>
      </c>
      <c r="AY73" s="22">
        <v>0</v>
      </c>
      <c r="AZ73" s="22">
        <v>0</v>
      </c>
      <c r="BA73" s="22">
        <v>0</v>
      </c>
      <c r="BB73" s="22">
        <v>0</v>
      </c>
      <c r="BC73" s="22">
        <v>7489829</v>
      </c>
      <c r="BD73" s="22">
        <v>89949</v>
      </c>
      <c r="BE73" s="22">
        <v>0</v>
      </c>
      <c r="BF73" s="22">
        <v>132955</v>
      </c>
      <c r="BG73" s="22">
        <v>0</v>
      </c>
      <c r="BH73" s="22">
        <v>121002</v>
      </c>
      <c r="BI73" s="22">
        <v>89613</v>
      </c>
      <c r="BJ73" s="22">
        <v>300583</v>
      </c>
      <c r="BK73" s="22">
        <v>0</v>
      </c>
      <c r="BL73" s="22">
        <v>20662</v>
      </c>
      <c r="BM73" s="22">
        <v>0</v>
      </c>
      <c r="BN73" s="22">
        <v>0</v>
      </c>
      <c r="BO73" s="22">
        <v>165350</v>
      </c>
      <c r="BP73" s="22">
        <v>0</v>
      </c>
      <c r="BQ73" s="22">
        <v>958815</v>
      </c>
      <c r="BR73" s="22">
        <v>0</v>
      </c>
      <c r="BS73" s="22">
        <v>0</v>
      </c>
      <c r="BT73" s="22">
        <v>0</v>
      </c>
      <c r="BU73" s="22">
        <v>0</v>
      </c>
      <c r="BV73" s="22">
        <v>0</v>
      </c>
      <c r="BW73" s="22">
        <v>743982</v>
      </c>
      <c r="BX73" s="22">
        <v>43644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17657457</v>
      </c>
      <c r="CF73" s="22">
        <v>-4884301</v>
      </c>
    </row>
    <row r="74" spans="1:84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4267596</v>
      </c>
      <c r="F74" s="22">
        <v>333</v>
      </c>
      <c r="G74" s="22">
        <v>520545</v>
      </c>
      <c r="H74" s="22">
        <v>0</v>
      </c>
      <c r="I74" s="22">
        <v>0</v>
      </c>
      <c r="J74" s="22">
        <v>0</v>
      </c>
      <c r="K74" s="22">
        <v>75809</v>
      </c>
      <c r="L74" s="22">
        <v>0</v>
      </c>
      <c r="M74" s="22">
        <v>0</v>
      </c>
      <c r="N74" s="22">
        <v>0</v>
      </c>
      <c r="O74" s="22">
        <v>0</v>
      </c>
      <c r="P74" s="22">
        <v>694186</v>
      </c>
      <c r="Q74" s="22">
        <v>0</v>
      </c>
      <c r="R74" s="22">
        <v>111705</v>
      </c>
      <c r="S74" s="22">
        <v>0</v>
      </c>
      <c r="T74" s="22">
        <v>0</v>
      </c>
      <c r="U74" s="22">
        <v>0</v>
      </c>
      <c r="V74" s="22">
        <v>0</v>
      </c>
      <c r="W74" s="22">
        <v>62372</v>
      </c>
      <c r="X74" s="22">
        <v>0</v>
      </c>
      <c r="Y74" s="22">
        <v>177940</v>
      </c>
      <c r="Z74" s="22">
        <v>0</v>
      </c>
      <c r="AA74" s="22">
        <v>2250</v>
      </c>
      <c r="AB74" s="22">
        <v>0</v>
      </c>
      <c r="AC74" s="22">
        <v>8027</v>
      </c>
      <c r="AD74" s="22">
        <v>166921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52315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  <c r="AR74" s="22">
        <v>6139999</v>
      </c>
      <c r="AS74" s="22">
        <v>151493</v>
      </c>
      <c r="AT74" s="22">
        <v>1085311</v>
      </c>
      <c r="AU74" s="22">
        <v>0</v>
      </c>
      <c r="AV74" s="22">
        <v>0</v>
      </c>
      <c r="AW74" s="22">
        <v>252521</v>
      </c>
      <c r="AX74" s="22">
        <v>80258</v>
      </c>
      <c r="AY74" s="22">
        <v>0</v>
      </c>
      <c r="AZ74" s="22">
        <v>0</v>
      </c>
      <c r="BA74" s="22">
        <v>0</v>
      </c>
      <c r="BB74" s="22">
        <v>0</v>
      </c>
      <c r="BC74" s="22">
        <v>3773332</v>
      </c>
      <c r="BD74" s="22">
        <v>0</v>
      </c>
      <c r="BE74" s="22">
        <v>0</v>
      </c>
      <c r="BF74" s="22">
        <v>0</v>
      </c>
      <c r="BG74" s="22">
        <v>0</v>
      </c>
      <c r="BH74" s="22">
        <v>4441</v>
      </c>
      <c r="BI74" s="22">
        <v>0</v>
      </c>
      <c r="BJ74" s="22">
        <v>2551</v>
      </c>
      <c r="BK74" s="22">
        <v>0</v>
      </c>
      <c r="BL74" s="22">
        <v>201511</v>
      </c>
      <c r="BM74" s="22">
        <v>0</v>
      </c>
      <c r="BN74" s="22">
        <v>13998</v>
      </c>
      <c r="BO74" s="22">
        <v>103725</v>
      </c>
      <c r="BP74" s="22">
        <v>51081</v>
      </c>
      <c r="BQ74" s="22">
        <v>320455</v>
      </c>
      <c r="BR74" s="22">
        <v>0</v>
      </c>
      <c r="BS74" s="22">
        <v>0</v>
      </c>
      <c r="BT74" s="22">
        <v>0</v>
      </c>
      <c r="BU74" s="22">
        <v>30967</v>
      </c>
      <c r="BV74" s="22">
        <v>0</v>
      </c>
      <c r="BW74" s="22">
        <v>81263</v>
      </c>
      <c r="BX74" s="22">
        <v>16739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6169646</v>
      </c>
      <c r="CF74" s="22">
        <v>-29647</v>
      </c>
    </row>
    <row r="75" spans="1:84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24204440</v>
      </c>
      <c r="F75" s="22">
        <v>0</v>
      </c>
      <c r="G75" s="22">
        <v>543598</v>
      </c>
      <c r="H75" s="22">
        <v>0</v>
      </c>
      <c r="I75" s="22">
        <v>0</v>
      </c>
      <c r="J75" s="22">
        <v>109475</v>
      </c>
      <c r="K75" s="22">
        <v>10301</v>
      </c>
      <c r="L75" s="22">
        <v>34429</v>
      </c>
      <c r="M75" s="22">
        <v>0</v>
      </c>
      <c r="N75" s="22">
        <v>3476</v>
      </c>
      <c r="O75" s="22">
        <v>0</v>
      </c>
      <c r="P75" s="22">
        <v>4863027</v>
      </c>
      <c r="Q75" s="22">
        <v>0</v>
      </c>
      <c r="R75" s="22">
        <v>0</v>
      </c>
      <c r="S75" s="22">
        <v>0</v>
      </c>
      <c r="T75" s="22">
        <v>0</v>
      </c>
      <c r="U75" s="22">
        <v>551734</v>
      </c>
      <c r="V75" s="22">
        <v>85267</v>
      </c>
      <c r="W75" s="22">
        <v>310549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188877</v>
      </c>
      <c r="AD75" s="22">
        <v>177393</v>
      </c>
      <c r="AE75" s="22">
        <v>0</v>
      </c>
      <c r="AF75" s="22">
        <v>0</v>
      </c>
      <c r="AG75" s="22">
        <v>0</v>
      </c>
      <c r="AH75" s="22">
        <v>92583</v>
      </c>
      <c r="AI75" s="22">
        <v>0</v>
      </c>
      <c r="AJ75" s="22">
        <v>390827</v>
      </c>
      <c r="AK75" s="22">
        <v>87294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0</v>
      </c>
      <c r="AR75" s="22">
        <v>31653270</v>
      </c>
      <c r="AS75" s="22">
        <v>480551</v>
      </c>
      <c r="AT75" s="22">
        <v>3517089</v>
      </c>
      <c r="AU75" s="22">
        <v>0</v>
      </c>
      <c r="AV75" s="22">
        <v>0</v>
      </c>
      <c r="AW75" s="22">
        <v>1403022</v>
      </c>
      <c r="AX75" s="22">
        <v>249686</v>
      </c>
      <c r="AY75" s="22">
        <v>25593</v>
      </c>
      <c r="AZ75" s="22">
        <v>0</v>
      </c>
      <c r="BA75" s="22">
        <v>412439</v>
      </c>
      <c r="BB75" s="22">
        <v>0</v>
      </c>
      <c r="BC75" s="22">
        <v>15798564</v>
      </c>
      <c r="BD75" s="22">
        <v>220819</v>
      </c>
      <c r="BE75" s="22">
        <v>0</v>
      </c>
      <c r="BF75" s="22">
        <v>0</v>
      </c>
      <c r="BG75" s="22">
        <v>0</v>
      </c>
      <c r="BH75" s="22">
        <v>805015</v>
      </c>
      <c r="BI75" s="22">
        <v>319413</v>
      </c>
      <c r="BJ75" s="22">
        <v>1327042</v>
      </c>
      <c r="BK75" s="22">
        <v>0</v>
      </c>
      <c r="BL75" s="22">
        <v>83941</v>
      </c>
      <c r="BM75" s="22">
        <v>0</v>
      </c>
      <c r="BN75" s="22">
        <v>0</v>
      </c>
      <c r="BO75" s="22">
        <v>0</v>
      </c>
      <c r="BP75" s="22">
        <v>285570</v>
      </c>
      <c r="BQ75" s="22">
        <v>901484</v>
      </c>
      <c r="BR75" s="22">
        <v>0</v>
      </c>
      <c r="BS75" s="22">
        <v>0</v>
      </c>
      <c r="BT75" s="22">
        <v>0</v>
      </c>
      <c r="BU75" s="22">
        <v>265391</v>
      </c>
      <c r="BV75" s="22">
        <v>0</v>
      </c>
      <c r="BW75" s="22">
        <v>1594902</v>
      </c>
      <c r="BX75" s="22">
        <v>234647</v>
      </c>
      <c r="BY75" s="22">
        <v>0</v>
      </c>
      <c r="BZ75" s="22">
        <v>0</v>
      </c>
      <c r="CA75" s="22">
        <v>0</v>
      </c>
      <c r="CB75" s="22">
        <v>0</v>
      </c>
      <c r="CC75" s="22">
        <v>0</v>
      </c>
      <c r="CD75" s="22">
        <v>0</v>
      </c>
      <c r="CE75" s="22">
        <v>27925168</v>
      </c>
      <c r="CF75" s="22">
        <v>3728102</v>
      </c>
    </row>
    <row r="76" spans="1:84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16084258</v>
      </c>
      <c r="F76" s="22">
        <v>0</v>
      </c>
      <c r="G76" s="22">
        <v>355789</v>
      </c>
      <c r="H76" s="22">
        <v>0</v>
      </c>
      <c r="I76" s="22">
        <v>0</v>
      </c>
      <c r="J76" s="22">
        <v>51445</v>
      </c>
      <c r="K76" s="22">
        <v>0</v>
      </c>
      <c r="L76" s="22">
        <v>0</v>
      </c>
      <c r="M76" s="22">
        <v>13822</v>
      </c>
      <c r="N76" s="22">
        <v>0</v>
      </c>
      <c r="O76" s="22">
        <v>0</v>
      </c>
      <c r="P76" s="22">
        <v>1428583</v>
      </c>
      <c r="Q76" s="22">
        <v>0</v>
      </c>
      <c r="R76" s="22">
        <v>0</v>
      </c>
      <c r="S76" s="22">
        <v>0</v>
      </c>
      <c r="T76" s="22">
        <v>0</v>
      </c>
      <c r="U76" s="22">
        <v>429695</v>
      </c>
      <c r="V76" s="22">
        <v>16379</v>
      </c>
      <c r="W76" s="22">
        <v>0</v>
      </c>
      <c r="X76" s="22">
        <v>0</v>
      </c>
      <c r="Y76" s="22">
        <v>114423</v>
      </c>
      <c r="Z76" s="22">
        <v>0</v>
      </c>
      <c r="AA76" s="22">
        <v>11160</v>
      </c>
      <c r="AB76" s="22">
        <v>0</v>
      </c>
      <c r="AC76" s="22">
        <v>0</v>
      </c>
      <c r="AD76" s="22">
        <v>229801</v>
      </c>
      <c r="AE76" s="22">
        <v>0</v>
      </c>
      <c r="AF76" s="22">
        <v>0</v>
      </c>
      <c r="AG76" s="22">
        <v>85191</v>
      </c>
      <c r="AH76" s="22">
        <v>0</v>
      </c>
      <c r="AI76" s="22">
        <v>0</v>
      </c>
      <c r="AJ76" s="22">
        <v>151441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0</v>
      </c>
      <c r="AR76" s="22">
        <v>18971987</v>
      </c>
      <c r="AS76" s="22">
        <v>216647</v>
      </c>
      <c r="AT76" s="22">
        <v>4568358</v>
      </c>
      <c r="AU76" s="22">
        <v>0</v>
      </c>
      <c r="AV76" s="22">
        <v>164965</v>
      </c>
      <c r="AW76" s="22">
        <v>424893</v>
      </c>
      <c r="AX76" s="22">
        <v>594</v>
      </c>
      <c r="AY76" s="22">
        <v>0</v>
      </c>
      <c r="AZ76" s="22">
        <v>649443</v>
      </c>
      <c r="BA76" s="22">
        <v>0</v>
      </c>
      <c r="BB76" s="22">
        <v>0</v>
      </c>
      <c r="BC76" s="22">
        <v>7110288</v>
      </c>
      <c r="BD76" s="22">
        <v>0</v>
      </c>
      <c r="BE76" s="22">
        <v>0</v>
      </c>
      <c r="BF76" s="22">
        <v>0</v>
      </c>
      <c r="BG76" s="22">
        <v>0</v>
      </c>
      <c r="BH76" s="22">
        <v>1066125</v>
      </c>
      <c r="BI76" s="22">
        <v>107899</v>
      </c>
      <c r="BJ76" s="22">
        <v>218639</v>
      </c>
      <c r="BK76" s="22">
        <v>0</v>
      </c>
      <c r="BL76" s="22">
        <v>167070</v>
      </c>
      <c r="BM76" s="22">
        <v>0</v>
      </c>
      <c r="BN76" s="22">
        <v>38835</v>
      </c>
      <c r="BO76" s="22">
        <v>0</v>
      </c>
      <c r="BP76" s="22">
        <v>3157</v>
      </c>
      <c r="BQ76" s="22">
        <v>514265</v>
      </c>
      <c r="BR76" s="22">
        <v>0</v>
      </c>
      <c r="BS76" s="22">
        <v>0</v>
      </c>
      <c r="BT76" s="22">
        <v>15959</v>
      </c>
      <c r="BU76" s="22">
        <v>0</v>
      </c>
      <c r="BV76" s="22">
        <v>0</v>
      </c>
      <c r="BW76" s="22">
        <v>489065</v>
      </c>
      <c r="BX76" s="22">
        <v>19958</v>
      </c>
      <c r="BY76" s="22">
        <v>0</v>
      </c>
      <c r="BZ76" s="22">
        <v>0</v>
      </c>
      <c r="CA76" s="22">
        <v>0</v>
      </c>
      <c r="CB76" s="22">
        <v>0</v>
      </c>
      <c r="CC76" s="22">
        <v>0</v>
      </c>
      <c r="CD76" s="22">
        <v>0</v>
      </c>
      <c r="CE76" s="22">
        <v>15776160</v>
      </c>
      <c r="CF76" s="22">
        <v>3195827</v>
      </c>
    </row>
    <row r="77" spans="1:84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16956495</v>
      </c>
      <c r="F77" s="22">
        <v>0</v>
      </c>
      <c r="G77" s="22">
        <v>500555</v>
      </c>
      <c r="H77" s="22">
        <v>0</v>
      </c>
      <c r="I77" s="22">
        <v>0</v>
      </c>
      <c r="J77" s="22">
        <v>433913</v>
      </c>
      <c r="K77" s="22">
        <v>69221</v>
      </c>
      <c r="L77" s="22">
        <v>0</v>
      </c>
      <c r="M77" s="22">
        <v>97380</v>
      </c>
      <c r="N77" s="22">
        <v>0</v>
      </c>
      <c r="O77" s="22">
        <v>0</v>
      </c>
      <c r="P77" s="22">
        <v>3100977</v>
      </c>
      <c r="Q77" s="22">
        <v>0</v>
      </c>
      <c r="R77" s="22">
        <v>0</v>
      </c>
      <c r="S77" s="22">
        <v>0</v>
      </c>
      <c r="T77" s="22">
        <v>0</v>
      </c>
      <c r="U77" s="22">
        <v>1335092</v>
      </c>
      <c r="V77" s="22">
        <v>170415</v>
      </c>
      <c r="W77" s="22">
        <v>2358</v>
      </c>
      <c r="X77" s="22">
        <v>0</v>
      </c>
      <c r="Y77" s="22">
        <v>180487</v>
      </c>
      <c r="Z77" s="22">
        <v>0</v>
      </c>
      <c r="AA77" s="22">
        <v>0</v>
      </c>
      <c r="AB77" s="22">
        <v>0</v>
      </c>
      <c r="AC77" s="22">
        <v>0</v>
      </c>
      <c r="AD77" s="22">
        <v>266639</v>
      </c>
      <c r="AE77" s="22">
        <v>194367</v>
      </c>
      <c r="AF77" s="22">
        <v>0</v>
      </c>
      <c r="AG77" s="22">
        <v>0</v>
      </c>
      <c r="AH77" s="22">
        <v>0</v>
      </c>
      <c r="AI77" s="22">
        <v>0</v>
      </c>
      <c r="AJ77" s="22">
        <v>155695</v>
      </c>
      <c r="AK77" s="22">
        <v>135586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0</v>
      </c>
      <c r="AR77" s="22">
        <v>23599180</v>
      </c>
      <c r="AS77" s="22">
        <v>460882</v>
      </c>
      <c r="AT77" s="22">
        <v>2815029</v>
      </c>
      <c r="AU77" s="22">
        <v>0</v>
      </c>
      <c r="AV77" s="22">
        <v>0</v>
      </c>
      <c r="AW77" s="22">
        <v>1060525</v>
      </c>
      <c r="AX77" s="22">
        <v>113074</v>
      </c>
      <c r="AY77" s="22">
        <v>0</v>
      </c>
      <c r="AZ77" s="22">
        <v>1123728</v>
      </c>
      <c r="BA77" s="22">
        <v>0</v>
      </c>
      <c r="BB77" s="22">
        <v>0</v>
      </c>
      <c r="BC77" s="22">
        <v>11741597</v>
      </c>
      <c r="BD77" s="22">
        <v>237944</v>
      </c>
      <c r="BE77" s="22">
        <v>0</v>
      </c>
      <c r="BF77" s="22">
        <v>0</v>
      </c>
      <c r="BG77" s="22">
        <v>0</v>
      </c>
      <c r="BH77" s="22">
        <v>1457051</v>
      </c>
      <c r="BI77" s="22">
        <v>692803</v>
      </c>
      <c r="BJ77" s="22">
        <v>491124</v>
      </c>
      <c r="BK77" s="22">
        <v>0</v>
      </c>
      <c r="BL77" s="22">
        <v>252874</v>
      </c>
      <c r="BM77" s="22">
        <v>0</v>
      </c>
      <c r="BN77" s="22">
        <v>18000</v>
      </c>
      <c r="BO77" s="22">
        <v>0</v>
      </c>
      <c r="BP77" s="22">
        <v>0</v>
      </c>
      <c r="BQ77" s="22">
        <v>988654</v>
      </c>
      <c r="BR77" s="22">
        <v>1112760</v>
      </c>
      <c r="BS77" s="22">
        <v>0</v>
      </c>
      <c r="BT77" s="22">
        <v>0</v>
      </c>
      <c r="BU77" s="22">
        <v>0</v>
      </c>
      <c r="BV77" s="22">
        <v>0</v>
      </c>
      <c r="BW77" s="22">
        <v>741795</v>
      </c>
      <c r="BX77" s="22">
        <v>242327</v>
      </c>
      <c r="BY77" s="22">
        <v>0</v>
      </c>
      <c r="BZ77" s="22">
        <v>0</v>
      </c>
      <c r="CA77" s="22">
        <v>0</v>
      </c>
      <c r="CB77" s="22">
        <v>0</v>
      </c>
      <c r="CC77" s="22">
        <v>0</v>
      </c>
      <c r="CD77" s="22">
        <v>371534</v>
      </c>
      <c r="CE77" s="22">
        <v>23921701</v>
      </c>
      <c r="CF77" s="22">
        <v>-322521</v>
      </c>
    </row>
    <row r="78" spans="1:84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99072217</v>
      </c>
      <c r="F78" s="22">
        <v>7625</v>
      </c>
      <c r="G78" s="22">
        <v>10250322</v>
      </c>
      <c r="H78" s="22">
        <v>265</v>
      </c>
      <c r="I78" s="22">
        <v>0</v>
      </c>
      <c r="J78" s="22">
        <v>642494</v>
      </c>
      <c r="K78" s="22">
        <v>60358</v>
      </c>
      <c r="L78" s="22">
        <v>0</v>
      </c>
      <c r="M78" s="22">
        <v>241792</v>
      </c>
      <c r="N78" s="22">
        <v>0</v>
      </c>
      <c r="O78" s="22">
        <v>15690</v>
      </c>
      <c r="P78" s="22">
        <v>6741906</v>
      </c>
      <c r="Q78" s="22">
        <v>0</v>
      </c>
      <c r="R78" s="22">
        <v>7455</v>
      </c>
      <c r="S78" s="22">
        <v>264332</v>
      </c>
      <c r="T78" s="22">
        <v>0</v>
      </c>
      <c r="U78" s="22">
        <v>6273576</v>
      </c>
      <c r="V78" s="22">
        <v>5114512</v>
      </c>
      <c r="W78" s="22">
        <v>5710</v>
      </c>
      <c r="X78" s="22">
        <v>0</v>
      </c>
      <c r="Y78" s="22">
        <v>561336</v>
      </c>
      <c r="Z78" s="22">
        <v>0</v>
      </c>
      <c r="AA78" s="22">
        <v>0</v>
      </c>
      <c r="AB78" s="22">
        <v>0</v>
      </c>
      <c r="AC78" s="22">
        <v>1094861</v>
      </c>
      <c r="AD78" s="22">
        <v>935058</v>
      </c>
      <c r="AE78" s="22">
        <v>1340714</v>
      </c>
      <c r="AF78" s="22">
        <v>0</v>
      </c>
      <c r="AG78" s="22">
        <v>0</v>
      </c>
      <c r="AH78" s="22">
        <v>0</v>
      </c>
      <c r="AI78" s="22">
        <v>0</v>
      </c>
      <c r="AJ78" s="22">
        <v>2092522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0</v>
      </c>
      <c r="AR78" s="22">
        <v>134722745</v>
      </c>
      <c r="AS78" s="22">
        <v>1571022</v>
      </c>
      <c r="AT78" s="22">
        <v>19883577</v>
      </c>
      <c r="AU78" s="22">
        <v>1000072</v>
      </c>
      <c r="AV78" s="22">
        <v>0</v>
      </c>
      <c r="AW78" s="22">
        <v>5498388</v>
      </c>
      <c r="AX78" s="22">
        <v>242846</v>
      </c>
      <c r="AY78" s="22">
        <v>0</v>
      </c>
      <c r="AZ78" s="22">
        <v>4388784</v>
      </c>
      <c r="BA78" s="22">
        <v>0</v>
      </c>
      <c r="BB78" s="22">
        <v>5526499</v>
      </c>
      <c r="BC78" s="22">
        <v>32693247</v>
      </c>
      <c r="BD78" s="22">
        <v>0</v>
      </c>
      <c r="BE78" s="22">
        <v>63124</v>
      </c>
      <c r="BF78" s="22">
        <v>53964</v>
      </c>
      <c r="BG78" s="22">
        <v>0</v>
      </c>
      <c r="BH78" s="22">
        <v>6342210</v>
      </c>
      <c r="BI78" s="22">
        <v>4974485</v>
      </c>
      <c r="BJ78" s="22">
        <v>685225</v>
      </c>
      <c r="BK78" s="22">
        <v>479796</v>
      </c>
      <c r="BL78" s="22">
        <v>1958707</v>
      </c>
      <c r="BM78" s="22">
        <v>0</v>
      </c>
      <c r="BN78" s="22">
        <v>0</v>
      </c>
      <c r="BO78" s="22">
        <v>0</v>
      </c>
      <c r="BP78" s="22">
        <v>2996323</v>
      </c>
      <c r="BQ78" s="22">
        <v>6765897</v>
      </c>
      <c r="BR78" s="22">
        <v>2577714</v>
      </c>
      <c r="BS78" s="22">
        <v>0</v>
      </c>
      <c r="BT78" s="22">
        <v>0</v>
      </c>
      <c r="BU78" s="22">
        <v>0</v>
      </c>
      <c r="BV78" s="22">
        <v>0</v>
      </c>
      <c r="BW78" s="22">
        <v>5670290</v>
      </c>
      <c r="BX78" s="22">
        <v>280055</v>
      </c>
      <c r="BY78" s="22">
        <v>0</v>
      </c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22">
        <v>103652225</v>
      </c>
      <c r="CF78" s="22">
        <v>31070520</v>
      </c>
    </row>
    <row r="79" spans="1:84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17549019</v>
      </c>
      <c r="F79" s="22">
        <v>0</v>
      </c>
      <c r="G79" s="22">
        <v>5209042</v>
      </c>
      <c r="H79" s="22">
        <v>1369083</v>
      </c>
      <c r="I79" s="22">
        <v>0</v>
      </c>
      <c r="J79" s="22">
        <v>211043</v>
      </c>
      <c r="K79" s="22">
        <v>0</v>
      </c>
      <c r="L79" s="22">
        <v>0</v>
      </c>
      <c r="M79" s="22">
        <v>28375</v>
      </c>
      <c r="N79" s="22">
        <v>163634</v>
      </c>
      <c r="O79" s="22">
        <v>0</v>
      </c>
      <c r="P79" s="22">
        <v>407821</v>
      </c>
      <c r="Q79" s="22">
        <v>0</v>
      </c>
      <c r="R79" s="22">
        <v>0</v>
      </c>
      <c r="S79" s="22">
        <v>0</v>
      </c>
      <c r="T79" s="22">
        <v>197071</v>
      </c>
      <c r="U79" s="22">
        <v>1604378</v>
      </c>
      <c r="V79" s="22">
        <v>0</v>
      </c>
      <c r="W79" s="22">
        <v>30494</v>
      </c>
      <c r="X79" s="22">
        <v>64274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179306</v>
      </c>
      <c r="AE79" s="22">
        <v>0</v>
      </c>
      <c r="AF79" s="22">
        <v>0</v>
      </c>
      <c r="AG79" s="22">
        <v>2043938</v>
      </c>
      <c r="AH79" s="22">
        <v>295705</v>
      </c>
      <c r="AI79" s="22">
        <v>0</v>
      </c>
      <c r="AJ79" s="22">
        <v>284499</v>
      </c>
      <c r="AK79" s="22">
        <v>0</v>
      </c>
      <c r="AL79" s="22">
        <v>0</v>
      </c>
      <c r="AM79" s="22">
        <v>173217</v>
      </c>
      <c r="AN79" s="22">
        <v>0</v>
      </c>
      <c r="AO79" s="22">
        <v>0</v>
      </c>
      <c r="AP79" s="22">
        <v>0</v>
      </c>
      <c r="AQ79" s="22">
        <v>0</v>
      </c>
      <c r="AR79" s="22">
        <v>29810899</v>
      </c>
      <c r="AS79" s="22">
        <v>416867</v>
      </c>
      <c r="AT79" s="22">
        <v>2501382</v>
      </c>
      <c r="AU79" s="22">
        <v>0</v>
      </c>
      <c r="AV79" s="22">
        <v>329230</v>
      </c>
      <c r="AW79" s="22">
        <v>1308851</v>
      </c>
      <c r="AX79" s="22">
        <v>0</v>
      </c>
      <c r="AY79" s="22">
        <v>0</v>
      </c>
      <c r="AZ79" s="22">
        <v>0</v>
      </c>
      <c r="BA79" s="22">
        <v>0</v>
      </c>
      <c r="BB79" s="22">
        <v>0</v>
      </c>
      <c r="BC79" s="22">
        <v>12742241</v>
      </c>
      <c r="BD79" s="22">
        <v>0</v>
      </c>
      <c r="BE79" s="22">
        <v>0</v>
      </c>
      <c r="BF79" s="22">
        <v>0</v>
      </c>
      <c r="BG79" s="22">
        <v>0</v>
      </c>
      <c r="BH79" s="22">
        <v>2110588</v>
      </c>
      <c r="BI79" s="22">
        <v>0</v>
      </c>
      <c r="BJ79" s="22">
        <v>1496086</v>
      </c>
      <c r="BK79" s="22">
        <v>0</v>
      </c>
      <c r="BL79" s="22">
        <v>59576</v>
      </c>
      <c r="BM79" s="22">
        <v>0</v>
      </c>
      <c r="BN79" s="22">
        <v>0</v>
      </c>
      <c r="BO79" s="22">
        <v>0</v>
      </c>
      <c r="BP79" s="22">
        <v>663689</v>
      </c>
      <c r="BQ79" s="22">
        <v>1515692</v>
      </c>
      <c r="BR79" s="22">
        <v>0</v>
      </c>
      <c r="BS79" s="22">
        <v>0</v>
      </c>
      <c r="BT79" s="22">
        <v>472987</v>
      </c>
      <c r="BU79" s="22">
        <v>493466</v>
      </c>
      <c r="BV79" s="22">
        <v>0</v>
      </c>
      <c r="BW79" s="22">
        <v>1009307</v>
      </c>
      <c r="BX79" s="22">
        <v>157855</v>
      </c>
      <c r="BY79" s="22">
        <v>0</v>
      </c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22">
        <v>25277817</v>
      </c>
      <c r="CF79" s="22">
        <v>4533082</v>
      </c>
    </row>
    <row r="80" spans="1:84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14796949</v>
      </c>
      <c r="F80" s="22">
        <v>0</v>
      </c>
      <c r="G80" s="22">
        <v>129929</v>
      </c>
      <c r="H80" s="22">
        <v>0</v>
      </c>
      <c r="I80" s="22">
        <v>0</v>
      </c>
      <c r="J80" s="22">
        <v>40536</v>
      </c>
      <c r="K80" s="22">
        <v>16560</v>
      </c>
      <c r="L80" s="22">
        <v>0</v>
      </c>
      <c r="M80" s="22">
        <v>0</v>
      </c>
      <c r="N80" s="22">
        <v>0</v>
      </c>
      <c r="O80" s="22">
        <v>0</v>
      </c>
      <c r="P80" s="22">
        <v>1411008</v>
      </c>
      <c r="Q80" s="22">
        <v>0</v>
      </c>
      <c r="R80" s="22">
        <v>0</v>
      </c>
      <c r="S80" s="22">
        <v>0</v>
      </c>
      <c r="T80" s="22">
        <v>0</v>
      </c>
      <c r="U80" s="22">
        <v>772351</v>
      </c>
      <c r="V80" s="22">
        <v>149677</v>
      </c>
      <c r="W80" s="22">
        <v>964679</v>
      </c>
      <c r="X80" s="22">
        <v>0</v>
      </c>
      <c r="Y80" s="22">
        <v>169252</v>
      </c>
      <c r="Z80" s="22">
        <v>0</v>
      </c>
      <c r="AA80" s="22">
        <v>0</v>
      </c>
      <c r="AB80" s="22">
        <v>0</v>
      </c>
      <c r="AC80" s="22">
        <v>215264</v>
      </c>
      <c r="AD80" s="22">
        <v>168351</v>
      </c>
      <c r="AE80" s="22">
        <v>0</v>
      </c>
      <c r="AF80" s="22">
        <v>0</v>
      </c>
      <c r="AG80" s="22">
        <v>0</v>
      </c>
      <c r="AH80" s="22">
        <v>0</v>
      </c>
      <c r="AI80" s="22">
        <v>355939</v>
      </c>
      <c r="AJ80" s="22">
        <v>0</v>
      </c>
      <c r="AK80" s="22">
        <v>0</v>
      </c>
      <c r="AL80" s="22">
        <v>0</v>
      </c>
      <c r="AM80" s="22">
        <v>0</v>
      </c>
      <c r="AN80" s="22">
        <v>4313076</v>
      </c>
      <c r="AO80" s="22">
        <v>0</v>
      </c>
      <c r="AP80" s="22">
        <v>0</v>
      </c>
      <c r="AQ80" s="22">
        <v>0</v>
      </c>
      <c r="AR80" s="22">
        <v>23503571</v>
      </c>
      <c r="AS80" s="22">
        <v>0</v>
      </c>
      <c r="AT80" s="22">
        <v>2574763</v>
      </c>
      <c r="AU80" s="22">
        <v>0</v>
      </c>
      <c r="AV80" s="22">
        <v>0</v>
      </c>
      <c r="AW80" s="22">
        <v>690817</v>
      </c>
      <c r="AX80" s="22">
        <v>373084</v>
      </c>
      <c r="AY80" s="22">
        <v>0</v>
      </c>
      <c r="AZ80" s="22">
        <v>0</v>
      </c>
      <c r="BA80" s="22">
        <v>0</v>
      </c>
      <c r="BB80" s="22">
        <v>0</v>
      </c>
      <c r="BC80" s="22">
        <v>7439005</v>
      </c>
      <c r="BD80" s="22">
        <v>0</v>
      </c>
      <c r="BE80" s="22">
        <v>0</v>
      </c>
      <c r="BF80" s="22">
        <v>0</v>
      </c>
      <c r="BG80" s="22">
        <v>0</v>
      </c>
      <c r="BH80" s="22">
        <v>813624</v>
      </c>
      <c r="BI80" s="22">
        <v>385504</v>
      </c>
      <c r="BJ80" s="22">
        <v>215112</v>
      </c>
      <c r="BK80" s="22">
        <v>0</v>
      </c>
      <c r="BL80" s="22">
        <v>281836</v>
      </c>
      <c r="BM80" s="22">
        <v>0</v>
      </c>
      <c r="BN80" s="22">
        <v>0</v>
      </c>
      <c r="BO80" s="22">
        <v>0</v>
      </c>
      <c r="BP80" s="22">
        <v>612598</v>
      </c>
      <c r="BQ80" s="22">
        <v>411131</v>
      </c>
      <c r="BR80" s="22">
        <v>0</v>
      </c>
      <c r="BS80" s="22">
        <v>0</v>
      </c>
      <c r="BT80" s="22">
        <v>0</v>
      </c>
      <c r="BU80" s="22">
        <v>0</v>
      </c>
      <c r="BV80" s="22">
        <v>776765</v>
      </c>
      <c r="BW80" s="22">
        <v>0</v>
      </c>
      <c r="BX80" s="22">
        <v>0</v>
      </c>
      <c r="BY80" s="22">
        <v>0</v>
      </c>
      <c r="BZ80" s="22">
        <v>0</v>
      </c>
      <c r="CA80" s="22">
        <v>2245730</v>
      </c>
      <c r="CB80" s="22">
        <v>0</v>
      </c>
      <c r="CC80" s="22">
        <v>0</v>
      </c>
      <c r="CD80" s="22">
        <v>0</v>
      </c>
      <c r="CE80" s="22">
        <v>16819969</v>
      </c>
      <c r="CF80" s="22">
        <v>6683602</v>
      </c>
    </row>
    <row r="81" spans="1:84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9061382</v>
      </c>
      <c r="F81" s="22">
        <v>0</v>
      </c>
      <c r="G81" s="22">
        <v>299978</v>
      </c>
      <c r="H81" s="22">
        <v>0</v>
      </c>
      <c r="I81" s="22">
        <v>0</v>
      </c>
      <c r="J81" s="22">
        <v>252240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1768403</v>
      </c>
      <c r="Q81" s="22">
        <v>0</v>
      </c>
      <c r="R81" s="22">
        <v>0</v>
      </c>
      <c r="S81" s="22">
        <v>0</v>
      </c>
      <c r="T81" s="22">
        <v>0</v>
      </c>
      <c r="U81" s="22">
        <v>1071170</v>
      </c>
      <c r="V81" s="22">
        <v>0</v>
      </c>
      <c r="W81" s="22">
        <v>267205</v>
      </c>
      <c r="X81" s="22">
        <v>0</v>
      </c>
      <c r="Y81" s="22">
        <v>100551</v>
      </c>
      <c r="Z81" s="22">
        <v>0</v>
      </c>
      <c r="AA81" s="22">
        <v>0</v>
      </c>
      <c r="AB81" s="22">
        <v>0</v>
      </c>
      <c r="AC81" s="22">
        <v>0</v>
      </c>
      <c r="AD81" s="22">
        <v>237328</v>
      </c>
      <c r="AE81" s="22">
        <v>101179</v>
      </c>
      <c r="AF81" s="22">
        <v>0</v>
      </c>
      <c r="AG81" s="22">
        <v>0</v>
      </c>
      <c r="AH81" s="22">
        <v>0</v>
      </c>
      <c r="AI81" s="22">
        <v>0</v>
      </c>
      <c r="AJ81" s="22">
        <v>183879</v>
      </c>
      <c r="AK81" s="22">
        <v>20000</v>
      </c>
      <c r="AL81" s="22">
        <v>0</v>
      </c>
      <c r="AM81" s="22">
        <v>0</v>
      </c>
      <c r="AN81" s="22">
        <v>2455434</v>
      </c>
      <c r="AO81" s="22">
        <v>0</v>
      </c>
      <c r="AP81" s="22">
        <v>0</v>
      </c>
      <c r="AQ81" s="22">
        <v>0</v>
      </c>
      <c r="AR81" s="22">
        <v>15818749</v>
      </c>
      <c r="AS81" s="22">
        <v>363541</v>
      </c>
      <c r="AT81" s="22">
        <v>2294852</v>
      </c>
      <c r="AU81" s="22">
        <v>0</v>
      </c>
      <c r="AV81" s="22">
        <v>0</v>
      </c>
      <c r="AW81" s="22">
        <v>757217</v>
      </c>
      <c r="AX81" s="22">
        <v>0</v>
      </c>
      <c r="AY81" s="22">
        <v>0</v>
      </c>
      <c r="AZ81" s="22">
        <v>0</v>
      </c>
      <c r="BA81" s="22">
        <v>0</v>
      </c>
      <c r="BB81" s="22">
        <v>0</v>
      </c>
      <c r="BC81" s="22">
        <v>8961607</v>
      </c>
      <c r="BD81" s="22">
        <v>0</v>
      </c>
      <c r="BE81" s="22">
        <v>0</v>
      </c>
      <c r="BF81" s="22">
        <v>0</v>
      </c>
      <c r="BG81" s="22">
        <v>0</v>
      </c>
      <c r="BH81" s="22">
        <v>805149</v>
      </c>
      <c r="BI81" s="22">
        <v>0</v>
      </c>
      <c r="BJ81" s="22">
        <v>358733</v>
      </c>
      <c r="BK81" s="22">
        <v>0</v>
      </c>
      <c r="BL81" s="22">
        <v>131189</v>
      </c>
      <c r="BM81" s="22">
        <v>0</v>
      </c>
      <c r="BN81" s="22">
        <v>0</v>
      </c>
      <c r="BO81" s="22">
        <v>0</v>
      </c>
      <c r="BP81" s="22">
        <v>0</v>
      </c>
      <c r="BQ81" s="22">
        <v>709987</v>
      </c>
      <c r="BR81" s="22">
        <v>63930</v>
      </c>
      <c r="BS81" s="22">
        <v>0</v>
      </c>
      <c r="BT81" s="22">
        <v>0</v>
      </c>
      <c r="BU81" s="22">
        <v>0</v>
      </c>
      <c r="BV81" s="22">
        <v>0</v>
      </c>
      <c r="BW81" s="22">
        <v>290009</v>
      </c>
      <c r="BX81" s="22">
        <v>59250</v>
      </c>
      <c r="BY81" s="22">
        <v>0</v>
      </c>
      <c r="BZ81" s="22">
        <v>0</v>
      </c>
      <c r="CA81" s="22">
        <v>2527053</v>
      </c>
      <c r="CB81" s="22">
        <v>0</v>
      </c>
      <c r="CC81" s="22">
        <v>0</v>
      </c>
      <c r="CD81" s="22">
        <v>0</v>
      </c>
      <c r="CE81" s="22">
        <v>17322517</v>
      </c>
      <c r="CF81" s="22">
        <v>-1503768</v>
      </c>
    </row>
    <row r="82" spans="1:84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32148052</v>
      </c>
      <c r="F82" s="22">
        <v>0</v>
      </c>
      <c r="G82" s="22">
        <v>3922445</v>
      </c>
      <c r="H82" s="22">
        <v>0</v>
      </c>
      <c r="I82" s="22">
        <v>9136</v>
      </c>
      <c r="J82" s="22">
        <v>641764</v>
      </c>
      <c r="K82" s="22">
        <v>13080</v>
      </c>
      <c r="L82" s="22">
        <v>0</v>
      </c>
      <c r="M82" s="22">
        <v>55</v>
      </c>
      <c r="N82" s="22">
        <v>0</v>
      </c>
      <c r="O82" s="22">
        <v>5956061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499969</v>
      </c>
      <c r="V82" s="22">
        <v>200017</v>
      </c>
      <c r="W82" s="22">
        <v>41867</v>
      </c>
      <c r="X82" s="22">
        <v>0</v>
      </c>
      <c r="Y82" s="22">
        <v>249187</v>
      </c>
      <c r="Z82" s="22">
        <v>0</v>
      </c>
      <c r="AA82" s="22">
        <v>0</v>
      </c>
      <c r="AB82" s="22">
        <v>0</v>
      </c>
      <c r="AC82" s="22">
        <v>457364</v>
      </c>
      <c r="AD82" s="22">
        <v>381927</v>
      </c>
      <c r="AE82" s="22">
        <v>0</v>
      </c>
      <c r="AF82" s="22">
        <v>0</v>
      </c>
      <c r="AG82" s="22">
        <v>74538</v>
      </c>
      <c r="AH82" s="22">
        <v>0</v>
      </c>
      <c r="AI82" s="22">
        <v>0</v>
      </c>
      <c r="AJ82" s="22">
        <v>247754</v>
      </c>
      <c r="AK82" s="22">
        <v>40000</v>
      </c>
      <c r="AL82" s="22">
        <v>0</v>
      </c>
      <c r="AM82" s="22">
        <v>0</v>
      </c>
      <c r="AN82" s="22">
        <v>9913005</v>
      </c>
      <c r="AO82" s="22">
        <v>0</v>
      </c>
      <c r="AP82" s="22">
        <v>0</v>
      </c>
      <c r="AQ82" s="22">
        <v>0</v>
      </c>
      <c r="AR82" s="22">
        <v>54796221</v>
      </c>
      <c r="AS82" s="22">
        <v>749817</v>
      </c>
      <c r="AT82" s="22">
        <v>2946528</v>
      </c>
      <c r="AU82" s="22">
        <v>0</v>
      </c>
      <c r="AV82" s="22">
        <v>1042107</v>
      </c>
      <c r="AW82" s="22">
        <v>1473041</v>
      </c>
      <c r="AX82" s="22">
        <v>178784</v>
      </c>
      <c r="AY82" s="22">
        <v>0</v>
      </c>
      <c r="AZ82" s="22">
        <v>33104</v>
      </c>
      <c r="BA82" s="22">
        <v>0</v>
      </c>
      <c r="BB82" s="22">
        <v>0</v>
      </c>
      <c r="BC82" s="22">
        <v>21413223</v>
      </c>
      <c r="BD82" s="22">
        <v>0</v>
      </c>
      <c r="BE82" s="22">
        <v>0</v>
      </c>
      <c r="BF82" s="22">
        <v>0</v>
      </c>
      <c r="BG82" s="22">
        <v>0</v>
      </c>
      <c r="BH82" s="22">
        <v>1211672</v>
      </c>
      <c r="BI82" s="22">
        <v>23840</v>
      </c>
      <c r="BJ82" s="22">
        <v>775935</v>
      </c>
      <c r="BK82" s="22">
        <v>0</v>
      </c>
      <c r="BL82" s="22">
        <v>274391</v>
      </c>
      <c r="BM82" s="22">
        <v>0</v>
      </c>
      <c r="BN82" s="22">
        <v>8876</v>
      </c>
      <c r="BO82" s="22">
        <v>0</v>
      </c>
      <c r="BP82" s="22">
        <v>942439</v>
      </c>
      <c r="BQ82" s="22">
        <v>1149934</v>
      </c>
      <c r="BR82" s="22">
        <v>0</v>
      </c>
      <c r="BS82" s="22">
        <v>0</v>
      </c>
      <c r="BT82" s="22">
        <v>0</v>
      </c>
      <c r="BU82" s="22">
        <v>0</v>
      </c>
      <c r="BV82" s="22">
        <v>0</v>
      </c>
      <c r="BW82" s="22">
        <v>847608</v>
      </c>
      <c r="BX82" s="22">
        <v>129597</v>
      </c>
      <c r="BY82" s="22">
        <v>0</v>
      </c>
      <c r="BZ82" s="22">
        <v>0</v>
      </c>
      <c r="CA82" s="22">
        <v>7619640</v>
      </c>
      <c r="CB82" s="22">
        <v>0</v>
      </c>
      <c r="CC82" s="22">
        <v>0</v>
      </c>
      <c r="CD82" s="22">
        <v>0</v>
      </c>
      <c r="CE82" s="22">
        <v>40820536</v>
      </c>
      <c r="CF82" s="22">
        <v>13975685</v>
      </c>
    </row>
    <row r="83" spans="1:84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17136610</v>
      </c>
      <c r="F83" s="22">
        <v>0</v>
      </c>
      <c r="G83" s="22">
        <v>55327</v>
      </c>
      <c r="H83" s="22">
        <v>2728651</v>
      </c>
      <c r="I83" s="22">
        <v>206400</v>
      </c>
      <c r="J83" s="22">
        <v>1420619</v>
      </c>
      <c r="K83" s="22">
        <v>3267</v>
      </c>
      <c r="L83" s="22">
        <v>99223</v>
      </c>
      <c r="M83" s="22">
        <v>223615</v>
      </c>
      <c r="N83" s="22">
        <v>0</v>
      </c>
      <c r="O83" s="22">
        <v>934</v>
      </c>
      <c r="P83" s="22">
        <v>2996347</v>
      </c>
      <c r="Q83" s="22">
        <v>0</v>
      </c>
      <c r="R83" s="22">
        <v>0</v>
      </c>
      <c r="S83" s="22">
        <v>0</v>
      </c>
      <c r="T83" s="22">
        <v>0</v>
      </c>
      <c r="U83" s="22">
        <v>24745</v>
      </c>
      <c r="V83" s="22">
        <v>0</v>
      </c>
      <c r="W83" s="22">
        <v>2511</v>
      </c>
      <c r="X83" s="22">
        <v>0</v>
      </c>
      <c r="Y83" s="22">
        <v>0</v>
      </c>
      <c r="Z83" s="22">
        <v>0</v>
      </c>
      <c r="AA83" s="22">
        <v>0</v>
      </c>
      <c r="AB83" s="22">
        <v>45504</v>
      </c>
      <c r="AC83" s="22">
        <v>326440</v>
      </c>
      <c r="AD83" s="22">
        <v>411083</v>
      </c>
      <c r="AE83" s="22">
        <v>0</v>
      </c>
      <c r="AF83" s="22">
        <v>0</v>
      </c>
      <c r="AG83" s="22">
        <v>236775</v>
      </c>
      <c r="AH83" s="22">
        <v>0</v>
      </c>
      <c r="AI83" s="22">
        <v>0</v>
      </c>
      <c r="AJ83" s="22">
        <v>0</v>
      </c>
      <c r="AK83" s="22">
        <v>176800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41087</v>
      </c>
      <c r="AR83" s="22">
        <v>26135938</v>
      </c>
      <c r="AS83" s="22">
        <v>538114</v>
      </c>
      <c r="AT83" s="22">
        <v>2356283</v>
      </c>
      <c r="AU83" s="22">
        <v>169726</v>
      </c>
      <c r="AV83" s="22">
        <v>155684</v>
      </c>
      <c r="AW83" s="22">
        <v>2336499</v>
      </c>
      <c r="AX83" s="22">
        <v>102621</v>
      </c>
      <c r="AY83" s="22">
        <v>29437</v>
      </c>
      <c r="AZ83" s="22">
        <v>379510</v>
      </c>
      <c r="BA83" s="22">
        <v>91633</v>
      </c>
      <c r="BB83" s="22">
        <v>1414266</v>
      </c>
      <c r="BC83" s="22">
        <v>10234795</v>
      </c>
      <c r="BD83" s="22">
        <v>0</v>
      </c>
      <c r="BE83" s="22">
        <v>0</v>
      </c>
      <c r="BF83" s="22">
        <v>10862</v>
      </c>
      <c r="BG83" s="22">
        <v>8675</v>
      </c>
      <c r="BH83" s="22">
        <v>217869</v>
      </c>
      <c r="BI83" s="22">
        <v>0</v>
      </c>
      <c r="BJ83" s="22">
        <v>972367</v>
      </c>
      <c r="BK83" s="22">
        <v>0</v>
      </c>
      <c r="BL83" s="22">
        <v>51215</v>
      </c>
      <c r="BM83" s="22">
        <v>0</v>
      </c>
      <c r="BN83" s="22">
        <v>0</v>
      </c>
      <c r="BO83" s="22">
        <v>152230</v>
      </c>
      <c r="BP83" s="22">
        <v>799737</v>
      </c>
      <c r="BQ83" s="22">
        <v>723573</v>
      </c>
      <c r="BR83" s="22">
        <v>155056</v>
      </c>
      <c r="BS83" s="22">
        <v>0</v>
      </c>
      <c r="BT83" s="22">
        <v>66379</v>
      </c>
      <c r="BU83" s="22">
        <v>0</v>
      </c>
      <c r="BV83" s="22">
        <v>450748</v>
      </c>
      <c r="BW83" s="22">
        <v>0</v>
      </c>
      <c r="BX83" s="22">
        <v>290700</v>
      </c>
      <c r="BY83" s="22">
        <v>0</v>
      </c>
      <c r="BZ83" s="22">
        <v>0</v>
      </c>
      <c r="CA83" s="22">
        <v>0</v>
      </c>
      <c r="CB83" s="22">
        <v>0</v>
      </c>
      <c r="CC83" s="22">
        <v>0</v>
      </c>
      <c r="CD83" s="22">
        <v>610075</v>
      </c>
      <c r="CE83" s="22">
        <v>22318054</v>
      </c>
      <c r="CF83" s="22">
        <v>3817884</v>
      </c>
    </row>
    <row r="84" spans="1:84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30459471</v>
      </c>
      <c r="F84" s="22">
        <v>3376510</v>
      </c>
      <c r="G84" s="22">
        <v>333103</v>
      </c>
      <c r="H84" s="22">
        <v>0</v>
      </c>
      <c r="I84" s="22">
        <v>6450</v>
      </c>
      <c r="J84" s="22">
        <v>474532</v>
      </c>
      <c r="K84" s="22">
        <v>17585</v>
      </c>
      <c r="L84" s="22">
        <v>0</v>
      </c>
      <c r="M84" s="22">
        <v>350</v>
      </c>
      <c r="N84" s="22">
        <v>0</v>
      </c>
      <c r="O84" s="22">
        <v>0</v>
      </c>
      <c r="P84" s="22">
        <v>11494195</v>
      </c>
      <c r="Q84" s="22">
        <v>0</v>
      </c>
      <c r="R84" s="22">
        <v>0</v>
      </c>
      <c r="S84" s="22">
        <v>0</v>
      </c>
      <c r="T84" s="22">
        <v>0</v>
      </c>
      <c r="U84" s="22">
        <v>45450</v>
      </c>
      <c r="V84" s="22">
        <v>22520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22740</v>
      </c>
      <c r="AD84" s="22">
        <v>246008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678632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  <c r="AR84" s="22">
        <v>47177546</v>
      </c>
      <c r="AS84" s="22">
        <v>593253</v>
      </c>
      <c r="AT84" s="22">
        <v>3065584</v>
      </c>
      <c r="AU84" s="22">
        <v>0</v>
      </c>
      <c r="AV84" s="22">
        <v>542261</v>
      </c>
      <c r="AW84" s="22">
        <v>884282</v>
      </c>
      <c r="AX84" s="22">
        <v>27117</v>
      </c>
      <c r="AY84" s="22">
        <v>24492</v>
      </c>
      <c r="AZ84" s="22">
        <v>3068</v>
      </c>
      <c r="BA84" s="22">
        <v>151041</v>
      </c>
      <c r="BB84" s="22">
        <v>0</v>
      </c>
      <c r="BC84" s="22">
        <v>18601109</v>
      </c>
      <c r="BD84" s="22">
        <v>0</v>
      </c>
      <c r="BE84" s="22">
        <v>0</v>
      </c>
      <c r="BF84" s="22">
        <v>0</v>
      </c>
      <c r="BG84" s="22">
        <v>0</v>
      </c>
      <c r="BH84" s="22">
        <v>121335</v>
      </c>
      <c r="BI84" s="22">
        <v>130191</v>
      </c>
      <c r="BJ84" s="22">
        <v>399516</v>
      </c>
      <c r="BK84" s="22">
        <v>0</v>
      </c>
      <c r="BL84" s="22">
        <v>44429</v>
      </c>
      <c r="BM84" s="22">
        <v>0</v>
      </c>
      <c r="BN84" s="22">
        <v>0</v>
      </c>
      <c r="BO84" s="22">
        <v>0</v>
      </c>
      <c r="BP84" s="22">
        <v>138971</v>
      </c>
      <c r="BQ84" s="22">
        <v>970989</v>
      </c>
      <c r="BR84" s="22">
        <v>0</v>
      </c>
      <c r="BS84" s="22">
        <v>0</v>
      </c>
      <c r="BT84" s="22">
        <v>0</v>
      </c>
      <c r="BU84" s="22">
        <v>0</v>
      </c>
      <c r="BV84" s="22">
        <v>0</v>
      </c>
      <c r="BW84" s="22">
        <v>1962380</v>
      </c>
      <c r="BX84" s="22">
        <v>48284</v>
      </c>
      <c r="BY84" s="22">
        <v>0</v>
      </c>
      <c r="BZ84" s="22">
        <v>0</v>
      </c>
      <c r="CA84" s="22">
        <v>0</v>
      </c>
      <c r="CB84" s="22">
        <v>0</v>
      </c>
      <c r="CC84" s="22">
        <v>0</v>
      </c>
      <c r="CD84" s="22">
        <v>0</v>
      </c>
      <c r="CE84" s="22">
        <v>27708302</v>
      </c>
      <c r="CF84" s="22">
        <v>19469244</v>
      </c>
    </row>
    <row r="85" spans="1:84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10200622</v>
      </c>
      <c r="F85" s="22">
        <v>0</v>
      </c>
      <c r="G85" s="22">
        <v>347367</v>
      </c>
      <c r="H85" s="22">
        <v>0</v>
      </c>
      <c r="I85" s="22">
        <v>0</v>
      </c>
      <c r="J85" s="22">
        <v>58400</v>
      </c>
      <c r="K85" s="22">
        <v>0</v>
      </c>
      <c r="L85" s="22">
        <v>0</v>
      </c>
      <c r="M85" s="22">
        <v>7320</v>
      </c>
      <c r="N85" s="22">
        <v>0</v>
      </c>
      <c r="O85" s="22">
        <v>0</v>
      </c>
      <c r="P85" s="22">
        <v>2327670</v>
      </c>
      <c r="Q85" s="22">
        <v>0</v>
      </c>
      <c r="R85" s="22">
        <v>0</v>
      </c>
      <c r="S85" s="22">
        <v>0</v>
      </c>
      <c r="T85" s="22">
        <v>0</v>
      </c>
      <c r="U85" s="22">
        <v>77765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596406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50538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0</v>
      </c>
      <c r="AR85" s="22">
        <v>13666088</v>
      </c>
      <c r="AS85" s="22">
        <v>340698</v>
      </c>
      <c r="AT85" s="22">
        <v>1931125</v>
      </c>
      <c r="AU85" s="22">
        <v>0</v>
      </c>
      <c r="AV85" s="22">
        <v>263439</v>
      </c>
      <c r="AW85" s="22">
        <v>341965</v>
      </c>
      <c r="AX85" s="22">
        <v>0</v>
      </c>
      <c r="AY85" s="22">
        <v>0</v>
      </c>
      <c r="AZ85" s="22">
        <v>174528</v>
      </c>
      <c r="BA85" s="22">
        <v>0</v>
      </c>
      <c r="BB85" s="22">
        <v>0</v>
      </c>
      <c r="BC85" s="22">
        <v>7373076</v>
      </c>
      <c r="BD85" s="22">
        <v>0</v>
      </c>
      <c r="BE85" s="22">
        <v>0</v>
      </c>
      <c r="BF85" s="22">
        <v>0</v>
      </c>
      <c r="BG85" s="22">
        <v>0</v>
      </c>
      <c r="BH85" s="22">
        <v>200567</v>
      </c>
      <c r="BI85" s="22">
        <v>0</v>
      </c>
      <c r="BJ85" s="22">
        <v>184990</v>
      </c>
      <c r="BK85" s="22">
        <v>0</v>
      </c>
      <c r="BL85" s="22">
        <v>34320</v>
      </c>
      <c r="BM85" s="22">
        <v>0</v>
      </c>
      <c r="BN85" s="22">
        <v>0</v>
      </c>
      <c r="BO85" s="22">
        <v>0</v>
      </c>
      <c r="BP85" s="22">
        <v>41349</v>
      </c>
      <c r="BQ85" s="22">
        <v>1705547</v>
      </c>
      <c r="BR85" s="22">
        <v>0</v>
      </c>
      <c r="BS85" s="22">
        <v>0</v>
      </c>
      <c r="BT85" s="22">
        <v>0</v>
      </c>
      <c r="BU85" s="22">
        <v>0</v>
      </c>
      <c r="BV85" s="22">
        <v>0</v>
      </c>
      <c r="BW85" s="22">
        <v>406611</v>
      </c>
      <c r="BX85" s="22">
        <v>42836</v>
      </c>
      <c r="BY85" s="22">
        <v>0</v>
      </c>
      <c r="BZ85" s="22">
        <v>0</v>
      </c>
      <c r="CA85" s="22">
        <v>0</v>
      </c>
      <c r="CB85" s="22">
        <v>0</v>
      </c>
      <c r="CC85" s="22">
        <v>0</v>
      </c>
      <c r="CD85" s="22">
        <v>0</v>
      </c>
      <c r="CE85" s="22">
        <v>13041051</v>
      </c>
      <c r="CF85" s="22">
        <v>625037</v>
      </c>
    </row>
    <row r="86" spans="1:84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11481706</v>
      </c>
      <c r="F86" s="22">
        <v>0</v>
      </c>
      <c r="G86" s="22">
        <v>1984853</v>
      </c>
      <c r="H86" s="22">
        <v>0</v>
      </c>
      <c r="I86" s="22">
        <v>0</v>
      </c>
      <c r="J86" s="22">
        <v>125964</v>
      </c>
      <c r="K86" s="22">
        <v>132187</v>
      </c>
      <c r="L86" s="22">
        <v>0</v>
      </c>
      <c r="M86" s="22">
        <v>30711</v>
      </c>
      <c r="N86" s="22">
        <v>0</v>
      </c>
      <c r="O86" s="22">
        <v>0</v>
      </c>
      <c r="P86" s="22">
        <v>3762699</v>
      </c>
      <c r="Q86" s="22">
        <v>134451</v>
      </c>
      <c r="R86" s="22">
        <v>0</v>
      </c>
      <c r="S86" s="22">
        <v>0</v>
      </c>
      <c r="T86" s="22">
        <v>0</v>
      </c>
      <c r="U86" s="22">
        <v>854048</v>
      </c>
      <c r="V86" s="22">
        <v>122829</v>
      </c>
      <c r="W86" s="22">
        <v>86411</v>
      </c>
      <c r="X86" s="22">
        <v>0</v>
      </c>
      <c r="Y86" s="22">
        <v>0</v>
      </c>
      <c r="Z86" s="22">
        <v>0</v>
      </c>
      <c r="AA86" s="22">
        <v>11050</v>
      </c>
      <c r="AB86" s="22">
        <v>0</v>
      </c>
      <c r="AC86" s="22">
        <v>164624</v>
      </c>
      <c r="AD86" s="22">
        <v>247766</v>
      </c>
      <c r="AE86" s="22">
        <v>15147</v>
      </c>
      <c r="AF86" s="22">
        <v>0</v>
      </c>
      <c r="AG86" s="22">
        <v>0</v>
      </c>
      <c r="AH86" s="22">
        <v>0</v>
      </c>
      <c r="AI86" s="22">
        <v>0</v>
      </c>
      <c r="AJ86" s="22">
        <v>140233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0</v>
      </c>
      <c r="AR86" s="22">
        <v>19294679</v>
      </c>
      <c r="AS86" s="22">
        <v>365009</v>
      </c>
      <c r="AT86" s="22">
        <v>2502897</v>
      </c>
      <c r="AU86" s="22">
        <v>0</v>
      </c>
      <c r="AV86" s="22">
        <v>0</v>
      </c>
      <c r="AW86" s="22">
        <v>789449</v>
      </c>
      <c r="AX86" s="22">
        <v>88672</v>
      </c>
      <c r="AY86" s="22">
        <v>0</v>
      </c>
      <c r="AZ86" s="22">
        <v>970820</v>
      </c>
      <c r="BA86" s="22">
        <v>0</v>
      </c>
      <c r="BB86" s="22">
        <v>0</v>
      </c>
      <c r="BC86" s="22">
        <v>6896191</v>
      </c>
      <c r="BD86" s="22">
        <v>140703</v>
      </c>
      <c r="BE86" s="22">
        <v>0</v>
      </c>
      <c r="BF86" s="22">
        <v>0</v>
      </c>
      <c r="BG86" s="22">
        <v>0</v>
      </c>
      <c r="BH86" s="22">
        <v>1135498</v>
      </c>
      <c r="BI86" s="22">
        <v>592321</v>
      </c>
      <c r="BJ86" s="22">
        <v>75660</v>
      </c>
      <c r="BK86" s="22">
        <v>0</v>
      </c>
      <c r="BL86" s="22">
        <v>72431</v>
      </c>
      <c r="BM86" s="22">
        <v>0</v>
      </c>
      <c r="BN86" s="22">
        <v>11500</v>
      </c>
      <c r="BO86" s="22">
        <v>0</v>
      </c>
      <c r="BP86" s="22">
        <v>1111509</v>
      </c>
      <c r="BQ86" s="22">
        <v>560873</v>
      </c>
      <c r="BR86" s="22">
        <v>0</v>
      </c>
      <c r="BS86" s="22">
        <v>0</v>
      </c>
      <c r="BT86" s="22">
        <v>0</v>
      </c>
      <c r="BU86" s="22">
        <v>0</v>
      </c>
      <c r="BV86" s="22">
        <v>0</v>
      </c>
      <c r="BW86" s="22">
        <v>1187114</v>
      </c>
      <c r="BX86" s="22">
        <v>239867</v>
      </c>
      <c r="BY86" s="22">
        <v>0</v>
      </c>
      <c r="BZ86" s="22">
        <v>0</v>
      </c>
      <c r="CA86" s="22">
        <v>0</v>
      </c>
      <c r="CB86" s="22">
        <v>0</v>
      </c>
      <c r="CC86" s="22">
        <v>0</v>
      </c>
      <c r="CD86" s="22">
        <v>4597</v>
      </c>
      <c r="CE86" s="22">
        <v>16745111</v>
      </c>
      <c r="CF86" s="22">
        <v>2549568</v>
      </c>
    </row>
    <row r="87" spans="1:84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26040008</v>
      </c>
      <c r="F87" s="22">
        <v>0</v>
      </c>
      <c r="G87" s="22">
        <v>0</v>
      </c>
      <c r="H87" s="22">
        <v>0</v>
      </c>
      <c r="I87" s="22">
        <v>0</v>
      </c>
      <c r="J87" s="22">
        <v>818038</v>
      </c>
      <c r="K87" s="22">
        <v>0</v>
      </c>
      <c r="L87" s="22">
        <v>0</v>
      </c>
      <c r="M87" s="22">
        <v>265046</v>
      </c>
      <c r="N87" s="22">
        <v>0</v>
      </c>
      <c r="O87" s="22">
        <v>0</v>
      </c>
      <c r="P87" s="22">
        <v>6603526</v>
      </c>
      <c r="Q87" s="22">
        <v>0</v>
      </c>
      <c r="R87" s="22">
        <v>0</v>
      </c>
      <c r="S87" s="22">
        <v>0</v>
      </c>
      <c r="T87" s="22">
        <v>0</v>
      </c>
      <c r="U87" s="22">
        <v>782069</v>
      </c>
      <c r="V87" s="22">
        <v>1700714</v>
      </c>
      <c r="W87" s="22">
        <v>386896</v>
      </c>
      <c r="X87" s="22">
        <v>0</v>
      </c>
      <c r="Y87" s="22">
        <v>374537</v>
      </c>
      <c r="Z87" s="22">
        <v>0</v>
      </c>
      <c r="AA87" s="22">
        <v>0</v>
      </c>
      <c r="AB87" s="22">
        <v>0</v>
      </c>
      <c r="AC87" s="22">
        <v>339101</v>
      </c>
      <c r="AD87" s="22">
        <v>346570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696209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114125</v>
      </c>
      <c r="AR87" s="22">
        <v>38466839</v>
      </c>
      <c r="AS87" s="22">
        <v>0</v>
      </c>
      <c r="AT87" s="22">
        <v>6699741</v>
      </c>
      <c r="AU87" s="22">
        <v>0</v>
      </c>
      <c r="AV87" s="22">
        <v>0</v>
      </c>
      <c r="AW87" s="22">
        <v>1595827</v>
      </c>
      <c r="AX87" s="22">
        <v>0</v>
      </c>
      <c r="AY87" s="22">
        <v>0</v>
      </c>
      <c r="AZ87" s="22">
        <v>2013487</v>
      </c>
      <c r="BA87" s="22">
        <v>0</v>
      </c>
      <c r="BB87" s="22">
        <v>0</v>
      </c>
      <c r="BC87" s="22">
        <v>15654537</v>
      </c>
      <c r="BD87" s="22">
        <v>0</v>
      </c>
      <c r="BE87" s="22">
        <v>0</v>
      </c>
      <c r="BF87" s="22">
        <v>0</v>
      </c>
      <c r="BG87" s="22">
        <v>0</v>
      </c>
      <c r="BH87" s="22">
        <v>809986</v>
      </c>
      <c r="BI87" s="22">
        <v>1658265</v>
      </c>
      <c r="BJ87" s="22">
        <v>1041831</v>
      </c>
      <c r="BK87" s="22">
        <v>0</v>
      </c>
      <c r="BL87" s="22">
        <v>500445</v>
      </c>
      <c r="BM87" s="22">
        <v>0</v>
      </c>
      <c r="BN87" s="22">
        <v>0</v>
      </c>
      <c r="BO87" s="22">
        <v>0</v>
      </c>
      <c r="BP87" s="22">
        <v>1289914</v>
      </c>
      <c r="BQ87" s="22">
        <v>912334</v>
      </c>
      <c r="BR87" s="22">
        <v>0</v>
      </c>
      <c r="BS87" s="22">
        <v>0</v>
      </c>
      <c r="BT87" s="22">
        <v>0</v>
      </c>
      <c r="BU87" s="22">
        <v>0</v>
      </c>
      <c r="BV87" s="22">
        <v>0</v>
      </c>
      <c r="BW87" s="22">
        <v>1948336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0</v>
      </c>
      <c r="CD87" s="22">
        <v>0</v>
      </c>
      <c r="CE87" s="22">
        <v>34124703</v>
      </c>
      <c r="CF87" s="22">
        <v>4342136</v>
      </c>
    </row>
    <row r="88" spans="1:84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0</v>
      </c>
      <c r="F88" s="22">
        <v>0</v>
      </c>
      <c r="G88" s="22">
        <v>33129876</v>
      </c>
      <c r="H88" s="22">
        <v>0</v>
      </c>
      <c r="I88" s="22">
        <v>150369</v>
      </c>
      <c r="J88" s="22">
        <v>204958</v>
      </c>
      <c r="K88" s="22">
        <v>0</v>
      </c>
      <c r="L88" s="22">
        <v>0</v>
      </c>
      <c r="M88" s="22">
        <v>0</v>
      </c>
      <c r="N88" s="22">
        <v>36302</v>
      </c>
      <c r="O88" s="22">
        <v>0</v>
      </c>
      <c r="P88" s="22">
        <v>4368524</v>
      </c>
      <c r="Q88" s="22">
        <v>0</v>
      </c>
      <c r="R88" s="22">
        <v>0</v>
      </c>
      <c r="S88" s="22">
        <v>0</v>
      </c>
      <c r="T88" s="22">
        <v>0</v>
      </c>
      <c r="U88" s="22">
        <v>688406</v>
      </c>
      <c r="V88" s="22">
        <v>683294</v>
      </c>
      <c r="W88" s="22">
        <v>77292</v>
      </c>
      <c r="X88" s="22">
        <v>0</v>
      </c>
      <c r="Y88" s="22">
        <v>0</v>
      </c>
      <c r="Z88" s="22">
        <v>0</v>
      </c>
      <c r="AA88" s="22">
        <v>3050</v>
      </c>
      <c r="AB88" s="22">
        <v>0</v>
      </c>
      <c r="AC88" s="22">
        <v>0</v>
      </c>
      <c r="AD88" s="22">
        <v>458468</v>
      </c>
      <c r="AE88" s="22">
        <v>1301505</v>
      </c>
      <c r="AF88" s="22">
        <v>0</v>
      </c>
      <c r="AG88" s="22">
        <v>0</v>
      </c>
      <c r="AH88" s="22">
        <v>0</v>
      </c>
      <c r="AI88" s="22">
        <v>0</v>
      </c>
      <c r="AJ88" s="22">
        <v>42099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1952233</v>
      </c>
      <c r="AR88" s="22">
        <v>43096376</v>
      </c>
      <c r="AS88" s="22">
        <v>543172</v>
      </c>
      <c r="AT88" s="22">
        <v>7954848</v>
      </c>
      <c r="AU88" s="22">
        <v>0</v>
      </c>
      <c r="AV88" s="22">
        <v>1565474</v>
      </c>
      <c r="AW88" s="22">
        <v>2016098</v>
      </c>
      <c r="AX88" s="22">
        <v>104022</v>
      </c>
      <c r="AY88" s="22">
        <v>0</v>
      </c>
      <c r="AZ88" s="22">
        <v>0</v>
      </c>
      <c r="BA88" s="22">
        <v>287623</v>
      </c>
      <c r="BB88" s="22">
        <v>0</v>
      </c>
      <c r="BC88" s="22">
        <v>29405048</v>
      </c>
      <c r="BD88" s="22">
        <v>0</v>
      </c>
      <c r="BE88" s="22">
        <v>0</v>
      </c>
      <c r="BF88" s="22">
        <v>0</v>
      </c>
      <c r="BG88" s="22">
        <v>0</v>
      </c>
      <c r="BH88" s="22">
        <v>2409907</v>
      </c>
      <c r="BI88" s="22">
        <v>836774</v>
      </c>
      <c r="BJ88" s="22">
        <v>1819409</v>
      </c>
      <c r="BK88" s="22">
        <v>0</v>
      </c>
      <c r="BL88" s="22">
        <v>0</v>
      </c>
      <c r="BM88" s="22">
        <v>0</v>
      </c>
      <c r="BN88" s="22">
        <v>204720</v>
      </c>
      <c r="BO88" s="22">
        <v>0</v>
      </c>
      <c r="BP88" s="22">
        <v>0</v>
      </c>
      <c r="BQ88" s="22">
        <v>1650133</v>
      </c>
      <c r="BR88" s="22">
        <v>2069508</v>
      </c>
      <c r="BS88" s="22">
        <v>0</v>
      </c>
      <c r="BT88" s="22">
        <v>0</v>
      </c>
      <c r="BU88" s="22">
        <v>0</v>
      </c>
      <c r="BV88" s="22">
        <v>0</v>
      </c>
      <c r="BW88" s="22">
        <v>1455197</v>
      </c>
      <c r="BX88" s="22">
        <v>0</v>
      </c>
      <c r="BY88" s="22">
        <v>0</v>
      </c>
      <c r="BZ88" s="22">
        <v>0</v>
      </c>
      <c r="CA88" s="22">
        <v>0</v>
      </c>
      <c r="CB88" s="22">
        <v>0</v>
      </c>
      <c r="CC88" s="22">
        <v>0</v>
      </c>
      <c r="CD88" s="22">
        <v>0</v>
      </c>
      <c r="CE88" s="22">
        <v>52321933</v>
      </c>
      <c r="CF88" s="22">
        <v>-9225557</v>
      </c>
    </row>
    <row r="89" spans="1:84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0</v>
      </c>
      <c r="F89" s="22">
        <v>0</v>
      </c>
      <c r="G89" s="22">
        <v>15643307</v>
      </c>
      <c r="H89" s="22">
        <v>0</v>
      </c>
      <c r="I89" s="22">
        <v>0</v>
      </c>
      <c r="J89" s="22">
        <v>545409</v>
      </c>
      <c r="K89" s="22">
        <v>21786</v>
      </c>
      <c r="L89" s="22">
        <v>0</v>
      </c>
      <c r="M89" s="22">
        <v>203833</v>
      </c>
      <c r="N89" s="22">
        <v>0</v>
      </c>
      <c r="O89" s="22">
        <v>0</v>
      </c>
      <c r="P89" s="22">
        <v>3453836</v>
      </c>
      <c r="Q89" s="22">
        <v>0</v>
      </c>
      <c r="R89" s="22">
        <v>0</v>
      </c>
      <c r="S89" s="22">
        <v>0</v>
      </c>
      <c r="T89" s="22">
        <v>0</v>
      </c>
      <c r="U89" s="22">
        <v>531047</v>
      </c>
      <c r="V89" s="22">
        <v>0</v>
      </c>
      <c r="W89" s="22">
        <v>0</v>
      </c>
      <c r="X89" s="22">
        <v>276550</v>
      </c>
      <c r="Y89" s="22">
        <v>0</v>
      </c>
      <c r="Z89" s="22">
        <v>0</v>
      </c>
      <c r="AA89" s="22">
        <v>0</v>
      </c>
      <c r="AB89" s="22">
        <v>69600</v>
      </c>
      <c r="AC89" s="22">
        <v>315359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5752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0</v>
      </c>
      <c r="AR89" s="22">
        <v>21066479</v>
      </c>
      <c r="AS89" s="22">
        <v>0</v>
      </c>
      <c r="AT89" s="22">
        <v>3958208</v>
      </c>
      <c r="AU89" s="22">
        <v>166568</v>
      </c>
      <c r="AV89" s="22">
        <v>0</v>
      </c>
      <c r="AW89" s="22">
        <v>1103631</v>
      </c>
      <c r="AX89" s="22">
        <v>45407</v>
      </c>
      <c r="AY89" s="22">
        <v>0</v>
      </c>
      <c r="AZ89" s="22">
        <v>1068140</v>
      </c>
      <c r="BA89" s="22">
        <v>0</v>
      </c>
      <c r="BB89" s="22">
        <v>0</v>
      </c>
      <c r="BC89" s="22">
        <v>13069141</v>
      </c>
      <c r="BD89" s="22">
        <v>0</v>
      </c>
      <c r="BE89" s="22">
        <v>0</v>
      </c>
      <c r="BF89" s="22">
        <v>0</v>
      </c>
      <c r="BG89" s="22">
        <v>0</v>
      </c>
      <c r="BH89" s="22">
        <v>994777</v>
      </c>
      <c r="BI89" s="22">
        <v>0</v>
      </c>
      <c r="BJ89" s="22">
        <v>0</v>
      </c>
      <c r="BK89" s="22">
        <v>713223</v>
      </c>
      <c r="BL89" s="22">
        <v>0</v>
      </c>
      <c r="BM89" s="22">
        <v>0</v>
      </c>
      <c r="BN89" s="22">
        <v>0</v>
      </c>
      <c r="BO89" s="22">
        <v>0</v>
      </c>
      <c r="BP89" s="22">
        <v>738109</v>
      </c>
      <c r="BQ89" s="22">
        <v>0</v>
      </c>
      <c r="BR89" s="22">
        <v>0</v>
      </c>
      <c r="BS89" s="22">
        <v>0</v>
      </c>
      <c r="BT89" s="22">
        <v>0</v>
      </c>
      <c r="BU89" s="22">
        <v>0</v>
      </c>
      <c r="BV89" s="22">
        <v>0</v>
      </c>
      <c r="BW89" s="22">
        <v>431298</v>
      </c>
      <c r="BX89" s="22">
        <v>0</v>
      </c>
      <c r="BY89" s="22">
        <v>0</v>
      </c>
      <c r="BZ89" s="22">
        <v>0</v>
      </c>
      <c r="CA89" s="22">
        <v>0</v>
      </c>
      <c r="CB89" s="22">
        <v>0</v>
      </c>
      <c r="CC89" s="22">
        <v>0</v>
      </c>
      <c r="CD89" s="22">
        <v>0</v>
      </c>
      <c r="CE89" s="22">
        <v>22288502</v>
      </c>
      <c r="CF89" s="22">
        <v>-1222023</v>
      </c>
    </row>
    <row r="90" spans="1:84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29222653</v>
      </c>
      <c r="F90" s="22">
        <v>3224</v>
      </c>
      <c r="G90" s="22">
        <v>83941</v>
      </c>
      <c r="H90" s="22">
        <v>4174706</v>
      </c>
      <c r="I90" s="22">
        <v>1663</v>
      </c>
      <c r="J90" s="22">
        <v>69456</v>
      </c>
      <c r="K90" s="22">
        <v>134882</v>
      </c>
      <c r="L90" s="22">
        <v>0</v>
      </c>
      <c r="M90" s="22">
        <v>0</v>
      </c>
      <c r="N90" s="22">
        <v>0</v>
      </c>
      <c r="O90" s="22">
        <v>0</v>
      </c>
      <c r="P90" s="22">
        <v>454695</v>
      </c>
      <c r="Q90" s="22">
        <v>190848</v>
      </c>
      <c r="R90" s="22">
        <v>0</v>
      </c>
      <c r="S90" s="22">
        <v>0</v>
      </c>
      <c r="T90" s="22">
        <v>0</v>
      </c>
      <c r="U90" s="22">
        <v>273906</v>
      </c>
      <c r="V90" s="22">
        <v>142766</v>
      </c>
      <c r="W90" s="22">
        <v>39528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34055</v>
      </c>
      <c r="AD90" s="22">
        <v>15834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6945</v>
      </c>
      <c r="AK90" s="22">
        <v>0</v>
      </c>
      <c r="AL90" s="22">
        <v>0</v>
      </c>
      <c r="AM90" s="22">
        <v>79</v>
      </c>
      <c r="AN90" s="22">
        <v>0</v>
      </c>
      <c r="AO90" s="22">
        <v>0</v>
      </c>
      <c r="AP90" s="22">
        <v>0</v>
      </c>
      <c r="AQ90" s="22">
        <v>0</v>
      </c>
      <c r="AR90" s="22">
        <v>34849181</v>
      </c>
      <c r="AS90" s="22">
        <v>754631</v>
      </c>
      <c r="AT90" s="22">
        <v>3574538</v>
      </c>
      <c r="AU90" s="22">
        <v>4196665</v>
      </c>
      <c r="AV90" s="22">
        <v>0</v>
      </c>
      <c r="AW90" s="22">
        <v>1242974</v>
      </c>
      <c r="AX90" s="22">
        <v>62812</v>
      </c>
      <c r="AY90" s="22">
        <v>0</v>
      </c>
      <c r="AZ90" s="22">
        <v>617965</v>
      </c>
      <c r="BA90" s="22">
        <v>126478</v>
      </c>
      <c r="BB90" s="22">
        <v>0</v>
      </c>
      <c r="BC90" s="22">
        <v>13757435</v>
      </c>
      <c r="BD90" s="22">
        <v>1238464</v>
      </c>
      <c r="BE90" s="22">
        <v>0</v>
      </c>
      <c r="BF90" s="22">
        <v>0</v>
      </c>
      <c r="BG90" s="22">
        <v>0</v>
      </c>
      <c r="BH90" s="22">
        <v>953711</v>
      </c>
      <c r="BI90" s="22">
        <v>424339</v>
      </c>
      <c r="BJ90" s="22">
        <v>837512</v>
      </c>
      <c r="BK90" s="22">
        <v>0</v>
      </c>
      <c r="BL90" s="22">
        <v>276878</v>
      </c>
      <c r="BM90" s="22">
        <v>0</v>
      </c>
      <c r="BN90" s="22">
        <v>10148</v>
      </c>
      <c r="BO90" s="22">
        <v>0</v>
      </c>
      <c r="BP90" s="22">
        <v>699810</v>
      </c>
      <c r="BQ90" s="22">
        <v>919827</v>
      </c>
      <c r="BR90" s="22">
        <v>0</v>
      </c>
      <c r="BS90" s="22">
        <v>0</v>
      </c>
      <c r="BT90" s="22">
        <v>0</v>
      </c>
      <c r="BU90" s="22">
        <v>0</v>
      </c>
      <c r="BV90" s="22">
        <v>356623</v>
      </c>
      <c r="BW90" s="22">
        <v>572034</v>
      </c>
      <c r="BX90" s="22">
        <v>367711</v>
      </c>
      <c r="BY90" s="22">
        <v>0</v>
      </c>
      <c r="BZ90" s="22">
        <v>0</v>
      </c>
      <c r="CA90" s="22">
        <v>0</v>
      </c>
      <c r="CB90" s="22">
        <v>0</v>
      </c>
      <c r="CC90" s="22">
        <v>0</v>
      </c>
      <c r="CD90" s="22">
        <v>0</v>
      </c>
      <c r="CE90" s="22">
        <v>30990555</v>
      </c>
      <c r="CF90" s="22">
        <v>3858626</v>
      </c>
    </row>
    <row r="91" spans="1:84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71256938</v>
      </c>
      <c r="F91" s="22">
        <v>0</v>
      </c>
      <c r="G91" s="22">
        <v>7158562</v>
      </c>
      <c r="H91" s="22">
        <v>0</v>
      </c>
      <c r="I91" s="22">
        <v>93520</v>
      </c>
      <c r="J91" s="22">
        <v>1594594</v>
      </c>
      <c r="K91" s="22">
        <v>-20000</v>
      </c>
      <c r="L91" s="22">
        <v>0</v>
      </c>
      <c r="M91" s="22">
        <v>448</v>
      </c>
      <c r="N91" s="22">
        <v>1110688</v>
      </c>
      <c r="O91" s="22">
        <v>0</v>
      </c>
      <c r="P91" s="22">
        <v>1883297</v>
      </c>
      <c r="Q91" s="22">
        <v>150295</v>
      </c>
      <c r="R91" s="22">
        <v>0</v>
      </c>
      <c r="S91" s="22">
        <v>0</v>
      </c>
      <c r="T91" s="22">
        <v>0</v>
      </c>
      <c r="U91" s="22">
        <v>364362</v>
      </c>
      <c r="V91" s="22">
        <v>2782460</v>
      </c>
      <c r="W91" s="22">
        <v>313833</v>
      </c>
      <c r="X91" s="22">
        <v>0</v>
      </c>
      <c r="Y91" s="22">
        <v>422574</v>
      </c>
      <c r="Z91" s="22">
        <v>0</v>
      </c>
      <c r="AA91" s="22">
        <v>8150</v>
      </c>
      <c r="AB91" s="22">
        <v>0</v>
      </c>
      <c r="AC91" s="22">
        <v>55215</v>
      </c>
      <c r="AD91" s="22">
        <v>186390</v>
      </c>
      <c r="AE91" s="22">
        <v>219</v>
      </c>
      <c r="AF91" s="22">
        <v>0</v>
      </c>
      <c r="AG91" s="22">
        <v>0</v>
      </c>
      <c r="AH91" s="22">
        <v>0</v>
      </c>
      <c r="AI91" s="22">
        <v>0</v>
      </c>
      <c r="AJ91" s="22">
        <v>339715</v>
      </c>
      <c r="AK91" s="22">
        <v>1057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0</v>
      </c>
      <c r="AR91" s="22">
        <v>87702317</v>
      </c>
      <c r="AS91" s="22">
        <v>879940</v>
      </c>
      <c r="AT91" s="22">
        <v>13790474</v>
      </c>
      <c r="AU91" s="22">
        <v>0</v>
      </c>
      <c r="AV91" s="22">
        <v>7197214</v>
      </c>
      <c r="AW91" s="22">
        <v>1781642</v>
      </c>
      <c r="AX91" s="22">
        <v>259371</v>
      </c>
      <c r="AY91" s="22">
        <v>0</v>
      </c>
      <c r="AZ91" s="22">
        <v>1353470</v>
      </c>
      <c r="BA91" s="22">
        <v>1319331</v>
      </c>
      <c r="BB91" s="22">
        <v>0</v>
      </c>
      <c r="BC91" s="22">
        <v>34981539</v>
      </c>
      <c r="BD91" s="22">
        <v>409199</v>
      </c>
      <c r="BE91" s="22">
        <v>0</v>
      </c>
      <c r="BF91" s="22">
        <v>0</v>
      </c>
      <c r="BG91" s="22">
        <v>0</v>
      </c>
      <c r="BH91" s="22">
        <v>1518762</v>
      </c>
      <c r="BI91" s="22">
        <v>1253828</v>
      </c>
      <c r="BJ91" s="22">
        <v>2377378</v>
      </c>
      <c r="BK91" s="22">
        <v>0</v>
      </c>
      <c r="BL91" s="22">
        <v>972620</v>
      </c>
      <c r="BM91" s="22">
        <v>0</v>
      </c>
      <c r="BN91" s="22">
        <v>34602</v>
      </c>
      <c r="BO91" s="22">
        <v>0</v>
      </c>
      <c r="BP91" s="22">
        <v>766177</v>
      </c>
      <c r="BQ91" s="22">
        <v>1790892</v>
      </c>
      <c r="BR91" s="22">
        <v>0</v>
      </c>
      <c r="BS91" s="22">
        <v>0</v>
      </c>
      <c r="BT91" s="22">
        <v>0</v>
      </c>
      <c r="BU91" s="22">
        <v>0</v>
      </c>
      <c r="BV91" s="22">
        <v>0</v>
      </c>
      <c r="BW91" s="22">
        <v>4652026</v>
      </c>
      <c r="BX91" s="22">
        <v>1413207</v>
      </c>
      <c r="BY91" s="22">
        <v>0</v>
      </c>
      <c r="BZ91" s="22">
        <v>0</v>
      </c>
      <c r="CA91" s="22">
        <v>0</v>
      </c>
      <c r="CB91" s="22">
        <v>0</v>
      </c>
      <c r="CC91" s="22">
        <v>0</v>
      </c>
      <c r="CD91" s="22">
        <v>0</v>
      </c>
      <c r="CE91" s="22">
        <v>76751672</v>
      </c>
      <c r="CF91" s="22">
        <v>10950645</v>
      </c>
    </row>
    <row r="92" spans="1:84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4490607</v>
      </c>
      <c r="F92" s="22">
        <v>0</v>
      </c>
      <c r="G92" s="22">
        <v>1793020</v>
      </c>
      <c r="H92" s="22">
        <v>0</v>
      </c>
      <c r="I92" s="22">
        <v>2859</v>
      </c>
      <c r="J92" s="22">
        <v>276251</v>
      </c>
      <c r="K92" s="22">
        <v>0</v>
      </c>
      <c r="L92" s="22">
        <v>0</v>
      </c>
      <c r="M92" s="22">
        <v>38815</v>
      </c>
      <c r="N92" s="22">
        <v>12525</v>
      </c>
      <c r="O92" s="22">
        <v>0</v>
      </c>
      <c r="P92" s="22">
        <v>64262</v>
      </c>
      <c r="Q92" s="22">
        <v>0</v>
      </c>
      <c r="R92" s="22">
        <v>0</v>
      </c>
      <c r="S92" s="22">
        <v>0</v>
      </c>
      <c r="T92" s="22">
        <v>0</v>
      </c>
      <c r="U92" s="22">
        <v>2062852</v>
      </c>
      <c r="V92" s="22">
        <v>616434</v>
      </c>
      <c r="W92" s="22">
        <v>575032</v>
      </c>
      <c r="X92" s="22">
        <v>0</v>
      </c>
      <c r="Y92" s="22">
        <v>0</v>
      </c>
      <c r="Z92" s="22">
        <v>0</v>
      </c>
      <c r="AA92" s="22">
        <v>29401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24280</v>
      </c>
      <c r="AI92" s="22">
        <v>0</v>
      </c>
      <c r="AJ92" s="22">
        <v>612252</v>
      </c>
      <c r="AK92" s="22">
        <v>0</v>
      </c>
      <c r="AL92" s="22">
        <v>0</v>
      </c>
      <c r="AM92" s="22">
        <v>57953</v>
      </c>
      <c r="AN92" s="22">
        <v>0</v>
      </c>
      <c r="AO92" s="22">
        <v>0</v>
      </c>
      <c r="AP92" s="22">
        <v>0</v>
      </c>
      <c r="AQ92" s="22">
        <v>0</v>
      </c>
      <c r="AR92" s="22">
        <v>10656543</v>
      </c>
      <c r="AS92" s="22">
        <v>0</v>
      </c>
      <c r="AT92" s="22">
        <v>1791722</v>
      </c>
      <c r="AU92" s="22">
        <v>0</v>
      </c>
      <c r="AV92" s="22">
        <v>148164</v>
      </c>
      <c r="AW92" s="22">
        <v>419796</v>
      </c>
      <c r="AX92" s="22">
        <v>0</v>
      </c>
      <c r="AY92" s="22">
        <v>0</v>
      </c>
      <c r="AZ92" s="22">
        <v>166408</v>
      </c>
      <c r="BA92" s="22">
        <v>3040</v>
      </c>
      <c r="BB92" s="22">
        <v>0</v>
      </c>
      <c r="BC92" s="22">
        <v>2263353</v>
      </c>
      <c r="BD92" s="22">
        <v>0</v>
      </c>
      <c r="BE92" s="22">
        <v>0</v>
      </c>
      <c r="BF92" s="22">
        <v>0</v>
      </c>
      <c r="BG92" s="22">
        <v>0</v>
      </c>
      <c r="BH92" s="22">
        <v>2301351</v>
      </c>
      <c r="BI92" s="22">
        <v>889681</v>
      </c>
      <c r="BJ92" s="22">
        <v>512078</v>
      </c>
      <c r="BK92" s="22">
        <v>0</v>
      </c>
      <c r="BL92" s="22">
        <v>0</v>
      </c>
      <c r="BM92" s="22">
        <v>0</v>
      </c>
      <c r="BN92" s="22">
        <v>23022</v>
      </c>
      <c r="BO92" s="22">
        <v>0</v>
      </c>
      <c r="BP92" s="22">
        <v>0</v>
      </c>
      <c r="BQ92" s="22">
        <v>0</v>
      </c>
      <c r="BR92" s="22">
        <v>0</v>
      </c>
      <c r="BS92" s="22">
        <v>0</v>
      </c>
      <c r="BT92" s="22">
        <v>0</v>
      </c>
      <c r="BU92" s="22">
        <v>69987</v>
      </c>
      <c r="BV92" s="22">
        <v>0</v>
      </c>
      <c r="BW92" s="22">
        <v>2734630</v>
      </c>
      <c r="BX92" s="22">
        <v>0</v>
      </c>
      <c r="BY92" s="22">
        <v>0</v>
      </c>
      <c r="BZ92" s="22">
        <v>0</v>
      </c>
      <c r="CA92" s="22">
        <v>0</v>
      </c>
      <c r="CB92" s="22">
        <v>0</v>
      </c>
      <c r="CC92" s="22">
        <v>0</v>
      </c>
      <c r="CD92" s="22">
        <v>0</v>
      </c>
      <c r="CE92" s="22">
        <v>11323232</v>
      </c>
      <c r="CF92" s="22">
        <v>-666689</v>
      </c>
    </row>
    <row r="93" spans="1:84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0</v>
      </c>
      <c r="F93" s="22">
        <v>2000</v>
      </c>
      <c r="G93" s="22">
        <v>29598028</v>
      </c>
      <c r="H93" s="22">
        <v>0</v>
      </c>
      <c r="I93" s="22">
        <v>566565</v>
      </c>
      <c r="J93" s="22">
        <v>647581</v>
      </c>
      <c r="K93" s="22">
        <v>0</v>
      </c>
      <c r="L93" s="22">
        <v>0</v>
      </c>
      <c r="M93" s="22">
        <v>7102722</v>
      </c>
      <c r="N93" s="22">
        <v>0</v>
      </c>
      <c r="O93" s="22">
        <v>3816076</v>
      </c>
      <c r="P93" s="22">
        <v>289830</v>
      </c>
      <c r="Q93" s="22">
        <v>0</v>
      </c>
      <c r="R93" s="22">
        <v>1176159</v>
      </c>
      <c r="S93" s="22">
        <v>0</v>
      </c>
      <c r="T93" s="22">
        <v>0</v>
      </c>
      <c r="U93" s="22">
        <v>2582541</v>
      </c>
      <c r="V93" s="22">
        <v>6703013</v>
      </c>
      <c r="W93" s="22">
        <v>6043344</v>
      </c>
      <c r="X93" s="22">
        <v>57223</v>
      </c>
      <c r="Y93" s="22">
        <v>2167602</v>
      </c>
      <c r="Z93" s="22">
        <v>0</v>
      </c>
      <c r="AA93" s="22">
        <v>37764</v>
      </c>
      <c r="AB93" s="22">
        <v>0</v>
      </c>
      <c r="AC93" s="22">
        <v>1050117</v>
      </c>
      <c r="AD93" s="22">
        <v>9661379</v>
      </c>
      <c r="AE93" s="22">
        <v>0</v>
      </c>
      <c r="AF93" s="22">
        <v>2901930</v>
      </c>
      <c r="AG93" s="22">
        <v>741492</v>
      </c>
      <c r="AH93" s="22">
        <v>18405</v>
      </c>
      <c r="AI93" s="22">
        <v>0</v>
      </c>
      <c r="AJ93" s="22">
        <v>1322522</v>
      </c>
      <c r="AK93" s="22">
        <v>232772</v>
      </c>
      <c r="AL93" s="22">
        <v>0</v>
      </c>
      <c r="AM93" s="22">
        <v>60179</v>
      </c>
      <c r="AN93" s="22">
        <v>0</v>
      </c>
      <c r="AO93" s="22">
        <v>0</v>
      </c>
      <c r="AP93" s="22">
        <v>0</v>
      </c>
      <c r="AQ93" s="22">
        <v>172776</v>
      </c>
      <c r="AR93" s="22">
        <v>76952021</v>
      </c>
      <c r="AS93" s="22">
        <v>555249</v>
      </c>
      <c r="AT93" s="22">
        <v>6199239</v>
      </c>
      <c r="AU93" s="22">
        <v>0</v>
      </c>
      <c r="AV93" s="22">
        <v>3003345</v>
      </c>
      <c r="AW93" s="22">
        <v>2104643</v>
      </c>
      <c r="AX93" s="22">
        <v>0</v>
      </c>
      <c r="AY93" s="22">
        <v>0</v>
      </c>
      <c r="AZ93" s="22">
        <v>1857527</v>
      </c>
      <c r="BA93" s="22">
        <v>0</v>
      </c>
      <c r="BB93" s="22">
        <v>8634009</v>
      </c>
      <c r="BC93" s="22">
        <v>3489935</v>
      </c>
      <c r="BD93" s="22">
        <v>0</v>
      </c>
      <c r="BE93" s="22">
        <v>4169433</v>
      </c>
      <c r="BF93" s="22">
        <v>142741</v>
      </c>
      <c r="BG93" s="22">
        <v>0</v>
      </c>
      <c r="BH93" s="22">
        <v>2209150</v>
      </c>
      <c r="BI93" s="22">
        <v>4788668</v>
      </c>
      <c r="BJ93" s="22">
        <v>4848148</v>
      </c>
      <c r="BK93" s="22">
        <v>769516</v>
      </c>
      <c r="BL93" s="22">
        <v>3044139</v>
      </c>
      <c r="BM93" s="22">
        <v>0</v>
      </c>
      <c r="BN93" s="22">
        <v>278199</v>
      </c>
      <c r="BO93" s="22">
        <v>0</v>
      </c>
      <c r="BP93" s="22">
        <v>1146107</v>
      </c>
      <c r="BQ93" s="22">
        <v>9703994</v>
      </c>
      <c r="BR93" s="22">
        <v>0</v>
      </c>
      <c r="BS93" s="22">
        <v>2368442</v>
      </c>
      <c r="BT93" s="22">
        <v>334823</v>
      </c>
      <c r="BU93" s="22">
        <v>80215</v>
      </c>
      <c r="BV93" s="22">
        <v>0</v>
      </c>
      <c r="BW93" s="22">
        <v>3862962</v>
      </c>
      <c r="BX93" s="22">
        <v>942761</v>
      </c>
      <c r="BY93" s="22">
        <v>0</v>
      </c>
      <c r="BZ93" s="22">
        <v>2117440</v>
      </c>
      <c r="CA93" s="22">
        <v>0</v>
      </c>
      <c r="CB93" s="22">
        <v>0</v>
      </c>
      <c r="CC93" s="22">
        <v>0</v>
      </c>
      <c r="CD93" s="22">
        <v>172777</v>
      </c>
      <c r="CE93" s="22">
        <v>66823462</v>
      </c>
      <c r="CF93" s="22">
        <v>10128559</v>
      </c>
    </row>
    <row r="94" spans="1:84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7021432</v>
      </c>
      <c r="F94" s="22">
        <v>6632</v>
      </c>
      <c r="G94" s="22">
        <v>137981</v>
      </c>
      <c r="H94" s="22">
        <v>0</v>
      </c>
      <c r="I94" s="22">
        <v>33000</v>
      </c>
      <c r="J94" s="22">
        <v>1188286</v>
      </c>
      <c r="K94" s="22">
        <v>0</v>
      </c>
      <c r="L94" s="22">
        <v>0</v>
      </c>
      <c r="M94" s="22">
        <v>33421</v>
      </c>
      <c r="N94" s="22">
        <v>6900</v>
      </c>
      <c r="O94" s="22">
        <v>50933</v>
      </c>
      <c r="P94" s="22">
        <v>1674551</v>
      </c>
      <c r="Q94" s="22">
        <v>0</v>
      </c>
      <c r="R94" s="22">
        <v>0</v>
      </c>
      <c r="S94" s="22">
        <v>245915</v>
      </c>
      <c r="T94" s="22">
        <v>0</v>
      </c>
      <c r="U94" s="22">
        <v>3242654</v>
      </c>
      <c r="V94" s="22">
        <v>943256</v>
      </c>
      <c r="W94" s="22">
        <v>818061</v>
      </c>
      <c r="X94" s="22">
        <v>0</v>
      </c>
      <c r="Y94" s="22">
        <v>406766</v>
      </c>
      <c r="Z94" s="22">
        <v>0</v>
      </c>
      <c r="AA94" s="22">
        <v>29865</v>
      </c>
      <c r="AB94" s="22">
        <v>293</v>
      </c>
      <c r="AC94" s="22">
        <v>42621</v>
      </c>
      <c r="AD94" s="22">
        <v>0</v>
      </c>
      <c r="AE94" s="22">
        <v>116623</v>
      </c>
      <c r="AF94" s="22">
        <v>0</v>
      </c>
      <c r="AG94" s="22">
        <v>0</v>
      </c>
      <c r="AH94" s="22">
        <v>0</v>
      </c>
      <c r="AI94" s="22">
        <v>0</v>
      </c>
      <c r="AJ94" s="22">
        <v>1386418</v>
      </c>
      <c r="AK94" s="22">
        <v>2069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58446</v>
      </c>
      <c r="AR94" s="22">
        <v>17446123</v>
      </c>
      <c r="AS94" s="22">
        <v>319190</v>
      </c>
      <c r="AT94" s="22">
        <v>1169950</v>
      </c>
      <c r="AU94" s="22">
        <v>0</v>
      </c>
      <c r="AV94" s="22">
        <v>321053</v>
      </c>
      <c r="AW94" s="22">
        <v>1750993</v>
      </c>
      <c r="AX94" s="22">
        <v>365</v>
      </c>
      <c r="AY94" s="22">
        <v>0</v>
      </c>
      <c r="AZ94" s="22">
        <v>148429</v>
      </c>
      <c r="BA94" s="22">
        <v>73546</v>
      </c>
      <c r="BB94" s="22">
        <v>654916</v>
      </c>
      <c r="BC94" s="22">
        <v>1406124</v>
      </c>
      <c r="BD94" s="22">
        <v>22579</v>
      </c>
      <c r="BE94" s="22">
        <v>0</v>
      </c>
      <c r="BF94" s="22">
        <v>37413</v>
      </c>
      <c r="BG94" s="22">
        <v>0</v>
      </c>
      <c r="BH94" s="22">
        <v>3622792</v>
      </c>
      <c r="BI94" s="22">
        <v>529619</v>
      </c>
      <c r="BJ94" s="22">
        <v>939054</v>
      </c>
      <c r="BK94" s="22">
        <v>0</v>
      </c>
      <c r="BL94" s="22">
        <v>483915</v>
      </c>
      <c r="BM94" s="22">
        <v>0</v>
      </c>
      <c r="BN94" s="22">
        <v>30527</v>
      </c>
      <c r="BO94" s="22">
        <v>293</v>
      </c>
      <c r="BP94" s="22">
        <v>161994</v>
      </c>
      <c r="BQ94" s="22">
        <v>147753</v>
      </c>
      <c r="BR94" s="22">
        <v>0</v>
      </c>
      <c r="BS94" s="22">
        <v>0</v>
      </c>
      <c r="BT94" s="22">
        <v>0</v>
      </c>
      <c r="BU94" s="22">
        <v>0</v>
      </c>
      <c r="BV94" s="22">
        <v>0</v>
      </c>
      <c r="BW94" s="22">
        <v>3660982</v>
      </c>
      <c r="BX94" s="22">
        <v>250712</v>
      </c>
      <c r="BY94" s="22">
        <v>0</v>
      </c>
      <c r="BZ94" s="22">
        <v>0</v>
      </c>
      <c r="CA94" s="22">
        <v>0</v>
      </c>
      <c r="CB94" s="22">
        <v>0</v>
      </c>
      <c r="CC94" s="22">
        <v>0</v>
      </c>
      <c r="CD94" s="22">
        <v>0</v>
      </c>
      <c r="CE94" s="22">
        <v>15732199</v>
      </c>
      <c r="CF94" s="22">
        <v>1713924</v>
      </c>
    </row>
    <row r="95" spans="1:84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1196223</v>
      </c>
      <c r="F95" s="22">
        <v>0</v>
      </c>
      <c r="G95" s="22">
        <v>27819</v>
      </c>
      <c r="H95" s="22">
        <v>0</v>
      </c>
      <c r="I95" s="22">
        <v>0</v>
      </c>
      <c r="J95" s="22">
        <v>110263</v>
      </c>
      <c r="K95" s="22">
        <v>0</v>
      </c>
      <c r="L95" s="22">
        <v>0</v>
      </c>
      <c r="M95" s="22">
        <v>4599</v>
      </c>
      <c r="N95" s="22">
        <v>0</v>
      </c>
      <c r="O95" s="22">
        <v>0</v>
      </c>
      <c r="P95" s="22">
        <v>518</v>
      </c>
      <c r="Q95" s="22">
        <v>2161</v>
      </c>
      <c r="R95" s="22">
        <v>0</v>
      </c>
      <c r="S95" s="22">
        <v>0</v>
      </c>
      <c r="T95" s="22">
        <v>0</v>
      </c>
      <c r="U95" s="22">
        <v>499931</v>
      </c>
      <c r="V95" s="22">
        <v>158413</v>
      </c>
      <c r="W95" s="22">
        <v>85139</v>
      </c>
      <c r="X95" s="22">
        <v>9187</v>
      </c>
      <c r="Y95" s="22">
        <v>57285</v>
      </c>
      <c r="Z95" s="22">
        <v>0</v>
      </c>
      <c r="AA95" s="22">
        <v>4660</v>
      </c>
      <c r="AB95" s="22">
        <v>0</v>
      </c>
      <c r="AC95" s="22">
        <v>43001</v>
      </c>
      <c r="AD95" s="22">
        <v>0</v>
      </c>
      <c r="AE95" s="22">
        <v>29053</v>
      </c>
      <c r="AF95" s="22">
        <v>0</v>
      </c>
      <c r="AG95" s="22">
        <v>7284</v>
      </c>
      <c r="AH95" s="22">
        <v>0</v>
      </c>
      <c r="AI95" s="22">
        <v>0</v>
      </c>
      <c r="AJ95" s="22">
        <v>113125</v>
      </c>
      <c r="AK95" s="22">
        <v>23000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0</v>
      </c>
      <c r="AR95" s="22">
        <v>2371661</v>
      </c>
      <c r="AS95" s="22">
        <v>30817</v>
      </c>
      <c r="AT95" s="22">
        <v>425096</v>
      </c>
      <c r="AU95" s="22">
        <v>0</v>
      </c>
      <c r="AV95" s="22">
        <v>0</v>
      </c>
      <c r="AW95" s="22">
        <v>143207</v>
      </c>
      <c r="AX95" s="22">
        <v>10</v>
      </c>
      <c r="AY95" s="22">
        <v>0</v>
      </c>
      <c r="AZ95" s="22">
        <v>53881</v>
      </c>
      <c r="BA95" s="22">
        <v>0</v>
      </c>
      <c r="BB95" s="22">
        <v>114616</v>
      </c>
      <c r="BC95" s="22">
        <v>510563</v>
      </c>
      <c r="BD95" s="22">
        <v>6732</v>
      </c>
      <c r="BE95" s="22">
        <v>0</v>
      </c>
      <c r="BF95" s="22">
        <v>0</v>
      </c>
      <c r="BG95" s="22">
        <v>0</v>
      </c>
      <c r="BH95" s="22">
        <v>634666</v>
      </c>
      <c r="BI95" s="22">
        <v>206338</v>
      </c>
      <c r="BJ95" s="22">
        <v>76129</v>
      </c>
      <c r="BK95" s="22">
        <v>5</v>
      </c>
      <c r="BL95" s="22">
        <v>63700</v>
      </c>
      <c r="BM95" s="22">
        <v>0</v>
      </c>
      <c r="BN95" s="22">
        <v>12427</v>
      </c>
      <c r="BO95" s="22">
        <v>0</v>
      </c>
      <c r="BP95" s="22">
        <v>0</v>
      </c>
      <c r="BQ95" s="22">
        <v>42709</v>
      </c>
      <c r="BR95" s="22">
        <v>11179</v>
      </c>
      <c r="BS95" s="22">
        <v>0</v>
      </c>
      <c r="BT95" s="22">
        <v>14795</v>
      </c>
      <c r="BU95" s="22">
        <v>0</v>
      </c>
      <c r="BV95" s="22">
        <v>0</v>
      </c>
      <c r="BW95" s="22">
        <v>355317</v>
      </c>
      <c r="BX95" s="22">
        <v>154417</v>
      </c>
      <c r="BY95" s="22">
        <v>0</v>
      </c>
      <c r="BZ95" s="22">
        <v>0</v>
      </c>
      <c r="CA95" s="22">
        <v>0</v>
      </c>
      <c r="CB95" s="22">
        <v>0</v>
      </c>
      <c r="CC95" s="22">
        <v>0</v>
      </c>
      <c r="CD95" s="22">
        <v>0</v>
      </c>
      <c r="CE95" s="22">
        <v>2856604</v>
      </c>
      <c r="CF95" s="22">
        <v>-484943</v>
      </c>
    </row>
    <row r="96" spans="1:84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2405718</v>
      </c>
      <c r="H96" s="22">
        <v>0</v>
      </c>
      <c r="I96" s="22">
        <v>0</v>
      </c>
      <c r="J96" s="22">
        <v>139070</v>
      </c>
      <c r="K96" s="22">
        <v>56220</v>
      </c>
      <c r="L96" s="22">
        <v>12216</v>
      </c>
      <c r="M96" s="22">
        <v>17232</v>
      </c>
      <c r="N96" s="22">
        <v>0</v>
      </c>
      <c r="O96" s="22">
        <v>0</v>
      </c>
      <c r="P96" s="22">
        <v>102156</v>
      </c>
      <c r="Q96" s="22">
        <v>10287</v>
      </c>
      <c r="R96" s="22">
        <v>0</v>
      </c>
      <c r="S96" s="22">
        <v>0</v>
      </c>
      <c r="T96" s="22">
        <v>0</v>
      </c>
      <c r="U96" s="22">
        <v>925446</v>
      </c>
      <c r="V96" s="22">
        <v>732120</v>
      </c>
      <c r="W96" s="22">
        <v>150143</v>
      </c>
      <c r="X96" s="22">
        <v>0</v>
      </c>
      <c r="Y96" s="22">
        <v>100077</v>
      </c>
      <c r="Z96" s="22">
        <v>0</v>
      </c>
      <c r="AA96" s="22">
        <v>8667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398668</v>
      </c>
      <c r="AK96" s="22">
        <v>0</v>
      </c>
      <c r="AL96" s="22">
        <v>52125</v>
      </c>
      <c r="AM96" s="22">
        <v>0</v>
      </c>
      <c r="AN96" s="22">
        <v>0</v>
      </c>
      <c r="AO96" s="22">
        <v>0</v>
      </c>
      <c r="AP96" s="22">
        <v>0</v>
      </c>
      <c r="AQ96" s="22">
        <v>0</v>
      </c>
      <c r="AR96" s="22">
        <v>5110145</v>
      </c>
      <c r="AS96" s="22">
        <v>42536</v>
      </c>
      <c r="AT96" s="22">
        <v>699520</v>
      </c>
      <c r="AU96" s="22">
        <v>0</v>
      </c>
      <c r="AV96" s="22">
        <v>0</v>
      </c>
      <c r="AW96" s="22">
        <v>160854</v>
      </c>
      <c r="AX96" s="22">
        <v>66583</v>
      </c>
      <c r="AY96" s="22">
        <v>0</v>
      </c>
      <c r="AZ96" s="22">
        <v>14105</v>
      </c>
      <c r="BA96" s="22">
        <v>0</v>
      </c>
      <c r="BB96" s="22">
        <v>0</v>
      </c>
      <c r="BC96" s="22">
        <v>551430</v>
      </c>
      <c r="BD96" s="22">
        <v>34117</v>
      </c>
      <c r="BE96" s="22">
        <v>0</v>
      </c>
      <c r="BF96" s="22">
        <v>0</v>
      </c>
      <c r="BG96" s="22">
        <v>0</v>
      </c>
      <c r="BH96" s="22">
        <v>618012</v>
      </c>
      <c r="BI96" s="22">
        <v>224933</v>
      </c>
      <c r="BJ96" s="22">
        <v>125593</v>
      </c>
      <c r="BK96" s="22">
        <v>0</v>
      </c>
      <c r="BL96" s="22">
        <v>119503</v>
      </c>
      <c r="BM96" s="22">
        <v>0</v>
      </c>
      <c r="BN96" s="22">
        <v>2774</v>
      </c>
      <c r="BO96" s="22">
        <v>0</v>
      </c>
      <c r="BP96" s="22">
        <v>0</v>
      </c>
      <c r="BQ96" s="22">
        <v>40163</v>
      </c>
      <c r="BR96" s="22">
        <v>0</v>
      </c>
      <c r="BS96" s="22">
        <v>0</v>
      </c>
      <c r="BT96" s="22">
        <v>0</v>
      </c>
      <c r="BU96" s="22">
        <v>0</v>
      </c>
      <c r="BV96" s="22">
        <v>0</v>
      </c>
      <c r="BW96" s="22">
        <v>611873</v>
      </c>
      <c r="BX96" s="22">
        <v>90298</v>
      </c>
      <c r="BY96" s="22">
        <v>0</v>
      </c>
      <c r="BZ96" s="22">
        <v>0</v>
      </c>
      <c r="CA96" s="22">
        <v>0</v>
      </c>
      <c r="CB96" s="22">
        <v>0</v>
      </c>
      <c r="CC96" s="22">
        <v>0</v>
      </c>
      <c r="CD96" s="22">
        <v>0</v>
      </c>
      <c r="CE96" s="22">
        <v>3402294</v>
      </c>
      <c r="CF96" s="22">
        <v>1707851</v>
      </c>
    </row>
    <row r="97" spans="1:84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5562799</v>
      </c>
      <c r="F97" s="22">
        <v>0</v>
      </c>
      <c r="G97" s="22">
        <v>0</v>
      </c>
      <c r="H97" s="22">
        <v>51654</v>
      </c>
      <c r="I97" s="22">
        <v>24085</v>
      </c>
      <c r="J97" s="22">
        <v>9943</v>
      </c>
      <c r="K97" s="22">
        <v>0</v>
      </c>
      <c r="L97" s="22">
        <v>0</v>
      </c>
      <c r="M97" s="22">
        <v>64353</v>
      </c>
      <c r="N97" s="22">
        <v>0</v>
      </c>
      <c r="O97" s="22">
        <v>0</v>
      </c>
      <c r="P97" s="22">
        <v>1251979</v>
      </c>
      <c r="Q97" s="22">
        <v>0</v>
      </c>
      <c r="R97" s="22">
        <v>0</v>
      </c>
      <c r="S97" s="22">
        <v>0</v>
      </c>
      <c r="T97" s="22">
        <v>0</v>
      </c>
      <c r="U97" s="22">
        <v>852494</v>
      </c>
      <c r="V97" s="22">
        <v>923831</v>
      </c>
      <c r="W97" s="22">
        <v>498190</v>
      </c>
      <c r="X97" s="22">
        <v>0</v>
      </c>
      <c r="Y97" s="22">
        <v>21526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4200</v>
      </c>
      <c r="AI97" s="22">
        <v>0</v>
      </c>
      <c r="AJ97" s="22">
        <v>563988</v>
      </c>
      <c r="AK97" s="22">
        <v>60333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0</v>
      </c>
      <c r="AR97" s="22">
        <v>9889375</v>
      </c>
      <c r="AS97" s="22">
        <v>150927</v>
      </c>
      <c r="AT97" s="22">
        <v>1295455</v>
      </c>
      <c r="AU97" s="22">
        <v>0</v>
      </c>
      <c r="AV97" s="22">
        <v>0</v>
      </c>
      <c r="AW97" s="22">
        <v>484516</v>
      </c>
      <c r="AX97" s="22">
        <v>16644</v>
      </c>
      <c r="AY97" s="22">
        <v>0</v>
      </c>
      <c r="AZ97" s="22">
        <v>289493</v>
      </c>
      <c r="BA97" s="22">
        <v>0</v>
      </c>
      <c r="BB97" s="22">
        <v>0</v>
      </c>
      <c r="BC97" s="22">
        <v>1759874</v>
      </c>
      <c r="BD97" s="22">
        <v>0</v>
      </c>
      <c r="BE97" s="22">
        <v>0</v>
      </c>
      <c r="BF97" s="22">
        <v>0</v>
      </c>
      <c r="BG97" s="22">
        <v>0</v>
      </c>
      <c r="BH97" s="22">
        <v>1137623</v>
      </c>
      <c r="BI97" s="22">
        <v>339318</v>
      </c>
      <c r="BJ97" s="22">
        <v>555350</v>
      </c>
      <c r="BK97" s="22">
        <v>0</v>
      </c>
      <c r="BL97" s="22">
        <v>181090</v>
      </c>
      <c r="BM97" s="22">
        <v>0</v>
      </c>
      <c r="BN97" s="22">
        <v>0</v>
      </c>
      <c r="BO97" s="22">
        <v>0</v>
      </c>
      <c r="BP97" s="22">
        <v>0</v>
      </c>
      <c r="BQ97" s="22">
        <v>0</v>
      </c>
      <c r="BR97" s="22">
        <v>20737</v>
      </c>
      <c r="BS97" s="22">
        <v>0</v>
      </c>
      <c r="BT97" s="22">
        <v>0</v>
      </c>
      <c r="BU97" s="22">
        <v>0</v>
      </c>
      <c r="BV97" s="22">
        <v>0</v>
      </c>
      <c r="BW97" s="22">
        <v>1948390</v>
      </c>
      <c r="BX97" s="22">
        <v>537277</v>
      </c>
      <c r="BY97" s="22">
        <v>0</v>
      </c>
      <c r="BZ97" s="22">
        <v>0</v>
      </c>
      <c r="CA97" s="22">
        <v>0</v>
      </c>
      <c r="CB97" s="22">
        <v>0</v>
      </c>
      <c r="CC97" s="22">
        <v>0</v>
      </c>
      <c r="CD97" s="22">
        <v>0</v>
      </c>
      <c r="CE97" s="22">
        <v>8716694</v>
      </c>
      <c r="CF97" s="22">
        <v>1172681</v>
      </c>
    </row>
    <row r="98" spans="1:84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1929423</v>
      </c>
      <c r="F98" s="22">
        <v>0</v>
      </c>
      <c r="G98" s="22">
        <v>34209</v>
      </c>
      <c r="H98" s="22">
        <v>0</v>
      </c>
      <c r="I98" s="22">
        <v>0</v>
      </c>
      <c r="J98" s="22">
        <v>85218</v>
      </c>
      <c r="K98" s="22">
        <v>0</v>
      </c>
      <c r="L98" s="22">
        <v>0</v>
      </c>
      <c r="M98" s="22">
        <v>2465</v>
      </c>
      <c r="N98" s="22">
        <v>0</v>
      </c>
      <c r="O98" s="22">
        <v>1639</v>
      </c>
      <c r="P98" s="22">
        <v>49470</v>
      </c>
      <c r="Q98" s="22">
        <v>0</v>
      </c>
      <c r="R98" s="22">
        <v>0</v>
      </c>
      <c r="S98" s="22">
        <v>0</v>
      </c>
      <c r="T98" s="22">
        <v>0</v>
      </c>
      <c r="U98" s="22">
        <v>172674</v>
      </c>
      <c r="V98" s="22">
        <v>135970</v>
      </c>
      <c r="W98" s="22">
        <v>204458</v>
      </c>
      <c r="X98" s="22">
        <v>0</v>
      </c>
      <c r="Y98" s="22">
        <v>78588</v>
      </c>
      <c r="Z98" s="22">
        <v>0</v>
      </c>
      <c r="AA98" s="22">
        <v>0</v>
      </c>
      <c r="AB98" s="22">
        <v>0</v>
      </c>
      <c r="AC98" s="22">
        <v>2668</v>
      </c>
      <c r="AD98" s="22">
        <v>0</v>
      </c>
      <c r="AE98" s="22">
        <v>33675</v>
      </c>
      <c r="AF98" s="22">
        <v>0</v>
      </c>
      <c r="AG98" s="22">
        <v>62</v>
      </c>
      <c r="AH98" s="22">
        <v>0</v>
      </c>
      <c r="AI98" s="22">
        <v>0</v>
      </c>
      <c r="AJ98" s="22">
        <v>625914</v>
      </c>
      <c r="AK98" s="22">
        <v>79972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67802</v>
      </c>
      <c r="AR98" s="22">
        <v>3504207</v>
      </c>
      <c r="AS98" s="22">
        <v>154746</v>
      </c>
      <c r="AT98" s="22">
        <v>552322</v>
      </c>
      <c r="AU98" s="22">
        <v>175268</v>
      </c>
      <c r="AV98" s="22">
        <v>0</v>
      </c>
      <c r="AW98" s="22">
        <v>173141</v>
      </c>
      <c r="AX98" s="22">
        <v>0</v>
      </c>
      <c r="AY98" s="22">
        <v>0</v>
      </c>
      <c r="AZ98" s="22">
        <v>137202</v>
      </c>
      <c r="BA98" s="22">
        <v>0</v>
      </c>
      <c r="BB98" s="22">
        <v>0</v>
      </c>
      <c r="BC98" s="22">
        <v>497886</v>
      </c>
      <c r="BD98" s="22">
        <v>0</v>
      </c>
      <c r="BE98" s="22">
        <v>0</v>
      </c>
      <c r="BF98" s="22">
        <v>0</v>
      </c>
      <c r="BG98" s="22">
        <v>0</v>
      </c>
      <c r="BH98" s="22">
        <v>202652</v>
      </c>
      <c r="BI98" s="22">
        <v>184569</v>
      </c>
      <c r="BJ98" s="22">
        <v>203742</v>
      </c>
      <c r="BK98" s="22">
        <v>0</v>
      </c>
      <c r="BL98" s="22">
        <v>102840</v>
      </c>
      <c r="BM98" s="22">
        <v>0</v>
      </c>
      <c r="BN98" s="22">
        <v>0</v>
      </c>
      <c r="BO98" s="22">
        <v>0</v>
      </c>
      <c r="BP98" s="22">
        <v>0</v>
      </c>
      <c r="BQ98" s="22">
        <v>0</v>
      </c>
      <c r="BR98" s="22">
        <v>135730</v>
      </c>
      <c r="BS98" s="22">
        <v>0</v>
      </c>
      <c r="BT98" s="22">
        <v>0</v>
      </c>
      <c r="BU98" s="22">
        <v>0</v>
      </c>
      <c r="BV98" s="22">
        <v>0</v>
      </c>
      <c r="BW98" s="22">
        <v>516784</v>
      </c>
      <c r="BX98" s="22">
        <v>103343</v>
      </c>
      <c r="BY98" s="22">
        <v>0</v>
      </c>
      <c r="BZ98" s="22">
        <v>0</v>
      </c>
      <c r="CA98" s="22">
        <v>0</v>
      </c>
      <c r="CB98" s="22">
        <v>0</v>
      </c>
      <c r="CC98" s="22">
        <v>0</v>
      </c>
      <c r="CD98" s="22">
        <v>0</v>
      </c>
      <c r="CE98" s="22">
        <v>3140225</v>
      </c>
      <c r="CF98" s="22">
        <v>363982</v>
      </c>
    </row>
    <row r="99" spans="1:84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23144938</v>
      </c>
      <c r="F99" s="22">
        <v>1175</v>
      </c>
      <c r="G99" s="22">
        <v>128820</v>
      </c>
      <c r="H99" s="22">
        <v>0</v>
      </c>
      <c r="I99" s="22">
        <v>471018</v>
      </c>
      <c r="J99" s="22">
        <v>347874</v>
      </c>
      <c r="K99" s="22">
        <v>0</v>
      </c>
      <c r="L99" s="22">
        <v>0</v>
      </c>
      <c r="M99" s="22">
        <v>209597</v>
      </c>
      <c r="N99" s="22">
        <v>0</v>
      </c>
      <c r="O99" s="22">
        <v>0</v>
      </c>
      <c r="P99" s="22">
        <v>71713</v>
      </c>
      <c r="Q99" s="22">
        <v>0</v>
      </c>
      <c r="R99" s="22">
        <v>19085</v>
      </c>
      <c r="S99" s="22">
        <v>0</v>
      </c>
      <c r="T99" s="22">
        <v>0</v>
      </c>
      <c r="U99" s="22">
        <v>3800005</v>
      </c>
      <c r="V99" s="22">
        <v>3026046</v>
      </c>
      <c r="W99" s="22">
        <v>1759542</v>
      </c>
      <c r="X99" s="22">
        <v>0</v>
      </c>
      <c r="Y99" s="22">
        <v>40610</v>
      </c>
      <c r="Z99" s="22">
        <v>0</v>
      </c>
      <c r="AA99" s="22">
        <v>11075</v>
      </c>
      <c r="AB99" s="22">
        <v>0</v>
      </c>
      <c r="AC99" s="22">
        <v>824921</v>
      </c>
      <c r="AD99" s="22">
        <v>0</v>
      </c>
      <c r="AE99" s="22">
        <v>9364</v>
      </c>
      <c r="AF99" s="22">
        <v>0</v>
      </c>
      <c r="AG99" s="22">
        <v>0</v>
      </c>
      <c r="AH99" s="22">
        <v>0</v>
      </c>
      <c r="AI99" s="22">
        <v>0</v>
      </c>
      <c r="AJ99" s="22">
        <v>1783462</v>
      </c>
      <c r="AK99" s="22">
        <v>34046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0</v>
      </c>
      <c r="AR99" s="22">
        <v>35683291</v>
      </c>
      <c r="AS99" s="22">
        <v>391309</v>
      </c>
      <c r="AT99" s="22">
        <v>3670519</v>
      </c>
      <c r="AU99" s="22">
        <v>0</v>
      </c>
      <c r="AV99" s="22">
        <v>1776177</v>
      </c>
      <c r="AW99" s="22">
        <v>1019743</v>
      </c>
      <c r="AX99" s="22">
        <v>123389</v>
      </c>
      <c r="AY99" s="22">
        <v>124741</v>
      </c>
      <c r="AZ99" s="22">
        <v>599909</v>
      </c>
      <c r="BA99" s="22">
        <v>0</v>
      </c>
      <c r="BB99" s="22">
        <v>0</v>
      </c>
      <c r="BC99" s="22">
        <v>4838434</v>
      </c>
      <c r="BD99" s="22">
        <v>0</v>
      </c>
      <c r="BE99" s="22">
        <v>257218</v>
      </c>
      <c r="BF99" s="22">
        <v>508836</v>
      </c>
      <c r="BG99" s="22">
        <v>0</v>
      </c>
      <c r="BH99" s="22">
        <v>3256519</v>
      </c>
      <c r="BI99" s="22">
        <v>2407862</v>
      </c>
      <c r="BJ99" s="22">
        <v>1586077</v>
      </c>
      <c r="BK99" s="22">
        <v>0</v>
      </c>
      <c r="BL99" s="22">
        <v>414739</v>
      </c>
      <c r="BM99" s="22">
        <v>0</v>
      </c>
      <c r="BN99" s="22">
        <v>53455</v>
      </c>
      <c r="BO99" s="22">
        <v>0</v>
      </c>
      <c r="BP99" s="22">
        <v>694377</v>
      </c>
      <c r="BQ99" s="22">
        <v>204801</v>
      </c>
      <c r="BR99" s="22">
        <v>0</v>
      </c>
      <c r="BS99" s="22">
        <v>0</v>
      </c>
      <c r="BT99" s="22">
        <v>5687</v>
      </c>
      <c r="BU99" s="22">
        <v>30276</v>
      </c>
      <c r="BV99" s="22">
        <v>0</v>
      </c>
      <c r="BW99" s="22">
        <v>8473242</v>
      </c>
      <c r="BX99" s="22">
        <v>449296</v>
      </c>
      <c r="BY99" s="22">
        <v>0</v>
      </c>
      <c r="BZ99" s="22">
        <v>0</v>
      </c>
      <c r="CA99" s="22">
        <v>0</v>
      </c>
      <c r="CB99" s="22">
        <v>0</v>
      </c>
      <c r="CC99" s="22">
        <v>0</v>
      </c>
      <c r="CD99" s="22">
        <v>0</v>
      </c>
      <c r="CE99" s="22">
        <v>30886606</v>
      </c>
      <c r="CF99" s="22">
        <v>4796685</v>
      </c>
    </row>
    <row r="100" spans="1:84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2240872</v>
      </c>
      <c r="F100" s="22">
        <v>0</v>
      </c>
      <c r="G100" s="22">
        <v>42686</v>
      </c>
      <c r="H100" s="22">
        <v>0</v>
      </c>
      <c r="I100" s="22">
        <v>0</v>
      </c>
      <c r="J100" s="22">
        <v>17439</v>
      </c>
      <c r="K100" s="22">
        <v>0</v>
      </c>
      <c r="L100" s="22">
        <v>0</v>
      </c>
      <c r="M100" s="22">
        <v>48562</v>
      </c>
      <c r="N100" s="22">
        <v>0</v>
      </c>
      <c r="O100" s="22">
        <v>0</v>
      </c>
      <c r="P100" s="22">
        <v>127444</v>
      </c>
      <c r="Q100" s="22">
        <v>0</v>
      </c>
      <c r="R100" s="22">
        <v>0</v>
      </c>
      <c r="S100" s="22">
        <v>35000</v>
      </c>
      <c r="T100" s="22">
        <v>0</v>
      </c>
      <c r="U100" s="22">
        <v>566659</v>
      </c>
      <c r="V100" s="22">
        <v>454383</v>
      </c>
      <c r="W100" s="22">
        <v>107294</v>
      </c>
      <c r="X100" s="22">
        <v>0</v>
      </c>
      <c r="Y100" s="22">
        <v>56560</v>
      </c>
      <c r="Z100" s="22">
        <v>0</v>
      </c>
      <c r="AA100" s="22">
        <v>30950</v>
      </c>
      <c r="AB100" s="22">
        <v>0</v>
      </c>
      <c r="AC100" s="22">
        <v>31478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1056759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0</v>
      </c>
      <c r="AR100" s="22">
        <v>4816086</v>
      </c>
      <c r="AS100" s="22">
        <v>125493</v>
      </c>
      <c r="AT100" s="22">
        <v>702767</v>
      </c>
      <c r="AU100" s="22">
        <v>0</v>
      </c>
      <c r="AV100" s="22">
        <v>78315</v>
      </c>
      <c r="AW100" s="22">
        <v>42515</v>
      </c>
      <c r="AX100" s="22">
        <v>23798</v>
      </c>
      <c r="AY100" s="22">
        <v>0</v>
      </c>
      <c r="AZ100" s="22">
        <v>52134</v>
      </c>
      <c r="BA100" s="22">
        <v>0</v>
      </c>
      <c r="BB100" s="22">
        <v>0</v>
      </c>
      <c r="BC100" s="22">
        <v>613818</v>
      </c>
      <c r="BD100" s="22">
        <v>0</v>
      </c>
      <c r="BE100" s="22">
        <v>0</v>
      </c>
      <c r="BF100" s="22">
        <v>31449</v>
      </c>
      <c r="BG100" s="22">
        <v>0</v>
      </c>
      <c r="BH100" s="22">
        <v>595352</v>
      </c>
      <c r="BI100" s="22">
        <v>414590</v>
      </c>
      <c r="BJ100" s="22">
        <v>140047</v>
      </c>
      <c r="BK100" s="22">
        <v>0</v>
      </c>
      <c r="BL100" s="22">
        <v>113496</v>
      </c>
      <c r="BM100" s="22">
        <v>0</v>
      </c>
      <c r="BN100" s="22">
        <v>13037</v>
      </c>
      <c r="BO100" s="22">
        <v>0</v>
      </c>
      <c r="BP100" s="22">
        <v>189022</v>
      </c>
      <c r="BQ100" s="22">
        <v>97930</v>
      </c>
      <c r="BR100" s="22">
        <v>0</v>
      </c>
      <c r="BS100" s="22">
        <v>0</v>
      </c>
      <c r="BT100" s="22">
        <v>0</v>
      </c>
      <c r="BU100" s="22">
        <v>0</v>
      </c>
      <c r="BV100" s="22">
        <v>0</v>
      </c>
      <c r="BW100" s="22">
        <v>727083</v>
      </c>
      <c r="BX100" s="22">
        <v>61007</v>
      </c>
      <c r="BY100" s="22">
        <v>0</v>
      </c>
      <c r="BZ100" s="22">
        <v>0</v>
      </c>
      <c r="CA100" s="22">
        <v>0</v>
      </c>
      <c r="CB100" s="22">
        <v>0</v>
      </c>
      <c r="CC100" s="22">
        <v>0</v>
      </c>
      <c r="CD100" s="22">
        <v>0</v>
      </c>
      <c r="CE100" s="22">
        <v>4021853</v>
      </c>
      <c r="CF100" s="22">
        <v>794233</v>
      </c>
    </row>
    <row r="101" spans="1:84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16274463</v>
      </c>
      <c r="F101" s="22">
        <v>600</v>
      </c>
      <c r="G101" s="22">
        <v>1721256</v>
      </c>
      <c r="H101" s="22">
        <v>0</v>
      </c>
      <c r="I101" s="22">
        <v>925865</v>
      </c>
      <c r="J101" s="22">
        <v>0</v>
      </c>
      <c r="K101" s="22">
        <v>1500</v>
      </c>
      <c r="L101" s="22">
        <v>40578</v>
      </c>
      <c r="M101" s="22">
        <v>28356</v>
      </c>
      <c r="N101" s="22">
        <v>0</v>
      </c>
      <c r="O101" s="22">
        <v>45217</v>
      </c>
      <c r="P101" s="22">
        <v>1335267</v>
      </c>
      <c r="Q101" s="22">
        <v>0</v>
      </c>
      <c r="R101" s="22">
        <v>0</v>
      </c>
      <c r="S101" s="22">
        <v>206677</v>
      </c>
      <c r="T101" s="22">
        <v>0</v>
      </c>
      <c r="U101" s="22">
        <v>2903726</v>
      </c>
      <c r="V101" s="22">
        <v>1437972</v>
      </c>
      <c r="W101" s="22">
        <v>1940055</v>
      </c>
      <c r="X101" s="22">
        <v>0</v>
      </c>
      <c r="Y101" s="22">
        <v>963186</v>
      </c>
      <c r="Z101" s="22">
        <v>0</v>
      </c>
      <c r="AA101" s="22">
        <v>0</v>
      </c>
      <c r="AB101" s="22">
        <v>0</v>
      </c>
      <c r="AC101" s="22">
        <v>214343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71758</v>
      </c>
      <c r="AJ101" s="22">
        <v>1070011</v>
      </c>
      <c r="AK101" s="22">
        <v>6289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0</v>
      </c>
      <c r="AR101" s="22">
        <v>29187119</v>
      </c>
      <c r="AS101" s="22">
        <v>682950</v>
      </c>
      <c r="AT101" s="22">
        <v>3580410</v>
      </c>
      <c r="AU101" s="22">
        <v>0</v>
      </c>
      <c r="AV101" s="22">
        <v>2870125</v>
      </c>
      <c r="AW101" s="22">
        <v>525113</v>
      </c>
      <c r="AX101" s="22">
        <v>14422</v>
      </c>
      <c r="AY101" s="22">
        <v>19740</v>
      </c>
      <c r="AZ101" s="22">
        <v>404817</v>
      </c>
      <c r="BA101" s="22">
        <v>0</v>
      </c>
      <c r="BB101" s="22">
        <v>1400503</v>
      </c>
      <c r="BC101" s="22">
        <v>6251138</v>
      </c>
      <c r="BD101" s="22">
        <v>0</v>
      </c>
      <c r="BE101" s="22">
        <v>0</v>
      </c>
      <c r="BF101" s="22">
        <v>134544</v>
      </c>
      <c r="BG101" s="22">
        <v>0</v>
      </c>
      <c r="BH101" s="22">
        <v>2562500</v>
      </c>
      <c r="BI101" s="22">
        <v>1407279</v>
      </c>
      <c r="BJ101" s="22">
        <v>1423150</v>
      </c>
      <c r="BK101" s="22">
        <v>0</v>
      </c>
      <c r="BL101" s="22">
        <v>957977</v>
      </c>
      <c r="BM101" s="22">
        <v>0</v>
      </c>
      <c r="BN101" s="22">
        <v>0</v>
      </c>
      <c r="BO101" s="22">
        <v>0</v>
      </c>
      <c r="BP101" s="22">
        <v>381994</v>
      </c>
      <c r="BQ101" s="22">
        <v>0</v>
      </c>
      <c r="BR101" s="22">
        <v>0</v>
      </c>
      <c r="BS101" s="22">
        <v>0</v>
      </c>
      <c r="BT101" s="22">
        <v>0</v>
      </c>
      <c r="BU101" s="22">
        <v>0</v>
      </c>
      <c r="BV101" s="22">
        <v>209742</v>
      </c>
      <c r="BW101" s="22">
        <v>4017402</v>
      </c>
      <c r="BX101" s="22">
        <v>303419</v>
      </c>
      <c r="BY101" s="22">
        <v>0</v>
      </c>
      <c r="BZ101" s="22">
        <v>0</v>
      </c>
      <c r="CA101" s="22">
        <v>0</v>
      </c>
      <c r="CB101" s="22">
        <v>0</v>
      </c>
      <c r="CC101" s="22">
        <v>0</v>
      </c>
      <c r="CD101" s="22">
        <v>0</v>
      </c>
      <c r="CE101" s="22">
        <v>27147225</v>
      </c>
      <c r="CF101" s="22">
        <v>2039894</v>
      </c>
    </row>
    <row r="102" spans="1:84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2125809</v>
      </c>
      <c r="F102" s="22">
        <v>532487</v>
      </c>
      <c r="G102" s="22">
        <v>450319</v>
      </c>
      <c r="H102" s="22">
        <v>0</v>
      </c>
      <c r="I102" s="22">
        <v>0</v>
      </c>
      <c r="J102" s="22">
        <v>52603</v>
      </c>
      <c r="K102" s="22">
        <v>0</v>
      </c>
      <c r="L102" s="22">
        <v>0</v>
      </c>
      <c r="M102" s="22">
        <v>6963</v>
      </c>
      <c r="N102" s="22">
        <v>1407</v>
      </c>
      <c r="O102" s="22">
        <v>4150</v>
      </c>
      <c r="P102" s="22">
        <v>18336</v>
      </c>
      <c r="Q102" s="22">
        <v>5303</v>
      </c>
      <c r="R102" s="22">
        <v>0</v>
      </c>
      <c r="S102" s="22">
        <v>0</v>
      </c>
      <c r="T102" s="22">
        <v>0</v>
      </c>
      <c r="U102" s="22">
        <v>860865</v>
      </c>
      <c r="V102" s="22">
        <v>272803</v>
      </c>
      <c r="W102" s="22">
        <v>297033</v>
      </c>
      <c r="X102" s="22">
        <v>99767</v>
      </c>
      <c r="Y102" s="22">
        <v>0</v>
      </c>
      <c r="Z102" s="22">
        <v>0</v>
      </c>
      <c r="AA102" s="22">
        <v>22528</v>
      </c>
      <c r="AB102" s="22">
        <v>0</v>
      </c>
      <c r="AC102" s="22">
        <v>6925</v>
      </c>
      <c r="AD102" s="22">
        <v>0</v>
      </c>
      <c r="AE102" s="22">
        <v>2612707</v>
      </c>
      <c r="AF102" s="22">
        <v>0</v>
      </c>
      <c r="AG102" s="22">
        <v>0</v>
      </c>
      <c r="AH102" s="22">
        <v>0</v>
      </c>
      <c r="AI102" s="22">
        <v>0</v>
      </c>
      <c r="AJ102" s="22">
        <v>844308</v>
      </c>
      <c r="AK102" s="22">
        <v>317189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0</v>
      </c>
      <c r="AR102" s="22">
        <v>8531502</v>
      </c>
      <c r="AS102" s="22">
        <v>87658</v>
      </c>
      <c r="AT102" s="22">
        <v>935235</v>
      </c>
      <c r="AU102" s="22">
        <v>0</v>
      </c>
      <c r="AV102" s="22">
        <v>0</v>
      </c>
      <c r="AW102" s="22">
        <v>200499</v>
      </c>
      <c r="AX102" s="22">
        <v>0</v>
      </c>
      <c r="AY102" s="22">
        <v>533</v>
      </c>
      <c r="AZ102" s="22">
        <v>133747</v>
      </c>
      <c r="BA102" s="22">
        <v>0</v>
      </c>
      <c r="BB102" s="22">
        <v>0</v>
      </c>
      <c r="BC102" s="22">
        <v>1533651</v>
      </c>
      <c r="BD102" s="22">
        <v>0</v>
      </c>
      <c r="BE102" s="22">
        <v>0</v>
      </c>
      <c r="BF102" s="22">
        <v>0</v>
      </c>
      <c r="BG102" s="22">
        <v>0</v>
      </c>
      <c r="BH102" s="22">
        <v>1255663</v>
      </c>
      <c r="BI102" s="22">
        <v>367732</v>
      </c>
      <c r="BJ102" s="22">
        <v>406391</v>
      </c>
      <c r="BK102" s="22">
        <v>74023</v>
      </c>
      <c r="BL102" s="22">
        <v>0</v>
      </c>
      <c r="BM102" s="22">
        <v>0</v>
      </c>
      <c r="BN102" s="22">
        <v>14198</v>
      </c>
      <c r="BO102" s="22">
        <v>0</v>
      </c>
      <c r="BP102" s="22">
        <v>17508</v>
      </c>
      <c r="BQ102" s="22">
        <v>0</v>
      </c>
      <c r="BR102" s="22">
        <v>272252</v>
      </c>
      <c r="BS102" s="22">
        <v>0</v>
      </c>
      <c r="BT102" s="22">
        <v>0</v>
      </c>
      <c r="BU102" s="22">
        <v>8855</v>
      </c>
      <c r="BV102" s="22">
        <v>0</v>
      </c>
      <c r="BW102" s="22">
        <v>662398</v>
      </c>
      <c r="BX102" s="22">
        <v>85665</v>
      </c>
      <c r="BY102" s="22">
        <v>0</v>
      </c>
      <c r="BZ102" s="22">
        <v>0</v>
      </c>
      <c r="CA102" s="22">
        <v>0</v>
      </c>
      <c r="CB102" s="22">
        <v>0</v>
      </c>
      <c r="CC102" s="22">
        <v>0</v>
      </c>
      <c r="CD102" s="22">
        <v>0</v>
      </c>
      <c r="CE102" s="22">
        <v>6056008</v>
      </c>
      <c r="CF102" s="22">
        <v>2475494</v>
      </c>
    </row>
    <row r="103" spans="1:84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1187639</v>
      </c>
      <c r="F103" s="22">
        <v>0</v>
      </c>
      <c r="G103" s="22">
        <v>1206780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835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337619</v>
      </c>
      <c r="V103" s="22">
        <v>327084</v>
      </c>
      <c r="W103" s="22">
        <v>169340</v>
      </c>
      <c r="X103" s="22">
        <v>0</v>
      </c>
      <c r="Y103" s="22">
        <v>84658</v>
      </c>
      <c r="Z103" s="22">
        <v>0</v>
      </c>
      <c r="AA103" s="22">
        <v>16032</v>
      </c>
      <c r="AB103" s="22">
        <v>0</v>
      </c>
      <c r="AC103" s="22">
        <v>0</v>
      </c>
      <c r="AD103" s="22">
        <v>1728</v>
      </c>
      <c r="AE103" s="22">
        <v>7800</v>
      </c>
      <c r="AF103" s="22">
        <v>0</v>
      </c>
      <c r="AG103" s="22">
        <v>0</v>
      </c>
      <c r="AH103" s="22">
        <v>0</v>
      </c>
      <c r="AI103" s="22">
        <v>0</v>
      </c>
      <c r="AJ103" s="22">
        <v>134040</v>
      </c>
      <c r="AK103" s="22">
        <v>35739</v>
      </c>
      <c r="AL103" s="22">
        <v>0</v>
      </c>
      <c r="AM103" s="22">
        <v>1660</v>
      </c>
      <c r="AN103" s="22">
        <v>0</v>
      </c>
      <c r="AO103" s="22">
        <v>0</v>
      </c>
      <c r="AP103" s="22">
        <v>0</v>
      </c>
      <c r="AQ103" s="22">
        <v>0</v>
      </c>
      <c r="AR103" s="22">
        <v>3510954</v>
      </c>
      <c r="AS103" s="22">
        <v>113640</v>
      </c>
      <c r="AT103" s="22">
        <v>702696</v>
      </c>
      <c r="AU103" s="22">
        <v>0</v>
      </c>
      <c r="AV103" s="22">
        <v>0</v>
      </c>
      <c r="AW103" s="22">
        <v>13716</v>
      </c>
      <c r="AX103" s="22">
        <v>37</v>
      </c>
      <c r="AY103" s="22">
        <v>0</v>
      </c>
      <c r="AZ103" s="22">
        <v>73303</v>
      </c>
      <c r="BA103" s="22">
        <v>0</v>
      </c>
      <c r="BB103" s="22">
        <v>355601</v>
      </c>
      <c r="BC103" s="22">
        <v>398085</v>
      </c>
      <c r="BD103" s="22">
        <v>0</v>
      </c>
      <c r="BE103" s="22">
        <v>0</v>
      </c>
      <c r="BF103" s="22">
        <v>1151</v>
      </c>
      <c r="BG103" s="22">
        <v>0</v>
      </c>
      <c r="BH103" s="22">
        <v>431475</v>
      </c>
      <c r="BI103" s="22">
        <v>344995</v>
      </c>
      <c r="BJ103" s="22">
        <v>71097</v>
      </c>
      <c r="BK103" s="22">
        <v>0</v>
      </c>
      <c r="BL103" s="22">
        <v>103629</v>
      </c>
      <c r="BM103" s="22">
        <v>0</v>
      </c>
      <c r="BN103" s="22">
        <v>11618</v>
      </c>
      <c r="BO103" s="22">
        <v>0</v>
      </c>
      <c r="BP103" s="22">
        <v>31360</v>
      </c>
      <c r="BQ103" s="22">
        <v>1066</v>
      </c>
      <c r="BR103" s="22">
        <v>0</v>
      </c>
      <c r="BS103" s="22">
        <v>0</v>
      </c>
      <c r="BT103" s="22">
        <v>0</v>
      </c>
      <c r="BU103" s="22">
        <v>0</v>
      </c>
      <c r="BV103" s="22">
        <v>0</v>
      </c>
      <c r="BW103" s="22">
        <v>389508</v>
      </c>
      <c r="BX103" s="22">
        <v>85424</v>
      </c>
      <c r="BY103" s="22">
        <v>0</v>
      </c>
      <c r="BZ103" s="22">
        <v>4258</v>
      </c>
      <c r="CA103" s="22">
        <v>0</v>
      </c>
      <c r="CB103" s="22">
        <v>0</v>
      </c>
      <c r="CC103" s="22">
        <v>0</v>
      </c>
      <c r="CD103" s="22">
        <v>0</v>
      </c>
      <c r="CE103" s="22">
        <v>3132659</v>
      </c>
      <c r="CF103" s="22">
        <v>378295</v>
      </c>
    </row>
    <row r="104" spans="1:84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1852756</v>
      </c>
      <c r="F104" s="22">
        <v>320</v>
      </c>
      <c r="G104" s="22">
        <v>243428</v>
      </c>
      <c r="H104" s="22">
        <v>0</v>
      </c>
      <c r="I104" s="22">
        <v>0</v>
      </c>
      <c r="J104" s="22">
        <v>3758</v>
      </c>
      <c r="K104" s="22">
        <v>0</v>
      </c>
      <c r="L104" s="22">
        <v>0</v>
      </c>
      <c r="M104" s="22">
        <v>3461</v>
      </c>
      <c r="N104" s="22">
        <v>0</v>
      </c>
      <c r="O104" s="22">
        <v>53507</v>
      </c>
      <c r="P104" s="22">
        <v>432770</v>
      </c>
      <c r="Q104" s="22">
        <v>0</v>
      </c>
      <c r="R104" s="22">
        <v>0</v>
      </c>
      <c r="S104" s="22">
        <v>0</v>
      </c>
      <c r="T104" s="22">
        <v>0</v>
      </c>
      <c r="U104" s="22">
        <v>3458616</v>
      </c>
      <c r="V104" s="22">
        <v>182119</v>
      </c>
      <c r="W104" s="22">
        <v>238235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6972</v>
      </c>
      <c r="AD104" s="22">
        <v>44637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271665</v>
      </c>
      <c r="AK104" s="22">
        <v>5259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0</v>
      </c>
      <c r="AR104" s="22">
        <v>6797503</v>
      </c>
      <c r="AS104" s="22">
        <v>92375</v>
      </c>
      <c r="AT104" s="22">
        <v>620096</v>
      </c>
      <c r="AU104" s="22">
        <v>0</v>
      </c>
      <c r="AV104" s="22">
        <v>75000</v>
      </c>
      <c r="AW104" s="22">
        <v>124201</v>
      </c>
      <c r="AX104" s="22">
        <v>41596</v>
      </c>
      <c r="AY104" s="22">
        <v>0</v>
      </c>
      <c r="AZ104" s="22">
        <v>12053</v>
      </c>
      <c r="BA104" s="22">
        <v>0</v>
      </c>
      <c r="BB104" s="22">
        <v>272955</v>
      </c>
      <c r="BC104" s="22">
        <v>628169</v>
      </c>
      <c r="BD104" s="22">
        <v>0</v>
      </c>
      <c r="BE104" s="22">
        <v>0</v>
      </c>
      <c r="BF104" s="22">
        <v>0</v>
      </c>
      <c r="BG104" s="22">
        <v>0</v>
      </c>
      <c r="BH104" s="22">
        <v>391745</v>
      </c>
      <c r="BI104" s="22">
        <v>141953</v>
      </c>
      <c r="BJ104" s="22">
        <v>224697</v>
      </c>
      <c r="BK104" s="22">
        <v>0</v>
      </c>
      <c r="BL104" s="22">
        <v>9446</v>
      </c>
      <c r="BM104" s="22">
        <v>0</v>
      </c>
      <c r="BN104" s="22">
        <v>0</v>
      </c>
      <c r="BO104" s="22">
        <v>0</v>
      </c>
      <c r="BP104" s="22">
        <v>59782</v>
      </c>
      <c r="BQ104" s="22">
        <v>97694</v>
      </c>
      <c r="BR104" s="22">
        <v>0</v>
      </c>
      <c r="BS104" s="22">
        <v>0</v>
      </c>
      <c r="BT104" s="22">
        <v>0</v>
      </c>
      <c r="BU104" s="22">
        <v>0</v>
      </c>
      <c r="BV104" s="22">
        <v>0</v>
      </c>
      <c r="BW104" s="22">
        <v>709842</v>
      </c>
      <c r="BX104" s="22">
        <v>20399</v>
      </c>
      <c r="BY104" s="22">
        <v>0</v>
      </c>
      <c r="BZ104" s="22">
        <v>0</v>
      </c>
      <c r="CA104" s="22">
        <v>0</v>
      </c>
      <c r="CB104" s="22">
        <v>0</v>
      </c>
      <c r="CC104" s="22">
        <v>0</v>
      </c>
      <c r="CD104" s="22">
        <v>0</v>
      </c>
      <c r="CE104" s="22">
        <v>3522003</v>
      </c>
      <c r="CF104" s="22">
        <v>3275500</v>
      </c>
    </row>
    <row r="105" spans="1:84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4305815</v>
      </c>
      <c r="F105" s="22">
        <v>0</v>
      </c>
      <c r="G105" s="22">
        <v>115068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107401</v>
      </c>
      <c r="N105" s="22">
        <v>0</v>
      </c>
      <c r="O105" s="22">
        <v>0</v>
      </c>
      <c r="P105" s="22">
        <v>338</v>
      </c>
      <c r="Q105" s="22">
        <v>0</v>
      </c>
      <c r="R105" s="22">
        <v>0</v>
      </c>
      <c r="S105" s="22">
        <v>0</v>
      </c>
      <c r="T105" s="22">
        <v>0</v>
      </c>
      <c r="U105" s="22">
        <v>724026</v>
      </c>
      <c r="V105" s="22">
        <v>1382588</v>
      </c>
      <c r="W105" s="22">
        <v>293211</v>
      </c>
      <c r="X105" s="22">
        <v>0</v>
      </c>
      <c r="Y105" s="22">
        <v>46488</v>
      </c>
      <c r="Z105" s="22">
        <v>0</v>
      </c>
      <c r="AA105" s="22">
        <v>0</v>
      </c>
      <c r="AB105" s="22">
        <v>0</v>
      </c>
      <c r="AC105" s="22">
        <v>116355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582967</v>
      </c>
      <c r="AK105" s="22">
        <v>99796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137298</v>
      </c>
      <c r="AR105" s="22">
        <v>7911351</v>
      </c>
      <c r="AS105" s="22">
        <v>147993</v>
      </c>
      <c r="AT105" s="22">
        <v>758083</v>
      </c>
      <c r="AU105" s="22">
        <v>0</v>
      </c>
      <c r="AV105" s="22">
        <v>130939</v>
      </c>
      <c r="AW105" s="22">
        <v>200720</v>
      </c>
      <c r="AX105" s="22">
        <v>77867</v>
      </c>
      <c r="AY105" s="22">
        <v>0</v>
      </c>
      <c r="AZ105" s="22">
        <v>318703</v>
      </c>
      <c r="BA105" s="22">
        <v>0</v>
      </c>
      <c r="BB105" s="22">
        <v>0</v>
      </c>
      <c r="BC105" s="22">
        <v>1209049</v>
      </c>
      <c r="BD105" s="22">
        <v>0</v>
      </c>
      <c r="BE105" s="22">
        <v>0</v>
      </c>
      <c r="BF105" s="22">
        <v>0</v>
      </c>
      <c r="BG105" s="22">
        <v>0</v>
      </c>
      <c r="BH105" s="22">
        <v>975632</v>
      </c>
      <c r="BI105" s="22">
        <v>569672</v>
      </c>
      <c r="BJ105" s="22">
        <v>284206</v>
      </c>
      <c r="BK105" s="22">
        <v>0</v>
      </c>
      <c r="BL105" s="22">
        <v>53694</v>
      </c>
      <c r="BM105" s="22">
        <v>0</v>
      </c>
      <c r="BN105" s="22">
        <v>0</v>
      </c>
      <c r="BO105" s="22">
        <v>0</v>
      </c>
      <c r="BP105" s="22">
        <v>146735</v>
      </c>
      <c r="BQ105" s="22">
        <v>208242</v>
      </c>
      <c r="BR105" s="22">
        <v>0</v>
      </c>
      <c r="BS105" s="22">
        <v>0</v>
      </c>
      <c r="BT105" s="22">
        <v>0</v>
      </c>
      <c r="BU105" s="22">
        <v>0</v>
      </c>
      <c r="BV105" s="22">
        <v>0</v>
      </c>
      <c r="BW105" s="22">
        <v>1130995</v>
      </c>
      <c r="BX105" s="22">
        <v>195736</v>
      </c>
      <c r="BY105" s="22">
        <v>0</v>
      </c>
      <c r="BZ105" s="22">
        <v>0</v>
      </c>
      <c r="CA105" s="22">
        <v>0</v>
      </c>
      <c r="CB105" s="22">
        <v>0</v>
      </c>
      <c r="CC105" s="22">
        <v>0</v>
      </c>
      <c r="CD105" s="22">
        <v>0</v>
      </c>
      <c r="CE105" s="22">
        <v>6408266</v>
      </c>
      <c r="CF105" s="22">
        <v>1503085</v>
      </c>
    </row>
    <row r="106" spans="1:84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34942173</v>
      </c>
      <c r="F106" s="22">
        <v>0</v>
      </c>
      <c r="G106" s="22">
        <v>14687378</v>
      </c>
      <c r="H106" s="22">
        <v>0</v>
      </c>
      <c r="I106" s="22">
        <v>517694</v>
      </c>
      <c r="J106" s="22">
        <v>476180</v>
      </c>
      <c r="K106" s="22">
        <v>0</v>
      </c>
      <c r="L106" s="22">
        <v>0</v>
      </c>
      <c r="M106" s="22">
        <v>3417215</v>
      </c>
      <c r="N106" s="22">
        <v>0</v>
      </c>
      <c r="O106" s="22">
        <v>288720</v>
      </c>
      <c r="P106" s="22">
        <v>4747311</v>
      </c>
      <c r="Q106" s="22">
        <v>0</v>
      </c>
      <c r="R106" s="22">
        <v>616090</v>
      </c>
      <c r="S106" s="22">
        <v>10895613</v>
      </c>
      <c r="T106" s="22">
        <v>0</v>
      </c>
      <c r="U106" s="22">
        <v>6244917</v>
      </c>
      <c r="V106" s="22">
        <v>10125481</v>
      </c>
      <c r="W106" s="22">
        <v>4842972</v>
      </c>
      <c r="X106" s="22">
        <v>717600</v>
      </c>
      <c r="Y106" s="22">
        <v>372289</v>
      </c>
      <c r="Z106" s="22">
        <v>0</v>
      </c>
      <c r="AA106" s="22">
        <v>359630</v>
      </c>
      <c r="AB106" s="22">
        <v>404295</v>
      </c>
      <c r="AC106" s="22">
        <v>2575924</v>
      </c>
      <c r="AD106" s="22">
        <v>597440</v>
      </c>
      <c r="AE106" s="22">
        <v>0</v>
      </c>
      <c r="AF106" s="22">
        <v>3956913</v>
      </c>
      <c r="AG106" s="22">
        <v>456454</v>
      </c>
      <c r="AH106" s="22">
        <v>413044</v>
      </c>
      <c r="AI106" s="22">
        <v>0</v>
      </c>
      <c r="AJ106" s="22">
        <v>556571</v>
      </c>
      <c r="AK106" s="22">
        <v>235350</v>
      </c>
      <c r="AL106" s="22">
        <v>0</v>
      </c>
      <c r="AM106" s="22">
        <v>5429131</v>
      </c>
      <c r="AN106" s="22">
        <v>0</v>
      </c>
      <c r="AO106" s="22">
        <v>0</v>
      </c>
      <c r="AP106" s="22">
        <v>0</v>
      </c>
      <c r="AQ106" s="22">
        <v>0</v>
      </c>
      <c r="AR106" s="22">
        <v>107876385</v>
      </c>
      <c r="AS106" s="22">
        <v>615434</v>
      </c>
      <c r="AT106" s="22">
        <v>13663105</v>
      </c>
      <c r="AU106" s="22">
        <v>0</v>
      </c>
      <c r="AV106" s="22">
        <v>3669877</v>
      </c>
      <c r="AW106" s="22">
        <v>4258720</v>
      </c>
      <c r="AX106" s="22">
        <v>47971</v>
      </c>
      <c r="AY106" s="22">
        <v>0</v>
      </c>
      <c r="AZ106" s="22">
        <v>2122682</v>
      </c>
      <c r="BA106" s="22">
        <v>0</v>
      </c>
      <c r="BB106" s="22">
        <v>1111800</v>
      </c>
      <c r="BC106" s="22">
        <v>7241760</v>
      </c>
      <c r="BD106" s="22">
        <v>0</v>
      </c>
      <c r="BE106" s="22">
        <v>2546406</v>
      </c>
      <c r="BF106" s="22">
        <v>0</v>
      </c>
      <c r="BG106" s="22">
        <v>0</v>
      </c>
      <c r="BH106" s="22">
        <v>10477660</v>
      </c>
      <c r="BI106" s="22">
        <v>0</v>
      </c>
      <c r="BJ106" s="22">
        <v>5367095</v>
      </c>
      <c r="BK106" s="22">
        <v>1400000</v>
      </c>
      <c r="BL106" s="22">
        <v>543478</v>
      </c>
      <c r="BM106" s="22">
        <v>0</v>
      </c>
      <c r="BN106" s="22">
        <v>51693</v>
      </c>
      <c r="BO106" s="22">
        <v>985854</v>
      </c>
      <c r="BP106" s="22">
        <v>1745147</v>
      </c>
      <c r="BQ106" s="22">
        <v>651350</v>
      </c>
      <c r="BR106" s="22">
        <v>0</v>
      </c>
      <c r="BS106" s="22">
        <v>4461496</v>
      </c>
      <c r="BT106" s="22">
        <v>0</v>
      </c>
      <c r="BU106" s="22">
        <v>1410184</v>
      </c>
      <c r="BV106" s="22">
        <v>0</v>
      </c>
      <c r="BW106" s="22">
        <v>5093347</v>
      </c>
      <c r="BX106" s="22">
        <v>1993809</v>
      </c>
      <c r="BY106" s="22">
        <v>0</v>
      </c>
      <c r="BZ106" s="22">
        <v>7825765</v>
      </c>
      <c r="CA106" s="22">
        <v>0</v>
      </c>
      <c r="CB106" s="22">
        <v>0</v>
      </c>
      <c r="CC106" s="22">
        <v>0</v>
      </c>
      <c r="CD106" s="22">
        <v>0</v>
      </c>
      <c r="CE106" s="22">
        <v>77284633</v>
      </c>
      <c r="CF106" s="22">
        <v>30591752</v>
      </c>
    </row>
    <row r="107" spans="1:84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3859937</v>
      </c>
      <c r="F107" s="22">
        <v>0</v>
      </c>
      <c r="G107" s="22">
        <v>718992</v>
      </c>
      <c r="H107" s="22">
        <v>0</v>
      </c>
      <c r="I107" s="22">
        <v>0</v>
      </c>
      <c r="J107" s="22">
        <v>36040</v>
      </c>
      <c r="K107" s="22">
        <v>0</v>
      </c>
      <c r="L107" s="22">
        <v>0</v>
      </c>
      <c r="M107" s="22">
        <v>15535</v>
      </c>
      <c r="N107" s="22">
        <v>80411</v>
      </c>
      <c r="O107" s="22">
        <v>31943</v>
      </c>
      <c r="P107" s="22">
        <v>1034388</v>
      </c>
      <c r="Q107" s="22">
        <v>0</v>
      </c>
      <c r="R107" s="22">
        <v>0</v>
      </c>
      <c r="S107" s="22">
        <v>0</v>
      </c>
      <c r="T107" s="22">
        <v>0</v>
      </c>
      <c r="U107" s="22">
        <v>1494501</v>
      </c>
      <c r="V107" s="22">
        <v>1408646</v>
      </c>
      <c r="W107" s="22">
        <v>479571</v>
      </c>
      <c r="X107" s="22">
        <v>0</v>
      </c>
      <c r="Y107" s="22">
        <v>267682</v>
      </c>
      <c r="Z107" s="22">
        <v>0</v>
      </c>
      <c r="AA107" s="22">
        <v>27174</v>
      </c>
      <c r="AB107" s="22">
        <v>425</v>
      </c>
      <c r="AC107" s="22">
        <v>112278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1531057</v>
      </c>
      <c r="AK107" s="22">
        <v>12373</v>
      </c>
      <c r="AL107" s="22">
        <v>0</v>
      </c>
      <c r="AM107" s="22">
        <v>2138</v>
      </c>
      <c r="AN107" s="22">
        <v>0</v>
      </c>
      <c r="AO107" s="22">
        <v>2801111</v>
      </c>
      <c r="AP107" s="22">
        <v>0</v>
      </c>
      <c r="AQ107" s="22">
        <v>0</v>
      </c>
      <c r="AR107" s="22">
        <v>13914202</v>
      </c>
      <c r="AS107" s="22">
        <v>118501</v>
      </c>
      <c r="AT107" s="22">
        <v>834323</v>
      </c>
      <c r="AU107" s="22">
        <v>0</v>
      </c>
      <c r="AV107" s="22">
        <v>0</v>
      </c>
      <c r="AW107" s="22">
        <v>122523</v>
      </c>
      <c r="AX107" s="22">
        <v>0</v>
      </c>
      <c r="AY107" s="22">
        <v>4581</v>
      </c>
      <c r="AZ107" s="22">
        <v>392130</v>
      </c>
      <c r="BA107" s="22">
        <v>5203</v>
      </c>
      <c r="BB107" s="22">
        <v>0</v>
      </c>
      <c r="BC107" s="22">
        <v>1886416</v>
      </c>
      <c r="BD107" s="22">
        <v>0</v>
      </c>
      <c r="BE107" s="22">
        <v>0</v>
      </c>
      <c r="BF107" s="22">
        <v>0</v>
      </c>
      <c r="BG107" s="22">
        <v>0</v>
      </c>
      <c r="BH107" s="22">
        <v>939111</v>
      </c>
      <c r="BI107" s="22">
        <v>1188736</v>
      </c>
      <c r="BJ107" s="22">
        <v>379120</v>
      </c>
      <c r="BK107" s="22">
        <v>0</v>
      </c>
      <c r="BL107" s="22">
        <v>289037</v>
      </c>
      <c r="BM107" s="22">
        <v>0</v>
      </c>
      <c r="BN107" s="22">
        <v>38086</v>
      </c>
      <c r="BO107" s="22">
        <v>500</v>
      </c>
      <c r="BP107" s="22">
        <v>250779</v>
      </c>
      <c r="BQ107" s="22">
        <v>189299</v>
      </c>
      <c r="BR107" s="22">
        <v>0</v>
      </c>
      <c r="BS107" s="22">
        <v>0</v>
      </c>
      <c r="BT107" s="22">
        <v>0</v>
      </c>
      <c r="BU107" s="22">
        <v>0</v>
      </c>
      <c r="BV107" s="22">
        <v>0</v>
      </c>
      <c r="BW107" s="22">
        <v>2523307</v>
      </c>
      <c r="BX107" s="22">
        <v>326462</v>
      </c>
      <c r="BY107" s="22">
        <v>0</v>
      </c>
      <c r="BZ107" s="22">
        <v>0</v>
      </c>
      <c r="CA107" s="22">
        <v>0</v>
      </c>
      <c r="CB107" s="22">
        <v>2419399</v>
      </c>
      <c r="CC107" s="22">
        <v>0</v>
      </c>
      <c r="CD107" s="22">
        <v>0</v>
      </c>
      <c r="CE107" s="22">
        <v>11907513</v>
      </c>
      <c r="CF107" s="22">
        <v>2006689</v>
      </c>
    </row>
    <row r="108" spans="1:84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6248579</v>
      </c>
      <c r="F108" s="22">
        <v>0</v>
      </c>
      <c r="G108" s="22">
        <v>118662</v>
      </c>
      <c r="H108" s="22">
        <v>0</v>
      </c>
      <c r="I108" s="22">
        <v>0</v>
      </c>
      <c r="J108" s="22">
        <v>550691</v>
      </c>
      <c r="K108" s="22">
        <v>0</v>
      </c>
      <c r="L108" s="22">
        <v>0</v>
      </c>
      <c r="M108" s="22">
        <v>35530</v>
      </c>
      <c r="N108" s="22">
        <v>0</v>
      </c>
      <c r="O108" s="22">
        <v>0</v>
      </c>
      <c r="P108" s="22">
        <v>693013</v>
      </c>
      <c r="Q108" s="22">
        <v>0</v>
      </c>
      <c r="R108" s="22">
        <v>0</v>
      </c>
      <c r="S108" s="22">
        <v>96842</v>
      </c>
      <c r="T108" s="22">
        <v>0</v>
      </c>
      <c r="U108" s="22">
        <v>1888378</v>
      </c>
      <c r="V108" s="22">
        <v>1067627</v>
      </c>
      <c r="W108" s="22">
        <v>590182</v>
      </c>
      <c r="X108" s="22">
        <v>0</v>
      </c>
      <c r="Y108" s="22">
        <v>319004</v>
      </c>
      <c r="Z108" s="22">
        <v>0</v>
      </c>
      <c r="AA108" s="22">
        <v>36865</v>
      </c>
      <c r="AB108" s="22">
        <v>0</v>
      </c>
      <c r="AC108" s="22">
        <v>57105</v>
      </c>
      <c r="AD108" s="22">
        <v>0</v>
      </c>
      <c r="AE108" s="22">
        <v>1187328</v>
      </c>
      <c r="AF108" s="22">
        <v>0</v>
      </c>
      <c r="AG108" s="22">
        <v>0</v>
      </c>
      <c r="AH108" s="22">
        <v>0</v>
      </c>
      <c r="AI108" s="22">
        <v>0</v>
      </c>
      <c r="AJ108" s="22">
        <v>2701485</v>
      </c>
      <c r="AK108" s="22">
        <v>78593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0</v>
      </c>
      <c r="AR108" s="22">
        <v>15669884</v>
      </c>
      <c r="AS108" s="22">
        <v>447975</v>
      </c>
      <c r="AT108" s="22">
        <v>1568319</v>
      </c>
      <c r="AU108" s="22">
        <v>0</v>
      </c>
      <c r="AV108" s="22">
        <v>0</v>
      </c>
      <c r="AW108" s="22">
        <v>859870</v>
      </c>
      <c r="AX108" s="22">
        <v>37923</v>
      </c>
      <c r="AY108" s="22">
        <v>0</v>
      </c>
      <c r="AZ108" s="22">
        <v>674870</v>
      </c>
      <c r="BA108" s="22">
        <v>0</v>
      </c>
      <c r="BB108" s="22">
        <v>43179</v>
      </c>
      <c r="BC108" s="22">
        <v>2372007</v>
      </c>
      <c r="BD108" s="22">
        <v>0</v>
      </c>
      <c r="BE108" s="22">
        <v>0</v>
      </c>
      <c r="BF108" s="22">
        <v>138642</v>
      </c>
      <c r="BG108" s="22">
        <v>0</v>
      </c>
      <c r="BH108" s="22">
        <v>1406222</v>
      </c>
      <c r="BI108" s="22">
        <v>424225</v>
      </c>
      <c r="BJ108" s="22">
        <v>463657</v>
      </c>
      <c r="BK108" s="22">
        <v>0</v>
      </c>
      <c r="BL108" s="22">
        <v>98676</v>
      </c>
      <c r="BM108" s="22">
        <v>0</v>
      </c>
      <c r="BN108" s="22">
        <v>0</v>
      </c>
      <c r="BO108" s="22">
        <v>449031</v>
      </c>
      <c r="BP108" s="22">
        <v>425513</v>
      </c>
      <c r="BQ108" s="22">
        <v>0</v>
      </c>
      <c r="BR108" s="22">
        <v>308249</v>
      </c>
      <c r="BS108" s="22">
        <v>0</v>
      </c>
      <c r="BT108" s="22">
        <v>0</v>
      </c>
      <c r="BU108" s="22">
        <v>0</v>
      </c>
      <c r="BV108" s="22">
        <v>0</v>
      </c>
      <c r="BW108" s="22">
        <v>3420432</v>
      </c>
      <c r="BX108" s="22">
        <v>395080</v>
      </c>
      <c r="BY108" s="22">
        <v>0</v>
      </c>
      <c r="BZ108" s="22">
        <v>0</v>
      </c>
      <c r="CA108" s="22">
        <v>0</v>
      </c>
      <c r="CB108" s="22">
        <v>0</v>
      </c>
      <c r="CC108" s="22">
        <v>0</v>
      </c>
      <c r="CD108" s="22">
        <v>0</v>
      </c>
      <c r="CE108" s="22">
        <v>13533870</v>
      </c>
      <c r="CF108" s="22">
        <v>2136014</v>
      </c>
    </row>
    <row r="109" spans="1:84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1616894</v>
      </c>
      <c r="F109" s="22">
        <v>0</v>
      </c>
      <c r="G109" s="22">
        <v>17083</v>
      </c>
      <c r="H109" s="22">
        <v>0</v>
      </c>
      <c r="I109" s="22">
        <v>21180</v>
      </c>
      <c r="J109" s="22">
        <v>156114</v>
      </c>
      <c r="K109" s="22">
        <v>0</v>
      </c>
      <c r="L109" s="22">
        <v>32414</v>
      </c>
      <c r="M109" s="22">
        <v>0</v>
      </c>
      <c r="N109" s="22">
        <v>0</v>
      </c>
      <c r="O109" s="22">
        <v>0</v>
      </c>
      <c r="P109" s="22">
        <v>182945</v>
      </c>
      <c r="Q109" s="22">
        <v>6927</v>
      </c>
      <c r="R109" s="22">
        <v>0</v>
      </c>
      <c r="S109" s="22">
        <v>0</v>
      </c>
      <c r="T109" s="22">
        <v>0</v>
      </c>
      <c r="U109" s="22">
        <v>691802</v>
      </c>
      <c r="V109" s="22">
        <v>258371</v>
      </c>
      <c r="W109" s="22">
        <v>154808</v>
      </c>
      <c r="X109" s="22">
        <v>0</v>
      </c>
      <c r="Y109" s="22">
        <v>31526</v>
      </c>
      <c r="Z109" s="22">
        <v>0</v>
      </c>
      <c r="AA109" s="22">
        <v>14552</v>
      </c>
      <c r="AB109" s="22">
        <v>32389</v>
      </c>
      <c r="AC109" s="22">
        <v>17710</v>
      </c>
      <c r="AD109" s="22">
        <v>0</v>
      </c>
      <c r="AE109" s="22">
        <v>0</v>
      </c>
      <c r="AF109" s="22">
        <v>0</v>
      </c>
      <c r="AG109" s="22">
        <v>17400</v>
      </c>
      <c r="AH109" s="22">
        <v>0</v>
      </c>
      <c r="AI109" s="22">
        <v>0</v>
      </c>
      <c r="AJ109" s="22">
        <v>1288154</v>
      </c>
      <c r="AK109" s="22">
        <v>39508</v>
      </c>
      <c r="AL109" s="22">
        <v>0</v>
      </c>
      <c r="AM109" s="22">
        <v>0</v>
      </c>
      <c r="AN109" s="22">
        <v>616864</v>
      </c>
      <c r="AO109" s="22">
        <v>0</v>
      </c>
      <c r="AP109" s="22">
        <v>0</v>
      </c>
      <c r="AQ109" s="22">
        <v>0</v>
      </c>
      <c r="AR109" s="22">
        <v>5196641</v>
      </c>
      <c r="AS109" s="22">
        <v>57381</v>
      </c>
      <c r="AT109" s="22">
        <v>270900</v>
      </c>
      <c r="AU109" s="22">
        <v>257460</v>
      </c>
      <c r="AV109" s="22">
        <v>34260</v>
      </c>
      <c r="AW109" s="22">
        <v>309678</v>
      </c>
      <c r="AX109" s="22">
        <v>0</v>
      </c>
      <c r="AY109" s="22">
        <v>16020</v>
      </c>
      <c r="AZ109" s="22">
        <v>333</v>
      </c>
      <c r="BA109" s="22">
        <v>0</v>
      </c>
      <c r="BB109" s="22">
        <v>0</v>
      </c>
      <c r="BC109" s="22">
        <v>609268</v>
      </c>
      <c r="BD109" s="22">
        <v>16729</v>
      </c>
      <c r="BE109" s="22">
        <v>0</v>
      </c>
      <c r="BF109" s="22">
        <v>0</v>
      </c>
      <c r="BG109" s="22">
        <v>0</v>
      </c>
      <c r="BH109" s="22">
        <v>672004</v>
      </c>
      <c r="BI109" s="22">
        <v>217786</v>
      </c>
      <c r="BJ109" s="22">
        <v>141858</v>
      </c>
      <c r="BK109" s="22">
        <v>0</v>
      </c>
      <c r="BL109" s="22">
        <v>80262</v>
      </c>
      <c r="BM109" s="22">
        <v>0</v>
      </c>
      <c r="BN109" s="22">
        <v>33574</v>
      </c>
      <c r="BO109" s="22">
        <v>1643</v>
      </c>
      <c r="BP109" s="22">
        <v>133328</v>
      </c>
      <c r="BQ109" s="22">
        <v>201</v>
      </c>
      <c r="BR109" s="22">
        <v>42596</v>
      </c>
      <c r="BS109" s="22">
        <v>0</v>
      </c>
      <c r="BT109" s="22">
        <v>0</v>
      </c>
      <c r="BU109" s="22">
        <v>0</v>
      </c>
      <c r="BV109" s="22">
        <v>0</v>
      </c>
      <c r="BW109" s="22">
        <v>616323</v>
      </c>
      <c r="BX109" s="22">
        <v>77120</v>
      </c>
      <c r="BY109" s="22">
        <v>0</v>
      </c>
      <c r="BZ109" s="22">
        <v>0</v>
      </c>
      <c r="CA109" s="22">
        <v>524862</v>
      </c>
      <c r="CB109" s="22">
        <v>0</v>
      </c>
      <c r="CC109" s="22">
        <v>0</v>
      </c>
      <c r="CD109" s="22">
        <v>0</v>
      </c>
      <c r="CE109" s="22">
        <v>4113586</v>
      </c>
      <c r="CF109" s="22">
        <v>1083055</v>
      </c>
    </row>
    <row r="110" spans="1:84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4683695</v>
      </c>
      <c r="F110" s="22">
        <v>0</v>
      </c>
      <c r="G110" s="22">
        <v>322699</v>
      </c>
      <c r="H110" s="22">
        <v>0</v>
      </c>
      <c r="I110" s="22">
        <v>2611</v>
      </c>
      <c r="J110" s="22">
        <v>525902</v>
      </c>
      <c r="K110" s="22">
        <v>0</v>
      </c>
      <c r="L110" s="22">
        <v>0</v>
      </c>
      <c r="M110" s="22">
        <v>16346</v>
      </c>
      <c r="N110" s="22">
        <v>0</v>
      </c>
      <c r="O110" s="22">
        <v>5445</v>
      </c>
      <c r="P110" s="22">
        <v>59933</v>
      </c>
      <c r="Q110" s="22">
        <v>0</v>
      </c>
      <c r="R110" s="22">
        <v>0</v>
      </c>
      <c r="S110" s="22">
        <v>0</v>
      </c>
      <c r="T110" s="22">
        <v>0</v>
      </c>
      <c r="U110" s="22">
        <v>1840795</v>
      </c>
      <c r="V110" s="22">
        <v>1789996</v>
      </c>
      <c r="W110" s="22">
        <v>497431</v>
      </c>
      <c r="X110" s="22">
        <v>318069</v>
      </c>
      <c r="Y110" s="22">
        <v>270456</v>
      </c>
      <c r="Z110" s="22">
        <v>0</v>
      </c>
      <c r="AA110" s="22">
        <v>28420</v>
      </c>
      <c r="AB110" s="22">
        <v>577</v>
      </c>
      <c r="AC110" s="22">
        <v>105149</v>
      </c>
      <c r="AD110" s="22">
        <v>141507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442624</v>
      </c>
      <c r="AK110" s="22">
        <v>21848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0</v>
      </c>
      <c r="AR110" s="22">
        <v>11073503</v>
      </c>
      <c r="AS110" s="22">
        <v>119195</v>
      </c>
      <c r="AT110" s="22">
        <v>1584737</v>
      </c>
      <c r="AU110" s="22">
        <v>0</v>
      </c>
      <c r="AV110" s="22">
        <v>228635</v>
      </c>
      <c r="AW110" s="22">
        <v>303331</v>
      </c>
      <c r="AX110" s="22">
        <v>20603</v>
      </c>
      <c r="AY110" s="22">
        <v>0</v>
      </c>
      <c r="AZ110" s="22">
        <v>104300</v>
      </c>
      <c r="BA110" s="22">
        <v>0</v>
      </c>
      <c r="BB110" s="22">
        <v>714102</v>
      </c>
      <c r="BC110" s="22">
        <v>1021931</v>
      </c>
      <c r="BD110" s="22">
        <v>0</v>
      </c>
      <c r="BE110" s="22">
        <v>0</v>
      </c>
      <c r="BF110" s="22">
        <v>273490</v>
      </c>
      <c r="BG110" s="22">
        <v>0</v>
      </c>
      <c r="BH110" s="22">
        <v>1431900</v>
      </c>
      <c r="BI110" s="22">
        <v>424926</v>
      </c>
      <c r="BJ110" s="22">
        <v>525084</v>
      </c>
      <c r="BK110" s="22">
        <v>303068</v>
      </c>
      <c r="BL110" s="22">
        <v>283083</v>
      </c>
      <c r="BM110" s="22">
        <v>25000</v>
      </c>
      <c r="BN110" s="22">
        <v>48490</v>
      </c>
      <c r="BO110" s="22">
        <v>3371</v>
      </c>
      <c r="BP110" s="22">
        <v>258559</v>
      </c>
      <c r="BQ110" s="22">
        <v>212583</v>
      </c>
      <c r="BR110" s="22">
        <v>0</v>
      </c>
      <c r="BS110" s="22">
        <v>0</v>
      </c>
      <c r="BT110" s="22">
        <v>0</v>
      </c>
      <c r="BU110" s="22">
        <v>0</v>
      </c>
      <c r="BV110" s="22">
        <v>0</v>
      </c>
      <c r="BW110" s="22">
        <v>1398971</v>
      </c>
      <c r="BX110" s="22">
        <v>433324</v>
      </c>
      <c r="BY110" s="22">
        <v>0</v>
      </c>
      <c r="BZ110" s="22">
        <v>0</v>
      </c>
      <c r="CA110" s="22">
        <v>0</v>
      </c>
      <c r="CB110" s="22">
        <v>0</v>
      </c>
      <c r="CC110" s="22">
        <v>0</v>
      </c>
      <c r="CD110" s="22">
        <v>0</v>
      </c>
      <c r="CE110" s="22">
        <v>9718683</v>
      </c>
      <c r="CF110" s="22">
        <v>1354820</v>
      </c>
    </row>
    <row r="111" spans="1:84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11843798</v>
      </c>
      <c r="F111" s="22">
        <v>700</v>
      </c>
      <c r="G111" s="22">
        <v>251851</v>
      </c>
      <c r="H111" s="22">
        <v>53642</v>
      </c>
      <c r="I111" s="22">
        <v>1485168</v>
      </c>
      <c r="J111" s="22">
        <v>1098638</v>
      </c>
      <c r="K111" s="22">
        <v>0</v>
      </c>
      <c r="L111" s="22">
        <v>0</v>
      </c>
      <c r="M111" s="22">
        <v>541431</v>
      </c>
      <c r="N111" s="22">
        <v>0</v>
      </c>
      <c r="O111" s="22">
        <v>1236</v>
      </c>
      <c r="P111" s="22">
        <v>547843</v>
      </c>
      <c r="Q111" s="22">
        <v>0</v>
      </c>
      <c r="R111" s="22">
        <v>0</v>
      </c>
      <c r="S111" s="22">
        <v>2095183</v>
      </c>
      <c r="T111" s="22">
        <v>0</v>
      </c>
      <c r="U111" s="22">
        <v>3964739</v>
      </c>
      <c r="V111" s="22">
        <v>1908360</v>
      </c>
      <c r="W111" s="22">
        <v>1163187</v>
      </c>
      <c r="X111" s="22">
        <v>0</v>
      </c>
      <c r="Y111" s="22">
        <v>0</v>
      </c>
      <c r="Z111" s="22">
        <v>0</v>
      </c>
      <c r="AA111" s="22">
        <v>97158</v>
      </c>
      <c r="AB111" s="22">
        <v>0</v>
      </c>
      <c r="AC111" s="22">
        <v>6182520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1806331</v>
      </c>
      <c r="AK111" s="22">
        <v>125071</v>
      </c>
      <c r="AL111" s="22">
        <v>0</v>
      </c>
      <c r="AM111" s="22">
        <v>3431214</v>
      </c>
      <c r="AN111" s="22">
        <v>0</v>
      </c>
      <c r="AO111" s="22">
        <v>0</v>
      </c>
      <c r="AP111" s="22">
        <v>0</v>
      </c>
      <c r="AQ111" s="22">
        <v>0</v>
      </c>
      <c r="AR111" s="22">
        <v>36598070</v>
      </c>
      <c r="AS111" s="22">
        <v>426255</v>
      </c>
      <c r="AT111" s="22">
        <v>1211755</v>
      </c>
      <c r="AU111" s="22">
        <v>93562</v>
      </c>
      <c r="AV111" s="22">
        <v>2300829</v>
      </c>
      <c r="AW111" s="22">
        <v>1665057</v>
      </c>
      <c r="AX111" s="22">
        <v>24146</v>
      </c>
      <c r="AY111" s="22">
        <v>0</v>
      </c>
      <c r="AZ111" s="22">
        <v>494887</v>
      </c>
      <c r="BA111" s="22">
        <v>0</v>
      </c>
      <c r="BB111" s="22">
        <v>1053180</v>
      </c>
      <c r="BC111" s="22">
        <v>2562031</v>
      </c>
      <c r="BD111" s="22">
        <v>0</v>
      </c>
      <c r="BE111" s="22">
        <v>0</v>
      </c>
      <c r="BF111" s="22">
        <v>841015</v>
      </c>
      <c r="BG111" s="22">
        <v>0</v>
      </c>
      <c r="BH111" s="22">
        <v>2084421</v>
      </c>
      <c r="BI111" s="22">
        <v>2034276</v>
      </c>
      <c r="BJ111" s="22">
        <v>929970</v>
      </c>
      <c r="BK111" s="22">
        <v>0</v>
      </c>
      <c r="BL111" s="22">
        <v>69528</v>
      </c>
      <c r="BM111" s="22">
        <v>0</v>
      </c>
      <c r="BN111" s="22">
        <v>57157</v>
      </c>
      <c r="BO111" s="22">
        <v>0</v>
      </c>
      <c r="BP111" s="22">
        <v>658208</v>
      </c>
      <c r="BQ111" s="22">
        <v>188782</v>
      </c>
      <c r="BR111" s="22">
        <v>0</v>
      </c>
      <c r="BS111" s="22">
        <v>0</v>
      </c>
      <c r="BT111" s="22">
        <v>0</v>
      </c>
      <c r="BU111" s="22">
        <v>804970</v>
      </c>
      <c r="BV111" s="22">
        <v>0</v>
      </c>
      <c r="BW111" s="22">
        <v>4519212</v>
      </c>
      <c r="BX111" s="22">
        <v>514295</v>
      </c>
      <c r="BY111" s="22">
        <v>0</v>
      </c>
      <c r="BZ111" s="22">
        <v>0</v>
      </c>
      <c r="CA111" s="22">
        <v>0</v>
      </c>
      <c r="CB111" s="22">
        <v>0</v>
      </c>
      <c r="CC111" s="22">
        <v>0</v>
      </c>
      <c r="CD111" s="22">
        <v>0</v>
      </c>
      <c r="CE111" s="22">
        <v>22533536</v>
      </c>
      <c r="CF111" s="22">
        <v>14064534</v>
      </c>
    </row>
    <row r="112" spans="1:84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2489871</v>
      </c>
      <c r="F112" s="22">
        <v>0</v>
      </c>
      <c r="G112" s="22">
        <v>62338</v>
      </c>
      <c r="H112" s="22">
        <v>755716</v>
      </c>
      <c r="I112" s="22">
        <v>0</v>
      </c>
      <c r="J112" s="22">
        <v>299370</v>
      </c>
      <c r="K112" s="22">
        <v>0</v>
      </c>
      <c r="L112" s="22">
        <v>0</v>
      </c>
      <c r="M112" s="22">
        <v>44528</v>
      </c>
      <c r="N112" s="22">
        <v>0</v>
      </c>
      <c r="O112" s="22">
        <v>23262</v>
      </c>
      <c r="P112" s="22">
        <v>349479</v>
      </c>
      <c r="Q112" s="22">
        <v>0</v>
      </c>
      <c r="R112" s="22">
        <v>0</v>
      </c>
      <c r="S112" s="22">
        <v>118819</v>
      </c>
      <c r="T112" s="22">
        <v>0</v>
      </c>
      <c r="U112" s="22">
        <v>715629</v>
      </c>
      <c r="V112" s="22">
        <v>624460</v>
      </c>
      <c r="W112" s="22">
        <v>455105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114456</v>
      </c>
      <c r="AF112" s="22">
        <v>0</v>
      </c>
      <c r="AG112" s="22">
        <v>0</v>
      </c>
      <c r="AH112" s="22">
        <v>0</v>
      </c>
      <c r="AI112" s="22">
        <v>0</v>
      </c>
      <c r="AJ112" s="22">
        <v>72531</v>
      </c>
      <c r="AK112" s="22">
        <v>139569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0</v>
      </c>
      <c r="AR112" s="22">
        <v>6265133</v>
      </c>
      <c r="AS112" s="22">
        <v>146198</v>
      </c>
      <c r="AT112" s="22">
        <v>958545</v>
      </c>
      <c r="AU112" s="22">
        <v>0</v>
      </c>
      <c r="AV112" s="22">
        <v>0</v>
      </c>
      <c r="AW112" s="22">
        <v>454982</v>
      </c>
      <c r="AX112" s="22">
        <v>2427</v>
      </c>
      <c r="AY112" s="22">
        <v>0</v>
      </c>
      <c r="AZ112" s="22">
        <v>307588</v>
      </c>
      <c r="BA112" s="22">
        <v>0</v>
      </c>
      <c r="BB112" s="22">
        <v>185237</v>
      </c>
      <c r="BC112" s="22">
        <v>883148</v>
      </c>
      <c r="BD112" s="22">
        <v>0</v>
      </c>
      <c r="BE112" s="22">
        <v>0</v>
      </c>
      <c r="BF112" s="22">
        <v>518076</v>
      </c>
      <c r="BG112" s="22">
        <v>0</v>
      </c>
      <c r="BH112" s="22">
        <v>475716</v>
      </c>
      <c r="BI112" s="22">
        <v>571829</v>
      </c>
      <c r="BJ112" s="22">
        <v>411397</v>
      </c>
      <c r="BK112" s="22">
        <v>0</v>
      </c>
      <c r="BL112" s="22">
        <v>22272</v>
      </c>
      <c r="BM112" s="22">
        <v>0</v>
      </c>
      <c r="BN112" s="22">
        <v>0</v>
      </c>
      <c r="BO112" s="22">
        <v>0</v>
      </c>
      <c r="BP112" s="22">
        <v>0</v>
      </c>
      <c r="BQ112" s="22">
        <v>0</v>
      </c>
      <c r="BR112" s="22">
        <v>115204</v>
      </c>
      <c r="BS112" s="22">
        <v>0</v>
      </c>
      <c r="BT112" s="22">
        <v>0</v>
      </c>
      <c r="BU112" s="22">
        <v>0</v>
      </c>
      <c r="BV112" s="22">
        <v>0</v>
      </c>
      <c r="BW112" s="22">
        <v>386615</v>
      </c>
      <c r="BX112" s="22">
        <v>312580</v>
      </c>
      <c r="BY112" s="22">
        <v>0</v>
      </c>
      <c r="BZ112" s="22">
        <v>0</v>
      </c>
      <c r="CA112" s="22">
        <v>0</v>
      </c>
      <c r="CB112" s="22">
        <v>0</v>
      </c>
      <c r="CC112" s="22">
        <v>0</v>
      </c>
      <c r="CD112" s="22">
        <v>0</v>
      </c>
      <c r="CE112" s="22">
        <v>5751814</v>
      </c>
      <c r="CF112" s="22">
        <v>513319</v>
      </c>
    </row>
    <row r="113" spans="1:84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51970808</v>
      </c>
      <c r="F113" s="22">
        <v>0</v>
      </c>
      <c r="G113" s="22">
        <v>56047</v>
      </c>
      <c r="H113" s="22">
        <v>0</v>
      </c>
      <c r="I113" s="22">
        <v>1390697</v>
      </c>
      <c r="J113" s="22">
        <v>225537</v>
      </c>
      <c r="K113" s="22">
        <v>0</v>
      </c>
      <c r="L113" s="22">
        <v>0</v>
      </c>
      <c r="M113" s="22">
        <v>323886</v>
      </c>
      <c r="N113" s="22">
        <v>0</v>
      </c>
      <c r="O113" s="22">
        <v>911641</v>
      </c>
      <c r="P113" s="22">
        <v>6222106</v>
      </c>
      <c r="Q113" s="22">
        <v>0</v>
      </c>
      <c r="R113" s="22">
        <v>0</v>
      </c>
      <c r="S113" s="22">
        <v>1036433</v>
      </c>
      <c r="T113" s="22">
        <v>0</v>
      </c>
      <c r="U113" s="22">
        <v>11936074</v>
      </c>
      <c r="V113" s="22">
        <v>13167773</v>
      </c>
      <c r="W113" s="22">
        <v>5021484</v>
      </c>
      <c r="X113" s="22">
        <v>0</v>
      </c>
      <c r="Y113" s="22">
        <v>1468627</v>
      </c>
      <c r="Z113" s="22">
        <v>0</v>
      </c>
      <c r="AA113" s="22">
        <v>0</v>
      </c>
      <c r="AB113" s="22">
        <v>0</v>
      </c>
      <c r="AC113" s="22">
        <v>921118</v>
      </c>
      <c r="AD113" s="22">
        <v>2800074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185405</v>
      </c>
      <c r="AK113" s="22">
        <v>1816535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0</v>
      </c>
      <c r="AR113" s="22">
        <v>99454245</v>
      </c>
      <c r="AS113" s="22">
        <v>594914</v>
      </c>
      <c r="AT113" s="22">
        <v>11589564</v>
      </c>
      <c r="AU113" s="22">
        <v>0</v>
      </c>
      <c r="AV113" s="22">
        <v>5476628</v>
      </c>
      <c r="AW113" s="22">
        <v>7525365</v>
      </c>
      <c r="AX113" s="22">
        <v>27209</v>
      </c>
      <c r="AY113" s="22">
        <v>0</v>
      </c>
      <c r="AZ113" s="22">
        <v>2329579</v>
      </c>
      <c r="BA113" s="22">
        <v>0</v>
      </c>
      <c r="BB113" s="22">
        <v>1573050</v>
      </c>
      <c r="BC113" s="22">
        <v>10205297</v>
      </c>
      <c r="BD113" s="22">
        <v>0</v>
      </c>
      <c r="BE113" s="22">
        <v>0</v>
      </c>
      <c r="BF113" s="22">
        <v>1228991</v>
      </c>
      <c r="BG113" s="22">
        <v>294110</v>
      </c>
      <c r="BH113" s="22">
        <v>6096908</v>
      </c>
      <c r="BI113" s="22">
        <v>9213437</v>
      </c>
      <c r="BJ113" s="22">
        <v>3925660</v>
      </c>
      <c r="BK113" s="22">
        <v>0</v>
      </c>
      <c r="BL113" s="22">
        <v>576603</v>
      </c>
      <c r="BM113" s="22">
        <v>0</v>
      </c>
      <c r="BN113" s="22">
        <v>0</v>
      </c>
      <c r="BO113" s="22">
        <v>0</v>
      </c>
      <c r="BP113" s="22">
        <v>3076597</v>
      </c>
      <c r="BQ113" s="22">
        <v>2181939</v>
      </c>
      <c r="BR113" s="22">
        <v>0</v>
      </c>
      <c r="BS113" s="22">
        <v>0</v>
      </c>
      <c r="BT113" s="22">
        <v>0</v>
      </c>
      <c r="BU113" s="22">
        <v>0</v>
      </c>
      <c r="BV113" s="22">
        <v>0</v>
      </c>
      <c r="BW113" s="22">
        <v>5371039</v>
      </c>
      <c r="BX113" s="22">
        <v>12694059</v>
      </c>
      <c r="BY113" s="22">
        <v>0</v>
      </c>
      <c r="BZ113" s="22">
        <v>90142</v>
      </c>
      <c r="CA113" s="22">
        <v>0</v>
      </c>
      <c r="CB113" s="22">
        <v>0</v>
      </c>
      <c r="CC113" s="22">
        <v>0</v>
      </c>
      <c r="CD113" s="22">
        <v>0</v>
      </c>
      <c r="CE113" s="22">
        <v>84071091</v>
      </c>
      <c r="CF113" s="22">
        <v>15383154</v>
      </c>
    </row>
    <row r="114" spans="1:84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1443529</v>
      </c>
      <c r="F114" s="22">
        <v>0</v>
      </c>
      <c r="G114" s="22">
        <v>731850</v>
      </c>
      <c r="H114" s="22">
        <v>0</v>
      </c>
      <c r="I114" s="22">
        <v>2863</v>
      </c>
      <c r="J114" s="22">
        <v>73507</v>
      </c>
      <c r="K114" s="22">
        <v>0</v>
      </c>
      <c r="L114" s="22">
        <v>99735</v>
      </c>
      <c r="M114" s="22">
        <v>9030</v>
      </c>
      <c r="N114" s="22">
        <v>0</v>
      </c>
      <c r="O114" s="22">
        <v>7180</v>
      </c>
      <c r="P114" s="22">
        <v>40164</v>
      </c>
      <c r="Q114" s="22">
        <v>210076</v>
      </c>
      <c r="R114" s="22">
        <v>0</v>
      </c>
      <c r="S114" s="22">
        <v>0</v>
      </c>
      <c r="T114" s="22">
        <v>7990</v>
      </c>
      <c r="U114" s="22">
        <v>571029</v>
      </c>
      <c r="V114" s="22">
        <v>164496</v>
      </c>
      <c r="W114" s="22">
        <v>135098</v>
      </c>
      <c r="X114" s="22">
        <v>0</v>
      </c>
      <c r="Y114" s="22">
        <v>37492</v>
      </c>
      <c r="Z114" s="22">
        <v>0</v>
      </c>
      <c r="AA114" s="22">
        <v>6950</v>
      </c>
      <c r="AB114" s="22">
        <v>0</v>
      </c>
      <c r="AC114" s="22">
        <v>0</v>
      </c>
      <c r="AD114" s="22">
        <v>16260</v>
      </c>
      <c r="AE114" s="22">
        <v>20503</v>
      </c>
      <c r="AF114" s="22">
        <v>0</v>
      </c>
      <c r="AG114" s="22">
        <v>0</v>
      </c>
      <c r="AH114" s="22">
        <v>0</v>
      </c>
      <c r="AI114" s="22">
        <v>0</v>
      </c>
      <c r="AJ114" s="22">
        <v>409902</v>
      </c>
      <c r="AK114" s="22">
        <v>19834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0</v>
      </c>
      <c r="AR114" s="22">
        <v>4007488</v>
      </c>
      <c r="AS114" s="22">
        <v>72703</v>
      </c>
      <c r="AT114" s="22">
        <v>820230</v>
      </c>
      <c r="AU114" s="22">
        <v>0</v>
      </c>
      <c r="AV114" s="22">
        <v>48166</v>
      </c>
      <c r="AW114" s="22">
        <v>85426</v>
      </c>
      <c r="AX114" s="22">
        <v>388</v>
      </c>
      <c r="AY114" s="22">
        <v>170314</v>
      </c>
      <c r="AZ114" s="22">
        <v>28823</v>
      </c>
      <c r="BA114" s="22">
        <v>0</v>
      </c>
      <c r="BB114" s="22">
        <v>238649</v>
      </c>
      <c r="BC114" s="22">
        <v>395533</v>
      </c>
      <c r="BD114" s="22">
        <v>27465</v>
      </c>
      <c r="BE114" s="22">
        <v>0</v>
      </c>
      <c r="BF114" s="22">
        <v>0</v>
      </c>
      <c r="BG114" s="22">
        <v>0</v>
      </c>
      <c r="BH114" s="22">
        <v>472611</v>
      </c>
      <c r="BI114" s="22">
        <v>137927</v>
      </c>
      <c r="BJ114" s="22">
        <v>147376</v>
      </c>
      <c r="BK114" s="22">
        <v>0</v>
      </c>
      <c r="BL114" s="22">
        <v>46828</v>
      </c>
      <c r="BM114" s="22">
        <v>0</v>
      </c>
      <c r="BN114" s="22">
        <v>26</v>
      </c>
      <c r="BO114" s="22">
        <v>0</v>
      </c>
      <c r="BP114" s="22">
        <v>0</v>
      </c>
      <c r="BQ114" s="22">
        <v>187238</v>
      </c>
      <c r="BR114" s="22">
        <v>79788</v>
      </c>
      <c r="BS114" s="22">
        <v>0</v>
      </c>
      <c r="BT114" s="22">
        <v>0</v>
      </c>
      <c r="BU114" s="22">
        <v>0</v>
      </c>
      <c r="BV114" s="22">
        <v>0</v>
      </c>
      <c r="BW114" s="22">
        <v>677904</v>
      </c>
      <c r="BX114" s="22">
        <v>23058</v>
      </c>
      <c r="BY114" s="22">
        <v>0</v>
      </c>
      <c r="BZ114" s="22">
        <v>0</v>
      </c>
      <c r="CA114" s="22">
        <v>0</v>
      </c>
      <c r="CB114" s="22">
        <v>0</v>
      </c>
      <c r="CC114" s="22">
        <v>0</v>
      </c>
      <c r="CD114" s="22">
        <v>0</v>
      </c>
      <c r="CE114" s="22">
        <v>3660453</v>
      </c>
      <c r="CF114" s="22">
        <v>347035</v>
      </c>
    </row>
    <row r="115" spans="1:84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0</v>
      </c>
      <c r="F115" s="22">
        <v>4650530</v>
      </c>
      <c r="G115" s="22">
        <v>1434527</v>
      </c>
      <c r="H115" s="22">
        <v>31605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390231</v>
      </c>
      <c r="O115" s="22">
        <v>506618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2689875</v>
      </c>
      <c r="V115" s="22">
        <v>0</v>
      </c>
      <c r="W115" s="22">
        <v>526840</v>
      </c>
      <c r="X115" s="22">
        <v>0</v>
      </c>
      <c r="Y115" s="22">
        <v>0</v>
      </c>
      <c r="Z115" s="22">
        <v>0</v>
      </c>
      <c r="AA115" s="22">
        <v>0</v>
      </c>
      <c r="AB115" s="22">
        <v>77117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268129</v>
      </c>
      <c r="AI115" s="22">
        <v>0</v>
      </c>
      <c r="AJ115" s="22">
        <v>616232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0</v>
      </c>
      <c r="AR115" s="22">
        <v>11191704</v>
      </c>
      <c r="AS115" s="22">
        <v>0</v>
      </c>
      <c r="AT115" s="22">
        <v>1621195</v>
      </c>
      <c r="AU115" s="22">
        <v>0</v>
      </c>
      <c r="AV115" s="22">
        <v>0</v>
      </c>
      <c r="AW115" s="22">
        <v>0</v>
      </c>
      <c r="AX115" s="22">
        <v>0</v>
      </c>
      <c r="AY115" s="22">
        <v>0</v>
      </c>
      <c r="AZ115" s="22">
        <v>0</v>
      </c>
      <c r="BA115" s="22">
        <v>975594</v>
      </c>
      <c r="BB115" s="22">
        <v>1814053</v>
      </c>
      <c r="BC115" s="22">
        <v>0</v>
      </c>
      <c r="BD115" s="22">
        <v>0</v>
      </c>
      <c r="BE115" s="22">
        <v>0</v>
      </c>
      <c r="BF115" s="22">
        <v>0</v>
      </c>
      <c r="BG115" s="22">
        <v>0</v>
      </c>
      <c r="BH115" s="22">
        <v>2471933</v>
      </c>
      <c r="BI115" s="22">
        <v>0</v>
      </c>
      <c r="BJ115" s="22">
        <v>489001</v>
      </c>
      <c r="BK115" s="22">
        <v>0</v>
      </c>
      <c r="BL115" s="22">
        <v>0</v>
      </c>
      <c r="BM115" s="22">
        <v>0</v>
      </c>
      <c r="BN115" s="22">
        <v>0</v>
      </c>
      <c r="BO115" s="22">
        <v>111909</v>
      </c>
      <c r="BP115" s="22">
        <v>0</v>
      </c>
      <c r="BQ115" s="22">
        <v>0</v>
      </c>
      <c r="BR115" s="22">
        <v>0</v>
      </c>
      <c r="BS115" s="22">
        <v>0</v>
      </c>
      <c r="BT115" s="22">
        <v>0</v>
      </c>
      <c r="BU115" s="22">
        <v>315061</v>
      </c>
      <c r="BV115" s="22">
        <v>0</v>
      </c>
      <c r="BW115" s="22">
        <v>1779955</v>
      </c>
      <c r="BX115" s="22">
        <v>0</v>
      </c>
      <c r="BY115" s="22">
        <v>0</v>
      </c>
      <c r="BZ115" s="22">
        <v>0</v>
      </c>
      <c r="CA115" s="22">
        <v>0</v>
      </c>
      <c r="CB115" s="22">
        <v>0</v>
      </c>
      <c r="CC115" s="22">
        <v>0</v>
      </c>
      <c r="CD115" s="22">
        <v>0</v>
      </c>
      <c r="CE115" s="22">
        <v>9578701</v>
      </c>
      <c r="CF115" s="22">
        <v>1613003</v>
      </c>
    </row>
    <row r="116" spans="1:84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1279357</v>
      </c>
      <c r="F116" s="22">
        <v>0</v>
      </c>
      <c r="G116" s="22">
        <v>9582</v>
      </c>
      <c r="H116" s="22">
        <v>0</v>
      </c>
      <c r="I116" s="22">
        <v>0</v>
      </c>
      <c r="J116" s="22">
        <v>29172</v>
      </c>
      <c r="K116" s="22">
        <v>0</v>
      </c>
      <c r="L116" s="22">
        <v>0</v>
      </c>
      <c r="M116" s="22">
        <v>955</v>
      </c>
      <c r="N116" s="22">
        <v>0</v>
      </c>
      <c r="O116" s="22">
        <v>32508</v>
      </c>
      <c r="P116" s="22">
        <v>121960</v>
      </c>
      <c r="Q116" s="22">
        <v>0</v>
      </c>
      <c r="R116" s="22">
        <v>0</v>
      </c>
      <c r="S116" s="22">
        <v>146549</v>
      </c>
      <c r="T116" s="22">
        <v>0</v>
      </c>
      <c r="U116" s="22">
        <v>552697</v>
      </c>
      <c r="V116" s="22">
        <v>343329</v>
      </c>
      <c r="W116" s="22">
        <v>189863</v>
      </c>
      <c r="X116" s="22">
        <v>0</v>
      </c>
      <c r="Y116" s="22">
        <v>0</v>
      </c>
      <c r="Z116" s="22">
        <v>0</v>
      </c>
      <c r="AA116" s="22">
        <v>1755</v>
      </c>
      <c r="AB116" s="22">
        <v>0</v>
      </c>
      <c r="AC116" s="22">
        <v>0</v>
      </c>
      <c r="AD116" s="22">
        <v>0</v>
      </c>
      <c r="AE116" s="22">
        <v>22805</v>
      </c>
      <c r="AF116" s="22">
        <v>0</v>
      </c>
      <c r="AG116" s="22">
        <v>0</v>
      </c>
      <c r="AH116" s="22">
        <v>0</v>
      </c>
      <c r="AI116" s="22">
        <v>0</v>
      </c>
      <c r="AJ116" s="22">
        <v>5766</v>
      </c>
      <c r="AK116" s="22">
        <v>20934</v>
      </c>
      <c r="AL116" s="22">
        <v>0</v>
      </c>
      <c r="AM116" s="22">
        <v>0</v>
      </c>
      <c r="AN116" s="22">
        <v>461279</v>
      </c>
      <c r="AO116" s="22">
        <v>0</v>
      </c>
      <c r="AP116" s="22">
        <v>0</v>
      </c>
      <c r="AQ116" s="22">
        <v>0</v>
      </c>
      <c r="AR116" s="22">
        <v>3218511</v>
      </c>
      <c r="AS116" s="22">
        <v>81182</v>
      </c>
      <c r="AT116" s="22">
        <v>274550</v>
      </c>
      <c r="AU116" s="22">
        <v>0</v>
      </c>
      <c r="AV116" s="22">
        <v>42357</v>
      </c>
      <c r="AW116" s="22">
        <v>68916</v>
      </c>
      <c r="AX116" s="22">
        <v>0</v>
      </c>
      <c r="AY116" s="22">
        <v>0</v>
      </c>
      <c r="AZ116" s="22">
        <v>6758</v>
      </c>
      <c r="BA116" s="22">
        <v>0</v>
      </c>
      <c r="BB116" s="22">
        <v>344333</v>
      </c>
      <c r="BC116" s="22">
        <v>421024</v>
      </c>
      <c r="BD116" s="22">
        <v>0</v>
      </c>
      <c r="BE116" s="22">
        <v>0</v>
      </c>
      <c r="BF116" s="22">
        <v>153847</v>
      </c>
      <c r="BG116" s="22">
        <v>0</v>
      </c>
      <c r="BH116" s="22">
        <v>493914</v>
      </c>
      <c r="BI116" s="22">
        <v>361475</v>
      </c>
      <c r="BJ116" s="22">
        <v>212736</v>
      </c>
      <c r="BK116" s="22">
        <v>0</v>
      </c>
      <c r="BL116" s="22">
        <v>7497</v>
      </c>
      <c r="BM116" s="22">
        <v>0</v>
      </c>
      <c r="BN116" s="22">
        <v>37715</v>
      </c>
      <c r="BO116" s="22">
        <v>2904</v>
      </c>
      <c r="BP116" s="22">
        <v>0</v>
      </c>
      <c r="BQ116" s="22">
        <v>0</v>
      </c>
      <c r="BR116" s="22">
        <v>34296</v>
      </c>
      <c r="BS116" s="22">
        <v>0</v>
      </c>
      <c r="BT116" s="22">
        <v>0</v>
      </c>
      <c r="BU116" s="22">
        <v>0</v>
      </c>
      <c r="BV116" s="22">
        <v>0</v>
      </c>
      <c r="BW116" s="22">
        <v>242477</v>
      </c>
      <c r="BX116" s="22">
        <v>31190</v>
      </c>
      <c r="BY116" s="22">
        <v>0</v>
      </c>
      <c r="BZ116" s="22">
        <v>0</v>
      </c>
      <c r="CA116" s="22">
        <v>362811</v>
      </c>
      <c r="CB116" s="22">
        <v>0</v>
      </c>
      <c r="CC116" s="22">
        <v>0</v>
      </c>
      <c r="CD116" s="22">
        <v>0</v>
      </c>
      <c r="CE116" s="22">
        <v>3179982</v>
      </c>
      <c r="CF116" s="22">
        <v>38529</v>
      </c>
    </row>
    <row r="117" spans="1:84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13460901</v>
      </c>
      <c r="F117" s="22">
        <v>0</v>
      </c>
      <c r="G117" s="22">
        <v>34449</v>
      </c>
      <c r="H117" s="22">
        <v>0</v>
      </c>
      <c r="I117" s="22">
        <v>126788</v>
      </c>
      <c r="J117" s="22">
        <v>185145</v>
      </c>
      <c r="K117" s="22">
        <v>0</v>
      </c>
      <c r="L117" s="22">
        <v>0</v>
      </c>
      <c r="M117" s="22">
        <v>159068</v>
      </c>
      <c r="N117" s="22">
        <v>0</v>
      </c>
      <c r="O117" s="22">
        <v>0</v>
      </c>
      <c r="P117" s="22">
        <v>0</v>
      </c>
      <c r="Q117" s="22">
        <v>0</v>
      </c>
      <c r="R117" s="22">
        <v>4146</v>
      </c>
      <c r="S117" s="22">
        <v>794491</v>
      </c>
      <c r="T117" s="22">
        <v>0</v>
      </c>
      <c r="U117" s="22">
        <v>2365833</v>
      </c>
      <c r="V117" s="22">
        <v>2405334</v>
      </c>
      <c r="W117" s="22">
        <v>1049386</v>
      </c>
      <c r="X117" s="22">
        <v>0</v>
      </c>
      <c r="Y117" s="22">
        <v>2006</v>
      </c>
      <c r="Z117" s="22">
        <v>0</v>
      </c>
      <c r="AA117" s="22">
        <v>0</v>
      </c>
      <c r="AB117" s="22">
        <v>0</v>
      </c>
      <c r="AC117" s="22">
        <v>0</v>
      </c>
      <c r="AD117" s="22">
        <v>675500</v>
      </c>
      <c r="AE117" s="22">
        <v>114995</v>
      </c>
      <c r="AF117" s="22">
        <v>0</v>
      </c>
      <c r="AG117" s="22">
        <v>0</v>
      </c>
      <c r="AH117" s="22">
        <v>0</v>
      </c>
      <c r="AI117" s="22">
        <v>0</v>
      </c>
      <c r="AJ117" s="22">
        <v>1296575</v>
      </c>
      <c r="AK117" s="22">
        <v>44924</v>
      </c>
      <c r="AL117" s="22">
        <v>0</v>
      </c>
      <c r="AM117" s="22">
        <v>0</v>
      </c>
      <c r="AN117" s="22">
        <v>4561026</v>
      </c>
      <c r="AO117" s="22">
        <v>0</v>
      </c>
      <c r="AP117" s="22">
        <v>0</v>
      </c>
      <c r="AQ117" s="22">
        <v>373215</v>
      </c>
      <c r="AR117" s="22">
        <v>27653782</v>
      </c>
      <c r="AS117" s="22">
        <v>380458</v>
      </c>
      <c r="AT117" s="22">
        <v>2446753</v>
      </c>
      <c r="AU117" s="22">
        <v>0</v>
      </c>
      <c r="AV117" s="22">
        <v>1641991</v>
      </c>
      <c r="AW117" s="22">
        <v>802352</v>
      </c>
      <c r="AX117" s="22">
        <v>0</v>
      </c>
      <c r="AY117" s="22">
        <v>0</v>
      </c>
      <c r="AZ117" s="22">
        <v>331604</v>
      </c>
      <c r="BA117" s="22">
        <v>0</v>
      </c>
      <c r="BB117" s="22">
        <v>0</v>
      </c>
      <c r="BC117" s="22">
        <v>3874815</v>
      </c>
      <c r="BD117" s="22">
        <v>0</v>
      </c>
      <c r="BE117" s="22">
        <v>61516</v>
      </c>
      <c r="BF117" s="22">
        <v>58721</v>
      </c>
      <c r="BG117" s="22">
        <v>0</v>
      </c>
      <c r="BH117" s="22">
        <v>1154745</v>
      </c>
      <c r="BI117" s="22">
        <v>2462030</v>
      </c>
      <c r="BJ117" s="22">
        <v>1000124</v>
      </c>
      <c r="BK117" s="22">
        <v>0</v>
      </c>
      <c r="BL117" s="22">
        <v>341766</v>
      </c>
      <c r="BM117" s="22">
        <v>0</v>
      </c>
      <c r="BN117" s="22">
        <v>0</v>
      </c>
      <c r="BO117" s="22">
        <v>0</v>
      </c>
      <c r="BP117" s="22">
        <v>0</v>
      </c>
      <c r="BQ117" s="22">
        <v>843844</v>
      </c>
      <c r="BR117" s="22">
        <v>960179</v>
      </c>
      <c r="BS117" s="22">
        <v>0</v>
      </c>
      <c r="BT117" s="22">
        <v>0</v>
      </c>
      <c r="BU117" s="22">
        <v>0</v>
      </c>
      <c r="BV117" s="22">
        <v>0</v>
      </c>
      <c r="BW117" s="22">
        <v>3649948</v>
      </c>
      <c r="BX117" s="22">
        <v>1019659</v>
      </c>
      <c r="BY117" s="22">
        <v>0</v>
      </c>
      <c r="BZ117" s="22">
        <v>0</v>
      </c>
      <c r="CA117" s="22">
        <v>3064614</v>
      </c>
      <c r="CB117" s="22">
        <v>0</v>
      </c>
      <c r="CC117" s="22">
        <v>0</v>
      </c>
      <c r="CD117" s="22">
        <v>0</v>
      </c>
      <c r="CE117" s="22">
        <v>24095119</v>
      </c>
      <c r="CF117" s="22">
        <v>3558663</v>
      </c>
    </row>
    <row r="118" spans="1:84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7838138</v>
      </c>
      <c r="F118" s="22">
        <v>50</v>
      </c>
      <c r="G118" s="22">
        <v>1132225</v>
      </c>
      <c r="H118" s="22">
        <v>0</v>
      </c>
      <c r="I118" s="22">
        <v>0</v>
      </c>
      <c r="J118" s="22">
        <v>1000993</v>
      </c>
      <c r="K118" s="22">
        <v>0</v>
      </c>
      <c r="L118" s="22">
        <v>0</v>
      </c>
      <c r="M118" s="22">
        <v>88499</v>
      </c>
      <c r="N118" s="22">
        <v>0</v>
      </c>
      <c r="O118" s="22">
        <v>22415</v>
      </c>
      <c r="P118" s="22">
        <v>1773106</v>
      </c>
      <c r="Q118" s="22">
        <v>0</v>
      </c>
      <c r="R118" s="22">
        <v>0</v>
      </c>
      <c r="S118" s="22">
        <v>138262</v>
      </c>
      <c r="T118" s="22">
        <v>0</v>
      </c>
      <c r="U118" s="22">
        <v>1798152</v>
      </c>
      <c r="V118" s="22">
        <v>1652593</v>
      </c>
      <c r="W118" s="22">
        <v>718302</v>
      </c>
      <c r="X118" s="22">
        <v>0</v>
      </c>
      <c r="Y118" s="22">
        <v>126562</v>
      </c>
      <c r="Z118" s="22">
        <v>0</v>
      </c>
      <c r="AA118" s="22">
        <v>0</v>
      </c>
      <c r="AB118" s="22">
        <v>0</v>
      </c>
      <c r="AC118" s="22">
        <v>192578</v>
      </c>
      <c r="AD118" s="22">
        <v>57720</v>
      </c>
      <c r="AE118" s="22">
        <v>0</v>
      </c>
      <c r="AF118" s="22">
        <v>0</v>
      </c>
      <c r="AG118" s="22">
        <v>0</v>
      </c>
      <c r="AH118" s="22">
        <v>12727</v>
      </c>
      <c r="AI118" s="22">
        <v>0</v>
      </c>
      <c r="AJ118" s="22">
        <v>1055823</v>
      </c>
      <c r="AK118" s="22">
        <v>0</v>
      </c>
      <c r="AL118" s="22">
        <v>89301</v>
      </c>
      <c r="AM118" s="22">
        <v>0</v>
      </c>
      <c r="AN118" s="22">
        <v>0</v>
      </c>
      <c r="AO118" s="22">
        <v>0</v>
      </c>
      <c r="AP118" s="22">
        <v>0</v>
      </c>
      <c r="AQ118" s="22">
        <v>0</v>
      </c>
      <c r="AR118" s="22">
        <v>17697446</v>
      </c>
      <c r="AS118" s="22">
        <v>235672</v>
      </c>
      <c r="AT118" s="22">
        <v>2413824</v>
      </c>
      <c r="AU118" s="22">
        <v>0</v>
      </c>
      <c r="AV118" s="22">
        <v>0</v>
      </c>
      <c r="AW118" s="22">
        <v>2007321</v>
      </c>
      <c r="AX118" s="22">
        <v>226246</v>
      </c>
      <c r="AY118" s="22">
        <v>0</v>
      </c>
      <c r="AZ118" s="22">
        <v>421801</v>
      </c>
      <c r="BA118" s="22">
        <v>0</v>
      </c>
      <c r="BB118" s="22">
        <v>258755</v>
      </c>
      <c r="BC118" s="22">
        <v>2596333</v>
      </c>
      <c r="BD118" s="22">
        <v>0</v>
      </c>
      <c r="BE118" s="22">
        <v>0</v>
      </c>
      <c r="BF118" s="22">
        <v>128964</v>
      </c>
      <c r="BG118" s="22">
        <v>0</v>
      </c>
      <c r="BH118" s="22">
        <v>2070611</v>
      </c>
      <c r="BI118" s="22">
        <v>1971364</v>
      </c>
      <c r="BJ118" s="22">
        <v>797279</v>
      </c>
      <c r="BK118" s="22">
        <v>0</v>
      </c>
      <c r="BL118" s="22">
        <v>165022</v>
      </c>
      <c r="BM118" s="22">
        <v>0</v>
      </c>
      <c r="BN118" s="22">
        <v>74845</v>
      </c>
      <c r="BO118" s="22">
        <v>0</v>
      </c>
      <c r="BP118" s="22">
        <v>683885</v>
      </c>
      <c r="BQ118" s="22">
        <v>35786</v>
      </c>
      <c r="BR118" s="22">
        <v>0</v>
      </c>
      <c r="BS118" s="22">
        <v>0</v>
      </c>
      <c r="BT118" s="22">
        <v>0</v>
      </c>
      <c r="BU118" s="22">
        <v>127938</v>
      </c>
      <c r="BV118" s="22">
        <v>0</v>
      </c>
      <c r="BW118" s="22">
        <v>2347115</v>
      </c>
      <c r="BX118" s="22">
        <v>409912</v>
      </c>
      <c r="BY118" s="22">
        <v>0</v>
      </c>
      <c r="BZ118" s="22">
        <v>0</v>
      </c>
      <c r="CA118" s="22">
        <v>0</v>
      </c>
      <c r="CB118" s="22">
        <v>0</v>
      </c>
      <c r="CC118" s="22">
        <v>0</v>
      </c>
      <c r="CD118" s="22">
        <v>0</v>
      </c>
      <c r="CE118" s="22">
        <v>16972673</v>
      </c>
      <c r="CF118" s="22">
        <v>724773</v>
      </c>
    </row>
    <row r="119" spans="1:84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7336391</v>
      </c>
      <c r="H119" s="22">
        <v>0</v>
      </c>
      <c r="I119" s="22">
        <v>401452</v>
      </c>
      <c r="J119" s="22">
        <v>32988</v>
      </c>
      <c r="K119" s="22">
        <v>0</v>
      </c>
      <c r="L119" s="22">
        <v>0</v>
      </c>
      <c r="M119" s="22">
        <v>609050</v>
      </c>
      <c r="N119" s="22">
        <v>0</v>
      </c>
      <c r="O119" s="22">
        <v>0</v>
      </c>
      <c r="P119" s="22">
        <v>686662</v>
      </c>
      <c r="Q119" s="22">
        <v>0</v>
      </c>
      <c r="R119" s="22">
        <v>0</v>
      </c>
      <c r="S119" s="22">
        <v>0</v>
      </c>
      <c r="T119" s="22">
        <v>0</v>
      </c>
      <c r="U119" s="22">
        <v>2572775</v>
      </c>
      <c r="V119" s="22">
        <v>788699</v>
      </c>
      <c r="W119" s="22">
        <v>494947</v>
      </c>
      <c r="X119" s="22">
        <v>0</v>
      </c>
      <c r="Y119" s="22">
        <v>196944</v>
      </c>
      <c r="Z119" s="22">
        <v>182462</v>
      </c>
      <c r="AA119" s="22">
        <v>36935</v>
      </c>
      <c r="AB119" s="22">
        <v>0</v>
      </c>
      <c r="AC119" s="22">
        <v>188551</v>
      </c>
      <c r="AD119" s="22">
        <v>56726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1125306</v>
      </c>
      <c r="AK119" s="22">
        <v>148693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0</v>
      </c>
      <c r="AR119" s="22">
        <v>14858581</v>
      </c>
      <c r="AS119" s="22">
        <v>317385</v>
      </c>
      <c r="AT119" s="22">
        <v>1036321</v>
      </c>
      <c r="AU119" s="22">
        <v>0</v>
      </c>
      <c r="AV119" s="22">
        <v>773627</v>
      </c>
      <c r="AW119" s="22">
        <v>749865</v>
      </c>
      <c r="AX119" s="22">
        <v>24548</v>
      </c>
      <c r="AY119" s="22">
        <v>0</v>
      </c>
      <c r="AZ119" s="22">
        <v>334715</v>
      </c>
      <c r="BA119" s="22">
        <v>0</v>
      </c>
      <c r="BB119" s="22">
        <v>0</v>
      </c>
      <c r="BC119" s="22">
        <v>2606027</v>
      </c>
      <c r="BD119" s="22">
        <v>0</v>
      </c>
      <c r="BE119" s="22">
        <v>0</v>
      </c>
      <c r="BF119" s="22">
        <v>0</v>
      </c>
      <c r="BG119" s="22">
        <v>0</v>
      </c>
      <c r="BH119" s="22">
        <v>1914804</v>
      </c>
      <c r="BI119" s="22">
        <v>1097677</v>
      </c>
      <c r="BJ119" s="22">
        <v>454076</v>
      </c>
      <c r="BK119" s="22">
        <v>0</v>
      </c>
      <c r="BL119" s="22">
        <v>183009</v>
      </c>
      <c r="BM119" s="22">
        <v>216015</v>
      </c>
      <c r="BN119" s="22">
        <v>57319</v>
      </c>
      <c r="BO119" s="22">
        <v>0</v>
      </c>
      <c r="BP119" s="22">
        <v>423223</v>
      </c>
      <c r="BQ119" s="22">
        <v>209727</v>
      </c>
      <c r="BR119" s="22">
        <v>13674</v>
      </c>
      <c r="BS119" s="22">
        <v>0</v>
      </c>
      <c r="BT119" s="22">
        <v>0</v>
      </c>
      <c r="BU119" s="22">
        <v>0</v>
      </c>
      <c r="BV119" s="22">
        <v>0</v>
      </c>
      <c r="BW119" s="22">
        <v>2558420</v>
      </c>
      <c r="BX119" s="22">
        <v>466703</v>
      </c>
      <c r="BY119" s="22">
        <v>0</v>
      </c>
      <c r="BZ119" s="22">
        <v>0</v>
      </c>
      <c r="CA119" s="22">
        <v>0</v>
      </c>
      <c r="CB119" s="22">
        <v>0</v>
      </c>
      <c r="CC119" s="22">
        <v>0</v>
      </c>
      <c r="CD119" s="22">
        <v>0</v>
      </c>
      <c r="CE119" s="22">
        <v>13437135</v>
      </c>
      <c r="CF119" s="22">
        <v>1421446</v>
      </c>
    </row>
    <row r="120" spans="1:84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15490954</v>
      </c>
      <c r="F120" s="22">
        <v>6323</v>
      </c>
      <c r="G120" s="22">
        <v>174409</v>
      </c>
      <c r="H120" s="22">
        <v>0</v>
      </c>
      <c r="I120" s="22">
        <v>643980</v>
      </c>
      <c r="J120" s="22">
        <v>3060720</v>
      </c>
      <c r="K120" s="22">
        <v>0</v>
      </c>
      <c r="L120" s="22">
        <v>0</v>
      </c>
      <c r="M120" s="22">
        <v>9148</v>
      </c>
      <c r="N120" s="22">
        <v>0</v>
      </c>
      <c r="O120" s="22">
        <v>337135</v>
      </c>
      <c r="P120" s="22">
        <v>2361240</v>
      </c>
      <c r="Q120" s="22">
        <v>62910</v>
      </c>
      <c r="R120" s="22">
        <v>0</v>
      </c>
      <c r="S120" s="22">
        <v>0</v>
      </c>
      <c r="T120" s="22">
        <v>0</v>
      </c>
      <c r="U120" s="22">
        <v>3074113</v>
      </c>
      <c r="V120" s="22">
        <v>2396975</v>
      </c>
      <c r="W120" s="22">
        <v>2347669</v>
      </c>
      <c r="X120" s="22">
        <v>0</v>
      </c>
      <c r="Y120" s="22">
        <v>184671</v>
      </c>
      <c r="Z120" s="22">
        <v>482303</v>
      </c>
      <c r="AA120" s="22">
        <v>27179</v>
      </c>
      <c r="AB120" s="22">
        <v>1863266</v>
      </c>
      <c r="AC120" s="22">
        <v>34075</v>
      </c>
      <c r="AD120" s="22">
        <v>150262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3147334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0</v>
      </c>
      <c r="AR120" s="22">
        <v>35854666</v>
      </c>
      <c r="AS120" s="22">
        <v>559576</v>
      </c>
      <c r="AT120" s="22">
        <v>3079779</v>
      </c>
      <c r="AU120" s="22">
        <v>0</v>
      </c>
      <c r="AV120" s="22">
        <v>3152309</v>
      </c>
      <c r="AW120" s="22">
        <v>1385571</v>
      </c>
      <c r="AX120" s="22">
        <v>2027856</v>
      </c>
      <c r="AY120" s="22">
        <v>0</v>
      </c>
      <c r="AZ120" s="22">
        <v>120122</v>
      </c>
      <c r="BA120" s="22">
        <v>0</v>
      </c>
      <c r="BB120" s="22">
        <v>1899875</v>
      </c>
      <c r="BC120" s="22">
        <v>5658315</v>
      </c>
      <c r="BD120" s="22">
        <v>255637</v>
      </c>
      <c r="BE120" s="22">
        <v>0</v>
      </c>
      <c r="BF120" s="22">
        <v>147200</v>
      </c>
      <c r="BG120" s="22">
        <v>0</v>
      </c>
      <c r="BH120" s="22">
        <v>3694964</v>
      </c>
      <c r="BI120" s="22">
        <v>1660743</v>
      </c>
      <c r="BJ120" s="22">
        <v>2808191</v>
      </c>
      <c r="BK120" s="22">
        <v>0</v>
      </c>
      <c r="BL120" s="22">
        <v>446392</v>
      </c>
      <c r="BM120" s="22">
        <v>1520842</v>
      </c>
      <c r="BN120" s="22">
        <v>35169</v>
      </c>
      <c r="BO120" s="22">
        <v>1278877</v>
      </c>
      <c r="BP120" s="22">
        <v>439749</v>
      </c>
      <c r="BQ120" s="22">
        <v>936382</v>
      </c>
      <c r="BR120" s="22">
        <v>0</v>
      </c>
      <c r="BS120" s="22">
        <v>0</v>
      </c>
      <c r="BT120" s="22">
        <v>14211</v>
      </c>
      <c r="BU120" s="22">
        <v>414780</v>
      </c>
      <c r="BV120" s="22">
        <v>0</v>
      </c>
      <c r="BW120" s="22">
        <v>6468502</v>
      </c>
      <c r="BX120" s="22">
        <v>377870</v>
      </c>
      <c r="BY120" s="22">
        <v>0</v>
      </c>
      <c r="BZ120" s="22">
        <v>0</v>
      </c>
      <c r="CA120" s="22">
        <v>0</v>
      </c>
      <c r="CB120" s="22">
        <v>0</v>
      </c>
      <c r="CC120" s="22">
        <v>0</v>
      </c>
      <c r="CD120" s="22">
        <v>0</v>
      </c>
      <c r="CE120" s="22">
        <v>38382912</v>
      </c>
      <c r="CF120" s="22">
        <v>-2528246</v>
      </c>
    </row>
    <row r="121" spans="1:84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14578078</v>
      </c>
      <c r="H121" s="22">
        <v>-379317</v>
      </c>
      <c r="I121" s="22">
        <v>678269</v>
      </c>
      <c r="J121" s="22">
        <v>45656</v>
      </c>
      <c r="K121" s="22">
        <v>15215174</v>
      </c>
      <c r="L121" s="22">
        <v>0</v>
      </c>
      <c r="M121" s="22">
        <v>0</v>
      </c>
      <c r="N121" s="22">
        <v>227081</v>
      </c>
      <c r="O121" s="22">
        <v>194891</v>
      </c>
      <c r="P121" s="22">
        <v>3252466</v>
      </c>
      <c r="Q121" s="22">
        <v>196870</v>
      </c>
      <c r="R121" s="22">
        <v>0</v>
      </c>
      <c r="S121" s="22">
        <v>0</v>
      </c>
      <c r="T121" s="22">
        <v>0</v>
      </c>
      <c r="U121" s="22">
        <v>4381617</v>
      </c>
      <c r="V121" s="22">
        <v>3690950</v>
      </c>
      <c r="W121" s="22">
        <v>465913</v>
      </c>
      <c r="X121" s="22">
        <v>0</v>
      </c>
      <c r="Y121" s="22">
        <v>348056</v>
      </c>
      <c r="Z121" s="22">
        <v>0</v>
      </c>
      <c r="AA121" s="22">
        <v>50575</v>
      </c>
      <c r="AB121" s="22">
        <v>66428</v>
      </c>
      <c r="AC121" s="22">
        <v>233090</v>
      </c>
      <c r="AD121" s="22">
        <v>0</v>
      </c>
      <c r="AE121" s="22">
        <v>0</v>
      </c>
      <c r="AF121" s="22">
        <v>10000</v>
      </c>
      <c r="AG121" s="22">
        <v>0</v>
      </c>
      <c r="AH121" s="22">
        <v>35774</v>
      </c>
      <c r="AI121" s="22">
        <v>0</v>
      </c>
      <c r="AJ121" s="22">
        <v>787302</v>
      </c>
      <c r="AK121" s="22">
        <v>674288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0</v>
      </c>
      <c r="AR121" s="22">
        <v>44753161</v>
      </c>
      <c r="AS121" s="22">
        <v>191245</v>
      </c>
      <c r="AT121" s="22">
        <v>2336688</v>
      </c>
      <c r="AU121" s="22">
        <v>231523</v>
      </c>
      <c r="AV121" s="22">
        <v>1095949</v>
      </c>
      <c r="AW121" s="22">
        <v>1185761</v>
      </c>
      <c r="AX121" s="22">
        <v>1960879</v>
      </c>
      <c r="AY121" s="22">
        <v>0</v>
      </c>
      <c r="AZ121" s="22">
        <v>281839</v>
      </c>
      <c r="BA121" s="22">
        <v>667</v>
      </c>
      <c r="BB121" s="22">
        <v>67602</v>
      </c>
      <c r="BC121" s="22">
        <v>3802539</v>
      </c>
      <c r="BD121" s="22">
        <v>485653</v>
      </c>
      <c r="BE121" s="22">
        <v>0</v>
      </c>
      <c r="BF121" s="22">
        <v>99795</v>
      </c>
      <c r="BG121" s="22">
        <v>16831</v>
      </c>
      <c r="BH121" s="22">
        <v>4129966</v>
      </c>
      <c r="BI121" s="22">
        <v>2526882</v>
      </c>
      <c r="BJ121" s="22">
        <v>466981</v>
      </c>
      <c r="BK121" s="22">
        <v>0</v>
      </c>
      <c r="BL121" s="22">
        <v>314537</v>
      </c>
      <c r="BM121" s="22">
        <v>0</v>
      </c>
      <c r="BN121" s="22">
        <v>50137</v>
      </c>
      <c r="BO121" s="22">
        <v>215766</v>
      </c>
      <c r="BP121" s="22">
        <v>441563</v>
      </c>
      <c r="BQ121" s="22">
        <v>0</v>
      </c>
      <c r="BR121" s="22">
        <v>298445</v>
      </c>
      <c r="BS121" s="22">
        <v>121172</v>
      </c>
      <c r="BT121" s="22">
        <v>0</v>
      </c>
      <c r="BU121" s="22">
        <v>0</v>
      </c>
      <c r="BV121" s="22">
        <v>0</v>
      </c>
      <c r="BW121" s="22">
        <v>3503815</v>
      </c>
      <c r="BX121" s="22">
        <v>2858384</v>
      </c>
      <c r="BY121" s="22">
        <v>0</v>
      </c>
      <c r="BZ121" s="22">
        <v>0</v>
      </c>
      <c r="CA121" s="22">
        <v>0</v>
      </c>
      <c r="CB121" s="22">
        <v>0</v>
      </c>
      <c r="CC121" s="22">
        <v>0</v>
      </c>
      <c r="CD121" s="22">
        <v>0</v>
      </c>
      <c r="CE121" s="22">
        <v>26684619</v>
      </c>
      <c r="CF121" s="22">
        <v>18068542</v>
      </c>
    </row>
    <row r="122" spans="1:84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1304091</v>
      </c>
      <c r="F122" s="22">
        <v>11773</v>
      </c>
      <c r="G122" s="22">
        <v>116913</v>
      </c>
      <c r="H122" s="22">
        <v>0</v>
      </c>
      <c r="I122" s="22">
        <v>0</v>
      </c>
      <c r="J122" s="22">
        <v>70929</v>
      </c>
      <c r="K122" s="22">
        <v>0</v>
      </c>
      <c r="L122" s="22">
        <v>0</v>
      </c>
      <c r="M122" s="22">
        <v>25291</v>
      </c>
      <c r="N122" s="22">
        <v>0</v>
      </c>
      <c r="O122" s="22">
        <v>0</v>
      </c>
      <c r="P122" s="22">
        <v>213351</v>
      </c>
      <c r="Q122" s="22">
        <v>0</v>
      </c>
      <c r="R122" s="22">
        <v>0</v>
      </c>
      <c r="S122" s="22">
        <v>0</v>
      </c>
      <c r="T122" s="22">
        <v>0</v>
      </c>
      <c r="U122" s="22">
        <v>159513</v>
      </c>
      <c r="V122" s="22">
        <v>269190</v>
      </c>
      <c r="W122" s="22">
        <v>182350</v>
      </c>
      <c r="X122" s="22">
        <v>0</v>
      </c>
      <c r="Y122" s="22">
        <v>30820</v>
      </c>
      <c r="Z122" s="22">
        <v>0</v>
      </c>
      <c r="AA122" s="22">
        <v>20463</v>
      </c>
      <c r="AB122" s="22">
        <v>1625</v>
      </c>
      <c r="AC122" s="22">
        <v>170473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106421</v>
      </c>
      <c r="AK122" s="22">
        <v>58411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0</v>
      </c>
      <c r="AR122" s="22">
        <v>2741614</v>
      </c>
      <c r="AS122" s="22">
        <v>156749</v>
      </c>
      <c r="AT122" s="22">
        <v>574508</v>
      </c>
      <c r="AU122" s="22">
        <v>0</v>
      </c>
      <c r="AV122" s="22">
        <v>53803</v>
      </c>
      <c r="AW122" s="22">
        <v>132300</v>
      </c>
      <c r="AX122" s="22">
        <v>25392</v>
      </c>
      <c r="AY122" s="22">
        <v>0</v>
      </c>
      <c r="AZ122" s="22">
        <v>46081</v>
      </c>
      <c r="BA122" s="22">
        <v>0</v>
      </c>
      <c r="BB122" s="22">
        <v>0</v>
      </c>
      <c r="BC122" s="22">
        <v>713943</v>
      </c>
      <c r="BD122" s="22">
        <v>0</v>
      </c>
      <c r="BE122" s="22">
        <v>0</v>
      </c>
      <c r="BF122" s="22">
        <v>0</v>
      </c>
      <c r="BG122" s="22">
        <v>0</v>
      </c>
      <c r="BH122" s="22">
        <v>257438</v>
      </c>
      <c r="BI122" s="22">
        <v>281633</v>
      </c>
      <c r="BJ122" s="22">
        <v>211055</v>
      </c>
      <c r="BK122" s="22">
        <v>0</v>
      </c>
      <c r="BL122" s="22">
        <v>45345</v>
      </c>
      <c r="BM122" s="22">
        <v>0</v>
      </c>
      <c r="BN122" s="22">
        <v>23565</v>
      </c>
      <c r="BO122" s="22">
        <v>1625</v>
      </c>
      <c r="BP122" s="22">
        <v>49514</v>
      </c>
      <c r="BQ122" s="22">
        <v>0</v>
      </c>
      <c r="BR122" s="22">
        <v>0</v>
      </c>
      <c r="BS122" s="22">
        <v>0</v>
      </c>
      <c r="BT122" s="22">
        <v>0</v>
      </c>
      <c r="BU122" s="22">
        <v>0</v>
      </c>
      <c r="BV122" s="22">
        <v>0</v>
      </c>
      <c r="BW122" s="22">
        <v>339819</v>
      </c>
      <c r="BX122" s="22">
        <v>183822</v>
      </c>
      <c r="BY122" s="22">
        <v>0</v>
      </c>
      <c r="BZ122" s="22">
        <v>0</v>
      </c>
      <c r="CA122" s="22">
        <v>0</v>
      </c>
      <c r="CB122" s="22">
        <v>0</v>
      </c>
      <c r="CC122" s="22">
        <v>0</v>
      </c>
      <c r="CD122" s="22">
        <v>0</v>
      </c>
      <c r="CE122" s="22">
        <v>3096592</v>
      </c>
      <c r="CF122" s="22">
        <v>-354978</v>
      </c>
    </row>
    <row r="123" spans="1:84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21980090</v>
      </c>
      <c r="F123" s="22">
        <v>0</v>
      </c>
      <c r="G123" s="22">
        <v>0</v>
      </c>
      <c r="H123" s="22">
        <v>0</v>
      </c>
      <c r="I123" s="22">
        <v>965921</v>
      </c>
      <c r="J123" s="22">
        <v>271918</v>
      </c>
      <c r="K123" s="22">
        <v>812627</v>
      </c>
      <c r="L123" s="22">
        <v>0</v>
      </c>
      <c r="M123" s="22">
        <v>80766</v>
      </c>
      <c r="N123" s="22">
        <v>0</v>
      </c>
      <c r="O123" s="22">
        <v>79345</v>
      </c>
      <c r="P123" s="22">
        <v>1102998</v>
      </c>
      <c r="Q123" s="22">
        <v>282098</v>
      </c>
      <c r="R123" s="22">
        <v>0</v>
      </c>
      <c r="S123" s="22">
        <v>0</v>
      </c>
      <c r="T123" s="22">
        <v>0</v>
      </c>
      <c r="U123" s="22">
        <v>2192092</v>
      </c>
      <c r="V123" s="22">
        <v>3996667</v>
      </c>
      <c r="W123" s="22">
        <v>2475077</v>
      </c>
      <c r="X123" s="22">
        <v>0</v>
      </c>
      <c r="Y123" s="22">
        <v>363007</v>
      </c>
      <c r="Z123" s="22">
        <v>0</v>
      </c>
      <c r="AA123" s="22">
        <v>39215</v>
      </c>
      <c r="AB123" s="22">
        <v>380886</v>
      </c>
      <c r="AC123" s="22">
        <v>94865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2984492</v>
      </c>
      <c r="AK123" s="22">
        <v>804995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0</v>
      </c>
      <c r="AR123" s="22">
        <v>38907059</v>
      </c>
      <c r="AS123" s="22">
        <v>505780</v>
      </c>
      <c r="AT123" s="22">
        <v>3989337</v>
      </c>
      <c r="AU123" s="22">
        <v>0</v>
      </c>
      <c r="AV123" s="22">
        <v>3618939</v>
      </c>
      <c r="AW123" s="22">
        <v>908707</v>
      </c>
      <c r="AX123" s="22">
        <v>401777</v>
      </c>
      <c r="AY123" s="22">
        <v>97371</v>
      </c>
      <c r="AZ123" s="22">
        <v>354782</v>
      </c>
      <c r="BA123" s="22">
        <v>11599</v>
      </c>
      <c r="BB123" s="22">
        <v>2556616</v>
      </c>
      <c r="BC123" s="22">
        <v>3526573</v>
      </c>
      <c r="BD123" s="22">
        <v>624687</v>
      </c>
      <c r="BE123" s="22">
        <v>0</v>
      </c>
      <c r="BF123" s="22">
        <v>0</v>
      </c>
      <c r="BG123" s="22">
        <v>0</v>
      </c>
      <c r="BH123" s="22">
        <v>2782257</v>
      </c>
      <c r="BI123" s="22">
        <v>2035917</v>
      </c>
      <c r="BJ123" s="22">
        <v>2154567</v>
      </c>
      <c r="BK123" s="22">
        <v>0</v>
      </c>
      <c r="BL123" s="22">
        <v>427892</v>
      </c>
      <c r="BM123" s="22">
        <v>0</v>
      </c>
      <c r="BN123" s="22">
        <v>67872</v>
      </c>
      <c r="BO123" s="22">
        <v>711823</v>
      </c>
      <c r="BP123" s="22">
        <v>413640</v>
      </c>
      <c r="BQ123" s="22">
        <v>0</v>
      </c>
      <c r="BR123" s="22">
        <v>210907</v>
      </c>
      <c r="BS123" s="22">
        <v>0</v>
      </c>
      <c r="BT123" s="22">
        <v>0</v>
      </c>
      <c r="BU123" s="22">
        <v>0</v>
      </c>
      <c r="BV123" s="22">
        <v>0</v>
      </c>
      <c r="BW123" s="22">
        <v>4684939</v>
      </c>
      <c r="BX123" s="22">
        <v>1114029</v>
      </c>
      <c r="BY123" s="22">
        <v>0</v>
      </c>
      <c r="BZ123" s="22">
        <v>0</v>
      </c>
      <c r="CA123" s="22">
        <v>0</v>
      </c>
      <c r="CB123" s="22">
        <v>0</v>
      </c>
      <c r="CC123" s="22">
        <v>0</v>
      </c>
      <c r="CD123" s="22">
        <v>0</v>
      </c>
      <c r="CE123" s="22">
        <v>31200011</v>
      </c>
      <c r="CF123" s="22">
        <v>7707048</v>
      </c>
    </row>
    <row r="124" spans="1:84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2632762</v>
      </c>
      <c r="F124" s="22">
        <v>3700</v>
      </c>
      <c r="G124" s="22">
        <v>32046</v>
      </c>
      <c r="H124" s="22">
        <v>0</v>
      </c>
      <c r="I124" s="22">
        <v>0</v>
      </c>
      <c r="J124" s="22">
        <v>170680</v>
      </c>
      <c r="K124" s="22">
        <v>0</v>
      </c>
      <c r="L124" s="22">
        <v>0</v>
      </c>
      <c r="M124" s="22">
        <v>5047</v>
      </c>
      <c r="N124" s="22">
        <v>0</v>
      </c>
      <c r="O124" s="22">
        <v>53586</v>
      </c>
      <c r="P124" s="22">
        <v>170670</v>
      </c>
      <c r="Q124" s="22">
        <v>31164</v>
      </c>
      <c r="R124" s="22">
        <v>0</v>
      </c>
      <c r="S124" s="22">
        <v>0</v>
      </c>
      <c r="T124" s="22">
        <v>0</v>
      </c>
      <c r="U124" s="22">
        <v>894295</v>
      </c>
      <c r="V124" s="22">
        <v>707355</v>
      </c>
      <c r="W124" s="22">
        <v>0</v>
      </c>
      <c r="X124" s="22">
        <v>0</v>
      </c>
      <c r="Y124" s="22">
        <v>0</v>
      </c>
      <c r="Z124" s="22">
        <v>0</v>
      </c>
      <c r="AA124" s="22">
        <v>14695</v>
      </c>
      <c r="AB124" s="22">
        <v>54477</v>
      </c>
      <c r="AC124" s="22">
        <v>7786</v>
      </c>
      <c r="AD124" s="22">
        <v>8488</v>
      </c>
      <c r="AE124" s="22">
        <v>113082</v>
      </c>
      <c r="AF124" s="22">
        <v>0</v>
      </c>
      <c r="AG124" s="22">
        <v>0</v>
      </c>
      <c r="AH124" s="22">
        <v>0</v>
      </c>
      <c r="AI124" s="22">
        <v>0</v>
      </c>
      <c r="AJ124" s="22">
        <v>186009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0</v>
      </c>
      <c r="AR124" s="22">
        <v>5085842</v>
      </c>
      <c r="AS124" s="22">
        <v>152277</v>
      </c>
      <c r="AT124" s="22">
        <v>488780</v>
      </c>
      <c r="AU124" s="22">
        <v>0</v>
      </c>
      <c r="AV124" s="22">
        <v>0</v>
      </c>
      <c r="AW124" s="22">
        <v>325870</v>
      </c>
      <c r="AX124" s="22">
        <v>0</v>
      </c>
      <c r="AY124" s="22">
        <v>0</v>
      </c>
      <c r="AZ124" s="22">
        <v>107406</v>
      </c>
      <c r="BA124" s="22">
        <v>0</v>
      </c>
      <c r="BB124" s="22">
        <v>200833</v>
      </c>
      <c r="BC124" s="22">
        <v>1024094</v>
      </c>
      <c r="BD124" s="22">
        <v>91098</v>
      </c>
      <c r="BE124" s="22">
        <v>0</v>
      </c>
      <c r="BF124" s="22">
        <v>106262</v>
      </c>
      <c r="BG124" s="22">
        <v>0</v>
      </c>
      <c r="BH124" s="22">
        <v>981675</v>
      </c>
      <c r="BI124" s="22">
        <v>618089</v>
      </c>
      <c r="BJ124" s="22">
        <v>0</v>
      </c>
      <c r="BK124" s="22">
        <v>0</v>
      </c>
      <c r="BL124" s="22">
        <v>16220</v>
      </c>
      <c r="BM124" s="22">
        <v>0</v>
      </c>
      <c r="BN124" s="22">
        <v>18999</v>
      </c>
      <c r="BO124" s="22">
        <v>95524</v>
      </c>
      <c r="BP124" s="22">
        <v>46990</v>
      </c>
      <c r="BQ124" s="22">
        <v>69955</v>
      </c>
      <c r="BR124" s="22">
        <v>218607</v>
      </c>
      <c r="BS124" s="22">
        <v>0</v>
      </c>
      <c r="BT124" s="22">
        <v>0</v>
      </c>
      <c r="BU124" s="22">
        <v>0</v>
      </c>
      <c r="BV124" s="22">
        <v>21762</v>
      </c>
      <c r="BW124" s="22">
        <v>319250</v>
      </c>
      <c r="BX124" s="22">
        <v>62622</v>
      </c>
      <c r="BY124" s="22">
        <v>0</v>
      </c>
      <c r="BZ124" s="22">
        <v>0</v>
      </c>
      <c r="CA124" s="22">
        <v>0</v>
      </c>
      <c r="CB124" s="22">
        <v>0</v>
      </c>
      <c r="CC124" s="22">
        <v>0</v>
      </c>
      <c r="CD124" s="22">
        <v>12600</v>
      </c>
      <c r="CE124" s="22">
        <v>4978913</v>
      </c>
      <c r="CF124" s="22">
        <v>106929</v>
      </c>
    </row>
    <row r="125" spans="1:84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4387343</v>
      </c>
      <c r="F125" s="22">
        <v>0</v>
      </c>
      <c r="G125" s="22">
        <v>0</v>
      </c>
      <c r="H125" s="22">
        <v>0</v>
      </c>
      <c r="I125" s="22">
        <v>1188</v>
      </c>
      <c r="J125" s="22">
        <v>50975</v>
      </c>
      <c r="K125" s="22">
        <v>0</v>
      </c>
      <c r="L125" s="22">
        <v>0</v>
      </c>
      <c r="M125" s="22">
        <v>15930</v>
      </c>
      <c r="N125" s="22">
        <v>0</v>
      </c>
      <c r="O125" s="22">
        <v>0</v>
      </c>
      <c r="P125" s="22">
        <v>16741</v>
      </c>
      <c r="Q125" s="22">
        <v>0</v>
      </c>
      <c r="R125" s="22">
        <v>0</v>
      </c>
      <c r="S125" s="22">
        <v>0</v>
      </c>
      <c r="T125" s="22">
        <v>0</v>
      </c>
      <c r="U125" s="22">
        <v>2010866</v>
      </c>
      <c r="V125" s="22">
        <v>681222</v>
      </c>
      <c r="W125" s="22">
        <v>590336</v>
      </c>
      <c r="X125" s="22">
        <v>0</v>
      </c>
      <c r="Y125" s="22">
        <v>209850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1214139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0</v>
      </c>
      <c r="AR125" s="22">
        <v>9178590</v>
      </c>
      <c r="AS125" s="22">
        <v>212107</v>
      </c>
      <c r="AT125" s="22">
        <v>1248836</v>
      </c>
      <c r="AU125" s="22">
        <v>0</v>
      </c>
      <c r="AV125" s="22">
        <v>151517</v>
      </c>
      <c r="AW125" s="22">
        <v>232105</v>
      </c>
      <c r="AX125" s="22">
        <v>16312</v>
      </c>
      <c r="AY125" s="22">
        <v>0</v>
      </c>
      <c r="AZ125" s="22">
        <v>45519</v>
      </c>
      <c r="BA125" s="22">
        <v>0</v>
      </c>
      <c r="BB125" s="22">
        <v>295977</v>
      </c>
      <c r="BC125" s="22">
        <v>1455000</v>
      </c>
      <c r="BD125" s="22">
        <v>0</v>
      </c>
      <c r="BE125" s="22">
        <v>0</v>
      </c>
      <c r="BF125" s="22">
        <v>0</v>
      </c>
      <c r="BG125" s="22">
        <v>0</v>
      </c>
      <c r="BH125" s="22">
        <v>2048095</v>
      </c>
      <c r="BI125" s="22">
        <v>550692</v>
      </c>
      <c r="BJ125" s="22">
        <v>545984</v>
      </c>
      <c r="BK125" s="22">
        <v>0</v>
      </c>
      <c r="BL125" s="22">
        <v>232146</v>
      </c>
      <c r="BM125" s="22">
        <v>0</v>
      </c>
      <c r="BN125" s="22">
        <v>0</v>
      </c>
      <c r="BO125" s="22">
        <v>0</v>
      </c>
      <c r="BP125" s="22">
        <v>91896</v>
      </c>
      <c r="BQ125" s="22">
        <v>0</v>
      </c>
      <c r="BR125" s="22">
        <v>0</v>
      </c>
      <c r="BS125" s="22">
        <v>0</v>
      </c>
      <c r="BT125" s="22">
        <v>0</v>
      </c>
      <c r="BU125" s="22">
        <v>0</v>
      </c>
      <c r="BV125" s="22">
        <v>0</v>
      </c>
      <c r="BW125" s="22">
        <v>2341967</v>
      </c>
      <c r="BX125" s="22">
        <v>222890</v>
      </c>
      <c r="BY125" s="22">
        <v>0</v>
      </c>
      <c r="BZ125" s="22">
        <v>0</v>
      </c>
      <c r="CA125" s="22">
        <v>0</v>
      </c>
      <c r="CB125" s="22">
        <v>0</v>
      </c>
      <c r="CC125" s="22">
        <v>0</v>
      </c>
      <c r="CD125" s="22">
        <v>0</v>
      </c>
      <c r="CE125" s="22">
        <v>9691043</v>
      </c>
      <c r="CF125" s="22">
        <v>-512453</v>
      </c>
    </row>
    <row r="126" spans="1:84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1808223</v>
      </c>
      <c r="F126" s="22">
        <v>5000</v>
      </c>
      <c r="G126" s="22">
        <v>47040</v>
      </c>
      <c r="H126" s="22">
        <v>0</v>
      </c>
      <c r="I126" s="22">
        <v>0</v>
      </c>
      <c r="J126" s="22">
        <v>15000</v>
      </c>
      <c r="K126" s="22">
        <v>0</v>
      </c>
      <c r="L126" s="22">
        <v>0</v>
      </c>
      <c r="M126" s="22">
        <v>25009</v>
      </c>
      <c r="N126" s="22">
        <v>0</v>
      </c>
      <c r="O126" s="22">
        <v>9393</v>
      </c>
      <c r="P126" s="22">
        <v>27916</v>
      </c>
      <c r="Q126" s="22">
        <v>0</v>
      </c>
      <c r="R126" s="22">
        <v>0</v>
      </c>
      <c r="S126" s="22">
        <v>0</v>
      </c>
      <c r="T126" s="22">
        <v>0</v>
      </c>
      <c r="U126" s="22">
        <v>680672</v>
      </c>
      <c r="V126" s="22">
        <v>984388</v>
      </c>
      <c r="W126" s="22">
        <v>144040</v>
      </c>
      <c r="X126" s="22">
        <v>0</v>
      </c>
      <c r="Y126" s="22">
        <v>296149</v>
      </c>
      <c r="Z126" s="22">
        <v>0</v>
      </c>
      <c r="AA126" s="22">
        <v>16513</v>
      </c>
      <c r="AB126" s="22">
        <v>4095</v>
      </c>
      <c r="AC126" s="22">
        <v>1030</v>
      </c>
      <c r="AD126" s="22">
        <v>15595</v>
      </c>
      <c r="AE126" s="22">
        <v>1</v>
      </c>
      <c r="AF126" s="22">
        <v>0</v>
      </c>
      <c r="AG126" s="22">
        <v>0</v>
      </c>
      <c r="AH126" s="22">
        <v>0</v>
      </c>
      <c r="AI126" s="22">
        <v>0</v>
      </c>
      <c r="AJ126" s="22">
        <v>314532</v>
      </c>
      <c r="AK126" s="22">
        <v>4324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0</v>
      </c>
      <c r="AR126" s="22">
        <v>4398920</v>
      </c>
      <c r="AS126" s="22">
        <v>63170</v>
      </c>
      <c r="AT126" s="22">
        <v>500703</v>
      </c>
      <c r="AU126" s="22">
        <v>0</v>
      </c>
      <c r="AV126" s="22">
        <v>0</v>
      </c>
      <c r="AW126" s="22">
        <v>75631</v>
      </c>
      <c r="AX126" s="22">
        <v>0</v>
      </c>
      <c r="AY126" s="22">
        <v>0</v>
      </c>
      <c r="AZ126" s="22">
        <v>60484</v>
      </c>
      <c r="BA126" s="22">
        <v>0</v>
      </c>
      <c r="BB126" s="22">
        <v>189640</v>
      </c>
      <c r="BC126" s="22">
        <v>444301</v>
      </c>
      <c r="BD126" s="22">
        <v>16237</v>
      </c>
      <c r="BE126" s="22">
        <v>0</v>
      </c>
      <c r="BF126" s="22">
        <v>30152</v>
      </c>
      <c r="BG126" s="22">
        <v>0</v>
      </c>
      <c r="BH126" s="22">
        <v>635242</v>
      </c>
      <c r="BI126" s="22">
        <v>148891</v>
      </c>
      <c r="BJ126" s="22">
        <v>146263</v>
      </c>
      <c r="BK126" s="22">
        <v>0</v>
      </c>
      <c r="BL126" s="22">
        <v>305523</v>
      </c>
      <c r="BM126" s="22">
        <v>0</v>
      </c>
      <c r="BN126" s="22">
        <v>8666</v>
      </c>
      <c r="BO126" s="22">
        <v>5725</v>
      </c>
      <c r="BP126" s="22">
        <v>49217</v>
      </c>
      <c r="BQ126" s="22">
        <v>52708</v>
      </c>
      <c r="BR126" s="22">
        <v>100</v>
      </c>
      <c r="BS126" s="22">
        <v>0</v>
      </c>
      <c r="BT126" s="22">
        <v>0</v>
      </c>
      <c r="BU126" s="22">
        <v>0</v>
      </c>
      <c r="BV126" s="22">
        <v>0</v>
      </c>
      <c r="BW126" s="22">
        <v>715183</v>
      </c>
      <c r="BX126" s="22">
        <v>29005</v>
      </c>
      <c r="BY126" s="22">
        <v>0</v>
      </c>
      <c r="BZ126" s="22">
        <v>0</v>
      </c>
      <c r="CA126" s="22">
        <v>0</v>
      </c>
      <c r="CB126" s="22">
        <v>0</v>
      </c>
      <c r="CC126" s="22">
        <v>0</v>
      </c>
      <c r="CD126" s="22">
        <v>0</v>
      </c>
      <c r="CE126" s="22">
        <v>3476841</v>
      </c>
      <c r="CF126" s="22">
        <v>922079</v>
      </c>
    </row>
    <row r="127" spans="1:84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3829729</v>
      </c>
      <c r="F127" s="22">
        <v>0</v>
      </c>
      <c r="G127" s="22">
        <v>3634711</v>
      </c>
      <c r="H127" s="22">
        <v>0</v>
      </c>
      <c r="I127" s="22">
        <v>0</v>
      </c>
      <c r="J127" s="22">
        <v>36676</v>
      </c>
      <c r="K127" s="22">
        <v>0</v>
      </c>
      <c r="L127" s="22">
        <v>0</v>
      </c>
      <c r="M127" s="22">
        <v>17831</v>
      </c>
      <c r="N127" s="22">
        <v>0</v>
      </c>
      <c r="O127" s="22">
        <v>0</v>
      </c>
      <c r="P127" s="22">
        <v>512497</v>
      </c>
      <c r="Q127" s="22">
        <v>11691</v>
      </c>
      <c r="R127" s="22">
        <v>0</v>
      </c>
      <c r="S127" s="22">
        <v>0</v>
      </c>
      <c r="T127" s="22">
        <v>0</v>
      </c>
      <c r="U127" s="22">
        <v>1521611</v>
      </c>
      <c r="V127" s="22">
        <v>1065293</v>
      </c>
      <c r="W127" s="22">
        <v>536229</v>
      </c>
      <c r="X127" s="22">
        <v>0</v>
      </c>
      <c r="Y127" s="22">
        <v>300041</v>
      </c>
      <c r="Z127" s="22">
        <v>0</v>
      </c>
      <c r="AA127" s="22">
        <v>34040</v>
      </c>
      <c r="AB127" s="22">
        <v>0</v>
      </c>
      <c r="AC127" s="22">
        <v>299119</v>
      </c>
      <c r="AD127" s="22">
        <v>0</v>
      </c>
      <c r="AE127" s="22">
        <v>667470</v>
      </c>
      <c r="AF127" s="22">
        <v>0</v>
      </c>
      <c r="AG127" s="22">
        <v>0</v>
      </c>
      <c r="AH127" s="22">
        <v>0</v>
      </c>
      <c r="AI127" s="22">
        <v>0</v>
      </c>
      <c r="AJ127" s="22">
        <v>321795</v>
      </c>
      <c r="AK127" s="22">
        <v>26932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0</v>
      </c>
      <c r="AR127" s="22">
        <v>12815665</v>
      </c>
      <c r="AS127" s="22">
        <v>183622</v>
      </c>
      <c r="AT127" s="22">
        <v>1909107</v>
      </c>
      <c r="AU127" s="22">
        <v>0</v>
      </c>
      <c r="AV127" s="22">
        <v>0</v>
      </c>
      <c r="AW127" s="22">
        <v>235772</v>
      </c>
      <c r="AX127" s="22">
        <v>3869</v>
      </c>
      <c r="AY127" s="22">
        <v>0</v>
      </c>
      <c r="AZ127" s="22">
        <v>352531</v>
      </c>
      <c r="BA127" s="22">
        <v>0</v>
      </c>
      <c r="BB127" s="22">
        <v>0</v>
      </c>
      <c r="BC127" s="22">
        <v>2184452</v>
      </c>
      <c r="BD127" s="22">
        <v>20605</v>
      </c>
      <c r="BE127" s="22">
        <v>0</v>
      </c>
      <c r="BF127" s="22">
        <v>0</v>
      </c>
      <c r="BG127" s="22">
        <v>0</v>
      </c>
      <c r="BH127" s="22">
        <v>1002052</v>
      </c>
      <c r="BI127" s="22">
        <v>1094207</v>
      </c>
      <c r="BJ127" s="22">
        <v>656194</v>
      </c>
      <c r="BK127" s="22">
        <v>0</v>
      </c>
      <c r="BL127" s="22">
        <v>326449</v>
      </c>
      <c r="BM127" s="22">
        <v>119050</v>
      </c>
      <c r="BN127" s="22">
        <v>0</v>
      </c>
      <c r="BO127" s="22">
        <v>0</v>
      </c>
      <c r="BP127" s="22">
        <v>367958</v>
      </c>
      <c r="BQ127" s="22">
        <v>298238</v>
      </c>
      <c r="BR127" s="22">
        <v>0</v>
      </c>
      <c r="BS127" s="22">
        <v>0</v>
      </c>
      <c r="BT127" s="22">
        <v>0</v>
      </c>
      <c r="BU127" s="22">
        <v>0</v>
      </c>
      <c r="BV127" s="22">
        <v>0</v>
      </c>
      <c r="BW127" s="22">
        <v>1781709</v>
      </c>
      <c r="BX127" s="22">
        <v>397368</v>
      </c>
      <c r="BY127" s="22">
        <v>0</v>
      </c>
      <c r="BZ127" s="22">
        <v>0</v>
      </c>
      <c r="CA127" s="22">
        <v>0</v>
      </c>
      <c r="CB127" s="22">
        <v>0</v>
      </c>
      <c r="CC127" s="22">
        <v>0</v>
      </c>
      <c r="CD127" s="22">
        <v>0</v>
      </c>
      <c r="CE127" s="22">
        <v>10933183</v>
      </c>
      <c r="CF127" s="22">
        <v>1882482</v>
      </c>
    </row>
    <row r="128" spans="1:84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7279773</v>
      </c>
      <c r="F128" s="22">
        <v>0</v>
      </c>
      <c r="G128" s="22">
        <v>3120546</v>
      </c>
      <c r="H128" s="22">
        <v>0</v>
      </c>
      <c r="I128" s="22">
        <v>12000</v>
      </c>
      <c r="J128" s="22">
        <v>179980</v>
      </c>
      <c r="K128" s="22">
        <v>845584</v>
      </c>
      <c r="L128" s="22">
        <v>38372</v>
      </c>
      <c r="M128" s="22">
        <v>63913</v>
      </c>
      <c r="N128" s="22">
        <v>0</v>
      </c>
      <c r="O128" s="22">
        <v>19932</v>
      </c>
      <c r="P128" s="22">
        <v>2423818</v>
      </c>
      <c r="Q128" s="22">
        <v>8839</v>
      </c>
      <c r="R128" s="22">
        <v>0</v>
      </c>
      <c r="S128" s="22">
        <v>0</v>
      </c>
      <c r="T128" s="22">
        <v>0</v>
      </c>
      <c r="U128" s="22">
        <v>1105361</v>
      </c>
      <c r="V128" s="22">
        <v>885184</v>
      </c>
      <c r="W128" s="22">
        <v>342232</v>
      </c>
      <c r="X128" s="22">
        <v>0</v>
      </c>
      <c r="Y128" s="22">
        <v>712802</v>
      </c>
      <c r="Z128" s="22">
        <v>0</v>
      </c>
      <c r="AA128" s="22">
        <v>900</v>
      </c>
      <c r="AB128" s="22">
        <v>39600</v>
      </c>
      <c r="AC128" s="22">
        <v>36376</v>
      </c>
      <c r="AD128" s="22">
        <v>0</v>
      </c>
      <c r="AE128" s="22">
        <v>69562</v>
      </c>
      <c r="AF128" s="22">
        <v>0</v>
      </c>
      <c r="AG128" s="22">
        <v>0</v>
      </c>
      <c r="AH128" s="22">
        <v>0</v>
      </c>
      <c r="AI128" s="22">
        <v>0</v>
      </c>
      <c r="AJ128" s="22">
        <v>3460582</v>
      </c>
      <c r="AK128" s="22">
        <v>12503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0</v>
      </c>
      <c r="AR128" s="22">
        <v>20657859</v>
      </c>
      <c r="AS128" s="22">
        <v>286863</v>
      </c>
      <c r="AT128" s="22">
        <v>1855160</v>
      </c>
      <c r="AU128" s="22">
        <v>0</v>
      </c>
      <c r="AV128" s="22">
        <v>118703</v>
      </c>
      <c r="AW128" s="22">
        <v>631939</v>
      </c>
      <c r="AX128" s="22">
        <v>95019</v>
      </c>
      <c r="AY128" s="22">
        <v>18660</v>
      </c>
      <c r="AZ128" s="22">
        <v>20450</v>
      </c>
      <c r="BA128" s="22">
        <v>0</v>
      </c>
      <c r="BB128" s="22">
        <v>771480</v>
      </c>
      <c r="BC128" s="22">
        <v>876819</v>
      </c>
      <c r="BD128" s="22">
        <v>8980</v>
      </c>
      <c r="BE128" s="22">
        <v>0</v>
      </c>
      <c r="BF128" s="22">
        <v>0</v>
      </c>
      <c r="BG128" s="22">
        <v>0</v>
      </c>
      <c r="BH128" s="22">
        <v>1253865</v>
      </c>
      <c r="BI128" s="22">
        <v>324728</v>
      </c>
      <c r="BJ128" s="22">
        <v>539646</v>
      </c>
      <c r="BK128" s="22">
        <v>0</v>
      </c>
      <c r="BL128" s="22">
        <v>746053</v>
      </c>
      <c r="BM128" s="22">
        <v>0</v>
      </c>
      <c r="BN128" s="22">
        <v>668</v>
      </c>
      <c r="BO128" s="22">
        <v>265916</v>
      </c>
      <c r="BP128" s="22">
        <v>191344</v>
      </c>
      <c r="BQ128" s="22">
        <v>50873</v>
      </c>
      <c r="BR128" s="22">
        <v>46885</v>
      </c>
      <c r="BS128" s="22">
        <v>0</v>
      </c>
      <c r="BT128" s="22">
        <v>0</v>
      </c>
      <c r="BU128" s="22">
        <v>0</v>
      </c>
      <c r="BV128" s="22">
        <v>0</v>
      </c>
      <c r="BW128" s="22">
        <v>4232600</v>
      </c>
      <c r="BX128" s="22">
        <v>134529</v>
      </c>
      <c r="BY128" s="22">
        <v>0</v>
      </c>
      <c r="BZ128" s="22">
        <v>0</v>
      </c>
      <c r="CA128" s="22">
        <v>0</v>
      </c>
      <c r="CB128" s="22">
        <v>0</v>
      </c>
      <c r="CC128" s="22">
        <v>0</v>
      </c>
      <c r="CD128" s="22">
        <v>0</v>
      </c>
      <c r="CE128" s="22">
        <v>12471180</v>
      </c>
      <c r="CF128" s="22">
        <v>8186679</v>
      </c>
    </row>
    <row r="129" spans="1:84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4090835</v>
      </c>
      <c r="F129" s="22">
        <v>0</v>
      </c>
      <c r="G129" s="22">
        <v>49537</v>
      </c>
      <c r="H129" s="22">
        <v>0</v>
      </c>
      <c r="I129" s="22">
        <v>11910</v>
      </c>
      <c r="J129" s="22">
        <v>234656</v>
      </c>
      <c r="K129" s="22">
        <v>0</v>
      </c>
      <c r="L129" s="22">
        <v>0</v>
      </c>
      <c r="M129" s="22">
        <v>7925</v>
      </c>
      <c r="N129" s="22">
        <v>0</v>
      </c>
      <c r="O129" s="22">
        <v>26340</v>
      </c>
      <c r="P129" s="22">
        <v>130837</v>
      </c>
      <c r="Q129" s="22">
        <v>0</v>
      </c>
      <c r="R129" s="22">
        <v>0</v>
      </c>
      <c r="S129" s="22">
        <v>0</v>
      </c>
      <c r="T129" s="22">
        <v>0</v>
      </c>
      <c r="U129" s="22">
        <v>1003942</v>
      </c>
      <c r="V129" s="22">
        <v>784628</v>
      </c>
      <c r="W129" s="22">
        <v>294593</v>
      </c>
      <c r="X129" s="22">
        <v>0</v>
      </c>
      <c r="Y129" s="22">
        <v>154901</v>
      </c>
      <c r="Z129" s="22">
        <v>0</v>
      </c>
      <c r="AA129" s="22">
        <v>12392</v>
      </c>
      <c r="AB129" s="22">
        <v>119395</v>
      </c>
      <c r="AC129" s="22">
        <v>279767</v>
      </c>
      <c r="AD129" s="22">
        <v>0</v>
      </c>
      <c r="AE129" s="22">
        <v>725</v>
      </c>
      <c r="AF129" s="22">
        <v>0</v>
      </c>
      <c r="AG129" s="22">
        <v>0</v>
      </c>
      <c r="AH129" s="22">
        <v>0</v>
      </c>
      <c r="AI129" s="22">
        <v>0</v>
      </c>
      <c r="AJ129" s="22">
        <v>991352</v>
      </c>
      <c r="AK129" s="22">
        <v>372164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0</v>
      </c>
      <c r="AR129" s="22">
        <v>8565899</v>
      </c>
      <c r="AS129" s="22">
        <v>313521</v>
      </c>
      <c r="AT129" s="22">
        <v>1682051</v>
      </c>
      <c r="AU129" s="22">
        <v>0</v>
      </c>
      <c r="AV129" s="22">
        <v>155357</v>
      </c>
      <c r="AW129" s="22">
        <v>600082</v>
      </c>
      <c r="AX129" s="22">
        <v>16651</v>
      </c>
      <c r="AY129" s="22">
        <v>0</v>
      </c>
      <c r="AZ129" s="22">
        <v>111187</v>
      </c>
      <c r="BA129" s="22">
        <v>0</v>
      </c>
      <c r="BB129" s="22">
        <v>1037071</v>
      </c>
      <c r="BC129" s="22">
        <v>682817</v>
      </c>
      <c r="BD129" s="22">
        <v>0</v>
      </c>
      <c r="BE129" s="22">
        <v>0</v>
      </c>
      <c r="BF129" s="22">
        <v>0</v>
      </c>
      <c r="BG129" s="22">
        <v>0</v>
      </c>
      <c r="BH129" s="22">
        <v>1014641</v>
      </c>
      <c r="BI129" s="22">
        <v>894736</v>
      </c>
      <c r="BJ129" s="22">
        <v>233777</v>
      </c>
      <c r="BK129" s="22">
        <v>0</v>
      </c>
      <c r="BL129" s="22">
        <v>401052</v>
      </c>
      <c r="BM129" s="22">
        <v>0</v>
      </c>
      <c r="BN129" s="22">
        <v>23132</v>
      </c>
      <c r="BO129" s="22">
        <v>154858</v>
      </c>
      <c r="BP129" s="22">
        <v>2545707</v>
      </c>
      <c r="BQ129" s="22">
        <v>0</v>
      </c>
      <c r="BR129" s="22">
        <v>380129</v>
      </c>
      <c r="BS129" s="22">
        <v>0</v>
      </c>
      <c r="BT129" s="22">
        <v>0</v>
      </c>
      <c r="BU129" s="22">
        <v>0</v>
      </c>
      <c r="BV129" s="22">
        <v>0</v>
      </c>
      <c r="BW129" s="22">
        <v>1543388</v>
      </c>
      <c r="BX129" s="22">
        <v>770448</v>
      </c>
      <c r="BY129" s="22">
        <v>0</v>
      </c>
      <c r="BZ129" s="22">
        <v>0</v>
      </c>
      <c r="CA129" s="22">
        <v>0</v>
      </c>
      <c r="CB129" s="22">
        <v>0</v>
      </c>
      <c r="CC129" s="22">
        <v>0</v>
      </c>
      <c r="CD129" s="22">
        <v>0</v>
      </c>
      <c r="CE129" s="22">
        <v>12560605</v>
      </c>
      <c r="CF129" s="22">
        <v>-3994706</v>
      </c>
    </row>
    <row r="130" spans="1:84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3454906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160301</v>
      </c>
      <c r="O130" s="22">
        <v>0</v>
      </c>
      <c r="P130" s="22">
        <v>907098</v>
      </c>
      <c r="Q130" s="22">
        <v>0</v>
      </c>
      <c r="R130" s="22">
        <v>0</v>
      </c>
      <c r="S130" s="22">
        <v>0</v>
      </c>
      <c r="T130" s="22">
        <v>0</v>
      </c>
      <c r="U130" s="22">
        <v>762823</v>
      </c>
      <c r="V130" s="22">
        <v>349986</v>
      </c>
      <c r="W130" s="22">
        <v>326302</v>
      </c>
      <c r="X130" s="22">
        <v>82448</v>
      </c>
      <c r="Y130" s="22">
        <v>0</v>
      </c>
      <c r="Z130" s="22">
        <v>0</v>
      </c>
      <c r="AA130" s="22">
        <v>0</v>
      </c>
      <c r="AB130" s="22">
        <v>0</v>
      </c>
      <c r="AC130" s="22">
        <v>184874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1267283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0</v>
      </c>
      <c r="AR130" s="22">
        <v>7496021</v>
      </c>
      <c r="AS130" s="22">
        <v>0</v>
      </c>
      <c r="AT130" s="22">
        <v>1149501</v>
      </c>
      <c r="AU130" s="22">
        <v>0</v>
      </c>
      <c r="AV130" s="22">
        <v>0</v>
      </c>
      <c r="AW130" s="22">
        <v>0</v>
      </c>
      <c r="AX130" s="22">
        <v>0</v>
      </c>
      <c r="AY130" s="22">
        <v>0</v>
      </c>
      <c r="AZ130" s="22">
        <v>0</v>
      </c>
      <c r="BA130" s="22">
        <v>459508</v>
      </c>
      <c r="BB130" s="22">
        <v>0</v>
      </c>
      <c r="BC130" s="22">
        <v>1792702</v>
      </c>
      <c r="BD130" s="22">
        <v>0</v>
      </c>
      <c r="BE130" s="22">
        <v>0</v>
      </c>
      <c r="BF130" s="22">
        <v>0</v>
      </c>
      <c r="BG130" s="22">
        <v>0</v>
      </c>
      <c r="BH130" s="22">
        <v>394111</v>
      </c>
      <c r="BI130" s="22">
        <v>93253</v>
      </c>
      <c r="BJ130" s="22">
        <v>304223</v>
      </c>
      <c r="BK130" s="22">
        <v>0</v>
      </c>
      <c r="BL130" s="22">
        <v>0</v>
      </c>
      <c r="BM130" s="22">
        <v>0</v>
      </c>
      <c r="BN130" s="22">
        <v>0</v>
      </c>
      <c r="BO130" s="22">
        <v>0</v>
      </c>
      <c r="BP130" s="22">
        <v>439346</v>
      </c>
      <c r="BQ130" s="22">
        <v>0</v>
      </c>
      <c r="BR130" s="22">
        <v>0</v>
      </c>
      <c r="BS130" s="22">
        <v>0</v>
      </c>
      <c r="BT130" s="22">
        <v>0</v>
      </c>
      <c r="BU130" s="22">
        <v>0</v>
      </c>
      <c r="BV130" s="22">
        <v>0</v>
      </c>
      <c r="BW130" s="22">
        <v>2246056</v>
      </c>
      <c r="BX130" s="22">
        <v>0</v>
      </c>
      <c r="BY130" s="22">
        <v>0</v>
      </c>
      <c r="BZ130" s="22">
        <v>0</v>
      </c>
      <c r="CA130" s="22">
        <v>0</v>
      </c>
      <c r="CB130" s="22">
        <v>0</v>
      </c>
      <c r="CC130" s="22">
        <v>0</v>
      </c>
      <c r="CD130" s="22">
        <v>0</v>
      </c>
      <c r="CE130" s="22">
        <v>6878700</v>
      </c>
      <c r="CF130" s="22">
        <v>617321</v>
      </c>
    </row>
    <row r="131" spans="1:84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3771642</v>
      </c>
      <c r="F131" s="22">
        <v>1680</v>
      </c>
      <c r="G131" s="22">
        <v>1059030</v>
      </c>
      <c r="H131" s="22">
        <v>0</v>
      </c>
      <c r="I131" s="22">
        <v>1700</v>
      </c>
      <c r="J131" s="22">
        <v>1607995</v>
      </c>
      <c r="K131" s="22">
        <v>0</v>
      </c>
      <c r="L131" s="22">
        <v>0</v>
      </c>
      <c r="M131" s="22">
        <v>25580</v>
      </c>
      <c r="N131" s="22">
        <v>0</v>
      </c>
      <c r="O131" s="22">
        <v>11825</v>
      </c>
      <c r="P131" s="22">
        <v>4953901</v>
      </c>
      <c r="Q131" s="22">
        <v>26595</v>
      </c>
      <c r="R131" s="22">
        <v>0</v>
      </c>
      <c r="S131" s="22">
        <v>0</v>
      </c>
      <c r="T131" s="22">
        <v>0</v>
      </c>
      <c r="U131" s="22">
        <v>1203865</v>
      </c>
      <c r="V131" s="22">
        <v>261748</v>
      </c>
      <c r="W131" s="22">
        <v>430291</v>
      </c>
      <c r="X131" s="22">
        <v>0</v>
      </c>
      <c r="Y131" s="22">
        <v>99692</v>
      </c>
      <c r="Z131" s="22">
        <v>0</v>
      </c>
      <c r="AA131" s="22">
        <v>11105</v>
      </c>
      <c r="AB131" s="22">
        <v>0</v>
      </c>
      <c r="AC131" s="22">
        <v>0</v>
      </c>
      <c r="AD131" s="22">
        <v>653</v>
      </c>
      <c r="AE131" s="22">
        <v>66004</v>
      </c>
      <c r="AF131" s="22">
        <v>0</v>
      </c>
      <c r="AG131" s="22">
        <v>0</v>
      </c>
      <c r="AH131" s="22">
        <v>0</v>
      </c>
      <c r="AI131" s="22">
        <v>0</v>
      </c>
      <c r="AJ131" s="22">
        <v>649484</v>
      </c>
      <c r="AK131" s="22">
        <v>110173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0</v>
      </c>
      <c r="AR131" s="22">
        <v>14292963</v>
      </c>
      <c r="AS131" s="22">
        <v>23</v>
      </c>
      <c r="AT131" s="22">
        <v>137885</v>
      </c>
      <c r="AU131" s="22">
        <v>0</v>
      </c>
      <c r="AV131" s="22">
        <v>142343</v>
      </c>
      <c r="AW131" s="22">
        <v>535430</v>
      </c>
      <c r="AX131" s="22">
        <v>11320</v>
      </c>
      <c r="AY131" s="22">
        <v>0</v>
      </c>
      <c r="AZ131" s="22">
        <v>79688</v>
      </c>
      <c r="BA131" s="22">
        <v>0</v>
      </c>
      <c r="BB131" s="22">
        <v>634496</v>
      </c>
      <c r="BC131" s="22">
        <v>689381</v>
      </c>
      <c r="BD131" s="22">
        <v>72674</v>
      </c>
      <c r="BE131" s="22">
        <v>0</v>
      </c>
      <c r="BF131" s="22">
        <v>15467</v>
      </c>
      <c r="BG131" s="22">
        <v>0</v>
      </c>
      <c r="BH131" s="22">
        <v>1233985</v>
      </c>
      <c r="BI131" s="22">
        <v>220893</v>
      </c>
      <c r="BJ131" s="22">
        <v>410337</v>
      </c>
      <c r="BK131" s="22">
        <v>0</v>
      </c>
      <c r="BL131" s="22">
        <v>185407</v>
      </c>
      <c r="BM131" s="22">
        <v>0</v>
      </c>
      <c r="BN131" s="22">
        <v>21448</v>
      </c>
      <c r="BO131" s="22">
        <v>0</v>
      </c>
      <c r="BP131" s="22">
        <v>0</v>
      </c>
      <c r="BQ131" s="22">
        <v>208966</v>
      </c>
      <c r="BR131" s="22">
        <v>29818</v>
      </c>
      <c r="BS131" s="22">
        <v>0</v>
      </c>
      <c r="BT131" s="22">
        <v>0</v>
      </c>
      <c r="BU131" s="22">
        <v>0</v>
      </c>
      <c r="BV131" s="22">
        <v>3150</v>
      </c>
      <c r="BW131" s="22">
        <v>1655944</v>
      </c>
      <c r="BX131" s="22">
        <v>511601</v>
      </c>
      <c r="BY131" s="22">
        <v>0</v>
      </c>
      <c r="BZ131" s="22">
        <v>0</v>
      </c>
      <c r="CA131" s="22">
        <v>0</v>
      </c>
      <c r="CB131" s="22">
        <v>0</v>
      </c>
      <c r="CC131" s="22">
        <v>0</v>
      </c>
      <c r="CD131" s="22">
        <v>0</v>
      </c>
      <c r="CE131" s="22">
        <v>7982274</v>
      </c>
      <c r="CF131" s="22">
        <v>6310689</v>
      </c>
    </row>
    <row r="132" spans="1:84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1590879</v>
      </c>
      <c r="F132" s="22">
        <v>0</v>
      </c>
      <c r="G132" s="22">
        <v>24194</v>
      </c>
      <c r="H132" s="22">
        <v>0</v>
      </c>
      <c r="I132" s="22">
        <v>0</v>
      </c>
      <c r="J132" s="22">
        <v>9800</v>
      </c>
      <c r="K132" s="22">
        <v>0</v>
      </c>
      <c r="L132" s="22">
        <v>0</v>
      </c>
      <c r="M132" s="22">
        <v>2287</v>
      </c>
      <c r="N132" s="22">
        <v>0</v>
      </c>
      <c r="O132" s="22">
        <v>114212</v>
      </c>
      <c r="P132" s="22">
        <v>6000</v>
      </c>
      <c r="Q132" s="22">
        <v>0</v>
      </c>
      <c r="R132" s="22">
        <v>0</v>
      </c>
      <c r="S132" s="22">
        <v>0</v>
      </c>
      <c r="T132" s="22">
        <v>0</v>
      </c>
      <c r="U132" s="22">
        <v>346805</v>
      </c>
      <c r="V132" s="22">
        <v>203946</v>
      </c>
      <c r="W132" s="22">
        <v>123199</v>
      </c>
      <c r="X132" s="22">
        <v>0</v>
      </c>
      <c r="Y132" s="22">
        <v>0</v>
      </c>
      <c r="Z132" s="22">
        <v>0</v>
      </c>
      <c r="AA132" s="22">
        <v>7895</v>
      </c>
      <c r="AB132" s="22">
        <v>0</v>
      </c>
      <c r="AC132" s="22">
        <v>0</v>
      </c>
      <c r="AD132" s="22">
        <v>0</v>
      </c>
      <c r="AE132" s="22">
        <v>44068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34166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0</v>
      </c>
      <c r="AR132" s="22">
        <v>2507451</v>
      </c>
      <c r="AS132" s="22">
        <v>51231</v>
      </c>
      <c r="AT132" s="22">
        <v>385091</v>
      </c>
      <c r="AU132" s="22">
        <v>0</v>
      </c>
      <c r="AV132" s="22">
        <v>29408</v>
      </c>
      <c r="AW132" s="22">
        <v>79971</v>
      </c>
      <c r="AX132" s="22">
        <v>0</v>
      </c>
      <c r="AY132" s="22">
        <v>0</v>
      </c>
      <c r="AZ132" s="22">
        <v>0</v>
      </c>
      <c r="BA132" s="22">
        <v>0</v>
      </c>
      <c r="BB132" s="22">
        <v>173285</v>
      </c>
      <c r="BC132" s="22">
        <v>333905</v>
      </c>
      <c r="BD132" s="22">
        <v>32937</v>
      </c>
      <c r="BE132" s="22">
        <v>0</v>
      </c>
      <c r="BF132" s="22">
        <v>1709</v>
      </c>
      <c r="BG132" s="22">
        <v>0</v>
      </c>
      <c r="BH132" s="22">
        <v>269251</v>
      </c>
      <c r="BI132" s="22">
        <v>122850</v>
      </c>
      <c r="BJ132" s="22">
        <v>103977</v>
      </c>
      <c r="BK132" s="22">
        <v>0</v>
      </c>
      <c r="BL132" s="22">
        <v>5206</v>
      </c>
      <c r="BM132" s="22">
        <v>0</v>
      </c>
      <c r="BN132" s="22">
        <v>31183</v>
      </c>
      <c r="BO132" s="22">
        <v>0</v>
      </c>
      <c r="BP132" s="22">
        <v>0</v>
      </c>
      <c r="BQ132" s="22">
        <v>0</v>
      </c>
      <c r="BR132" s="22">
        <v>50751</v>
      </c>
      <c r="BS132" s="22">
        <v>0</v>
      </c>
      <c r="BT132" s="22">
        <v>0</v>
      </c>
      <c r="BU132" s="22">
        <v>0</v>
      </c>
      <c r="BV132" s="22">
        <v>0</v>
      </c>
      <c r="BW132" s="22">
        <v>55296</v>
      </c>
      <c r="BX132" s="22">
        <v>80293</v>
      </c>
      <c r="BY132" s="22">
        <v>0</v>
      </c>
      <c r="BZ132" s="22">
        <v>0</v>
      </c>
      <c r="CA132" s="22">
        <v>0</v>
      </c>
      <c r="CB132" s="22">
        <v>0</v>
      </c>
      <c r="CC132" s="22">
        <v>0</v>
      </c>
      <c r="CD132" s="22">
        <v>0</v>
      </c>
      <c r="CE132" s="22">
        <v>1806344</v>
      </c>
      <c r="CF132" s="22">
        <v>701107</v>
      </c>
    </row>
    <row r="133" spans="1:84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4185347</v>
      </c>
      <c r="F133" s="22">
        <v>5400</v>
      </c>
      <c r="G133" s="22">
        <v>0</v>
      </c>
      <c r="H133" s="22">
        <v>1224823</v>
      </c>
      <c r="I133" s="22">
        <v>0</v>
      </c>
      <c r="J133" s="22">
        <v>228940</v>
      </c>
      <c r="K133" s="22">
        <v>0</v>
      </c>
      <c r="L133" s="22">
        <v>0</v>
      </c>
      <c r="M133" s="22">
        <v>44524</v>
      </c>
      <c r="N133" s="22">
        <v>61699</v>
      </c>
      <c r="O133" s="22">
        <v>0</v>
      </c>
      <c r="P133" s="22">
        <v>11143</v>
      </c>
      <c r="Q133" s="22">
        <v>0</v>
      </c>
      <c r="R133" s="22">
        <v>0</v>
      </c>
      <c r="S133" s="22">
        <v>0</v>
      </c>
      <c r="T133" s="22">
        <v>5475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1115057</v>
      </c>
      <c r="AI133" s="22">
        <v>0</v>
      </c>
      <c r="AJ133" s="22">
        <v>0</v>
      </c>
      <c r="AK133" s="22">
        <v>0</v>
      </c>
      <c r="AL133" s="22">
        <v>0</v>
      </c>
      <c r="AM133" s="22">
        <v>1096770</v>
      </c>
      <c r="AN133" s="22">
        <v>1624100</v>
      </c>
      <c r="AO133" s="22">
        <v>0</v>
      </c>
      <c r="AP133" s="22">
        <v>3635143</v>
      </c>
      <c r="AQ133" s="22">
        <v>0</v>
      </c>
      <c r="AR133" s="22">
        <v>13238421</v>
      </c>
      <c r="AS133" s="22">
        <v>0</v>
      </c>
      <c r="AT133" s="22">
        <v>0</v>
      </c>
      <c r="AU133" s="22">
        <v>1011172</v>
      </c>
      <c r="AV133" s="22">
        <v>0</v>
      </c>
      <c r="AW133" s="22">
        <v>0</v>
      </c>
      <c r="AX133" s="22">
        <v>0</v>
      </c>
      <c r="AY133" s="22">
        <v>0</v>
      </c>
      <c r="AZ133" s="22">
        <v>0</v>
      </c>
      <c r="BA133" s="22">
        <v>727294</v>
      </c>
      <c r="BB133" s="22">
        <v>0</v>
      </c>
      <c r="BC133" s="22">
        <v>0</v>
      </c>
      <c r="BD133" s="22">
        <v>0</v>
      </c>
      <c r="BE133" s="22">
        <v>0</v>
      </c>
      <c r="BF133" s="22">
        <v>0</v>
      </c>
      <c r="BG133" s="22">
        <v>1342525</v>
      </c>
      <c r="BH133" s="22">
        <v>0</v>
      </c>
      <c r="BI133" s="22">
        <v>0</v>
      </c>
      <c r="BJ133" s="22">
        <v>0</v>
      </c>
      <c r="BK133" s="22">
        <v>0</v>
      </c>
      <c r="BL133" s="22">
        <v>0</v>
      </c>
      <c r="BM133" s="22">
        <v>0</v>
      </c>
      <c r="BN133" s="22">
        <v>0</v>
      </c>
      <c r="BO133" s="22">
        <v>0</v>
      </c>
      <c r="BP133" s="22">
        <v>0</v>
      </c>
      <c r="BQ133" s="22">
        <v>0</v>
      </c>
      <c r="BR133" s="22">
        <v>0</v>
      </c>
      <c r="BS133" s="22">
        <v>0</v>
      </c>
      <c r="BT133" s="22">
        <v>0</v>
      </c>
      <c r="BU133" s="22">
        <v>253558</v>
      </c>
      <c r="BV133" s="22">
        <v>0</v>
      </c>
      <c r="BW133" s="22">
        <v>0</v>
      </c>
      <c r="BX133" s="22">
        <v>0</v>
      </c>
      <c r="BY133" s="22">
        <v>0</v>
      </c>
      <c r="BZ133" s="22">
        <v>2404885</v>
      </c>
      <c r="CA133" s="22">
        <v>0</v>
      </c>
      <c r="CB133" s="22">
        <v>0</v>
      </c>
      <c r="CC133" s="22">
        <v>3519014</v>
      </c>
      <c r="CD133" s="22">
        <v>2170987</v>
      </c>
      <c r="CE133" s="22">
        <v>11429435</v>
      </c>
      <c r="CF133" s="22">
        <v>1808986</v>
      </c>
    </row>
    <row r="134" spans="1:84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35735448</v>
      </c>
      <c r="F134" s="22">
        <v>0</v>
      </c>
      <c r="G134" s="22">
        <v>795441</v>
      </c>
      <c r="H134" s="22">
        <v>0</v>
      </c>
      <c r="I134" s="22">
        <v>101125</v>
      </c>
      <c r="J134" s="22">
        <v>164265</v>
      </c>
      <c r="K134" s="22">
        <v>24105</v>
      </c>
      <c r="L134" s="22">
        <v>0</v>
      </c>
      <c r="M134" s="22">
        <v>0</v>
      </c>
      <c r="N134" s="22">
        <v>0</v>
      </c>
      <c r="O134" s="22">
        <v>601383</v>
      </c>
      <c r="P134" s="22">
        <v>404787</v>
      </c>
      <c r="Q134" s="22">
        <v>0</v>
      </c>
      <c r="R134" s="22">
        <v>0</v>
      </c>
      <c r="S134" s="22">
        <v>316331</v>
      </c>
      <c r="T134" s="22">
        <v>0</v>
      </c>
      <c r="U134" s="22">
        <v>5216314</v>
      </c>
      <c r="V134" s="22">
        <v>3047208</v>
      </c>
      <c r="W134" s="22">
        <v>1025350</v>
      </c>
      <c r="X134" s="22">
        <v>0</v>
      </c>
      <c r="Y134" s="22">
        <v>129645</v>
      </c>
      <c r="Z134" s="22">
        <v>0</v>
      </c>
      <c r="AA134" s="22">
        <v>91115</v>
      </c>
      <c r="AB134" s="22">
        <v>0</v>
      </c>
      <c r="AC134" s="22">
        <v>122415</v>
      </c>
      <c r="AD134" s="22">
        <v>28295</v>
      </c>
      <c r="AE134" s="22">
        <v>0</v>
      </c>
      <c r="AF134" s="22">
        <v>306289</v>
      </c>
      <c r="AG134" s="22">
        <v>0</v>
      </c>
      <c r="AH134" s="22">
        <v>0</v>
      </c>
      <c r="AI134" s="22">
        <v>1075497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0</v>
      </c>
      <c r="AR134" s="22">
        <v>49185013</v>
      </c>
      <c r="AS134" s="22">
        <v>395674</v>
      </c>
      <c r="AT134" s="22">
        <v>7495815</v>
      </c>
      <c r="AU134" s="22">
        <v>0</v>
      </c>
      <c r="AV134" s="22">
        <v>2919546</v>
      </c>
      <c r="AW134" s="22">
        <v>3777472</v>
      </c>
      <c r="AX134" s="22">
        <v>1107325</v>
      </c>
      <c r="AY134" s="22">
        <v>0</v>
      </c>
      <c r="AZ134" s="22">
        <v>0</v>
      </c>
      <c r="BA134" s="22">
        <v>0</v>
      </c>
      <c r="BB134" s="22">
        <v>3630164</v>
      </c>
      <c r="BC134" s="22">
        <v>4716933</v>
      </c>
      <c r="BD134" s="22">
        <v>0</v>
      </c>
      <c r="BE134" s="22">
        <v>0</v>
      </c>
      <c r="BF134" s="22">
        <v>0</v>
      </c>
      <c r="BG134" s="22">
        <v>1528125</v>
      </c>
      <c r="BH134" s="22">
        <v>2259572</v>
      </c>
      <c r="BI134" s="22">
        <v>1873996</v>
      </c>
      <c r="BJ134" s="22">
        <v>969913</v>
      </c>
      <c r="BK134" s="22">
        <v>0</v>
      </c>
      <c r="BL134" s="22">
        <v>1493028</v>
      </c>
      <c r="BM134" s="22">
        <v>0</v>
      </c>
      <c r="BN134" s="22">
        <v>80066</v>
      </c>
      <c r="BO134" s="22">
        <v>0</v>
      </c>
      <c r="BP134" s="22">
        <v>721029</v>
      </c>
      <c r="BQ134" s="22">
        <v>46004</v>
      </c>
      <c r="BR134" s="22">
        <v>0</v>
      </c>
      <c r="BS134" s="22">
        <v>272605</v>
      </c>
      <c r="BT134" s="22">
        <v>0</v>
      </c>
      <c r="BU134" s="22">
        <v>0</v>
      </c>
      <c r="BV134" s="22">
        <v>0</v>
      </c>
      <c r="BW134" s="22">
        <v>6058184</v>
      </c>
      <c r="BX134" s="22">
        <v>601206</v>
      </c>
      <c r="BY134" s="22">
        <v>0</v>
      </c>
      <c r="BZ134" s="22">
        <v>0</v>
      </c>
      <c r="CA134" s="22">
        <v>0</v>
      </c>
      <c r="CB134" s="22">
        <v>0</v>
      </c>
      <c r="CC134" s="22">
        <v>0</v>
      </c>
      <c r="CD134" s="22">
        <v>0</v>
      </c>
      <c r="CE134" s="22">
        <v>39946657</v>
      </c>
      <c r="CF134" s="22">
        <v>9238356</v>
      </c>
    </row>
    <row r="135" spans="1:84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0</v>
      </c>
      <c r="F135" s="22">
        <v>14000</v>
      </c>
      <c r="G135" s="22">
        <v>20414921</v>
      </c>
      <c r="H135" s="22">
        <v>0</v>
      </c>
      <c r="I135" s="22">
        <v>551610</v>
      </c>
      <c r="J135" s="22">
        <v>1432750</v>
      </c>
      <c r="K135" s="22">
        <v>117689</v>
      </c>
      <c r="L135" s="22">
        <v>0</v>
      </c>
      <c r="M135" s="22">
        <v>79225</v>
      </c>
      <c r="N135" s="22">
        <v>0</v>
      </c>
      <c r="O135" s="22">
        <v>3367</v>
      </c>
      <c r="P135" s="22">
        <v>138464</v>
      </c>
      <c r="Q135" s="22">
        <v>0</v>
      </c>
      <c r="R135" s="22">
        <v>89992</v>
      </c>
      <c r="S135" s="22">
        <v>0</v>
      </c>
      <c r="T135" s="22">
        <v>13425</v>
      </c>
      <c r="U135" s="22">
        <v>4266741</v>
      </c>
      <c r="V135" s="22">
        <v>1065822</v>
      </c>
      <c r="W135" s="22">
        <v>2280550</v>
      </c>
      <c r="X135" s="22">
        <v>0</v>
      </c>
      <c r="Y135" s="22">
        <v>893765</v>
      </c>
      <c r="Z135" s="22">
        <v>21690</v>
      </c>
      <c r="AA135" s="22">
        <v>37308</v>
      </c>
      <c r="AB135" s="22">
        <v>43500</v>
      </c>
      <c r="AC135" s="22">
        <v>512854</v>
      </c>
      <c r="AD135" s="22">
        <v>12444</v>
      </c>
      <c r="AE135" s="22">
        <v>27664</v>
      </c>
      <c r="AF135" s="22">
        <v>0</v>
      </c>
      <c r="AG135" s="22">
        <v>0</v>
      </c>
      <c r="AH135" s="22">
        <v>0</v>
      </c>
      <c r="AI135" s="22">
        <v>0</v>
      </c>
      <c r="AJ135" s="22">
        <v>1144027</v>
      </c>
      <c r="AK135" s="22">
        <v>205909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0</v>
      </c>
      <c r="AR135" s="22">
        <v>33367717</v>
      </c>
      <c r="AS135" s="22">
        <v>1082078</v>
      </c>
      <c r="AT135" s="22">
        <v>4046635</v>
      </c>
      <c r="AU135" s="22">
        <v>0</v>
      </c>
      <c r="AV135" s="22">
        <v>3452429</v>
      </c>
      <c r="AW135" s="22">
        <v>1812245</v>
      </c>
      <c r="AX135" s="22">
        <v>98107</v>
      </c>
      <c r="AY135" s="22">
        <v>0</v>
      </c>
      <c r="AZ135" s="22">
        <v>476883</v>
      </c>
      <c r="BA135" s="22">
        <v>0</v>
      </c>
      <c r="BB135" s="22">
        <v>4314271</v>
      </c>
      <c r="BC135" s="22">
        <v>4234438</v>
      </c>
      <c r="BD135" s="22">
        <v>0</v>
      </c>
      <c r="BE135" s="22">
        <v>409759</v>
      </c>
      <c r="BF135" s="22">
        <v>192611</v>
      </c>
      <c r="BG135" s="22">
        <v>0</v>
      </c>
      <c r="BH135" s="22">
        <v>2591294</v>
      </c>
      <c r="BI135" s="22">
        <v>992679</v>
      </c>
      <c r="BJ135" s="22">
        <v>1719614</v>
      </c>
      <c r="BK135" s="22">
        <v>0</v>
      </c>
      <c r="BL135" s="22">
        <v>1394690</v>
      </c>
      <c r="BM135" s="22">
        <v>0</v>
      </c>
      <c r="BN135" s="22">
        <v>13566</v>
      </c>
      <c r="BO135" s="22">
        <v>0</v>
      </c>
      <c r="BP135" s="22">
        <v>968945</v>
      </c>
      <c r="BQ135" s="22">
        <v>3320</v>
      </c>
      <c r="BR135" s="22">
        <v>127</v>
      </c>
      <c r="BS135" s="22">
        <v>66404</v>
      </c>
      <c r="BT135" s="22">
        <v>0</v>
      </c>
      <c r="BU135" s="22">
        <v>0</v>
      </c>
      <c r="BV135" s="22">
        <v>0</v>
      </c>
      <c r="BW135" s="22">
        <v>3932464</v>
      </c>
      <c r="BX135" s="22">
        <v>1163651</v>
      </c>
      <c r="BY135" s="22">
        <v>0</v>
      </c>
      <c r="BZ135" s="22">
        <v>0</v>
      </c>
      <c r="CA135" s="22">
        <v>0</v>
      </c>
      <c r="CB135" s="22">
        <v>0</v>
      </c>
      <c r="CC135" s="22">
        <v>0</v>
      </c>
      <c r="CD135" s="22">
        <v>0</v>
      </c>
      <c r="CE135" s="22">
        <v>32966210</v>
      </c>
      <c r="CF135" s="22">
        <v>401507</v>
      </c>
    </row>
    <row r="136" spans="1:84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9411425</v>
      </c>
      <c r="F136" s="22">
        <v>0</v>
      </c>
      <c r="G136" s="22">
        <v>3693163</v>
      </c>
      <c r="H136" s="22">
        <v>93423</v>
      </c>
      <c r="I136" s="22">
        <v>424824</v>
      </c>
      <c r="J136" s="22">
        <v>254371</v>
      </c>
      <c r="K136" s="22">
        <v>0</v>
      </c>
      <c r="L136" s="22">
        <v>0</v>
      </c>
      <c r="M136" s="22">
        <v>82658</v>
      </c>
      <c r="N136" s="22">
        <v>0</v>
      </c>
      <c r="O136" s="22">
        <v>0</v>
      </c>
      <c r="P136" s="22">
        <v>1359737</v>
      </c>
      <c r="Q136" s="22">
        <v>0</v>
      </c>
      <c r="R136" s="22">
        <v>124811</v>
      </c>
      <c r="S136" s="22">
        <v>124914</v>
      </c>
      <c r="T136" s="22">
        <v>0</v>
      </c>
      <c r="U136" s="22">
        <v>3018334</v>
      </c>
      <c r="V136" s="22">
        <v>3201722</v>
      </c>
      <c r="W136" s="22">
        <v>840403</v>
      </c>
      <c r="X136" s="22">
        <v>0</v>
      </c>
      <c r="Y136" s="22">
        <v>221346</v>
      </c>
      <c r="Z136" s="22">
        <v>0</v>
      </c>
      <c r="AA136" s="22">
        <v>102950</v>
      </c>
      <c r="AB136" s="22">
        <v>0</v>
      </c>
      <c r="AC136" s="22">
        <v>3815795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1372316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0</v>
      </c>
      <c r="AR136" s="22">
        <v>28142192</v>
      </c>
      <c r="AS136" s="22">
        <v>306615</v>
      </c>
      <c r="AT136" s="22">
        <v>2702502</v>
      </c>
      <c r="AU136" s="22">
        <v>0</v>
      </c>
      <c r="AV136" s="22">
        <v>2085003</v>
      </c>
      <c r="AW136" s="22">
        <v>992928</v>
      </c>
      <c r="AX136" s="22">
        <v>10187</v>
      </c>
      <c r="AY136" s="22">
        <v>1758</v>
      </c>
      <c r="AZ136" s="22">
        <v>448373</v>
      </c>
      <c r="BA136" s="22">
        <v>0</v>
      </c>
      <c r="BB136" s="22">
        <v>155290</v>
      </c>
      <c r="BC136" s="22">
        <v>4534319</v>
      </c>
      <c r="BD136" s="22">
        <v>0</v>
      </c>
      <c r="BE136" s="22">
        <v>0</v>
      </c>
      <c r="BF136" s="22">
        <v>54305</v>
      </c>
      <c r="BG136" s="22">
        <v>0</v>
      </c>
      <c r="BH136" s="22">
        <v>3638750</v>
      </c>
      <c r="BI136" s="22">
        <v>2968165</v>
      </c>
      <c r="BJ136" s="22">
        <v>897881</v>
      </c>
      <c r="BK136" s="22">
        <v>0</v>
      </c>
      <c r="BL136" s="22">
        <v>356897</v>
      </c>
      <c r="BM136" s="22">
        <v>0</v>
      </c>
      <c r="BN136" s="22">
        <v>86834</v>
      </c>
      <c r="BO136" s="22">
        <v>0</v>
      </c>
      <c r="BP136" s="22">
        <v>382077</v>
      </c>
      <c r="BQ136" s="22">
        <v>0</v>
      </c>
      <c r="BR136" s="22">
        <v>4031067</v>
      </c>
      <c r="BS136" s="22">
        <v>0</v>
      </c>
      <c r="BT136" s="22">
        <v>0</v>
      </c>
      <c r="BU136" s="22">
        <v>0</v>
      </c>
      <c r="BV136" s="22">
        <v>0</v>
      </c>
      <c r="BW136" s="22">
        <v>3057605</v>
      </c>
      <c r="BX136" s="22">
        <v>661925</v>
      </c>
      <c r="BY136" s="22">
        <v>0</v>
      </c>
      <c r="BZ136" s="22">
        <v>1259875</v>
      </c>
      <c r="CA136" s="22">
        <v>0</v>
      </c>
      <c r="CB136" s="22">
        <v>0</v>
      </c>
      <c r="CC136" s="22">
        <v>0</v>
      </c>
      <c r="CD136" s="22">
        <v>17041</v>
      </c>
      <c r="CE136" s="22">
        <v>28649397</v>
      </c>
      <c r="CF136" s="22">
        <v>-507205</v>
      </c>
    </row>
    <row r="137" spans="1:84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1448120</v>
      </c>
      <c r="F137" s="22">
        <v>0</v>
      </c>
      <c r="G137" s="22">
        <v>4185</v>
      </c>
      <c r="H137" s="22">
        <v>0</v>
      </c>
      <c r="I137" s="22">
        <v>0</v>
      </c>
      <c r="J137" s="22">
        <v>29400</v>
      </c>
      <c r="K137" s="22">
        <v>0</v>
      </c>
      <c r="L137" s="22">
        <v>0</v>
      </c>
      <c r="M137" s="22">
        <v>4375</v>
      </c>
      <c r="N137" s="22">
        <v>0</v>
      </c>
      <c r="O137" s="22">
        <v>12237</v>
      </c>
      <c r="P137" s="22">
        <v>102441</v>
      </c>
      <c r="Q137" s="22">
        <v>0</v>
      </c>
      <c r="R137" s="22">
        <v>0</v>
      </c>
      <c r="S137" s="22">
        <v>0</v>
      </c>
      <c r="T137" s="22">
        <v>0</v>
      </c>
      <c r="U137" s="22">
        <v>368045</v>
      </c>
      <c r="V137" s="22">
        <v>217593</v>
      </c>
      <c r="W137" s="22">
        <v>177338</v>
      </c>
      <c r="X137" s="22">
        <v>0</v>
      </c>
      <c r="Y137" s="22">
        <v>0</v>
      </c>
      <c r="Z137" s="22">
        <v>0</v>
      </c>
      <c r="AA137" s="22">
        <v>14471</v>
      </c>
      <c r="AB137" s="22">
        <v>0</v>
      </c>
      <c r="AC137" s="22">
        <v>97747</v>
      </c>
      <c r="AD137" s="22">
        <v>0</v>
      </c>
      <c r="AE137" s="22">
        <v>31302</v>
      </c>
      <c r="AF137" s="22">
        <v>0</v>
      </c>
      <c r="AG137" s="22">
        <v>0</v>
      </c>
      <c r="AH137" s="22">
        <v>0</v>
      </c>
      <c r="AI137" s="22">
        <v>5020</v>
      </c>
      <c r="AJ137" s="22">
        <v>16609</v>
      </c>
      <c r="AK137" s="22">
        <v>1500</v>
      </c>
      <c r="AL137" s="22">
        <v>0</v>
      </c>
      <c r="AM137" s="22">
        <v>0</v>
      </c>
      <c r="AN137" s="22">
        <v>660685</v>
      </c>
      <c r="AO137" s="22">
        <v>0</v>
      </c>
      <c r="AP137" s="22">
        <v>0</v>
      </c>
      <c r="AQ137" s="22">
        <v>0</v>
      </c>
      <c r="AR137" s="22">
        <v>3191068</v>
      </c>
      <c r="AS137" s="22">
        <v>53609</v>
      </c>
      <c r="AT137" s="22">
        <v>400319</v>
      </c>
      <c r="AU137" s="22">
        <v>0</v>
      </c>
      <c r="AV137" s="22">
        <v>47345</v>
      </c>
      <c r="AW137" s="22">
        <v>109364</v>
      </c>
      <c r="AX137" s="22">
        <v>0</v>
      </c>
      <c r="AY137" s="22">
        <v>0</v>
      </c>
      <c r="AZ137" s="22">
        <v>24441</v>
      </c>
      <c r="BA137" s="22">
        <v>0</v>
      </c>
      <c r="BB137" s="22">
        <v>102940</v>
      </c>
      <c r="BC137" s="22">
        <v>594455</v>
      </c>
      <c r="BD137" s="22">
        <v>0</v>
      </c>
      <c r="BE137" s="22">
        <v>0</v>
      </c>
      <c r="BF137" s="22">
        <v>729</v>
      </c>
      <c r="BG137" s="22">
        <v>0</v>
      </c>
      <c r="BH137" s="22">
        <v>242990</v>
      </c>
      <c r="BI137" s="22">
        <v>151893</v>
      </c>
      <c r="BJ137" s="22">
        <v>180582</v>
      </c>
      <c r="BK137" s="22">
        <v>0</v>
      </c>
      <c r="BL137" s="22">
        <v>10098</v>
      </c>
      <c r="BM137" s="22">
        <v>0</v>
      </c>
      <c r="BN137" s="22">
        <v>21992</v>
      </c>
      <c r="BO137" s="22">
        <v>0</v>
      </c>
      <c r="BP137" s="22">
        <v>261294</v>
      </c>
      <c r="BQ137" s="22">
        <v>0</v>
      </c>
      <c r="BR137" s="22">
        <v>34885</v>
      </c>
      <c r="BS137" s="22">
        <v>0</v>
      </c>
      <c r="BT137" s="22">
        <v>0</v>
      </c>
      <c r="BU137" s="22">
        <v>0</v>
      </c>
      <c r="BV137" s="22">
        <v>329505</v>
      </c>
      <c r="BW137" s="22">
        <v>109420</v>
      </c>
      <c r="BX137" s="22">
        <v>37392</v>
      </c>
      <c r="BY137" s="22">
        <v>0</v>
      </c>
      <c r="BZ137" s="22">
        <v>0</v>
      </c>
      <c r="CA137" s="22">
        <v>416713</v>
      </c>
      <c r="CB137" s="22">
        <v>0</v>
      </c>
      <c r="CC137" s="22">
        <v>0</v>
      </c>
      <c r="CD137" s="22">
        <v>0</v>
      </c>
      <c r="CE137" s="22">
        <v>3129966</v>
      </c>
      <c r="CF137" s="22">
        <v>61102</v>
      </c>
    </row>
    <row r="138" spans="1:84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2965258</v>
      </c>
      <c r="F138" s="22">
        <v>0</v>
      </c>
      <c r="G138" s="22">
        <v>71331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5065</v>
      </c>
      <c r="N138" s="22">
        <v>0</v>
      </c>
      <c r="O138" s="22">
        <v>0</v>
      </c>
      <c r="P138" s="22">
        <v>597394</v>
      </c>
      <c r="Q138" s="22">
        <v>0</v>
      </c>
      <c r="R138" s="22">
        <v>0</v>
      </c>
      <c r="S138" s="22">
        <v>0</v>
      </c>
      <c r="T138" s="22">
        <v>0</v>
      </c>
      <c r="U138" s="22">
        <v>629947</v>
      </c>
      <c r="V138" s="22">
        <v>183912</v>
      </c>
      <c r="W138" s="22">
        <v>369230</v>
      </c>
      <c r="X138" s="22">
        <v>0</v>
      </c>
      <c r="Y138" s="22">
        <v>0</v>
      </c>
      <c r="Z138" s="22">
        <v>0</v>
      </c>
      <c r="AA138" s="22">
        <v>600</v>
      </c>
      <c r="AB138" s="22">
        <v>0</v>
      </c>
      <c r="AC138" s="22">
        <v>0</v>
      </c>
      <c r="AD138" s="22">
        <v>0</v>
      </c>
      <c r="AE138" s="22">
        <v>2081</v>
      </c>
      <c r="AF138" s="22">
        <v>0</v>
      </c>
      <c r="AG138" s="22">
        <v>0</v>
      </c>
      <c r="AH138" s="22">
        <v>0</v>
      </c>
      <c r="AI138" s="22">
        <v>0</v>
      </c>
      <c r="AJ138" s="22">
        <v>217751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0</v>
      </c>
      <c r="AR138" s="22">
        <v>5042569</v>
      </c>
      <c r="AS138" s="22">
        <v>136301</v>
      </c>
      <c r="AT138" s="22">
        <v>779584</v>
      </c>
      <c r="AU138" s="22">
        <v>0</v>
      </c>
      <c r="AV138" s="22">
        <v>0</v>
      </c>
      <c r="AW138" s="22">
        <v>63647</v>
      </c>
      <c r="AX138" s="22">
        <v>0</v>
      </c>
      <c r="AY138" s="22">
        <v>0</v>
      </c>
      <c r="AZ138" s="22">
        <v>115785</v>
      </c>
      <c r="BA138" s="22">
        <v>0</v>
      </c>
      <c r="BB138" s="22">
        <v>439063</v>
      </c>
      <c r="BC138" s="22">
        <v>761353</v>
      </c>
      <c r="BD138" s="22">
        <v>0</v>
      </c>
      <c r="BE138" s="22">
        <v>0</v>
      </c>
      <c r="BF138" s="22">
        <v>0</v>
      </c>
      <c r="BG138" s="22">
        <v>0</v>
      </c>
      <c r="BH138" s="22">
        <v>763439</v>
      </c>
      <c r="BI138" s="22">
        <v>284835</v>
      </c>
      <c r="BJ138" s="22">
        <v>290150</v>
      </c>
      <c r="BK138" s="22">
        <v>0</v>
      </c>
      <c r="BL138" s="22">
        <v>21782</v>
      </c>
      <c r="BM138" s="22">
        <v>0</v>
      </c>
      <c r="BN138" s="22">
        <v>4500</v>
      </c>
      <c r="BO138" s="22">
        <v>16313</v>
      </c>
      <c r="BP138" s="22">
        <v>0</v>
      </c>
      <c r="BQ138" s="22">
        <v>0</v>
      </c>
      <c r="BR138" s="22">
        <v>40625</v>
      </c>
      <c r="BS138" s="22">
        <v>0</v>
      </c>
      <c r="BT138" s="22">
        <v>0</v>
      </c>
      <c r="BU138" s="22">
        <v>0</v>
      </c>
      <c r="BV138" s="22">
        <v>0</v>
      </c>
      <c r="BW138" s="22">
        <v>801801</v>
      </c>
      <c r="BX138" s="22">
        <v>0</v>
      </c>
      <c r="BY138" s="22">
        <v>0</v>
      </c>
      <c r="BZ138" s="22">
        <v>0</v>
      </c>
      <c r="CA138" s="22">
        <v>0</v>
      </c>
      <c r="CB138" s="22">
        <v>0</v>
      </c>
      <c r="CC138" s="22">
        <v>0</v>
      </c>
      <c r="CD138" s="22">
        <v>0</v>
      </c>
      <c r="CE138" s="22">
        <v>4519178</v>
      </c>
      <c r="CF138" s="22">
        <v>523391</v>
      </c>
    </row>
    <row r="139" spans="1:84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1742943</v>
      </c>
      <c r="F139" s="22">
        <v>36641</v>
      </c>
      <c r="G139" s="22">
        <v>0</v>
      </c>
      <c r="H139" s="22">
        <v>0</v>
      </c>
      <c r="I139" s="22">
        <v>0</v>
      </c>
      <c r="J139" s="22">
        <v>15599</v>
      </c>
      <c r="K139" s="22">
        <v>0</v>
      </c>
      <c r="L139" s="22">
        <v>0</v>
      </c>
      <c r="M139" s="22">
        <v>5424</v>
      </c>
      <c r="N139" s="22">
        <v>0</v>
      </c>
      <c r="O139" s="22">
        <v>0</v>
      </c>
      <c r="P139" s="22">
        <v>20749</v>
      </c>
      <c r="Q139" s="22">
        <v>0</v>
      </c>
      <c r="R139" s="22">
        <v>0</v>
      </c>
      <c r="S139" s="22">
        <v>0</v>
      </c>
      <c r="T139" s="22">
        <v>0</v>
      </c>
      <c r="U139" s="22">
        <v>463040</v>
      </c>
      <c r="V139" s="22">
        <v>85483</v>
      </c>
      <c r="W139" s="22">
        <v>117051</v>
      </c>
      <c r="X139" s="22">
        <v>0</v>
      </c>
      <c r="Y139" s="22">
        <v>36128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6944749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0</v>
      </c>
      <c r="AR139" s="22">
        <v>9467807</v>
      </c>
      <c r="AS139" s="22">
        <v>101689</v>
      </c>
      <c r="AT139" s="22">
        <v>716520</v>
      </c>
      <c r="AU139" s="22">
        <v>0</v>
      </c>
      <c r="AV139" s="22">
        <v>73289</v>
      </c>
      <c r="AW139" s="22">
        <v>77302</v>
      </c>
      <c r="AX139" s="22">
        <v>5131</v>
      </c>
      <c r="AY139" s="22">
        <v>0</v>
      </c>
      <c r="AZ139" s="22">
        <v>44976</v>
      </c>
      <c r="BA139" s="22">
        <v>0</v>
      </c>
      <c r="BB139" s="22">
        <v>92456</v>
      </c>
      <c r="BC139" s="22">
        <v>383481</v>
      </c>
      <c r="BD139" s="22">
        <v>0</v>
      </c>
      <c r="BE139" s="22">
        <v>0</v>
      </c>
      <c r="BF139" s="22">
        <v>0</v>
      </c>
      <c r="BG139" s="22">
        <v>0</v>
      </c>
      <c r="BH139" s="22">
        <v>429388</v>
      </c>
      <c r="BI139" s="22">
        <v>104526</v>
      </c>
      <c r="BJ139" s="22">
        <v>81454</v>
      </c>
      <c r="BK139" s="22">
        <v>0</v>
      </c>
      <c r="BL139" s="22">
        <v>65174</v>
      </c>
      <c r="BM139" s="22">
        <v>0</v>
      </c>
      <c r="BN139" s="22">
        <v>0</v>
      </c>
      <c r="BO139" s="22">
        <v>28946</v>
      </c>
      <c r="BP139" s="22">
        <v>0</v>
      </c>
      <c r="BQ139" s="22">
        <v>31189</v>
      </c>
      <c r="BR139" s="22">
        <v>0</v>
      </c>
      <c r="BS139" s="22">
        <v>0</v>
      </c>
      <c r="BT139" s="22">
        <v>0</v>
      </c>
      <c r="BU139" s="22">
        <v>0</v>
      </c>
      <c r="BV139" s="22">
        <v>33125</v>
      </c>
      <c r="BW139" s="22">
        <v>546922</v>
      </c>
      <c r="BX139" s="22">
        <v>28153</v>
      </c>
      <c r="BY139" s="22">
        <v>0</v>
      </c>
      <c r="BZ139" s="22">
        <v>0</v>
      </c>
      <c r="CA139" s="22">
        <v>0</v>
      </c>
      <c r="CB139" s="22">
        <v>0</v>
      </c>
      <c r="CC139" s="22">
        <v>0</v>
      </c>
      <c r="CD139" s="22">
        <v>0</v>
      </c>
      <c r="CE139" s="22">
        <v>2843721</v>
      </c>
      <c r="CF139" s="22">
        <v>6624086</v>
      </c>
    </row>
    <row r="140" spans="1:84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2867456</v>
      </c>
      <c r="F140" s="22">
        <v>0</v>
      </c>
      <c r="G140" s="22">
        <v>575213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8060</v>
      </c>
      <c r="N140" s="22">
        <v>0</v>
      </c>
      <c r="O140" s="22">
        <v>0</v>
      </c>
      <c r="P140" s="22">
        <v>561450</v>
      </c>
      <c r="Q140" s="22">
        <v>0</v>
      </c>
      <c r="R140" s="22">
        <v>0</v>
      </c>
      <c r="S140" s="22">
        <v>0</v>
      </c>
      <c r="T140" s="22">
        <v>6087</v>
      </c>
      <c r="U140" s="22">
        <v>790369</v>
      </c>
      <c r="V140" s="22">
        <v>257151</v>
      </c>
      <c r="W140" s="22">
        <v>253906</v>
      </c>
      <c r="X140" s="22">
        <v>7470</v>
      </c>
      <c r="Y140" s="22">
        <v>143655</v>
      </c>
      <c r="Z140" s="22">
        <v>0</v>
      </c>
      <c r="AA140" s="22">
        <v>34175</v>
      </c>
      <c r="AB140" s="22">
        <v>0</v>
      </c>
      <c r="AC140" s="22">
        <v>385362</v>
      </c>
      <c r="AD140" s="22">
        <v>0</v>
      </c>
      <c r="AE140" s="22">
        <v>0</v>
      </c>
      <c r="AF140" s="22">
        <v>0</v>
      </c>
      <c r="AG140" s="22">
        <v>0</v>
      </c>
      <c r="AH140" s="22">
        <v>51356</v>
      </c>
      <c r="AI140" s="22">
        <v>0</v>
      </c>
      <c r="AJ140" s="22">
        <v>338082</v>
      </c>
      <c r="AK140" s="22">
        <v>0</v>
      </c>
      <c r="AL140" s="22">
        <v>0</v>
      </c>
      <c r="AM140" s="22">
        <v>34535</v>
      </c>
      <c r="AN140" s="22">
        <v>0</v>
      </c>
      <c r="AO140" s="22">
        <v>0</v>
      </c>
      <c r="AP140" s="22">
        <v>0</v>
      </c>
      <c r="AQ140" s="22">
        <v>0</v>
      </c>
      <c r="AR140" s="22">
        <v>6314327</v>
      </c>
      <c r="AS140" s="22">
        <v>129203</v>
      </c>
      <c r="AT140" s="22">
        <v>789449</v>
      </c>
      <c r="AU140" s="22">
        <v>0</v>
      </c>
      <c r="AV140" s="22">
        <v>147706</v>
      </c>
      <c r="AW140" s="22">
        <v>110031</v>
      </c>
      <c r="AX140" s="22">
        <v>0</v>
      </c>
      <c r="AY140" s="22">
        <v>0</v>
      </c>
      <c r="AZ140" s="22">
        <v>0</v>
      </c>
      <c r="BA140" s="22">
        <v>6868</v>
      </c>
      <c r="BB140" s="22">
        <v>0</v>
      </c>
      <c r="BC140" s="22">
        <v>1429825</v>
      </c>
      <c r="BD140" s="22">
        <v>0</v>
      </c>
      <c r="BE140" s="22">
        <v>0</v>
      </c>
      <c r="BF140" s="22">
        <v>0</v>
      </c>
      <c r="BG140" s="22">
        <v>0</v>
      </c>
      <c r="BH140" s="22">
        <v>729227</v>
      </c>
      <c r="BI140" s="22">
        <v>100779</v>
      </c>
      <c r="BJ140" s="22">
        <v>267155</v>
      </c>
      <c r="BK140" s="22">
        <v>0</v>
      </c>
      <c r="BL140" s="22">
        <v>198362</v>
      </c>
      <c r="BM140" s="22">
        <v>0</v>
      </c>
      <c r="BN140" s="22">
        <v>26211</v>
      </c>
      <c r="BO140" s="22">
        <v>0</v>
      </c>
      <c r="BP140" s="22">
        <v>102017</v>
      </c>
      <c r="BQ140" s="22">
        <v>0</v>
      </c>
      <c r="BR140" s="22">
        <v>0</v>
      </c>
      <c r="BS140" s="22">
        <v>0</v>
      </c>
      <c r="BT140" s="22">
        <v>0</v>
      </c>
      <c r="BU140" s="22">
        <v>0</v>
      </c>
      <c r="BV140" s="22">
        <v>0</v>
      </c>
      <c r="BW140" s="22">
        <v>1082083</v>
      </c>
      <c r="BX140" s="22">
        <v>249093</v>
      </c>
      <c r="BY140" s="22">
        <v>0</v>
      </c>
      <c r="BZ140" s="22">
        <v>0</v>
      </c>
      <c r="CA140" s="22">
        <v>0</v>
      </c>
      <c r="CB140" s="22">
        <v>0</v>
      </c>
      <c r="CC140" s="22">
        <v>0</v>
      </c>
      <c r="CD140" s="22">
        <v>0</v>
      </c>
      <c r="CE140" s="22">
        <v>5368009</v>
      </c>
      <c r="CF140" s="22">
        <v>946318</v>
      </c>
    </row>
    <row r="141" spans="1:84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3239600</v>
      </c>
      <c r="F141" s="22">
        <v>0</v>
      </c>
      <c r="G141" s="22">
        <v>31192</v>
      </c>
      <c r="H141" s="22">
        <v>0</v>
      </c>
      <c r="I141" s="22">
        <v>0</v>
      </c>
      <c r="J141" s="22">
        <v>44841</v>
      </c>
      <c r="K141" s="22">
        <v>0</v>
      </c>
      <c r="L141" s="22">
        <v>0</v>
      </c>
      <c r="M141" s="22">
        <v>7202</v>
      </c>
      <c r="N141" s="22">
        <v>0</v>
      </c>
      <c r="O141" s="22">
        <v>0</v>
      </c>
      <c r="P141" s="22">
        <v>11472</v>
      </c>
      <c r="Q141" s="22">
        <v>0</v>
      </c>
      <c r="R141" s="22">
        <v>0</v>
      </c>
      <c r="S141" s="22">
        <v>0</v>
      </c>
      <c r="T141" s="22">
        <v>0</v>
      </c>
      <c r="U141" s="22">
        <v>1175067</v>
      </c>
      <c r="V141" s="22">
        <v>174842</v>
      </c>
      <c r="W141" s="22">
        <v>128450</v>
      </c>
      <c r="X141" s="22">
        <v>0</v>
      </c>
      <c r="Y141" s="22">
        <v>18476</v>
      </c>
      <c r="Z141" s="22">
        <v>0</v>
      </c>
      <c r="AA141" s="22">
        <v>3500</v>
      </c>
      <c r="AB141" s="22">
        <v>0</v>
      </c>
      <c r="AC141" s="22">
        <v>0</v>
      </c>
      <c r="AD141" s="22">
        <v>0</v>
      </c>
      <c r="AE141" s="22">
        <v>50625</v>
      </c>
      <c r="AF141" s="22">
        <v>0</v>
      </c>
      <c r="AG141" s="22">
        <v>0</v>
      </c>
      <c r="AH141" s="22">
        <v>0</v>
      </c>
      <c r="AI141" s="22">
        <v>0</v>
      </c>
      <c r="AJ141" s="22">
        <v>47533</v>
      </c>
      <c r="AK141" s="22">
        <v>5373</v>
      </c>
      <c r="AL141" s="22">
        <v>0</v>
      </c>
      <c r="AM141" s="22">
        <v>0</v>
      </c>
      <c r="AN141" s="22">
        <v>798937</v>
      </c>
      <c r="AO141" s="22">
        <v>0</v>
      </c>
      <c r="AP141" s="22">
        <v>0</v>
      </c>
      <c r="AQ141" s="22">
        <v>0</v>
      </c>
      <c r="AR141" s="22">
        <v>5737110</v>
      </c>
      <c r="AS141" s="22">
        <v>56313</v>
      </c>
      <c r="AT141" s="22">
        <v>624491</v>
      </c>
      <c r="AU141" s="22">
        <v>0</v>
      </c>
      <c r="AV141" s="22">
        <v>0</v>
      </c>
      <c r="AW141" s="22">
        <v>380018</v>
      </c>
      <c r="AX141" s="22">
        <v>0</v>
      </c>
      <c r="AY141" s="22">
        <v>6100</v>
      </c>
      <c r="AZ141" s="22">
        <v>32145</v>
      </c>
      <c r="BA141" s="22">
        <v>0</v>
      </c>
      <c r="BB141" s="22">
        <v>268589</v>
      </c>
      <c r="BC141" s="22">
        <v>588446</v>
      </c>
      <c r="BD141" s="22">
        <v>0</v>
      </c>
      <c r="BE141" s="22">
        <v>0</v>
      </c>
      <c r="BF141" s="22">
        <v>17711</v>
      </c>
      <c r="BG141" s="22">
        <v>0</v>
      </c>
      <c r="BH141" s="22">
        <v>1227479</v>
      </c>
      <c r="BI141" s="22">
        <v>312644</v>
      </c>
      <c r="BJ141" s="22">
        <v>118632</v>
      </c>
      <c r="BK141" s="22">
        <v>0</v>
      </c>
      <c r="BL141" s="22">
        <v>154547</v>
      </c>
      <c r="BM141" s="22">
        <v>0</v>
      </c>
      <c r="BN141" s="22">
        <v>6070</v>
      </c>
      <c r="BO141" s="22">
        <v>0</v>
      </c>
      <c r="BP141" s="22">
        <v>0</v>
      </c>
      <c r="BQ141" s="22">
        <v>0</v>
      </c>
      <c r="BR141" s="22">
        <v>75732</v>
      </c>
      <c r="BS141" s="22">
        <v>0</v>
      </c>
      <c r="BT141" s="22">
        <v>0</v>
      </c>
      <c r="BU141" s="22">
        <v>0</v>
      </c>
      <c r="BV141" s="22">
        <v>0</v>
      </c>
      <c r="BW141" s="22">
        <v>816230</v>
      </c>
      <c r="BX141" s="22">
        <v>109579</v>
      </c>
      <c r="BY141" s="22">
        <v>0</v>
      </c>
      <c r="BZ141" s="22">
        <v>0</v>
      </c>
      <c r="CA141" s="22">
        <v>603268</v>
      </c>
      <c r="CB141" s="22">
        <v>0</v>
      </c>
      <c r="CC141" s="22">
        <v>0</v>
      </c>
      <c r="CD141" s="22">
        <v>0</v>
      </c>
      <c r="CE141" s="22">
        <v>5397994</v>
      </c>
      <c r="CF141" s="22">
        <v>339116</v>
      </c>
    </row>
    <row r="142" spans="1:84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2250257</v>
      </c>
      <c r="F142" s="22">
        <v>0</v>
      </c>
      <c r="G142" s="22">
        <v>39479</v>
      </c>
      <c r="H142" s="22">
        <v>0</v>
      </c>
      <c r="I142" s="22">
        <v>0</v>
      </c>
      <c r="J142" s="22">
        <v>67677</v>
      </c>
      <c r="K142" s="22">
        <v>0</v>
      </c>
      <c r="L142" s="22">
        <v>0</v>
      </c>
      <c r="M142" s="22">
        <v>59733</v>
      </c>
      <c r="N142" s="22">
        <v>8842</v>
      </c>
      <c r="O142" s="22">
        <v>0</v>
      </c>
      <c r="P142" s="22">
        <v>352672</v>
      </c>
      <c r="Q142" s="22">
        <v>0</v>
      </c>
      <c r="R142" s="22">
        <v>77040</v>
      </c>
      <c r="S142" s="22">
        <v>26473</v>
      </c>
      <c r="T142" s="22">
        <v>0</v>
      </c>
      <c r="U142" s="22">
        <v>632919</v>
      </c>
      <c r="V142" s="22">
        <v>280699</v>
      </c>
      <c r="W142" s="22">
        <v>130844</v>
      </c>
      <c r="X142" s="22">
        <v>0</v>
      </c>
      <c r="Y142" s="22">
        <v>115201</v>
      </c>
      <c r="Z142" s="22">
        <v>0</v>
      </c>
      <c r="AA142" s="22">
        <v>22240</v>
      </c>
      <c r="AB142" s="22">
        <v>0</v>
      </c>
      <c r="AC142" s="22">
        <v>2425</v>
      </c>
      <c r="AD142" s="22">
        <v>37555</v>
      </c>
      <c r="AE142" s="22">
        <v>12425</v>
      </c>
      <c r="AF142" s="22">
        <v>0</v>
      </c>
      <c r="AG142" s="22">
        <v>0</v>
      </c>
      <c r="AH142" s="22">
        <v>0</v>
      </c>
      <c r="AI142" s="22">
        <v>0</v>
      </c>
      <c r="AJ142" s="22">
        <v>387053</v>
      </c>
      <c r="AK142" s="22">
        <v>18000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0</v>
      </c>
      <c r="AR142" s="22">
        <v>4521534</v>
      </c>
      <c r="AS142" s="22">
        <v>117569</v>
      </c>
      <c r="AT142" s="22">
        <v>767088</v>
      </c>
      <c r="AU142" s="22">
        <v>0</v>
      </c>
      <c r="AV142" s="22">
        <v>56848</v>
      </c>
      <c r="AW142" s="22">
        <v>188573</v>
      </c>
      <c r="AX142" s="22">
        <v>38568</v>
      </c>
      <c r="AY142" s="22">
        <v>0</v>
      </c>
      <c r="AZ142" s="22">
        <v>129130</v>
      </c>
      <c r="BA142" s="22">
        <v>0</v>
      </c>
      <c r="BB142" s="22">
        <v>0</v>
      </c>
      <c r="BC142" s="22">
        <v>1020991</v>
      </c>
      <c r="BD142" s="22">
        <v>0</v>
      </c>
      <c r="BE142" s="22">
        <v>119078</v>
      </c>
      <c r="BF142" s="22">
        <v>31331</v>
      </c>
      <c r="BG142" s="22">
        <v>0</v>
      </c>
      <c r="BH142" s="22">
        <v>730012</v>
      </c>
      <c r="BI142" s="22">
        <v>230475</v>
      </c>
      <c r="BJ142" s="22">
        <v>134949</v>
      </c>
      <c r="BK142" s="22">
        <v>0</v>
      </c>
      <c r="BL142" s="22">
        <v>141164</v>
      </c>
      <c r="BM142" s="22">
        <v>0</v>
      </c>
      <c r="BN142" s="22">
        <v>39973</v>
      </c>
      <c r="BO142" s="22">
        <v>0</v>
      </c>
      <c r="BP142" s="22">
        <v>0</v>
      </c>
      <c r="BQ142" s="22">
        <v>117452</v>
      </c>
      <c r="BR142" s="22">
        <v>0</v>
      </c>
      <c r="BS142" s="22">
        <v>0</v>
      </c>
      <c r="BT142" s="22">
        <v>0</v>
      </c>
      <c r="BU142" s="22">
        <v>0</v>
      </c>
      <c r="BV142" s="22">
        <v>0</v>
      </c>
      <c r="BW142" s="22">
        <v>961539</v>
      </c>
      <c r="BX142" s="22">
        <v>110903</v>
      </c>
      <c r="BY142" s="22">
        <v>0</v>
      </c>
      <c r="BZ142" s="22">
        <v>0</v>
      </c>
      <c r="CA142" s="22">
        <v>0</v>
      </c>
      <c r="CB142" s="22">
        <v>0</v>
      </c>
      <c r="CC142" s="22">
        <v>0</v>
      </c>
      <c r="CD142" s="22">
        <v>0</v>
      </c>
      <c r="CE142" s="22">
        <v>4935643</v>
      </c>
      <c r="CF142" s="22">
        <v>-414109</v>
      </c>
    </row>
    <row r="143" spans="1:84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1112660</v>
      </c>
      <c r="F143" s="22">
        <v>0</v>
      </c>
      <c r="G143" s="22">
        <v>18184</v>
      </c>
      <c r="H143" s="22">
        <v>0</v>
      </c>
      <c r="I143" s="22">
        <v>0</v>
      </c>
      <c r="J143" s="22">
        <v>71140</v>
      </c>
      <c r="K143" s="22">
        <v>0</v>
      </c>
      <c r="L143" s="22">
        <v>0</v>
      </c>
      <c r="M143" s="22">
        <v>9928</v>
      </c>
      <c r="N143" s="22">
        <v>0</v>
      </c>
      <c r="O143" s="22">
        <v>0</v>
      </c>
      <c r="P143" s="22">
        <v>13646</v>
      </c>
      <c r="Q143" s="22">
        <v>0</v>
      </c>
      <c r="R143" s="22">
        <v>0</v>
      </c>
      <c r="S143" s="22">
        <v>0</v>
      </c>
      <c r="T143" s="22">
        <v>0</v>
      </c>
      <c r="U143" s="22">
        <v>513369</v>
      </c>
      <c r="V143" s="22">
        <v>221531</v>
      </c>
      <c r="W143" s="22">
        <v>109072</v>
      </c>
      <c r="X143" s="22">
        <v>0</v>
      </c>
      <c r="Y143" s="22">
        <v>7000</v>
      </c>
      <c r="Z143" s="22">
        <v>0</v>
      </c>
      <c r="AA143" s="22">
        <v>3274</v>
      </c>
      <c r="AB143" s="22">
        <v>2448</v>
      </c>
      <c r="AC143" s="22">
        <v>0</v>
      </c>
      <c r="AD143" s="22">
        <v>2645</v>
      </c>
      <c r="AE143" s="22">
        <v>0</v>
      </c>
      <c r="AF143" s="22">
        <v>0</v>
      </c>
      <c r="AG143" s="22">
        <v>39192</v>
      </c>
      <c r="AH143" s="22">
        <v>0</v>
      </c>
      <c r="AI143" s="22">
        <v>0</v>
      </c>
      <c r="AJ143" s="22">
        <v>7427</v>
      </c>
      <c r="AK143" s="22">
        <v>27664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0</v>
      </c>
      <c r="AR143" s="22">
        <v>2159180</v>
      </c>
      <c r="AS143" s="22">
        <v>33895</v>
      </c>
      <c r="AT143" s="22">
        <v>528297</v>
      </c>
      <c r="AU143" s="22">
        <v>0</v>
      </c>
      <c r="AV143" s="22">
        <v>32129</v>
      </c>
      <c r="AW143" s="22">
        <v>102512</v>
      </c>
      <c r="AX143" s="22">
        <v>0</v>
      </c>
      <c r="AY143" s="22">
        <v>0</v>
      </c>
      <c r="AZ143" s="22">
        <v>6341</v>
      </c>
      <c r="BA143" s="22">
        <v>0</v>
      </c>
      <c r="BB143" s="22">
        <v>0</v>
      </c>
      <c r="BC143" s="22">
        <v>635312</v>
      </c>
      <c r="BD143" s="22">
        <v>10144</v>
      </c>
      <c r="BE143" s="22">
        <v>0</v>
      </c>
      <c r="BF143" s="22">
        <v>0</v>
      </c>
      <c r="BG143" s="22">
        <v>0</v>
      </c>
      <c r="BH143" s="22">
        <v>421592</v>
      </c>
      <c r="BI143" s="22">
        <v>97005</v>
      </c>
      <c r="BJ143" s="22">
        <v>101592</v>
      </c>
      <c r="BK143" s="22">
        <v>0</v>
      </c>
      <c r="BL143" s="22">
        <v>11388</v>
      </c>
      <c r="BM143" s="22">
        <v>0</v>
      </c>
      <c r="BN143" s="22">
        <v>679</v>
      </c>
      <c r="BO143" s="22">
        <v>4972</v>
      </c>
      <c r="BP143" s="22">
        <v>0</v>
      </c>
      <c r="BQ143" s="22">
        <v>6536</v>
      </c>
      <c r="BR143" s="22">
        <v>0</v>
      </c>
      <c r="BS143" s="22">
        <v>0</v>
      </c>
      <c r="BT143" s="22">
        <v>25809</v>
      </c>
      <c r="BU143" s="22">
        <v>0</v>
      </c>
      <c r="BV143" s="22">
        <v>0</v>
      </c>
      <c r="BW143" s="22">
        <v>86662</v>
      </c>
      <c r="BX143" s="22">
        <v>49320</v>
      </c>
      <c r="BY143" s="22">
        <v>0</v>
      </c>
      <c r="BZ143" s="22">
        <v>0</v>
      </c>
      <c r="CA143" s="22">
        <v>0</v>
      </c>
      <c r="CB143" s="22">
        <v>0</v>
      </c>
      <c r="CC143" s="22">
        <v>0</v>
      </c>
      <c r="CD143" s="22">
        <v>0</v>
      </c>
      <c r="CE143" s="22">
        <v>2154185</v>
      </c>
      <c r="CF143" s="22">
        <v>4995</v>
      </c>
    </row>
    <row r="144" spans="1:84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1232875</v>
      </c>
      <c r="F144" s="22">
        <v>0</v>
      </c>
      <c r="G144" s="22">
        <v>0</v>
      </c>
      <c r="H144" s="22">
        <v>303412</v>
      </c>
      <c r="I144" s="22">
        <v>0</v>
      </c>
      <c r="J144" s="22">
        <v>26493</v>
      </c>
      <c r="K144" s="22">
        <v>0</v>
      </c>
      <c r="L144" s="22">
        <v>0</v>
      </c>
      <c r="M144" s="22">
        <v>3937</v>
      </c>
      <c r="N144" s="22">
        <v>0</v>
      </c>
      <c r="O144" s="22">
        <v>0</v>
      </c>
      <c r="P144" s="22">
        <v>49255</v>
      </c>
      <c r="Q144" s="22">
        <v>0</v>
      </c>
      <c r="R144" s="22">
        <v>0</v>
      </c>
      <c r="S144" s="22">
        <v>0</v>
      </c>
      <c r="T144" s="22">
        <v>0</v>
      </c>
      <c r="U144" s="22">
        <v>463563</v>
      </c>
      <c r="V144" s="22">
        <v>98799</v>
      </c>
      <c r="W144" s="22">
        <v>127162</v>
      </c>
      <c r="X144" s="22">
        <v>3069</v>
      </c>
      <c r="Y144" s="22">
        <v>0</v>
      </c>
      <c r="Z144" s="22">
        <v>0</v>
      </c>
      <c r="AA144" s="22">
        <v>0</v>
      </c>
      <c r="AB144" s="22">
        <v>0</v>
      </c>
      <c r="AC144" s="22">
        <v>7348</v>
      </c>
      <c r="AD144" s="22">
        <v>0</v>
      </c>
      <c r="AE144" s="22">
        <v>88199</v>
      </c>
      <c r="AF144" s="22">
        <v>0</v>
      </c>
      <c r="AG144" s="22">
        <v>0</v>
      </c>
      <c r="AH144" s="22">
        <v>0</v>
      </c>
      <c r="AI144" s="22">
        <v>0</v>
      </c>
      <c r="AJ144" s="22">
        <v>110067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0</v>
      </c>
      <c r="AR144" s="22">
        <v>2514179</v>
      </c>
      <c r="AS144" s="22">
        <v>65576</v>
      </c>
      <c r="AT144" s="22">
        <v>0</v>
      </c>
      <c r="AU144" s="22">
        <v>409386</v>
      </c>
      <c r="AV144" s="22">
        <v>0</v>
      </c>
      <c r="AW144" s="22">
        <v>117720</v>
      </c>
      <c r="AX144" s="22">
        <v>500</v>
      </c>
      <c r="AY144" s="22">
        <v>0</v>
      </c>
      <c r="AZ144" s="22">
        <v>78797</v>
      </c>
      <c r="BA144" s="22">
        <v>0</v>
      </c>
      <c r="BB144" s="22">
        <v>0</v>
      </c>
      <c r="BC144" s="22">
        <v>534198</v>
      </c>
      <c r="BD144" s="22">
        <v>1627</v>
      </c>
      <c r="BE144" s="22">
        <v>0</v>
      </c>
      <c r="BF144" s="22">
        <v>0</v>
      </c>
      <c r="BG144" s="22">
        <v>0</v>
      </c>
      <c r="BH144" s="22">
        <v>772721</v>
      </c>
      <c r="BI144" s="22">
        <v>165313</v>
      </c>
      <c r="BJ144" s="22">
        <v>182828</v>
      </c>
      <c r="BK144" s="22">
        <v>0</v>
      </c>
      <c r="BL144" s="22">
        <v>0</v>
      </c>
      <c r="BM144" s="22">
        <v>0</v>
      </c>
      <c r="BN144" s="22">
        <v>0</v>
      </c>
      <c r="BO144" s="22">
        <v>0</v>
      </c>
      <c r="BP144" s="22">
        <v>63717</v>
      </c>
      <c r="BQ144" s="22">
        <v>0</v>
      </c>
      <c r="BR144" s="22">
        <v>0</v>
      </c>
      <c r="BS144" s="22">
        <v>0</v>
      </c>
      <c r="BT144" s="22">
        <v>0</v>
      </c>
      <c r="BU144" s="22">
        <v>0</v>
      </c>
      <c r="BV144" s="22">
        <v>0</v>
      </c>
      <c r="BW144" s="22">
        <v>516500</v>
      </c>
      <c r="BX144" s="22">
        <v>0</v>
      </c>
      <c r="BY144" s="22">
        <v>0</v>
      </c>
      <c r="BZ144" s="22">
        <v>0</v>
      </c>
      <c r="CA144" s="22">
        <v>0</v>
      </c>
      <c r="CB144" s="22">
        <v>0</v>
      </c>
      <c r="CC144" s="22">
        <v>0</v>
      </c>
      <c r="CD144" s="22">
        <v>0</v>
      </c>
      <c r="CE144" s="22">
        <v>2908883</v>
      </c>
      <c r="CF144" s="22">
        <v>-394704</v>
      </c>
    </row>
    <row r="145" spans="1:84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4761091</v>
      </c>
      <c r="F145" s="22">
        <v>0</v>
      </c>
      <c r="G145" s="22">
        <v>662365</v>
      </c>
      <c r="H145" s="22">
        <v>0</v>
      </c>
      <c r="I145" s="22">
        <v>0</v>
      </c>
      <c r="J145" s="22">
        <v>116199</v>
      </c>
      <c r="K145" s="22">
        <v>0</v>
      </c>
      <c r="L145" s="22">
        <v>0</v>
      </c>
      <c r="M145" s="22">
        <v>8936</v>
      </c>
      <c r="N145" s="22">
        <v>0</v>
      </c>
      <c r="O145" s="22">
        <v>0</v>
      </c>
      <c r="P145" s="22">
        <v>178842</v>
      </c>
      <c r="Q145" s="22">
        <v>0</v>
      </c>
      <c r="R145" s="22">
        <v>0</v>
      </c>
      <c r="S145" s="22">
        <v>0</v>
      </c>
      <c r="T145" s="22">
        <v>0</v>
      </c>
      <c r="U145" s="22">
        <v>666636</v>
      </c>
      <c r="V145" s="22">
        <v>456268</v>
      </c>
      <c r="W145" s="22">
        <v>2320017</v>
      </c>
      <c r="X145" s="22">
        <v>0</v>
      </c>
      <c r="Y145" s="22">
        <v>91767</v>
      </c>
      <c r="Z145" s="22">
        <v>0</v>
      </c>
      <c r="AA145" s="22">
        <v>14424</v>
      </c>
      <c r="AB145" s="22">
        <v>0</v>
      </c>
      <c r="AC145" s="22">
        <v>75724</v>
      </c>
      <c r="AD145" s="22">
        <v>3880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498075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0</v>
      </c>
      <c r="AR145" s="22">
        <v>9854224</v>
      </c>
      <c r="AS145" s="22">
        <v>119060</v>
      </c>
      <c r="AT145" s="22">
        <v>1131367</v>
      </c>
      <c r="AU145" s="22">
        <v>0</v>
      </c>
      <c r="AV145" s="22">
        <v>97751</v>
      </c>
      <c r="AW145" s="22">
        <v>262082</v>
      </c>
      <c r="AX145" s="22">
        <v>5481</v>
      </c>
      <c r="AY145" s="22">
        <v>0</v>
      </c>
      <c r="AZ145" s="22">
        <v>86840</v>
      </c>
      <c r="BA145" s="22">
        <v>0</v>
      </c>
      <c r="BB145" s="22">
        <v>0</v>
      </c>
      <c r="BC145" s="22">
        <v>1370300</v>
      </c>
      <c r="BD145" s="22">
        <v>0</v>
      </c>
      <c r="BE145" s="22">
        <v>0</v>
      </c>
      <c r="BF145" s="22">
        <v>4431</v>
      </c>
      <c r="BG145" s="22">
        <v>0</v>
      </c>
      <c r="BH145" s="22">
        <v>744711</v>
      </c>
      <c r="BI145" s="22">
        <v>356736</v>
      </c>
      <c r="BJ145" s="22">
        <v>1808760</v>
      </c>
      <c r="BK145" s="22">
        <v>0</v>
      </c>
      <c r="BL145" s="22">
        <v>112587</v>
      </c>
      <c r="BM145" s="22">
        <v>0</v>
      </c>
      <c r="BN145" s="22">
        <v>14800</v>
      </c>
      <c r="BO145" s="22">
        <v>0</v>
      </c>
      <c r="BP145" s="22">
        <v>114522</v>
      </c>
      <c r="BQ145" s="22">
        <v>90052</v>
      </c>
      <c r="BR145" s="22">
        <v>0</v>
      </c>
      <c r="BS145" s="22">
        <v>0</v>
      </c>
      <c r="BT145" s="22">
        <v>0</v>
      </c>
      <c r="BU145" s="22">
        <v>18937</v>
      </c>
      <c r="BV145" s="22">
        <v>0</v>
      </c>
      <c r="BW145" s="22">
        <v>879991</v>
      </c>
      <c r="BX145" s="22">
        <v>113831</v>
      </c>
      <c r="BY145" s="22">
        <v>0</v>
      </c>
      <c r="BZ145" s="22">
        <v>0</v>
      </c>
      <c r="CA145" s="22">
        <v>0</v>
      </c>
      <c r="CB145" s="22">
        <v>0</v>
      </c>
      <c r="CC145" s="22">
        <v>0</v>
      </c>
      <c r="CD145" s="22">
        <v>0</v>
      </c>
      <c r="CE145" s="22">
        <v>7332239</v>
      </c>
      <c r="CF145" s="22">
        <v>2521985</v>
      </c>
    </row>
    <row r="146" spans="1:84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17790167</v>
      </c>
      <c r="F146" s="22">
        <v>0</v>
      </c>
      <c r="G146" s="22">
        <v>1435821</v>
      </c>
      <c r="H146" s="22">
        <v>0</v>
      </c>
      <c r="I146" s="22">
        <v>807201</v>
      </c>
      <c r="J146" s="22">
        <v>0</v>
      </c>
      <c r="K146" s="22">
        <v>246445</v>
      </c>
      <c r="L146" s="22">
        <v>0</v>
      </c>
      <c r="M146" s="22">
        <v>17037</v>
      </c>
      <c r="N146" s="22">
        <v>0</v>
      </c>
      <c r="O146" s="22">
        <v>0</v>
      </c>
      <c r="P146" s="22">
        <v>15407</v>
      </c>
      <c r="Q146" s="22">
        <v>0</v>
      </c>
      <c r="R146" s="22">
        <v>98579</v>
      </c>
      <c r="S146" s="22">
        <v>933781</v>
      </c>
      <c r="T146" s="22">
        <v>0</v>
      </c>
      <c r="U146" s="22">
        <v>3927572</v>
      </c>
      <c r="V146" s="22">
        <v>2533575</v>
      </c>
      <c r="W146" s="22">
        <v>972630</v>
      </c>
      <c r="X146" s="22">
        <v>0</v>
      </c>
      <c r="Y146" s="22">
        <v>358997</v>
      </c>
      <c r="Z146" s="22">
        <v>0</v>
      </c>
      <c r="AA146" s="22">
        <v>0</v>
      </c>
      <c r="AB146" s="22">
        <v>0</v>
      </c>
      <c r="AC146" s="22">
        <v>384896</v>
      </c>
      <c r="AD146" s="22">
        <v>61648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763956</v>
      </c>
      <c r="AK146" s="22">
        <v>208759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0</v>
      </c>
      <c r="AR146" s="22">
        <v>30556471</v>
      </c>
      <c r="AS146" s="22">
        <v>429104</v>
      </c>
      <c r="AT146" s="22">
        <v>6630223</v>
      </c>
      <c r="AU146" s="22">
        <v>0</v>
      </c>
      <c r="AV146" s="22">
        <v>1763389</v>
      </c>
      <c r="AW146" s="22">
        <v>1278201</v>
      </c>
      <c r="AX146" s="22">
        <v>0</v>
      </c>
      <c r="AY146" s="22">
        <v>23916</v>
      </c>
      <c r="AZ146" s="22">
        <v>675374</v>
      </c>
      <c r="BA146" s="22">
        <v>0</v>
      </c>
      <c r="BB146" s="22">
        <v>0</v>
      </c>
      <c r="BC146" s="22">
        <v>4805886</v>
      </c>
      <c r="BD146" s="22">
        <v>0</v>
      </c>
      <c r="BE146" s="22">
        <v>0</v>
      </c>
      <c r="BF146" s="22">
        <v>0</v>
      </c>
      <c r="BG146" s="22">
        <v>0</v>
      </c>
      <c r="BH146" s="22">
        <v>2803441</v>
      </c>
      <c r="BI146" s="22">
        <v>2721586</v>
      </c>
      <c r="BJ146" s="22">
        <v>1190666</v>
      </c>
      <c r="BK146" s="22">
        <v>0</v>
      </c>
      <c r="BL146" s="22">
        <v>519601</v>
      </c>
      <c r="BM146" s="22">
        <v>0</v>
      </c>
      <c r="BN146" s="22">
        <v>0</v>
      </c>
      <c r="BO146" s="22">
        <v>0</v>
      </c>
      <c r="BP146" s="22">
        <v>607832</v>
      </c>
      <c r="BQ146" s="22">
        <v>0</v>
      </c>
      <c r="BR146" s="22">
        <v>0</v>
      </c>
      <c r="BS146" s="22">
        <v>0</v>
      </c>
      <c r="BT146" s="22">
        <v>0</v>
      </c>
      <c r="BU146" s="22">
        <v>0</v>
      </c>
      <c r="BV146" s="22">
        <v>0</v>
      </c>
      <c r="BW146" s="22">
        <v>5286804</v>
      </c>
      <c r="BX146" s="22">
        <v>819183</v>
      </c>
      <c r="BY146" s="22">
        <v>0</v>
      </c>
      <c r="BZ146" s="22">
        <v>0</v>
      </c>
      <c r="CA146" s="22">
        <v>0</v>
      </c>
      <c r="CB146" s="22">
        <v>0</v>
      </c>
      <c r="CC146" s="22">
        <v>0</v>
      </c>
      <c r="CD146" s="22">
        <v>0</v>
      </c>
      <c r="CE146" s="22">
        <v>29555206</v>
      </c>
      <c r="CF146" s="22">
        <v>1001265</v>
      </c>
    </row>
    <row r="147" spans="1:84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1215708</v>
      </c>
      <c r="F147" s="22">
        <v>0</v>
      </c>
      <c r="G147" s="22">
        <v>28699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15613</v>
      </c>
      <c r="N147" s="22">
        <v>0</v>
      </c>
      <c r="O147" s="22">
        <v>0</v>
      </c>
      <c r="P147" s="22">
        <v>361663</v>
      </c>
      <c r="Q147" s="22">
        <v>0</v>
      </c>
      <c r="R147" s="22">
        <v>0</v>
      </c>
      <c r="S147" s="22">
        <v>0</v>
      </c>
      <c r="T147" s="22">
        <v>0</v>
      </c>
      <c r="U147" s="22">
        <v>302935</v>
      </c>
      <c r="V147" s="22">
        <v>198258</v>
      </c>
      <c r="W147" s="22">
        <v>161959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3270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113237</v>
      </c>
      <c r="AK147" s="22">
        <v>9505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0</v>
      </c>
      <c r="AR147" s="22">
        <v>2410847</v>
      </c>
      <c r="AS147" s="22">
        <v>53395</v>
      </c>
      <c r="AT147" s="22">
        <v>442585</v>
      </c>
      <c r="AU147" s="22">
        <v>0</v>
      </c>
      <c r="AV147" s="22">
        <v>36042</v>
      </c>
      <c r="AW147" s="22">
        <v>29458</v>
      </c>
      <c r="AX147" s="22">
        <v>0</v>
      </c>
      <c r="AY147" s="22">
        <v>0</v>
      </c>
      <c r="AZ147" s="22">
        <v>30808</v>
      </c>
      <c r="BA147" s="22">
        <v>0</v>
      </c>
      <c r="BB147" s="22">
        <v>0</v>
      </c>
      <c r="BC147" s="22">
        <v>926938</v>
      </c>
      <c r="BD147" s="22">
        <v>0</v>
      </c>
      <c r="BE147" s="22">
        <v>0</v>
      </c>
      <c r="BF147" s="22">
        <v>0</v>
      </c>
      <c r="BG147" s="22">
        <v>0</v>
      </c>
      <c r="BH147" s="22">
        <v>315950</v>
      </c>
      <c r="BI147" s="22">
        <v>164181</v>
      </c>
      <c r="BJ147" s="22">
        <v>136741</v>
      </c>
      <c r="BK147" s="22">
        <v>0</v>
      </c>
      <c r="BL147" s="22">
        <v>0</v>
      </c>
      <c r="BM147" s="22">
        <v>0</v>
      </c>
      <c r="BN147" s="22">
        <v>0</v>
      </c>
      <c r="BO147" s="22">
        <v>0</v>
      </c>
      <c r="BP147" s="22">
        <v>1619</v>
      </c>
      <c r="BQ147" s="22">
        <v>0</v>
      </c>
      <c r="BR147" s="22">
        <v>0</v>
      </c>
      <c r="BS147" s="22">
        <v>0</v>
      </c>
      <c r="BT147" s="22">
        <v>0</v>
      </c>
      <c r="BU147" s="22">
        <v>0</v>
      </c>
      <c r="BV147" s="22">
        <v>0</v>
      </c>
      <c r="BW147" s="22">
        <v>325789</v>
      </c>
      <c r="BX147" s="22">
        <v>19759</v>
      </c>
      <c r="BY147" s="22">
        <v>0</v>
      </c>
      <c r="BZ147" s="22">
        <v>0</v>
      </c>
      <c r="CA147" s="22">
        <v>0</v>
      </c>
      <c r="CB147" s="22">
        <v>0</v>
      </c>
      <c r="CC147" s="22">
        <v>0</v>
      </c>
      <c r="CD147" s="22">
        <v>0</v>
      </c>
      <c r="CE147" s="22">
        <v>2483265</v>
      </c>
      <c r="CF147" s="22">
        <v>-72418</v>
      </c>
    </row>
    <row r="148" spans="1:84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3127079</v>
      </c>
      <c r="F148" s="22">
        <v>0</v>
      </c>
      <c r="G148" s="22">
        <v>799246</v>
      </c>
      <c r="H148" s="22">
        <v>0</v>
      </c>
      <c r="I148" s="22">
        <v>0</v>
      </c>
      <c r="J148" s="22">
        <v>62536</v>
      </c>
      <c r="K148" s="22">
        <v>0</v>
      </c>
      <c r="L148" s="22">
        <v>0</v>
      </c>
      <c r="M148" s="22">
        <v>58175</v>
      </c>
      <c r="N148" s="22">
        <v>9280</v>
      </c>
      <c r="O148" s="22">
        <v>4607</v>
      </c>
      <c r="P148" s="22">
        <v>99015</v>
      </c>
      <c r="Q148" s="22">
        <v>0</v>
      </c>
      <c r="R148" s="22">
        <v>0</v>
      </c>
      <c r="S148" s="22">
        <v>28269</v>
      </c>
      <c r="T148" s="22">
        <v>0</v>
      </c>
      <c r="U148" s="22">
        <v>1356621</v>
      </c>
      <c r="V148" s="22">
        <v>1085545</v>
      </c>
      <c r="W148" s="22">
        <v>98783</v>
      </c>
      <c r="X148" s="22">
        <v>106487</v>
      </c>
      <c r="Y148" s="22">
        <v>61472</v>
      </c>
      <c r="Z148" s="22">
        <v>0</v>
      </c>
      <c r="AA148" s="22">
        <v>21973</v>
      </c>
      <c r="AB148" s="22">
        <v>0</v>
      </c>
      <c r="AC148" s="22">
        <v>42608</v>
      </c>
      <c r="AD148" s="22">
        <v>32484</v>
      </c>
      <c r="AE148" s="22">
        <v>767295</v>
      </c>
      <c r="AF148" s="22">
        <v>0</v>
      </c>
      <c r="AG148" s="22">
        <v>11420</v>
      </c>
      <c r="AH148" s="22">
        <v>0</v>
      </c>
      <c r="AI148" s="22">
        <v>0</v>
      </c>
      <c r="AJ148" s="22">
        <v>570284</v>
      </c>
      <c r="AK148" s="22">
        <v>500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0</v>
      </c>
      <c r="AR148" s="22">
        <v>8343679</v>
      </c>
      <c r="AS148" s="22">
        <v>128250</v>
      </c>
      <c r="AT148" s="22">
        <v>921971</v>
      </c>
      <c r="AU148" s="22">
        <v>0</v>
      </c>
      <c r="AV148" s="22">
        <v>0</v>
      </c>
      <c r="AW148" s="22">
        <v>215215</v>
      </c>
      <c r="AX148" s="22">
        <v>0</v>
      </c>
      <c r="AY148" s="22">
        <v>0</v>
      </c>
      <c r="AZ148" s="22">
        <v>141801</v>
      </c>
      <c r="BA148" s="22">
        <v>0</v>
      </c>
      <c r="BB148" s="22">
        <v>452200</v>
      </c>
      <c r="BC148" s="22">
        <v>808582</v>
      </c>
      <c r="BD148" s="22">
        <v>0</v>
      </c>
      <c r="BE148" s="22">
        <v>0</v>
      </c>
      <c r="BF148" s="22">
        <v>14729</v>
      </c>
      <c r="BG148" s="22">
        <v>0</v>
      </c>
      <c r="BH148" s="22">
        <v>985242</v>
      </c>
      <c r="BI148" s="22">
        <v>1322625</v>
      </c>
      <c r="BJ148" s="22">
        <v>82846</v>
      </c>
      <c r="BK148" s="22">
        <v>174601</v>
      </c>
      <c r="BL148" s="22">
        <v>83648</v>
      </c>
      <c r="BM148" s="22">
        <v>0</v>
      </c>
      <c r="BN148" s="22">
        <v>9307</v>
      </c>
      <c r="BO148" s="22">
        <v>13050</v>
      </c>
      <c r="BP148" s="22">
        <v>202918</v>
      </c>
      <c r="BQ148" s="22">
        <v>74771</v>
      </c>
      <c r="BR148" s="22">
        <v>33915</v>
      </c>
      <c r="BS148" s="22">
        <v>0</v>
      </c>
      <c r="BT148" s="22">
        <v>0</v>
      </c>
      <c r="BU148" s="22">
        <v>0</v>
      </c>
      <c r="BV148" s="22">
        <v>0</v>
      </c>
      <c r="BW148" s="22">
        <v>1185603</v>
      </c>
      <c r="BX148" s="22">
        <v>76982</v>
      </c>
      <c r="BY148" s="22">
        <v>0</v>
      </c>
      <c r="BZ148" s="22">
        <v>0</v>
      </c>
      <c r="CA148" s="22">
        <v>0</v>
      </c>
      <c r="CB148" s="22">
        <v>0</v>
      </c>
      <c r="CC148" s="22">
        <v>0</v>
      </c>
      <c r="CD148" s="22">
        <v>0</v>
      </c>
      <c r="CE148" s="22">
        <v>6928256</v>
      </c>
      <c r="CF148" s="22">
        <v>1415423</v>
      </c>
    </row>
    <row r="149" spans="1:84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666863</v>
      </c>
      <c r="F149" s="22">
        <v>0</v>
      </c>
      <c r="G149" s="22">
        <v>268378</v>
      </c>
      <c r="H149" s="22">
        <v>0</v>
      </c>
      <c r="I149" s="22">
        <v>0</v>
      </c>
      <c r="J149" s="22">
        <v>242920</v>
      </c>
      <c r="K149" s="22">
        <v>30096</v>
      </c>
      <c r="L149" s="22">
        <v>0</v>
      </c>
      <c r="M149" s="22">
        <v>3730</v>
      </c>
      <c r="N149" s="22">
        <v>0</v>
      </c>
      <c r="O149" s="22">
        <v>0</v>
      </c>
      <c r="P149" s="22">
        <v>91784</v>
      </c>
      <c r="Q149" s="22">
        <v>0</v>
      </c>
      <c r="R149" s="22">
        <v>0</v>
      </c>
      <c r="S149" s="22">
        <v>0</v>
      </c>
      <c r="T149" s="22">
        <v>0</v>
      </c>
      <c r="U149" s="22">
        <v>940227</v>
      </c>
      <c r="V149" s="22">
        <v>101855</v>
      </c>
      <c r="W149" s="22">
        <v>200749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13094</v>
      </c>
      <c r="AF149" s="22">
        <v>0</v>
      </c>
      <c r="AG149" s="22">
        <v>0</v>
      </c>
      <c r="AH149" s="22">
        <v>0</v>
      </c>
      <c r="AI149" s="22">
        <v>0</v>
      </c>
      <c r="AJ149" s="22">
        <v>34832</v>
      </c>
      <c r="AK149" s="22">
        <v>3444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0</v>
      </c>
      <c r="AR149" s="22">
        <v>2597972</v>
      </c>
      <c r="AS149" s="22">
        <v>33108</v>
      </c>
      <c r="AT149" s="22">
        <v>476930</v>
      </c>
      <c r="AU149" s="22">
        <v>0</v>
      </c>
      <c r="AV149" s="22">
        <v>0</v>
      </c>
      <c r="AW149" s="22">
        <v>221822</v>
      </c>
      <c r="AX149" s="22">
        <v>85092</v>
      </c>
      <c r="AY149" s="22">
        <v>0</v>
      </c>
      <c r="AZ149" s="22">
        <v>0</v>
      </c>
      <c r="BA149" s="22">
        <v>0</v>
      </c>
      <c r="BB149" s="22">
        <v>56197</v>
      </c>
      <c r="BC149" s="22">
        <v>315340</v>
      </c>
      <c r="BD149" s="22">
        <v>0</v>
      </c>
      <c r="BE149" s="22">
        <v>0</v>
      </c>
      <c r="BF149" s="22">
        <v>0</v>
      </c>
      <c r="BG149" s="22">
        <v>0</v>
      </c>
      <c r="BH149" s="22">
        <v>615059</v>
      </c>
      <c r="BI149" s="22">
        <v>99087</v>
      </c>
      <c r="BJ149" s="22">
        <v>138593</v>
      </c>
      <c r="BK149" s="22">
        <v>0</v>
      </c>
      <c r="BL149" s="22">
        <v>11504</v>
      </c>
      <c r="BM149" s="22">
        <v>0</v>
      </c>
      <c r="BN149" s="22">
        <v>0</v>
      </c>
      <c r="BO149" s="22">
        <v>0</v>
      </c>
      <c r="BP149" s="22">
        <v>0</v>
      </c>
      <c r="BQ149" s="22">
        <v>0</v>
      </c>
      <c r="BR149" s="22">
        <v>183353</v>
      </c>
      <c r="BS149" s="22">
        <v>0</v>
      </c>
      <c r="BT149" s="22">
        <v>0</v>
      </c>
      <c r="BU149" s="22">
        <v>0</v>
      </c>
      <c r="BV149" s="22">
        <v>0</v>
      </c>
      <c r="BW149" s="22">
        <v>210535</v>
      </c>
      <c r="BX149" s="22">
        <v>0</v>
      </c>
      <c r="BY149" s="22">
        <v>0</v>
      </c>
      <c r="BZ149" s="22">
        <v>0</v>
      </c>
      <c r="CA149" s="22">
        <v>0</v>
      </c>
      <c r="CB149" s="22">
        <v>0</v>
      </c>
      <c r="CC149" s="22">
        <v>0</v>
      </c>
      <c r="CD149" s="22">
        <v>0</v>
      </c>
      <c r="CE149" s="22">
        <v>2446620</v>
      </c>
      <c r="CF149" s="22">
        <v>151352</v>
      </c>
    </row>
    <row r="150" spans="1:84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36490757</v>
      </c>
      <c r="F150" s="22">
        <v>225</v>
      </c>
      <c r="G150" s="22">
        <v>14612115</v>
      </c>
      <c r="H150" s="22">
        <v>0</v>
      </c>
      <c r="I150" s="22">
        <v>57997</v>
      </c>
      <c r="J150" s="22">
        <v>5253580</v>
      </c>
      <c r="K150" s="22">
        <v>0</v>
      </c>
      <c r="L150" s="22">
        <v>0</v>
      </c>
      <c r="M150" s="22">
        <v>1282572</v>
      </c>
      <c r="N150" s="22">
        <v>0</v>
      </c>
      <c r="O150" s="22">
        <v>0</v>
      </c>
      <c r="P150" s="22">
        <v>5021505</v>
      </c>
      <c r="Q150" s="22">
        <v>0</v>
      </c>
      <c r="R150" s="22">
        <v>188355</v>
      </c>
      <c r="S150" s="22">
        <v>2069554</v>
      </c>
      <c r="T150" s="22">
        <v>0</v>
      </c>
      <c r="U150" s="22">
        <v>13127920</v>
      </c>
      <c r="V150" s="22">
        <v>9430517</v>
      </c>
      <c r="W150" s="22">
        <v>4091730</v>
      </c>
      <c r="X150" s="22">
        <v>211210</v>
      </c>
      <c r="Y150" s="22">
        <v>876387</v>
      </c>
      <c r="Z150" s="22">
        <v>0</v>
      </c>
      <c r="AA150" s="22">
        <v>264210</v>
      </c>
      <c r="AB150" s="22">
        <v>0</v>
      </c>
      <c r="AC150" s="22">
        <v>1020964</v>
      </c>
      <c r="AD150" s="22">
        <v>0</v>
      </c>
      <c r="AE150" s="22">
        <v>0</v>
      </c>
      <c r="AF150" s="22">
        <v>0</v>
      </c>
      <c r="AG150" s="22">
        <v>0</v>
      </c>
      <c r="AH150" s="22">
        <v>2393808</v>
      </c>
      <c r="AI150" s="22">
        <v>0</v>
      </c>
      <c r="AJ150" s="22">
        <v>7801587</v>
      </c>
      <c r="AK150" s="22">
        <v>1671167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0</v>
      </c>
      <c r="AR150" s="22">
        <v>105866160</v>
      </c>
      <c r="AS150" s="22">
        <v>1576765</v>
      </c>
      <c r="AT150" s="22">
        <v>12613328</v>
      </c>
      <c r="AU150" s="22">
        <v>0</v>
      </c>
      <c r="AV150" s="22">
        <v>4863105</v>
      </c>
      <c r="AW150" s="22">
        <v>8821080</v>
      </c>
      <c r="AX150" s="22">
        <v>0</v>
      </c>
      <c r="AY150" s="22">
        <v>0</v>
      </c>
      <c r="AZ150" s="22">
        <v>1565415</v>
      </c>
      <c r="BA150" s="22">
        <v>0</v>
      </c>
      <c r="BB150" s="22">
        <v>2474491</v>
      </c>
      <c r="BC150" s="22">
        <v>7559782</v>
      </c>
      <c r="BD150" s="22">
        <v>0</v>
      </c>
      <c r="BE150" s="22">
        <v>1680676</v>
      </c>
      <c r="BF150" s="22">
        <v>1232770</v>
      </c>
      <c r="BG150" s="22">
        <v>0</v>
      </c>
      <c r="BH150" s="22">
        <v>5337161</v>
      </c>
      <c r="BI150" s="22">
        <v>4404749</v>
      </c>
      <c r="BJ150" s="22">
        <v>3586682</v>
      </c>
      <c r="BK150" s="22">
        <v>0</v>
      </c>
      <c r="BL150" s="22">
        <v>1614414</v>
      </c>
      <c r="BM150" s="22">
        <v>0</v>
      </c>
      <c r="BN150" s="22">
        <v>334933</v>
      </c>
      <c r="BO150" s="22">
        <v>0</v>
      </c>
      <c r="BP150" s="22">
        <v>2267959</v>
      </c>
      <c r="BQ150" s="22">
        <v>0</v>
      </c>
      <c r="BR150" s="22">
        <v>0</v>
      </c>
      <c r="BS150" s="22">
        <v>0</v>
      </c>
      <c r="BT150" s="22">
        <v>0</v>
      </c>
      <c r="BU150" s="22">
        <v>3839018</v>
      </c>
      <c r="BV150" s="22">
        <v>0</v>
      </c>
      <c r="BW150" s="22">
        <v>16928297</v>
      </c>
      <c r="BX150" s="22">
        <v>2688294</v>
      </c>
      <c r="BY150" s="22">
        <v>0</v>
      </c>
      <c r="BZ150" s="22">
        <v>0</v>
      </c>
      <c r="CA150" s="22">
        <v>0</v>
      </c>
      <c r="CB150" s="22">
        <v>0</v>
      </c>
      <c r="CC150" s="22">
        <v>0</v>
      </c>
      <c r="CD150" s="22">
        <v>0</v>
      </c>
      <c r="CE150" s="22">
        <v>83388919</v>
      </c>
      <c r="CF150" s="22">
        <v>22477241</v>
      </c>
    </row>
    <row r="151" spans="1:84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18302675</v>
      </c>
      <c r="F151" s="22">
        <v>0</v>
      </c>
      <c r="G151" s="22">
        <v>1186519</v>
      </c>
      <c r="H151" s="22">
        <v>0</v>
      </c>
      <c r="I151" s="22">
        <v>132760</v>
      </c>
      <c r="J151" s="22">
        <v>713216</v>
      </c>
      <c r="K151" s="22">
        <v>0</v>
      </c>
      <c r="L151" s="22">
        <v>0</v>
      </c>
      <c r="M151" s="22">
        <v>59578</v>
      </c>
      <c r="N151" s="22">
        <v>0</v>
      </c>
      <c r="O151" s="22">
        <v>0</v>
      </c>
      <c r="P151" s="22">
        <v>351605</v>
      </c>
      <c r="Q151" s="22">
        <v>0</v>
      </c>
      <c r="R151" s="22">
        <v>0</v>
      </c>
      <c r="S151" s="22">
        <v>496979</v>
      </c>
      <c r="T151" s="22">
        <v>0</v>
      </c>
      <c r="U151" s="22">
        <v>3652635</v>
      </c>
      <c r="V151" s="22">
        <v>4973536</v>
      </c>
      <c r="W151" s="22">
        <v>1142806</v>
      </c>
      <c r="X151" s="22">
        <v>0</v>
      </c>
      <c r="Y151" s="22">
        <v>31908</v>
      </c>
      <c r="Z151" s="22">
        <v>0</v>
      </c>
      <c r="AA151" s="22">
        <v>61476</v>
      </c>
      <c r="AB151" s="22">
        <v>0</v>
      </c>
      <c r="AC151" s="22">
        <v>334041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862685</v>
      </c>
      <c r="AK151" s="22">
        <v>39293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0</v>
      </c>
      <c r="AR151" s="22">
        <v>32341712</v>
      </c>
      <c r="AS151" s="22">
        <v>412206</v>
      </c>
      <c r="AT151" s="22">
        <v>3569488</v>
      </c>
      <c r="AU151" s="22">
        <v>7804266</v>
      </c>
      <c r="AV151" s="22">
        <v>2135991</v>
      </c>
      <c r="AW151" s="22">
        <v>1637492</v>
      </c>
      <c r="AX151" s="22">
        <v>84473</v>
      </c>
      <c r="AY151" s="22">
        <v>0</v>
      </c>
      <c r="AZ151" s="22">
        <v>476844</v>
      </c>
      <c r="BA151" s="22">
        <v>0</v>
      </c>
      <c r="BB151" s="22">
        <v>385572</v>
      </c>
      <c r="BC151" s="22">
        <v>4379626</v>
      </c>
      <c r="BD151" s="22">
        <v>0</v>
      </c>
      <c r="BE151" s="22">
        <v>0</v>
      </c>
      <c r="BF151" s="22">
        <v>184082</v>
      </c>
      <c r="BG151" s="22">
        <v>0</v>
      </c>
      <c r="BH151" s="22">
        <v>3659844</v>
      </c>
      <c r="BI151" s="22">
        <v>4380597</v>
      </c>
      <c r="BJ151" s="22">
        <v>1063183</v>
      </c>
      <c r="BK151" s="22">
        <v>0</v>
      </c>
      <c r="BL151" s="22">
        <v>371630</v>
      </c>
      <c r="BM151" s="22">
        <v>0</v>
      </c>
      <c r="BN151" s="22">
        <v>210151</v>
      </c>
      <c r="BO151" s="22">
        <v>0</v>
      </c>
      <c r="BP151" s="22">
        <v>940553</v>
      </c>
      <c r="BQ151" s="22">
        <v>344863</v>
      </c>
      <c r="BR151" s="22">
        <v>0</v>
      </c>
      <c r="BS151" s="22">
        <v>0</v>
      </c>
      <c r="BT151" s="22">
        <v>0</v>
      </c>
      <c r="BU151" s="22">
        <v>0</v>
      </c>
      <c r="BV151" s="22">
        <v>0</v>
      </c>
      <c r="BW151" s="22">
        <v>6194233</v>
      </c>
      <c r="BX151" s="22">
        <v>741886</v>
      </c>
      <c r="BY151" s="22">
        <v>0</v>
      </c>
      <c r="BZ151" s="22">
        <v>0</v>
      </c>
      <c r="CA151" s="22">
        <v>0</v>
      </c>
      <c r="CB151" s="22">
        <v>0</v>
      </c>
      <c r="CC151" s="22">
        <v>0</v>
      </c>
      <c r="CD151" s="22">
        <v>0</v>
      </c>
      <c r="CE151" s="22">
        <v>38976980</v>
      </c>
      <c r="CF151" s="22">
        <v>-6635268</v>
      </c>
    </row>
    <row r="152" spans="1:84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1694843</v>
      </c>
      <c r="F152" s="22">
        <v>0</v>
      </c>
      <c r="G152" s="22">
        <v>272732</v>
      </c>
      <c r="H152" s="22">
        <v>0</v>
      </c>
      <c r="I152" s="22">
        <v>1269</v>
      </c>
      <c r="J152" s="22">
        <v>519774</v>
      </c>
      <c r="K152" s="22">
        <v>0</v>
      </c>
      <c r="L152" s="22">
        <v>0</v>
      </c>
      <c r="M152" s="22">
        <v>560</v>
      </c>
      <c r="N152" s="22">
        <v>0</v>
      </c>
      <c r="O152" s="22">
        <v>67062</v>
      </c>
      <c r="P152" s="22">
        <v>117389</v>
      </c>
      <c r="Q152" s="22">
        <v>0</v>
      </c>
      <c r="R152" s="22">
        <v>0</v>
      </c>
      <c r="S152" s="22">
        <v>23870</v>
      </c>
      <c r="T152" s="22">
        <v>0</v>
      </c>
      <c r="U152" s="22">
        <v>711581</v>
      </c>
      <c r="V152" s="22">
        <v>364385</v>
      </c>
      <c r="W152" s="22">
        <v>110721</v>
      </c>
      <c r="X152" s="22">
        <v>0</v>
      </c>
      <c r="Y152" s="22">
        <v>84099</v>
      </c>
      <c r="Z152" s="22">
        <v>0</v>
      </c>
      <c r="AA152" s="22">
        <v>0</v>
      </c>
      <c r="AB152" s="22">
        <v>0</v>
      </c>
      <c r="AC152" s="22">
        <v>11828</v>
      </c>
      <c r="AD152" s="22">
        <v>0</v>
      </c>
      <c r="AE152" s="22">
        <v>113311</v>
      </c>
      <c r="AF152" s="22">
        <v>0</v>
      </c>
      <c r="AG152" s="22">
        <v>35325</v>
      </c>
      <c r="AH152" s="22">
        <v>0</v>
      </c>
      <c r="AI152" s="22">
        <v>0</v>
      </c>
      <c r="AJ152" s="22">
        <v>10533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0</v>
      </c>
      <c r="AR152" s="22">
        <v>4139282</v>
      </c>
      <c r="AS152" s="22">
        <v>115763</v>
      </c>
      <c r="AT152" s="22">
        <v>1120516</v>
      </c>
      <c r="AU152" s="22">
        <v>0</v>
      </c>
      <c r="AV152" s="22">
        <v>140409</v>
      </c>
      <c r="AW152" s="22">
        <v>548032</v>
      </c>
      <c r="AX152" s="22">
        <v>97</v>
      </c>
      <c r="AY152" s="22">
        <v>0</v>
      </c>
      <c r="AZ152" s="22">
        <v>807</v>
      </c>
      <c r="BA152" s="22">
        <v>0</v>
      </c>
      <c r="BB152" s="22">
        <v>219425</v>
      </c>
      <c r="BC152" s="22">
        <v>371753</v>
      </c>
      <c r="BD152" s="22">
        <v>0</v>
      </c>
      <c r="BE152" s="22">
        <v>0</v>
      </c>
      <c r="BF152" s="22">
        <v>10253</v>
      </c>
      <c r="BG152" s="22">
        <v>0</v>
      </c>
      <c r="BH152" s="22">
        <v>745437</v>
      </c>
      <c r="BI152" s="22">
        <v>261919</v>
      </c>
      <c r="BJ152" s="22">
        <v>89381</v>
      </c>
      <c r="BK152" s="22">
        <v>0</v>
      </c>
      <c r="BL152" s="22">
        <v>75891</v>
      </c>
      <c r="BM152" s="22">
        <v>0</v>
      </c>
      <c r="BN152" s="22">
        <v>0</v>
      </c>
      <c r="BO152" s="22">
        <v>0</v>
      </c>
      <c r="BP152" s="22">
        <v>40501</v>
      </c>
      <c r="BQ152" s="22">
        <v>0</v>
      </c>
      <c r="BR152" s="22">
        <v>162561</v>
      </c>
      <c r="BS152" s="22">
        <v>0</v>
      </c>
      <c r="BT152" s="22">
        <v>0</v>
      </c>
      <c r="BU152" s="22">
        <v>57088</v>
      </c>
      <c r="BV152" s="22">
        <v>18029</v>
      </c>
      <c r="BW152" s="22">
        <v>103515</v>
      </c>
      <c r="BX152" s="22">
        <v>46928</v>
      </c>
      <c r="BY152" s="22">
        <v>0</v>
      </c>
      <c r="BZ152" s="22">
        <v>5384</v>
      </c>
      <c r="CA152" s="22">
        <v>0</v>
      </c>
      <c r="CB152" s="22">
        <v>0</v>
      </c>
      <c r="CC152" s="22">
        <v>0</v>
      </c>
      <c r="CD152" s="22">
        <v>4248</v>
      </c>
      <c r="CE152" s="22">
        <v>4137937</v>
      </c>
      <c r="CF152" s="22">
        <v>1345</v>
      </c>
    </row>
    <row r="153" spans="1:84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1634091</v>
      </c>
      <c r="H153" s="22">
        <v>0</v>
      </c>
      <c r="I153" s="22">
        <v>0</v>
      </c>
      <c r="J153" s="22">
        <v>216272</v>
      </c>
      <c r="K153" s="22">
        <v>0</v>
      </c>
      <c r="L153" s="22">
        <v>0</v>
      </c>
      <c r="M153" s="22">
        <v>6397</v>
      </c>
      <c r="N153" s="22">
        <v>0</v>
      </c>
      <c r="O153" s="22">
        <v>0</v>
      </c>
      <c r="P153" s="22">
        <v>195826</v>
      </c>
      <c r="Q153" s="22">
        <v>13674</v>
      </c>
      <c r="R153" s="22">
        <v>0</v>
      </c>
      <c r="S153" s="22">
        <v>0</v>
      </c>
      <c r="T153" s="22">
        <v>0</v>
      </c>
      <c r="U153" s="22">
        <v>717973</v>
      </c>
      <c r="V153" s="22">
        <v>401264</v>
      </c>
      <c r="W153" s="22">
        <v>303360</v>
      </c>
      <c r="X153" s="22">
        <v>0</v>
      </c>
      <c r="Y153" s="22">
        <v>371594</v>
      </c>
      <c r="Z153" s="22">
        <v>0</v>
      </c>
      <c r="AA153" s="22">
        <v>0</v>
      </c>
      <c r="AB153" s="22">
        <v>0</v>
      </c>
      <c r="AC153" s="22">
        <v>170817</v>
      </c>
      <c r="AD153" s="22">
        <v>46813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504550</v>
      </c>
      <c r="AK153" s="22">
        <v>0</v>
      </c>
      <c r="AL153" s="22">
        <v>0</v>
      </c>
      <c r="AM153" s="22">
        <v>0</v>
      </c>
      <c r="AN153" s="22">
        <v>0</v>
      </c>
      <c r="AO153" s="22">
        <v>239128</v>
      </c>
      <c r="AP153" s="22">
        <v>0</v>
      </c>
      <c r="AQ153" s="22">
        <v>0</v>
      </c>
      <c r="AR153" s="22">
        <v>4821759</v>
      </c>
      <c r="AS153" s="22">
        <v>125562</v>
      </c>
      <c r="AT153" s="22">
        <v>740388</v>
      </c>
      <c r="AU153" s="22">
        <v>0</v>
      </c>
      <c r="AV153" s="22">
        <v>0</v>
      </c>
      <c r="AW153" s="22">
        <v>174308</v>
      </c>
      <c r="AX153" s="22">
        <v>51542</v>
      </c>
      <c r="AY153" s="22">
        <v>0</v>
      </c>
      <c r="AZ153" s="22">
        <v>412</v>
      </c>
      <c r="BA153" s="22">
        <v>0</v>
      </c>
      <c r="BB153" s="22">
        <v>0</v>
      </c>
      <c r="BC153" s="22">
        <v>786191</v>
      </c>
      <c r="BD153" s="22">
        <v>75585</v>
      </c>
      <c r="BE153" s="22">
        <v>0</v>
      </c>
      <c r="BF153" s="22">
        <v>0</v>
      </c>
      <c r="BG153" s="22">
        <v>0</v>
      </c>
      <c r="BH153" s="22">
        <v>823242</v>
      </c>
      <c r="BI153" s="22">
        <v>177160</v>
      </c>
      <c r="BJ153" s="22">
        <v>225594</v>
      </c>
      <c r="BK153" s="22">
        <v>0</v>
      </c>
      <c r="BL153" s="22">
        <v>104991</v>
      </c>
      <c r="BM153" s="22">
        <v>0</v>
      </c>
      <c r="BN153" s="22">
        <v>0</v>
      </c>
      <c r="BO153" s="22">
        <v>0</v>
      </c>
      <c r="BP153" s="22">
        <v>64329</v>
      </c>
      <c r="BQ153" s="22">
        <v>59086</v>
      </c>
      <c r="BR153" s="22">
        <v>0</v>
      </c>
      <c r="BS153" s="22">
        <v>0</v>
      </c>
      <c r="BT153" s="22">
        <v>0</v>
      </c>
      <c r="BU153" s="22">
        <v>0</v>
      </c>
      <c r="BV153" s="22">
        <v>0</v>
      </c>
      <c r="BW153" s="22">
        <v>923206</v>
      </c>
      <c r="BX153" s="22">
        <v>0</v>
      </c>
      <c r="BY153" s="22">
        <v>0</v>
      </c>
      <c r="BZ153" s="22">
        <v>0</v>
      </c>
      <c r="CA153" s="22">
        <v>0</v>
      </c>
      <c r="CB153" s="22">
        <v>0</v>
      </c>
      <c r="CC153" s="22">
        <v>0</v>
      </c>
      <c r="CD153" s="22">
        <v>0</v>
      </c>
      <c r="CE153" s="22">
        <v>4331596</v>
      </c>
      <c r="CF153" s="22">
        <v>490163</v>
      </c>
    </row>
    <row r="154" spans="1:84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15424742</v>
      </c>
      <c r="F154" s="22">
        <v>0</v>
      </c>
      <c r="G154" s="22">
        <v>191815</v>
      </c>
      <c r="H154" s="22">
        <v>0</v>
      </c>
      <c r="I154" s="22">
        <v>512337</v>
      </c>
      <c r="J154" s="22">
        <v>762936</v>
      </c>
      <c r="K154" s="22">
        <v>3123</v>
      </c>
      <c r="L154" s="22">
        <v>0</v>
      </c>
      <c r="M154" s="22">
        <v>3195</v>
      </c>
      <c r="N154" s="22">
        <v>79945</v>
      </c>
      <c r="O154" s="22">
        <v>0</v>
      </c>
      <c r="P154" s="22">
        <v>886281</v>
      </c>
      <c r="Q154" s="22">
        <v>1006227</v>
      </c>
      <c r="R154" s="22">
        <v>46849</v>
      </c>
      <c r="S154" s="22">
        <v>282473</v>
      </c>
      <c r="T154" s="22">
        <v>0</v>
      </c>
      <c r="U154" s="22">
        <v>4207936</v>
      </c>
      <c r="V154" s="22">
        <v>3691717</v>
      </c>
      <c r="W154" s="22">
        <v>5293728</v>
      </c>
      <c r="X154" s="22">
        <v>0</v>
      </c>
      <c r="Y154" s="22">
        <v>295927</v>
      </c>
      <c r="Z154" s="22">
        <v>0</v>
      </c>
      <c r="AA154" s="22">
        <v>28693</v>
      </c>
      <c r="AB154" s="22">
        <v>606369</v>
      </c>
      <c r="AC154" s="22">
        <v>32887</v>
      </c>
      <c r="AD154" s="22">
        <v>-7858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3224229</v>
      </c>
      <c r="AK154" s="22">
        <v>535848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0</v>
      </c>
      <c r="AR154" s="22">
        <v>37109399</v>
      </c>
      <c r="AS154" s="22">
        <v>356937</v>
      </c>
      <c r="AT154" s="22">
        <v>3288700</v>
      </c>
      <c r="AU154" s="22">
        <v>317605</v>
      </c>
      <c r="AV154" s="22">
        <v>2088116</v>
      </c>
      <c r="AW154" s="22">
        <v>1597194</v>
      </c>
      <c r="AX154" s="22">
        <v>158404</v>
      </c>
      <c r="AY154" s="22">
        <v>0</v>
      </c>
      <c r="AZ154" s="22">
        <v>140925</v>
      </c>
      <c r="BA154" s="22">
        <v>242504</v>
      </c>
      <c r="BB154" s="22">
        <v>0</v>
      </c>
      <c r="BC154" s="22">
        <v>5903833</v>
      </c>
      <c r="BD154" s="22">
        <v>666</v>
      </c>
      <c r="BE154" s="22">
        <v>269676</v>
      </c>
      <c r="BF154" s="22">
        <v>75367</v>
      </c>
      <c r="BG154" s="22">
        <v>0</v>
      </c>
      <c r="BH154" s="22">
        <v>4299771</v>
      </c>
      <c r="BI154" s="22">
        <v>1947711</v>
      </c>
      <c r="BJ154" s="22">
        <v>2651008</v>
      </c>
      <c r="BK154" s="22">
        <v>0</v>
      </c>
      <c r="BL154" s="22">
        <v>235328</v>
      </c>
      <c r="BM154" s="22">
        <v>0</v>
      </c>
      <c r="BN154" s="22">
        <v>262</v>
      </c>
      <c r="BO154" s="22">
        <v>812642</v>
      </c>
      <c r="BP154" s="22">
        <v>332594</v>
      </c>
      <c r="BQ154" s="22">
        <v>222468</v>
      </c>
      <c r="BR154" s="22">
        <v>0</v>
      </c>
      <c r="BS154" s="22">
        <v>0</v>
      </c>
      <c r="BT154" s="22">
        <v>0</v>
      </c>
      <c r="BU154" s="22">
        <v>0</v>
      </c>
      <c r="BV154" s="22">
        <v>0</v>
      </c>
      <c r="BW154" s="22">
        <v>5411675</v>
      </c>
      <c r="BX154" s="22">
        <v>893170</v>
      </c>
      <c r="BY154" s="22">
        <v>0</v>
      </c>
      <c r="BZ154" s="22">
        <v>0</v>
      </c>
      <c r="CA154" s="22">
        <v>0</v>
      </c>
      <c r="CB154" s="22">
        <v>0</v>
      </c>
      <c r="CC154" s="22">
        <v>0</v>
      </c>
      <c r="CD154" s="22">
        <v>0</v>
      </c>
      <c r="CE154" s="22">
        <v>31246556</v>
      </c>
      <c r="CF154" s="22">
        <v>5862843</v>
      </c>
    </row>
    <row r="155" spans="1:84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6696428</v>
      </c>
      <c r="F155" s="22">
        <v>0</v>
      </c>
      <c r="G155" s="22">
        <v>0</v>
      </c>
      <c r="H155" s="22">
        <v>0</v>
      </c>
      <c r="I155" s="22">
        <v>0</v>
      </c>
      <c r="J155" s="22">
        <v>213450</v>
      </c>
      <c r="K155" s="22">
        <v>0</v>
      </c>
      <c r="L155" s="22">
        <v>0</v>
      </c>
      <c r="M155" s="22">
        <v>75193</v>
      </c>
      <c r="N155" s="22">
        <v>0</v>
      </c>
      <c r="O155" s="22">
        <v>0</v>
      </c>
      <c r="P155" s="22">
        <v>1183308</v>
      </c>
      <c r="Q155" s="22">
        <v>0</v>
      </c>
      <c r="R155" s="22">
        <v>0</v>
      </c>
      <c r="S155" s="22">
        <v>87320</v>
      </c>
      <c r="T155" s="22">
        <v>0</v>
      </c>
      <c r="U155" s="22">
        <v>726510</v>
      </c>
      <c r="V155" s="22">
        <v>1442683</v>
      </c>
      <c r="W155" s="22">
        <v>346212</v>
      </c>
      <c r="X155" s="22">
        <v>0</v>
      </c>
      <c r="Y155" s="22">
        <v>262156</v>
      </c>
      <c r="Z155" s="22">
        <v>0</v>
      </c>
      <c r="AA155" s="22">
        <v>0</v>
      </c>
      <c r="AB155" s="22">
        <v>0</v>
      </c>
      <c r="AC155" s="22">
        <v>156526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1668129</v>
      </c>
      <c r="AK155" s="22">
        <v>24294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0</v>
      </c>
      <c r="AR155" s="22">
        <v>12882209</v>
      </c>
      <c r="AS155" s="22">
        <v>496010</v>
      </c>
      <c r="AT155" s="22">
        <v>781617</v>
      </c>
      <c r="AU155" s="22">
        <v>1360411</v>
      </c>
      <c r="AV155" s="22">
        <v>0</v>
      </c>
      <c r="AW155" s="22">
        <v>633821</v>
      </c>
      <c r="AX155" s="22">
        <v>20976</v>
      </c>
      <c r="AY155" s="22">
        <v>0</v>
      </c>
      <c r="AZ155" s="22">
        <v>350771</v>
      </c>
      <c r="BA155" s="22">
        <v>0</v>
      </c>
      <c r="BB155" s="22">
        <v>0</v>
      </c>
      <c r="BC155" s="22">
        <v>1864948</v>
      </c>
      <c r="BD155" s="22">
        <v>0</v>
      </c>
      <c r="BE155" s="22">
        <v>0</v>
      </c>
      <c r="BF155" s="22">
        <v>161511</v>
      </c>
      <c r="BG155" s="22">
        <v>0</v>
      </c>
      <c r="BH155" s="22">
        <v>571552</v>
      </c>
      <c r="BI155" s="22">
        <v>1282817</v>
      </c>
      <c r="BJ155" s="22">
        <v>260843</v>
      </c>
      <c r="BK155" s="22">
        <v>0</v>
      </c>
      <c r="BL155" s="22">
        <v>829112</v>
      </c>
      <c r="BM155" s="22">
        <v>0</v>
      </c>
      <c r="BN155" s="22">
        <v>0</v>
      </c>
      <c r="BO155" s="22">
        <v>0</v>
      </c>
      <c r="BP155" s="22">
        <v>199018</v>
      </c>
      <c r="BQ155" s="22">
        <v>0</v>
      </c>
      <c r="BR155" s="22">
        <v>0</v>
      </c>
      <c r="BS155" s="22">
        <v>0</v>
      </c>
      <c r="BT155" s="22">
        <v>0</v>
      </c>
      <c r="BU155" s="22">
        <v>0</v>
      </c>
      <c r="BV155" s="22">
        <v>0</v>
      </c>
      <c r="BW155" s="22">
        <v>3175600</v>
      </c>
      <c r="BX155" s="22">
        <v>269763</v>
      </c>
      <c r="BY155" s="22">
        <v>0</v>
      </c>
      <c r="BZ155" s="22">
        <v>0</v>
      </c>
      <c r="CA155" s="22">
        <v>0</v>
      </c>
      <c r="CB155" s="22">
        <v>0</v>
      </c>
      <c r="CC155" s="22">
        <v>0</v>
      </c>
      <c r="CD155" s="22">
        <v>0</v>
      </c>
      <c r="CE155" s="22">
        <v>12258770</v>
      </c>
      <c r="CF155" s="22">
        <v>623439</v>
      </c>
    </row>
    <row r="156" spans="1:84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2261203</v>
      </c>
      <c r="F156" s="22">
        <v>0</v>
      </c>
      <c r="G156" s="22">
        <v>229570</v>
      </c>
      <c r="H156" s="22">
        <v>0</v>
      </c>
      <c r="I156" s="22">
        <v>0</v>
      </c>
      <c r="J156" s="22">
        <v>311059</v>
      </c>
      <c r="K156" s="22">
        <v>32415</v>
      </c>
      <c r="L156" s="22">
        <v>738280</v>
      </c>
      <c r="M156" s="22">
        <v>6088</v>
      </c>
      <c r="N156" s="22">
        <v>0</v>
      </c>
      <c r="O156" s="22">
        <v>0</v>
      </c>
      <c r="P156" s="22">
        <v>404946</v>
      </c>
      <c r="Q156" s="22">
        <v>0</v>
      </c>
      <c r="R156" s="22">
        <v>0</v>
      </c>
      <c r="S156" s="22">
        <v>0</v>
      </c>
      <c r="T156" s="22">
        <v>0</v>
      </c>
      <c r="U156" s="22">
        <v>678573</v>
      </c>
      <c r="V156" s="22">
        <v>566617</v>
      </c>
      <c r="W156" s="22">
        <v>237096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11522</v>
      </c>
      <c r="AD156" s="22">
        <v>0</v>
      </c>
      <c r="AE156" s="22">
        <v>694480</v>
      </c>
      <c r="AF156" s="22">
        <v>0</v>
      </c>
      <c r="AG156" s="22">
        <v>0</v>
      </c>
      <c r="AH156" s="22">
        <v>0</v>
      </c>
      <c r="AI156" s="22">
        <v>0</v>
      </c>
      <c r="AJ156" s="22">
        <v>614020</v>
      </c>
      <c r="AK156" s="22">
        <v>122174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0</v>
      </c>
      <c r="AR156" s="22">
        <v>6908043</v>
      </c>
      <c r="AS156" s="22">
        <v>70510</v>
      </c>
      <c r="AT156" s="22">
        <v>476548</v>
      </c>
      <c r="AU156" s="22">
        <v>231625</v>
      </c>
      <c r="AV156" s="22">
        <v>122408</v>
      </c>
      <c r="AW156" s="22">
        <v>467311</v>
      </c>
      <c r="AX156" s="22">
        <v>44849</v>
      </c>
      <c r="AY156" s="22">
        <v>669250</v>
      </c>
      <c r="AZ156" s="22">
        <v>72933</v>
      </c>
      <c r="BA156" s="22">
        <v>0</v>
      </c>
      <c r="BB156" s="22">
        <v>329321</v>
      </c>
      <c r="BC156" s="22">
        <v>568795</v>
      </c>
      <c r="BD156" s="22">
        <v>0</v>
      </c>
      <c r="BE156" s="22">
        <v>0</v>
      </c>
      <c r="BF156" s="22">
        <v>0</v>
      </c>
      <c r="BG156" s="22">
        <v>0</v>
      </c>
      <c r="BH156" s="22">
        <v>750275</v>
      </c>
      <c r="BI156" s="22">
        <v>303555</v>
      </c>
      <c r="BJ156" s="22">
        <v>229461</v>
      </c>
      <c r="BK156" s="22">
        <v>0</v>
      </c>
      <c r="BL156" s="22">
        <v>0</v>
      </c>
      <c r="BM156" s="22">
        <v>0</v>
      </c>
      <c r="BN156" s="22">
        <v>0</v>
      </c>
      <c r="BO156" s="22">
        <v>0</v>
      </c>
      <c r="BP156" s="22">
        <v>64939</v>
      </c>
      <c r="BQ156" s="22">
        <v>0</v>
      </c>
      <c r="BR156" s="22">
        <v>354236</v>
      </c>
      <c r="BS156" s="22">
        <v>0</v>
      </c>
      <c r="BT156" s="22">
        <v>0</v>
      </c>
      <c r="BU156" s="22">
        <v>0</v>
      </c>
      <c r="BV156" s="22">
        <v>0</v>
      </c>
      <c r="BW156" s="22">
        <v>1071868</v>
      </c>
      <c r="BX156" s="22">
        <v>214362</v>
      </c>
      <c r="BY156" s="22">
        <v>0</v>
      </c>
      <c r="BZ156" s="22">
        <v>0</v>
      </c>
      <c r="CA156" s="22">
        <v>0</v>
      </c>
      <c r="CB156" s="22">
        <v>0</v>
      </c>
      <c r="CC156" s="22">
        <v>0</v>
      </c>
      <c r="CD156" s="22">
        <v>0</v>
      </c>
      <c r="CE156" s="22">
        <v>6042246</v>
      </c>
      <c r="CF156" s="22">
        <v>865797</v>
      </c>
    </row>
    <row r="157" spans="1:84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7105591</v>
      </c>
      <c r="F157" s="22">
        <v>0</v>
      </c>
      <c r="G157" s="22">
        <v>0</v>
      </c>
      <c r="H157" s="22">
        <v>187123</v>
      </c>
      <c r="I157" s="22">
        <v>333729</v>
      </c>
      <c r="J157" s="22">
        <v>0</v>
      </c>
      <c r="K157" s="22">
        <v>0</v>
      </c>
      <c r="L157" s="22">
        <v>0</v>
      </c>
      <c r="M157" s="22">
        <v>8146</v>
      </c>
      <c r="N157" s="22">
        <v>1028634</v>
      </c>
      <c r="O157" s="22">
        <v>9147</v>
      </c>
      <c r="P157" s="22">
        <v>544521</v>
      </c>
      <c r="Q157" s="22">
        <v>0</v>
      </c>
      <c r="R157" s="22">
        <v>0</v>
      </c>
      <c r="S157" s="22">
        <v>0</v>
      </c>
      <c r="T157" s="22">
        <v>0</v>
      </c>
      <c r="U157" s="22">
        <v>1113383</v>
      </c>
      <c r="V157" s="22">
        <v>506485</v>
      </c>
      <c r="W157" s="22">
        <v>616890</v>
      </c>
      <c r="X157" s="22">
        <v>0</v>
      </c>
      <c r="Y157" s="22">
        <v>192670</v>
      </c>
      <c r="Z157" s="22">
        <v>0</v>
      </c>
      <c r="AA157" s="22">
        <v>91841</v>
      </c>
      <c r="AB157" s="22">
        <v>0</v>
      </c>
      <c r="AC157" s="22">
        <v>85133</v>
      </c>
      <c r="AD157" s="22">
        <v>0</v>
      </c>
      <c r="AE157" s="22">
        <v>0</v>
      </c>
      <c r="AF157" s="22">
        <v>0</v>
      </c>
      <c r="AG157" s="22">
        <v>0</v>
      </c>
      <c r="AH157" s="22">
        <v>636981</v>
      </c>
      <c r="AI157" s="22">
        <v>907412</v>
      </c>
      <c r="AJ157" s="22">
        <v>29667</v>
      </c>
      <c r="AK157" s="22">
        <v>0</v>
      </c>
      <c r="AL157" s="22">
        <v>0</v>
      </c>
      <c r="AM157" s="22">
        <v>1204514</v>
      </c>
      <c r="AN157" s="22">
        <v>0</v>
      </c>
      <c r="AO157" s="22">
        <v>0</v>
      </c>
      <c r="AP157" s="22">
        <v>0</v>
      </c>
      <c r="AQ157" s="22">
        <v>0</v>
      </c>
      <c r="AR157" s="22">
        <v>14601867</v>
      </c>
      <c r="AS157" s="22">
        <v>372012</v>
      </c>
      <c r="AT157" s="22">
        <v>1294496</v>
      </c>
      <c r="AU157" s="22">
        <v>0</v>
      </c>
      <c r="AV157" s="22">
        <v>2389845</v>
      </c>
      <c r="AW157" s="22">
        <v>0</v>
      </c>
      <c r="AX157" s="22">
        <v>0</v>
      </c>
      <c r="AY157" s="22">
        <v>0</v>
      </c>
      <c r="AZ157" s="22">
        <v>0</v>
      </c>
      <c r="BA157" s="22">
        <v>0</v>
      </c>
      <c r="BB157" s="22">
        <v>0</v>
      </c>
      <c r="BC157" s="22">
        <v>1331034</v>
      </c>
      <c r="BD157" s="22">
        <v>0</v>
      </c>
      <c r="BE157" s="22">
        <v>0</v>
      </c>
      <c r="BF157" s="22">
        <v>0</v>
      </c>
      <c r="BG157" s="22">
        <v>0</v>
      </c>
      <c r="BH157" s="22">
        <v>1215503</v>
      </c>
      <c r="BI157" s="22">
        <v>916339</v>
      </c>
      <c r="BJ157" s="22">
        <v>568521</v>
      </c>
      <c r="BK157" s="22">
        <v>0</v>
      </c>
      <c r="BL157" s="22">
        <v>384689</v>
      </c>
      <c r="BM157" s="22">
        <v>0</v>
      </c>
      <c r="BN157" s="22">
        <v>0</v>
      </c>
      <c r="BO157" s="22">
        <v>0</v>
      </c>
      <c r="BP157" s="22">
        <v>577245</v>
      </c>
      <c r="BQ157" s="22">
        <v>0</v>
      </c>
      <c r="BR157" s="22">
        <v>0</v>
      </c>
      <c r="BS157" s="22">
        <v>0</v>
      </c>
      <c r="BT157" s="22">
        <v>0</v>
      </c>
      <c r="BU157" s="22">
        <v>0</v>
      </c>
      <c r="BV157" s="22">
        <v>5266702</v>
      </c>
      <c r="BW157" s="22">
        <v>0</v>
      </c>
      <c r="BX157" s="22">
        <v>0</v>
      </c>
      <c r="BY157" s="22">
        <v>0</v>
      </c>
      <c r="BZ157" s="22">
        <v>0</v>
      </c>
      <c r="CA157" s="22">
        <v>0</v>
      </c>
      <c r="CB157" s="22">
        <v>0</v>
      </c>
      <c r="CC157" s="22">
        <v>0</v>
      </c>
      <c r="CD157" s="22">
        <v>71742</v>
      </c>
      <c r="CE157" s="22">
        <v>14388128</v>
      </c>
      <c r="CF157" s="22">
        <v>213739</v>
      </c>
    </row>
    <row r="158" spans="1:84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0</v>
      </c>
      <c r="F158" s="22">
        <v>11234624</v>
      </c>
      <c r="G158" s="22">
        <v>448266</v>
      </c>
      <c r="H158" s="22">
        <v>0</v>
      </c>
      <c r="I158" s="22">
        <v>588578</v>
      </c>
      <c r="J158" s="22">
        <v>0</v>
      </c>
      <c r="K158" s="22">
        <v>0</v>
      </c>
      <c r="L158" s="22">
        <v>0</v>
      </c>
      <c r="M158" s="22">
        <v>13846</v>
      </c>
      <c r="N158" s="22">
        <v>0</v>
      </c>
      <c r="O158" s="22">
        <v>0</v>
      </c>
      <c r="P158" s="22">
        <v>600635</v>
      </c>
      <c r="Q158" s="22">
        <v>0</v>
      </c>
      <c r="R158" s="22">
        <v>0</v>
      </c>
      <c r="S158" s="22">
        <v>0</v>
      </c>
      <c r="T158" s="22">
        <v>0</v>
      </c>
      <c r="U158" s="22">
        <v>2755659</v>
      </c>
      <c r="V158" s="22">
        <v>1469840</v>
      </c>
      <c r="W158" s="22">
        <v>1227166</v>
      </c>
      <c r="X158" s="22">
        <v>0</v>
      </c>
      <c r="Y158" s="22">
        <v>335306</v>
      </c>
      <c r="Z158" s="22">
        <v>0</v>
      </c>
      <c r="AA158" s="22">
        <v>66340</v>
      </c>
      <c r="AB158" s="22">
        <v>0</v>
      </c>
      <c r="AC158" s="22">
        <v>167658</v>
      </c>
      <c r="AD158" s="22">
        <v>0</v>
      </c>
      <c r="AE158" s="22">
        <v>0</v>
      </c>
      <c r="AF158" s="22">
        <v>0</v>
      </c>
      <c r="AG158" s="22">
        <v>13380</v>
      </c>
      <c r="AH158" s="22">
        <v>0</v>
      </c>
      <c r="AI158" s="22">
        <v>0</v>
      </c>
      <c r="AJ158" s="22">
        <v>1622778</v>
      </c>
      <c r="AK158" s="22">
        <v>33201</v>
      </c>
      <c r="AL158" s="22">
        <v>0</v>
      </c>
      <c r="AM158" s="22">
        <v>0</v>
      </c>
      <c r="AN158" s="22">
        <v>0</v>
      </c>
      <c r="AO158" s="22">
        <v>4740056</v>
      </c>
      <c r="AP158" s="22">
        <v>0</v>
      </c>
      <c r="AQ158" s="22">
        <v>0</v>
      </c>
      <c r="AR158" s="22">
        <v>25317333</v>
      </c>
      <c r="AS158" s="22">
        <v>323513</v>
      </c>
      <c r="AT158" s="22">
        <v>4896738</v>
      </c>
      <c r="AU158" s="22">
        <v>0</v>
      </c>
      <c r="AV158" s="22">
        <v>2321396</v>
      </c>
      <c r="AW158" s="22">
        <v>334258</v>
      </c>
      <c r="AX158" s="22">
        <v>26369</v>
      </c>
      <c r="AY158" s="22">
        <v>0</v>
      </c>
      <c r="AZ158" s="22">
        <v>347054</v>
      </c>
      <c r="BA158" s="22">
        <v>0</v>
      </c>
      <c r="BB158" s="22">
        <v>948586</v>
      </c>
      <c r="BC158" s="22">
        <v>3009823</v>
      </c>
      <c r="BD158" s="22">
        <v>20000</v>
      </c>
      <c r="BE158" s="22">
        <v>0</v>
      </c>
      <c r="BF158" s="22">
        <v>88533</v>
      </c>
      <c r="BG158" s="22">
        <v>0</v>
      </c>
      <c r="BH158" s="22">
        <v>3069638</v>
      </c>
      <c r="BI158" s="22">
        <v>4327046</v>
      </c>
      <c r="BJ158" s="22">
        <v>1020586</v>
      </c>
      <c r="BK158" s="22">
        <v>0</v>
      </c>
      <c r="BL158" s="22">
        <v>377223</v>
      </c>
      <c r="BM158" s="22">
        <v>0</v>
      </c>
      <c r="BN158" s="22">
        <v>30570</v>
      </c>
      <c r="BO158" s="22">
        <v>244375</v>
      </c>
      <c r="BP158" s="22">
        <v>509617</v>
      </c>
      <c r="BQ158" s="22">
        <v>95469</v>
      </c>
      <c r="BR158" s="22">
        <v>9725</v>
      </c>
      <c r="BS158" s="22">
        <v>0</v>
      </c>
      <c r="BT158" s="22">
        <v>0</v>
      </c>
      <c r="BU158" s="22">
        <v>0</v>
      </c>
      <c r="BV158" s="22">
        <v>0</v>
      </c>
      <c r="BW158" s="22">
        <v>3232392</v>
      </c>
      <c r="BX158" s="22">
        <v>90742</v>
      </c>
      <c r="BY158" s="22">
        <v>0</v>
      </c>
      <c r="BZ158" s="22">
        <v>0</v>
      </c>
      <c r="CA158" s="22">
        <v>0</v>
      </c>
      <c r="CB158" s="22">
        <v>3127920</v>
      </c>
      <c r="CC158" s="22">
        <v>0</v>
      </c>
      <c r="CD158" s="22">
        <v>0</v>
      </c>
      <c r="CE158" s="22">
        <v>28451573</v>
      </c>
      <c r="CF158" s="22">
        <v>-3134240</v>
      </c>
    </row>
    <row r="159" spans="1:84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3923654</v>
      </c>
      <c r="F159" s="22">
        <v>0</v>
      </c>
      <c r="G159" s="22">
        <v>168249</v>
      </c>
      <c r="H159" s="22">
        <v>0</v>
      </c>
      <c r="I159" s="22">
        <v>14816</v>
      </c>
      <c r="J159" s="22">
        <v>144461</v>
      </c>
      <c r="K159" s="22">
        <v>25000</v>
      </c>
      <c r="L159" s="22">
        <v>0</v>
      </c>
      <c r="M159" s="22">
        <v>2650</v>
      </c>
      <c r="N159" s="22">
        <v>0</v>
      </c>
      <c r="O159" s="22">
        <v>0</v>
      </c>
      <c r="P159" s="22">
        <v>933133</v>
      </c>
      <c r="Q159" s="22">
        <v>0</v>
      </c>
      <c r="R159" s="22">
        <v>0</v>
      </c>
      <c r="S159" s="22">
        <v>0</v>
      </c>
      <c r="T159" s="22">
        <v>0</v>
      </c>
      <c r="U159" s="22">
        <v>574057</v>
      </c>
      <c r="V159" s="22">
        <v>387219</v>
      </c>
      <c r="W159" s="22">
        <v>169491</v>
      </c>
      <c r="X159" s="22">
        <v>0</v>
      </c>
      <c r="Y159" s="22">
        <v>184794</v>
      </c>
      <c r="Z159" s="22">
        <v>0</v>
      </c>
      <c r="AA159" s="22">
        <v>12870</v>
      </c>
      <c r="AB159" s="22">
        <v>31451</v>
      </c>
      <c r="AC159" s="22">
        <v>4740</v>
      </c>
      <c r="AD159" s="22">
        <v>31929</v>
      </c>
      <c r="AE159" s="22">
        <v>44739</v>
      </c>
      <c r="AF159" s="22">
        <v>0</v>
      </c>
      <c r="AG159" s="22">
        <v>0</v>
      </c>
      <c r="AH159" s="22">
        <v>0</v>
      </c>
      <c r="AI159" s="22">
        <v>105296</v>
      </c>
      <c r="AJ159" s="22">
        <v>609775</v>
      </c>
      <c r="AK159" s="22">
        <v>49801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0</v>
      </c>
      <c r="AR159" s="22">
        <v>7418125</v>
      </c>
      <c r="AS159" s="22">
        <v>104761</v>
      </c>
      <c r="AT159" s="22">
        <v>805410</v>
      </c>
      <c r="AU159" s="22">
        <v>61056</v>
      </c>
      <c r="AV159" s="22">
        <v>177413</v>
      </c>
      <c r="AW159" s="22">
        <v>271494</v>
      </c>
      <c r="AX159" s="22">
        <v>25453</v>
      </c>
      <c r="AY159" s="22">
        <v>0</v>
      </c>
      <c r="AZ159" s="22">
        <v>48955</v>
      </c>
      <c r="BA159" s="22">
        <v>10542</v>
      </c>
      <c r="BB159" s="22">
        <v>0</v>
      </c>
      <c r="BC159" s="22">
        <v>1465287</v>
      </c>
      <c r="BD159" s="22">
        <v>60102</v>
      </c>
      <c r="BE159" s="22">
        <v>0</v>
      </c>
      <c r="BF159" s="22">
        <v>71073</v>
      </c>
      <c r="BG159" s="22">
        <v>6000</v>
      </c>
      <c r="BH159" s="22">
        <v>525983</v>
      </c>
      <c r="BI159" s="22">
        <v>285433</v>
      </c>
      <c r="BJ159" s="22">
        <v>309288</v>
      </c>
      <c r="BK159" s="22">
        <v>0</v>
      </c>
      <c r="BL159" s="22">
        <v>202444</v>
      </c>
      <c r="BM159" s="22">
        <v>0</v>
      </c>
      <c r="BN159" s="22">
        <v>43133</v>
      </c>
      <c r="BO159" s="22">
        <v>89634</v>
      </c>
      <c r="BP159" s="22">
        <v>0</v>
      </c>
      <c r="BQ159" s="22">
        <v>172865</v>
      </c>
      <c r="BR159" s="22">
        <v>40378</v>
      </c>
      <c r="BS159" s="22">
        <v>0</v>
      </c>
      <c r="BT159" s="22">
        <v>0</v>
      </c>
      <c r="BU159" s="22">
        <v>0</v>
      </c>
      <c r="BV159" s="22">
        <v>504107</v>
      </c>
      <c r="BW159" s="22">
        <v>1054930</v>
      </c>
      <c r="BX159" s="22">
        <v>168076</v>
      </c>
      <c r="BY159" s="22">
        <v>0</v>
      </c>
      <c r="BZ159" s="22">
        <v>0</v>
      </c>
      <c r="CA159" s="22">
        <v>0</v>
      </c>
      <c r="CB159" s="22">
        <v>0</v>
      </c>
      <c r="CC159" s="22">
        <v>0</v>
      </c>
      <c r="CD159" s="22">
        <v>0</v>
      </c>
      <c r="CE159" s="22">
        <v>6503817</v>
      </c>
      <c r="CF159" s="22">
        <v>914308</v>
      </c>
    </row>
    <row r="160" spans="1:84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2007262</v>
      </c>
      <c r="F160" s="22">
        <v>0</v>
      </c>
      <c r="G160" s="22">
        <v>209564</v>
      </c>
      <c r="H160" s="22">
        <v>105049</v>
      </c>
      <c r="I160" s="22">
        <v>0</v>
      </c>
      <c r="J160" s="22">
        <v>649934</v>
      </c>
      <c r="K160" s="22">
        <v>0</v>
      </c>
      <c r="L160" s="22">
        <v>0</v>
      </c>
      <c r="M160" s="22">
        <v>0</v>
      </c>
      <c r="N160" s="22">
        <v>0</v>
      </c>
      <c r="O160" s="22">
        <v>30040</v>
      </c>
      <c r="P160" s="22">
        <v>0</v>
      </c>
      <c r="Q160" s="22">
        <v>94722</v>
      </c>
      <c r="R160" s="22">
        <v>0</v>
      </c>
      <c r="S160" s="22">
        <v>0</v>
      </c>
      <c r="T160" s="22">
        <v>0</v>
      </c>
      <c r="U160" s="22">
        <v>527635</v>
      </c>
      <c r="V160" s="22">
        <v>125249</v>
      </c>
      <c r="W160" s="22">
        <v>96586</v>
      </c>
      <c r="X160" s="22">
        <v>0</v>
      </c>
      <c r="Y160" s="22">
        <v>37505</v>
      </c>
      <c r="Z160" s="22">
        <v>0</v>
      </c>
      <c r="AA160" s="22">
        <v>0</v>
      </c>
      <c r="AB160" s="22">
        <v>0</v>
      </c>
      <c r="AC160" s="22">
        <v>81906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67452</v>
      </c>
      <c r="AK160" s="22">
        <v>0</v>
      </c>
      <c r="AL160" s="22">
        <v>0</v>
      </c>
      <c r="AM160" s="22">
        <v>0</v>
      </c>
      <c r="AN160" s="22">
        <v>365749</v>
      </c>
      <c r="AO160" s="22">
        <v>0</v>
      </c>
      <c r="AP160" s="22">
        <v>60051</v>
      </c>
      <c r="AQ160" s="22">
        <v>0</v>
      </c>
      <c r="AR160" s="22">
        <v>4458704</v>
      </c>
      <c r="AS160" s="22">
        <v>67273</v>
      </c>
      <c r="AT160" s="22">
        <v>655512</v>
      </c>
      <c r="AU160" s="22">
        <v>89256</v>
      </c>
      <c r="AV160" s="22">
        <v>0</v>
      </c>
      <c r="AW160" s="22">
        <v>399274</v>
      </c>
      <c r="AX160" s="22">
        <v>0</v>
      </c>
      <c r="AY160" s="22">
        <v>0</v>
      </c>
      <c r="AZ160" s="22">
        <v>0</v>
      </c>
      <c r="BA160" s="22">
        <v>0</v>
      </c>
      <c r="BB160" s="22">
        <v>353242</v>
      </c>
      <c r="BC160" s="22">
        <v>378659</v>
      </c>
      <c r="BD160" s="22">
        <v>590566</v>
      </c>
      <c r="BE160" s="22">
        <v>0</v>
      </c>
      <c r="BF160" s="22">
        <v>0</v>
      </c>
      <c r="BG160" s="22">
        <v>0</v>
      </c>
      <c r="BH160" s="22">
        <v>1099829</v>
      </c>
      <c r="BI160" s="22">
        <v>0</v>
      </c>
      <c r="BJ160" s="22">
        <v>254017</v>
      </c>
      <c r="BK160" s="22">
        <v>0</v>
      </c>
      <c r="BL160" s="22">
        <v>99738</v>
      </c>
      <c r="BM160" s="22">
        <v>0</v>
      </c>
      <c r="BN160" s="22">
        <v>0</v>
      </c>
      <c r="BO160" s="22">
        <v>0</v>
      </c>
      <c r="BP160" s="22">
        <v>78428</v>
      </c>
      <c r="BQ160" s="22">
        <v>0</v>
      </c>
      <c r="BR160" s="22">
        <v>8400</v>
      </c>
      <c r="BS160" s="22">
        <v>0</v>
      </c>
      <c r="BT160" s="22">
        <v>0</v>
      </c>
      <c r="BU160" s="22">
        <v>0</v>
      </c>
      <c r="BV160" s="22">
        <v>0</v>
      </c>
      <c r="BW160" s="22">
        <v>708986</v>
      </c>
      <c r="BX160" s="22">
        <v>0</v>
      </c>
      <c r="BY160" s="22">
        <v>0</v>
      </c>
      <c r="BZ160" s="22">
        <v>0</v>
      </c>
      <c r="CA160" s="22">
        <v>413157</v>
      </c>
      <c r="CB160" s="22">
        <v>0</v>
      </c>
      <c r="CC160" s="22">
        <v>199798</v>
      </c>
      <c r="CD160" s="22">
        <v>0</v>
      </c>
      <c r="CE160" s="22">
        <v>5396135</v>
      </c>
      <c r="CF160" s="22">
        <v>-937431</v>
      </c>
    </row>
    <row r="161" spans="1:84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4522956</v>
      </c>
      <c r="F161" s="22">
        <v>0</v>
      </c>
      <c r="G161" s="22">
        <v>1095626</v>
      </c>
      <c r="H161" s="22">
        <v>0</v>
      </c>
      <c r="I161" s="22">
        <v>38556</v>
      </c>
      <c r="J161" s="22">
        <v>133075</v>
      </c>
      <c r="K161" s="22">
        <v>0</v>
      </c>
      <c r="L161" s="22">
        <v>0</v>
      </c>
      <c r="M161" s="22">
        <v>48509</v>
      </c>
      <c r="N161" s="22">
        <v>0</v>
      </c>
      <c r="O161" s="22">
        <v>0</v>
      </c>
      <c r="P161" s="22">
        <v>190960</v>
      </c>
      <c r="Q161" s="22">
        <v>0</v>
      </c>
      <c r="R161" s="22">
        <v>0</v>
      </c>
      <c r="S161" s="22">
        <v>0</v>
      </c>
      <c r="T161" s="22">
        <v>0</v>
      </c>
      <c r="U161" s="22">
        <v>1440263</v>
      </c>
      <c r="V161" s="22">
        <v>3529699</v>
      </c>
      <c r="W161" s="22">
        <v>663687</v>
      </c>
      <c r="X161" s="22">
        <v>0</v>
      </c>
      <c r="Y161" s="22">
        <v>0</v>
      </c>
      <c r="Z161" s="22">
        <v>0</v>
      </c>
      <c r="AA161" s="22">
        <v>89619</v>
      </c>
      <c r="AB161" s="22">
        <v>0</v>
      </c>
      <c r="AC161" s="22">
        <v>591933</v>
      </c>
      <c r="AD161" s="22">
        <v>5176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1101296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0</v>
      </c>
      <c r="AR161" s="22">
        <v>13451355</v>
      </c>
      <c r="AS161" s="22">
        <v>192843</v>
      </c>
      <c r="AT161" s="22">
        <v>1436503</v>
      </c>
      <c r="AU161" s="22">
        <v>0</v>
      </c>
      <c r="AV161" s="22">
        <v>303893</v>
      </c>
      <c r="AW161" s="22">
        <v>254835</v>
      </c>
      <c r="AX161" s="22">
        <v>33451</v>
      </c>
      <c r="AY161" s="22">
        <v>0</v>
      </c>
      <c r="AZ161" s="22">
        <v>177306</v>
      </c>
      <c r="BA161" s="22">
        <v>713</v>
      </c>
      <c r="BB161" s="22">
        <v>719740</v>
      </c>
      <c r="BC161" s="22">
        <v>1014780</v>
      </c>
      <c r="BD161" s="22">
        <v>0</v>
      </c>
      <c r="BE161" s="22">
        <v>0</v>
      </c>
      <c r="BF161" s="22">
        <v>75188</v>
      </c>
      <c r="BG161" s="22">
        <v>0</v>
      </c>
      <c r="BH161" s="22">
        <v>1168364</v>
      </c>
      <c r="BI161" s="22">
        <v>316581</v>
      </c>
      <c r="BJ161" s="22">
        <v>464933</v>
      </c>
      <c r="BK161" s="22">
        <v>0</v>
      </c>
      <c r="BL161" s="22">
        <v>33592</v>
      </c>
      <c r="BM161" s="22">
        <v>0</v>
      </c>
      <c r="BN161" s="22">
        <v>76785</v>
      </c>
      <c r="BO161" s="22">
        <v>12500</v>
      </c>
      <c r="BP161" s="22">
        <v>550796</v>
      </c>
      <c r="BQ161" s="22">
        <v>38591</v>
      </c>
      <c r="BR161" s="22">
        <v>0</v>
      </c>
      <c r="BS161" s="22">
        <v>0</v>
      </c>
      <c r="BT161" s="22">
        <v>0</v>
      </c>
      <c r="BU161" s="22">
        <v>0</v>
      </c>
      <c r="BV161" s="22">
        <v>0</v>
      </c>
      <c r="BW161" s="22">
        <v>2748556</v>
      </c>
      <c r="BX161" s="22">
        <v>185990</v>
      </c>
      <c r="BY161" s="22">
        <v>0</v>
      </c>
      <c r="BZ161" s="22">
        <v>0</v>
      </c>
      <c r="CA161" s="22">
        <v>0</v>
      </c>
      <c r="CB161" s="22">
        <v>0</v>
      </c>
      <c r="CC161" s="22">
        <v>0</v>
      </c>
      <c r="CD161" s="22">
        <v>0</v>
      </c>
      <c r="CE161" s="22">
        <v>9805940</v>
      </c>
      <c r="CF161" s="22">
        <v>3645415</v>
      </c>
    </row>
    <row r="162" spans="1:84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6571307</v>
      </c>
      <c r="F162" s="22">
        <v>0</v>
      </c>
      <c r="G162" s="22">
        <v>2725820</v>
      </c>
      <c r="H162" s="22">
        <v>0</v>
      </c>
      <c r="I162" s="22">
        <v>485183</v>
      </c>
      <c r="J162" s="22">
        <v>12735</v>
      </c>
      <c r="K162" s="22">
        <v>0</v>
      </c>
      <c r="L162" s="22">
        <v>0</v>
      </c>
      <c r="M162" s="22">
        <v>34139</v>
      </c>
      <c r="N162" s="22">
        <v>33145</v>
      </c>
      <c r="O162" s="22">
        <v>0</v>
      </c>
      <c r="P162" s="22">
        <v>9950</v>
      </c>
      <c r="Q162" s="22">
        <v>0</v>
      </c>
      <c r="R162" s="22">
        <v>0</v>
      </c>
      <c r="S162" s="22">
        <v>0</v>
      </c>
      <c r="T162" s="22">
        <v>0</v>
      </c>
      <c r="U162" s="22">
        <v>2571766</v>
      </c>
      <c r="V162" s="22">
        <v>1656351</v>
      </c>
      <c r="W162" s="22">
        <v>876469</v>
      </c>
      <c r="X162" s="22">
        <v>0</v>
      </c>
      <c r="Y162" s="22">
        <v>149076</v>
      </c>
      <c r="Z162" s="22">
        <v>0</v>
      </c>
      <c r="AA162" s="22">
        <v>77520</v>
      </c>
      <c r="AB162" s="22">
        <v>0</v>
      </c>
      <c r="AC162" s="22">
        <v>12399</v>
      </c>
      <c r="AD162" s="22">
        <v>0</v>
      </c>
      <c r="AE162" s="22">
        <v>9631</v>
      </c>
      <c r="AF162" s="22">
        <v>0</v>
      </c>
      <c r="AG162" s="22">
        <v>52432</v>
      </c>
      <c r="AH162" s="22">
        <v>0</v>
      </c>
      <c r="AI162" s="22">
        <v>0</v>
      </c>
      <c r="AJ162" s="22">
        <v>330794</v>
      </c>
      <c r="AK162" s="22">
        <v>12240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0</v>
      </c>
      <c r="AR162" s="22">
        <v>15620957</v>
      </c>
      <c r="AS162" s="22">
        <v>0</v>
      </c>
      <c r="AT162" s="22">
        <v>2536233</v>
      </c>
      <c r="AU162" s="22">
        <v>0</v>
      </c>
      <c r="AV162" s="22">
        <v>1354664</v>
      </c>
      <c r="AW162" s="22">
        <v>117993</v>
      </c>
      <c r="AX162" s="22">
        <v>40448</v>
      </c>
      <c r="AY162" s="22">
        <v>0</v>
      </c>
      <c r="AZ162" s="22">
        <v>120684</v>
      </c>
      <c r="BA162" s="22">
        <v>101375</v>
      </c>
      <c r="BB162" s="22">
        <v>0</v>
      </c>
      <c r="BC162" s="22">
        <v>2487975</v>
      </c>
      <c r="BD162" s="22">
        <v>0</v>
      </c>
      <c r="BE162" s="22">
        <v>304123</v>
      </c>
      <c r="BF162" s="22">
        <v>0</v>
      </c>
      <c r="BG162" s="22">
        <v>0</v>
      </c>
      <c r="BH162" s="22">
        <v>1513213</v>
      </c>
      <c r="BI162" s="22">
        <v>1505312</v>
      </c>
      <c r="BJ162" s="22">
        <v>664991</v>
      </c>
      <c r="BK162" s="22">
        <v>0</v>
      </c>
      <c r="BL162" s="22">
        <v>44890</v>
      </c>
      <c r="BM162" s="22">
        <v>2410</v>
      </c>
      <c r="BN162" s="22">
        <v>166431</v>
      </c>
      <c r="BO162" s="22">
        <v>186366</v>
      </c>
      <c r="BP162" s="22">
        <v>156470</v>
      </c>
      <c r="BQ162" s="22">
        <v>0</v>
      </c>
      <c r="BR162" s="22">
        <v>129210</v>
      </c>
      <c r="BS162" s="22">
        <v>0</v>
      </c>
      <c r="BT162" s="22">
        <v>0</v>
      </c>
      <c r="BU162" s="22">
        <v>0</v>
      </c>
      <c r="BV162" s="22">
        <v>0</v>
      </c>
      <c r="BW162" s="22">
        <v>1681378</v>
      </c>
      <c r="BX162" s="22">
        <v>260503</v>
      </c>
      <c r="BY162" s="22">
        <v>0</v>
      </c>
      <c r="BZ162" s="22">
        <v>10612</v>
      </c>
      <c r="CA162" s="22">
        <v>0</v>
      </c>
      <c r="CB162" s="22">
        <v>0</v>
      </c>
      <c r="CC162" s="22">
        <v>0</v>
      </c>
      <c r="CD162" s="22">
        <v>0</v>
      </c>
      <c r="CE162" s="22">
        <v>13385281</v>
      </c>
      <c r="CF162" s="22">
        <v>2235676</v>
      </c>
    </row>
    <row r="163" spans="1:84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3404735</v>
      </c>
      <c r="F163" s="22">
        <v>0</v>
      </c>
      <c r="G163" s="22">
        <v>558685</v>
      </c>
      <c r="H163" s="22">
        <v>0</v>
      </c>
      <c r="I163" s="22">
        <v>0</v>
      </c>
      <c r="J163" s="22">
        <v>178974</v>
      </c>
      <c r="K163" s="22">
        <v>0</v>
      </c>
      <c r="L163" s="22">
        <v>0</v>
      </c>
      <c r="M163" s="22">
        <v>7365</v>
      </c>
      <c r="N163" s="22">
        <v>0</v>
      </c>
      <c r="O163" s="22">
        <v>0</v>
      </c>
      <c r="P163" s="22">
        <v>172284</v>
      </c>
      <c r="Q163" s="22">
        <v>0</v>
      </c>
      <c r="R163" s="22">
        <v>0</v>
      </c>
      <c r="S163" s="22">
        <v>0</v>
      </c>
      <c r="T163" s="22">
        <v>0</v>
      </c>
      <c r="U163" s="22">
        <v>1003887</v>
      </c>
      <c r="V163" s="22">
        <v>441095</v>
      </c>
      <c r="W163" s="22">
        <v>256056</v>
      </c>
      <c r="X163" s="22">
        <v>0</v>
      </c>
      <c r="Y163" s="22">
        <v>83631</v>
      </c>
      <c r="Z163" s="22">
        <v>0</v>
      </c>
      <c r="AA163" s="22">
        <v>0</v>
      </c>
      <c r="AB163" s="22">
        <v>0</v>
      </c>
      <c r="AC163" s="22">
        <v>107269</v>
      </c>
      <c r="AD163" s="22">
        <v>49227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794174</v>
      </c>
      <c r="AK163" s="22">
        <v>0</v>
      </c>
      <c r="AL163" s="22">
        <v>0</v>
      </c>
      <c r="AM163" s="22">
        <v>0</v>
      </c>
      <c r="AN163" s="22">
        <v>1196833</v>
      </c>
      <c r="AO163" s="22">
        <v>0</v>
      </c>
      <c r="AP163" s="22">
        <v>0</v>
      </c>
      <c r="AQ163" s="22">
        <v>0</v>
      </c>
      <c r="AR163" s="22">
        <v>8254215</v>
      </c>
      <c r="AS163" s="22">
        <v>0</v>
      </c>
      <c r="AT163" s="22">
        <v>1022283</v>
      </c>
      <c r="AU163" s="22">
        <v>0</v>
      </c>
      <c r="AV163" s="22">
        <v>0</v>
      </c>
      <c r="AW163" s="22">
        <v>273626</v>
      </c>
      <c r="AX163" s="22">
        <v>0</v>
      </c>
      <c r="AY163" s="22">
        <v>0</v>
      </c>
      <c r="AZ163" s="22">
        <v>114605</v>
      </c>
      <c r="BA163" s="22">
        <v>0</v>
      </c>
      <c r="BB163" s="22">
        <v>0</v>
      </c>
      <c r="BC163" s="22">
        <v>1487320</v>
      </c>
      <c r="BD163" s="22">
        <v>0</v>
      </c>
      <c r="BE163" s="22">
        <v>0</v>
      </c>
      <c r="BF163" s="22">
        <v>0</v>
      </c>
      <c r="BG163" s="22">
        <v>0</v>
      </c>
      <c r="BH163" s="22">
        <v>942979</v>
      </c>
      <c r="BI163" s="22">
        <v>339588</v>
      </c>
      <c r="BJ163" s="22">
        <v>196119</v>
      </c>
      <c r="BK163" s="22">
        <v>0</v>
      </c>
      <c r="BL163" s="22">
        <v>162843</v>
      </c>
      <c r="BM163" s="22">
        <v>0</v>
      </c>
      <c r="BN163" s="22">
        <v>0</v>
      </c>
      <c r="BO163" s="22">
        <v>0</v>
      </c>
      <c r="BP163" s="22">
        <v>404889</v>
      </c>
      <c r="BQ163" s="22">
        <v>235427</v>
      </c>
      <c r="BR163" s="22">
        <v>0</v>
      </c>
      <c r="BS163" s="22">
        <v>0</v>
      </c>
      <c r="BT163" s="22">
        <v>0</v>
      </c>
      <c r="BU163" s="22">
        <v>0</v>
      </c>
      <c r="BV163" s="22">
        <v>0</v>
      </c>
      <c r="BW163" s="22">
        <v>1782969</v>
      </c>
      <c r="BX163" s="22">
        <v>0</v>
      </c>
      <c r="BY163" s="22">
        <v>0</v>
      </c>
      <c r="BZ163" s="22">
        <v>0</v>
      </c>
      <c r="CA163" s="22">
        <v>1016588</v>
      </c>
      <c r="CB163" s="22">
        <v>0</v>
      </c>
      <c r="CC163" s="22">
        <v>0</v>
      </c>
      <c r="CD163" s="22">
        <v>0</v>
      </c>
      <c r="CE163" s="22">
        <v>7979236</v>
      </c>
      <c r="CF163" s="22">
        <v>274979</v>
      </c>
    </row>
    <row r="164" spans="1:84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2978697</v>
      </c>
      <c r="F164" s="22">
        <v>0</v>
      </c>
      <c r="G164" s="22">
        <v>1094317</v>
      </c>
      <c r="H164" s="22">
        <v>0</v>
      </c>
      <c r="I164" s="22">
        <v>51399</v>
      </c>
      <c r="J164" s="22">
        <v>15671</v>
      </c>
      <c r="K164" s="22">
        <v>0</v>
      </c>
      <c r="L164" s="22">
        <v>0</v>
      </c>
      <c r="M164" s="22">
        <v>26352</v>
      </c>
      <c r="N164" s="22">
        <v>0</v>
      </c>
      <c r="O164" s="22">
        <v>0</v>
      </c>
      <c r="P164" s="22">
        <v>292338</v>
      </c>
      <c r="Q164" s="22">
        <v>0</v>
      </c>
      <c r="R164" s="22">
        <v>0</v>
      </c>
      <c r="S164" s="22">
        <v>0</v>
      </c>
      <c r="T164" s="22">
        <v>0</v>
      </c>
      <c r="U164" s="22">
        <v>550923</v>
      </c>
      <c r="V164" s="22">
        <v>438804</v>
      </c>
      <c r="W164" s="22">
        <v>315422</v>
      </c>
      <c r="X164" s="22">
        <v>0</v>
      </c>
      <c r="Y164" s="22">
        <v>238984</v>
      </c>
      <c r="Z164" s="22">
        <v>0</v>
      </c>
      <c r="AA164" s="22">
        <v>14596</v>
      </c>
      <c r="AB164" s="22">
        <v>0</v>
      </c>
      <c r="AC164" s="22">
        <v>47266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761855</v>
      </c>
      <c r="AK164" s="22">
        <v>101526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0</v>
      </c>
      <c r="AR164" s="22">
        <v>6928150</v>
      </c>
      <c r="AS164" s="22">
        <v>191432</v>
      </c>
      <c r="AT164" s="22">
        <v>969651</v>
      </c>
      <c r="AU164" s="22">
        <v>0</v>
      </c>
      <c r="AV164" s="22">
        <v>239063</v>
      </c>
      <c r="AW164" s="22">
        <v>26331</v>
      </c>
      <c r="AX164" s="22">
        <v>531</v>
      </c>
      <c r="AY164" s="22">
        <v>0</v>
      </c>
      <c r="AZ164" s="22">
        <v>121598</v>
      </c>
      <c r="BA164" s="22">
        <v>0</v>
      </c>
      <c r="BB164" s="22">
        <v>0</v>
      </c>
      <c r="BC164" s="22">
        <v>1512826</v>
      </c>
      <c r="BD164" s="22">
        <v>32</v>
      </c>
      <c r="BE164" s="22">
        <v>0</v>
      </c>
      <c r="BF164" s="22">
        <v>88331</v>
      </c>
      <c r="BG164" s="22">
        <v>0</v>
      </c>
      <c r="BH164" s="22">
        <v>542977</v>
      </c>
      <c r="BI164" s="22">
        <v>1232468</v>
      </c>
      <c r="BJ164" s="22">
        <v>140289</v>
      </c>
      <c r="BK164" s="22">
        <v>70167</v>
      </c>
      <c r="BL164" s="22">
        <v>301772</v>
      </c>
      <c r="BM164" s="22">
        <v>0</v>
      </c>
      <c r="BN164" s="22">
        <v>38718</v>
      </c>
      <c r="BO164" s="22">
        <v>0</v>
      </c>
      <c r="BP164" s="22">
        <v>79580</v>
      </c>
      <c r="BQ164" s="22">
        <v>59969</v>
      </c>
      <c r="BR164" s="22">
        <v>0</v>
      </c>
      <c r="BS164" s="22">
        <v>0</v>
      </c>
      <c r="BT164" s="22">
        <v>0</v>
      </c>
      <c r="BU164" s="22">
        <v>11023</v>
      </c>
      <c r="BV164" s="22">
        <v>0</v>
      </c>
      <c r="BW164" s="22">
        <v>854310</v>
      </c>
      <c r="BX164" s="22">
        <v>614104</v>
      </c>
      <c r="BY164" s="22">
        <v>0</v>
      </c>
      <c r="BZ164" s="22">
        <v>0</v>
      </c>
      <c r="CA164" s="22">
        <v>0</v>
      </c>
      <c r="CB164" s="22">
        <v>0</v>
      </c>
      <c r="CC164" s="22">
        <v>0</v>
      </c>
      <c r="CD164" s="22">
        <v>0</v>
      </c>
      <c r="CE164" s="22">
        <v>7095172</v>
      </c>
      <c r="CF164" s="22">
        <v>-167022</v>
      </c>
    </row>
    <row r="165" spans="1:84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9749116</v>
      </c>
      <c r="F165" s="22">
        <v>0</v>
      </c>
      <c r="G165" s="22">
        <v>3739596</v>
      </c>
      <c r="H165" s="22">
        <v>0</v>
      </c>
      <c r="I165" s="22">
        <v>938523</v>
      </c>
      <c r="J165" s="22">
        <v>0</v>
      </c>
      <c r="K165" s="22">
        <v>0</v>
      </c>
      <c r="L165" s="22">
        <v>0</v>
      </c>
      <c r="M165" s="22">
        <v>77137</v>
      </c>
      <c r="N165" s="22">
        <v>0</v>
      </c>
      <c r="O165" s="22">
        <v>257078</v>
      </c>
      <c r="P165" s="22">
        <v>381451</v>
      </c>
      <c r="Q165" s="22">
        <v>897731</v>
      </c>
      <c r="R165" s="22">
        <v>0</v>
      </c>
      <c r="S165" s="22">
        <v>0</v>
      </c>
      <c r="T165" s="22">
        <v>0</v>
      </c>
      <c r="U165" s="22">
        <v>3247254</v>
      </c>
      <c r="V165" s="22">
        <v>13537297</v>
      </c>
      <c r="W165" s="22">
        <v>1108379</v>
      </c>
      <c r="X165" s="22">
        <v>0</v>
      </c>
      <c r="Y165" s="22">
        <v>714559</v>
      </c>
      <c r="Z165" s="22">
        <v>0</v>
      </c>
      <c r="AA165" s="22">
        <v>122719</v>
      </c>
      <c r="AB165" s="22">
        <v>0</v>
      </c>
      <c r="AC165" s="22">
        <v>260961</v>
      </c>
      <c r="AD165" s="22">
        <v>65068</v>
      </c>
      <c r="AE165" s="22">
        <v>0</v>
      </c>
      <c r="AF165" s="22">
        <v>0</v>
      </c>
      <c r="AG165" s="22">
        <v>177749</v>
      </c>
      <c r="AH165" s="22">
        <v>0</v>
      </c>
      <c r="AI165" s="22">
        <v>0</v>
      </c>
      <c r="AJ165" s="22">
        <v>2776729</v>
      </c>
      <c r="AK165" s="22">
        <v>192327</v>
      </c>
      <c r="AL165" s="22">
        <v>52703</v>
      </c>
      <c r="AM165" s="22">
        <v>0</v>
      </c>
      <c r="AN165" s="22">
        <v>0</v>
      </c>
      <c r="AO165" s="22">
        <v>0</v>
      </c>
      <c r="AP165" s="22">
        <v>0</v>
      </c>
      <c r="AQ165" s="22">
        <v>0</v>
      </c>
      <c r="AR165" s="22">
        <v>38296377</v>
      </c>
      <c r="AS165" s="22">
        <v>355161</v>
      </c>
      <c r="AT165" s="22">
        <v>2269394</v>
      </c>
      <c r="AU165" s="22">
        <v>0</v>
      </c>
      <c r="AV165" s="22">
        <v>2656970</v>
      </c>
      <c r="AW165" s="22">
        <v>1332025</v>
      </c>
      <c r="AX165" s="22">
        <v>79678</v>
      </c>
      <c r="AY165" s="22">
        <v>0</v>
      </c>
      <c r="AZ165" s="22">
        <v>430293</v>
      </c>
      <c r="BA165" s="22">
        <v>0</v>
      </c>
      <c r="BB165" s="22">
        <v>486291</v>
      </c>
      <c r="BC165" s="22">
        <v>2371183</v>
      </c>
      <c r="BD165" s="22">
        <v>412090</v>
      </c>
      <c r="BE165" s="22">
        <v>0</v>
      </c>
      <c r="BF165" s="22">
        <v>145668</v>
      </c>
      <c r="BG165" s="22">
        <v>0</v>
      </c>
      <c r="BH165" s="22">
        <v>2481434</v>
      </c>
      <c r="BI165" s="22">
        <v>1452794</v>
      </c>
      <c r="BJ165" s="22">
        <v>1008272</v>
      </c>
      <c r="BK165" s="22">
        <v>0</v>
      </c>
      <c r="BL165" s="22">
        <v>731241</v>
      </c>
      <c r="BM165" s="22">
        <v>0</v>
      </c>
      <c r="BN165" s="22">
        <v>61027</v>
      </c>
      <c r="BO165" s="22">
        <v>68175</v>
      </c>
      <c r="BP165" s="22">
        <v>0</v>
      </c>
      <c r="BQ165" s="22">
        <v>287067</v>
      </c>
      <c r="BR165" s="22">
        <v>577712</v>
      </c>
      <c r="BS165" s="22">
        <v>0</v>
      </c>
      <c r="BT165" s="22">
        <v>75373</v>
      </c>
      <c r="BU165" s="22">
        <v>0</v>
      </c>
      <c r="BV165" s="22">
        <v>0</v>
      </c>
      <c r="BW165" s="22">
        <v>4781806</v>
      </c>
      <c r="BX165" s="22">
        <v>450305</v>
      </c>
      <c r="BY165" s="22">
        <v>167535</v>
      </c>
      <c r="BZ165" s="22">
        <v>0</v>
      </c>
      <c r="CA165" s="22">
        <v>0</v>
      </c>
      <c r="CB165" s="22">
        <v>0</v>
      </c>
      <c r="CC165" s="22">
        <v>0</v>
      </c>
      <c r="CD165" s="22">
        <v>851</v>
      </c>
      <c r="CE165" s="22">
        <v>22682345</v>
      </c>
      <c r="CF165" s="22">
        <v>15614032</v>
      </c>
    </row>
    <row r="166" spans="1:84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1270991</v>
      </c>
      <c r="F166" s="22">
        <v>0</v>
      </c>
      <c r="G166" s="22">
        <v>12896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1520</v>
      </c>
      <c r="N166" s="22">
        <v>0</v>
      </c>
      <c r="O166" s="22">
        <v>0</v>
      </c>
      <c r="P166" s="22">
        <v>4788</v>
      </c>
      <c r="Q166" s="22">
        <v>0</v>
      </c>
      <c r="R166" s="22">
        <v>0</v>
      </c>
      <c r="S166" s="22">
        <v>0</v>
      </c>
      <c r="T166" s="22">
        <v>0</v>
      </c>
      <c r="U166" s="22">
        <v>264883</v>
      </c>
      <c r="V166" s="22">
        <v>245167</v>
      </c>
      <c r="W166" s="22">
        <v>171248</v>
      </c>
      <c r="X166" s="22">
        <v>0</v>
      </c>
      <c r="Y166" s="22">
        <v>0</v>
      </c>
      <c r="Z166" s="22">
        <v>0</v>
      </c>
      <c r="AA166" s="22">
        <v>10332</v>
      </c>
      <c r="AB166" s="22">
        <v>0</v>
      </c>
      <c r="AC166" s="22">
        <v>2598</v>
      </c>
      <c r="AD166" s="22">
        <v>12601</v>
      </c>
      <c r="AE166" s="22">
        <v>15834</v>
      </c>
      <c r="AF166" s="22">
        <v>0</v>
      </c>
      <c r="AG166" s="22">
        <v>0</v>
      </c>
      <c r="AH166" s="22">
        <v>0</v>
      </c>
      <c r="AI166" s="22">
        <v>0</v>
      </c>
      <c r="AJ166" s="22">
        <v>61323</v>
      </c>
      <c r="AK166" s="22">
        <v>1530</v>
      </c>
      <c r="AL166" s="22">
        <v>0</v>
      </c>
      <c r="AM166" s="22">
        <v>0</v>
      </c>
      <c r="AN166" s="22">
        <v>537439</v>
      </c>
      <c r="AO166" s="22">
        <v>0</v>
      </c>
      <c r="AP166" s="22">
        <v>0</v>
      </c>
      <c r="AQ166" s="22">
        <v>0</v>
      </c>
      <c r="AR166" s="22">
        <v>2613150</v>
      </c>
      <c r="AS166" s="22">
        <v>35178</v>
      </c>
      <c r="AT166" s="22">
        <v>358753</v>
      </c>
      <c r="AU166" s="22">
        <v>0</v>
      </c>
      <c r="AV166" s="22">
        <v>43261</v>
      </c>
      <c r="AW166" s="22">
        <v>77670</v>
      </c>
      <c r="AX166" s="22">
        <v>0</v>
      </c>
      <c r="AY166" s="22">
        <v>0</v>
      </c>
      <c r="AZ166" s="22">
        <v>9655</v>
      </c>
      <c r="BA166" s="22">
        <v>0</v>
      </c>
      <c r="BB166" s="22">
        <v>0</v>
      </c>
      <c r="BC166" s="22">
        <v>533813</v>
      </c>
      <c r="BD166" s="22">
        <v>0</v>
      </c>
      <c r="BE166" s="22">
        <v>0</v>
      </c>
      <c r="BF166" s="22">
        <v>5457</v>
      </c>
      <c r="BG166" s="22">
        <v>0</v>
      </c>
      <c r="BH166" s="22">
        <v>285866</v>
      </c>
      <c r="BI166" s="22">
        <v>162485</v>
      </c>
      <c r="BJ166" s="22">
        <v>136181</v>
      </c>
      <c r="BK166" s="22">
        <v>0</v>
      </c>
      <c r="BL166" s="22">
        <v>7230</v>
      </c>
      <c r="BM166" s="22">
        <v>0</v>
      </c>
      <c r="BN166" s="22">
        <v>2096</v>
      </c>
      <c r="BO166" s="22">
        <v>0</v>
      </c>
      <c r="BP166" s="22">
        <v>2100</v>
      </c>
      <c r="BQ166" s="22">
        <v>43940</v>
      </c>
      <c r="BR166" s="22">
        <v>15357</v>
      </c>
      <c r="BS166" s="22">
        <v>0</v>
      </c>
      <c r="BT166" s="22">
        <v>0</v>
      </c>
      <c r="BU166" s="22">
        <v>0</v>
      </c>
      <c r="BV166" s="22">
        <v>0</v>
      </c>
      <c r="BW166" s="22">
        <v>234452</v>
      </c>
      <c r="BX166" s="22">
        <v>27847</v>
      </c>
      <c r="BY166" s="22">
        <v>0</v>
      </c>
      <c r="BZ166" s="22">
        <v>0</v>
      </c>
      <c r="CA166" s="22">
        <v>318745</v>
      </c>
      <c r="CB166" s="22">
        <v>0</v>
      </c>
      <c r="CC166" s="22">
        <v>0</v>
      </c>
      <c r="CD166" s="22">
        <v>0</v>
      </c>
      <c r="CE166" s="22">
        <v>2300086</v>
      </c>
      <c r="CF166" s="22">
        <v>313064</v>
      </c>
    </row>
    <row r="167" spans="1:84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3406516</v>
      </c>
      <c r="F167" s="22">
        <v>0</v>
      </c>
      <c r="G167" s="22">
        <v>252655</v>
      </c>
      <c r="H167" s="22">
        <v>0</v>
      </c>
      <c r="I167" s="22">
        <v>0</v>
      </c>
      <c r="J167" s="22">
        <v>234969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647635</v>
      </c>
      <c r="Q167" s="22">
        <v>0</v>
      </c>
      <c r="R167" s="22">
        <v>0</v>
      </c>
      <c r="S167" s="22">
        <v>0</v>
      </c>
      <c r="T167" s="22">
        <v>0</v>
      </c>
      <c r="U167" s="22">
        <v>1899236</v>
      </c>
      <c r="V167" s="22">
        <v>72598</v>
      </c>
      <c r="W167" s="22">
        <v>403406</v>
      </c>
      <c r="X167" s="22">
        <v>0</v>
      </c>
      <c r="Y167" s="22">
        <v>163165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2335</v>
      </c>
      <c r="AI167" s="22">
        <v>0</v>
      </c>
      <c r="AJ167" s="22">
        <v>183439</v>
      </c>
      <c r="AK167" s="22">
        <v>200380</v>
      </c>
      <c r="AL167" s="22">
        <v>0</v>
      </c>
      <c r="AM167" s="22">
        <v>285670</v>
      </c>
      <c r="AN167" s="22">
        <v>0</v>
      </c>
      <c r="AO167" s="22">
        <v>0</v>
      </c>
      <c r="AP167" s="22">
        <v>0</v>
      </c>
      <c r="AQ167" s="22">
        <v>0</v>
      </c>
      <c r="AR167" s="22">
        <v>7752004</v>
      </c>
      <c r="AS167" s="22">
        <v>254778</v>
      </c>
      <c r="AT167" s="22">
        <v>1083724</v>
      </c>
      <c r="AU167" s="22">
        <v>437290</v>
      </c>
      <c r="AV167" s="22">
        <v>0</v>
      </c>
      <c r="AW167" s="22">
        <v>803100</v>
      </c>
      <c r="AX167" s="22">
        <v>0</v>
      </c>
      <c r="AY167" s="22">
        <v>0</v>
      </c>
      <c r="AZ167" s="22">
        <v>18556</v>
      </c>
      <c r="BA167" s="22">
        <v>0</v>
      </c>
      <c r="BB167" s="22">
        <v>0</v>
      </c>
      <c r="BC167" s="22">
        <v>2931626</v>
      </c>
      <c r="BD167" s="22">
        <v>0</v>
      </c>
      <c r="BE167" s="22">
        <v>0</v>
      </c>
      <c r="BF167" s="22">
        <v>0</v>
      </c>
      <c r="BG167" s="22">
        <v>0</v>
      </c>
      <c r="BH167" s="22">
        <v>0</v>
      </c>
      <c r="BI167" s="22">
        <v>198483</v>
      </c>
      <c r="BJ167" s="22">
        <v>755242</v>
      </c>
      <c r="BK167" s="22">
        <v>0</v>
      </c>
      <c r="BL167" s="22">
        <v>321688</v>
      </c>
      <c r="BM167" s="22">
        <v>0</v>
      </c>
      <c r="BN167" s="22">
        <v>0</v>
      </c>
      <c r="BO167" s="22">
        <v>0</v>
      </c>
      <c r="BP167" s="22">
        <v>1521</v>
      </c>
      <c r="BQ167" s="22">
        <v>0</v>
      </c>
      <c r="BR167" s="22">
        <v>1150</v>
      </c>
      <c r="BS167" s="22">
        <v>0</v>
      </c>
      <c r="BT167" s="22">
        <v>0</v>
      </c>
      <c r="BU167" s="22">
        <v>9195</v>
      </c>
      <c r="BV167" s="22">
        <v>0</v>
      </c>
      <c r="BW167" s="22">
        <v>764042</v>
      </c>
      <c r="BX167" s="22">
        <v>382155</v>
      </c>
      <c r="BY167" s="22">
        <v>20488</v>
      </c>
      <c r="BZ167" s="22">
        <v>0</v>
      </c>
      <c r="CA167" s="22">
        <v>0</v>
      </c>
      <c r="CB167" s="22">
        <v>0</v>
      </c>
      <c r="CC167" s="22">
        <v>0</v>
      </c>
      <c r="CD167" s="22">
        <v>0</v>
      </c>
      <c r="CE167" s="22">
        <v>7983038</v>
      </c>
      <c r="CF167" s="22">
        <v>-231034</v>
      </c>
    </row>
    <row r="168" spans="1:84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13354392</v>
      </c>
      <c r="F168" s="22">
        <v>0</v>
      </c>
      <c r="G168" s="22">
        <v>1337064</v>
      </c>
      <c r="H168" s="22">
        <v>0</v>
      </c>
      <c r="I168" s="22">
        <v>446132</v>
      </c>
      <c r="J168" s="22">
        <v>1936779</v>
      </c>
      <c r="K168" s="22">
        <v>0</v>
      </c>
      <c r="L168" s="22">
        <v>0</v>
      </c>
      <c r="M168" s="22">
        <v>130971</v>
      </c>
      <c r="N168" s="22">
        <v>0</v>
      </c>
      <c r="O168" s="22">
        <v>0</v>
      </c>
      <c r="P168" s="22">
        <v>1589243</v>
      </c>
      <c r="Q168" s="22">
        <v>0</v>
      </c>
      <c r="R168" s="22">
        <v>0</v>
      </c>
      <c r="S168" s="22">
        <v>0</v>
      </c>
      <c r="T168" s="22">
        <v>0</v>
      </c>
      <c r="U168" s="22">
        <v>3003598</v>
      </c>
      <c r="V168" s="22">
        <v>1956226</v>
      </c>
      <c r="W168" s="22">
        <v>696583</v>
      </c>
      <c r="X168" s="22">
        <v>0</v>
      </c>
      <c r="Y168" s="22">
        <v>537783</v>
      </c>
      <c r="Z168" s="22">
        <v>0</v>
      </c>
      <c r="AA168" s="22">
        <v>23687</v>
      </c>
      <c r="AB168" s="22">
        <v>0</v>
      </c>
      <c r="AC168" s="22">
        <v>27387</v>
      </c>
      <c r="AD168" s="22">
        <v>28210</v>
      </c>
      <c r="AE168" s="22">
        <v>432655</v>
      </c>
      <c r="AF168" s="22">
        <v>0</v>
      </c>
      <c r="AG168" s="22">
        <v>3050455</v>
      </c>
      <c r="AH168" s="22">
        <v>0</v>
      </c>
      <c r="AI168" s="22">
        <v>0</v>
      </c>
      <c r="AJ168" s="22">
        <v>932146</v>
      </c>
      <c r="AK168" s="22">
        <v>313263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0</v>
      </c>
      <c r="AR168" s="22">
        <v>29796574</v>
      </c>
      <c r="AS168" s="22">
        <v>300346</v>
      </c>
      <c r="AT168" s="22">
        <v>3676060</v>
      </c>
      <c r="AU168" s="22">
        <v>0</v>
      </c>
      <c r="AV168" s="22">
        <v>2517006</v>
      </c>
      <c r="AW168" s="22">
        <v>2442987</v>
      </c>
      <c r="AX168" s="22">
        <v>0</v>
      </c>
      <c r="AY168" s="22">
        <v>0</v>
      </c>
      <c r="AZ168" s="22">
        <v>370080</v>
      </c>
      <c r="BA168" s="22">
        <v>0</v>
      </c>
      <c r="BB168" s="22">
        <v>0</v>
      </c>
      <c r="BC168" s="22">
        <v>3151092</v>
      </c>
      <c r="BD168" s="22">
        <v>125292</v>
      </c>
      <c r="BE168" s="22">
        <v>0</v>
      </c>
      <c r="BF168" s="22">
        <v>0</v>
      </c>
      <c r="BG168" s="22">
        <v>0</v>
      </c>
      <c r="BH168" s="22">
        <v>3865716</v>
      </c>
      <c r="BI168" s="22">
        <v>1701235</v>
      </c>
      <c r="BJ168" s="22">
        <v>761259</v>
      </c>
      <c r="BK168" s="22">
        <v>0</v>
      </c>
      <c r="BL168" s="22">
        <v>650864</v>
      </c>
      <c r="BM168" s="22">
        <v>0</v>
      </c>
      <c r="BN168" s="22">
        <v>68508</v>
      </c>
      <c r="BO168" s="22">
        <v>0</v>
      </c>
      <c r="BP168" s="22">
        <v>365116</v>
      </c>
      <c r="BQ168" s="22">
        <v>153603</v>
      </c>
      <c r="BR168" s="22">
        <v>0</v>
      </c>
      <c r="BS168" s="22">
        <v>0</v>
      </c>
      <c r="BT168" s="22">
        <v>1843802</v>
      </c>
      <c r="BU168" s="22">
        <v>0</v>
      </c>
      <c r="BV168" s="22">
        <v>0</v>
      </c>
      <c r="BW168" s="22">
        <v>4251628</v>
      </c>
      <c r="BX168" s="22">
        <v>342571</v>
      </c>
      <c r="BY168" s="22">
        <v>0</v>
      </c>
      <c r="BZ168" s="22">
        <v>0</v>
      </c>
      <c r="CA168" s="22">
        <v>0</v>
      </c>
      <c r="CB168" s="22">
        <v>0</v>
      </c>
      <c r="CC168" s="22">
        <v>0</v>
      </c>
      <c r="CD168" s="22">
        <v>0</v>
      </c>
      <c r="CE168" s="22">
        <v>26587165</v>
      </c>
      <c r="CF168" s="22">
        <v>3209409</v>
      </c>
    </row>
    <row r="169" spans="1:84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0</v>
      </c>
      <c r="F169" s="22">
        <v>0</v>
      </c>
      <c r="G169" s="22">
        <v>1600089</v>
      </c>
      <c r="H169" s="22">
        <v>0</v>
      </c>
      <c r="I169" s="22">
        <v>0</v>
      </c>
      <c r="J169" s="22">
        <v>22565</v>
      </c>
      <c r="K169" s="22">
        <v>0</v>
      </c>
      <c r="L169" s="22">
        <v>0</v>
      </c>
      <c r="M169" s="22">
        <v>1148</v>
      </c>
      <c r="N169" s="22">
        <v>0</v>
      </c>
      <c r="O169" s="22">
        <v>0</v>
      </c>
      <c r="P169" s="22">
        <v>122445</v>
      </c>
      <c r="Q169" s="22">
        <v>0</v>
      </c>
      <c r="R169" s="22">
        <v>0</v>
      </c>
      <c r="S169" s="22">
        <v>0</v>
      </c>
      <c r="T169" s="22">
        <v>715</v>
      </c>
      <c r="U169" s="22">
        <v>3385372</v>
      </c>
      <c r="V169" s="22">
        <v>300831</v>
      </c>
      <c r="W169" s="22">
        <v>364874</v>
      </c>
      <c r="X169" s="22">
        <v>6511</v>
      </c>
      <c r="Y169" s="22">
        <v>145525</v>
      </c>
      <c r="Z169" s="22">
        <v>0</v>
      </c>
      <c r="AA169" s="22">
        <v>0</v>
      </c>
      <c r="AB169" s="22">
        <v>0</v>
      </c>
      <c r="AC169" s="22">
        <v>270835</v>
      </c>
      <c r="AD169" s="22">
        <v>5486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47751</v>
      </c>
      <c r="AK169" s="22">
        <v>0</v>
      </c>
      <c r="AL169" s="22">
        <v>0</v>
      </c>
      <c r="AM169" s="22">
        <v>0</v>
      </c>
      <c r="AN169" s="22">
        <v>778631</v>
      </c>
      <c r="AO169" s="22">
        <v>226407</v>
      </c>
      <c r="AP169" s="22">
        <v>0</v>
      </c>
      <c r="AQ169" s="22">
        <v>644</v>
      </c>
      <c r="AR169" s="22">
        <v>7279829</v>
      </c>
      <c r="AS169" s="22">
        <v>125211</v>
      </c>
      <c r="AT169" s="22">
        <v>562338</v>
      </c>
      <c r="AU169" s="22">
        <v>0</v>
      </c>
      <c r="AV169" s="22">
        <v>49763</v>
      </c>
      <c r="AW169" s="22">
        <v>122224</v>
      </c>
      <c r="AX169" s="22">
        <v>0</v>
      </c>
      <c r="AY169" s="22">
        <v>0</v>
      </c>
      <c r="AZ169" s="22">
        <v>0</v>
      </c>
      <c r="BA169" s="22">
        <v>0</v>
      </c>
      <c r="BB169" s="22">
        <v>0</v>
      </c>
      <c r="BC169" s="22">
        <v>860134</v>
      </c>
      <c r="BD169" s="22">
        <v>0</v>
      </c>
      <c r="BE169" s="22">
        <v>0</v>
      </c>
      <c r="BF169" s="22">
        <v>10633</v>
      </c>
      <c r="BG169" s="22">
        <v>0</v>
      </c>
      <c r="BH169" s="22">
        <v>665315</v>
      </c>
      <c r="BI169" s="22">
        <v>279673</v>
      </c>
      <c r="BJ169" s="22">
        <v>357577</v>
      </c>
      <c r="BK169" s="22">
        <v>16042</v>
      </c>
      <c r="BL169" s="22">
        <v>177117</v>
      </c>
      <c r="BM169" s="22">
        <v>0</v>
      </c>
      <c r="BN169" s="22">
        <v>0</v>
      </c>
      <c r="BO169" s="22">
        <v>6240</v>
      </c>
      <c r="BP169" s="22">
        <v>165464</v>
      </c>
      <c r="BQ169" s="22">
        <v>0</v>
      </c>
      <c r="BR169" s="22">
        <v>0</v>
      </c>
      <c r="BS169" s="22">
        <v>0</v>
      </c>
      <c r="BT169" s="22">
        <v>0</v>
      </c>
      <c r="BU169" s="22">
        <v>0</v>
      </c>
      <c r="BV169" s="22">
        <v>0</v>
      </c>
      <c r="BW169" s="22">
        <v>166514</v>
      </c>
      <c r="BX169" s="22">
        <v>44004</v>
      </c>
      <c r="BY169" s="22">
        <v>0</v>
      </c>
      <c r="BZ169" s="22">
        <v>0</v>
      </c>
      <c r="CA169" s="22">
        <v>516888</v>
      </c>
      <c r="CB169" s="22">
        <v>225336</v>
      </c>
      <c r="CC169" s="22">
        <v>0</v>
      </c>
      <c r="CD169" s="22">
        <v>0</v>
      </c>
      <c r="CE169" s="22">
        <v>4350473</v>
      </c>
      <c r="CF169" s="22">
        <v>2929356</v>
      </c>
    </row>
    <row r="170" spans="1:84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2359714</v>
      </c>
      <c r="F170" s="22">
        <v>0</v>
      </c>
      <c r="G170" s="22">
        <v>83057</v>
      </c>
      <c r="H170" s="22">
        <v>0</v>
      </c>
      <c r="I170" s="22">
        <v>0</v>
      </c>
      <c r="J170" s="22">
        <v>0</v>
      </c>
      <c r="K170" s="22">
        <v>20123</v>
      </c>
      <c r="L170" s="22">
        <v>0</v>
      </c>
      <c r="M170" s="22">
        <v>1571</v>
      </c>
      <c r="N170" s="22">
        <v>0</v>
      </c>
      <c r="O170" s="22">
        <v>0</v>
      </c>
      <c r="P170" s="22">
        <v>15074</v>
      </c>
      <c r="Q170" s="22">
        <v>39889</v>
      </c>
      <c r="R170" s="22">
        <v>0</v>
      </c>
      <c r="S170" s="22">
        <v>0</v>
      </c>
      <c r="T170" s="22">
        <v>0</v>
      </c>
      <c r="U170" s="22">
        <v>1542404</v>
      </c>
      <c r="V170" s="22">
        <v>135362</v>
      </c>
      <c r="W170" s="22">
        <v>194028</v>
      </c>
      <c r="X170" s="22">
        <v>0</v>
      </c>
      <c r="Y170" s="22">
        <v>24112</v>
      </c>
      <c r="Z170" s="22">
        <v>0</v>
      </c>
      <c r="AA170" s="22">
        <v>1400</v>
      </c>
      <c r="AB170" s="22">
        <v>14898</v>
      </c>
      <c r="AC170" s="22">
        <v>1123</v>
      </c>
      <c r="AD170" s="22">
        <v>0</v>
      </c>
      <c r="AE170" s="22">
        <v>27241</v>
      </c>
      <c r="AF170" s="22">
        <v>0</v>
      </c>
      <c r="AG170" s="22">
        <v>0</v>
      </c>
      <c r="AH170" s="22">
        <v>0</v>
      </c>
      <c r="AI170" s="22">
        <v>0</v>
      </c>
      <c r="AJ170" s="22">
        <v>225646</v>
      </c>
      <c r="AK170" s="22">
        <v>9665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0</v>
      </c>
      <c r="AR170" s="22">
        <v>4695307</v>
      </c>
      <c r="AS170" s="22">
        <v>93129</v>
      </c>
      <c r="AT170" s="22">
        <v>801263</v>
      </c>
      <c r="AU170" s="22">
        <v>0</v>
      </c>
      <c r="AV170" s="22">
        <v>0</v>
      </c>
      <c r="AW170" s="22">
        <v>222988</v>
      </c>
      <c r="AX170" s="22">
        <v>13427</v>
      </c>
      <c r="AY170" s="22">
        <v>0</v>
      </c>
      <c r="AZ170" s="22">
        <v>15123</v>
      </c>
      <c r="BA170" s="22">
        <v>0</v>
      </c>
      <c r="BB170" s="22">
        <v>0</v>
      </c>
      <c r="BC170" s="22">
        <v>1043989</v>
      </c>
      <c r="BD170" s="22">
        <v>63258</v>
      </c>
      <c r="BE170" s="22">
        <v>0</v>
      </c>
      <c r="BF170" s="22">
        <v>0</v>
      </c>
      <c r="BG170" s="22">
        <v>0</v>
      </c>
      <c r="BH170" s="22">
        <v>693178</v>
      </c>
      <c r="BI170" s="22">
        <v>242453</v>
      </c>
      <c r="BJ170" s="22">
        <v>154313</v>
      </c>
      <c r="BK170" s="22">
        <v>0</v>
      </c>
      <c r="BL170" s="22">
        <v>40886</v>
      </c>
      <c r="BM170" s="22">
        <v>0</v>
      </c>
      <c r="BN170" s="22">
        <v>3714</v>
      </c>
      <c r="BO170" s="22">
        <v>35352</v>
      </c>
      <c r="BP170" s="22">
        <v>33505</v>
      </c>
      <c r="BQ170" s="22">
        <v>0</v>
      </c>
      <c r="BR170" s="22">
        <v>36061</v>
      </c>
      <c r="BS170" s="22">
        <v>0</v>
      </c>
      <c r="BT170" s="22">
        <v>0</v>
      </c>
      <c r="BU170" s="22">
        <v>0</v>
      </c>
      <c r="BV170" s="22">
        <v>0</v>
      </c>
      <c r="BW170" s="22">
        <v>486736</v>
      </c>
      <c r="BX170" s="22">
        <v>112059</v>
      </c>
      <c r="BY170" s="22">
        <v>0</v>
      </c>
      <c r="BZ170" s="22">
        <v>0</v>
      </c>
      <c r="CA170" s="22">
        <v>0</v>
      </c>
      <c r="CB170" s="22">
        <v>0</v>
      </c>
      <c r="CC170" s="22">
        <v>0</v>
      </c>
      <c r="CD170" s="22">
        <v>0</v>
      </c>
      <c r="CE170" s="22">
        <v>4091434</v>
      </c>
      <c r="CF170" s="22">
        <v>603873</v>
      </c>
    </row>
    <row r="171" spans="1:84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10185408</v>
      </c>
      <c r="F171" s="22">
        <v>0</v>
      </c>
      <c r="G171" s="22">
        <v>650079</v>
      </c>
      <c r="H171" s="22">
        <v>0</v>
      </c>
      <c r="I171" s="22">
        <v>482525</v>
      </c>
      <c r="J171" s="22">
        <v>489167</v>
      </c>
      <c r="K171" s="22">
        <v>0</v>
      </c>
      <c r="L171" s="22">
        <v>0</v>
      </c>
      <c r="M171" s="22">
        <v>3398</v>
      </c>
      <c r="N171" s="22">
        <v>11515</v>
      </c>
      <c r="O171" s="22">
        <v>0</v>
      </c>
      <c r="P171" s="22">
        <v>712308</v>
      </c>
      <c r="Q171" s="22">
        <v>94374</v>
      </c>
      <c r="R171" s="22">
        <v>38844</v>
      </c>
      <c r="S171" s="22">
        <v>900</v>
      </c>
      <c r="T171" s="22">
        <v>0</v>
      </c>
      <c r="U171" s="22">
        <v>1946474</v>
      </c>
      <c r="V171" s="22">
        <v>1283119</v>
      </c>
      <c r="W171" s="22">
        <v>506527</v>
      </c>
      <c r="X171" s="22">
        <v>0</v>
      </c>
      <c r="Y171" s="22">
        <v>682182</v>
      </c>
      <c r="Z171" s="22">
        <v>0</v>
      </c>
      <c r="AA171" s="22">
        <v>3724</v>
      </c>
      <c r="AB171" s="22">
        <v>212908</v>
      </c>
      <c r="AC171" s="22">
        <v>62026</v>
      </c>
      <c r="AD171" s="22">
        <v>14718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2676450</v>
      </c>
      <c r="AK171" s="22">
        <v>172652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0</v>
      </c>
      <c r="AR171" s="22">
        <v>20229298</v>
      </c>
      <c r="AS171" s="22">
        <v>348618</v>
      </c>
      <c r="AT171" s="22">
        <v>2097826</v>
      </c>
      <c r="AU171" s="22">
        <v>0</v>
      </c>
      <c r="AV171" s="22">
        <v>2286564</v>
      </c>
      <c r="AW171" s="22">
        <v>612595</v>
      </c>
      <c r="AX171" s="22">
        <v>0</v>
      </c>
      <c r="AY171" s="22">
        <v>0</v>
      </c>
      <c r="AZ171" s="22">
        <v>135359</v>
      </c>
      <c r="BA171" s="22">
        <v>136414</v>
      </c>
      <c r="BB171" s="22">
        <v>0</v>
      </c>
      <c r="BC171" s="22">
        <v>4027007</v>
      </c>
      <c r="BD171" s="22">
        <v>54261</v>
      </c>
      <c r="BE171" s="22">
        <v>101786</v>
      </c>
      <c r="BF171" s="22">
        <v>29732</v>
      </c>
      <c r="BG171" s="22">
        <v>0</v>
      </c>
      <c r="BH171" s="22">
        <v>1481295</v>
      </c>
      <c r="BI171" s="22">
        <v>1770121</v>
      </c>
      <c r="BJ171" s="22">
        <v>683473</v>
      </c>
      <c r="BK171" s="22">
        <v>0</v>
      </c>
      <c r="BL171" s="22">
        <v>716847</v>
      </c>
      <c r="BM171" s="22">
        <v>0</v>
      </c>
      <c r="BN171" s="22">
        <v>0</v>
      </c>
      <c r="BO171" s="22">
        <v>350590</v>
      </c>
      <c r="BP171" s="22">
        <v>350859</v>
      </c>
      <c r="BQ171" s="22">
        <v>172042</v>
      </c>
      <c r="BR171" s="22">
        <v>0</v>
      </c>
      <c r="BS171" s="22">
        <v>0</v>
      </c>
      <c r="BT171" s="22">
        <v>0</v>
      </c>
      <c r="BU171" s="22">
        <v>0</v>
      </c>
      <c r="BV171" s="22">
        <v>0</v>
      </c>
      <c r="BW171" s="22">
        <v>4034042</v>
      </c>
      <c r="BX171" s="22">
        <v>380191</v>
      </c>
      <c r="BY171" s="22">
        <v>0</v>
      </c>
      <c r="BZ171" s="22">
        <v>0</v>
      </c>
      <c r="CA171" s="22">
        <v>0</v>
      </c>
      <c r="CB171" s="22">
        <v>0</v>
      </c>
      <c r="CC171" s="22">
        <v>0</v>
      </c>
      <c r="CD171" s="22">
        <v>0</v>
      </c>
      <c r="CE171" s="22">
        <v>19769622</v>
      </c>
      <c r="CF171" s="22">
        <v>459676</v>
      </c>
    </row>
    <row r="172" spans="1:84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530011</v>
      </c>
      <c r="F172" s="22">
        <v>0</v>
      </c>
      <c r="G172" s="22">
        <v>168767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9986</v>
      </c>
      <c r="N172" s="22">
        <v>0</v>
      </c>
      <c r="O172" s="22">
        <v>0</v>
      </c>
      <c r="P172" s="22">
        <v>154092</v>
      </c>
      <c r="Q172" s="22">
        <v>0</v>
      </c>
      <c r="R172" s="22">
        <v>0</v>
      </c>
      <c r="S172" s="22">
        <v>0</v>
      </c>
      <c r="T172" s="22">
        <v>0</v>
      </c>
      <c r="U172" s="22">
        <v>193792</v>
      </c>
      <c r="V172" s="22">
        <v>96072</v>
      </c>
      <c r="W172" s="22">
        <v>249186</v>
      </c>
      <c r="X172" s="22">
        <v>0</v>
      </c>
      <c r="Y172" s="22">
        <v>76732</v>
      </c>
      <c r="Z172" s="22">
        <v>0</v>
      </c>
      <c r="AA172" s="22">
        <v>0</v>
      </c>
      <c r="AB172" s="22">
        <v>0</v>
      </c>
      <c r="AC172" s="22">
        <v>1900</v>
      </c>
      <c r="AD172" s="22">
        <v>0</v>
      </c>
      <c r="AE172" s="22">
        <v>17420</v>
      </c>
      <c r="AF172" s="22">
        <v>0</v>
      </c>
      <c r="AG172" s="22">
        <v>0</v>
      </c>
      <c r="AH172" s="22">
        <v>0</v>
      </c>
      <c r="AI172" s="22">
        <v>0</v>
      </c>
      <c r="AJ172" s="22">
        <v>25716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0</v>
      </c>
      <c r="AR172" s="22">
        <v>1523674</v>
      </c>
      <c r="AS172" s="22">
        <v>25639</v>
      </c>
      <c r="AT172" s="22">
        <v>304343</v>
      </c>
      <c r="AU172" s="22">
        <v>0</v>
      </c>
      <c r="AV172" s="22">
        <v>0</v>
      </c>
      <c r="AW172" s="22">
        <v>37656</v>
      </c>
      <c r="AX172" s="22">
        <v>11661</v>
      </c>
      <c r="AY172" s="22">
        <v>0</v>
      </c>
      <c r="AZ172" s="22">
        <v>39196</v>
      </c>
      <c r="BA172" s="22">
        <v>0</v>
      </c>
      <c r="BB172" s="22">
        <v>174013</v>
      </c>
      <c r="BC172" s="22">
        <v>200627</v>
      </c>
      <c r="BD172" s="22">
        <v>0</v>
      </c>
      <c r="BE172" s="22">
        <v>0</v>
      </c>
      <c r="BF172" s="22">
        <v>0</v>
      </c>
      <c r="BG172" s="22">
        <v>0</v>
      </c>
      <c r="BH172" s="22">
        <v>242693</v>
      </c>
      <c r="BI172" s="22">
        <v>76163</v>
      </c>
      <c r="BJ172" s="22">
        <v>112893</v>
      </c>
      <c r="BK172" s="22">
        <v>0</v>
      </c>
      <c r="BL172" s="22">
        <v>77404</v>
      </c>
      <c r="BM172" s="22">
        <v>0</v>
      </c>
      <c r="BN172" s="22">
        <v>1500</v>
      </c>
      <c r="BO172" s="22">
        <v>0</v>
      </c>
      <c r="BP172" s="22">
        <v>1472</v>
      </c>
      <c r="BQ172" s="22">
        <v>0</v>
      </c>
      <c r="BR172" s="22">
        <v>10420</v>
      </c>
      <c r="BS172" s="22">
        <v>0</v>
      </c>
      <c r="BT172" s="22">
        <v>0</v>
      </c>
      <c r="BU172" s="22">
        <v>0</v>
      </c>
      <c r="BV172" s="22">
        <v>0</v>
      </c>
      <c r="BW172" s="22">
        <v>76464</v>
      </c>
      <c r="BX172" s="22">
        <v>0</v>
      </c>
      <c r="BY172" s="22">
        <v>0</v>
      </c>
      <c r="BZ172" s="22">
        <v>10206</v>
      </c>
      <c r="CA172" s="22">
        <v>0</v>
      </c>
      <c r="CB172" s="22">
        <v>0</v>
      </c>
      <c r="CC172" s="22">
        <v>0</v>
      </c>
      <c r="CD172" s="22">
        <v>0</v>
      </c>
      <c r="CE172" s="22">
        <v>1402350</v>
      </c>
      <c r="CF172" s="22">
        <v>121324</v>
      </c>
    </row>
    <row r="173" spans="1:84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9574828</v>
      </c>
      <c r="F173" s="22">
        <v>0</v>
      </c>
      <c r="G173" s="22">
        <v>78512</v>
      </c>
      <c r="H173" s="22">
        <v>0</v>
      </c>
      <c r="I173" s="22">
        <v>647683</v>
      </c>
      <c r="J173" s="22">
        <v>142740</v>
      </c>
      <c r="K173" s="22">
        <v>0</v>
      </c>
      <c r="L173" s="22">
        <v>0</v>
      </c>
      <c r="M173" s="22">
        <v>125204</v>
      </c>
      <c r="N173" s="22">
        <v>0</v>
      </c>
      <c r="O173" s="22">
        <v>0</v>
      </c>
      <c r="P173" s="22">
        <v>740066</v>
      </c>
      <c r="Q173" s="22">
        <v>1723896</v>
      </c>
      <c r="R173" s="22">
        <v>0</v>
      </c>
      <c r="S173" s="22">
        <v>0</v>
      </c>
      <c r="T173" s="22">
        <v>0</v>
      </c>
      <c r="U173" s="22">
        <v>3859781</v>
      </c>
      <c r="V173" s="22">
        <v>1192548</v>
      </c>
      <c r="W173" s="22">
        <v>876966</v>
      </c>
      <c r="X173" s="22">
        <v>0</v>
      </c>
      <c r="Y173" s="22">
        <v>161576</v>
      </c>
      <c r="Z173" s="22">
        <v>0</v>
      </c>
      <c r="AA173" s="22">
        <v>27293</v>
      </c>
      <c r="AB173" s="22">
        <v>0</v>
      </c>
      <c r="AC173" s="22">
        <v>70854</v>
      </c>
      <c r="AD173" s="22">
        <v>171739</v>
      </c>
      <c r="AE173" s="22">
        <v>1200</v>
      </c>
      <c r="AF173" s="22">
        <v>0</v>
      </c>
      <c r="AG173" s="22">
        <v>295647</v>
      </c>
      <c r="AH173" s="22">
        <v>0</v>
      </c>
      <c r="AI173" s="22">
        <v>0</v>
      </c>
      <c r="AJ173" s="22">
        <v>1612868</v>
      </c>
      <c r="AK173" s="22">
        <v>64819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0</v>
      </c>
      <c r="AR173" s="22">
        <v>21368220</v>
      </c>
      <c r="AS173" s="22">
        <v>220826</v>
      </c>
      <c r="AT173" s="22">
        <v>1284220</v>
      </c>
      <c r="AU173" s="22">
        <v>0</v>
      </c>
      <c r="AV173" s="22">
        <v>1327156</v>
      </c>
      <c r="AW173" s="22">
        <v>1076823</v>
      </c>
      <c r="AX173" s="22">
        <v>40092</v>
      </c>
      <c r="AY173" s="22">
        <v>0</v>
      </c>
      <c r="AZ173" s="22">
        <v>236565</v>
      </c>
      <c r="BA173" s="22">
        <v>0</v>
      </c>
      <c r="BB173" s="22">
        <v>880729</v>
      </c>
      <c r="BC173" s="22">
        <v>4425280</v>
      </c>
      <c r="BD173" s="22">
        <v>90338</v>
      </c>
      <c r="BE173" s="22">
        <v>0</v>
      </c>
      <c r="BF173" s="22">
        <v>120142</v>
      </c>
      <c r="BG173" s="22">
        <v>0</v>
      </c>
      <c r="BH173" s="22">
        <v>3639827</v>
      </c>
      <c r="BI173" s="22">
        <v>908821</v>
      </c>
      <c r="BJ173" s="22">
        <v>752984</v>
      </c>
      <c r="BK173" s="22">
        <v>0</v>
      </c>
      <c r="BL173" s="22">
        <v>205275</v>
      </c>
      <c r="BM173" s="22">
        <v>0</v>
      </c>
      <c r="BN173" s="22">
        <v>49336</v>
      </c>
      <c r="BO173" s="22">
        <v>0</v>
      </c>
      <c r="BP173" s="22">
        <v>515599</v>
      </c>
      <c r="BQ173" s="22">
        <v>604021</v>
      </c>
      <c r="BR173" s="22">
        <v>54206</v>
      </c>
      <c r="BS173" s="22">
        <v>85967</v>
      </c>
      <c r="BT173" s="22">
        <v>133466</v>
      </c>
      <c r="BU173" s="22">
        <v>0</v>
      </c>
      <c r="BV173" s="22">
        <v>0</v>
      </c>
      <c r="BW173" s="22">
        <v>4156956</v>
      </c>
      <c r="BX173" s="22">
        <v>559922</v>
      </c>
      <c r="BY173" s="22">
        <v>0</v>
      </c>
      <c r="BZ173" s="22">
        <v>0</v>
      </c>
      <c r="CA173" s="22">
        <v>0</v>
      </c>
      <c r="CB173" s="22">
        <v>0</v>
      </c>
      <c r="CC173" s="22">
        <v>0</v>
      </c>
      <c r="CD173" s="22">
        <v>0</v>
      </c>
      <c r="CE173" s="22">
        <v>21368551</v>
      </c>
      <c r="CF173" s="22">
        <v>-331</v>
      </c>
    </row>
    <row r="174" spans="1:84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28528824</v>
      </c>
      <c r="F174" s="22">
        <v>71972</v>
      </c>
      <c r="G174" s="22">
        <v>698702</v>
      </c>
      <c r="H174" s="22">
        <v>0</v>
      </c>
      <c r="I174" s="22">
        <v>1234557</v>
      </c>
      <c r="J174" s="22">
        <v>750883</v>
      </c>
      <c r="K174" s="22">
        <v>0</v>
      </c>
      <c r="L174" s="22">
        <v>0</v>
      </c>
      <c r="M174" s="22">
        <v>430855</v>
      </c>
      <c r="N174" s="22">
        <v>0</v>
      </c>
      <c r="O174" s="22">
        <v>0</v>
      </c>
      <c r="P174" s="22">
        <v>7972843</v>
      </c>
      <c r="Q174" s="22">
        <v>0</v>
      </c>
      <c r="R174" s="22">
        <v>0</v>
      </c>
      <c r="S174" s="22">
        <v>4088938</v>
      </c>
      <c r="T174" s="22">
        <v>461376</v>
      </c>
      <c r="U174" s="22">
        <v>7303091</v>
      </c>
      <c r="V174" s="22">
        <v>4950990</v>
      </c>
      <c r="W174" s="22">
        <v>2156276</v>
      </c>
      <c r="X174" s="22">
        <v>0</v>
      </c>
      <c r="Y174" s="22">
        <v>827578</v>
      </c>
      <c r="Z174" s="22">
        <v>0</v>
      </c>
      <c r="AA174" s="22">
        <v>0</v>
      </c>
      <c r="AB174" s="22">
        <v>0</v>
      </c>
      <c r="AC174" s="22">
        <v>1226105</v>
      </c>
      <c r="AD174" s="22">
        <v>0</v>
      </c>
      <c r="AE174" s="22">
        <v>0</v>
      </c>
      <c r="AF174" s="22">
        <v>0</v>
      </c>
      <c r="AG174" s="22">
        <v>0</v>
      </c>
      <c r="AH174" s="22">
        <v>22873</v>
      </c>
      <c r="AI174" s="22">
        <v>0</v>
      </c>
      <c r="AJ174" s="22">
        <v>5576172</v>
      </c>
      <c r="AK174" s="22">
        <v>875204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0</v>
      </c>
      <c r="AR174" s="22">
        <v>67177239</v>
      </c>
      <c r="AS174" s="22">
        <v>714141</v>
      </c>
      <c r="AT174" s="22">
        <v>8456228</v>
      </c>
      <c r="AU174" s="22">
        <v>0</v>
      </c>
      <c r="AV174" s="22">
        <v>4877475</v>
      </c>
      <c r="AW174" s="22">
        <v>2313049</v>
      </c>
      <c r="AX174" s="22">
        <v>405</v>
      </c>
      <c r="AY174" s="22">
        <v>20886</v>
      </c>
      <c r="AZ174" s="22">
        <v>972250</v>
      </c>
      <c r="BA174" s="22">
        <v>0</v>
      </c>
      <c r="BB174" s="22">
        <v>718698</v>
      </c>
      <c r="BC174" s="22">
        <v>5764361</v>
      </c>
      <c r="BD174" s="22">
        <v>0</v>
      </c>
      <c r="BE174" s="22">
        <v>0</v>
      </c>
      <c r="BF174" s="22">
        <v>1775065</v>
      </c>
      <c r="BG174" s="22">
        <v>1314730</v>
      </c>
      <c r="BH174" s="22">
        <v>4381367</v>
      </c>
      <c r="BI174" s="22">
        <v>4259306</v>
      </c>
      <c r="BJ174" s="22">
        <v>2111719</v>
      </c>
      <c r="BK174" s="22">
        <v>0</v>
      </c>
      <c r="BL174" s="22">
        <v>1216504</v>
      </c>
      <c r="BM174" s="22">
        <v>0</v>
      </c>
      <c r="BN174" s="22">
        <v>0</v>
      </c>
      <c r="BO174" s="22">
        <v>0</v>
      </c>
      <c r="BP174" s="22">
        <v>2448828</v>
      </c>
      <c r="BQ174" s="22">
        <v>435362</v>
      </c>
      <c r="BR174" s="22">
        <v>0</v>
      </c>
      <c r="BS174" s="22">
        <v>0</v>
      </c>
      <c r="BT174" s="22">
        <v>0</v>
      </c>
      <c r="BU174" s="22">
        <v>0</v>
      </c>
      <c r="BV174" s="22">
        <v>0</v>
      </c>
      <c r="BW174" s="22">
        <v>10666516</v>
      </c>
      <c r="BX174" s="22">
        <v>3201963</v>
      </c>
      <c r="BY174" s="22">
        <v>0</v>
      </c>
      <c r="BZ174" s="22">
        <v>0</v>
      </c>
      <c r="CA174" s="22">
        <v>0</v>
      </c>
      <c r="CB174" s="22">
        <v>0</v>
      </c>
      <c r="CC174" s="22">
        <v>0</v>
      </c>
      <c r="CD174" s="22">
        <v>0</v>
      </c>
      <c r="CE174" s="22">
        <v>55648853</v>
      </c>
      <c r="CF174" s="22">
        <v>11528386</v>
      </c>
    </row>
    <row r="175" spans="1:84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15821667</v>
      </c>
      <c r="F175" s="22">
        <v>4559987</v>
      </c>
      <c r="G175" s="22">
        <v>0</v>
      </c>
      <c r="H175" s="22">
        <v>0</v>
      </c>
      <c r="I175" s="22">
        <v>693315</v>
      </c>
      <c r="J175" s="22">
        <v>937667</v>
      </c>
      <c r="K175" s="22">
        <v>0</v>
      </c>
      <c r="L175" s="22">
        <v>0</v>
      </c>
      <c r="M175" s="22">
        <v>513227</v>
      </c>
      <c r="N175" s="22">
        <v>656404</v>
      </c>
      <c r="O175" s="22">
        <v>489375</v>
      </c>
      <c r="P175" s="22">
        <v>1193520</v>
      </c>
      <c r="Q175" s="22">
        <v>0</v>
      </c>
      <c r="R175" s="22">
        <v>0</v>
      </c>
      <c r="S175" s="22">
        <v>903976</v>
      </c>
      <c r="T175" s="22">
        <v>0</v>
      </c>
      <c r="U175" s="22">
        <v>5671330</v>
      </c>
      <c r="V175" s="22">
        <v>6065318</v>
      </c>
      <c r="W175" s="22">
        <v>1347450</v>
      </c>
      <c r="X175" s="22">
        <v>0</v>
      </c>
      <c r="Y175" s="22">
        <v>0</v>
      </c>
      <c r="Z175" s="22">
        <v>0</v>
      </c>
      <c r="AA175" s="22">
        <v>100582</v>
      </c>
      <c r="AB175" s="22">
        <v>0</v>
      </c>
      <c r="AC175" s="22">
        <v>409179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31760</v>
      </c>
      <c r="AJ175" s="22">
        <v>3036884</v>
      </c>
      <c r="AK175" s="22">
        <v>132575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0</v>
      </c>
      <c r="AR175" s="22">
        <v>42564216</v>
      </c>
      <c r="AS175" s="22">
        <v>449781</v>
      </c>
      <c r="AT175" s="22">
        <v>6631378</v>
      </c>
      <c r="AU175" s="22">
        <v>0</v>
      </c>
      <c r="AV175" s="22">
        <v>2865108</v>
      </c>
      <c r="AW175" s="22">
        <v>2785732</v>
      </c>
      <c r="AX175" s="22">
        <v>273478</v>
      </c>
      <c r="AY175" s="22">
        <v>0</v>
      </c>
      <c r="AZ175" s="22">
        <v>783309</v>
      </c>
      <c r="BA175" s="22">
        <v>1314147</v>
      </c>
      <c r="BB175" s="22">
        <v>1305884</v>
      </c>
      <c r="BC175" s="22">
        <v>4205168</v>
      </c>
      <c r="BD175" s="22">
        <v>0</v>
      </c>
      <c r="BE175" s="22">
        <v>0</v>
      </c>
      <c r="BF175" s="22">
        <v>654486</v>
      </c>
      <c r="BG175" s="22">
        <v>0</v>
      </c>
      <c r="BH175" s="22">
        <v>3546368</v>
      </c>
      <c r="BI175" s="22">
        <v>4012539</v>
      </c>
      <c r="BJ175" s="22">
        <v>1383578</v>
      </c>
      <c r="BK175" s="22">
        <v>0</v>
      </c>
      <c r="BL175" s="22">
        <v>0</v>
      </c>
      <c r="BM175" s="22">
        <v>0</v>
      </c>
      <c r="BN175" s="22">
        <v>38953</v>
      </c>
      <c r="BO175" s="22">
        <v>0</v>
      </c>
      <c r="BP175" s="22">
        <v>981507</v>
      </c>
      <c r="BQ175" s="22">
        <v>0</v>
      </c>
      <c r="BR175" s="22">
        <v>0</v>
      </c>
      <c r="BS175" s="22">
        <v>0</v>
      </c>
      <c r="BT175" s="22">
        <v>0</v>
      </c>
      <c r="BU175" s="22">
        <v>0</v>
      </c>
      <c r="BV175" s="22">
        <v>0</v>
      </c>
      <c r="BW175" s="22">
        <v>6886461</v>
      </c>
      <c r="BX175" s="22">
        <v>949529</v>
      </c>
      <c r="BY175" s="22">
        <v>0</v>
      </c>
      <c r="BZ175" s="22">
        <v>0</v>
      </c>
      <c r="CA175" s="22">
        <v>0</v>
      </c>
      <c r="CB175" s="22">
        <v>0</v>
      </c>
      <c r="CC175" s="22">
        <v>0</v>
      </c>
      <c r="CD175" s="22">
        <v>0</v>
      </c>
      <c r="CE175" s="22">
        <v>39067406</v>
      </c>
      <c r="CF175" s="22">
        <v>3496810</v>
      </c>
    </row>
    <row r="176" spans="1:84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3701582</v>
      </c>
      <c r="F176" s="22">
        <v>0</v>
      </c>
      <c r="G176" s="22">
        <v>1005051</v>
      </c>
      <c r="H176" s="22">
        <v>0</v>
      </c>
      <c r="I176" s="22">
        <v>0</v>
      </c>
      <c r="J176" s="22">
        <v>992014</v>
      </c>
      <c r="K176" s="22">
        <v>0</v>
      </c>
      <c r="L176" s="22">
        <v>0</v>
      </c>
      <c r="M176" s="22">
        <v>3755</v>
      </c>
      <c r="N176" s="22">
        <v>7589</v>
      </c>
      <c r="O176" s="22">
        <v>0</v>
      </c>
      <c r="P176" s="22">
        <v>84957</v>
      </c>
      <c r="Q176" s="22">
        <v>0</v>
      </c>
      <c r="R176" s="22">
        <v>0</v>
      </c>
      <c r="S176" s="22">
        <v>0</v>
      </c>
      <c r="T176" s="22">
        <v>0</v>
      </c>
      <c r="U176" s="22">
        <v>3146131</v>
      </c>
      <c r="V176" s="22">
        <v>817210</v>
      </c>
      <c r="W176" s="22">
        <v>323611</v>
      </c>
      <c r="X176" s="22">
        <v>0</v>
      </c>
      <c r="Y176" s="22">
        <v>140436</v>
      </c>
      <c r="Z176" s="22">
        <v>0</v>
      </c>
      <c r="AA176" s="22">
        <v>0</v>
      </c>
      <c r="AB176" s="22">
        <v>0</v>
      </c>
      <c r="AC176" s="22">
        <v>65500</v>
      </c>
      <c r="AD176" s="22">
        <v>107558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1797176</v>
      </c>
      <c r="AK176" s="22">
        <v>62811</v>
      </c>
      <c r="AL176" s="22">
        <v>0</v>
      </c>
      <c r="AM176" s="22">
        <v>0</v>
      </c>
      <c r="AN176" s="22">
        <v>1288753</v>
      </c>
      <c r="AO176" s="22">
        <v>0</v>
      </c>
      <c r="AP176" s="22">
        <v>0</v>
      </c>
      <c r="AQ176" s="22">
        <v>0</v>
      </c>
      <c r="AR176" s="22">
        <v>13544134</v>
      </c>
      <c r="AS176" s="22">
        <v>459534</v>
      </c>
      <c r="AT176" s="22">
        <v>783026</v>
      </c>
      <c r="AU176" s="22">
        <v>0</v>
      </c>
      <c r="AV176" s="22">
        <v>157399</v>
      </c>
      <c r="AW176" s="22">
        <v>716066</v>
      </c>
      <c r="AX176" s="22">
        <v>21036</v>
      </c>
      <c r="AY176" s="22">
        <v>0</v>
      </c>
      <c r="AZ176" s="22">
        <v>202727</v>
      </c>
      <c r="BA176" s="22">
        <v>1486</v>
      </c>
      <c r="BB176" s="22">
        <v>0</v>
      </c>
      <c r="BC176" s="22">
        <v>1441044</v>
      </c>
      <c r="BD176" s="22">
        <v>0</v>
      </c>
      <c r="BE176" s="22">
        <v>0</v>
      </c>
      <c r="BF176" s="22">
        <v>0</v>
      </c>
      <c r="BG176" s="22">
        <v>0</v>
      </c>
      <c r="BH176" s="22">
        <v>1140686</v>
      </c>
      <c r="BI176" s="22">
        <v>960870</v>
      </c>
      <c r="BJ176" s="22">
        <v>234783</v>
      </c>
      <c r="BK176" s="22">
        <v>0</v>
      </c>
      <c r="BL176" s="22">
        <v>174010</v>
      </c>
      <c r="BM176" s="22">
        <v>0</v>
      </c>
      <c r="BN176" s="22">
        <v>0</v>
      </c>
      <c r="BO176" s="22">
        <v>0</v>
      </c>
      <c r="BP176" s="22">
        <v>264026</v>
      </c>
      <c r="BQ176" s="22">
        <v>374362</v>
      </c>
      <c r="BR176" s="22">
        <v>0</v>
      </c>
      <c r="BS176" s="22">
        <v>0</v>
      </c>
      <c r="BT176" s="22">
        <v>0</v>
      </c>
      <c r="BU176" s="22">
        <v>0</v>
      </c>
      <c r="BV176" s="22">
        <v>0</v>
      </c>
      <c r="BW176" s="22">
        <v>2063753</v>
      </c>
      <c r="BX176" s="22">
        <v>197580</v>
      </c>
      <c r="BY176" s="22">
        <v>0</v>
      </c>
      <c r="BZ176" s="22">
        <v>0</v>
      </c>
      <c r="CA176" s="22">
        <v>1156913</v>
      </c>
      <c r="CB176" s="22">
        <v>0</v>
      </c>
      <c r="CC176" s="22">
        <v>0</v>
      </c>
      <c r="CD176" s="22">
        <v>0</v>
      </c>
      <c r="CE176" s="22">
        <v>10349301</v>
      </c>
      <c r="CF176" s="22">
        <v>3194833</v>
      </c>
    </row>
    <row r="177" spans="1:84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2929226</v>
      </c>
      <c r="F177" s="22">
        <v>0</v>
      </c>
      <c r="G177" s="22">
        <v>591215</v>
      </c>
      <c r="H177" s="22">
        <v>0</v>
      </c>
      <c r="I177" s="22">
        <v>0</v>
      </c>
      <c r="J177" s="22">
        <v>492949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774223</v>
      </c>
      <c r="Q177" s="22">
        <v>0</v>
      </c>
      <c r="R177" s="22">
        <v>0</v>
      </c>
      <c r="S177" s="22">
        <v>0</v>
      </c>
      <c r="T177" s="22">
        <v>0</v>
      </c>
      <c r="U177" s="22">
        <v>717168</v>
      </c>
      <c r="V177" s="22">
        <v>116497</v>
      </c>
      <c r="W177" s="22">
        <v>174714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3195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71475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4753</v>
      </c>
      <c r="AR177" s="22">
        <v>5875415</v>
      </c>
      <c r="AS177" s="22">
        <v>159422</v>
      </c>
      <c r="AT177" s="22">
        <v>1103496</v>
      </c>
      <c r="AU177" s="22">
        <v>0</v>
      </c>
      <c r="AV177" s="22">
        <v>0</v>
      </c>
      <c r="AW177" s="22">
        <v>454812</v>
      </c>
      <c r="AX177" s="22">
        <v>0</v>
      </c>
      <c r="AY177" s="22">
        <v>0</v>
      </c>
      <c r="AZ177" s="22">
        <v>196169</v>
      </c>
      <c r="BA177" s="22">
        <v>0</v>
      </c>
      <c r="BB177" s="22">
        <v>927589</v>
      </c>
      <c r="BC177" s="22">
        <v>226011</v>
      </c>
      <c r="BD177" s="22">
        <v>10000</v>
      </c>
      <c r="BE177" s="22">
        <v>0</v>
      </c>
      <c r="BF177" s="22">
        <v>39776</v>
      </c>
      <c r="BG177" s="22">
        <v>0</v>
      </c>
      <c r="BH177" s="22">
        <v>844881</v>
      </c>
      <c r="BI177" s="22">
        <v>128755</v>
      </c>
      <c r="BJ177" s="22">
        <v>199595</v>
      </c>
      <c r="BK177" s="22">
        <v>0</v>
      </c>
      <c r="BL177" s="22">
        <v>35520</v>
      </c>
      <c r="BM177" s="22">
        <v>0</v>
      </c>
      <c r="BN177" s="22">
        <v>0</v>
      </c>
      <c r="BO177" s="22">
        <v>0</v>
      </c>
      <c r="BP177" s="22">
        <v>1335</v>
      </c>
      <c r="BQ177" s="22">
        <v>28609</v>
      </c>
      <c r="BR177" s="22">
        <v>0</v>
      </c>
      <c r="BS177" s="22">
        <v>0</v>
      </c>
      <c r="BT177" s="22">
        <v>0</v>
      </c>
      <c r="BU177" s="22">
        <v>0</v>
      </c>
      <c r="BV177" s="22">
        <v>0</v>
      </c>
      <c r="BW177" s="22">
        <v>747106</v>
      </c>
      <c r="BX177" s="22">
        <v>212614</v>
      </c>
      <c r="BY177" s="22">
        <v>0</v>
      </c>
      <c r="BZ177" s="22">
        <v>0</v>
      </c>
      <c r="CA177" s="22">
        <v>0</v>
      </c>
      <c r="CB177" s="22">
        <v>0</v>
      </c>
      <c r="CC177" s="22">
        <v>0</v>
      </c>
      <c r="CD177" s="22">
        <v>0</v>
      </c>
      <c r="CE177" s="22">
        <v>5315690</v>
      </c>
      <c r="CF177" s="22">
        <v>559725</v>
      </c>
    </row>
    <row r="178" spans="1:84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26753189</v>
      </c>
      <c r="H178" s="22">
        <v>3583721</v>
      </c>
      <c r="I178" s="22">
        <v>610764</v>
      </c>
      <c r="J178" s="22">
        <v>246331</v>
      </c>
      <c r="K178" s="22">
        <v>0</v>
      </c>
      <c r="L178" s="22">
        <v>0</v>
      </c>
      <c r="M178" s="22">
        <v>292180</v>
      </c>
      <c r="N178" s="22">
        <v>680702</v>
      </c>
      <c r="O178" s="22">
        <v>0</v>
      </c>
      <c r="P178" s="22">
        <v>9026122</v>
      </c>
      <c r="Q178" s="22">
        <v>0</v>
      </c>
      <c r="R178" s="22">
        <v>0</v>
      </c>
      <c r="S178" s="22">
        <v>4531</v>
      </c>
      <c r="T178" s="22">
        <v>0</v>
      </c>
      <c r="U178" s="22">
        <v>5798434</v>
      </c>
      <c r="V178" s="22">
        <v>6432683</v>
      </c>
      <c r="W178" s="22">
        <v>2134053</v>
      </c>
      <c r="X178" s="22">
        <v>0</v>
      </c>
      <c r="Y178" s="22">
        <v>1164960</v>
      </c>
      <c r="Z178" s="22">
        <v>0</v>
      </c>
      <c r="AA178" s="22">
        <v>64747</v>
      </c>
      <c r="AB178" s="22">
        <v>0</v>
      </c>
      <c r="AC178" s="22">
        <v>1137851</v>
      </c>
      <c r="AD178" s="22">
        <v>139736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3573066</v>
      </c>
      <c r="AK178" s="22">
        <v>444142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0</v>
      </c>
      <c r="AR178" s="22">
        <v>62087212</v>
      </c>
      <c r="AS178" s="22">
        <v>544648</v>
      </c>
      <c r="AT178" s="22">
        <v>4062226</v>
      </c>
      <c r="AU178" s="22">
        <v>0</v>
      </c>
      <c r="AV178" s="22">
        <v>3711445</v>
      </c>
      <c r="AW178" s="22">
        <v>1527989</v>
      </c>
      <c r="AX178" s="22">
        <v>17486</v>
      </c>
      <c r="AY178" s="22">
        <v>0</v>
      </c>
      <c r="AZ178" s="22">
        <v>1233379</v>
      </c>
      <c r="BA178" s="22">
        <v>118795</v>
      </c>
      <c r="BB178" s="22">
        <v>0</v>
      </c>
      <c r="BC178" s="22">
        <v>10099400</v>
      </c>
      <c r="BD178" s="22">
        <v>0</v>
      </c>
      <c r="BE178" s="22">
        <v>0</v>
      </c>
      <c r="BF178" s="22">
        <v>811845</v>
      </c>
      <c r="BG178" s="22">
        <v>0</v>
      </c>
      <c r="BH178" s="22">
        <v>3086632</v>
      </c>
      <c r="BI178" s="22">
        <v>4808656</v>
      </c>
      <c r="BJ178" s="22">
        <v>1878494</v>
      </c>
      <c r="BK178" s="22">
        <v>0</v>
      </c>
      <c r="BL178" s="22">
        <v>2104227</v>
      </c>
      <c r="BM178" s="22">
        <v>0</v>
      </c>
      <c r="BN178" s="22">
        <v>20194</v>
      </c>
      <c r="BO178" s="22">
        <v>0</v>
      </c>
      <c r="BP178" s="22">
        <v>1318435</v>
      </c>
      <c r="BQ178" s="22">
        <v>370913</v>
      </c>
      <c r="BR178" s="22">
        <v>0</v>
      </c>
      <c r="BS178" s="22">
        <v>0</v>
      </c>
      <c r="BT178" s="22">
        <v>0</v>
      </c>
      <c r="BU178" s="22">
        <v>0</v>
      </c>
      <c r="BV178" s="22">
        <v>0</v>
      </c>
      <c r="BW178" s="22">
        <v>11921745</v>
      </c>
      <c r="BX178" s="22">
        <v>562947</v>
      </c>
      <c r="BY178" s="22">
        <v>0</v>
      </c>
      <c r="BZ178" s="22">
        <v>0</v>
      </c>
      <c r="CA178" s="22">
        <v>0</v>
      </c>
      <c r="CB178" s="22">
        <v>0</v>
      </c>
      <c r="CC178" s="22">
        <v>0</v>
      </c>
      <c r="CD178" s="22">
        <v>0</v>
      </c>
      <c r="CE178" s="22">
        <v>48199456</v>
      </c>
      <c r="CF178" s="22">
        <v>13887756</v>
      </c>
    </row>
    <row r="179" spans="1:84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15008312</v>
      </c>
      <c r="F179" s="22">
        <v>4000</v>
      </c>
      <c r="G179" s="22">
        <v>396773</v>
      </c>
      <c r="H179" s="22">
        <v>0</v>
      </c>
      <c r="I179" s="22">
        <v>1602802</v>
      </c>
      <c r="J179" s="22">
        <v>283211</v>
      </c>
      <c r="K179" s="22">
        <v>39710</v>
      </c>
      <c r="L179" s="22">
        <v>0</v>
      </c>
      <c r="M179" s="22">
        <v>181498</v>
      </c>
      <c r="N179" s="22">
        <v>0</v>
      </c>
      <c r="O179" s="22">
        <v>0</v>
      </c>
      <c r="P179" s="22">
        <v>828033</v>
      </c>
      <c r="Q179" s="22">
        <v>0</v>
      </c>
      <c r="R179" s="22">
        <v>0</v>
      </c>
      <c r="S179" s="22">
        <v>1183899</v>
      </c>
      <c r="T179" s="22">
        <v>0</v>
      </c>
      <c r="U179" s="22">
        <v>3748701</v>
      </c>
      <c r="V179" s="22">
        <v>3667203</v>
      </c>
      <c r="W179" s="22">
        <v>2203950</v>
      </c>
      <c r="X179" s="22">
        <v>0</v>
      </c>
      <c r="Y179" s="22">
        <v>0</v>
      </c>
      <c r="Z179" s="22">
        <v>0</v>
      </c>
      <c r="AA179" s="22">
        <v>87328</v>
      </c>
      <c r="AB179" s="22">
        <v>0</v>
      </c>
      <c r="AC179" s="22">
        <v>708974</v>
      </c>
      <c r="AD179" s="22">
        <v>0</v>
      </c>
      <c r="AE179" s="22">
        <v>412417</v>
      </c>
      <c r="AF179" s="22">
        <v>0</v>
      </c>
      <c r="AG179" s="22">
        <v>528210</v>
      </c>
      <c r="AH179" s="22">
        <v>0</v>
      </c>
      <c r="AI179" s="22">
        <v>0</v>
      </c>
      <c r="AJ179" s="22">
        <v>1204199</v>
      </c>
      <c r="AK179" s="22">
        <v>225977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0</v>
      </c>
      <c r="AR179" s="22">
        <v>32315197</v>
      </c>
      <c r="AS179" s="22">
        <v>588510</v>
      </c>
      <c r="AT179" s="22">
        <v>3570350</v>
      </c>
      <c r="AU179" s="22">
        <v>0</v>
      </c>
      <c r="AV179" s="22">
        <v>5123310</v>
      </c>
      <c r="AW179" s="22">
        <v>1309026</v>
      </c>
      <c r="AX179" s="22">
        <v>15387</v>
      </c>
      <c r="AY179" s="22">
        <v>0</v>
      </c>
      <c r="AZ179" s="22">
        <v>181498</v>
      </c>
      <c r="BA179" s="22">
        <v>0</v>
      </c>
      <c r="BB179" s="22">
        <v>0</v>
      </c>
      <c r="BC179" s="22">
        <v>5176467</v>
      </c>
      <c r="BD179" s="22">
        <v>0</v>
      </c>
      <c r="BE179" s="22">
        <v>0</v>
      </c>
      <c r="BF179" s="22">
        <v>2102546</v>
      </c>
      <c r="BG179" s="22">
        <v>145750</v>
      </c>
      <c r="BH179" s="22">
        <v>3151160</v>
      </c>
      <c r="BI179" s="22">
        <v>4079696</v>
      </c>
      <c r="BJ179" s="22">
        <v>2191235</v>
      </c>
      <c r="BK179" s="22">
        <v>0</v>
      </c>
      <c r="BL179" s="22">
        <v>70896</v>
      </c>
      <c r="BM179" s="22">
        <v>0</v>
      </c>
      <c r="BN179" s="22">
        <v>140898</v>
      </c>
      <c r="BO179" s="22">
        <v>0</v>
      </c>
      <c r="BP179" s="22">
        <v>265640</v>
      </c>
      <c r="BQ179" s="22">
        <v>0</v>
      </c>
      <c r="BR179" s="22">
        <v>514743</v>
      </c>
      <c r="BS179" s="22">
        <v>466125</v>
      </c>
      <c r="BT179" s="22">
        <v>1347422</v>
      </c>
      <c r="BU179" s="22">
        <v>0</v>
      </c>
      <c r="BV179" s="22">
        <v>0</v>
      </c>
      <c r="BW179" s="22">
        <v>4209973</v>
      </c>
      <c r="BX179" s="22">
        <v>875434</v>
      </c>
      <c r="BY179" s="22">
        <v>0</v>
      </c>
      <c r="BZ179" s="22">
        <v>0</v>
      </c>
      <c r="CA179" s="22">
        <v>0</v>
      </c>
      <c r="CB179" s="22">
        <v>0</v>
      </c>
      <c r="CC179" s="22">
        <v>0</v>
      </c>
      <c r="CD179" s="22">
        <v>0</v>
      </c>
      <c r="CE179" s="22">
        <v>35526066</v>
      </c>
      <c r="CF179" s="22">
        <v>-3210869</v>
      </c>
    </row>
    <row r="180" spans="1:84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2165422</v>
      </c>
      <c r="F180" s="22">
        <v>0</v>
      </c>
      <c r="G180" s="22">
        <v>21635</v>
      </c>
      <c r="H180" s="22">
        <v>678985</v>
      </c>
      <c r="I180" s="22">
        <v>0</v>
      </c>
      <c r="J180" s="22">
        <v>0</v>
      </c>
      <c r="K180" s="22">
        <v>0</v>
      </c>
      <c r="L180" s="22">
        <v>0</v>
      </c>
      <c r="M180" s="22">
        <v>1450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8375</v>
      </c>
      <c r="U180" s="22">
        <v>530709</v>
      </c>
      <c r="V180" s="22">
        <v>159926</v>
      </c>
      <c r="W180" s="22">
        <v>111638</v>
      </c>
      <c r="X180" s="22">
        <v>9744</v>
      </c>
      <c r="Y180" s="22">
        <v>41616</v>
      </c>
      <c r="Z180" s="22">
        <v>0</v>
      </c>
      <c r="AA180" s="22">
        <v>8790</v>
      </c>
      <c r="AB180" s="22">
        <v>1000</v>
      </c>
      <c r="AC180" s="22">
        <v>8293</v>
      </c>
      <c r="AD180" s="22">
        <v>0</v>
      </c>
      <c r="AE180" s="22">
        <v>900</v>
      </c>
      <c r="AF180" s="22">
        <v>0</v>
      </c>
      <c r="AG180" s="22">
        <v>0</v>
      </c>
      <c r="AH180" s="22">
        <v>0</v>
      </c>
      <c r="AI180" s="22">
        <v>0</v>
      </c>
      <c r="AJ180" s="22">
        <v>564892</v>
      </c>
      <c r="AK180" s="22">
        <v>31430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0</v>
      </c>
      <c r="AR180" s="22">
        <v>4344805</v>
      </c>
      <c r="AS180" s="22">
        <v>77026</v>
      </c>
      <c r="AT180" s="22">
        <v>587928</v>
      </c>
      <c r="AU180" s="22">
        <v>0</v>
      </c>
      <c r="AV180" s="22">
        <v>59078</v>
      </c>
      <c r="AW180" s="22">
        <v>53150</v>
      </c>
      <c r="AX180" s="22">
        <v>0</v>
      </c>
      <c r="AY180" s="22">
        <v>0</v>
      </c>
      <c r="AZ180" s="22">
        <v>58013</v>
      </c>
      <c r="BA180" s="22">
        <v>0</v>
      </c>
      <c r="BB180" s="22">
        <v>539821</v>
      </c>
      <c r="BC180" s="22">
        <v>401869</v>
      </c>
      <c r="BD180" s="22">
        <v>0</v>
      </c>
      <c r="BE180" s="22">
        <v>0</v>
      </c>
      <c r="BF180" s="22">
        <v>0</v>
      </c>
      <c r="BG180" s="22">
        <v>0</v>
      </c>
      <c r="BH180" s="22">
        <v>832446</v>
      </c>
      <c r="BI180" s="22">
        <v>141370</v>
      </c>
      <c r="BJ180" s="22">
        <v>78807</v>
      </c>
      <c r="BK180" s="22">
        <v>0</v>
      </c>
      <c r="BL180" s="22">
        <v>47939</v>
      </c>
      <c r="BM180" s="22">
        <v>0</v>
      </c>
      <c r="BN180" s="22">
        <v>0</v>
      </c>
      <c r="BO180" s="22">
        <v>0</v>
      </c>
      <c r="BP180" s="22">
        <v>38635</v>
      </c>
      <c r="BQ180" s="22">
        <v>0</v>
      </c>
      <c r="BR180" s="22">
        <v>0</v>
      </c>
      <c r="BS180" s="22">
        <v>0</v>
      </c>
      <c r="BT180" s="22">
        <v>0</v>
      </c>
      <c r="BU180" s="22">
        <v>0</v>
      </c>
      <c r="BV180" s="22">
        <v>0</v>
      </c>
      <c r="BW180" s="22">
        <v>935004</v>
      </c>
      <c r="BX180" s="22">
        <v>76691</v>
      </c>
      <c r="BY180" s="22">
        <v>0</v>
      </c>
      <c r="BZ180" s="22">
        <v>0</v>
      </c>
      <c r="CA180" s="22">
        <v>0</v>
      </c>
      <c r="CB180" s="22">
        <v>0</v>
      </c>
      <c r="CC180" s="22">
        <v>0</v>
      </c>
      <c r="CD180" s="22">
        <v>0</v>
      </c>
      <c r="CE180" s="22">
        <v>3927777</v>
      </c>
      <c r="CF180" s="22">
        <v>417028</v>
      </c>
    </row>
    <row r="181" spans="1:84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3267186</v>
      </c>
      <c r="F181" s="22">
        <v>0</v>
      </c>
      <c r="G181" s="22">
        <v>97972</v>
      </c>
      <c r="H181" s="22">
        <v>0</v>
      </c>
      <c r="I181" s="22">
        <v>0</v>
      </c>
      <c r="J181" s="22">
        <v>0</v>
      </c>
      <c r="K181" s="22">
        <v>2235</v>
      </c>
      <c r="L181" s="22">
        <v>0</v>
      </c>
      <c r="M181" s="22">
        <v>3235</v>
      </c>
      <c r="N181" s="22">
        <v>0</v>
      </c>
      <c r="O181" s="22">
        <v>0</v>
      </c>
      <c r="P181" s="22">
        <v>519425</v>
      </c>
      <c r="Q181" s="22">
        <v>26881</v>
      </c>
      <c r="R181" s="22">
        <v>0</v>
      </c>
      <c r="S181" s="22">
        <v>0</v>
      </c>
      <c r="T181" s="22">
        <v>0</v>
      </c>
      <c r="U181" s="22">
        <v>1254548</v>
      </c>
      <c r="V181" s="22">
        <v>215811</v>
      </c>
      <c r="W181" s="22">
        <v>125822</v>
      </c>
      <c r="X181" s="22">
        <v>0</v>
      </c>
      <c r="Y181" s="22">
        <v>426911</v>
      </c>
      <c r="Z181" s="22">
        <v>0</v>
      </c>
      <c r="AA181" s="22">
        <v>33631</v>
      </c>
      <c r="AB181" s="22">
        <v>0</v>
      </c>
      <c r="AC181" s="22">
        <v>0</v>
      </c>
      <c r="AD181" s="22">
        <v>0</v>
      </c>
      <c r="AE181" s="22">
        <v>30000</v>
      </c>
      <c r="AF181" s="22">
        <v>0</v>
      </c>
      <c r="AG181" s="22">
        <v>0</v>
      </c>
      <c r="AH181" s="22">
        <v>0</v>
      </c>
      <c r="AI181" s="22">
        <v>0</v>
      </c>
      <c r="AJ181" s="22">
        <v>358464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1768360</v>
      </c>
      <c r="AR181" s="22">
        <v>8130481</v>
      </c>
      <c r="AS181" s="22">
        <v>92111</v>
      </c>
      <c r="AT181" s="22">
        <v>1127971</v>
      </c>
      <c r="AU181" s="22">
        <v>0</v>
      </c>
      <c r="AV181" s="22">
        <v>0</v>
      </c>
      <c r="AW181" s="22">
        <v>328657</v>
      </c>
      <c r="AX181" s="22">
        <v>2234</v>
      </c>
      <c r="AY181" s="22">
        <v>0</v>
      </c>
      <c r="AZ181" s="22">
        <v>199312</v>
      </c>
      <c r="BA181" s="22">
        <v>0</v>
      </c>
      <c r="BB181" s="22">
        <v>0</v>
      </c>
      <c r="BC181" s="22">
        <v>860716</v>
      </c>
      <c r="BD181" s="22">
        <v>30374</v>
      </c>
      <c r="BE181" s="22">
        <v>0</v>
      </c>
      <c r="BF181" s="22">
        <v>0</v>
      </c>
      <c r="BG181" s="22">
        <v>0</v>
      </c>
      <c r="BH181" s="22">
        <v>1160423</v>
      </c>
      <c r="BI181" s="22">
        <v>129645</v>
      </c>
      <c r="BJ181" s="22">
        <v>108048</v>
      </c>
      <c r="BK181" s="22">
        <v>0</v>
      </c>
      <c r="BL181" s="22">
        <v>425128</v>
      </c>
      <c r="BM181" s="22">
        <v>0</v>
      </c>
      <c r="BN181" s="22">
        <v>31957</v>
      </c>
      <c r="BO181" s="22">
        <v>0</v>
      </c>
      <c r="BP181" s="22">
        <v>0</v>
      </c>
      <c r="BQ181" s="22">
        <v>0</v>
      </c>
      <c r="BR181" s="22">
        <v>45000</v>
      </c>
      <c r="BS181" s="22">
        <v>0</v>
      </c>
      <c r="BT181" s="22">
        <v>0</v>
      </c>
      <c r="BU181" s="22">
        <v>0</v>
      </c>
      <c r="BV181" s="22">
        <v>0</v>
      </c>
      <c r="BW181" s="22">
        <v>987887</v>
      </c>
      <c r="BX181" s="22">
        <v>0</v>
      </c>
      <c r="BY181" s="22">
        <v>0</v>
      </c>
      <c r="BZ181" s="22">
        <v>0</v>
      </c>
      <c r="CA181" s="22">
        <v>0</v>
      </c>
      <c r="CB181" s="22">
        <v>0</v>
      </c>
      <c r="CC181" s="22">
        <v>0</v>
      </c>
      <c r="CD181" s="22">
        <v>1411488</v>
      </c>
      <c r="CE181" s="22">
        <v>6940951</v>
      </c>
      <c r="CF181" s="22">
        <v>1189530</v>
      </c>
    </row>
    <row r="182" spans="1:84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2098425</v>
      </c>
      <c r="F182" s="22">
        <v>0</v>
      </c>
      <c r="G182" s="22">
        <v>78284</v>
      </c>
      <c r="H182" s="22">
        <v>0</v>
      </c>
      <c r="I182" s="22">
        <v>0</v>
      </c>
      <c r="J182" s="22">
        <v>25332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297075</v>
      </c>
      <c r="Q182" s="22">
        <v>0</v>
      </c>
      <c r="R182" s="22">
        <v>0</v>
      </c>
      <c r="S182" s="22">
        <v>0</v>
      </c>
      <c r="T182" s="22">
        <v>0</v>
      </c>
      <c r="U182" s="22">
        <v>640006</v>
      </c>
      <c r="V182" s="22">
        <v>159029</v>
      </c>
      <c r="W182" s="22">
        <v>209106</v>
      </c>
      <c r="X182" s="22">
        <v>443162</v>
      </c>
      <c r="Y182" s="22">
        <v>104352</v>
      </c>
      <c r="Z182" s="22">
        <v>0</v>
      </c>
      <c r="AA182" s="22">
        <v>0</v>
      </c>
      <c r="AB182" s="22">
        <v>6019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108900</v>
      </c>
      <c r="AI182" s="22">
        <v>0</v>
      </c>
      <c r="AJ182" s="22">
        <v>179800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0</v>
      </c>
      <c r="AR182" s="22">
        <v>4349490</v>
      </c>
      <c r="AS182" s="22">
        <v>168560</v>
      </c>
      <c r="AT182" s="22">
        <v>1157716</v>
      </c>
      <c r="AU182" s="22">
        <v>0</v>
      </c>
      <c r="AV182" s="22">
        <v>2945</v>
      </c>
      <c r="AW182" s="22">
        <v>50212</v>
      </c>
      <c r="AX182" s="22">
        <v>0</v>
      </c>
      <c r="AY182" s="22">
        <v>0</v>
      </c>
      <c r="AZ182" s="22">
        <v>0</v>
      </c>
      <c r="BA182" s="22">
        <v>0</v>
      </c>
      <c r="BB182" s="22">
        <v>0</v>
      </c>
      <c r="BC182" s="22">
        <v>0</v>
      </c>
      <c r="BD182" s="22">
        <v>1147194</v>
      </c>
      <c r="BE182" s="22">
        <v>0</v>
      </c>
      <c r="BF182" s="22">
        <v>20873</v>
      </c>
      <c r="BG182" s="22">
        <v>0</v>
      </c>
      <c r="BH182" s="22">
        <v>623892</v>
      </c>
      <c r="BI182" s="22">
        <v>70136</v>
      </c>
      <c r="BJ182" s="22">
        <v>127609</v>
      </c>
      <c r="BK182" s="22">
        <v>0</v>
      </c>
      <c r="BL182" s="22">
        <v>122237</v>
      </c>
      <c r="BM182" s="22">
        <v>0</v>
      </c>
      <c r="BN182" s="22">
        <v>0</v>
      </c>
      <c r="BO182" s="22">
        <v>0</v>
      </c>
      <c r="BP182" s="22">
        <v>0</v>
      </c>
      <c r="BQ182" s="22">
        <v>78486</v>
      </c>
      <c r="BR182" s="22">
        <v>0</v>
      </c>
      <c r="BS182" s="22">
        <v>0</v>
      </c>
      <c r="BT182" s="22">
        <v>0</v>
      </c>
      <c r="BU182" s="22">
        <v>154520</v>
      </c>
      <c r="BV182" s="22">
        <v>0</v>
      </c>
      <c r="BW182" s="22">
        <v>397863</v>
      </c>
      <c r="BX182" s="22">
        <v>31583</v>
      </c>
      <c r="BY182" s="22">
        <v>0</v>
      </c>
      <c r="BZ182" s="22">
        <v>0</v>
      </c>
      <c r="CA182" s="22">
        <v>0</v>
      </c>
      <c r="CB182" s="22">
        <v>0</v>
      </c>
      <c r="CC182" s="22">
        <v>0</v>
      </c>
      <c r="CD182" s="22">
        <v>0</v>
      </c>
      <c r="CE182" s="22">
        <v>4153826</v>
      </c>
      <c r="CF182" s="22">
        <v>195664</v>
      </c>
    </row>
    <row r="183" spans="1:84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5890489</v>
      </c>
      <c r="F183" s="22">
        <v>0</v>
      </c>
      <c r="G183" s="22">
        <v>62675</v>
      </c>
      <c r="H183" s="22">
        <v>0</v>
      </c>
      <c r="I183" s="22">
        <v>9951</v>
      </c>
      <c r="J183" s="22">
        <v>435796</v>
      </c>
      <c r="K183" s="22">
        <v>0</v>
      </c>
      <c r="L183" s="22">
        <v>0</v>
      </c>
      <c r="M183" s="22">
        <v>52775</v>
      </c>
      <c r="N183" s="22">
        <v>0</v>
      </c>
      <c r="O183" s="22">
        <v>0</v>
      </c>
      <c r="P183" s="22">
        <v>233468</v>
      </c>
      <c r="Q183" s="22">
        <v>10553</v>
      </c>
      <c r="R183" s="22">
        <v>0</v>
      </c>
      <c r="S183" s="22">
        <v>0</v>
      </c>
      <c r="T183" s="22">
        <v>0</v>
      </c>
      <c r="U183" s="22">
        <v>1276981</v>
      </c>
      <c r="V183" s="22">
        <v>764773</v>
      </c>
      <c r="W183" s="22">
        <v>347474</v>
      </c>
      <c r="X183" s="22">
        <v>0</v>
      </c>
      <c r="Y183" s="22">
        <v>0</v>
      </c>
      <c r="Z183" s="22">
        <v>0</v>
      </c>
      <c r="AA183" s="22">
        <v>6853</v>
      </c>
      <c r="AB183" s="22">
        <v>0</v>
      </c>
      <c r="AC183" s="22">
        <v>146402</v>
      </c>
      <c r="AD183" s="22">
        <v>0</v>
      </c>
      <c r="AE183" s="22">
        <v>0</v>
      </c>
      <c r="AF183" s="22">
        <v>36622</v>
      </c>
      <c r="AG183" s="22">
        <v>0</v>
      </c>
      <c r="AH183" s="22">
        <v>0</v>
      </c>
      <c r="AI183" s="22">
        <v>188011</v>
      </c>
      <c r="AJ183" s="22">
        <v>0</v>
      </c>
      <c r="AK183" s="22">
        <v>95761</v>
      </c>
      <c r="AL183" s="22">
        <v>0</v>
      </c>
      <c r="AM183" s="22">
        <v>0</v>
      </c>
      <c r="AN183" s="22">
        <v>1143954</v>
      </c>
      <c r="AO183" s="22">
        <v>0</v>
      </c>
      <c r="AP183" s="22">
        <v>0</v>
      </c>
      <c r="AQ183" s="22">
        <v>0</v>
      </c>
      <c r="AR183" s="22">
        <v>10702538</v>
      </c>
      <c r="AS183" s="22">
        <v>188818</v>
      </c>
      <c r="AT183" s="22">
        <v>992510</v>
      </c>
      <c r="AU183" s="22">
        <v>0</v>
      </c>
      <c r="AV183" s="22">
        <v>0</v>
      </c>
      <c r="AW183" s="22">
        <v>480688</v>
      </c>
      <c r="AX183" s="22">
        <v>0</v>
      </c>
      <c r="AY183" s="22">
        <v>0</v>
      </c>
      <c r="AZ183" s="22">
        <v>260556</v>
      </c>
      <c r="BA183" s="22">
        <v>0</v>
      </c>
      <c r="BB183" s="22">
        <v>0</v>
      </c>
      <c r="BC183" s="22">
        <v>2763412</v>
      </c>
      <c r="BD183" s="22">
        <v>139398</v>
      </c>
      <c r="BE183" s="22">
        <v>0</v>
      </c>
      <c r="BF183" s="22">
        <v>23576</v>
      </c>
      <c r="BG183" s="22">
        <v>0</v>
      </c>
      <c r="BH183" s="22">
        <v>1806175</v>
      </c>
      <c r="BI183" s="22">
        <v>559247</v>
      </c>
      <c r="BJ183" s="22">
        <v>760121</v>
      </c>
      <c r="BK183" s="22">
        <v>0</v>
      </c>
      <c r="BL183" s="22">
        <v>150000</v>
      </c>
      <c r="BM183" s="22">
        <v>0</v>
      </c>
      <c r="BN183" s="22">
        <v>55810</v>
      </c>
      <c r="BO183" s="22">
        <v>103732</v>
      </c>
      <c r="BP183" s="22">
        <v>150280</v>
      </c>
      <c r="BQ183" s="22">
        <v>29282</v>
      </c>
      <c r="BR183" s="22">
        <v>0</v>
      </c>
      <c r="BS183" s="22">
        <v>95504</v>
      </c>
      <c r="BT183" s="22">
        <v>0</v>
      </c>
      <c r="BU183" s="22">
        <v>0</v>
      </c>
      <c r="BV183" s="22">
        <v>433612</v>
      </c>
      <c r="BW183" s="22">
        <v>855787</v>
      </c>
      <c r="BX183" s="22">
        <v>274733</v>
      </c>
      <c r="BY183" s="22">
        <v>0</v>
      </c>
      <c r="BZ183" s="22">
        <v>0</v>
      </c>
      <c r="CA183" s="22">
        <v>1417523</v>
      </c>
      <c r="CB183" s="22">
        <v>0</v>
      </c>
      <c r="CC183" s="22">
        <v>0</v>
      </c>
      <c r="CD183" s="22">
        <v>38135</v>
      </c>
      <c r="CE183" s="22">
        <v>11578899</v>
      </c>
      <c r="CF183" s="22">
        <v>-876361</v>
      </c>
    </row>
    <row r="184" spans="1:84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1555042</v>
      </c>
      <c r="F184" s="22">
        <v>0</v>
      </c>
      <c r="G184" s="22">
        <v>0</v>
      </c>
      <c r="H184" s="22">
        <v>422339</v>
      </c>
      <c r="I184" s="22">
        <v>0</v>
      </c>
      <c r="J184" s="22">
        <v>0</v>
      </c>
      <c r="K184" s="22">
        <v>0</v>
      </c>
      <c r="L184" s="22">
        <v>18090</v>
      </c>
      <c r="M184" s="22">
        <v>2529</v>
      </c>
      <c r="N184" s="22">
        <v>0</v>
      </c>
      <c r="O184" s="22">
        <v>0</v>
      </c>
      <c r="P184" s="22">
        <v>147527</v>
      </c>
      <c r="Q184" s="22">
        <v>0</v>
      </c>
      <c r="R184" s="22">
        <v>0</v>
      </c>
      <c r="S184" s="22">
        <v>0</v>
      </c>
      <c r="T184" s="22">
        <v>2217</v>
      </c>
      <c r="U184" s="22">
        <v>459507</v>
      </c>
      <c r="V184" s="22">
        <v>2161075</v>
      </c>
      <c r="W184" s="22">
        <v>186612</v>
      </c>
      <c r="X184" s="22">
        <v>0</v>
      </c>
      <c r="Y184" s="22">
        <v>0</v>
      </c>
      <c r="Z184" s="22">
        <v>0</v>
      </c>
      <c r="AA184" s="22">
        <v>7300</v>
      </c>
      <c r="AB184" s="22">
        <v>0</v>
      </c>
      <c r="AC184" s="22">
        <v>38681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24674</v>
      </c>
      <c r="AK184" s="22">
        <v>314481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0</v>
      </c>
      <c r="AR184" s="22">
        <v>5340074</v>
      </c>
      <c r="AS184" s="22">
        <v>72903</v>
      </c>
      <c r="AT184" s="22">
        <v>469627</v>
      </c>
      <c r="AU184" s="22">
        <v>0</v>
      </c>
      <c r="AV184" s="22">
        <v>0</v>
      </c>
      <c r="AW184" s="22">
        <v>160460</v>
      </c>
      <c r="AX184" s="22">
        <v>0</v>
      </c>
      <c r="AY184" s="22">
        <v>0</v>
      </c>
      <c r="AZ184" s="22">
        <v>69257</v>
      </c>
      <c r="BA184" s="22">
        <v>0</v>
      </c>
      <c r="BB184" s="22">
        <v>0</v>
      </c>
      <c r="BC184" s="22">
        <v>725823</v>
      </c>
      <c r="BD184" s="22">
        <v>0</v>
      </c>
      <c r="BE184" s="22">
        <v>0</v>
      </c>
      <c r="BF184" s="22">
        <v>0</v>
      </c>
      <c r="BG184" s="22">
        <v>0</v>
      </c>
      <c r="BH184" s="22">
        <v>678290</v>
      </c>
      <c r="BI184" s="22">
        <v>88945</v>
      </c>
      <c r="BJ184" s="22">
        <v>269028</v>
      </c>
      <c r="BK184" s="22">
        <v>0</v>
      </c>
      <c r="BL184" s="22">
        <v>10288</v>
      </c>
      <c r="BM184" s="22">
        <v>0</v>
      </c>
      <c r="BN184" s="22">
        <v>18867</v>
      </c>
      <c r="BO184" s="22">
        <v>0</v>
      </c>
      <c r="BP184" s="22">
        <v>32488</v>
      </c>
      <c r="BQ184" s="22">
        <v>0</v>
      </c>
      <c r="BR184" s="22">
        <v>0</v>
      </c>
      <c r="BS184" s="22">
        <v>0</v>
      </c>
      <c r="BT184" s="22">
        <v>0</v>
      </c>
      <c r="BU184" s="22">
        <v>0</v>
      </c>
      <c r="BV184" s="22">
        <v>0</v>
      </c>
      <c r="BW184" s="22">
        <v>713888</v>
      </c>
      <c r="BX184" s="22">
        <v>65034</v>
      </c>
      <c r="BY184" s="22">
        <v>0</v>
      </c>
      <c r="BZ184" s="22">
        <v>0</v>
      </c>
      <c r="CA184" s="22">
        <v>0</v>
      </c>
      <c r="CB184" s="22">
        <v>0</v>
      </c>
      <c r="CC184" s="22">
        <v>0</v>
      </c>
      <c r="CD184" s="22">
        <v>0</v>
      </c>
      <c r="CE184" s="22">
        <v>3374898</v>
      </c>
      <c r="CF184" s="22">
        <v>1965176</v>
      </c>
    </row>
    <row r="185" spans="1:84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11755689</v>
      </c>
      <c r="F185" s="22">
        <v>400</v>
      </c>
      <c r="G185" s="22">
        <v>215716</v>
      </c>
      <c r="H185" s="22">
        <v>29118</v>
      </c>
      <c r="I185" s="22">
        <v>391147</v>
      </c>
      <c r="J185" s="22">
        <v>354090</v>
      </c>
      <c r="K185" s="22">
        <v>0</v>
      </c>
      <c r="L185" s="22">
        <v>0</v>
      </c>
      <c r="M185" s="22">
        <v>152927</v>
      </c>
      <c r="N185" s="22">
        <v>0</v>
      </c>
      <c r="O185" s="22">
        <v>878</v>
      </c>
      <c r="P185" s="22">
        <v>647781</v>
      </c>
      <c r="Q185" s="22">
        <v>0</v>
      </c>
      <c r="R185" s="22">
        <v>0</v>
      </c>
      <c r="S185" s="22">
        <v>0</v>
      </c>
      <c r="T185" s="22">
        <v>0</v>
      </c>
      <c r="U185" s="22">
        <v>2173731</v>
      </c>
      <c r="V185" s="22">
        <v>1648645</v>
      </c>
      <c r="W185" s="22">
        <v>1147649</v>
      </c>
      <c r="X185" s="22">
        <v>0</v>
      </c>
      <c r="Y185" s="22">
        <v>555723</v>
      </c>
      <c r="Z185" s="22">
        <v>0</v>
      </c>
      <c r="AA185" s="22">
        <v>165759</v>
      </c>
      <c r="AB185" s="22">
        <v>6000</v>
      </c>
      <c r="AC185" s="22">
        <v>183839</v>
      </c>
      <c r="AD185" s="22">
        <v>0</v>
      </c>
      <c r="AE185" s="22">
        <v>200000</v>
      </c>
      <c r="AF185" s="22">
        <v>0</v>
      </c>
      <c r="AG185" s="22">
        <v>0</v>
      </c>
      <c r="AH185" s="22">
        <v>0</v>
      </c>
      <c r="AI185" s="22">
        <v>0</v>
      </c>
      <c r="AJ185" s="22">
        <v>1286873</v>
      </c>
      <c r="AK185" s="22">
        <v>121158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0</v>
      </c>
      <c r="AR185" s="22">
        <v>21037123</v>
      </c>
      <c r="AS185" s="22">
        <v>444293</v>
      </c>
      <c r="AT185" s="22">
        <v>1347995</v>
      </c>
      <c r="AU185" s="22">
        <v>971568</v>
      </c>
      <c r="AV185" s="22">
        <v>1265496</v>
      </c>
      <c r="AW185" s="22">
        <v>952224</v>
      </c>
      <c r="AX185" s="22">
        <v>49148</v>
      </c>
      <c r="AY185" s="22">
        <v>0</v>
      </c>
      <c r="AZ185" s="22">
        <v>347621</v>
      </c>
      <c r="BA185" s="22">
        <v>0</v>
      </c>
      <c r="BB185" s="22">
        <v>420200</v>
      </c>
      <c r="BC185" s="22">
        <v>3789799</v>
      </c>
      <c r="BD185" s="22">
        <v>0</v>
      </c>
      <c r="BE185" s="22">
        <v>0</v>
      </c>
      <c r="BF185" s="22">
        <v>0</v>
      </c>
      <c r="BG185" s="22">
        <v>0</v>
      </c>
      <c r="BH185" s="22">
        <v>1920240</v>
      </c>
      <c r="BI185" s="22">
        <v>931161</v>
      </c>
      <c r="BJ185" s="22">
        <v>1781363</v>
      </c>
      <c r="BK185" s="22">
        <v>0</v>
      </c>
      <c r="BL185" s="22">
        <v>676560</v>
      </c>
      <c r="BM185" s="22">
        <v>0</v>
      </c>
      <c r="BN185" s="22">
        <v>184101</v>
      </c>
      <c r="BO185" s="22">
        <v>107766</v>
      </c>
      <c r="BP185" s="22">
        <v>239944</v>
      </c>
      <c r="BQ185" s="22">
        <v>0</v>
      </c>
      <c r="BR185" s="22">
        <v>332494</v>
      </c>
      <c r="BS185" s="22">
        <v>0</v>
      </c>
      <c r="BT185" s="22">
        <v>0</v>
      </c>
      <c r="BU185" s="22">
        <v>0</v>
      </c>
      <c r="BV185" s="22">
        <v>0</v>
      </c>
      <c r="BW185" s="22">
        <v>4870991</v>
      </c>
      <c r="BX185" s="22">
        <v>365287</v>
      </c>
      <c r="BY185" s="22">
        <v>0</v>
      </c>
      <c r="BZ185" s="22">
        <v>0</v>
      </c>
      <c r="CA185" s="22">
        <v>0</v>
      </c>
      <c r="CB185" s="22">
        <v>0</v>
      </c>
      <c r="CC185" s="22">
        <v>0</v>
      </c>
      <c r="CD185" s="22">
        <v>0</v>
      </c>
      <c r="CE185" s="22">
        <v>20998251</v>
      </c>
      <c r="CF185" s="22">
        <v>38872</v>
      </c>
    </row>
    <row r="186" spans="1:84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7522607</v>
      </c>
      <c r="F186" s="22">
        <v>57600</v>
      </c>
      <c r="G186" s="22">
        <v>140932</v>
      </c>
      <c r="H186" s="22">
        <v>2486</v>
      </c>
      <c r="I186" s="22">
        <v>81578</v>
      </c>
      <c r="J186" s="22">
        <v>144830</v>
      </c>
      <c r="K186" s="22">
        <v>0</v>
      </c>
      <c r="L186" s="22">
        <v>0</v>
      </c>
      <c r="M186" s="22">
        <v>12550</v>
      </c>
      <c r="N186" s="22">
        <v>0</v>
      </c>
      <c r="O186" s="22">
        <v>45000</v>
      </c>
      <c r="P186" s="22">
        <v>596121</v>
      </c>
      <c r="Q186" s="22">
        <v>22965</v>
      </c>
      <c r="R186" s="22">
        <v>0</v>
      </c>
      <c r="S186" s="22">
        <v>0</v>
      </c>
      <c r="T186" s="22">
        <v>0</v>
      </c>
      <c r="U186" s="22">
        <v>2829339</v>
      </c>
      <c r="V186" s="22">
        <v>1488550</v>
      </c>
      <c r="W186" s="22">
        <v>939447</v>
      </c>
      <c r="X186" s="22">
        <v>914</v>
      </c>
      <c r="Y186" s="22">
        <v>166241</v>
      </c>
      <c r="Z186" s="22">
        <v>0</v>
      </c>
      <c r="AA186" s="22">
        <v>60801</v>
      </c>
      <c r="AB186" s="22">
        <v>156500</v>
      </c>
      <c r="AC186" s="22">
        <v>38047</v>
      </c>
      <c r="AD186" s="22">
        <v>99532</v>
      </c>
      <c r="AE186" s="22">
        <v>640764</v>
      </c>
      <c r="AF186" s="22">
        <v>0</v>
      </c>
      <c r="AG186" s="22">
        <v>0</v>
      </c>
      <c r="AH186" s="22">
        <v>0</v>
      </c>
      <c r="AI186" s="22">
        <v>309000</v>
      </c>
      <c r="AJ186" s="22">
        <v>358563</v>
      </c>
      <c r="AK186" s="22">
        <v>0</v>
      </c>
      <c r="AL186" s="22">
        <v>94777</v>
      </c>
      <c r="AM186" s="22">
        <v>0</v>
      </c>
      <c r="AN186" s="22">
        <v>0</v>
      </c>
      <c r="AO186" s="22">
        <v>0</v>
      </c>
      <c r="AP186" s="22">
        <v>0</v>
      </c>
      <c r="AQ186" s="22">
        <v>0</v>
      </c>
      <c r="AR186" s="22">
        <v>15809144</v>
      </c>
      <c r="AS186" s="22">
        <v>217098</v>
      </c>
      <c r="AT186" s="22">
        <v>998197</v>
      </c>
      <c r="AU186" s="22">
        <v>359613</v>
      </c>
      <c r="AV186" s="22">
        <v>346733</v>
      </c>
      <c r="AW186" s="22">
        <v>459455</v>
      </c>
      <c r="AX186" s="22">
        <v>27470</v>
      </c>
      <c r="AY186" s="22">
        <v>0</v>
      </c>
      <c r="AZ186" s="22">
        <v>146131</v>
      </c>
      <c r="BA186" s="22">
        <v>0</v>
      </c>
      <c r="BB186" s="22">
        <v>270779</v>
      </c>
      <c r="BC186" s="22">
        <v>2082049</v>
      </c>
      <c r="BD186" s="22">
        <v>113885</v>
      </c>
      <c r="BE186" s="22">
        <v>0</v>
      </c>
      <c r="BF186" s="22">
        <v>129434</v>
      </c>
      <c r="BG186" s="22">
        <v>0</v>
      </c>
      <c r="BH186" s="22">
        <v>3336676</v>
      </c>
      <c r="BI186" s="22">
        <v>1583479</v>
      </c>
      <c r="BJ186" s="22">
        <v>979280</v>
      </c>
      <c r="BK186" s="22">
        <v>246</v>
      </c>
      <c r="BL186" s="22">
        <v>207721</v>
      </c>
      <c r="BM186" s="22">
        <v>0</v>
      </c>
      <c r="BN186" s="22">
        <v>66627</v>
      </c>
      <c r="BO186" s="22">
        <v>95348</v>
      </c>
      <c r="BP186" s="22">
        <v>119921</v>
      </c>
      <c r="BQ186" s="22">
        <v>393204</v>
      </c>
      <c r="BR186" s="22">
        <v>590740</v>
      </c>
      <c r="BS186" s="22">
        <v>0</v>
      </c>
      <c r="BT186" s="22">
        <v>0</v>
      </c>
      <c r="BU186" s="22">
        <v>6167</v>
      </c>
      <c r="BV186" s="22">
        <v>156086</v>
      </c>
      <c r="BW186" s="22">
        <v>1626286</v>
      </c>
      <c r="BX186" s="22">
        <v>293174</v>
      </c>
      <c r="BY186" s="22">
        <v>375908</v>
      </c>
      <c r="BZ186" s="22">
        <v>0</v>
      </c>
      <c r="CA186" s="22">
        <v>0</v>
      </c>
      <c r="CB186" s="22">
        <v>0</v>
      </c>
      <c r="CC186" s="22">
        <v>0</v>
      </c>
      <c r="CD186" s="22">
        <v>0</v>
      </c>
      <c r="CE186" s="22">
        <v>14981707</v>
      </c>
      <c r="CF186" s="22">
        <v>827437</v>
      </c>
    </row>
    <row r="187" spans="1:84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2402952</v>
      </c>
      <c r="F187" s="22">
        <v>0</v>
      </c>
      <c r="G187" s="22">
        <v>267009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7530</v>
      </c>
      <c r="N187" s="22">
        <v>0</v>
      </c>
      <c r="O187" s="22">
        <v>0</v>
      </c>
      <c r="P187" s="22">
        <v>51875</v>
      </c>
      <c r="Q187" s="22">
        <v>0</v>
      </c>
      <c r="R187" s="22">
        <v>0</v>
      </c>
      <c r="S187" s="22">
        <v>0</v>
      </c>
      <c r="T187" s="22">
        <v>0</v>
      </c>
      <c r="U187" s="22">
        <v>686045</v>
      </c>
      <c r="V187" s="22">
        <v>1291790</v>
      </c>
      <c r="W187" s="22">
        <v>99656</v>
      </c>
      <c r="X187" s="22">
        <v>0</v>
      </c>
      <c r="Y187" s="22">
        <v>189850</v>
      </c>
      <c r="Z187" s="22">
        <v>0</v>
      </c>
      <c r="AA187" s="22">
        <v>6351</v>
      </c>
      <c r="AB187" s="22">
        <v>0</v>
      </c>
      <c r="AC187" s="22">
        <v>0</v>
      </c>
      <c r="AD187" s="22">
        <v>0</v>
      </c>
      <c r="AE187" s="22">
        <v>28361</v>
      </c>
      <c r="AF187" s="22">
        <v>0</v>
      </c>
      <c r="AG187" s="22">
        <v>0</v>
      </c>
      <c r="AH187" s="22">
        <v>0</v>
      </c>
      <c r="AI187" s="22">
        <v>0</v>
      </c>
      <c r="AJ187" s="22">
        <v>613400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0</v>
      </c>
      <c r="AR187" s="22">
        <v>5644819</v>
      </c>
      <c r="AS187" s="22">
        <v>107046</v>
      </c>
      <c r="AT187" s="22">
        <v>819609</v>
      </c>
      <c r="AU187" s="22">
        <v>0</v>
      </c>
      <c r="AV187" s="22">
        <v>0</v>
      </c>
      <c r="AW187" s="22">
        <v>157009</v>
      </c>
      <c r="AX187" s="22">
        <v>0</v>
      </c>
      <c r="AY187" s="22">
        <v>0</v>
      </c>
      <c r="AZ187" s="22">
        <v>20287</v>
      </c>
      <c r="BA187" s="22">
        <v>0</v>
      </c>
      <c r="BB187" s="22">
        <v>0</v>
      </c>
      <c r="BC187" s="22">
        <v>1114431</v>
      </c>
      <c r="BD187" s="22">
        <v>4994</v>
      </c>
      <c r="BE187" s="22">
        <v>0</v>
      </c>
      <c r="BF187" s="22">
        <v>0</v>
      </c>
      <c r="BG187" s="22">
        <v>0</v>
      </c>
      <c r="BH187" s="22">
        <v>871870</v>
      </c>
      <c r="BI187" s="22">
        <v>295229</v>
      </c>
      <c r="BJ187" s="22">
        <v>60825</v>
      </c>
      <c r="BK187" s="22">
        <v>0</v>
      </c>
      <c r="BL187" s="22">
        <v>201918</v>
      </c>
      <c r="BM187" s="22">
        <v>0</v>
      </c>
      <c r="BN187" s="22">
        <v>3012</v>
      </c>
      <c r="BO187" s="22">
        <v>0</v>
      </c>
      <c r="BP187" s="22">
        <v>0</v>
      </c>
      <c r="BQ187" s="22">
        <v>0</v>
      </c>
      <c r="BR187" s="22">
        <v>311</v>
      </c>
      <c r="BS187" s="22">
        <v>0</v>
      </c>
      <c r="BT187" s="22">
        <v>0</v>
      </c>
      <c r="BU187" s="22">
        <v>0</v>
      </c>
      <c r="BV187" s="22">
        <v>0</v>
      </c>
      <c r="BW187" s="22">
        <v>1320905</v>
      </c>
      <c r="BX187" s="22">
        <v>39985</v>
      </c>
      <c r="BY187" s="22">
        <v>0</v>
      </c>
      <c r="BZ187" s="22">
        <v>0</v>
      </c>
      <c r="CA187" s="22">
        <v>0</v>
      </c>
      <c r="CB187" s="22">
        <v>91447</v>
      </c>
      <c r="CC187" s="22">
        <v>0</v>
      </c>
      <c r="CD187" s="22">
        <v>0</v>
      </c>
      <c r="CE187" s="22">
        <v>5108878</v>
      </c>
      <c r="CF187" s="22">
        <v>535941</v>
      </c>
    </row>
    <row r="188" spans="1:84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2626307</v>
      </c>
      <c r="F188" s="22">
        <v>0</v>
      </c>
      <c r="G188" s="22">
        <v>961315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15892</v>
      </c>
      <c r="N188" s="22">
        <v>0</v>
      </c>
      <c r="O188" s="22">
        <v>64687</v>
      </c>
      <c r="P188" s="22">
        <v>18856</v>
      </c>
      <c r="Q188" s="22">
        <v>0</v>
      </c>
      <c r="R188" s="22">
        <v>0</v>
      </c>
      <c r="S188" s="22">
        <v>0</v>
      </c>
      <c r="T188" s="22">
        <v>0</v>
      </c>
      <c r="U188" s="22">
        <v>978037</v>
      </c>
      <c r="V188" s="22">
        <v>234974</v>
      </c>
      <c r="W188" s="22">
        <v>517681</v>
      </c>
      <c r="X188" s="22">
        <v>0</v>
      </c>
      <c r="Y188" s="22">
        <v>213209</v>
      </c>
      <c r="Z188" s="22">
        <v>0</v>
      </c>
      <c r="AA188" s="22">
        <v>8050</v>
      </c>
      <c r="AB188" s="22">
        <v>78976</v>
      </c>
      <c r="AC188" s="22">
        <v>19329</v>
      </c>
      <c r="AD188" s="22">
        <v>0</v>
      </c>
      <c r="AE188" s="22">
        <v>11103</v>
      </c>
      <c r="AF188" s="22">
        <v>0</v>
      </c>
      <c r="AG188" s="22">
        <v>11886</v>
      </c>
      <c r="AH188" s="22">
        <v>0</v>
      </c>
      <c r="AI188" s="22">
        <v>0</v>
      </c>
      <c r="AJ188" s="22">
        <v>1246703</v>
      </c>
      <c r="AK188" s="22">
        <v>14464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0</v>
      </c>
      <c r="AR188" s="22">
        <v>7021469</v>
      </c>
      <c r="AS188" s="22">
        <v>98328</v>
      </c>
      <c r="AT188" s="22">
        <v>1193162</v>
      </c>
      <c r="AU188" s="22">
        <v>0</v>
      </c>
      <c r="AV188" s="22">
        <v>0</v>
      </c>
      <c r="AW188" s="22">
        <v>100544</v>
      </c>
      <c r="AX188" s="22">
        <v>30772</v>
      </c>
      <c r="AY188" s="22">
        <v>0</v>
      </c>
      <c r="AZ188" s="22">
        <v>162000</v>
      </c>
      <c r="BA188" s="22">
        <v>0</v>
      </c>
      <c r="BB188" s="22">
        <v>190505</v>
      </c>
      <c r="BC188" s="22">
        <v>701948</v>
      </c>
      <c r="BD188" s="22">
        <v>10286</v>
      </c>
      <c r="BE188" s="22">
        <v>0</v>
      </c>
      <c r="BF188" s="22">
        <v>50922</v>
      </c>
      <c r="BG188" s="22">
        <v>0</v>
      </c>
      <c r="BH188" s="22">
        <v>844688</v>
      </c>
      <c r="BI188" s="22">
        <v>515670</v>
      </c>
      <c r="BJ188" s="22">
        <v>510450</v>
      </c>
      <c r="BK188" s="22">
        <v>0</v>
      </c>
      <c r="BL188" s="22">
        <v>325634</v>
      </c>
      <c r="BM188" s="22">
        <v>0</v>
      </c>
      <c r="BN188" s="22">
        <v>13624</v>
      </c>
      <c r="BO188" s="22">
        <v>0</v>
      </c>
      <c r="BP188" s="22">
        <v>74272</v>
      </c>
      <c r="BQ188" s="22">
        <v>0</v>
      </c>
      <c r="BR188" s="22">
        <v>0</v>
      </c>
      <c r="BS188" s="22">
        <v>0</v>
      </c>
      <c r="BT188" s="22">
        <v>0</v>
      </c>
      <c r="BU188" s="22">
        <v>0</v>
      </c>
      <c r="BV188" s="22">
        <v>0</v>
      </c>
      <c r="BW188" s="22">
        <v>1296867</v>
      </c>
      <c r="BX188" s="22">
        <v>0</v>
      </c>
      <c r="BY188" s="22">
        <v>0</v>
      </c>
      <c r="BZ188" s="22">
        <v>124718</v>
      </c>
      <c r="CA188" s="22">
        <v>0</v>
      </c>
      <c r="CB188" s="22">
        <v>0</v>
      </c>
      <c r="CC188" s="22">
        <v>0</v>
      </c>
      <c r="CD188" s="22">
        <v>0</v>
      </c>
      <c r="CE188" s="22">
        <v>6244390</v>
      </c>
      <c r="CF188" s="22">
        <v>777079</v>
      </c>
    </row>
    <row r="189" spans="1:84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7274770</v>
      </c>
      <c r="F189" s="22">
        <v>1377326</v>
      </c>
      <c r="G189" s="22">
        <v>325806</v>
      </c>
      <c r="H189" s="22">
        <v>0</v>
      </c>
      <c r="I189" s="22">
        <v>620734</v>
      </c>
      <c r="J189" s="22">
        <v>293254</v>
      </c>
      <c r="K189" s="22">
        <v>0</v>
      </c>
      <c r="L189" s="22">
        <v>0</v>
      </c>
      <c r="M189" s="22">
        <v>7320</v>
      </c>
      <c r="N189" s="22">
        <v>0</v>
      </c>
      <c r="O189" s="22">
        <v>0</v>
      </c>
      <c r="P189" s="22">
        <v>1228215</v>
      </c>
      <c r="Q189" s="22">
        <v>25004</v>
      </c>
      <c r="R189" s="22">
        <v>0</v>
      </c>
      <c r="S189" s="22">
        <v>207470</v>
      </c>
      <c r="T189" s="22">
        <v>0</v>
      </c>
      <c r="U189" s="22">
        <v>3183455</v>
      </c>
      <c r="V189" s="22">
        <v>4776217</v>
      </c>
      <c r="W189" s="22">
        <v>608897</v>
      </c>
      <c r="X189" s="22">
        <v>0</v>
      </c>
      <c r="Y189" s="22">
        <v>319058</v>
      </c>
      <c r="Z189" s="22">
        <v>0</v>
      </c>
      <c r="AA189" s="22">
        <v>44752</v>
      </c>
      <c r="AB189" s="22">
        <v>0</v>
      </c>
      <c r="AC189" s="22">
        <v>226023</v>
      </c>
      <c r="AD189" s="22">
        <v>0</v>
      </c>
      <c r="AE189" s="22">
        <v>127170</v>
      </c>
      <c r="AF189" s="22">
        <v>0</v>
      </c>
      <c r="AG189" s="22">
        <v>0</v>
      </c>
      <c r="AH189" s="22">
        <v>0</v>
      </c>
      <c r="AI189" s="22">
        <v>0</v>
      </c>
      <c r="AJ189" s="22">
        <v>1790696</v>
      </c>
      <c r="AK189" s="22">
        <v>0</v>
      </c>
      <c r="AL189" s="22">
        <v>0</v>
      </c>
      <c r="AM189" s="22">
        <v>0</v>
      </c>
      <c r="AN189" s="22">
        <v>3270882</v>
      </c>
      <c r="AO189" s="22">
        <v>0</v>
      </c>
      <c r="AP189" s="22">
        <v>0</v>
      </c>
      <c r="AQ189" s="22">
        <v>0</v>
      </c>
      <c r="AR189" s="22">
        <v>25707049</v>
      </c>
      <c r="AS189" s="22">
        <v>271715</v>
      </c>
      <c r="AT189" s="22">
        <v>1449931</v>
      </c>
      <c r="AU189" s="22">
        <v>0</v>
      </c>
      <c r="AV189" s="22">
        <v>1520638</v>
      </c>
      <c r="AW189" s="22">
        <v>1126075</v>
      </c>
      <c r="AX189" s="22">
        <v>6289</v>
      </c>
      <c r="AY189" s="22">
        <v>34287</v>
      </c>
      <c r="AZ189" s="22">
        <v>85831</v>
      </c>
      <c r="BA189" s="22">
        <v>127543</v>
      </c>
      <c r="BB189" s="22">
        <v>940371</v>
      </c>
      <c r="BC189" s="22">
        <v>2230811</v>
      </c>
      <c r="BD189" s="22">
        <v>86384</v>
      </c>
      <c r="BE189" s="22">
        <v>0</v>
      </c>
      <c r="BF189" s="22">
        <v>502589</v>
      </c>
      <c r="BG189" s="22">
        <v>0</v>
      </c>
      <c r="BH189" s="22">
        <v>3395229</v>
      </c>
      <c r="BI189" s="22">
        <v>770082</v>
      </c>
      <c r="BJ189" s="22">
        <v>509533</v>
      </c>
      <c r="BK189" s="22">
        <v>0</v>
      </c>
      <c r="BL189" s="22">
        <v>363487</v>
      </c>
      <c r="BM189" s="22">
        <v>0</v>
      </c>
      <c r="BN189" s="22">
        <v>83393</v>
      </c>
      <c r="BO189" s="22">
        <v>0</v>
      </c>
      <c r="BP189" s="22">
        <v>721255</v>
      </c>
      <c r="BQ189" s="22">
        <v>0</v>
      </c>
      <c r="BR189" s="22">
        <v>16127</v>
      </c>
      <c r="BS189" s="22">
        <v>0</v>
      </c>
      <c r="BT189" s="22">
        <v>0</v>
      </c>
      <c r="BU189" s="22">
        <v>0</v>
      </c>
      <c r="BV189" s="22">
        <v>101594</v>
      </c>
      <c r="BW189" s="22">
        <v>3496368</v>
      </c>
      <c r="BX189" s="22">
        <v>290049</v>
      </c>
      <c r="BY189" s="22">
        <v>0</v>
      </c>
      <c r="BZ189" s="22">
        <v>0</v>
      </c>
      <c r="CA189" s="22">
        <v>2636048</v>
      </c>
      <c r="CB189" s="22">
        <v>0</v>
      </c>
      <c r="CC189" s="22">
        <v>0</v>
      </c>
      <c r="CD189" s="22">
        <v>0</v>
      </c>
      <c r="CE189" s="22">
        <v>20765629</v>
      </c>
      <c r="CF189" s="22">
        <v>4941420</v>
      </c>
    </row>
    <row r="190" spans="1:84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2477859</v>
      </c>
      <c r="F190" s="22">
        <v>0</v>
      </c>
      <c r="G190" s="22">
        <v>13060</v>
      </c>
      <c r="H190" s="22">
        <v>21589</v>
      </c>
      <c r="I190" s="22">
        <v>0</v>
      </c>
      <c r="J190" s="22">
        <v>222246</v>
      </c>
      <c r="K190" s="22">
        <v>0</v>
      </c>
      <c r="L190" s="22">
        <v>0</v>
      </c>
      <c r="M190" s="22">
        <v>17290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145217</v>
      </c>
      <c r="V190" s="22">
        <v>0</v>
      </c>
      <c r="W190" s="22">
        <v>268270</v>
      </c>
      <c r="X190" s="22">
        <v>0</v>
      </c>
      <c r="Y190" s="22">
        <v>123882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24342</v>
      </c>
      <c r="AK190" s="22">
        <v>0</v>
      </c>
      <c r="AL190" s="22">
        <v>0</v>
      </c>
      <c r="AM190" s="22">
        <v>54215</v>
      </c>
      <c r="AN190" s="22">
        <v>0</v>
      </c>
      <c r="AO190" s="22">
        <v>0</v>
      </c>
      <c r="AP190" s="22">
        <v>0</v>
      </c>
      <c r="AQ190" s="22">
        <v>293528</v>
      </c>
      <c r="AR190" s="22">
        <v>3661498</v>
      </c>
      <c r="AS190" s="22">
        <v>85181</v>
      </c>
      <c r="AT190" s="22">
        <v>865605</v>
      </c>
      <c r="AU190" s="22">
        <v>0</v>
      </c>
      <c r="AV190" s="22">
        <v>0</v>
      </c>
      <c r="AW190" s="22">
        <v>411564</v>
      </c>
      <c r="AX190" s="22">
        <v>0</v>
      </c>
      <c r="AY190" s="22">
        <v>0</v>
      </c>
      <c r="AZ190" s="22">
        <v>138367</v>
      </c>
      <c r="BA190" s="22">
        <v>0</v>
      </c>
      <c r="BB190" s="22">
        <v>453212</v>
      </c>
      <c r="BC190" s="22">
        <v>746656</v>
      </c>
      <c r="BD190" s="22">
        <v>0</v>
      </c>
      <c r="BE190" s="22">
        <v>0</v>
      </c>
      <c r="BF190" s="22">
        <v>6338</v>
      </c>
      <c r="BG190" s="22">
        <v>0</v>
      </c>
      <c r="BH190" s="22">
        <v>381423</v>
      </c>
      <c r="BI190" s="22">
        <v>1453</v>
      </c>
      <c r="BJ190" s="22">
        <v>596452</v>
      </c>
      <c r="BK190" s="22">
        <v>0</v>
      </c>
      <c r="BL190" s="22">
        <v>255395</v>
      </c>
      <c r="BM190" s="22">
        <v>0</v>
      </c>
      <c r="BN190" s="22">
        <v>0</v>
      </c>
      <c r="BO190" s="22">
        <v>0</v>
      </c>
      <c r="BP190" s="22">
        <v>0</v>
      </c>
      <c r="BQ190" s="22">
        <v>0</v>
      </c>
      <c r="BR190" s="22">
        <v>16378</v>
      </c>
      <c r="BS190" s="22">
        <v>0</v>
      </c>
      <c r="BT190" s="22">
        <v>0</v>
      </c>
      <c r="BU190" s="22">
        <v>0</v>
      </c>
      <c r="BV190" s="22">
        <v>0</v>
      </c>
      <c r="BW190" s="22">
        <v>299603</v>
      </c>
      <c r="BX190" s="22">
        <v>0</v>
      </c>
      <c r="BY190" s="22">
        <v>0</v>
      </c>
      <c r="BZ190" s="22">
        <v>0</v>
      </c>
      <c r="CA190" s="22">
        <v>0</v>
      </c>
      <c r="CB190" s="22">
        <v>0</v>
      </c>
      <c r="CC190" s="22">
        <v>0</v>
      </c>
      <c r="CD190" s="22">
        <v>329474</v>
      </c>
      <c r="CE190" s="22">
        <v>4587101</v>
      </c>
      <c r="CF190" s="22">
        <v>-925603</v>
      </c>
    </row>
    <row r="191" spans="1:84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10730509</v>
      </c>
      <c r="F191" s="22">
        <v>0</v>
      </c>
      <c r="G191" s="22">
        <v>217722</v>
      </c>
      <c r="H191" s="22">
        <v>0</v>
      </c>
      <c r="I191" s="22">
        <v>15534</v>
      </c>
      <c r="J191" s="22">
        <v>19271</v>
      </c>
      <c r="K191" s="22">
        <v>691</v>
      </c>
      <c r="L191" s="22">
        <v>0</v>
      </c>
      <c r="M191" s="22">
        <v>45093</v>
      </c>
      <c r="N191" s="22">
        <v>0</v>
      </c>
      <c r="O191" s="22">
        <v>137759</v>
      </c>
      <c r="P191" s="22">
        <v>742308</v>
      </c>
      <c r="Q191" s="22">
        <v>0</v>
      </c>
      <c r="R191" s="22">
        <v>36003</v>
      </c>
      <c r="S191" s="22">
        <v>89916</v>
      </c>
      <c r="T191" s="22">
        <v>1959</v>
      </c>
      <c r="U191" s="22">
        <v>3129428</v>
      </c>
      <c r="V191" s="22">
        <v>672998</v>
      </c>
      <c r="W191" s="22">
        <v>697811</v>
      </c>
      <c r="X191" s="22">
        <v>33945</v>
      </c>
      <c r="Y191" s="22">
        <v>660663</v>
      </c>
      <c r="Z191" s="22">
        <v>0</v>
      </c>
      <c r="AA191" s="22">
        <v>30571</v>
      </c>
      <c r="AB191" s="22">
        <v>0</v>
      </c>
      <c r="AC191" s="22">
        <v>312297</v>
      </c>
      <c r="AD191" s="22">
        <v>58858</v>
      </c>
      <c r="AE191" s="22">
        <v>0</v>
      </c>
      <c r="AF191" s="22">
        <v>0</v>
      </c>
      <c r="AG191" s="22">
        <v>111890</v>
      </c>
      <c r="AH191" s="22">
        <v>0</v>
      </c>
      <c r="AI191" s="22">
        <v>1530500</v>
      </c>
      <c r="AJ191" s="22">
        <v>0</v>
      </c>
      <c r="AK191" s="22">
        <v>123395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0</v>
      </c>
      <c r="AR191" s="22">
        <v>19399121</v>
      </c>
      <c r="AS191" s="22">
        <v>394336</v>
      </c>
      <c r="AT191" s="22">
        <v>2801378</v>
      </c>
      <c r="AU191" s="22">
        <v>0</v>
      </c>
      <c r="AV191" s="22">
        <v>267669</v>
      </c>
      <c r="AW191" s="22">
        <v>537498</v>
      </c>
      <c r="AX191" s="22">
        <v>9135</v>
      </c>
      <c r="AY191" s="22">
        <v>0</v>
      </c>
      <c r="AZ191" s="22">
        <v>209228</v>
      </c>
      <c r="BA191" s="22">
        <v>0</v>
      </c>
      <c r="BB191" s="22">
        <v>997156</v>
      </c>
      <c r="BC191" s="22">
        <v>2227095</v>
      </c>
      <c r="BD191" s="22">
        <v>58002</v>
      </c>
      <c r="BE191" s="22">
        <v>110070</v>
      </c>
      <c r="BF191" s="22">
        <v>243299</v>
      </c>
      <c r="BG191" s="22">
        <v>191</v>
      </c>
      <c r="BH191" s="22">
        <v>3058343</v>
      </c>
      <c r="BI191" s="22">
        <v>457284</v>
      </c>
      <c r="BJ191" s="22">
        <v>575374</v>
      </c>
      <c r="BK191" s="22">
        <v>79764</v>
      </c>
      <c r="BL191" s="22">
        <v>709914</v>
      </c>
      <c r="BM191" s="22">
        <v>0</v>
      </c>
      <c r="BN191" s="22">
        <v>44215</v>
      </c>
      <c r="BO191" s="22">
        <v>0</v>
      </c>
      <c r="BP191" s="22">
        <v>650227</v>
      </c>
      <c r="BQ191" s="22">
        <v>249653</v>
      </c>
      <c r="BR191" s="22">
        <v>0</v>
      </c>
      <c r="BS191" s="22">
        <v>0</v>
      </c>
      <c r="BT191" s="22">
        <v>324607</v>
      </c>
      <c r="BU191" s="22">
        <v>0</v>
      </c>
      <c r="BV191" s="22">
        <v>4616225</v>
      </c>
      <c r="BW191" s="22">
        <v>0</v>
      </c>
      <c r="BX191" s="22">
        <v>324912</v>
      </c>
      <c r="BY191" s="22">
        <v>0</v>
      </c>
      <c r="BZ191" s="22">
        <v>0</v>
      </c>
      <c r="CA191" s="22">
        <v>0</v>
      </c>
      <c r="CB191" s="22">
        <v>0</v>
      </c>
      <c r="CC191" s="22">
        <v>0</v>
      </c>
      <c r="CD191" s="22">
        <v>0</v>
      </c>
      <c r="CE191" s="22">
        <v>18945575</v>
      </c>
      <c r="CF191" s="22">
        <v>453546</v>
      </c>
    </row>
    <row r="192" spans="1:84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16661735</v>
      </c>
      <c r="F192" s="22">
        <v>0</v>
      </c>
      <c r="G192" s="22">
        <v>6706868</v>
      </c>
      <c r="H192" s="22">
        <v>117401</v>
      </c>
      <c r="I192" s="22">
        <v>673734</v>
      </c>
      <c r="J192" s="22">
        <v>1314884</v>
      </c>
      <c r="K192" s="22">
        <v>183646</v>
      </c>
      <c r="L192" s="22">
        <v>0</v>
      </c>
      <c r="M192" s="22">
        <v>14264</v>
      </c>
      <c r="N192" s="22">
        <v>0</v>
      </c>
      <c r="O192" s="22">
        <v>1379547</v>
      </c>
      <c r="P192" s="22">
        <v>1399156</v>
      </c>
      <c r="Q192" s="22">
        <v>43297</v>
      </c>
      <c r="R192" s="22">
        <v>131662</v>
      </c>
      <c r="S192" s="22">
        <v>61876</v>
      </c>
      <c r="T192" s="22">
        <v>0</v>
      </c>
      <c r="U192" s="22">
        <v>3164838</v>
      </c>
      <c r="V192" s="22">
        <v>2454215</v>
      </c>
      <c r="W192" s="22">
        <v>2029349</v>
      </c>
      <c r="X192" s="22">
        <v>0</v>
      </c>
      <c r="Y192" s="22">
        <v>1330374</v>
      </c>
      <c r="Z192" s="22">
        <v>0</v>
      </c>
      <c r="AA192" s="22">
        <v>36170</v>
      </c>
      <c r="AB192" s="22">
        <v>0</v>
      </c>
      <c r="AC192" s="22">
        <v>180937</v>
      </c>
      <c r="AD192" s="22">
        <v>99966</v>
      </c>
      <c r="AE192" s="22">
        <v>0</v>
      </c>
      <c r="AF192" s="22">
        <v>0</v>
      </c>
      <c r="AG192" s="22">
        <v>61033</v>
      </c>
      <c r="AH192" s="22">
        <v>0</v>
      </c>
      <c r="AI192" s="22">
        <v>1972</v>
      </c>
      <c r="AJ192" s="22">
        <v>9733611</v>
      </c>
      <c r="AK192" s="22">
        <v>2247183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0</v>
      </c>
      <c r="AR192" s="22">
        <v>50027718</v>
      </c>
      <c r="AS192" s="22">
        <v>447233</v>
      </c>
      <c r="AT192" s="22">
        <v>2749687</v>
      </c>
      <c r="AU192" s="22">
        <v>672059</v>
      </c>
      <c r="AV192" s="22">
        <v>2756782</v>
      </c>
      <c r="AW192" s="22">
        <v>2048442</v>
      </c>
      <c r="AX192" s="22">
        <v>349374</v>
      </c>
      <c r="AY192" s="22">
        <v>0</v>
      </c>
      <c r="AZ192" s="22">
        <v>508606</v>
      </c>
      <c r="BA192" s="22">
        <v>0</v>
      </c>
      <c r="BB192" s="22">
        <v>1947492</v>
      </c>
      <c r="BC192" s="22">
        <v>4969252</v>
      </c>
      <c r="BD192" s="22">
        <v>43088</v>
      </c>
      <c r="BE192" s="22">
        <v>690917</v>
      </c>
      <c r="BF192" s="22">
        <v>313888</v>
      </c>
      <c r="BG192" s="22">
        <v>0</v>
      </c>
      <c r="BH192" s="22">
        <v>2954466</v>
      </c>
      <c r="BI192" s="22">
        <v>1879262</v>
      </c>
      <c r="BJ192" s="22">
        <v>1667914</v>
      </c>
      <c r="BK192" s="22">
        <v>0</v>
      </c>
      <c r="BL192" s="22">
        <v>1392996</v>
      </c>
      <c r="BM192" s="22">
        <v>0</v>
      </c>
      <c r="BN192" s="22">
        <v>69873</v>
      </c>
      <c r="BO192" s="22">
        <v>0</v>
      </c>
      <c r="BP192" s="22">
        <v>919464</v>
      </c>
      <c r="BQ192" s="22">
        <v>681897</v>
      </c>
      <c r="BR192" s="22">
        <v>0</v>
      </c>
      <c r="BS192" s="22">
        <v>0</v>
      </c>
      <c r="BT192" s="22">
        <v>203482</v>
      </c>
      <c r="BU192" s="22">
        <v>0</v>
      </c>
      <c r="BV192" s="22">
        <v>8899</v>
      </c>
      <c r="BW192" s="22">
        <v>9208160</v>
      </c>
      <c r="BX192" s="22">
        <v>895843</v>
      </c>
      <c r="BY192" s="22">
        <v>0</v>
      </c>
      <c r="BZ192" s="22">
        <v>0</v>
      </c>
      <c r="CA192" s="22">
        <v>0</v>
      </c>
      <c r="CB192" s="22">
        <v>0</v>
      </c>
      <c r="CC192" s="22">
        <v>0</v>
      </c>
      <c r="CD192" s="22">
        <v>0</v>
      </c>
      <c r="CE192" s="22">
        <v>37379076</v>
      </c>
      <c r="CF192" s="22">
        <v>12648642</v>
      </c>
    </row>
    <row r="193" spans="1:84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1202382</v>
      </c>
      <c r="F193" s="22">
        <v>0</v>
      </c>
      <c r="G193" s="22">
        <v>995</v>
      </c>
      <c r="H193" s="22">
        <v>423392</v>
      </c>
      <c r="I193" s="22">
        <v>0</v>
      </c>
      <c r="J193" s="22">
        <v>2725</v>
      </c>
      <c r="K193" s="22">
        <v>0</v>
      </c>
      <c r="L193" s="22">
        <v>0</v>
      </c>
      <c r="M193" s="22">
        <v>7073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964543</v>
      </c>
      <c r="V193" s="22">
        <v>1528775</v>
      </c>
      <c r="W193" s="22">
        <v>99853</v>
      </c>
      <c r="X193" s="22">
        <v>10000</v>
      </c>
      <c r="Y193" s="22">
        <v>0</v>
      </c>
      <c r="Z193" s="22">
        <v>0</v>
      </c>
      <c r="AA193" s="22">
        <v>9998</v>
      </c>
      <c r="AB193" s="22">
        <v>0</v>
      </c>
      <c r="AC193" s="22">
        <v>0</v>
      </c>
      <c r="AD193" s="22">
        <v>0</v>
      </c>
      <c r="AE193" s="22">
        <v>98678</v>
      </c>
      <c r="AF193" s="22">
        <v>0</v>
      </c>
      <c r="AG193" s="22">
        <v>0</v>
      </c>
      <c r="AH193" s="22">
        <v>0</v>
      </c>
      <c r="AI193" s="22">
        <v>0</v>
      </c>
      <c r="AJ193" s="22">
        <v>100526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0</v>
      </c>
      <c r="AR193" s="22">
        <v>4448940</v>
      </c>
      <c r="AS193" s="22">
        <v>80642</v>
      </c>
      <c r="AT193" s="22">
        <v>771610</v>
      </c>
      <c r="AU193" s="22">
        <v>15093</v>
      </c>
      <c r="AV193" s="22">
        <v>0</v>
      </c>
      <c r="AW193" s="22">
        <v>85176</v>
      </c>
      <c r="AX193" s="22">
        <v>4228</v>
      </c>
      <c r="AY193" s="22">
        <v>0</v>
      </c>
      <c r="AZ193" s="22">
        <v>81234</v>
      </c>
      <c r="BA193" s="22">
        <v>0</v>
      </c>
      <c r="BB193" s="22">
        <v>0</v>
      </c>
      <c r="BC193" s="22">
        <v>631619</v>
      </c>
      <c r="BD193" s="22">
        <v>0</v>
      </c>
      <c r="BE193" s="22">
        <v>0</v>
      </c>
      <c r="BF193" s="22">
        <v>0</v>
      </c>
      <c r="BG193" s="22">
        <v>0</v>
      </c>
      <c r="BH193" s="22">
        <v>431485</v>
      </c>
      <c r="BI193" s="22">
        <v>49508</v>
      </c>
      <c r="BJ193" s="22">
        <v>110643</v>
      </c>
      <c r="BK193" s="22">
        <v>0</v>
      </c>
      <c r="BL193" s="22">
        <v>10060</v>
      </c>
      <c r="BM193" s="22">
        <v>0</v>
      </c>
      <c r="BN193" s="22">
        <v>0</v>
      </c>
      <c r="BO193" s="22">
        <v>47329</v>
      </c>
      <c r="BP193" s="22">
        <v>45328</v>
      </c>
      <c r="BQ193" s="22">
        <v>0</v>
      </c>
      <c r="BR193" s="22">
        <v>131706</v>
      </c>
      <c r="BS193" s="22">
        <v>0</v>
      </c>
      <c r="BT193" s="22">
        <v>0</v>
      </c>
      <c r="BU193" s="22">
        <v>0</v>
      </c>
      <c r="BV193" s="22">
        <v>0</v>
      </c>
      <c r="BW193" s="22">
        <v>164490</v>
      </c>
      <c r="BX193" s="22">
        <v>44056</v>
      </c>
      <c r="BY193" s="22">
        <v>0</v>
      </c>
      <c r="BZ193" s="22">
        <v>0</v>
      </c>
      <c r="CA193" s="22">
        <v>0</v>
      </c>
      <c r="CB193" s="22">
        <v>0</v>
      </c>
      <c r="CC193" s="22">
        <v>0</v>
      </c>
      <c r="CD193" s="22">
        <v>0</v>
      </c>
      <c r="CE193" s="22">
        <v>2704207</v>
      </c>
      <c r="CF193" s="22">
        <v>1744733</v>
      </c>
    </row>
    <row r="194" spans="1:84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2126002</v>
      </c>
      <c r="F194" s="22">
        <v>0</v>
      </c>
      <c r="G194" s="22">
        <v>0</v>
      </c>
      <c r="H194" s="22">
        <v>0</v>
      </c>
      <c r="I194" s="22">
        <v>11819</v>
      </c>
      <c r="J194" s="22">
        <v>43777</v>
      </c>
      <c r="K194" s="22">
        <v>0</v>
      </c>
      <c r="L194" s="22">
        <v>10200</v>
      </c>
      <c r="M194" s="22">
        <v>1780</v>
      </c>
      <c r="N194" s="22">
        <v>54337</v>
      </c>
      <c r="O194" s="22">
        <v>0</v>
      </c>
      <c r="P194" s="22">
        <v>298692</v>
      </c>
      <c r="Q194" s="22">
        <v>0</v>
      </c>
      <c r="R194" s="22">
        <v>0</v>
      </c>
      <c r="S194" s="22">
        <v>0</v>
      </c>
      <c r="T194" s="22">
        <v>10835</v>
      </c>
      <c r="U194" s="22">
        <v>0</v>
      </c>
      <c r="V194" s="22">
        <v>262869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4250</v>
      </c>
      <c r="AI194" s="22">
        <v>0</v>
      </c>
      <c r="AJ194" s="22">
        <v>377881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0</v>
      </c>
      <c r="AR194" s="22">
        <v>3202442</v>
      </c>
      <c r="AS194" s="22">
        <v>107321</v>
      </c>
      <c r="AT194" s="22">
        <v>586623</v>
      </c>
      <c r="AU194" s="22">
        <v>0</v>
      </c>
      <c r="AV194" s="22">
        <v>229342</v>
      </c>
      <c r="AW194" s="22">
        <v>161391</v>
      </c>
      <c r="AX194" s="22">
        <v>0</v>
      </c>
      <c r="AY194" s="22">
        <v>12266</v>
      </c>
      <c r="AZ194" s="22">
        <v>0</v>
      </c>
      <c r="BA194" s="22">
        <v>0</v>
      </c>
      <c r="BB194" s="22">
        <v>494733</v>
      </c>
      <c r="BC194" s="22">
        <v>501501</v>
      </c>
      <c r="BD194" s="22">
        <v>0</v>
      </c>
      <c r="BE194" s="22">
        <v>0</v>
      </c>
      <c r="BF194" s="22">
        <v>0</v>
      </c>
      <c r="BG194" s="22">
        <v>0</v>
      </c>
      <c r="BH194" s="22">
        <v>79518</v>
      </c>
      <c r="BI194" s="22">
        <v>624581</v>
      </c>
      <c r="BJ194" s="22">
        <v>104920</v>
      </c>
      <c r="BK194" s="22">
        <v>0</v>
      </c>
      <c r="BL194" s="22">
        <v>0</v>
      </c>
      <c r="BM194" s="22">
        <v>0</v>
      </c>
      <c r="BN194" s="22">
        <v>0</v>
      </c>
      <c r="BO194" s="22">
        <v>0</v>
      </c>
      <c r="BP194" s="22">
        <v>0</v>
      </c>
      <c r="BQ194" s="22">
        <v>0</v>
      </c>
      <c r="BR194" s="22">
        <v>0</v>
      </c>
      <c r="BS194" s="22">
        <v>0</v>
      </c>
      <c r="BT194" s="22">
        <v>0</v>
      </c>
      <c r="BU194" s="22">
        <v>26549</v>
      </c>
      <c r="BV194" s="22">
        <v>0</v>
      </c>
      <c r="BW194" s="22">
        <v>256064</v>
      </c>
      <c r="BX194" s="22">
        <v>18557</v>
      </c>
      <c r="BY194" s="22">
        <v>0</v>
      </c>
      <c r="BZ194" s="22">
        <v>2473</v>
      </c>
      <c r="CA194" s="22">
        <v>0</v>
      </c>
      <c r="CB194" s="22">
        <v>0</v>
      </c>
      <c r="CC194" s="22">
        <v>0</v>
      </c>
      <c r="CD194" s="22">
        <v>0</v>
      </c>
      <c r="CE194" s="22">
        <v>3205839</v>
      </c>
      <c r="CF194" s="22">
        <v>-3397</v>
      </c>
    </row>
    <row r="195" spans="1:84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1581628</v>
      </c>
      <c r="F195" s="22">
        <v>0</v>
      </c>
      <c r="G195" s="22">
        <v>287403</v>
      </c>
      <c r="H195" s="22">
        <v>0</v>
      </c>
      <c r="I195" s="22">
        <v>0</v>
      </c>
      <c r="J195" s="22">
        <v>863</v>
      </c>
      <c r="K195" s="22">
        <v>3115</v>
      </c>
      <c r="L195" s="22">
        <v>0</v>
      </c>
      <c r="M195" s="22">
        <v>7791</v>
      </c>
      <c r="N195" s="22">
        <v>0</v>
      </c>
      <c r="O195" s="22">
        <v>3526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401059</v>
      </c>
      <c r="V195" s="22">
        <v>902239</v>
      </c>
      <c r="W195" s="22">
        <v>171496</v>
      </c>
      <c r="X195" s="22">
        <v>0</v>
      </c>
      <c r="Y195" s="22">
        <v>24742</v>
      </c>
      <c r="Z195" s="22">
        <v>0</v>
      </c>
      <c r="AA195" s="22">
        <v>11237</v>
      </c>
      <c r="AB195" s="22">
        <v>0</v>
      </c>
      <c r="AC195" s="22">
        <v>2100</v>
      </c>
      <c r="AD195" s="22">
        <v>21110</v>
      </c>
      <c r="AE195" s="22">
        <v>15200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62862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0</v>
      </c>
      <c r="AR195" s="22">
        <v>3496371</v>
      </c>
      <c r="AS195" s="22">
        <v>40066</v>
      </c>
      <c r="AT195" s="22">
        <v>503196</v>
      </c>
      <c r="AU195" s="22">
        <v>0</v>
      </c>
      <c r="AV195" s="22">
        <v>0</v>
      </c>
      <c r="AW195" s="22">
        <v>62598</v>
      </c>
      <c r="AX195" s="22">
        <v>8902</v>
      </c>
      <c r="AY195" s="22">
        <v>0</v>
      </c>
      <c r="AZ195" s="22">
        <v>134438</v>
      </c>
      <c r="BA195" s="22">
        <v>0</v>
      </c>
      <c r="BB195" s="22">
        <v>246754</v>
      </c>
      <c r="BC195" s="22">
        <v>435138</v>
      </c>
      <c r="BD195" s="22">
        <v>0</v>
      </c>
      <c r="BE195" s="22">
        <v>0</v>
      </c>
      <c r="BF195" s="22">
        <v>0</v>
      </c>
      <c r="BG195" s="22">
        <v>0</v>
      </c>
      <c r="BH195" s="22">
        <v>388627</v>
      </c>
      <c r="BI195" s="22">
        <v>304184</v>
      </c>
      <c r="BJ195" s="22">
        <v>146153</v>
      </c>
      <c r="BK195" s="22">
        <v>0</v>
      </c>
      <c r="BL195" s="22">
        <v>30928</v>
      </c>
      <c r="BM195" s="22">
        <v>0</v>
      </c>
      <c r="BN195" s="22">
        <v>10127</v>
      </c>
      <c r="BO195" s="22">
        <v>0</v>
      </c>
      <c r="BP195" s="22">
        <v>8709</v>
      </c>
      <c r="BQ195" s="22">
        <v>0</v>
      </c>
      <c r="BR195" s="22">
        <v>0</v>
      </c>
      <c r="BS195" s="22">
        <v>0</v>
      </c>
      <c r="BT195" s="22">
        <v>0</v>
      </c>
      <c r="BU195" s="22">
        <v>83666</v>
      </c>
      <c r="BV195" s="22">
        <v>0</v>
      </c>
      <c r="BW195" s="22">
        <v>274613</v>
      </c>
      <c r="BX195" s="22">
        <v>31632</v>
      </c>
      <c r="BY195" s="22">
        <v>0</v>
      </c>
      <c r="BZ195" s="22">
        <v>0</v>
      </c>
      <c r="CA195" s="22">
        <v>0</v>
      </c>
      <c r="CB195" s="22">
        <v>0</v>
      </c>
      <c r="CC195" s="22">
        <v>0</v>
      </c>
      <c r="CD195" s="22">
        <v>0</v>
      </c>
      <c r="CE195" s="22">
        <v>2709731</v>
      </c>
      <c r="CF195" s="22">
        <v>786640</v>
      </c>
    </row>
    <row r="196" spans="1:84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491633</v>
      </c>
      <c r="F196" s="22">
        <v>0</v>
      </c>
      <c r="G196" s="22">
        <v>7244</v>
      </c>
      <c r="H196" s="22">
        <v>0</v>
      </c>
      <c r="I196" s="22">
        <v>0</v>
      </c>
      <c r="J196" s="22">
        <v>16758</v>
      </c>
      <c r="K196" s="22">
        <v>0</v>
      </c>
      <c r="L196" s="22">
        <v>0</v>
      </c>
      <c r="M196" s="22">
        <v>885</v>
      </c>
      <c r="N196" s="22">
        <v>0</v>
      </c>
      <c r="O196" s="22">
        <v>9554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73026</v>
      </c>
      <c r="V196" s="22">
        <v>52184</v>
      </c>
      <c r="W196" s="22">
        <v>37377</v>
      </c>
      <c r="X196" s="22">
        <v>0</v>
      </c>
      <c r="Y196" s="22">
        <v>0</v>
      </c>
      <c r="Z196" s="22">
        <v>0</v>
      </c>
      <c r="AA196" s="22">
        <v>1920</v>
      </c>
      <c r="AB196" s="22">
        <v>0</v>
      </c>
      <c r="AC196" s="22">
        <v>1265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10000</v>
      </c>
      <c r="AJ196" s="22">
        <v>14209</v>
      </c>
      <c r="AK196" s="22">
        <v>0</v>
      </c>
      <c r="AL196" s="22">
        <v>0</v>
      </c>
      <c r="AM196" s="22">
        <v>150</v>
      </c>
      <c r="AN196" s="22">
        <v>0</v>
      </c>
      <c r="AO196" s="22">
        <v>0</v>
      </c>
      <c r="AP196" s="22">
        <v>0</v>
      </c>
      <c r="AQ196" s="22">
        <v>0</v>
      </c>
      <c r="AR196" s="22">
        <v>716205</v>
      </c>
      <c r="AS196" s="22">
        <v>24624</v>
      </c>
      <c r="AT196" s="22">
        <v>135599</v>
      </c>
      <c r="AU196" s="22">
        <v>0</v>
      </c>
      <c r="AV196" s="22">
        <v>7267</v>
      </c>
      <c r="AW196" s="22">
        <v>15533</v>
      </c>
      <c r="AX196" s="22">
        <v>1686</v>
      </c>
      <c r="AY196" s="22">
        <v>0</v>
      </c>
      <c r="AZ196" s="22">
        <v>604</v>
      </c>
      <c r="BA196" s="22">
        <v>0</v>
      </c>
      <c r="BB196" s="22">
        <v>0</v>
      </c>
      <c r="BC196" s="22">
        <v>242586</v>
      </c>
      <c r="BD196" s="22">
        <v>0</v>
      </c>
      <c r="BE196" s="22">
        <v>0</v>
      </c>
      <c r="BF196" s="22">
        <v>0</v>
      </c>
      <c r="BG196" s="22">
        <v>0</v>
      </c>
      <c r="BH196" s="22">
        <v>162872</v>
      </c>
      <c r="BI196" s="22">
        <v>82179</v>
      </c>
      <c r="BJ196" s="22">
        <v>31065</v>
      </c>
      <c r="BK196" s="22">
        <v>0</v>
      </c>
      <c r="BL196" s="22">
        <v>1577</v>
      </c>
      <c r="BM196" s="22">
        <v>0</v>
      </c>
      <c r="BN196" s="22">
        <v>2685</v>
      </c>
      <c r="BO196" s="22">
        <v>0</v>
      </c>
      <c r="BP196" s="22">
        <v>5981</v>
      </c>
      <c r="BQ196" s="22">
        <v>0</v>
      </c>
      <c r="BR196" s="22">
        <v>0</v>
      </c>
      <c r="BS196" s="22">
        <v>0</v>
      </c>
      <c r="BT196" s="22">
        <v>0</v>
      </c>
      <c r="BU196" s="22">
        <v>0</v>
      </c>
      <c r="BV196" s="22">
        <v>0</v>
      </c>
      <c r="BW196" s="22">
        <v>48075</v>
      </c>
      <c r="BX196" s="22">
        <v>5489</v>
      </c>
      <c r="BY196" s="22">
        <v>0</v>
      </c>
      <c r="BZ196" s="22">
        <v>439</v>
      </c>
      <c r="CA196" s="22">
        <v>0</v>
      </c>
      <c r="CB196" s="22">
        <v>0</v>
      </c>
      <c r="CC196" s="22">
        <v>0</v>
      </c>
      <c r="CD196" s="22">
        <v>0</v>
      </c>
      <c r="CE196" s="22">
        <v>768261</v>
      </c>
      <c r="CF196" s="22">
        <v>-52056</v>
      </c>
    </row>
    <row r="197" spans="1:84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320527</v>
      </c>
      <c r="F197" s="22">
        <v>0</v>
      </c>
      <c r="G197" s="22">
        <v>4805</v>
      </c>
      <c r="H197" s="22">
        <v>0</v>
      </c>
      <c r="I197" s="22">
        <v>0</v>
      </c>
      <c r="J197" s="22">
        <v>74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42179</v>
      </c>
      <c r="Q197" s="22">
        <v>0</v>
      </c>
      <c r="R197" s="22">
        <v>0</v>
      </c>
      <c r="S197" s="22">
        <v>0</v>
      </c>
      <c r="T197" s="22">
        <v>0</v>
      </c>
      <c r="U197" s="22">
        <v>190449</v>
      </c>
      <c r="V197" s="22">
        <v>27069</v>
      </c>
      <c r="W197" s="22">
        <v>25933</v>
      </c>
      <c r="X197" s="22">
        <v>0</v>
      </c>
      <c r="Y197" s="22">
        <v>6819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16313</v>
      </c>
      <c r="AK197" s="22">
        <v>9000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0</v>
      </c>
      <c r="AR197" s="22">
        <v>643168</v>
      </c>
      <c r="AS197" s="22">
        <v>11736</v>
      </c>
      <c r="AT197" s="22">
        <v>97881</v>
      </c>
      <c r="AU197" s="22">
        <v>0</v>
      </c>
      <c r="AV197" s="22">
        <v>9595</v>
      </c>
      <c r="AW197" s="22">
        <v>17031</v>
      </c>
      <c r="AX197" s="22">
        <v>0</v>
      </c>
      <c r="AY197" s="22">
        <v>0</v>
      </c>
      <c r="AZ197" s="22">
        <v>12924</v>
      </c>
      <c r="BA197" s="22">
        <v>0</v>
      </c>
      <c r="BB197" s="22">
        <v>0</v>
      </c>
      <c r="BC197" s="22">
        <v>143892</v>
      </c>
      <c r="BD197" s="22">
        <v>0</v>
      </c>
      <c r="BE197" s="22">
        <v>0</v>
      </c>
      <c r="BF197" s="22">
        <v>0</v>
      </c>
      <c r="BG197" s="22">
        <v>0</v>
      </c>
      <c r="BH197" s="22">
        <v>147411</v>
      </c>
      <c r="BI197" s="22">
        <v>52540</v>
      </c>
      <c r="BJ197" s="22">
        <v>34509</v>
      </c>
      <c r="BK197" s="22">
        <v>0</v>
      </c>
      <c r="BL197" s="22">
        <v>9191</v>
      </c>
      <c r="BM197" s="22">
        <v>0</v>
      </c>
      <c r="BN197" s="22">
        <v>0</v>
      </c>
      <c r="BO197" s="22">
        <v>0</v>
      </c>
      <c r="BP197" s="22">
        <v>0</v>
      </c>
      <c r="BQ197" s="22">
        <v>0</v>
      </c>
      <c r="BR197" s="22">
        <v>0</v>
      </c>
      <c r="BS197" s="22">
        <v>0</v>
      </c>
      <c r="BT197" s="22">
        <v>0</v>
      </c>
      <c r="BU197" s="22">
        <v>0</v>
      </c>
      <c r="BV197" s="22">
        <v>0</v>
      </c>
      <c r="BW197" s="22">
        <v>40461</v>
      </c>
      <c r="BX197" s="22">
        <v>15491</v>
      </c>
      <c r="BY197" s="22">
        <v>0</v>
      </c>
      <c r="BZ197" s="22">
        <v>0</v>
      </c>
      <c r="CA197" s="22">
        <v>0</v>
      </c>
      <c r="CB197" s="22">
        <v>0</v>
      </c>
      <c r="CC197" s="22">
        <v>0</v>
      </c>
      <c r="CD197" s="22">
        <v>0</v>
      </c>
      <c r="CE197" s="22">
        <v>592662</v>
      </c>
      <c r="CF197" s="22">
        <v>50506</v>
      </c>
    </row>
    <row r="198" spans="1:84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643814</v>
      </c>
      <c r="F198" s="22">
        <v>0</v>
      </c>
      <c r="G198" s="22">
        <v>76810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1520</v>
      </c>
      <c r="N198" s="22">
        <v>0</v>
      </c>
      <c r="O198" s="22">
        <v>0</v>
      </c>
      <c r="P198" s="22">
        <v>15651</v>
      </c>
      <c r="Q198" s="22">
        <v>0</v>
      </c>
      <c r="R198" s="22">
        <v>0</v>
      </c>
      <c r="S198" s="22">
        <v>0</v>
      </c>
      <c r="T198" s="22">
        <v>0</v>
      </c>
      <c r="U198" s="22">
        <v>241644</v>
      </c>
      <c r="V198" s="22">
        <v>67832</v>
      </c>
      <c r="W198" s="22">
        <v>100299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432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44175</v>
      </c>
      <c r="AK198" s="22">
        <v>16377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0</v>
      </c>
      <c r="AR198" s="22">
        <v>1208554</v>
      </c>
      <c r="AS198" s="22">
        <v>54934</v>
      </c>
      <c r="AT198" s="22">
        <v>625162</v>
      </c>
      <c r="AU198" s="22">
        <v>0</v>
      </c>
      <c r="AV198" s="22">
        <v>20569</v>
      </c>
      <c r="AW198" s="22">
        <v>16418</v>
      </c>
      <c r="AX198" s="22">
        <v>0</v>
      </c>
      <c r="AY198" s="22">
        <v>0</v>
      </c>
      <c r="AZ198" s="22">
        <v>3008</v>
      </c>
      <c r="BA198" s="22">
        <v>0</v>
      </c>
      <c r="BB198" s="22">
        <v>0</v>
      </c>
      <c r="BC198" s="22">
        <v>399249</v>
      </c>
      <c r="BD198" s="22">
        <v>0</v>
      </c>
      <c r="BE198" s="22">
        <v>0</v>
      </c>
      <c r="BF198" s="22">
        <v>0</v>
      </c>
      <c r="BG198" s="22">
        <v>0</v>
      </c>
      <c r="BH198" s="22">
        <v>206767</v>
      </c>
      <c r="BI198" s="22">
        <v>107069</v>
      </c>
      <c r="BJ198" s="22">
        <v>54153</v>
      </c>
      <c r="BK198" s="22">
        <v>0</v>
      </c>
      <c r="BL198" s="22">
        <v>3709</v>
      </c>
      <c r="BM198" s="22">
        <v>0</v>
      </c>
      <c r="BN198" s="22">
        <v>0</v>
      </c>
      <c r="BO198" s="22">
        <v>0</v>
      </c>
      <c r="BP198" s="22">
        <v>8892</v>
      </c>
      <c r="BQ198" s="22">
        <v>0</v>
      </c>
      <c r="BR198" s="22">
        <v>0</v>
      </c>
      <c r="BS198" s="22">
        <v>0</v>
      </c>
      <c r="BT198" s="22">
        <v>0</v>
      </c>
      <c r="BU198" s="22">
        <v>0</v>
      </c>
      <c r="BV198" s="22">
        <v>0</v>
      </c>
      <c r="BW198" s="22">
        <v>78667</v>
      </c>
      <c r="BX198" s="22">
        <v>850</v>
      </c>
      <c r="BY198" s="22">
        <v>0</v>
      </c>
      <c r="BZ198" s="22">
        <v>0</v>
      </c>
      <c r="CA198" s="22">
        <v>0</v>
      </c>
      <c r="CB198" s="22">
        <v>0</v>
      </c>
      <c r="CC198" s="22">
        <v>0</v>
      </c>
      <c r="CD198" s="22">
        <v>0</v>
      </c>
      <c r="CE198" s="22">
        <v>1579447</v>
      </c>
      <c r="CF198" s="22">
        <v>-370893</v>
      </c>
    </row>
    <row r="199" spans="1:84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779234</v>
      </c>
      <c r="F199" s="22">
        <v>0</v>
      </c>
      <c r="G199" s="22">
        <v>111430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2970</v>
      </c>
      <c r="N199" s="22">
        <v>0</v>
      </c>
      <c r="O199" s="22">
        <v>11916</v>
      </c>
      <c r="P199" s="22">
        <v>20286</v>
      </c>
      <c r="Q199" s="22">
        <v>0</v>
      </c>
      <c r="R199" s="22">
        <v>0</v>
      </c>
      <c r="S199" s="22">
        <v>0</v>
      </c>
      <c r="T199" s="22">
        <v>0</v>
      </c>
      <c r="U199" s="22">
        <v>520841</v>
      </c>
      <c r="V199" s="22">
        <v>131154</v>
      </c>
      <c r="W199" s="22">
        <v>101391</v>
      </c>
      <c r="X199" s="22">
        <v>0</v>
      </c>
      <c r="Y199" s="22">
        <v>0</v>
      </c>
      <c r="Z199" s="22">
        <v>0</v>
      </c>
      <c r="AA199" s="22">
        <v>9470</v>
      </c>
      <c r="AB199" s="22">
        <v>0</v>
      </c>
      <c r="AC199" s="22">
        <v>14968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62779</v>
      </c>
      <c r="AK199" s="22">
        <v>21323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  <c r="AR199" s="22">
        <v>1787762</v>
      </c>
      <c r="AS199" s="22">
        <v>26374</v>
      </c>
      <c r="AT199" s="22">
        <v>218995</v>
      </c>
      <c r="AU199" s="22">
        <v>0</v>
      </c>
      <c r="AV199" s="22">
        <v>0</v>
      </c>
      <c r="AW199" s="22">
        <v>37936</v>
      </c>
      <c r="AX199" s="22">
        <v>0</v>
      </c>
      <c r="AY199" s="22">
        <v>0</v>
      </c>
      <c r="AZ199" s="22">
        <v>76261</v>
      </c>
      <c r="BA199" s="22">
        <v>0</v>
      </c>
      <c r="BB199" s="22">
        <v>77348</v>
      </c>
      <c r="BC199" s="22">
        <v>219818</v>
      </c>
      <c r="BD199" s="22">
        <v>0</v>
      </c>
      <c r="BE199" s="22">
        <v>0</v>
      </c>
      <c r="BF199" s="22">
        <v>0</v>
      </c>
      <c r="BG199" s="22">
        <v>0</v>
      </c>
      <c r="BH199" s="22">
        <v>524677</v>
      </c>
      <c r="BI199" s="22">
        <v>148684</v>
      </c>
      <c r="BJ199" s="22">
        <v>89706</v>
      </c>
      <c r="BK199" s="22">
        <v>0</v>
      </c>
      <c r="BL199" s="22">
        <v>7451</v>
      </c>
      <c r="BM199" s="22">
        <v>0</v>
      </c>
      <c r="BN199" s="22">
        <v>20429</v>
      </c>
      <c r="BO199" s="22">
        <v>0</v>
      </c>
      <c r="BP199" s="22">
        <v>31401</v>
      </c>
      <c r="BQ199" s="22">
        <v>0</v>
      </c>
      <c r="BR199" s="22">
        <v>0</v>
      </c>
      <c r="BS199" s="22">
        <v>0</v>
      </c>
      <c r="BT199" s="22">
        <v>0</v>
      </c>
      <c r="BU199" s="22">
        <v>0</v>
      </c>
      <c r="BV199" s="22">
        <v>0</v>
      </c>
      <c r="BW199" s="22">
        <v>120715</v>
      </c>
      <c r="BX199" s="22">
        <v>15949</v>
      </c>
      <c r="BY199" s="22">
        <v>0</v>
      </c>
      <c r="BZ199" s="22">
        <v>0</v>
      </c>
      <c r="CA199" s="22">
        <v>0</v>
      </c>
      <c r="CB199" s="22">
        <v>0</v>
      </c>
      <c r="CC199" s="22">
        <v>0</v>
      </c>
      <c r="CD199" s="22">
        <v>0</v>
      </c>
      <c r="CE199" s="22">
        <v>1615744</v>
      </c>
      <c r="CF199" s="22">
        <v>172018</v>
      </c>
    </row>
    <row r="200" spans="1:84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395263</v>
      </c>
      <c r="F200" s="22">
        <v>0</v>
      </c>
      <c r="G200" s="22">
        <v>88379</v>
      </c>
      <c r="H200" s="22">
        <v>0</v>
      </c>
      <c r="I200" s="22">
        <v>1000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86602</v>
      </c>
      <c r="P200" s="22">
        <v>13209</v>
      </c>
      <c r="Q200" s="22">
        <v>0</v>
      </c>
      <c r="R200" s="22">
        <v>0</v>
      </c>
      <c r="S200" s="22">
        <v>0</v>
      </c>
      <c r="T200" s="22">
        <v>0</v>
      </c>
      <c r="U200" s="22">
        <v>104454</v>
      </c>
      <c r="V200" s="22">
        <v>1198944</v>
      </c>
      <c r="W200" s="22">
        <v>50009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400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13061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0</v>
      </c>
      <c r="AR200" s="22">
        <v>1951321</v>
      </c>
      <c r="AS200" s="22">
        <v>21568</v>
      </c>
      <c r="AT200" s="22">
        <v>244687</v>
      </c>
      <c r="AU200" s="22">
        <v>0</v>
      </c>
      <c r="AV200" s="22">
        <v>0</v>
      </c>
      <c r="AW200" s="22">
        <v>40591</v>
      </c>
      <c r="AX200" s="22">
        <v>0</v>
      </c>
      <c r="AY200" s="22">
        <v>0</v>
      </c>
      <c r="AZ200" s="22">
        <v>22569</v>
      </c>
      <c r="BA200" s="22">
        <v>0</v>
      </c>
      <c r="BB200" s="22">
        <v>79033</v>
      </c>
      <c r="BC200" s="22">
        <v>96330</v>
      </c>
      <c r="BD200" s="22">
        <v>0</v>
      </c>
      <c r="BE200" s="22">
        <v>0</v>
      </c>
      <c r="BF200" s="22">
        <v>0</v>
      </c>
      <c r="BG200" s="22">
        <v>0</v>
      </c>
      <c r="BH200" s="22">
        <v>146538</v>
      </c>
      <c r="BI200" s="22">
        <v>45833</v>
      </c>
      <c r="BJ200" s="22">
        <v>86226</v>
      </c>
      <c r="BK200" s="22">
        <v>0</v>
      </c>
      <c r="BL200" s="22">
        <v>2624</v>
      </c>
      <c r="BM200" s="22">
        <v>0</v>
      </c>
      <c r="BN200" s="22">
        <v>0</v>
      </c>
      <c r="BO200" s="22">
        <v>0</v>
      </c>
      <c r="BP200" s="22">
        <v>3754</v>
      </c>
      <c r="BQ200" s="22">
        <v>0</v>
      </c>
      <c r="BR200" s="22">
        <v>0</v>
      </c>
      <c r="BS200" s="22">
        <v>0</v>
      </c>
      <c r="BT200" s="22">
        <v>0</v>
      </c>
      <c r="BU200" s="22">
        <v>0</v>
      </c>
      <c r="BV200" s="22">
        <v>0</v>
      </c>
      <c r="BW200" s="22">
        <v>41594</v>
      </c>
      <c r="BX200" s="22">
        <v>3489</v>
      </c>
      <c r="BY200" s="22">
        <v>0</v>
      </c>
      <c r="BZ200" s="22">
        <v>0</v>
      </c>
      <c r="CA200" s="22">
        <v>0</v>
      </c>
      <c r="CB200" s="22">
        <v>0</v>
      </c>
      <c r="CC200" s="22">
        <v>0</v>
      </c>
      <c r="CD200" s="22">
        <v>0</v>
      </c>
      <c r="CE200" s="22">
        <v>834836</v>
      </c>
      <c r="CF200" s="22">
        <v>1116485</v>
      </c>
    </row>
    <row r="201" spans="1:84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409817</v>
      </c>
      <c r="F201" s="22">
        <v>0</v>
      </c>
      <c r="G201" s="22">
        <v>83838</v>
      </c>
      <c r="H201" s="22">
        <v>0</v>
      </c>
      <c r="I201" s="22">
        <v>0</v>
      </c>
      <c r="J201" s="22">
        <v>37946</v>
      </c>
      <c r="K201" s="22">
        <v>0</v>
      </c>
      <c r="L201" s="22">
        <v>0</v>
      </c>
      <c r="M201" s="22">
        <v>4406</v>
      </c>
      <c r="N201" s="22">
        <v>0</v>
      </c>
      <c r="O201" s="22">
        <v>0</v>
      </c>
      <c r="P201" s="22">
        <v>51337</v>
      </c>
      <c r="Q201" s="22">
        <v>0</v>
      </c>
      <c r="R201" s="22">
        <v>0</v>
      </c>
      <c r="S201" s="22">
        <v>0</v>
      </c>
      <c r="T201" s="22">
        <v>0</v>
      </c>
      <c r="U201" s="22">
        <v>131826</v>
      </c>
      <c r="V201" s="22">
        <v>142962</v>
      </c>
      <c r="W201" s="22">
        <v>44778</v>
      </c>
      <c r="X201" s="22">
        <v>0</v>
      </c>
      <c r="Y201" s="22">
        <v>0</v>
      </c>
      <c r="Z201" s="22">
        <v>0</v>
      </c>
      <c r="AA201" s="22">
        <v>2255</v>
      </c>
      <c r="AB201" s="22">
        <v>0</v>
      </c>
      <c r="AC201" s="22">
        <v>0</v>
      </c>
      <c r="AD201" s="22">
        <v>2792</v>
      </c>
      <c r="AE201" s="22">
        <v>1100</v>
      </c>
      <c r="AF201" s="22">
        <v>0</v>
      </c>
      <c r="AG201" s="22">
        <v>0</v>
      </c>
      <c r="AH201" s="22">
        <v>0</v>
      </c>
      <c r="AI201" s="22">
        <v>0</v>
      </c>
      <c r="AJ201" s="22">
        <v>762</v>
      </c>
      <c r="AK201" s="22">
        <v>2800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  <c r="AR201" s="22">
        <v>916619</v>
      </c>
      <c r="AS201" s="22">
        <v>10013</v>
      </c>
      <c r="AT201" s="22">
        <v>179570</v>
      </c>
      <c r="AU201" s="22">
        <v>0</v>
      </c>
      <c r="AV201" s="22">
        <v>0</v>
      </c>
      <c r="AW201" s="22">
        <v>102941</v>
      </c>
      <c r="AX201" s="22">
        <v>1000</v>
      </c>
      <c r="AY201" s="22">
        <v>26535</v>
      </c>
      <c r="AZ201" s="22">
        <v>0</v>
      </c>
      <c r="BA201" s="22">
        <v>0</v>
      </c>
      <c r="BB201" s="22">
        <v>0</v>
      </c>
      <c r="BC201" s="22">
        <v>208064</v>
      </c>
      <c r="BD201" s="22">
        <v>0</v>
      </c>
      <c r="BE201" s="22">
        <v>0</v>
      </c>
      <c r="BF201" s="22">
        <v>1497</v>
      </c>
      <c r="BG201" s="22">
        <v>0</v>
      </c>
      <c r="BH201" s="22">
        <v>165285</v>
      </c>
      <c r="BI201" s="22">
        <v>195063</v>
      </c>
      <c r="BJ201" s="22">
        <v>52331</v>
      </c>
      <c r="BK201" s="22">
        <v>0</v>
      </c>
      <c r="BL201" s="22">
        <v>2760</v>
      </c>
      <c r="BM201" s="22">
        <v>0</v>
      </c>
      <c r="BN201" s="22">
        <v>0</v>
      </c>
      <c r="BO201" s="22">
        <v>0</v>
      </c>
      <c r="BP201" s="22">
        <v>2197</v>
      </c>
      <c r="BQ201" s="22">
        <v>0</v>
      </c>
      <c r="BR201" s="22">
        <v>3959</v>
      </c>
      <c r="BS201" s="22">
        <v>0</v>
      </c>
      <c r="BT201" s="22">
        <v>0</v>
      </c>
      <c r="BU201" s="22">
        <v>0</v>
      </c>
      <c r="BV201" s="22">
        <v>0</v>
      </c>
      <c r="BW201" s="22">
        <v>39780</v>
      </c>
      <c r="BX201" s="22">
        <v>13449</v>
      </c>
      <c r="BY201" s="22">
        <v>0</v>
      </c>
      <c r="BZ201" s="22">
        <v>0</v>
      </c>
      <c r="CA201" s="22">
        <v>0</v>
      </c>
      <c r="CB201" s="22">
        <v>0</v>
      </c>
      <c r="CC201" s="22">
        <v>0</v>
      </c>
      <c r="CD201" s="22">
        <v>0</v>
      </c>
      <c r="CE201" s="22">
        <v>1004444</v>
      </c>
      <c r="CF201" s="22">
        <v>-87825</v>
      </c>
    </row>
    <row r="202" spans="1:84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1346503</v>
      </c>
      <c r="G202" s="22">
        <v>128673</v>
      </c>
      <c r="H202" s="22">
        <v>23217</v>
      </c>
      <c r="I202" s="22">
        <v>150000</v>
      </c>
      <c r="J202" s="22">
        <v>423250</v>
      </c>
      <c r="K202" s="22">
        <v>0</v>
      </c>
      <c r="L202" s="22">
        <v>0</v>
      </c>
      <c r="M202" s="22">
        <v>145561</v>
      </c>
      <c r="N202" s="22">
        <v>0</v>
      </c>
      <c r="O202" s="22">
        <v>0</v>
      </c>
      <c r="P202" s="22">
        <v>6116</v>
      </c>
      <c r="Q202" s="22">
        <v>0</v>
      </c>
      <c r="R202" s="22">
        <v>0</v>
      </c>
      <c r="S202" s="22">
        <v>0</v>
      </c>
      <c r="T202" s="22">
        <v>0</v>
      </c>
      <c r="U202" s="22">
        <v>351414</v>
      </c>
      <c r="V202" s="22">
        <v>132018</v>
      </c>
      <c r="W202" s="22">
        <v>101826</v>
      </c>
      <c r="X202" s="22">
        <v>0</v>
      </c>
      <c r="Y202" s="22">
        <v>0</v>
      </c>
      <c r="Z202" s="22">
        <v>0</v>
      </c>
      <c r="AA202" s="22">
        <v>0</v>
      </c>
      <c r="AB202" s="22">
        <v>24054</v>
      </c>
      <c r="AC202" s="22">
        <v>0</v>
      </c>
      <c r="AD202" s="22">
        <v>14548</v>
      </c>
      <c r="AE202" s="22">
        <v>0</v>
      </c>
      <c r="AF202" s="22">
        <v>0</v>
      </c>
      <c r="AG202" s="22">
        <v>0</v>
      </c>
      <c r="AH202" s="22">
        <v>23431</v>
      </c>
      <c r="AI202" s="22">
        <v>133269</v>
      </c>
      <c r="AJ202" s="22">
        <v>0</v>
      </c>
      <c r="AK202" s="22">
        <v>0</v>
      </c>
      <c r="AL202" s="22">
        <v>0</v>
      </c>
      <c r="AM202" s="22">
        <v>3350</v>
      </c>
      <c r="AN202" s="22">
        <v>0</v>
      </c>
      <c r="AO202" s="22">
        <v>0</v>
      </c>
      <c r="AP202" s="22">
        <v>0</v>
      </c>
      <c r="AQ202" s="22">
        <v>0</v>
      </c>
      <c r="AR202" s="22">
        <v>3007230</v>
      </c>
      <c r="AS202" s="22">
        <v>43441</v>
      </c>
      <c r="AT202" s="22">
        <v>361855</v>
      </c>
      <c r="AU202" s="22">
        <v>0</v>
      </c>
      <c r="AV202" s="22">
        <v>4918</v>
      </c>
      <c r="AW202" s="22">
        <v>237463</v>
      </c>
      <c r="AX202" s="22">
        <v>0</v>
      </c>
      <c r="AY202" s="22">
        <v>0</v>
      </c>
      <c r="AZ202" s="22">
        <v>200665</v>
      </c>
      <c r="BA202" s="22">
        <v>0</v>
      </c>
      <c r="BB202" s="22">
        <v>0</v>
      </c>
      <c r="BC202" s="22">
        <v>729741</v>
      </c>
      <c r="BD202" s="22">
        <v>0</v>
      </c>
      <c r="BE202" s="22">
        <v>0</v>
      </c>
      <c r="BF202" s="22">
        <v>0</v>
      </c>
      <c r="BG202" s="22">
        <v>0</v>
      </c>
      <c r="BH202" s="22">
        <v>524730</v>
      </c>
      <c r="BI202" s="22">
        <v>294607</v>
      </c>
      <c r="BJ202" s="22">
        <v>167112</v>
      </c>
      <c r="BK202" s="22">
        <v>0</v>
      </c>
      <c r="BL202" s="22">
        <v>51802</v>
      </c>
      <c r="BM202" s="22">
        <v>0</v>
      </c>
      <c r="BN202" s="22">
        <v>0</v>
      </c>
      <c r="BO202" s="22">
        <v>0</v>
      </c>
      <c r="BP202" s="22">
        <v>13994</v>
      </c>
      <c r="BQ202" s="22">
        <v>5239</v>
      </c>
      <c r="BR202" s="22">
        <v>1159</v>
      </c>
      <c r="BS202" s="22">
        <v>0</v>
      </c>
      <c r="BT202" s="22">
        <v>0</v>
      </c>
      <c r="BU202" s="22">
        <v>34081</v>
      </c>
      <c r="BV202" s="22">
        <v>0</v>
      </c>
      <c r="BW202" s="22">
        <v>212300</v>
      </c>
      <c r="BX202" s="22">
        <v>155302</v>
      </c>
      <c r="BY202" s="22">
        <v>0</v>
      </c>
      <c r="BZ202" s="22">
        <v>0</v>
      </c>
      <c r="CA202" s="22">
        <v>0</v>
      </c>
      <c r="CB202" s="22">
        <v>0</v>
      </c>
      <c r="CC202" s="22">
        <v>0</v>
      </c>
      <c r="CD202" s="22">
        <v>0</v>
      </c>
      <c r="CE202" s="22">
        <v>3038409</v>
      </c>
      <c r="CF202" s="22">
        <v>-31179</v>
      </c>
    </row>
    <row r="203" spans="1:84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620571</v>
      </c>
      <c r="F203" s="22">
        <v>0</v>
      </c>
      <c r="G203" s="22">
        <v>518419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7207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143580</v>
      </c>
      <c r="V203" s="22">
        <v>58778</v>
      </c>
      <c r="W203" s="22">
        <v>79168</v>
      </c>
      <c r="X203" s="22">
        <v>0</v>
      </c>
      <c r="Y203" s="22">
        <v>19596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7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0</v>
      </c>
      <c r="AR203" s="22">
        <v>1447326</v>
      </c>
      <c r="AS203" s="22">
        <v>45063</v>
      </c>
      <c r="AT203" s="22">
        <v>425483</v>
      </c>
      <c r="AU203" s="22">
        <v>0</v>
      </c>
      <c r="AV203" s="22">
        <v>0</v>
      </c>
      <c r="AW203" s="22">
        <v>20222</v>
      </c>
      <c r="AX203" s="22">
        <v>0</v>
      </c>
      <c r="AY203" s="22">
        <v>29846</v>
      </c>
      <c r="AZ203" s="22">
        <v>10910</v>
      </c>
      <c r="BA203" s="22">
        <v>0</v>
      </c>
      <c r="BB203" s="22">
        <v>0</v>
      </c>
      <c r="BC203" s="22">
        <v>440075</v>
      </c>
      <c r="BD203" s="22">
        <v>0</v>
      </c>
      <c r="BE203" s="22">
        <v>0</v>
      </c>
      <c r="BF203" s="22">
        <v>0</v>
      </c>
      <c r="BG203" s="22">
        <v>0</v>
      </c>
      <c r="BH203" s="22">
        <v>133507</v>
      </c>
      <c r="BI203" s="22">
        <v>70009</v>
      </c>
      <c r="BJ203" s="22">
        <v>79135</v>
      </c>
      <c r="BK203" s="22">
        <v>0</v>
      </c>
      <c r="BL203" s="22">
        <v>24496</v>
      </c>
      <c r="BM203" s="22">
        <v>0</v>
      </c>
      <c r="BN203" s="22">
        <v>0</v>
      </c>
      <c r="BO203" s="22">
        <v>0</v>
      </c>
      <c r="BP203" s="22">
        <v>0</v>
      </c>
      <c r="BQ203" s="22">
        <v>0</v>
      </c>
      <c r="BR203" s="22">
        <v>12085</v>
      </c>
      <c r="BS203" s="22">
        <v>0</v>
      </c>
      <c r="BT203" s="22">
        <v>0</v>
      </c>
      <c r="BU203" s="22">
        <v>0</v>
      </c>
      <c r="BV203" s="22">
        <v>0</v>
      </c>
      <c r="BW203" s="22">
        <v>45212</v>
      </c>
      <c r="BX203" s="22">
        <v>25714</v>
      </c>
      <c r="BY203" s="22">
        <v>0</v>
      </c>
      <c r="BZ203" s="22">
        <v>0</v>
      </c>
      <c r="CA203" s="22">
        <v>0</v>
      </c>
      <c r="CB203" s="22">
        <v>0</v>
      </c>
      <c r="CC203" s="22">
        <v>0</v>
      </c>
      <c r="CD203" s="22">
        <v>0</v>
      </c>
      <c r="CE203" s="22">
        <v>1361757</v>
      </c>
      <c r="CF203" s="22">
        <v>85569</v>
      </c>
    </row>
    <row r="204" spans="1:84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338639</v>
      </c>
      <c r="F204" s="22">
        <v>0</v>
      </c>
      <c r="G204" s="22">
        <v>7806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1872</v>
      </c>
      <c r="N204" s="22">
        <v>0</v>
      </c>
      <c r="O204" s="22">
        <v>0</v>
      </c>
      <c r="P204" s="22">
        <v>48817</v>
      </c>
      <c r="Q204" s="22">
        <v>0</v>
      </c>
      <c r="R204" s="22">
        <v>0</v>
      </c>
      <c r="S204" s="22">
        <v>0</v>
      </c>
      <c r="T204" s="22">
        <v>0</v>
      </c>
      <c r="U204" s="22">
        <v>169842</v>
      </c>
      <c r="V204" s="22">
        <v>50632</v>
      </c>
      <c r="W204" s="22">
        <v>22805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863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100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0</v>
      </c>
      <c r="AR204" s="22">
        <v>641376</v>
      </c>
      <c r="AS204" s="22">
        <v>6622</v>
      </c>
      <c r="AT204" s="22">
        <v>144410</v>
      </c>
      <c r="AU204" s="22">
        <v>0</v>
      </c>
      <c r="AV204" s="22">
        <v>12377</v>
      </c>
      <c r="AW204" s="22">
        <v>5730</v>
      </c>
      <c r="AX204" s="22">
        <v>0</v>
      </c>
      <c r="AY204" s="22">
        <v>0</v>
      </c>
      <c r="AZ204" s="22">
        <v>5331</v>
      </c>
      <c r="BA204" s="22">
        <v>0</v>
      </c>
      <c r="BB204" s="22">
        <v>0</v>
      </c>
      <c r="BC204" s="22">
        <v>183151</v>
      </c>
      <c r="BD204" s="22">
        <v>0</v>
      </c>
      <c r="BE204" s="22">
        <v>0</v>
      </c>
      <c r="BF204" s="22">
        <v>3909</v>
      </c>
      <c r="BG204" s="22">
        <v>0</v>
      </c>
      <c r="BH204" s="22">
        <v>300951</v>
      </c>
      <c r="BI204" s="22">
        <v>96538</v>
      </c>
      <c r="BJ204" s="22">
        <v>16861</v>
      </c>
      <c r="BK204" s="22">
        <v>0</v>
      </c>
      <c r="BL204" s="22">
        <v>1718</v>
      </c>
      <c r="BM204" s="22">
        <v>1831</v>
      </c>
      <c r="BN204" s="22">
        <v>0</v>
      </c>
      <c r="BO204" s="22">
        <v>0</v>
      </c>
      <c r="BP204" s="22">
        <v>0</v>
      </c>
      <c r="BQ204" s="22">
        <v>0</v>
      </c>
      <c r="BR204" s="22">
        <v>57</v>
      </c>
      <c r="BS204" s="22">
        <v>0</v>
      </c>
      <c r="BT204" s="22">
        <v>0</v>
      </c>
      <c r="BU204" s="22">
        <v>0</v>
      </c>
      <c r="BV204" s="22">
        <v>0</v>
      </c>
      <c r="BW204" s="22">
        <v>33354</v>
      </c>
      <c r="BX204" s="22">
        <v>6098</v>
      </c>
      <c r="BY204" s="22">
        <v>0</v>
      </c>
      <c r="BZ204" s="22">
        <v>0</v>
      </c>
      <c r="CA204" s="22">
        <v>0</v>
      </c>
      <c r="CB204" s="22">
        <v>0</v>
      </c>
      <c r="CC204" s="22">
        <v>0</v>
      </c>
      <c r="CD204" s="22">
        <v>0</v>
      </c>
      <c r="CE204" s="22">
        <v>818938</v>
      </c>
      <c r="CF204" s="22">
        <v>-177562</v>
      </c>
    </row>
    <row r="205" spans="1:84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1113688</v>
      </c>
      <c r="F205" s="22">
        <v>5100</v>
      </c>
      <c r="G205" s="22">
        <v>246397</v>
      </c>
      <c r="H205" s="22">
        <v>0</v>
      </c>
      <c r="I205" s="22">
        <v>0</v>
      </c>
      <c r="J205" s="22">
        <v>203332</v>
      </c>
      <c r="K205" s="22">
        <v>0</v>
      </c>
      <c r="L205" s="22">
        <v>0</v>
      </c>
      <c r="M205" s="22">
        <v>0</v>
      </c>
      <c r="N205" s="22">
        <v>0</v>
      </c>
      <c r="O205" s="22">
        <v>121911</v>
      </c>
      <c r="P205" s="22">
        <v>333037</v>
      </c>
      <c r="Q205" s="22">
        <v>3300</v>
      </c>
      <c r="R205" s="22">
        <v>0</v>
      </c>
      <c r="S205" s="22">
        <v>0</v>
      </c>
      <c r="T205" s="22">
        <v>0</v>
      </c>
      <c r="U205" s="22">
        <v>749850</v>
      </c>
      <c r="V205" s="22">
        <v>139052</v>
      </c>
      <c r="W205" s="22">
        <v>175681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10883</v>
      </c>
      <c r="AD205" s="22">
        <v>0</v>
      </c>
      <c r="AE205" s="22">
        <v>470</v>
      </c>
      <c r="AF205" s="22">
        <v>0</v>
      </c>
      <c r="AG205" s="22">
        <v>93092</v>
      </c>
      <c r="AH205" s="22">
        <v>0</v>
      </c>
      <c r="AI205" s="22">
        <v>0</v>
      </c>
      <c r="AJ205" s="22">
        <v>278782</v>
      </c>
      <c r="AK205" s="22">
        <v>1080</v>
      </c>
      <c r="AL205" s="22">
        <v>29308</v>
      </c>
      <c r="AM205" s="22">
        <v>0</v>
      </c>
      <c r="AN205" s="22">
        <v>2380390</v>
      </c>
      <c r="AO205" s="22">
        <v>0</v>
      </c>
      <c r="AP205" s="22">
        <v>0</v>
      </c>
      <c r="AQ205" s="22">
        <v>0</v>
      </c>
      <c r="AR205" s="22">
        <v>5885353</v>
      </c>
      <c r="AS205" s="22">
        <v>221514</v>
      </c>
      <c r="AT205" s="22">
        <v>762741</v>
      </c>
      <c r="AU205" s="22">
        <v>0</v>
      </c>
      <c r="AV205" s="22">
        <v>44570</v>
      </c>
      <c r="AW205" s="22">
        <v>188900</v>
      </c>
      <c r="AX205" s="22">
        <v>4311</v>
      </c>
      <c r="AY205" s="22">
        <v>0</v>
      </c>
      <c r="AZ205" s="22">
        <v>8025</v>
      </c>
      <c r="BA205" s="22">
        <v>0</v>
      </c>
      <c r="BB205" s="22">
        <v>388482</v>
      </c>
      <c r="BC205" s="22">
        <v>448792</v>
      </c>
      <c r="BD205" s="22">
        <v>3941</v>
      </c>
      <c r="BE205" s="22">
        <v>0</v>
      </c>
      <c r="BF205" s="22">
        <v>13602</v>
      </c>
      <c r="BG205" s="22">
        <v>0</v>
      </c>
      <c r="BH205" s="22">
        <v>839852</v>
      </c>
      <c r="BI205" s="22">
        <v>89964</v>
      </c>
      <c r="BJ205" s="22">
        <v>176048</v>
      </c>
      <c r="BK205" s="22">
        <v>0</v>
      </c>
      <c r="BL205" s="22">
        <v>13876</v>
      </c>
      <c r="BM205" s="22">
        <v>0</v>
      </c>
      <c r="BN205" s="22">
        <v>0</v>
      </c>
      <c r="BO205" s="22">
        <v>0</v>
      </c>
      <c r="BP205" s="22">
        <v>51817</v>
      </c>
      <c r="BQ205" s="22">
        <v>0</v>
      </c>
      <c r="BR205" s="22">
        <v>77368</v>
      </c>
      <c r="BS205" s="22">
        <v>0</v>
      </c>
      <c r="BT205" s="22">
        <v>46151</v>
      </c>
      <c r="BU205" s="22">
        <v>0</v>
      </c>
      <c r="BV205" s="22">
        <v>517904</v>
      </c>
      <c r="BW205" s="22">
        <v>184067</v>
      </c>
      <c r="BX205" s="22">
        <v>46401</v>
      </c>
      <c r="BY205" s="22">
        <v>169305</v>
      </c>
      <c r="BZ205" s="22">
        <v>0</v>
      </c>
      <c r="CA205" s="22">
        <v>272575</v>
      </c>
      <c r="CB205" s="22">
        <v>0</v>
      </c>
      <c r="CC205" s="22">
        <v>0</v>
      </c>
      <c r="CD205" s="22">
        <v>0</v>
      </c>
      <c r="CE205" s="22">
        <v>4570206</v>
      </c>
      <c r="CF205" s="22">
        <v>1315147</v>
      </c>
    </row>
    <row r="206" spans="1:84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283469</v>
      </c>
      <c r="F206" s="22">
        <v>10697</v>
      </c>
      <c r="G206" s="22">
        <v>788326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2767</v>
      </c>
      <c r="N206" s="22">
        <v>0</v>
      </c>
      <c r="O206" s="22">
        <v>0</v>
      </c>
      <c r="P206" s="22">
        <v>5805</v>
      </c>
      <c r="Q206" s="22">
        <v>0</v>
      </c>
      <c r="R206" s="22">
        <v>0</v>
      </c>
      <c r="S206" s="22">
        <v>0</v>
      </c>
      <c r="T206" s="22">
        <v>0</v>
      </c>
      <c r="U206" s="22">
        <v>163508</v>
      </c>
      <c r="V206" s="22">
        <v>40670</v>
      </c>
      <c r="W206" s="22">
        <v>82449</v>
      </c>
      <c r="X206" s="22">
        <v>0</v>
      </c>
      <c r="Y206" s="22">
        <v>0</v>
      </c>
      <c r="Z206" s="22">
        <v>0</v>
      </c>
      <c r="AA206" s="22">
        <v>450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2225</v>
      </c>
      <c r="AI206" s="22">
        <v>0</v>
      </c>
      <c r="AJ206" s="22">
        <v>1648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25500</v>
      </c>
      <c r="AR206" s="22">
        <v>1407514</v>
      </c>
      <c r="AS206" s="22">
        <v>77564</v>
      </c>
      <c r="AT206" s="22">
        <v>258034</v>
      </c>
      <c r="AU206" s="22">
        <v>0</v>
      </c>
      <c r="AV206" s="22">
        <v>13985</v>
      </c>
      <c r="AW206" s="22">
        <v>19057</v>
      </c>
      <c r="AX206" s="22">
        <v>0</v>
      </c>
      <c r="AY206" s="22">
        <v>2398</v>
      </c>
      <c r="AZ206" s="22">
        <v>1887</v>
      </c>
      <c r="BA206" s="22">
        <v>0</v>
      </c>
      <c r="BB206" s="22">
        <v>0</v>
      </c>
      <c r="BC206" s="22">
        <v>201767</v>
      </c>
      <c r="BD206" s="22">
        <v>0</v>
      </c>
      <c r="BE206" s="22">
        <v>0</v>
      </c>
      <c r="BF206" s="22">
        <v>0</v>
      </c>
      <c r="BG206" s="22">
        <v>0</v>
      </c>
      <c r="BH206" s="22">
        <v>224673</v>
      </c>
      <c r="BI206" s="22">
        <v>83077</v>
      </c>
      <c r="BJ206" s="22">
        <v>12960</v>
      </c>
      <c r="BK206" s="22">
        <v>0</v>
      </c>
      <c r="BL206" s="22">
        <v>0</v>
      </c>
      <c r="BM206" s="22">
        <v>0</v>
      </c>
      <c r="BN206" s="22">
        <v>313</v>
      </c>
      <c r="BO206" s="22">
        <v>0</v>
      </c>
      <c r="BP206" s="22">
        <v>0</v>
      </c>
      <c r="BQ206" s="22">
        <v>0</v>
      </c>
      <c r="BR206" s="22">
        <v>0</v>
      </c>
      <c r="BS206" s="22">
        <v>0</v>
      </c>
      <c r="BT206" s="22">
        <v>0</v>
      </c>
      <c r="BU206" s="22">
        <v>15109</v>
      </c>
      <c r="BV206" s="22">
        <v>0</v>
      </c>
      <c r="BW206" s="22">
        <v>10280</v>
      </c>
      <c r="BX206" s="22">
        <v>7815</v>
      </c>
      <c r="BY206" s="22">
        <v>0</v>
      </c>
      <c r="BZ206" s="22">
        <v>0</v>
      </c>
      <c r="CA206" s="22">
        <v>0</v>
      </c>
      <c r="CB206" s="22">
        <v>0</v>
      </c>
      <c r="CC206" s="22">
        <v>0</v>
      </c>
      <c r="CD206" s="22">
        <v>17813</v>
      </c>
      <c r="CE206" s="22">
        <v>946732</v>
      </c>
      <c r="CF206" s="22">
        <v>460782</v>
      </c>
    </row>
    <row r="207" spans="1:84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0</v>
      </c>
      <c r="F207" s="22">
        <v>542428</v>
      </c>
      <c r="G207" s="22">
        <v>362085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8792</v>
      </c>
      <c r="N207" s="22">
        <v>454</v>
      </c>
      <c r="O207" s="22">
        <v>0</v>
      </c>
      <c r="P207" s="22">
        <v>277099</v>
      </c>
      <c r="Q207" s="22">
        <v>0</v>
      </c>
      <c r="R207" s="22">
        <v>0</v>
      </c>
      <c r="S207" s="22">
        <v>0</v>
      </c>
      <c r="T207" s="22">
        <v>0</v>
      </c>
      <c r="U207" s="22">
        <v>225777</v>
      </c>
      <c r="V207" s="22">
        <v>0</v>
      </c>
      <c r="W207" s="22">
        <v>60900</v>
      </c>
      <c r="X207" s="22">
        <v>0</v>
      </c>
      <c r="Y207" s="22">
        <v>0</v>
      </c>
      <c r="Z207" s="22">
        <v>0</v>
      </c>
      <c r="AA207" s="22">
        <v>0</v>
      </c>
      <c r="AB207" s="22">
        <v>10650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66367</v>
      </c>
      <c r="AK207" s="22">
        <v>0</v>
      </c>
      <c r="AL207" s="22">
        <v>0</v>
      </c>
      <c r="AM207" s="22">
        <v>24207</v>
      </c>
      <c r="AN207" s="22">
        <v>0</v>
      </c>
      <c r="AO207" s="22">
        <v>0</v>
      </c>
      <c r="AP207" s="22">
        <v>0</v>
      </c>
      <c r="AQ207" s="22">
        <v>0</v>
      </c>
      <c r="AR207" s="22">
        <v>1578759</v>
      </c>
      <c r="AS207" s="22">
        <v>72288</v>
      </c>
      <c r="AT207" s="22">
        <v>564246</v>
      </c>
      <c r="AU207" s="22">
        <v>0</v>
      </c>
      <c r="AV207" s="22">
        <v>0</v>
      </c>
      <c r="AW207" s="22">
        <v>0</v>
      </c>
      <c r="AX207" s="22">
        <v>0</v>
      </c>
      <c r="AY207" s="22">
        <v>0</v>
      </c>
      <c r="AZ207" s="22">
        <v>42088</v>
      </c>
      <c r="BA207" s="22">
        <v>0</v>
      </c>
      <c r="BB207" s="22">
        <v>0</v>
      </c>
      <c r="BC207" s="22">
        <v>451196</v>
      </c>
      <c r="BD207" s="22">
        <v>0</v>
      </c>
      <c r="BE207" s="22">
        <v>0</v>
      </c>
      <c r="BF207" s="22">
        <v>0</v>
      </c>
      <c r="BG207" s="22">
        <v>0</v>
      </c>
      <c r="BH207" s="22">
        <v>334368</v>
      </c>
      <c r="BI207" s="22">
        <v>0</v>
      </c>
      <c r="BJ207" s="22">
        <v>70607</v>
      </c>
      <c r="BK207" s="22">
        <v>0</v>
      </c>
      <c r="BL207" s="22">
        <v>0</v>
      </c>
      <c r="BM207" s="22">
        <v>0</v>
      </c>
      <c r="BN207" s="22">
        <v>0</v>
      </c>
      <c r="BO207" s="22">
        <v>13850</v>
      </c>
      <c r="BP207" s="22">
        <v>10100</v>
      </c>
      <c r="BQ207" s="22">
        <v>0</v>
      </c>
      <c r="BR207" s="22">
        <v>0</v>
      </c>
      <c r="BS207" s="22">
        <v>0</v>
      </c>
      <c r="BT207" s="22">
        <v>0</v>
      </c>
      <c r="BU207" s="22">
        <v>0</v>
      </c>
      <c r="BV207" s="22">
        <v>0</v>
      </c>
      <c r="BW207" s="22">
        <v>192847</v>
      </c>
      <c r="BX207" s="22">
        <v>0</v>
      </c>
      <c r="BY207" s="22">
        <v>0</v>
      </c>
      <c r="BZ207" s="22">
        <v>0</v>
      </c>
      <c r="CA207" s="22">
        <v>0</v>
      </c>
      <c r="CB207" s="22">
        <v>0</v>
      </c>
      <c r="CC207" s="22">
        <v>0</v>
      </c>
      <c r="CD207" s="22">
        <v>0</v>
      </c>
      <c r="CE207" s="22">
        <v>1751590</v>
      </c>
      <c r="CF207" s="22">
        <v>-172831</v>
      </c>
    </row>
    <row r="208" spans="1:84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613545</v>
      </c>
      <c r="F208" s="22">
        <v>0</v>
      </c>
      <c r="G208" s="22">
        <v>154584</v>
      </c>
      <c r="H208" s="22">
        <v>0</v>
      </c>
      <c r="I208" s="22">
        <v>0</v>
      </c>
      <c r="J208" s="22">
        <v>158290</v>
      </c>
      <c r="K208" s="22">
        <v>0</v>
      </c>
      <c r="L208" s="22">
        <v>0</v>
      </c>
      <c r="M208" s="22">
        <v>510</v>
      </c>
      <c r="N208" s="22">
        <v>0</v>
      </c>
      <c r="O208" s="22">
        <v>0</v>
      </c>
      <c r="P208" s="22">
        <v>430679</v>
      </c>
      <c r="Q208" s="22">
        <v>0</v>
      </c>
      <c r="R208" s="22">
        <v>0</v>
      </c>
      <c r="S208" s="22">
        <v>0</v>
      </c>
      <c r="T208" s="22">
        <v>0</v>
      </c>
      <c r="U208" s="22">
        <v>81680</v>
      </c>
      <c r="V208" s="22">
        <v>114889</v>
      </c>
      <c r="W208" s="22">
        <v>73624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203421</v>
      </c>
      <c r="AJ208" s="22">
        <v>9842</v>
      </c>
      <c r="AK208" s="22">
        <v>0</v>
      </c>
      <c r="AL208" s="22">
        <v>0</v>
      </c>
      <c r="AM208" s="22">
        <v>0</v>
      </c>
      <c r="AN208" s="22">
        <v>173087</v>
      </c>
      <c r="AO208" s="22">
        <v>0</v>
      </c>
      <c r="AP208" s="22">
        <v>0</v>
      </c>
      <c r="AQ208" s="22">
        <v>0</v>
      </c>
      <c r="AR208" s="22">
        <v>2014151</v>
      </c>
      <c r="AS208" s="22">
        <v>25799</v>
      </c>
      <c r="AT208" s="22">
        <v>184703</v>
      </c>
      <c r="AU208" s="22">
        <v>0</v>
      </c>
      <c r="AV208" s="22">
        <v>14170</v>
      </c>
      <c r="AW208" s="22">
        <v>184889</v>
      </c>
      <c r="AX208" s="22">
        <v>0</v>
      </c>
      <c r="AY208" s="22">
        <v>0</v>
      </c>
      <c r="AZ208" s="22">
        <v>0</v>
      </c>
      <c r="BA208" s="22">
        <v>0</v>
      </c>
      <c r="BB208" s="22">
        <v>0</v>
      </c>
      <c r="BC208" s="22">
        <v>370681</v>
      </c>
      <c r="BD208" s="22">
        <v>0</v>
      </c>
      <c r="BE208" s="22">
        <v>0</v>
      </c>
      <c r="BF208" s="22">
        <v>783</v>
      </c>
      <c r="BG208" s="22">
        <v>0</v>
      </c>
      <c r="BH208" s="22">
        <v>146674</v>
      </c>
      <c r="BI208" s="22">
        <v>137231</v>
      </c>
      <c r="BJ208" s="22">
        <v>67867</v>
      </c>
      <c r="BK208" s="22">
        <v>0</v>
      </c>
      <c r="BL208" s="22">
        <v>3485</v>
      </c>
      <c r="BM208" s="22">
        <v>0</v>
      </c>
      <c r="BN208" s="22">
        <v>4288</v>
      </c>
      <c r="BO208" s="22">
        <v>75</v>
      </c>
      <c r="BP208" s="22">
        <v>0</v>
      </c>
      <c r="BQ208" s="22">
        <v>0</v>
      </c>
      <c r="BR208" s="22">
        <v>0</v>
      </c>
      <c r="BS208" s="22">
        <v>0</v>
      </c>
      <c r="BT208" s="22">
        <v>0</v>
      </c>
      <c r="BU208" s="22">
        <v>0</v>
      </c>
      <c r="BV208" s="22">
        <v>104955</v>
      </c>
      <c r="BW208" s="22">
        <v>112441</v>
      </c>
      <c r="BX208" s="22">
        <v>8860</v>
      </c>
      <c r="BY208" s="22">
        <v>0</v>
      </c>
      <c r="BZ208" s="22">
        <v>0</v>
      </c>
      <c r="CA208" s="22">
        <v>158852</v>
      </c>
      <c r="CB208" s="22">
        <v>0</v>
      </c>
      <c r="CC208" s="22">
        <v>0</v>
      </c>
      <c r="CD208" s="22">
        <v>0</v>
      </c>
      <c r="CE208" s="22">
        <v>1525753</v>
      </c>
      <c r="CF208" s="22">
        <v>488398</v>
      </c>
    </row>
    <row r="209" spans="1:84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339718</v>
      </c>
      <c r="F209" s="22">
        <v>0</v>
      </c>
      <c r="G209" s="22">
        <v>53373</v>
      </c>
      <c r="H209" s="22">
        <v>70860</v>
      </c>
      <c r="I209" s="22">
        <v>0</v>
      </c>
      <c r="J209" s="22">
        <v>136</v>
      </c>
      <c r="K209" s="22">
        <v>0</v>
      </c>
      <c r="L209" s="22">
        <v>0</v>
      </c>
      <c r="M209" s="22">
        <v>1116</v>
      </c>
      <c r="N209" s="22">
        <v>0</v>
      </c>
      <c r="O209" s="22">
        <v>0</v>
      </c>
      <c r="P209" s="22">
        <v>40129</v>
      </c>
      <c r="Q209" s="22">
        <v>0</v>
      </c>
      <c r="R209" s="22">
        <v>0</v>
      </c>
      <c r="S209" s="22">
        <v>0</v>
      </c>
      <c r="T209" s="22">
        <v>285698</v>
      </c>
      <c r="U209" s="22">
        <v>147201</v>
      </c>
      <c r="V209" s="22">
        <v>28660</v>
      </c>
      <c r="W209" s="22">
        <v>29980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2301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6000</v>
      </c>
      <c r="AK209" s="22">
        <v>0</v>
      </c>
      <c r="AL209" s="22">
        <v>0</v>
      </c>
      <c r="AM209" s="22">
        <v>2188</v>
      </c>
      <c r="AN209" s="22">
        <v>0</v>
      </c>
      <c r="AO209" s="22">
        <v>0</v>
      </c>
      <c r="AP209" s="22">
        <v>0</v>
      </c>
      <c r="AQ209" s="22">
        <v>0</v>
      </c>
      <c r="AR209" s="22">
        <v>1007360</v>
      </c>
      <c r="AS209" s="22">
        <v>22378</v>
      </c>
      <c r="AT209" s="22">
        <v>226474</v>
      </c>
      <c r="AU209" s="22">
        <v>0</v>
      </c>
      <c r="AV209" s="22">
        <v>0</v>
      </c>
      <c r="AW209" s="22">
        <v>16683</v>
      </c>
      <c r="AX209" s="22">
        <v>0</v>
      </c>
      <c r="AY209" s="22">
        <v>0</v>
      </c>
      <c r="AZ209" s="22">
        <v>14395</v>
      </c>
      <c r="BA209" s="22">
        <v>0</v>
      </c>
      <c r="BB209" s="22">
        <v>17248</v>
      </c>
      <c r="BC209" s="22">
        <v>301236</v>
      </c>
      <c r="BD209" s="22">
        <v>0</v>
      </c>
      <c r="BE209" s="22">
        <v>0</v>
      </c>
      <c r="BF209" s="22">
        <v>0</v>
      </c>
      <c r="BG209" s="22">
        <v>0</v>
      </c>
      <c r="BH209" s="22">
        <v>133583</v>
      </c>
      <c r="BI209" s="22">
        <v>74876</v>
      </c>
      <c r="BJ209" s="22">
        <v>24392</v>
      </c>
      <c r="BK209" s="22">
        <v>0</v>
      </c>
      <c r="BL209" s="22">
        <v>108011</v>
      </c>
      <c r="BM209" s="22">
        <v>0</v>
      </c>
      <c r="BN209" s="22">
        <v>0</v>
      </c>
      <c r="BO209" s="22">
        <v>0</v>
      </c>
      <c r="BP209" s="22">
        <v>0</v>
      </c>
      <c r="BQ209" s="22">
        <v>0</v>
      </c>
      <c r="BR209" s="22">
        <v>0</v>
      </c>
      <c r="BS209" s="22">
        <v>0</v>
      </c>
      <c r="BT209" s="22">
        <v>0</v>
      </c>
      <c r="BU209" s="22">
        <v>0</v>
      </c>
      <c r="BV209" s="22">
        <v>0</v>
      </c>
      <c r="BW209" s="22">
        <v>16659</v>
      </c>
      <c r="BX209" s="22">
        <v>24820</v>
      </c>
      <c r="BY209" s="22">
        <v>0</v>
      </c>
      <c r="BZ209" s="22">
        <v>0</v>
      </c>
      <c r="CA209" s="22">
        <v>0</v>
      </c>
      <c r="CB209" s="22">
        <v>0</v>
      </c>
      <c r="CC209" s="22">
        <v>0</v>
      </c>
      <c r="CD209" s="22">
        <v>0</v>
      </c>
      <c r="CE209" s="22">
        <v>980755</v>
      </c>
      <c r="CF209" s="22">
        <v>26605</v>
      </c>
    </row>
    <row r="210" spans="1:84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763949</v>
      </c>
      <c r="F210" s="22">
        <v>0</v>
      </c>
      <c r="G210" s="22">
        <v>159877</v>
      </c>
      <c r="H210" s="22">
        <v>0</v>
      </c>
      <c r="I210" s="22">
        <v>0</v>
      </c>
      <c r="J210" s="22">
        <v>19238</v>
      </c>
      <c r="K210" s="22">
        <v>0</v>
      </c>
      <c r="L210" s="22">
        <v>0</v>
      </c>
      <c r="M210" s="22">
        <v>7501</v>
      </c>
      <c r="N210" s="22">
        <v>0</v>
      </c>
      <c r="O210" s="22">
        <v>0</v>
      </c>
      <c r="P210" s="22">
        <v>64095</v>
      </c>
      <c r="Q210" s="22">
        <v>0</v>
      </c>
      <c r="R210" s="22">
        <v>0</v>
      </c>
      <c r="S210" s="22">
        <v>0</v>
      </c>
      <c r="T210" s="22">
        <v>0</v>
      </c>
      <c r="U210" s="22">
        <v>384933</v>
      </c>
      <c r="V210" s="22">
        <v>53947</v>
      </c>
      <c r="W210" s="22">
        <v>96067</v>
      </c>
      <c r="X210" s="22">
        <v>0</v>
      </c>
      <c r="Y210" s="22">
        <v>17938</v>
      </c>
      <c r="Z210" s="22">
        <v>0</v>
      </c>
      <c r="AA210" s="22">
        <v>3363</v>
      </c>
      <c r="AB210" s="22">
        <v>0</v>
      </c>
      <c r="AC210" s="22">
        <v>4778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101431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0</v>
      </c>
      <c r="AR210" s="22">
        <v>1677117</v>
      </c>
      <c r="AS210" s="22">
        <v>51230</v>
      </c>
      <c r="AT210" s="22">
        <v>337559</v>
      </c>
      <c r="AU210" s="22">
        <v>0</v>
      </c>
      <c r="AV210" s="22">
        <v>0</v>
      </c>
      <c r="AW210" s="22">
        <v>56446</v>
      </c>
      <c r="AX210" s="22">
        <v>11671</v>
      </c>
      <c r="AY210" s="22">
        <v>0</v>
      </c>
      <c r="AZ210" s="22">
        <v>64849</v>
      </c>
      <c r="BA210" s="22">
        <v>0</v>
      </c>
      <c r="BB210" s="22">
        <v>0</v>
      </c>
      <c r="BC210" s="22">
        <v>438215</v>
      </c>
      <c r="BD210" s="22">
        <v>0</v>
      </c>
      <c r="BE210" s="22">
        <v>0</v>
      </c>
      <c r="BF210" s="22">
        <v>0</v>
      </c>
      <c r="BG210" s="22">
        <v>0</v>
      </c>
      <c r="BH210" s="22">
        <v>391189</v>
      </c>
      <c r="BI210" s="22">
        <v>48784</v>
      </c>
      <c r="BJ210" s="22">
        <v>92532</v>
      </c>
      <c r="BK210" s="22">
        <v>0</v>
      </c>
      <c r="BL210" s="22">
        <v>27757</v>
      </c>
      <c r="BM210" s="22">
        <v>0</v>
      </c>
      <c r="BN210" s="22">
        <v>4498</v>
      </c>
      <c r="BO210" s="22">
        <v>0</v>
      </c>
      <c r="BP210" s="22">
        <v>23916</v>
      </c>
      <c r="BQ210" s="22">
        <v>0</v>
      </c>
      <c r="BR210" s="22">
        <v>0</v>
      </c>
      <c r="BS210" s="22">
        <v>0</v>
      </c>
      <c r="BT210" s="22">
        <v>0</v>
      </c>
      <c r="BU210" s="22">
        <v>0</v>
      </c>
      <c r="BV210" s="22">
        <v>0</v>
      </c>
      <c r="BW210" s="22">
        <v>164247</v>
      </c>
      <c r="BX210" s="22">
        <v>93007</v>
      </c>
      <c r="BY210" s="22">
        <v>0</v>
      </c>
      <c r="BZ210" s="22">
        <v>0</v>
      </c>
      <c r="CA210" s="22">
        <v>0</v>
      </c>
      <c r="CB210" s="22">
        <v>0</v>
      </c>
      <c r="CC210" s="22">
        <v>0</v>
      </c>
      <c r="CD210" s="22">
        <v>0</v>
      </c>
      <c r="CE210" s="22">
        <v>1805900</v>
      </c>
      <c r="CF210" s="22">
        <v>-128783</v>
      </c>
    </row>
    <row r="211" spans="1:84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415197</v>
      </c>
      <c r="F211" s="22">
        <v>0</v>
      </c>
      <c r="G211" s="22">
        <v>224108</v>
      </c>
      <c r="H211" s="22">
        <v>0</v>
      </c>
      <c r="I211" s="22">
        <v>0</v>
      </c>
      <c r="J211" s="22">
        <v>3800</v>
      </c>
      <c r="K211" s="22">
        <v>0</v>
      </c>
      <c r="L211" s="22">
        <v>0</v>
      </c>
      <c r="M211" s="22">
        <v>1555</v>
      </c>
      <c r="N211" s="22">
        <v>0</v>
      </c>
      <c r="O211" s="22">
        <v>0</v>
      </c>
      <c r="P211" s="22">
        <v>168878</v>
      </c>
      <c r="Q211" s="22">
        <v>0</v>
      </c>
      <c r="R211" s="22">
        <v>0</v>
      </c>
      <c r="S211" s="22">
        <v>0</v>
      </c>
      <c r="T211" s="22">
        <v>0</v>
      </c>
      <c r="U211" s="22">
        <v>152052</v>
      </c>
      <c r="V211" s="22">
        <v>246496</v>
      </c>
      <c r="W211" s="22">
        <v>71922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1891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43281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0</v>
      </c>
      <c r="AR211" s="22">
        <v>1329180</v>
      </c>
      <c r="AS211" s="22">
        <v>48767</v>
      </c>
      <c r="AT211" s="22">
        <v>347404</v>
      </c>
      <c r="AU211" s="22">
        <v>0</v>
      </c>
      <c r="AV211" s="22">
        <v>0</v>
      </c>
      <c r="AW211" s="22">
        <v>20507</v>
      </c>
      <c r="AX211" s="22">
        <v>0</v>
      </c>
      <c r="AY211" s="22">
        <v>0</v>
      </c>
      <c r="AZ211" s="22">
        <v>39975</v>
      </c>
      <c r="BA211" s="22">
        <v>0</v>
      </c>
      <c r="BB211" s="22">
        <v>0</v>
      </c>
      <c r="BC211" s="22">
        <v>158421</v>
      </c>
      <c r="BD211" s="22">
        <v>0</v>
      </c>
      <c r="BE211" s="22">
        <v>0</v>
      </c>
      <c r="BF211" s="22">
        <v>0</v>
      </c>
      <c r="BG211" s="22">
        <v>0</v>
      </c>
      <c r="BH211" s="22">
        <v>114536</v>
      </c>
      <c r="BI211" s="22">
        <v>59071</v>
      </c>
      <c r="BJ211" s="22">
        <v>65748</v>
      </c>
      <c r="BK211" s="22">
        <v>0</v>
      </c>
      <c r="BL211" s="22">
        <v>13117</v>
      </c>
      <c r="BM211" s="22">
        <v>0</v>
      </c>
      <c r="BN211" s="22">
        <v>0</v>
      </c>
      <c r="BO211" s="22">
        <v>0</v>
      </c>
      <c r="BP211" s="22">
        <v>22776</v>
      </c>
      <c r="BQ211" s="22">
        <v>0</v>
      </c>
      <c r="BR211" s="22">
        <v>0</v>
      </c>
      <c r="BS211" s="22">
        <v>0</v>
      </c>
      <c r="BT211" s="22">
        <v>0</v>
      </c>
      <c r="BU211" s="22">
        <v>0</v>
      </c>
      <c r="BV211" s="22">
        <v>0</v>
      </c>
      <c r="BW211" s="22">
        <v>67099</v>
      </c>
      <c r="BX211" s="22">
        <v>2020</v>
      </c>
      <c r="BY211" s="22">
        <v>0</v>
      </c>
      <c r="BZ211" s="22">
        <v>0</v>
      </c>
      <c r="CA211" s="22">
        <v>0</v>
      </c>
      <c r="CB211" s="22">
        <v>0</v>
      </c>
      <c r="CC211" s="22">
        <v>0</v>
      </c>
      <c r="CD211" s="22">
        <v>255356</v>
      </c>
      <c r="CE211" s="22">
        <v>1214797</v>
      </c>
      <c r="CF211" s="22">
        <v>114383</v>
      </c>
    </row>
    <row r="212" spans="1:84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1329037</v>
      </c>
      <c r="F212" s="22">
        <v>16800</v>
      </c>
      <c r="G212" s="22">
        <v>143569</v>
      </c>
      <c r="H212" s="22">
        <v>0</v>
      </c>
      <c r="I212" s="22">
        <v>18000</v>
      </c>
      <c r="J212" s="22">
        <v>46789</v>
      </c>
      <c r="K212" s="22">
        <v>0</v>
      </c>
      <c r="L212" s="22">
        <v>0</v>
      </c>
      <c r="M212" s="22">
        <v>143</v>
      </c>
      <c r="N212" s="22">
        <v>0</v>
      </c>
      <c r="O212" s="22">
        <v>2476</v>
      </c>
      <c r="P212" s="22">
        <v>35102</v>
      </c>
      <c r="Q212" s="22">
        <v>7764</v>
      </c>
      <c r="R212" s="22">
        <v>0</v>
      </c>
      <c r="S212" s="22">
        <v>0</v>
      </c>
      <c r="T212" s="22">
        <v>0</v>
      </c>
      <c r="U212" s="22">
        <v>526113</v>
      </c>
      <c r="V212" s="22">
        <v>154123</v>
      </c>
      <c r="W212" s="22">
        <v>133230</v>
      </c>
      <c r="X212" s="22">
        <v>0</v>
      </c>
      <c r="Y212" s="22">
        <v>21302</v>
      </c>
      <c r="Z212" s="22">
        <v>0</v>
      </c>
      <c r="AA212" s="22">
        <v>150</v>
      </c>
      <c r="AB212" s="22">
        <v>0</v>
      </c>
      <c r="AC212" s="22">
        <v>100</v>
      </c>
      <c r="AD212" s="22">
        <v>0</v>
      </c>
      <c r="AE212" s="22">
        <v>2500</v>
      </c>
      <c r="AF212" s="22">
        <v>0</v>
      </c>
      <c r="AG212" s="22">
        <v>0</v>
      </c>
      <c r="AH212" s="22">
        <v>0</v>
      </c>
      <c r="AI212" s="22">
        <v>0</v>
      </c>
      <c r="AJ212" s="22">
        <v>750136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0</v>
      </c>
      <c r="AR212" s="22">
        <v>3187334</v>
      </c>
      <c r="AS212" s="22">
        <v>59329</v>
      </c>
      <c r="AT212" s="22">
        <v>421165</v>
      </c>
      <c r="AU212" s="22">
        <v>0</v>
      </c>
      <c r="AV212" s="22">
        <v>44743</v>
      </c>
      <c r="AW212" s="22">
        <v>73842</v>
      </c>
      <c r="AX212" s="22">
        <v>8708</v>
      </c>
      <c r="AY212" s="22">
        <v>9855</v>
      </c>
      <c r="AZ212" s="22">
        <v>7154</v>
      </c>
      <c r="BA212" s="22">
        <v>0</v>
      </c>
      <c r="BB212" s="22">
        <v>143688</v>
      </c>
      <c r="BC212" s="22">
        <v>404947</v>
      </c>
      <c r="BD212" s="22">
        <v>36299</v>
      </c>
      <c r="BE212" s="22">
        <v>0</v>
      </c>
      <c r="BF212" s="22">
        <v>22707</v>
      </c>
      <c r="BG212" s="22">
        <v>0</v>
      </c>
      <c r="BH212" s="22">
        <v>550109</v>
      </c>
      <c r="BI212" s="22">
        <v>240622</v>
      </c>
      <c r="BJ212" s="22">
        <v>168973</v>
      </c>
      <c r="BK212" s="22">
        <v>0</v>
      </c>
      <c r="BL212" s="22">
        <v>31341</v>
      </c>
      <c r="BM212" s="22">
        <v>0</v>
      </c>
      <c r="BN212" s="22">
        <v>503</v>
      </c>
      <c r="BO212" s="22">
        <v>30545</v>
      </c>
      <c r="BP212" s="22">
        <v>13240</v>
      </c>
      <c r="BQ212" s="22">
        <v>11096</v>
      </c>
      <c r="BR212" s="22">
        <v>5202</v>
      </c>
      <c r="BS212" s="22">
        <v>0</v>
      </c>
      <c r="BT212" s="22">
        <v>0</v>
      </c>
      <c r="BU212" s="22">
        <v>0</v>
      </c>
      <c r="BV212" s="22">
        <v>0</v>
      </c>
      <c r="BW212" s="22">
        <v>803173</v>
      </c>
      <c r="BX212" s="22">
        <v>35442</v>
      </c>
      <c r="BY212" s="22">
        <v>0</v>
      </c>
      <c r="BZ212" s="22">
        <v>0</v>
      </c>
      <c r="CA212" s="22">
        <v>0</v>
      </c>
      <c r="CB212" s="22">
        <v>0</v>
      </c>
      <c r="CC212" s="22">
        <v>0</v>
      </c>
      <c r="CD212" s="22">
        <v>0</v>
      </c>
      <c r="CE212" s="22">
        <v>3122683</v>
      </c>
      <c r="CF212" s="22">
        <v>64651</v>
      </c>
    </row>
    <row r="213" spans="1:84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458787</v>
      </c>
      <c r="F213" s="22">
        <v>0</v>
      </c>
      <c r="G213" s="22">
        <v>0</v>
      </c>
      <c r="H213" s="22">
        <v>124854</v>
      </c>
      <c r="I213" s="22">
        <v>0</v>
      </c>
      <c r="J213" s="22">
        <v>63971</v>
      </c>
      <c r="K213" s="22">
        <v>0</v>
      </c>
      <c r="L213" s="22">
        <v>0</v>
      </c>
      <c r="M213" s="22">
        <v>0</v>
      </c>
      <c r="N213" s="22">
        <v>2515</v>
      </c>
      <c r="O213" s="22">
        <v>0</v>
      </c>
      <c r="P213" s="22">
        <v>5085</v>
      </c>
      <c r="Q213" s="22">
        <v>0</v>
      </c>
      <c r="R213" s="22">
        <v>0</v>
      </c>
      <c r="S213" s="22">
        <v>0</v>
      </c>
      <c r="T213" s="22">
        <v>0</v>
      </c>
      <c r="U213" s="22">
        <v>104848</v>
      </c>
      <c r="V213" s="22">
        <v>13260</v>
      </c>
      <c r="W213" s="22">
        <v>20511</v>
      </c>
      <c r="X213" s="22">
        <v>5000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28288</v>
      </c>
      <c r="AJ213" s="22">
        <v>0</v>
      </c>
      <c r="AK213" s="22">
        <v>21661</v>
      </c>
      <c r="AL213" s="22">
        <v>0</v>
      </c>
      <c r="AM213" s="22">
        <v>40</v>
      </c>
      <c r="AN213" s="22">
        <v>0</v>
      </c>
      <c r="AO213" s="22">
        <v>0</v>
      </c>
      <c r="AP213" s="22">
        <v>0</v>
      </c>
      <c r="AQ213" s="22">
        <v>0</v>
      </c>
      <c r="AR213" s="22">
        <v>848820</v>
      </c>
      <c r="AS213" s="22">
        <v>31098</v>
      </c>
      <c r="AT213" s="22">
        <v>232665</v>
      </c>
      <c r="AU213" s="22">
        <v>0</v>
      </c>
      <c r="AV213" s="22">
        <v>0</v>
      </c>
      <c r="AW213" s="22">
        <v>45651</v>
      </c>
      <c r="AX213" s="22">
        <v>0</v>
      </c>
      <c r="AY213" s="22">
        <v>0</v>
      </c>
      <c r="AZ213" s="22">
        <v>0</v>
      </c>
      <c r="BA213" s="22">
        <v>0</v>
      </c>
      <c r="BB213" s="22">
        <v>0</v>
      </c>
      <c r="BC213" s="22">
        <v>125732</v>
      </c>
      <c r="BD213" s="22">
        <v>0</v>
      </c>
      <c r="BE213" s="22">
        <v>0</v>
      </c>
      <c r="BF213" s="22">
        <v>0</v>
      </c>
      <c r="BG213" s="22">
        <v>0</v>
      </c>
      <c r="BH213" s="22">
        <v>298452</v>
      </c>
      <c r="BI213" s="22">
        <v>17541</v>
      </c>
      <c r="BJ213" s="22">
        <v>27586</v>
      </c>
      <c r="BK213" s="22">
        <v>0</v>
      </c>
      <c r="BL213" s="22">
        <v>0</v>
      </c>
      <c r="BM213" s="22">
        <v>0</v>
      </c>
      <c r="BN213" s="22">
        <v>0</v>
      </c>
      <c r="BO213" s="22">
        <v>0</v>
      </c>
      <c r="BP213" s="22">
        <v>0</v>
      </c>
      <c r="BQ213" s="22">
        <v>0</v>
      </c>
      <c r="BR213" s="22">
        <v>0</v>
      </c>
      <c r="BS213" s="22">
        <v>0</v>
      </c>
      <c r="BT213" s="22">
        <v>0</v>
      </c>
      <c r="BU213" s="22">
        <v>4622</v>
      </c>
      <c r="BV213" s="22">
        <v>0</v>
      </c>
      <c r="BW213" s="22">
        <v>103362</v>
      </c>
      <c r="BX213" s="22">
        <v>0</v>
      </c>
      <c r="BY213" s="22">
        <v>0</v>
      </c>
      <c r="BZ213" s="22">
        <v>0</v>
      </c>
      <c r="CA213" s="22">
        <v>0</v>
      </c>
      <c r="CB213" s="22">
        <v>0</v>
      </c>
      <c r="CC213" s="22">
        <v>0</v>
      </c>
      <c r="CD213" s="22">
        <v>0</v>
      </c>
      <c r="CE213" s="22">
        <v>886709</v>
      </c>
      <c r="CF213" s="22">
        <v>-37889</v>
      </c>
    </row>
    <row r="214" spans="1:84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241927</v>
      </c>
      <c r="F214" s="22">
        <v>0</v>
      </c>
      <c r="G214" s="22">
        <v>0</v>
      </c>
      <c r="H214" s="22">
        <v>59481</v>
      </c>
      <c r="I214" s="22">
        <v>0</v>
      </c>
      <c r="J214" s="22">
        <v>8840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41485</v>
      </c>
      <c r="U214" s="22">
        <v>43884</v>
      </c>
      <c r="V214" s="22">
        <v>141444</v>
      </c>
      <c r="W214" s="22">
        <v>32422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2824</v>
      </c>
      <c r="AI214" s="22">
        <v>8522</v>
      </c>
      <c r="AJ214" s="22">
        <v>0</v>
      </c>
      <c r="AK214" s="22">
        <v>0</v>
      </c>
      <c r="AL214" s="22">
        <v>0</v>
      </c>
      <c r="AM214" s="22">
        <v>3100</v>
      </c>
      <c r="AN214" s="22">
        <v>0</v>
      </c>
      <c r="AO214" s="22">
        <v>0</v>
      </c>
      <c r="AP214" s="22">
        <v>0</v>
      </c>
      <c r="AQ214" s="22">
        <v>0</v>
      </c>
      <c r="AR214" s="22">
        <v>583929</v>
      </c>
      <c r="AS214" s="22">
        <v>22843</v>
      </c>
      <c r="AT214" s="22">
        <v>121966</v>
      </c>
      <c r="AU214" s="22">
        <v>0</v>
      </c>
      <c r="AV214" s="22">
        <v>0</v>
      </c>
      <c r="AW214" s="22">
        <v>37922</v>
      </c>
      <c r="AX214" s="22">
        <v>0</v>
      </c>
      <c r="AY214" s="22">
        <v>0</v>
      </c>
      <c r="AZ214" s="22">
        <v>0</v>
      </c>
      <c r="BA214" s="22">
        <v>0</v>
      </c>
      <c r="BB214" s="22">
        <v>0</v>
      </c>
      <c r="BC214" s="22">
        <v>175688</v>
      </c>
      <c r="BD214" s="22">
        <v>0</v>
      </c>
      <c r="BE214" s="22">
        <v>0</v>
      </c>
      <c r="BF214" s="22">
        <v>0</v>
      </c>
      <c r="BG214" s="22">
        <v>0</v>
      </c>
      <c r="BH214" s="22">
        <v>102520</v>
      </c>
      <c r="BI214" s="22">
        <v>43655</v>
      </c>
      <c r="BJ214" s="22">
        <v>30812</v>
      </c>
      <c r="BK214" s="22">
        <v>0</v>
      </c>
      <c r="BL214" s="22">
        <v>0</v>
      </c>
      <c r="BM214" s="22">
        <v>0</v>
      </c>
      <c r="BN214" s="22">
        <v>0</v>
      </c>
      <c r="BO214" s="22">
        <v>0</v>
      </c>
      <c r="BP214" s="22">
        <v>0</v>
      </c>
      <c r="BQ214" s="22">
        <v>0</v>
      </c>
      <c r="BR214" s="22">
        <v>0</v>
      </c>
      <c r="BS214" s="22">
        <v>0</v>
      </c>
      <c r="BT214" s="22">
        <v>0</v>
      </c>
      <c r="BU214" s="22">
        <v>0</v>
      </c>
      <c r="BV214" s="22">
        <v>0</v>
      </c>
      <c r="BW214" s="22">
        <v>52227</v>
      </c>
      <c r="BX214" s="22">
        <v>0</v>
      </c>
      <c r="BY214" s="22">
        <v>0</v>
      </c>
      <c r="BZ214" s="22">
        <v>0</v>
      </c>
      <c r="CA214" s="22">
        <v>0</v>
      </c>
      <c r="CB214" s="22">
        <v>0</v>
      </c>
      <c r="CC214" s="22">
        <v>0</v>
      </c>
      <c r="CD214" s="22">
        <v>0</v>
      </c>
      <c r="CE214" s="22">
        <v>587633</v>
      </c>
      <c r="CF214" s="22">
        <v>-3704</v>
      </c>
    </row>
    <row r="215" spans="1:84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858869</v>
      </c>
      <c r="H215" s="22">
        <v>0</v>
      </c>
      <c r="I215" s="22">
        <v>0</v>
      </c>
      <c r="J215" s="22">
        <v>4565</v>
      </c>
      <c r="K215" s="22">
        <v>0</v>
      </c>
      <c r="L215" s="22">
        <v>0</v>
      </c>
      <c r="M215" s="22">
        <v>125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245335</v>
      </c>
      <c r="V215" s="22">
        <v>73393</v>
      </c>
      <c r="W215" s="22">
        <v>56539</v>
      </c>
      <c r="X215" s="22">
        <v>0</v>
      </c>
      <c r="Y215" s="22">
        <v>98581</v>
      </c>
      <c r="Z215" s="22">
        <v>0</v>
      </c>
      <c r="AA215" s="22">
        <v>5929</v>
      </c>
      <c r="AB215" s="22">
        <v>0</v>
      </c>
      <c r="AC215" s="22">
        <v>43557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9400</v>
      </c>
      <c r="AK215" s="22">
        <v>35861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0</v>
      </c>
      <c r="AR215" s="22">
        <v>1432154</v>
      </c>
      <c r="AS215" s="22">
        <v>38214</v>
      </c>
      <c r="AT215" s="22">
        <v>290619</v>
      </c>
      <c r="AU215" s="22">
        <v>0</v>
      </c>
      <c r="AV215" s="22">
        <v>0</v>
      </c>
      <c r="AW215" s="22">
        <v>115158</v>
      </c>
      <c r="AX215" s="22">
        <v>0</v>
      </c>
      <c r="AY215" s="22">
        <v>0</v>
      </c>
      <c r="AZ215" s="22">
        <v>218</v>
      </c>
      <c r="BA215" s="22">
        <v>0</v>
      </c>
      <c r="BB215" s="22">
        <v>76374</v>
      </c>
      <c r="BC215" s="22">
        <v>179172</v>
      </c>
      <c r="BD215" s="22">
        <v>0</v>
      </c>
      <c r="BE215" s="22">
        <v>0</v>
      </c>
      <c r="BF215" s="22">
        <v>22613</v>
      </c>
      <c r="BG215" s="22">
        <v>0</v>
      </c>
      <c r="BH215" s="22">
        <v>220735</v>
      </c>
      <c r="BI215" s="22">
        <v>75061</v>
      </c>
      <c r="BJ215" s="22">
        <v>50353</v>
      </c>
      <c r="BK215" s="22">
        <v>0</v>
      </c>
      <c r="BL215" s="22">
        <v>108897</v>
      </c>
      <c r="BM215" s="22">
        <v>0</v>
      </c>
      <c r="BN215" s="22">
        <v>6225</v>
      </c>
      <c r="BO215" s="22">
        <v>0</v>
      </c>
      <c r="BP215" s="22">
        <v>6023</v>
      </c>
      <c r="BQ215" s="22">
        <v>0</v>
      </c>
      <c r="BR215" s="22">
        <v>0</v>
      </c>
      <c r="BS215" s="22">
        <v>0</v>
      </c>
      <c r="BT215" s="22">
        <v>0</v>
      </c>
      <c r="BU215" s="22">
        <v>0</v>
      </c>
      <c r="BV215" s="22">
        <v>0</v>
      </c>
      <c r="BW215" s="22">
        <v>34752</v>
      </c>
      <c r="BX215" s="22">
        <v>58226</v>
      </c>
      <c r="BY215" s="22">
        <v>0</v>
      </c>
      <c r="BZ215" s="22">
        <v>0</v>
      </c>
      <c r="CA215" s="22">
        <v>0</v>
      </c>
      <c r="CB215" s="22">
        <v>0</v>
      </c>
      <c r="CC215" s="22">
        <v>0</v>
      </c>
      <c r="CD215" s="22">
        <v>0</v>
      </c>
      <c r="CE215" s="22">
        <v>1282640</v>
      </c>
      <c r="CF215" s="22">
        <v>149514</v>
      </c>
    </row>
    <row r="216" spans="1:84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248943</v>
      </c>
      <c r="F216" s="22">
        <v>0</v>
      </c>
      <c r="G216" s="22">
        <v>644</v>
      </c>
      <c r="H216" s="22">
        <v>0</v>
      </c>
      <c r="I216" s="22">
        <v>0</v>
      </c>
      <c r="J216" s="22">
        <v>3600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20115</v>
      </c>
      <c r="W216" s="22">
        <v>16092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18789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0</v>
      </c>
      <c r="AR216" s="22">
        <v>308183</v>
      </c>
      <c r="AS216" s="22">
        <v>8648</v>
      </c>
      <c r="AT216" s="22">
        <v>78749</v>
      </c>
      <c r="AU216" s="22">
        <v>0</v>
      </c>
      <c r="AV216" s="22">
        <v>10865</v>
      </c>
      <c r="AW216" s="22">
        <v>16566</v>
      </c>
      <c r="AX216" s="22">
        <v>0</v>
      </c>
      <c r="AY216" s="22">
        <v>0</v>
      </c>
      <c r="AZ216" s="22">
        <v>188</v>
      </c>
      <c r="BA216" s="22">
        <v>0</v>
      </c>
      <c r="BB216" s="22">
        <v>0</v>
      </c>
      <c r="BC216" s="22">
        <v>206472</v>
      </c>
      <c r="BD216" s="22">
        <v>0</v>
      </c>
      <c r="BE216" s="22">
        <v>0</v>
      </c>
      <c r="BF216" s="22">
        <v>0</v>
      </c>
      <c r="BG216" s="22">
        <v>0</v>
      </c>
      <c r="BH216" s="22">
        <v>0</v>
      </c>
      <c r="BI216" s="22">
        <v>62300</v>
      </c>
      <c r="BJ216" s="22">
        <v>22115</v>
      </c>
      <c r="BK216" s="22">
        <v>0</v>
      </c>
      <c r="BL216" s="22">
        <v>2304</v>
      </c>
      <c r="BM216" s="22">
        <v>0</v>
      </c>
      <c r="BN216" s="22">
        <v>0</v>
      </c>
      <c r="BO216" s="22">
        <v>0</v>
      </c>
      <c r="BP216" s="22">
        <v>0</v>
      </c>
      <c r="BQ216" s="22">
        <v>0</v>
      </c>
      <c r="BR216" s="22">
        <v>4096</v>
      </c>
      <c r="BS216" s="22">
        <v>0</v>
      </c>
      <c r="BT216" s="22">
        <v>0</v>
      </c>
      <c r="BU216" s="22">
        <v>0</v>
      </c>
      <c r="BV216" s="22">
        <v>0</v>
      </c>
      <c r="BW216" s="22">
        <v>14897</v>
      </c>
      <c r="BX216" s="22">
        <v>15442</v>
      </c>
      <c r="BY216" s="22">
        <v>0</v>
      </c>
      <c r="BZ216" s="22">
        <v>0</v>
      </c>
      <c r="CA216" s="22">
        <v>0</v>
      </c>
      <c r="CB216" s="22">
        <v>0</v>
      </c>
      <c r="CC216" s="22">
        <v>0</v>
      </c>
      <c r="CD216" s="22">
        <v>0</v>
      </c>
      <c r="CE216" s="22">
        <v>442642</v>
      </c>
      <c r="CF216" s="22">
        <v>-134459</v>
      </c>
    </row>
    <row r="217" spans="1:84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1018488</v>
      </c>
      <c r="F217" s="22">
        <v>14010</v>
      </c>
      <c r="G217" s="22">
        <v>112518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4565</v>
      </c>
      <c r="N217" s="22">
        <v>0</v>
      </c>
      <c r="O217" s="22">
        <v>26985</v>
      </c>
      <c r="P217" s="22">
        <v>213460</v>
      </c>
      <c r="Q217" s="22">
        <v>0</v>
      </c>
      <c r="R217" s="22">
        <v>0</v>
      </c>
      <c r="S217" s="22">
        <v>0</v>
      </c>
      <c r="T217" s="22">
        <v>0</v>
      </c>
      <c r="U217" s="22">
        <v>260380</v>
      </c>
      <c r="V217" s="22">
        <v>287399</v>
      </c>
      <c r="W217" s="22">
        <v>79320</v>
      </c>
      <c r="X217" s="22">
        <v>36485</v>
      </c>
      <c r="Y217" s="22">
        <v>94657</v>
      </c>
      <c r="Z217" s="22">
        <v>0</v>
      </c>
      <c r="AA217" s="22">
        <v>700</v>
      </c>
      <c r="AB217" s="22">
        <v>0</v>
      </c>
      <c r="AC217" s="22">
        <v>3007</v>
      </c>
      <c r="AD217" s="22">
        <v>10000</v>
      </c>
      <c r="AE217" s="22">
        <v>10643</v>
      </c>
      <c r="AF217" s="22">
        <v>0</v>
      </c>
      <c r="AG217" s="22">
        <v>32800</v>
      </c>
      <c r="AH217" s="22">
        <v>0</v>
      </c>
      <c r="AI217" s="22">
        <v>76488</v>
      </c>
      <c r="AJ217" s="22">
        <v>51112</v>
      </c>
      <c r="AK217" s="22">
        <v>54697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0</v>
      </c>
      <c r="AR217" s="22">
        <v>2387714</v>
      </c>
      <c r="AS217" s="22">
        <v>109860</v>
      </c>
      <c r="AT217" s="22">
        <v>552078</v>
      </c>
      <c r="AU217" s="22">
        <v>0</v>
      </c>
      <c r="AV217" s="22">
        <v>48005</v>
      </c>
      <c r="AW217" s="22">
        <v>14812</v>
      </c>
      <c r="AX217" s="22">
        <v>1330</v>
      </c>
      <c r="AY217" s="22">
        <v>0</v>
      </c>
      <c r="AZ217" s="22">
        <v>22802</v>
      </c>
      <c r="BA217" s="22">
        <v>0</v>
      </c>
      <c r="BB217" s="22">
        <v>188520</v>
      </c>
      <c r="BC217" s="22">
        <v>473318</v>
      </c>
      <c r="BD217" s="22">
        <v>0</v>
      </c>
      <c r="BE217" s="22">
        <v>0</v>
      </c>
      <c r="BF217" s="22">
        <v>7552</v>
      </c>
      <c r="BG217" s="22">
        <v>0</v>
      </c>
      <c r="BH217" s="22">
        <v>239560</v>
      </c>
      <c r="BI217" s="22">
        <v>303087</v>
      </c>
      <c r="BJ217" s="22">
        <v>87105</v>
      </c>
      <c r="BK217" s="22">
        <v>55882</v>
      </c>
      <c r="BL217" s="22">
        <v>105817</v>
      </c>
      <c r="BM217" s="22">
        <v>0</v>
      </c>
      <c r="BN217" s="22">
        <v>13431</v>
      </c>
      <c r="BO217" s="22">
        <v>0</v>
      </c>
      <c r="BP217" s="22">
        <v>1819</v>
      </c>
      <c r="BQ217" s="22">
        <v>37204</v>
      </c>
      <c r="BR217" s="22">
        <v>3160</v>
      </c>
      <c r="BS217" s="22">
        <v>0</v>
      </c>
      <c r="BT217" s="22">
        <v>1741</v>
      </c>
      <c r="BU217" s="22">
        <v>0</v>
      </c>
      <c r="BV217" s="22">
        <v>78788</v>
      </c>
      <c r="BW217" s="22">
        <v>170785</v>
      </c>
      <c r="BX217" s="22">
        <v>108168</v>
      </c>
      <c r="BY217" s="22">
        <v>0</v>
      </c>
      <c r="BZ217" s="22">
        <v>0</v>
      </c>
      <c r="CA217" s="22">
        <v>0</v>
      </c>
      <c r="CB217" s="22">
        <v>0</v>
      </c>
      <c r="CC217" s="22">
        <v>34894</v>
      </c>
      <c r="CD217" s="22">
        <v>0</v>
      </c>
      <c r="CE217" s="22">
        <v>2659718</v>
      </c>
      <c r="CF217" s="22">
        <v>-272004</v>
      </c>
    </row>
    <row r="218" spans="1:84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359906</v>
      </c>
      <c r="F218" s="22">
        <v>0</v>
      </c>
      <c r="G218" s="22">
        <v>16743</v>
      </c>
      <c r="H218" s="22">
        <v>0</v>
      </c>
      <c r="I218" s="22">
        <v>0</v>
      </c>
      <c r="J218" s="22">
        <v>28532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3057</v>
      </c>
      <c r="Q218" s="22">
        <v>0</v>
      </c>
      <c r="R218" s="22">
        <v>0</v>
      </c>
      <c r="S218" s="22">
        <v>0</v>
      </c>
      <c r="T218" s="22">
        <v>0</v>
      </c>
      <c r="U218" s="22">
        <v>135445</v>
      </c>
      <c r="V218" s="22">
        <v>32024</v>
      </c>
      <c r="W218" s="22">
        <v>181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4100</v>
      </c>
      <c r="AF218" s="22">
        <v>0</v>
      </c>
      <c r="AG218" s="22">
        <v>0</v>
      </c>
      <c r="AH218" s="22">
        <v>0</v>
      </c>
      <c r="AI218" s="22">
        <v>0</v>
      </c>
      <c r="AJ218" s="22">
        <v>4445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0</v>
      </c>
      <c r="AR218" s="22">
        <v>584433</v>
      </c>
      <c r="AS218" s="22">
        <v>16983</v>
      </c>
      <c r="AT218" s="22">
        <v>217122</v>
      </c>
      <c r="AU218" s="22">
        <v>0</v>
      </c>
      <c r="AV218" s="22">
        <v>0</v>
      </c>
      <c r="AW218" s="22">
        <v>47244</v>
      </c>
      <c r="AX218" s="22">
        <v>2331</v>
      </c>
      <c r="AY218" s="22">
        <v>0</v>
      </c>
      <c r="AZ218" s="22">
        <v>0</v>
      </c>
      <c r="BA218" s="22">
        <v>0</v>
      </c>
      <c r="BB218" s="22">
        <v>0</v>
      </c>
      <c r="BC218" s="22">
        <v>122706</v>
      </c>
      <c r="BD218" s="22">
        <v>0</v>
      </c>
      <c r="BE218" s="22">
        <v>0</v>
      </c>
      <c r="BF218" s="22">
        <v>0</v>
      </c>
      <c r="BG218" s="22">
        <v>0</v>
      </c>
      <c r="BH218" s="22">
        <v>196719</v>
      </c>
      <c r="BI218" s="22">
        <v>29930</v>
      </c>
      <c r="BJ218" s="22">
        <v>33133</v>
      </c>
      <c r="BK218" s="22">
        <v>0</v>
      </c>
      <c r="BL218" s="22">
        <v>1641</v>
      </c>
      <c r="BM218" s="22">
        <v>0</v>
      </c>
      <c r="BN218" s="22">
        <v>0</v>
      </c>
      <c r="BO218" s="22">
        <v>0</v>
      </c>
      <c r="BP218" s="22">
        <v>0</v>
      </c>
      <c r="BQ218" s="22">
        <v>4100</v>
      </c>
      <c r="BR218" s="22">
        <v>0</v>
      </c>
      <c r="BS218" s="22">
        <v>0</v>
      </c>
      <c r="BT218" s="22">
        <v>0</v>
      </c>
      <c r="BU218" s="22">
        <v>0</v>
      </c>
      <c r="BV218" s="22">
        <v>0</v>
      </c>
      <c r="BW218" s="22">
        <v>6403</v>
      </c>
      <c r="BX218" s="22">
        <v>5525</v>
      </c>
      <c r="BY218" s="22">
        <v>0</v>
      </c>
      <c r="BZ218" s="22">
        <v>0</v>
      </c>
      <c r="CA218" s="22">
        <v>0</v>
      </c>
      <c r="CB218" s="22">
        <v>0</v>
      </c>
      <c r="CC218" s="22">
        <v>0</v>
      </c>
      <c r="CD218" s="22">
        <v>0</v>
      </c>
      <c r="CE218" s="22">
        <v>683837</v>
      </c>
      <c r="CF218" s="22">
        <v>-99404</v>
      </c>
    </row>
    <row r="219" spans="1:84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903474</v>
      </c>
      <c r="F219" s="22">
        <v>0</v>
      </c>
      <c r="G219" s="22">
        <v>313526</v>
      </c>
      <c r="H219" s="22">
        <v>0</v>
      </c>
      <c r="I219" s="22">
        <v>0</v>
      </c>
      <c r="J219" s="22">
        <v>143489</v>
      </c>
      <c r="K219" s="22">
        <v>0</v>
      </c>
      <c r="L219" s="22">
        <v>0</v>
      </c>
      <c r="M219" s="22">
        <v>40218</v>
      </c>
      <c r="N219" s="22">
        <v>0</v>
      </c>
      <c r="O219" s="22">
        <v>0</v>
      </c>
      <c r="P219" s="22">
        <v>496966</v>
      </c>
      <c r="Q219" s="22">
        <v>0</v>
      </c>
      <c r="R219" s="22">
        <v>0</v>
      </c>
      <c r="S219" s="22">
        <v>0</v>
      </c>
      <c r="T219" s="22">
        <v>0</v>
      </c>
      <c r="U219" s="22">
        <v>382058</v>
      </c>
      <c r="V219" s="22">
        <v>244735</v>
      </c>
      <c r="W219" s="22">
        <v>177692</v>
      </c>
      <c r="X219" s="22">
        <v>0</v>
      </c>
      <c r="Y219" s="22">
        <v>0</v>
      </c>
      <c r="Z219" s="22">
        <v>0</v>
      </c>
      <c r="AA219" s="22">
        <v>18243</v>
      </c>
      <c r="AB219" s="22">
        <v>0</v>
      </c>
      <c r="AC219" s="22">
        <v>15831</v>
      </c>
      <c r="AD219" s="22">
        <v>0</v>
      </c>
      <c r="AE219" s="22">
        <v>2412</v>
      </c>
      <c r="AF219" s="22">
        <v>0</v>
      </c>
      <c r="AG219" s="22">
        <v>0</v>
      </c>
      <c r="AH219" s="22">
        <v>48503</v>
      </c>
      <c r="AI219" s="22">
        <v>90945</v>
      </c>
      <c r="AJ219" s="22">
        <v>155852</v>
      </c>
      <c r="AK219" s="22">
        <v>14528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0</v>
      </c>
      <c r="AR219" s="22">
        <v>3048472</v>
      </c>
      <c r="AS219" s="22">
        <v>63458</v>
      </c>
      <c r="AT219" s="22">
        <v>417706</v>
      </c>
      <c r="AU219" s="22">
        <v>0</v>
      </c>
      <c r="AV219" s="22">
        <v>58973</v>
      </c>
      <c r="AW219" s="22">
        <v>193900</v>
      </c>
      <c r="AX219" s="22">
        <v>0</v>
      </c>
      <c r="AY219" s="22">
        <v>0</v>
      </c>
      <c r="AZ219" s="22">
        <v>38280</v>
      </c>
      <c r="BA219" s="22">
        <v>0</v>
      </c>
      <c r="BB219" s="22">
        <v>23956</v>
      </c>
      <c r="BC219" s="22">
        <v>565734</v>
      </c>
      <c r="BD219" s="22">
        <v>0</v>
      </c>
      <c r="BE219" s="22">
        <v>0</v>
      </c>
      <c r="BF219" s="22">
        <v>28306</v>
      </c>
      <c r="BG219" s="22">
        <v>0</v>
      </c>
      <c r="BH219" s="22">
        <v>349637</v>
      </c>
      <c r="BI219" s="22">
        <v>126419</v>
      </c>
      <c r="BJ219" s="22">
        <v>145618</v>
      </c>
      <c r="BK219" s="22">
        <v>0</v>
      </c>
      <c r="BL219" s="22">
        <v>0</v>
      </c>
      <c r="BM219" s="22">
        <v>0</v>
      </c>
      <c r="BN219" s="22">
        <v>5232</v>
      </c>
      <c r="BO219" s="22">
        <v>0</v>
      </c>
      <c r="BP219" s="22">
        <v>15831</v>
      </c>
      <c r="BQ219" s="22">
        <v>3003</v>
      </c>
      <c r="BR219" s="22">
        <v>0</v>
      </c>
      <c r="BS219" s="22">
        <v>0</v>
      </c>
      <c r="BT219" s="22">
        <v>0</v>
      </c>
      <c r="BU219" s="22">
        <v>48503</v>
      </c>
      <c r="BV219" s="22">
        <v>88718</v>
      </c>
      <c r="BW219" s="22">
        <v>550350</v>
      </c>
      <c r="BX219" s="22">
        <v>15787</v>
      </c>
      <c r="BY219" s="22">
        <v>0</v>
      </c>
      <c r="BZ219" s="22">
        <v>0</v>
      </c>
      <c r="CA219" s="22">
        <v>0</v>
      </c>
      <c r="CB219" s="22">
        <v>0</v>
      </c>
      <c r="CC219" s="22">
        <v>0</v>
      </c>
      <c r="CD219" s="22">
        <v>0</v>
      </c>
      <c r="CE219" s="22">
        <v>2739411</v>
      </c>
      <c r="CF219" s="22">
        <v>309061</v>
      </c>
    </row>
    <row r="220" spans="1:84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208305</v>
      </c>
      <c r="F220" s="22">
        <v>0</v>
      </c>
      <c r="G220" s="22">
        <v>7775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36666</v>
      </c>
      <c r="Q220" s="22">
        <v>0</v>
      </c>
      <c r="R220" s="22">
        <v>0</v>
      </c>
      <c r="S220" s="22">
        <v>0</v>
      </c>
      <c r="T220" s="22">
        <v>0</v>
      </c>
      <c r="U220" s="22">
        <v>289867</v>
      </c>
      <c r="V220" s="22">
        <v>56873</v>
      </c>
      <c r="W220" s="22">
        <v>19656</v>
      </c>
      <c r="X220" s="22">
        <v>0</v>
      </c>
      <c r="Y220" s="22">
        <v>0</v>
      </c>
      <c r="Z220" s="22">
        <v>0</v>
      </c>
      <c r="AA220" s="22">
        <v>1295</v>
      </c>
      <c r="AB220" s="22">
        <v>0</v>
      </c>
      <c r="AC220" s="22">
        <v>0</v>
      </c>
      <c r="AD220" s="22">
        <v>0</v>
      </c>
      <c r="AE220" s="22">
        <v>415</v>
      </c>
      <c r="AF220" s="22">
        <v>0</v>
      </c>
      <c r="AG220" s="22">
        <v>0</v>
      </c>
      <c r="AH220" s="22">
        <v>0</v>
      </c>
      <c r="AI220" s="22">
        <v>0</v>
      </c>
      <c r="AJ220" s="22">
        <v>20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  <c r="AR220" s="22">
        <v>620872</v>
      </c>
      <c r="AS220" s="22">
        <v>7244</v>
      </c>
      <c r="AT220" s="22">
        <v>81573</v>
      </c>
      <c r="AU220" s="22">
        <v>0</v>
      </c>
      <c r="AV220" s="22">
        <v>7231</v>
      </c>
      <c r="AW220" s="22">
        <v>2710</v>
      </c>
      <c r="AX220" s="22">
        <v>0</v>
      </c>
      <c r="AY220" s="22">
        <v>0</v>
      </c>
      <c r="AZ220" s="22">
        <v>165</v>
      </c>
      <c r="BA220" s="22">
        <v>0</v>
      </c>
      <c r="BB220" s="22">
        <v>0</v>
      </c>
      <c r="BC220" s="22">
        <v>46698</v>
      </c>
      <c r="BD220" s="22">
        <v>0</v>
      </c>
      <c r="BE220" s="22">
        <v>0</v>
      </c>
      <c r="BF220" s="22">
        <v>0</v>
      </c>
      <c r="BG220" s="22">
        <v>0</v>
      </c>
      <c r="BH220" s="22">
        <v>88128</v>
      </c>
      <c r="BI220" s="22">
        <v>43942</v>
      </c>
      <c r="BJ220" s="22">
        <v>14291</v>
      </c>
      <c r="BK220" s="22">
        <v>0</v>
      </c>
      <c r="BL220" s="22">
        <v>1192</v>
      </c>
      <c r="BM220" s="22">
        <v>0</v>
      </c>
      <c r="BN220" s="22">
        <v>1480</v>
      </c>
      <c r="BO220" s="22">
        <v>0</v>
      </c>
      <c r="BP220" s="22">
        <v>0</v>
      </c>
      <c r="BQ220" s="22">
        <v>0</v>
      </c>
      <c r="BR220" s="22">
        <v>1087</v>
      </c>
      <c r="BS220" s="22">
        <v>0</v>
      </c>
      <c r="BT220" s="22">
        <v>0</v>
      </c>
      <c r="BU220" s="22">
        <v>0</v>
      </c>
      <c r="BV220" s="22">
        <v>0</v>
      </c>
      <c r="BW220" s="22">
        <v>14221</v>
      </c>
      <c r="BX220" s="22">
        <v>1745</v>
      </c>
      <c r="BY220" s="22">
        <v>0</v>
      </c>
      <c r="BZ220" s="22">
        <v>0</v>
      </c>
      <c r="CA220" s="22">
        <v>0</v>
      </c>
      <c r="CB220" s="22">
        <v>0</v>
      </c>
      <c r="CC220" s="22">
        <v>0</v>
      </c>
      <c r="CD220" s="22">
        <v>0</v>
      </c>
      <c r="CE220" s="22">
        <v>311707</v>
      </c>
      <c r="CF220" s="22">
        <v>309165</v>
      </c>
    </row>
    <row r="221" spans="1:84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667867</v>
      </c>
      <c r="F221" s="22">
        <v>0</v>
      </c>
      <c r="G221" s="22">
        <v>73408</v>
      </c>
      <c r="H221" s="22">
        <v>0</v>
      </c>
      <c r="I221" s="22">
        <v>0</v>
      </c>
      <c r="J221" s="22">
        <v>110011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109376</v>
      </c>
      <c r="V221" s="22">
        <v>232240</v>
      </c>
      <c r="W221" s="22">
        <v>63990</v>
      </c>
      <c r="X221" s="22">
        <v>0</v>
      </c>
      <c r="Y221" s="22">
        <v>0</v>
      </c>
      <c r="Z221" s="22">
        <v>0</v>
      </c>
      <c r="AA221" s="22">
        <v>12314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187422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0</v>
      </c>
      <c r="AR221" s="22">
        <v>1456628</v>
      </c>
      <c r="AS221" s="22">
        <v>27454</v>
      </c>
      <c r="AT221" s="22">
        <v>401521</v>
      </c>
      <c r="AU221" s="22">
        <v>0</v>
      </c>
      <c r="AV221" s="22">
        <v>19180</v>
      </c>
      <c r="AW221" s="22">
        <v>170519</v>
      </c>
      <c r="AX221" s="22">
        <v>4057</v>
      </c>
      <c r="AY221" s="22">
        <v>0</v>
      </c>
      <c r="AZ221" s="22">
        <v>0</v>
      </c>
      <c r="BA221" s="22">
        <v>0</v>
      </c>
      <c r="BB221" s="22">
        <v>0</v>
      </c>
      <c r="BC221" s="22">
        <v>256055</v>
      </c>
      <c r="BD221" s="22">
        <v>0</v>
      </c>
      <c r="BE221" s="22">
        <v>0</v>
      </c>
      <c r="BF221" s="22">
        <v>2574</v>
      </c>
      <c r="BG221" s="22">
        <v>0</v>
      </c>
      <c r="BH221" s="22">
        <v>162867</v>
      </c>
      <c r="BI221" s="22">
        <v>123253</v>
      </c>
      <c r="BJ221" s="22">
        <v>108729</v>
      </c>
      <c r="BK221" s="22">
        <v>0</v>
      </c>
      <c r="BL221" s="22">
        <v>3485</v>
      </c>
      <c r="BM221" s="22">
        <v>0</v>
      </c>
      <c r="BN221" s="22">
        <v>3175</v>
      </c>
      <c r="BO221" s="22">
        <v>0</v>
      </c>
      <c r="BP221" s="22">
        <v>0</v>
      </c>
      <c r="BQ221" s="22">
        <v>0</v>
      </c>
      <c r="BR221" s="22">
        <v>13084</v>
      </c>
      <c r="BS221" s="22">
        <v>0</v>
      </c>
      <c r="BT221" s="22">
        <v>0</v>
      </c>
      <c r="BU221" s="22">
        <v>0</v>
      </c>
      <c r="BV221" s="22">
        <v>0</v>
      </c>
      <c r="BW221" s="22">
        <v>310355</v>
      </c>
      <c r="BX221" s="22">
        <v>73703</v>
      </c>
      <c r="BY221" s="22">
        <v>0</v>
      </c>
      <c r="BZ221" s="22">
        <v>0</v>
      </c>
      <c r="CA221" s="22">
        <v>0</v>
      </c>
      <c r="CB221" s="22">
        <v>0</v>
      </c>
      <c r="CC221" s="22">
        <v>0</v>
      </c>
      <c r="CD221" s="22">
        <v>0</v>
      </c>
      <c r="CE221" s="22">
        <v>1680011</v>
      </c>
      <c r="CF221" s="22">
        <v>-223383</v>
      </c>
    </row>
    <row r="222" spans="1:84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433932</v>
      </c>
      <c r="F222" s="22">
        <v>0</v>
      </c>
      <c r="G222" s="22">
        <v>22749</v>
      </c>
      <c r="H222" s="22">
        <v>0</v>
      </c>
      <c r="I222" s="22">
        <v>821</v>
      </c>
      <c r="J222" s="22">
        <v>0</v>
      </c>
      <c r="K222" s="22">
        <v>0</v>
      </c>
      <c r="L222" s="22">
        <v>0</v>
      </c>
      <c r="M222" s="22">
        <v>830</v>
      </c>
      <c r="N222" s="22">
        <v>0</v>
      </c>
      <c r="O222" s="22">
        <v>0</v>
      </c>
      <c r="P222" s="22">
        <v>22045</v>
      </c>
      <c r="Q222" s="22">
        <v>0</v>
      </c>
      <c r="R222" s="22">
        <v>0</v>
      </c>
      <c r="S222" s="22">
        <v>0</v>
      </c>
      <c r="T222" s="22">
        <v>0</v>
      </c>
      <c r="U222" s="22">
        <v>2128380</v>
      </c>
      <c r="V222" s="22">
        <v>25786</v>
      </c>
      <c r="W222" s="22">
        <v>66338</v>
      </c>
      <c r="X222" s="22">
        <v>0</v>
      </c>
      <c r="Y222" s="22">
        <v>87687</v>
      </c>
      <c r="Z222" s="22">
        <v>0</v>
      </c>
      <c r="AA222" s="22">
        <v>5000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37548</v>
      </c>
      <c r="AK222" s="22">
        <v>19105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  <c r="AR222" s="22">
        <v>2850221</v>
      </c>
      <c r="AS222" s="22">
        <v>17660</v>
      </c>
      <c r="AT222" s="22">
        <v>197390</v>
      </c>
      <c r="AU222" s="22">
        <v>0</v>
      </c>
      <c r="AV222" s="22">
        <v>12357</v>
      </c>
      <c r="AW222" s="22">
        <v>19367</v>
      </c>
      <c r="AX222" s="22">
        <v>0</v>
      </c>
      <c r="AY222" s="22">
        <v>0</v>
      </c>
      <c r="AZ222" s="22">
        <v>3223</v>
      </c>
      <c r="BA222" s="22">
        <v>0</v>
      </c>
      <c r="BB222" s="22">
        <v>0</v>
      </c>
      <c r="BC222" s="22">
        <v>259020</v>
      </c>
      <c r="BD222" s="22">
        <v>0</v>
      </c>
      <c r="BE222" s="22">
        <v>0</v>
      </c>
      <c r="BF222" s="22">
        <v>0</v>
      </c>
      <c r="BG222" s="22">
        <v>0</v>
      </c>
      <c r="BH222" s="22">
        <v>74566</v>
      </c>
      <c r="BI222" s="22">
        <v>42663</v>
      </c>
      <c r="BJ222" s="22">
        <v>48030</v>
      </c>
      <c r="BK222" s="22">
        <v>0</v>
      </c>
      <c r="BL222" s="22">
        <v>105607</v>
      </c>
      <c r="BM222" s="22">
        <v>0</v>
      </c>
      <c r="BN222" s="22">
        <v>0</v>
      </c>
      <c r="BO222" s="22">
        <v>0</v>
      </c>
      <c r="BP222" s="22">
        <v>0</v>
      </c>
      <c r="BQ222" s="22">
        <v>0</v>
      </c>
      <c r="BR222" s="22">
        <v>0</v>
      </c>
      <c r="BS222" s="22">
        <v>0</v>
      </c>
      <c r="BT222" s="22">
        <v>0</v>
      </c>
      <c r="BU222" s="22">
        <v>0</v>
      </c>
      <c r="BV222" s="22">
        <v>0</v>
      </c>
      <c r="BW222" s="22">
        <v>45119</v>
      </c>
      <c r="BX222" s="22">
        <v>22231</v>
      </c>
      <c r="BY222" s="22">
        <v>0</v>
      </c>
      <c r="BZ222" s="22">
        <v>0</v>
      </c>
      <c r="CA222" s="22">
        <v>0</v>
      </c>
      <c r="CB222" s="22">
        <v>0</v>
      </c>
      <c r="CC222" s="22">
        <v>0</v>
      </c>
      <c r="CD222" s="22">
        <v>0</v>
      </c>
      <c r="CE222" s="22">
        <v>847233</v>
      </c>
      <c r="CF222" s="22">
        <v>2002988</v>
      </c>
    </row>
    <row r="223" spans="1:84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486769</v>
      </c>
      <c r="H223" s="22">
        <v>0</v>
      </c>
      <c r="I223" s="22">
        <v>0</v>
      </c>
      <c r="J223" s="22">
        <v>9104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123963</v>
      </c>
      <c r="Q223" s="22">
        <v>2470</v>
      </c>
      <c r="R223" s="22">
        <v>0</v>
      </c>
      <c r="S223" s="22">
        <v>0</v>
      </c>
      <c r="T223" s="22">
        <v>0</v>
      </c>
      <c r="U223" s="22">
        <v>153357</v>
      </c>
      <c r="V223" s="22">
        <v>12874</v>
      </c>
      <c r="W223" s="22">
        <v>25749</v>
      </c>
      <c r="X223" s="22">
        <v>0</v>
      </c>
      <c r="Y223" s="22">
        <v>6753</v>
      </c>
      <c r="Z223" s="22">
        <v>0</v>
      </c>
      <c r="AA223" s="22">
        <v>0</v>
      </c>
      <c r="AB223" s="22">
        <v>0</v>
      </c>
      <c r="AC223" s="22">
        <v>51341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256560</v>
      </c>
      <c r="AK223" s="22">
        <v>0</v>
      </c>
      <c r="AL223" s="22">
        <v>0</v>
      </c>
      <c r="AM223" s="22">
        <v>1200</v>
      </c>
      <c r="AN223" s="22">
        <v>0</v>
      </c>
      <c r="AO223" s="22">
        <v>0</v>
      </c>
      <c r="AP223" s="22">
        <v>0</v>
      </c>
      <c r="AQ223" s="22">
        <v>0</v>
      </c>
      <c r="AR223" s="22">
        <v>1130140</v>
      </c>
      <c r="AS223" s="22">
        <v>15815</v>
      </c>
      <c r="AT223" s="22">
        <v>287737</v>
      </c>
      <c r="AU223" s="22">
        <v>0</v>
      </c>
      <c r="AV223" s="22">
        <v>0</v>
      </c>
      <c r="AW223" s="22">
        <v>25177</v>
      </c>
      <c r="AX223" s="22">
        <v>0</v>
      </c>
      <c r="AY223" s="22">
        <v>0</v>
      </c>
      <c r="AZ223" s="22">
        <v>0</v>
      </c>
      <c r="BA223" s="22">
        <v>0</v>
      </c>
      <c r="BB223" s="22">
        <v>0</v>
      </c>
      <c r="BC223" s="22">
        <v>87762</v>
      </c>
      <c r="BD223" s="22">
        <v>4128</v>
      </c>
      <c r="BE223" s="22">
        <v>0</v>
      </c>
      <c r="BF223" s="22">
        <v>0</v>
      </c>
      <c r="BG223" s="22">
        <v>0</v>
      </c>
      <c r="BH223" s="22">
        <v>202431</v>
      </c>
      <c r="BI223" s="22">
        <v>25406</v>
      </c>
      <c r="BJ223" s="22">
        <v>24041</v>
      </c>
      <c r="BK223" s="22">
        <v>0</v>
      </c>
      <c r="BL223" s="22">
        <v>17549</v>
      </c>
      <c r="BM223" s="22">
        <v>0</v>
      </c>
      <c r="BN223" s="22">
        <v>0</v>
      </c>
      <c r="BO223" s="22">
        <v>0</v>
      </c>
      <c r="BP223" s="22">
        <v>0</v>
      </c>
      <c r="BQ223" s="22">
        <v>0</v>
      </c>
      <c r="BR223" s="22">
        <v>0</v>
      </c>
      <c r="BS223" s="22">
        <v>0</v>
      </c>
      <c r="BT223" s="22">
        <v>0</v>
      </c>
      <c r="BU223" s="22">
        <v>0</v>
      </c>
      <c r="BV223" s="22">
        <v>0</v>
      </c>
      <c r="BW223" s="22">
        <v>68260</v>
      </c>
      <c r="BX223" s="22">
        <v>0</v>
      </c>
      <c r="BY223" s="22">
        <v>0</v>
      </c>
      <c r="BZ223" s="22">
        <v>0</v>
      </c>
      <c r="CA223" s="22">
        <v>0</v>
      </c>
      <c r="CB223" s="22">
        <v>0</v>
      </c>
      <c r="CC223" s="22">
        <v>0</v>
      </c>
      <c r="CD223" s="22">
        <v>0</v>
      </c>
      <c r="CE223" s="22">
        <v>758306</v>
      </c>
      <c r="CF223" s="22">
        <v>371834</v>
      </c>
    </row>
    <row r="224" spans="1:84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901850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150</v>
      </c>
      <c r="N224" s="22">
        <v>0</v>
      </c>
      <c r="O224" s="22">
        <v>0</v>
      </c>
      <c r="P224" s="22">
        <v>0</v>
      </c>
      <c r="Q224" s="22">
        <v>709342</v>
      </c>
      <c r="R224" s="22">
        <v>0</v>
      </c>
      <c r="S224" s="22">
        <v>0</v>
      </c>
      <c r="T224" s="22">
        <v>0</v>
      </c>
      <c r="U224" s="22">
        <v>472162</v>
      </c>
      <c r="V224" s="22">
        <v>89497</v>
      </c>
      <c r="W224" s="22">
        <v>146276</v>
      </c>
      <c r="X224" s="22">
        <v>0</v>
      </c>
      <c r="Y224" s="22">
        <v>0</v>
      </c>
      <c r="Z224" s="22">
        <v>0</v>
      </c>
      <c r="AA224" s="22">
        <v>8625</v>
      </c>
      <c r="AB224" s="22">
        <v>5456</v>
      </c>
      <c r="AC224" s="22">
        <v>0</v>
      </c>
      <c r="AD224" s="22">
        <v>0</v>
      </c>
      <c r="AE224" s="22">
        <v>203095</v>
      </c>
      <c r="AF224" s="22">
        <v>0</v>
      </c>
      <c r="AG224" s="22">
        <v>0</v>
      </c>
      <c r="AH224" s="22">
        <v>29295</v>
      </c>
      <c r="AI224" s="22">
        <v>87119</v>
      </c>
      <c r="AJ224" s="22">
        <v>206792</v>
      </c>
      <c r="AK224" s="22">
        <v>40967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0</v>
      </c>
      <c r="AR224" s="22">
        <v>2900626</v>
      </c>
      <c r="AS224" s="22">
        <v>33622</v>
      </c>
      <c r="AT224" s="22">
        <v>467662</v>
      </c>
      <c r="AU224" s="22">
        <v>0</v>
      </c>
      <c r="AV224" s="22">
        <v>0</v>
      </c>
      <c r="AW224" s="22">
        <v>22509</v>
      </c>
      <c r="AX224" s="22">
        <v>0</v>
      </c>
      <c r="AY224" s="22">
        <v>452</v>
      </c>
      <c r="AZ224" s="22">
        <v>0</v>
      </c>
      <c r="BA224" s="22">
        <v>0</v>
      </c>
      <c r="BB224" s="22">
        <v>0</v>
      </c>
      <c r="BC224" s="22">
        <v>340754</v>
      </c>
      <c r="BD224" s="22">
        <v>666809</v>
      </c>
      <c r="BE224" s="22">
        <v>0</v>
      </c>
      <c r="BF224" s="22">
        <v>0</v>
      </c>
      <c r="BG224" s="22">
        <v>0</v>
      </c>
      <c r="BH224" s="22">
        <v>549274</v>
      </c>
      <c r="BI224" s="22">
        <v>34377</v>
      </c>
      <c r="BJ224" s="22">
        <v>112643</v>
      </c>
      <c r="BK224" s="22">
        <v>0</v>
      </c>
      <c r="BL224" s="22">
        <v>4266</v>
      </c>
      <c r="BM224" s="22">
        <v>0</v>
      </c>
      <c r="BN224" s="22">
        <v>14262</v>
      </c>
      <c r="BO224" s="22">
        <v>10937</v>
      </c>
      <c r="BP224" s="22">
        <v>0</v>
      </c>
      <c r="BQ224" s="22">
        <v>0</v>
      </c>
      <c r="BR224" s="22">
        <v>77924</v>
      </c>
      <c r="BS224" s="22">
        <v>0</v>
      </c>
      <c r="BT224" s="22">
        <v>0</v>
      </c>
      <c r="BU224" s="22">
        <v>31114</v>
      </c>
      <c r="BV224" s="22">
        <v>70307</v>
      </c>
      <c r="BW224" s="22">
        <v>181602</v>
      </c>
      <c r="BX224" s="22">
        <v>46206</v>
      </c>
      <c r="BY224" s="22">
        <v>0</v>
      </c>
      <c r="BZ224" s="22">
        <v>0</v>
      </c>
      <c r="CA224" s="22">
        <v>0</v>
      </c>
      <c r="CB224" s="22">
        <v>0</v>
      </c>
      <c r="CC224" s="22">
        <v>0</v>
      </c>
      <c r="CD224" s="22">
        <v>0</v>
      </c>
      <c r="CE224" s="22">
        <v>2664720</v>
      </c>
      <c r="CF224" s="22">
        <v>235906</v>
      </c>
    </row>
    <row r="225" spans="1:84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1372775</v>
      </c>
      <c r="F225" s="22">
        <v>0</v>
      </c>
      <c r="G225" s="22">
        <v>16082</v>
      </c>
      <c r="H225" s="22">
        <v>0</v>
      </c>
      <c r="I225" s="22">
        <v>0</v>
      </c>
      <c r="J225" s="22">
        <v>73177</v>
      </c>
      <c r="K225" s="22">
        <v>0</v>
      </c>
      <c r="L225" s="22">
        <v>0</v>
      </c>
      <c r="M225" s="22">
        <v>39907</v>
      </c>
      <c r="N225" s="22">
        <v>0</v>
      </c>
      <c r="O225" s="22">
        <v>0</v>
      </c>
      <c r="P225" s="22">
        <v>659289</v>
      </c>
      <c r="Q225" s="22">
        <v>0</v>
      </c>
      <c r="R225" s="22">
        <v>0</v>
      </c>
      <c r="S225" s="22">
        <v>0</v>
      </c>
      <c r="T225" s="22">
        <v>0</v>
      </c>
      <c r="U225" s="22">
        <v>843590</v>
      </c>
      <c r="V225" s="22">
        <v>645261</v>
      </c>
      <c r="W225" s="22">
        <v>151085</v>
      </c>
      <c r="X225" s="22">
        <v>0</v>
      </c>
      <c r="Y225" s="22">
        <v>0</v>
      </c>
      <c r="Z225" s="22">
        <v>0</v>
      </c>
      <c r="AA225" s="22">
        <v>1588</v>
      </c>
      <c r="AB225" s="22">
        <v>0</v>
      </c>
      <c r="AC225" s="22">
        <v>3448</v>
      </c>
      <c r="AD225" s="22">
        <v>0</v>
      </c>
      <c r="AE225" s="22">
        <v>320850</v>
      </c>
      <c r="AF225" s="22">
        <v>0</v>
      </c>
      <c r="AG225" s="22">
        <v>0</v>
      </c>
      <c r="AH225" s="22">
        <v>0</v>
      </c>
      <c r="AI225" s="22">
        <v>0</v>
      </c>
      <c r="AJ225" s="22">
        <v>59451</v>
      </c>
      <c r="AK225" s="22">
        <v>10144</v>
      </c>
      <c r="AL225" s="22">
        <v>0</v>
      </c>
      <c r="AM225" s="22">
        <v>0</v>
      </c>
      <c r="AN225" s="22">
        <v>560954</v>
      </c>
      <c r="AO225" s="22">
        <v>0</v>
      </c>
      <c r="AP225" s="22">
        <v>0</v>
      </c>
      <c r="AQ225" s="22">
        <v>0</v>
      </c>
      <c r="AR225" s="22">
        <v>4757601</v>
      </c>
      <c r="AS225" s="22">
        <v>78450</v>
      </c>
      <c r="AT225" s="22">
        <v>473799</v>
      </c>
      <c r="AU225" s="22">
        <v>0</v>
      </c>
      <c r="AV225" s="22">
        <v>45698</v>
      </c>
      <c r="AW225" s="22">
        <v>72512</v>
      </c>
      <c r="AX225" s="22">
        <v>379</v>
      </c>
      <c r="AY225" s="22">
        <v>0</v>
      </c>
      <c r="AZ225" s="22">
        <v>21478</v>
      </c>
      <c r="BA225" s="22">
        <v>0</v>
      </c>
      <c r="BB225" s="22">
        <v>0</v>
      </c>
      <c r="BC225" s="22">
        <v>684500</v>
      </c>
      <c r="BD225" s="22">
        <v>0</v>
      </c>
      <c r="BE225" s="22">
        <v>0</v>
      </c>
      <c r="BF225" s="22">
        <v>0</v>
      </c>
      <c r="BG225" s="22">
        <v>0</v>
      </c>
      <c r="BH225" s="22">
        <v>329934</v>
      </c>
      <c r="BI225" s="22">
        <v>124603</v>
      </c>
      <c r="BJ225" s="22">
        <v>153494</v>
      </c>
      <c r="BK225" s="22">
        <v>0</v>
      </c>
      <c r="BL225" s="22">
        <v>7667</v>
      </c>
      <c r="BM225" s="22">
        <v>0</v>
      </c>
      <c r="BN225" s="22">
        <v>17841</v>
      </c>
      <c r="BO225" s="22">
        <v>0</v>
      </c>
      <c r="BP225" s="22">
        <v>146043</v>
      </c>
      <c r="BQ225" s="22">
        <v>0</v>
      </c>
      <c r="BR225" s="22">
        <v>126880</v>
      </c>
      <c r="BS225" s="22">
        <v>0</v>
      </c>
      <c r="BT225" s="22">
        <v>0</v>
      </c>
      <c r="BU225" s="22">
        <v>0</v>
      </c>
      <c r="BV225" s="22">
        <v>0</v>
      </c>
      <c r="BW225" s="22">
        <v>454173</v>
      </c>
      <c r="BX225" s="22">
        <v>319024</v>
      </c>
      <c r="BY225" s="22">
        <v>0</v>
      </c>
      <c r="BZ225" s="22">
        <v>0</v>
      </c>
      <c r="CA225" s="22">
        <v>342910</v>
      </c>
      <c r="CB225" s="22">
        <v>0</v>
      </c>
      <c r="CC225" s="22">
        <v>0</v>
      </c>
      <c r="CD225" s="22">
        <v>0</v>
      </c>
      <c r="CE225" s="22">
        <v>3399385</v>
      </c>
      <c r="CF225" s="22">
        <v>1358216</v>
      </c>
    </row>
    <row r="226" spans="1:84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379542</v>
      </c>
      <c r="F226" s="22">
        <v>0</v>
      </c>
      <c r="G226" s="22">
        <v>2793</v>
      </c>
      <c r="H226" s="22">
        <v>0</v>
      </c>
      <c r="I226" s="22">
        <v>0</v>
      </c>
      <c r="J226" s="22">
        <v>15963</v>
      </c>
      <c r="K226" s="22">
        <v>0</v>
      </c>
      <c r="L226" s="22">
        <v>0</v>
      </c>
      <c r="M226" s="22">
        <v>2881</v>
      </c>
      <c r="N226" s="22">
        <v>0</v>
      </c>
      <c r="O226" s="22">
        <v>0</v>
      </c>
      <c r="P226" s="22">
        <v>35825</v>
      </c>
      <c r="Q226" s="22">
        <v>0</v>
      </c>
      <c r="R226" s="22">
        <v>0</v>
      </c>
      <c r="S226" s="22">
        <v>0</v>
      </c>
      <c r="T226" s="22">
        <v>0</v>
      </c>
      <c r="U226" s="22">
        <v>219142</v>
      </c>
      <c r="V226" s="22">
        <v>37089</v>
      </c>
      <c r="W226" s="22">
        <v>46498</v>
      </c>
      <c r="X226" s="22">
        <v>0</v>
      </c>
      <c r="Y226" s="22">
        <v>2769</v>
      </c>
      <c r="Z226" s="22">
        <v>0</v>
      </c>
      <c r="AA226" s="22">
        <v>0</v>
      </c>
      <c r="AB226" s="22">
        <v>816</v>
      </c>
      <c r="AC226" s="22">
        <v>0</v>
      </c>
      <c r="AD226" s="22">
        <v>5463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18612</v>
      </c>
      <c r="AK226" s="22">
        <v>35103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0</v>
      </c>
      <c r="AR226" s="22">
        <v>802496</v>
      </c>
      <c r="AS226" s="22">
        <v>16196</v>
      </c>
      <c r="AT226" s="22">
        <v>186951</v>
      </c>
      <c r="AU226" s="22">
        <v>0</v>
      </c>
      <c r="AV226" s="22">
        <v>11637</v>
      </c>
      <c r="AW226" s="22">
        <v>16535</v>
      </c>
      <c r="AX226" s="22">
        <v>0</v>
      </c>
      <c r="AY226" s="22">
        <v>0</v>
      </c>
      <c r="AZ226" s="22">
        <v>2881</v>
      </c>
      <c r="BA226" s="22">
        <v>0</v>
      </c>
      <c r="BB226" s="22">
        <v>0</v>
      </c>
      <c r="BC226" s="22">
        <v>259693</v>
      </c>
      <c r="BD226" s="22">
        <v>4020</v>
      </c>
      <c r="BE226" s="22">
        <v>0</v>
      </c>
      <c r="BF226" s="22">
        <v>11631</v>
      </c>
      <c r="BG226" s="22">
        <v>0</v>
      </c>
      <c r="BH226" s="22">
        <v>200575</v>
      </c>
      <c r="BI226" s="22">
        <v>55278</v>
      </c>
      <c r="BJ226" s="22">
        <v>41580</v>
      </c>
      <c r="BK226" s="22">
        <v>0</v>
      </c>
      <c r="BL226" s="22">
        <v>3130</v>
      </c>
      <c r="BM226" s="22">
        <v>0</v>
      </c>
      <c r="BN226" s="22">
        <v>0</v>
      </c>
      <c r="BO226" s="22">
        <v>1898</v>
      </c>
      <c r="BP226" s="22">
        <v>0</v>
      </c>
      <c r="BQ226" s="22">
        <v>8558</v>
      </c>
      <c r="BR226" s="22">
        <v>0</v>
      </c>
      <c r="BS226" s="22">
        <v>0</v>
      </c>
      <c r="BT226" s="22">
        <v>0</v>
      </c>
      <c r="BU226" s="22">
        <v>0</v>
      </c>
      <c r="BV226" s="22">
        <v>0</v>
      </c>
      <c r="BW226" s="22">
        <v>72298</v>
      </c>
      <c r="BX226" s="22">
        <v>38639</v>
      </c>
      <c r="BY226" s="22">
        <v>0</v>
      </c>
      <c r="BZ226" s="22">
        <v>0</v>
      </c>
      <c r="CA226" s="22">
        <v>0</v>
      </c>
      <c r="CB226" s="22">
        <v>0</v>
      </c>
      <c r="CC226" s="22">
        <v>0</v>
      </c>
      <c r="CD226" s="22">
        <v>0</v>
      </c>
      <c r="CE226" s="22">
        <v>931500</v>
      </c>
      <c r="CF226" s="22">
        <v>-129004</v>
      </c>
    </row>
    <row r="227" spans="1:84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552478</v>
      </c>
      <c r="F227" s="22">
        <v>0</v>
      </c>
      <c r="G227" s="22">
        <v>713228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16800</v>
      </c>
      <c r="N227" s="22">
        <v>0</v>
      </c>
      <c r="O227" s="22">
        <v>0</v>
      </c>
      <c r="P227" s="22">
        <v>418186</v>
      </c>
      <c r="Q227" s="22">
        <v>0</v>
      </c>
      <c r="R227" s="22">
        <v>0</v>
      </c>
      <c r="S227" s="22">
        <v>0</v>
      </c>
      <c r="T227" s="22">
        <v>0</v>
      </c>
      <c r="U227" s="22">
        <v>112133</v>
      </c>
      <c r="V227" s="22">
        <v>41368</v>
      </c>
      <c r="W227" s="22">
        <v>68124</v>
      </c>
      <c r="X227" s="22">
        <v>0</v>
      </c>
      <c r="Y227" s="22">
        <v>19412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734054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0</v>
      </c>
      <c r="AR227" s="22">
        <v>2675783</v>
      </c>
      <c r="AS227" s="22">
        <v>57524</v>
      </c>
      <c r="AT227" s="22">
        <v>375387</v>
      </c>
      <c r="AU227" s="22">
        <v>0</v>
      </c>
      <c r="AV227" s="22">
        <v>22241</v>
      </c>
      <c r="AW227" s="22">
        <v>13681</v>
      </c>
      <c r="AX227" s="22">
        <v>0</v>
      </c>
      <c r="AY227" s="22">
        <v>0</v>
      </c>
      <c r="AZ227" s="22">
        <v>21700</v>
      </c>
      <c r="BA227" s="22">
        <v>0</v>
      </c>
      <c r="BB227" s="22">
        <v>0</v>
      </c>
      <c r="BC227" s="22">
        <v>598881</v>
      </c>
      <c r="BD227" s="22">
        <v>0</v>
      </c>
      <c r="BE227" s="22">
        <v>0</v>
      </c>
      <c r="BF227" s="22">
        <v>0</v>
      </c>
      <c r="BG227" s="22">
        <v>0</v>
      </c>
      <c r="BH227" s="22">
        <v>244083</v>
      </c>
      <c r="BI227" s="22">
        <v>123501</v>
      </c>
      <c r="BJ227" s="22">
        <v>47353</v>
      </c>
      <c r="BK227" s="22">
        <v>0</v>
      </c>
      <c r="BL227" s="22">
        <v>9405</v>
      </c>
      <c r="BM227" s="22">
        <v>0</v>
      </c>
      <c r="BN227" s="22">
        <v>0</v>
      </c>
      <c r="BO227" s="22">
        <v>0</v>
      </c>
      <c r="BP227" s="22">
        <v>0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0</v>
      </c>
      <c r="BW227" s="22">
        <v>234208</v>
      </c>
      <c r="BX227" s="22">
        <v>125000</v>
      </c>
      <c r="BY227" s="22">
        <v>0</v>
      </c>
      <c r="BZ227" s="22">
        <v>0</v>
      </c>
      <c r="CA227" s="22">
        <v>0</v>
      </c>
      <c r="CB227" s="22">
        <v>0</v>
      </c>
      <c r="CC227" s="22">
        <v>0</v>
      </c>
      <c r="CD227" s="22">
        <v>0</v>
      </c>
      <c r="CE227" s="22">
        <v>1872964</v>
      </c>
      <c r="CF227" s="22">
        <v>802819</v>
      </c>
    </row>
    <row r="228" spans="1:84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297955</v>
      </c>
      <c r="F228" s="22">
        <v>0</v>
      </c>
      <c r="G228" s="22">
        <v>65493</v>
      </c>
      <c r="H228" s="22">
        <v>9505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200404</v>
      </c>
      <c r="Q228" s="22">
        <v>0</v>
      </c>
      <c r="R228" s="22">
        <v>0</v>
      </c>
      <c r="S228" s="22">
        <v>0</v>
      </c>
      <c r="T228" s="22">
        <v>0</v>
      </c>
      <c r="U228" s="22">
        <v>179542</v>
      </c>
      <c r="V228" s="22">
        <v>44168</v>
      </c>
      <c r="W228" s="22">
        <v>28346</v>
      </c>
      <c r="X228" s="22">
        <v>961</v>
      </c>
      <c r="Y228" s="22">
        <v>0</v>
      </c>
      <c r="Z228" s="22">
        <v>0</v>
      </c>
      <c r="AA228" s="22">
        <v>2710</v>
      </c>
      <c r="AB228" s="22">
        <v>32850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7256</v>
      </c>
      <c r="AJ228" s="22">
        <v>19791</v>
      </c>
      <c r="AK228" s="22">
        <v>2800</v>
      </c>
      <c r="AL228" s="22">
        <v>0</v>
      </c>
      <c r="AM228" s="22">
        <v>3000</v>
      </c>
      <c r="AN228" s="22">
        <v>0</v>
      </c>
      <c r="AO228" s="22">
        <v>0</v>
      </c>
      <c r="AP228" s="22">
        <v>0</v>
      </c>
      <c r="AQ228" s="22">
        <v>0</v>
      </c>
      <c r="AR228" s="22">
        <v>894781</v>
      </c>
      <c r="AS228" s="22">
        <v>22174</v>
      </c>
      <c r="AT228" s="22">
        <v>192636</v>
      </c>
      <c r="AU228" s="22">
        <v>0</v>
      </c>
      <c r="AV228" s="22">
        <v>18119</v>
      </c>
      <c r="AW228" s="22">
        <v>27160</v>
      </c>
      <c r="AX228" s="22">
        <v>0</v>
      </c>
      <c r="AY228" s="22">
        <v>0</v>
      </c>
      <c r="AZ228" s="22">
        <v>0</v>
      </c>
      <c r="BA228" s="22">
        <v>705</v>
      </c>
      <c r="BB228" s="22">
        <v>0</v>
      </c>
      <c r="BC228" s="22">
        <v>214766</v>
      </c>
      <c r="BD228" s="22">
        <v>0</v>
      </c>
      <c r="BE228" s="22">
        <v>0</v>
      </c>
      <c r="BF228" s="22">
        <v>0</v>
      </c>
      <c r="BG228" s="22">
        <v>0</v>
      </c>
      <c r="BH228" s="22">
        <v>223321</v>
      </c>
      <c r="BI228" s="22">
        <v>44038</v>
      </c>
      <c r="BJ228" s="22">
        <v>15438</v>
      </c>
      <c r="BK228" s="22">
        <v>0</v>
      </c>
      <c r="BL228" s="22">
        <v>0</v>
      </c>
      <c r="BM228" s="22">
        <v>0</v>
      </c>
      <c r="BN228" s="22">
        <v>5166</v>
      </c>
      <c r="BO228" s="22">
        <v>0</v>
      </c>
      <c r="BP228" s="22">
        <v>5694</v>
      </c>
      <c r="BQ228" s="22">
        <v>0</v>
      </c>
      <c r="BR228" s="22">
        <v>0</v>
      </c>
      <c r="BS228" s="22">
        <v>0</v>
      </c>
      <c r="BT228" s="22">
        <v>0</v>
      </c>
      <c r="BU228" s="22">
        <v>0</v>
      </c>
      <c r="BV228" s="22">
        <v>0</v>
      </c>
      <c r="BW228" s="22">
        <v>35855</v>
      </c>
      <c r="BX228" s="22">
        <v>43255</v>
      </c>
      <c r="BY228" s="22">
        <v>0</v>
      </c>
      <c r="BZ228" s="22">
        <v>0</v>
      </c>
      <c r="CA228" s="22">
        <v>0</v>
      </c>
      <c r="CB228" s="22">
        <v>0</v>
      </c>
      <c r="CC228" s="22">
        <v>0</v>
      </c>
      <c r="CD228" s="22">
        <v>0</v>
      </c>
      <c r="CE228" s="22">
        <v>848327</v>
      </c>
      <c r="CF228" s="22">
        <v>46454</v>
      </c>
    </row>
    <row r="229" spans="1:84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183101</v>
      </c>
      <c r="F229" s="22">
        <v>0</v>
      </c>
      <c r="G229" s="22">
        <v>57929</v>
      </c>
      <c r="H229" s="22">
        <v>0</v>
      </c>
      <c r="I229" s="22">
        <v>0</v>
      </c>
      <c r="J229" s="22">
        <v>77562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5000</v>
      </c>
      <c r="Q229" s="22">
        <v>0</v>
      </c>
      <c r="R229" s="22">
        <v>0</v>
      </c>
      <c r="S229" s="22">
        <v>0</v>
      </c>
      <c r="T229" s="22">
        <v>0</v>
      </c>
      <c r="U229" s="22">
        <v>108915</v>
      </c>
      <c r="V229" s="22">
        <v>104878</v>
      </c>
      <c r="W229" s="22">
        <v>16398</v>
      </c>
      <c r="X229" s="22">
        <v>0</v>
      </c>
      <c r="Y229" s="22">
        <v>4326</v>
      </c>
      <c r="Z229" s="22">
        <v>0</v>
      </c>
      <c r="AA229" s="22">
        <v>2050</v>
      </c>
      <c r="AB229" s="22">
        <v>0</v>
      </c>
      <c r="AC229" s="22">
        <v>0</v>
      </c>
      <c r="AD229" s="22">
        <v>0</v>
      </c>
      <c r="AE229" s="22">
        <v>9100</v>
      </c>
      <c r="AF229" s="22">
        <v>0</v>
      </c>
      <c r="AG229" s="22">
        <v>0</v>
      </c>
      <c r="AH229" s="22">
        <v>0</v>
      </c>
      <c r="AI229" s="22">
        <v>0</v>
      </c>
      <c r="AJ229" s="22">
        <v>67598</v>
      </c>
      <c r="AK229" s="22">
        <v>0</v>
      </c>
      <c r="AL229" s="22">
        <v>0</v>
      </c>
      <c r="AM229" s="22">
        <v>0</v>
      </c>
      <c r="AN229" s="22">
        <v>54238</v>
      </c>
      <c r="AO229" s="22">
        <v>0</v>
      </c>
      <c r="AP229" s="22">
        <v>0</v>
      </c>
      <c r="AQ229" s="22">
        <v>0</v>
      </c>
      <c r="AR229" s="22">
        <v>691095</v>
      </c>
      <c r="AS229" s="22">
        <v>7625</v>
      </c>
      <c r="AT229" s="22">
        <v>221001</v>
      </c>
      <c r="AU229" s="22">
        <v>25231</v>
      </c>
      <c r="AV229" s="22">
        <v>0</v>
      </c>
      <c r="AW229" s="22">
        <v>63052</v>
      </c>
      <c r="AX229" s="22">
        <v>0</v>
      </c>
      <c r="AY229" s="22">
        <v>0</v>
      </c>
      <c r="AZ229" s="22">
        <v>0</v>
      </c>
      <c r="BA229" s="22">
        <v>0</v>
      </c>
      <c r="BB229" s="22">
        <v>0</v>
      </c>
      <c r="BC229" s="22">
        <v>125676</v>
      </c>
      <c r="BD229" s="22">
        <v>0</v>
      </c>
      <c r="BE229" s="22">
        <v>0</v>
      </c>
      <c r="BF229" s="22">
        <v>0</v>
      </c>
      <c r="BG229" s="22">
        <v>0</v>
      </c>
      <c r="BH229" s="22">
        <v>88092</v>
      </c>
      <c r="BI229" s="22">
        <v>15050</v>
      </c>
      <c r="BJ229" s="22">
        <v>12424</v>
      </c>
      <c r="BK229" s="22">
        <v>0</v>
      </c>
      <c r="BL229" s="22">
        <v>7352</v>
      </c>
      <c r="BM229" s="22">
        <v>0</v>
      </c>
      <c r="BN229" s="22">
        <v>2649</v>
      </c>
      <c r="BO229" s="22">
        <v>0</v>
      </c>
      <c r="BP229" s="22">
        <v>0</v>
      </c>
      <c r="BQ229" s="22">
        <v>0</v>
      </c>
      <c r="BR229" s="22">
        <v>14393</v>
      </c>
      <c r="BS229" s="22">
        <v>0</v>
      </c>
      <c r="BT229" s="22">
        <v>0</v>
      </c>
      <c r="BU229" s="22">
        <v>0</v>
      </c>
      <c r="BV229" s="22">
        <v>0</v>
      </c>
      <c r="BW229" s="22">
        <v>90496</v>
      </c>
      <c r="BX229" s="22">
        <v>0</v>
      </c>
      <c r="BY229" s="22">
        <v>0</v>
      </c>
      <c r="BZ229" s="22">
        <v>0</v>
      </c>
      <c r="CA229" s="22">
        <v>46670</v>
      </c>
      <c r="CB229" s="22">
        <v>0</v>
      </c>
      <c r="CC229" s="22">
        <v>0</v>
      </c>
      <c r="CD229" s="22">
        <v>99165</v>
      </c>
      <c r="CE229" s="22">
        <v>818876</v>
      </c>
      <c r="CF229" s="22">
        <v>-127781</v>
      </c>
    </row>
    <row r="230" spans="1:84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586671</v>
      </c>
      <c r="F230" s="22">
        <v>0</v>
      </c>
      <c r="G230" s="22">
        <v>5729</v>
      </c>
      <c r="H230" s="22">
        <v>0</v>
      </c>
      <c r="I230" s="22">
        <v>0</v>
      </c>
      <c r="J230" s="22">
        <v>36525</v>
      </c>
      <c r="K230" s="22">
        <v>0</v>
      </c>
      <c r="L230" s="22">
        <v>0</v>
      </c>
      <c r="M230" s="22">
        <v>2928</v>
      </c>
      <c r="N230" s="22">
        <v>0</v>
      </c>
      <c r="O230" s="22">
        <v>0</v>
      </c>
      <c r="P230" s="22">
        <v>90490</v>
      </c>
      <c r="Q230" s="22">
        <v>0</v>
      </c>
      <c r="R230" s="22">
        <v>0</v>
      </c>
      <c r="S230" s="22">
        <v>0</v>
      </c>
      <c r="T230" s="22">
        <v>0</v>
      </c>
      <c r="U230" s="22">
        <v>234713</v>
      </c>
      <c r="V230" s="22">
        <v>51988</v>
      </c>
      <c r="W230" s="22">
        <v>84551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75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36729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0</v>
      </c>
      <c r="AR230" s="22">
        <v>1130399</v>
      </c>
      <c r="AS230" s="22">
        <v>39337</v>
      </c>
      <c r="AT230" s="22">
        <v>316384</v>
      </c>
      <c r="AU230" s="22">
        <v>0</v>
      </c>
      <c r="AV230" s="22">
        <v>17020</v>
      </c>
      <c r="AW230" s="22">
        <v>78525</v>
      </c>
      <c r="AX230" s="22">
        <v>0</v>
      </c>
      <c r="AY230" s="22">
        <v>0</v>
      </c>
      <c r="AZ230" s="22">
        <v>9590</v>
      </c>
      <c r="BA230" s="22">
        <v>0</v>
      </c>
      <c r="BB230" s="22">
        <v>0</v>
      </c>
      <c r="BC230" s="22">
        <v>375857</v>
      </c>
      <c r="BD230" s="22">
        <v>0</v>
      </c>
      <c r="BE230" s="22">
        <v>0</v>
      </c>
      <c r="BF230" s="22">
        <v>0</v>
      </c>
      <c r="BG230" s="22">
        <v>0</v>
      </c>
      <c r="BH230" s="22">
        <v>185849</v>
      </c>
      <c r="BI230" s="22">
        <v>74522</v>
      </c>
      <c r="BJ230" s="22">
        <v>93799</v>
      </c>
      <c r="BK230" s="22">
        <v>0</v>
      </c>
      <c r="BL230" s="22">
        <v>3667</v>
      </c>
      <c r="BM230" s="22">
        <v>0</v>
      </c>
      <c r="BN230" s="22">
        <v>0</v>
      </c>
      <c r="BO230" s="22">
        <v>0</v>
      </c>
      <c r="BP230" s="22">
        <v>0</v>
      </c>
      <c r="BQ230" s="22">
        <v>10222</v>
      </c>
      <c r="BR230" s="22">
        <v>0</v>
      </c>
      <c r="BS230" s="22">
        <v>0</v>
      </c>
      <c r="BT230" s="22">
        <v>0</v>
      </c>
      <c r="BU230" s="22">
        <v>0</v>
      </c>
      <c r="BV230" s="22">
        <v>0</v>
      </c>
      <c r="BW230" s="22">
        <v>79212</v>
      </c>
      <c r="BX230" s="22">
        <v>13759</v>
      </c>
      <c r="BY230" s="22">
        <v>0</v>
      </c>
      <c r="BZ230" s="22">
        <v>0</v>
      </c>
      <c r="CA230" s="22">
        <v>0</v>
      </c>
      <c r="CB230" s="22">
        <v>0</v>
      </c>
      <c r="CC230" s="22">
        <v>0</v>
      </c>
      <c r="CD230" s="22">
        <v>0</v>
      </c>
      <c r="CE230" s="22">
        <v>1297743</v>
      </c>
      <c r="CF230" s="22">
        <v>-167344</v>
      </c>
    </row>
    <row r="231" spans="1:84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320060</v>
      </c>
      <c r="F231" s="22">
        <v>0</v>
      </c>
      <c r="G231" s="22">
        <v>2999</v>
      </c>
      <c r="H231" s="22">
        <v>0</v>
      </c>
      <c r="I231" s="22">
        <v>0</v>
      </c>
      <c r="J231" s="22">
        <v>14099</v>
      </c>
      <c r="K231" s="22">
        <v>0</v>
      </c>
      <c r="L231" s="22">
        <v>0</v>
      </c>
      <c r="M231" s="22">
        <v>695</v>
      </c>
      <c r="N231" s="22">
        <v>0</v>
      </c>
      <c r="O231" s="22">
        <v>0</v>
      </c>
      <c r="P231" s="22">
        <v>8831</v>
      </c>
      <c r="Q231" s="22">
        <v>0</v>
      </c>
      <c r="R231" s="22">
        <v>0</v>
      </c>
      <c r="S231" s="22">
        <v>0</v>
      </c>
      <c r="T231" s="22">
        <v>0</v>
      </c>
      <c r="U231" s="22">
        <v>70201</v>
      </c>
      <c r="V231" s="22">
        <v>259942</v>
      </c>
      <c r="W231" s="22">
        <v>25612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657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8794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0</v>
      </c>
      <c r="AR231" s="22">
        <v>711890</v>
      </c>
      <c r="AS231" s="22">
        <v>5718</v>
      </c>
      <c r="AT231" s="22">
        <v>129454</v>
      </c>
      <c r="AU231" s="22">
        <v>0</v>
      </c>
      <c r="AV231" s="22">
        <v>7389</v>
      </c>
      <c r="AW231" s="22">
        <v>13270</v>
      </c>
      <c r="AX231" s="22">
        <v>0</v>
      </c>
      <c r="AY231" s="22">
        <v>0</v>
      </c>
      <c r="AZ231" s="22">
        <v>3600</v>
      </c>
      <c r="BA231" s="22">
        <v>0</v>
      </c>
      <c r="BB231" s="22">
        <v>0</v>
      </c>
      <c r="BC231" s="22">
        <v>168537</v>
      </c>
      <c r="BD231" s="22">
        <v>0</v>
      </c>
      <c r="BE231" s="22">
        <v>0</v>
      </c>
      <c r="BF231" s="22">
        <v>0</v>
      </c>
      <c r="BG231" s="22">
        <v>0</v>
      </c>
      <c r="BH231" s="22">
        <v>86595</v>
      </c>
      <c r="BI231" s="22">
        <v>55702</v>
      </c>
      <c r="BJ231" s="22">
        <v>24551</v>
      </c>
      <c r="BK231" s="22">
        <v>0</v>
      </c>
      <c r="BL231" s="22">
        <v>1283</v>
      </c>
      <c r="BM231" s="22">
        <v>0</v>
      </c>
      <c r="BN231" s="22">
        <v>0</v>
      </c>
      <c r="BO231" s="22">
        <v>0</v>
      </c>
      <c r="BP231" s="22">
        <v>486</v>
      </c>
      <c r="BQ231" s="22">
        <v>0</v>
      </c>
      <c r="BR231" s="22">
        <v>1061</v>
      </c>
      <c r="BS231" s="22">
        <v>0</v>
      </c>
      <c r="BT231" s="22">
        <v>0</v>
      </c>
      <c r="BU231" s="22">
        <v>0</v>
      </c>
      <c r="BV231" s="22">
        <v>0</v>
      </c>
      <c r="BW231" s="22">
        <v>14681</v>
      </c>
      <c r="BX231" s="22">
        <v>4041</v>
      </c>
      <c r="BY231" s="22">
        <v>0</v>
      </c>
      <c r="BZ231" s="22">
        <v>0</v>
      </c>
      <c r="CA231" s="22">
        <v>0</v>
      </c>
      <c r="CB231" s="22">
        <v>0</v>
      </c>
      <c r="CC231" s="22">
        <v>0</v>
      </c>
      <c r="CD231" s="22">
        <v>0</v>
      </c>
      <c r="CE231" s="22">
        <v>516368</v>
      </c>
      <c r="CF231" s="22">
        <v>195522</v>
      </c>
    </row>
    <row r="232" spans="1:84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214011</v>
      </c>
      <c r="F232" s="22">
        <v>0</v>
      </c>
      <c r="G232" s="22">
        <v>99510</v>
      </c>
      <c r="H232" s="22">
        <v>12495</v>
      </c>
      <c r="I232" s="22">
        <v>0</v>
      </c>
      <c r="J232" s="22">
        <v>0</v>
      </c>
      <c r="K232" s="22">
        <v>0</v>
      </c>
      <c r="L232" s="22">
        <v>0</v>
      </c>
      <c r="M232" s="22">
        <v>140</v>
      </c>
      <c r="N232" s="22">
        <v>0</v>
      </c>
      <c r="O232" s="22">
        <v>38904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93472</v>
      </c>
      <c r="V232" s="22">
        <v>137131</v>
      </c>
      <c r="W232" s="22">
        <v>9493</v>
      </c>
      <c r="X232" s="22">
        <v>44973</v>
      </c>
      <c r="Y232" s="22">
        <v>0</v>
      </c>
      <c r="Z232" s="22">
        <v>0</v>
      </c>
      <c r="AA232" s="22">
        <v>0</v>
      </c>
      <c r="AB232" s="22">
        <v>0</v>
      </c>
      <c r="AC232" s="22">
        <v>550</v>
      </c>
      <c r="AD232" s="22">
        <v>0</v>
      </c>
      <c r="AE232" s="22">
        <v>0</v>
      </c>
      <c r="AF232" s="22">
        <v>0</v>
      </c>
      <c r="AG232" s="22">
        <v>0</v>
      </c>
      <c r="AH232" s="22">
        <v>525</v>
      </c>
      <c r="AI232" s="22">
        <v>0</v>
      </c>
      <c r="AJ232" s="22">
        <v>1800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0</v>
      </c>
      <c r="AR232" s="22">
        <v>653004</v>
      </c>
      <c r="AS232" s="22">
        <v>18003</v>
      </c>
      <c r="AT232" s="22">
        <v>214596</v>
      </c>
      <c r="AU232" s="22">
        <v>0</v>
      </c>
      <c r="AV232" s="22">
        <v>11017</v>
      </c>
      <c r="AW232" s="22">
        <v>10532</v>
      </c>
      <c r="AX232" s="22">
        <v>0</v>
      </c>
      <c r="AY232" s="22">
        <v>0</v>
      </c>
      <c r="AZ232" s="22">
        <v>0</v>
      </c>
      <c r="BA232" s="22">
        <v>0</v>
      </c>
      <c r="BB232" s="22">
        <v>0</v>
      </c>
      <c r="BC232" s="22">
        <v>58388</v>
      </c>
      <c r="BD232" s="22">
        <v>0</v>
      </c>
      <c r="BE232" s="22">
        <v>0</v>
      </c>
      <c r="BF232" s="22">
        <v>0</v>
      </c>
      <c r="BG232" s="22">
        <v>0</v>
      </c>
      <c r="BH232" s="22">
        <v>147669</v>
      </c>
      <c r="BI232" s="22">
        <v>28450</v>
      </c>
      <c r="BJ232" s="22">
        <v>5061</v>
      </c>
      <c r="BK232" s="22">
        <v>0</v>
      </c>
      <c r="BL232" s="22">
        <v>0</v>
      </c>
      <c r="BM232" s="22">
        <v>0</v>
      </c>
      <c r="BN232" s="22">
        <v>1789</v>
      </c>
      <c r="BO232" s="22">
        <v>0</v>
      </c>
      <c r="BP232" s="22">
        <v>15407</v>
      </c>
      <c r="BQ232" s="22">
        <v>0</v>
      </c>
      <c r="BR232" s="22">
        <v>0</v>
      </c>
      <c r="BS232" s="22">
        <v>0</v>
      </c>
      <c r="BT232" s="22">
        <v>0</v>
      </c>
      <c r="BU232" s="22">
        <v>0</v>
      </c>
      <c r="BV232" s="22">
        <v>0</v>
      </c>
      <c r="BW232" s="22">
        <v>27742</v>
      </c>
      <c r="BX232" s="22">
        <v>0</v>
      </c>
      <c r="BY232" s="22">
        <v>0</v>
      </c>
      <c r="BZ232" s="22">
        <v>0</v>
      </c>
      <c r="CA232" s="22">
        <v>0</v>
      </c>
      <c r="CB232" s="22">
        <v>0</v>
      </c>
      <c r="CC232" s="22">
        <v>0</v>
      </c>
      <c r="CD232" s="22">
        <v>0</v>
      </c>
      <c r="CE232" s="22">
        <v>538654</v>
      </c>
      <c r="CF232" s="22">
        <v>114350</v>
      </c>
    </row>
    <row r="233" spans="1:84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700564</v>
      </c>
      <c r="F233" s="22">
        <v>0</v>
      </c>
      <c r="G233" s="22">
        <v>1976</v>
      </c>
      <c r="H233" s="22">
        <v>0</v>
      </c>
      <c r="I233" s="22">
        <v>0</v>
      </c>
      <c r="J233" s="22">
        <v>3989</v>
      </c>
      <c r="K233" s="22">
        <v>0</v>
      </c>
      <c r="L233" s="22">
        <v>0</v>
      </c>
      <c r="M233" s="22">
        <v>2087</v>
      </c>
      <c r="N233" s="22">
        <v>0</v>
      </c>
      <c r="O233" s="22">
        <v>0</v>
      </c>
      <c r="P233" s="22">
        <v>5243</v>
      </c>
      <c r="Q233" s="22">
        <v>0</v>
      </c>
      <c r="R233" s="22">
        <v>0</v>
      </c>
      <c r="S233" s="22">
        <v>0</v>
      </c>
      <c r="T233" s="22">
        <v>0</v>
      </c>
      <c r="U233" s="22">
        <v>230897</v>
      </c>
      <c r="V233" s="22">
        <v>400512</v>
      </c>
      <c r="W233" s="22">
        <v>50834</v>
      </c>
      <c r="X233" s="22">
        <v>0</v>
      </c>
      <c r="Y233" s="22">
        <v>3665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303</v>
      </c>
      <c r="AI233" s="22">
        <v>0</v>
      </c>
      <c r="AJ233" s="22">
        <v>464300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0</v>
      </c>
      <c r="AR233" s="22">
        <v>1864370</v>
      </c>
      <c r="AS233" s="22">
        <v>38120</v>
      </c>
      <c r="AT233" s="22">
        <v>413441</v>
      </c>
      <c r="AU233" s="22">
        <v>0</v>
      </c>
      <c r="AV233" s="22">
        <v>26933</v>
      </c>
      <c r="AW233" s="22">
        <v>22583</v>
      </c>
      <c r="AX233" s="22">
        <v>0</v>
      </c>
      <c r="AY233" s="22">
        <v>0</v>
      </c>
      <c r="AZ233" s="22">
        <v>0</v>
      </c>
      <c r="BA233" s="22">
        <v>0</v>
      </c>
      <c r="BB233" s="22">
        <v>0</v>
      </c>
      <c r="BC233" s="22">
        <v>254860</v>
      </c>
      <c r="BD233" s="22">
        <v>0</v>
      </c>
      <c r="BE233" s="22">
        <v>0</v>
      </c>
      <c r="BF233" s="22">
        <v>0</v>
      </c>
      <c r="BG233" s="22">
        <v>0</v>
      </c>
      <c r="BH233" s="22">
        <v>401459</v>
      </c>
      <c r="BI233" s="22">
        <v>208181</v>
      </c>
      <c r="BJ233" s="22">
        <v>59711</v>
      </c>
      <c r="BK233" s="22">
        <v>0</v>
      </c>
      <c r="BL233" s="22">
        <v>0</v>
      </c>
      <c r="BM233" s="22">
        <v>0</v>
      </c>
      <c r="BN233" s="22">
        <v>0</v>
      </c>
      <c r="BO233" s="22">
        <v>0</v>
      </c>
      <c r="BP233" s="22">
        <v>0</v>
      </c>
      <c r="BQ233" s="22">
        <v>0</v>
      </c>
      <c r="BR233" s="22">
        <v>55094</v>
      </c>
      <c r="BS233" s="22">
        <v>0</v>
      </c>
      <c r="BT233" s="22">
        <v>0</v>
      </c>
      <c r="BU233" s="22">
        <v>0</v>
      </c>
      <c r="BV233" s="22">
        <v>0</v>
      </c>
      <c r="BW233" s="22">
        <v>461689</v>
      </c>
      <c r="BX233" s="22">
        <v>36774</v>
      </c>
      <c r="BY233" s="22">
        <v>0</v>
      </c>
      <c r="BZ233" s="22">
        <v>0</v>
      </c>
      <c r="CA233" s="22">
        <v>0</v>
      </c>
      <c r="CB233" s="22">
        <v>0</v>
      </c>
      <c r="CC233" s="22">
        <v>0</v>
      </c>
      <c r="CD233" s="22">
        <v>0</v>
      </c>
      <c r="CE233" s="22">
        <v>1978845</v>
      </c>
      <c r="CF233" s="22">
        <v>-114475</v>
      </c>
    </row>
    <row r="234" spans="1:84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1061677</v>
      </c>
      <c r="F234" s="22">
        <v>0</v>
      </c>
      <c r="G234" s="22">
        <v>83164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1975</v>
      </c>
      <c r="N234" s="22">
        <v>0</v>
      </c>
      <c r="O234" s="22">
        <v>0</v>
      </c>
      <c r="P234" s="22">
        <v>120528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1093179</v>
      </c>
      <c r="W234" s="22">
        <v>29787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9419</v>
      </c>
      <c r="AK234" s="22">
        <v>29241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0</v>
      </c>
      <c r="AR234" s="22">
        <v>2428970</v>
      </c>
      <c r="AS234" s="22">
        <v>9981</v>
      </c>
      <c r="AT234" s="22">
        <v>407237</v>
      </c>
      <c r="AU234" s="22">
        <v>0</v>
      </c>
      <c r="AV234" s="22">
        <v>18315</v>
      </c>
      <c r="AW234" s="22">
        <v>54519</v>
      </c>
      <c r="AX234" s="22">
        <v>0</v>
      </c>
      <c r="AY234" s="22">
        <v>0</v>
      </c>
      <c r="AZ234" s="22">
        <v>7168</v>
      </c>
      <c r="BA234" s="22">
        <v>0</v>
      </c>
      <c r="BB234" s="22">
        <v>0</v>
      </c>
      <c r="BC234" s="22">
        <v>219242</v>
      </c>
      <c r="BD234" s="22">
        <v>0</v>
      </c>
      <c r="BE234" s="22">
        <v>0</v>
      </c>
      <c r="BF234" s="22">
        <v>0</v>
      </c>
      <c r="BG234" s="22">
        <v>0</v>
      </c>
      <c r="BH234" s="22">
        <v>0</v>
      </c>
      <c r="BI234" s="22">
        <v>107441</v>
      </c>
      <c r="BJ234" s="22">
        <v>20572</v>
      </c>
      <c r="BK234" s="22">
        <v>0</v>
      </c>
      <c r="BL234" s="22">
        <v>4846</v>
      </c>
      <c r="BM234" s="22">
        <v>0</v>
      </c>
      <c r="BN234" s="22">
        <v>0</v>
      </c>
      <c r="BO234" s="22">
        <v>0</v>
      </c>
      <c r="BP234" s="22">
        <v>0</v>
      </c>
      <c r="BQ234" s="22">
        <v>0</v>
      </c>
      <c r="BR234" s="22">
        <v>0</v>
      </c>
      <c r="BS234" s="22">
        <v>0</v>
      </c>
      <c r="BT234" s="22">
        <v>0</v>
      </c>
      <c r="BU234" s="22">
        <v>0</v>
      </c>
      <c r="BV234" s="22">
        <v>0</v>
      </c>
      <c r="BW234" s="22">
        <v>66648</v>
      </c>
      <c r="BX234" s="22">
        <v>64672</v>
      </c>
      <c r="BY234" s="22">
        <v>0</v>
      </c>
      <c r="BZ234" s="22">
        <v>0</v>
      </c>
      <c r="CA234" s="22">
        <v>0</v>
      </c>
      <c r="CB234" s="22">
        <v>0</v>
      </c>
      <c r="CC234" s="22">
        <v>0</v>
      </c>
      <c r="CD234" s="22">
        <v>0</v>
      </c>
      <c r="CE234" s="22">
        <v>980641</v>
      </c>
      <c r="CF234" s="22">
        <v>1448329</v>
      </c>
    </row>
    <row r="235" spans="1:84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343444</v>
      </c>
      <c r="F235" s="22">
        <v>0</v>
      </c>
      <c r="G235" s="22">
        <v>405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124176</v>
      </c>
      <c r="Q235" s="22">
        <v>0</v>
      </c>
      <c r="R235" s="22">
        <v>0</v>
      </c>
      <c r="S235" s="22">
        <v>0</v>
      </c>
      <c r="T235" s="22">
        <v>0</v>
      </c>
      <c r="U235" s="22">
        <v>148387</v>
      </c>
      <c r="V235" s="22">
        <v>45144</v>
      </c>
      <c r="W235" s="22">
        <v>31830</v>
      </c>
      <c r="X235" s="22">
        <v>0</v>
      </c>
      <c r="Y235" s="22">
        <v>0</v>
      </c>
      <c r="Z235" s="22">
        <v>0</v>
      </c>
      <c r="AA235" s="22">
        <v>1600</v>
      </c>
      <c r="AB235" s="22">
        <v>0</v>
      </c>
      <c r="AC235" s="22">
        <v>0</v>
      </c>
      <c r="AD235" s="22">
        <v>0</v>
      </c>
      <c r="AE235" s="22">
        <v>255</v>
      </c>
      <c r="AF235" s="22">
        <v>0</v>
      </c>
      <c r="AG235" s="22">
        <v>0</v>
      </c>
      <c r="AH235" s="22">
        <v>0</v>
      </c>
      <c r="AI235" s="22">
        <v>0</v>
      </c>
      <c r="AJ235" s="22">
        <v>575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0</v>
      </c>
      <c r="AR235" s="22">
        <v>695816</v>
      </c>
      <c r="AS235" s="22">
        <v>9549</v>
      </c>
      <c r="AT235" s="22">
        <v>140207</v>
      </c>
      <c r="AU235" s="22">
        <v>0</v>
      </c>
      <c r="AV235" s="22">
        <v>10878</v>
      </c>
      <c r="AW235" s="22">
        <v>31362</v>
      </c>
      <c r="AX235" s="22">
        <v>0</v>
      </c>
      <c r="AY235" s="22">
        <v>0</v>
      </c>
      <c r="AZ235" s="22">
        <v>986</v>
      </c>
      <c r="BA235" s="22">
        <v>0</v>
      </c>
      <c r="BB235" s="22">
        <v>0</v>
      </c>
      <c r="BC235" s="22">
        <v>165573</v>
      </c>
      <c r="BD235" s="22">
        <v>0</v>
      </c>
      <c r="BE235" s="22">
        <v>0</v>
      </c>
      <c r="BF235" s="22">
        <v>0</v>
      </c>
      <c r="BG235" s="22">
        <v>0</v>
      </c>
      <c r="BH235" s="22">
        <v>153901</v>
      </c>
      <c r="BI235" s="22">
        <v>52684</v>
      </c>
      <c r="BJ235" s="22">
        <v>35562</v>
      </c>
      <c r="BK235" s="22">
        <v>0</v>
      </c>
      <c r="BL235" s="22">
        <v>1885</v>
      </c>
      <c r="BM235" s="22">
        <v>0</v>
      </c>
      <c r="BN235" s="22">
        <v>0</v>
      </c>
      <c r="BO235" s="22">
        <v>0</v>
      </c>
      <c r="BP235" s="22">
        <v>0</v>
      </c>
      <c r="BQ235" s="22">
        <v>0</v>
      </c>
      <c r="BR235" s="22">
        <v>0</v>
      </c>
      <c r="BS235" s="22">
        <v>0</v>
      </c>
      <c r="BT235" s="22">
        <v>0</v>
      </c>
      <c r="BU235" s="22">
        <v>0</v>
      </c>
      <c r="BV235" s="22">
        <v>0</v>
      </c>
      <c r="BW235" s="22">
        <v>9673</v>
      </c>
      <c r="BX235" s="22">
        <v>7388</v>
      </c>
      <c r="BY235" s="22">
        <v>0</v>
      </c>
      <c r="BZ235" s="22">
        <v>0</v>
      </c>
      <c r="CA235" s="22">
        <v>0</v>
      </c>
      <c r="CB235" s="22">
        <v>0</v>
      </c>
      <c r="CC235" s="22">
        <v>0</v>
      </c>
      <c r="CD235" s="22">
        <v>0</v>
      </c>
      <c r="CE235" s="22">
        <v>619648</v>
      </c>
      <c r="CF235" s="22">
        <v>76168</v>
      </c>
    </row>
    <row r="236" spans="1:84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183992</v>
      </c>
      <c r="G236" s="22">
        <v>63336</v>
      </c>
      <c r="H236" s="22">
        <v>48406</v>
      </c>
      <c r="I236" s="22">
        <v>0</v>
      </c>
      <c r="J236" s="22">
        <v>725</v>
      </c>
      <c r="K236" s="22">
        <v>0</v>
      </c>
      <c r="L236" s="22">
        <v>0</v>
      </c>
      <c r="M236" s="22">
        <v>0</v>
      </c>
      <c r="N236" s="22">
        <v>0</v>
      </c>
      <c r="O236" s="22">
        <v>224599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370255</v>
      </c>
      <c r="V236" s="22">
        <v>20605</v>
      </c>
      <c r="W236" s="22">
        <v>31702</v>
      </c>
      <c r="X236" s="22">
        <v>57741</v>
      </c>
      <c r="Y236" s="22">
        <v>0</v>
      </c>
      <c r="Z236" s="22">
        <v>0</v>
      </c>
      <c r="AA236" s="22">
        <v>5755</v>
      </c>
      <c r="AB236" s="22">
        <v>0</v>
      </c>
      <c r="AC236" s="22">
        <v>960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7509</v>
      </c>
      <c r="AK236" s="22">
        <v>0</v>
      </c>
      <c r="AL236" s="22">
        <v>0</v>
      </c>
      <c r="AM236" s="22">
        <v>3109</v>
      </c>
      <c r="AN236" s="22">
        <v>0</v>
      </c>
      <c r="AO236" s="22">
        <v>0</v>
      </c>
      <c r="AP236" s="22">
        <v>0</v>
      </c>
      <c r="AQ236" s="22">
        <v>0</v>
      </c>
      <c r="AR236" s="22">
        <v>1018694</v>
      </c>
      <c r="AS236" s="22">
        <v>21071</v>
      </c>
      <c r="AT236" s="22">
        <v>125502</v>
      </c>
      <c r="AU236" s="22">
        <v>0</v>
      </c>
      <c r="AV236" s="22">
        <v>9937</v>
      </c>
      <c r="AW236" s="22">
        <v>9250</v>
      </c>
      <c r="AX236" s="22">
        <v>0</v>
      </c>
      <c r="AY236" s="22">
        <v>1312</v>
      </c>
      <c r="AZ236" s="22">
        <v>0</v>
      </c>
      <c r="BA236" s="22">
        <v>0</v>
      </c>
      <c r="BB236" s="22">
        <v>39672</v>
      </c>
      <c r="BC236" s="22">
        <v>139751</v>
      </c>
      <c r="BD236" s="22">
        <v>0</v>
      </c>
      <c r="BE236" s="22">
        <v>0</v>
      </c>
      <c r="BF236" s="22">
        <v>0</v>
      </c>
      <c r="BG236" s="22">
        <v>0</v>
      </c>
      <c r="BH236" s="22">
        <v>401232</v>
      </c>
      <c r="BI236" s="22">
        <v>57811</v>
      </c>
      <c r="BJ236" s="22">
        <v>30954</v>
      </c>
      <c r="BK236" s="22">
        <v>0</v>
      </c>
      <c r="BL236" s="22">
        <v>28822</v>
      </c>
      <c r="BM236" s="22">
        <v>0</v>
      </c>
      <c r="BN236" s="22">
        <v>40850</v>
      </c>
      <c r="BO236" s="22">
        <v>0</v>
      </c>
      <c r="BP236" s="22">
        <v>4180</v>
      </c>
      <c r="BQ236" s="22">
        <v>0</v>
      </c>
      <c r="BR236" s="22">
        <v>0</v>
      </c>
      <c r="BS236" s="22">
        <v>0</v>
      </c>
      <c r="BT236" s="22">
        <v>0</v>
      </c>
      <c r="BU236" s="22">
        <v>0</v>
      </c>
      <c r="BV236" s="22">
        <v>0</v>
      </c>
      <c r="BW236" s="22">
        <v>53860</v>
      </c>
      <c r="BX236" s="22">
        <v>4603</v>
      </c>
      <c r="BY236" s="22">
        <v>0</v>
      </c>
      <c r="BZ236" s="22">
        <v>0</v>
      </c>
      <c r="CA236" s="22">
        <v>0</v>
      </c>
      <c r="CB236" s="22">
        <v>0</v>
      </c>
      <c r="CC236" s="22">
        <v>0</v>
      </c>
      <c r="CD236" s="22">
        <v>0</v>
      </c>
      <c r="CE236" s="22">
        <v>968807</v>
      </c>
      <c r="CF236" s="22">
        <v>49887</v>
      </c>
    </row>
    <row r="237" spans="1:84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1197065</v>
      </c>
      <c r="F237" s="22">
        <v>0</v>
      </c>
      <c r="G237" s="22">
        <v>29080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985</v>
      </c>
      <c r="N237" s="22">
        <v>0</v>
      </c>
      <c r="O237" s="22">
        <v>0</v>
      </c>
      <c r="P237" s="22">
        <v>50</v>
      </c>
      <c r="Q237" s="22">
        <v>0</v>
      </c>
      <c r="R237" s="22">
        <v>0</v>
      </c>
      <c r="S237" s="22">
        <v>5644</v>
      </c>
      <c r="T237" s="22">
        <v>0</v>
      </c>
      <c r="U237" s="22">
        <v>112476</v>
      </c>
      <c r="V237" s="22">
        <v>37117</v>
      </c>
      <c r="W237" s="22">
        <v>74228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250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32124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0</v>
      </c>
      <c r="AR237" s="22">
        <v>1489019</v>
      </c>
      <c r="AS237" s="22">
        <v>9336</v>
      </c>
      <c r="AT237" s="22">
        <v>318612</v>
      </c>
      <c r="AU237" s="22">
        <v>0</v>
      </c>
      <c r="AV237" s="22">
        <v>0</v>
      </c>
      <c r="AW237" s="22">
        <v>7653</v>
      </c>
      <c r="AX237" s="22">
        <v>0</v>
      </c>
      <c r="AY237" s="22">
        <v>1128</v>
      </c>
      <c r="AZ237" s="22">
        <v>9930</v>
      </c>
      <c r="BA237" s="22">
        <v>0</v>
      </c>
      <c r="BB237" s="22">
        <v>0</v>
      </c>
      <c r="BC237" s="22">
        <v>200516</v>
      </c>
      <c r="BD237" s="22">
        <v>0</v>
      </c>
      <c r="BE237" s="22">
        <v>0</v>
      </c>
      <c r="BF237" s="22">
        <v>0</v>
      </c>
      <c r="BG237" s="22">
        <v>0</v>
      </c>
      <c r="BH237" s="22">
        <v>349102</v>
      </c>
      <c r="BI237" s="22">
        <v>58195</v>
      </c>
      <c r="BJ237" s="22">
        <v>33401</v>
      </c>
      <c r="BK237" s="22">
        <v>0</v>
      </c>
      <c r="BL237" s="22">
        <v>1920</v>
      </c>
      <c r="BM237" s="22">
        <v>0</v>
      </c>
      <c r="BN237" s="22">
        <v>0</v>
      </c>
      <c r="BO237" s="22">
        <v>0</v>
      </c>
      <c r="BP237" s="22">
        <v>1817</v>
      </c>
      <c r="BQ237" s="22">
        <v>0</v>
      </c>
      <c r="BR237" s="22">
        <v>0</v>
      </c>
      <c r="BS237" s="22">
        <v>0</v>
      </c>
      <c r="BT237" s="22">
        <v>0</v>
      </c>
      <c r="BU237" s="22">
        <v>0</v>
      </c>
      <c r="BV237" s="22">
        <v>0</v>
      </c>
      <c r="BW237" s="22">
        <v>43490</v>
      </c>
      <c r="BX237" s="22">
        <v>15345</v>
      </c>
      <c r="BY237" s="22">
        <v>0</v>
      </c>
      <c r="BZ237" s="22">
        <v>0</v>
      </c>
      <c r="CA237" s="22">
        <v>0</v>
      </c>
      <c r="CB237" s="22">
        <v>0</v>
      </c>
      <c r="CC237" s="22">
        <v>0</v>
      </c>
      <c r="CD237" s="22">
        <v>0</v>
      </c>
      <c r="CE237" s="22">
        <v>1050445</v>
      </c>
      <c r="CF237" s="22">
        <v>438574</v>
      </c>
    </row>
    <row r="238" spans="1:84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862471</v>
      </c>
      <c r="F238" s="22">
        <v>0</v>
      </c>
      <c r="G238" s="22">
        <v>21910</v>
      </c>
      <c r="H238" s="22">
        <v>0</v>
      </c>
      <c r="I238" s="22">
        <v>0</v>
      </c>
      <c r="J238" s="22">
        <v>186145</v>
      </c>
      <c r="K238" s="22">
        <v>0</v>
      </c>
      <c r="L238" s="22">
        <v>0</v>
      </c>
      <c r="M238" s="22">
        <v>280</v>
      </c>
      <c r="N238" s="22">
        <v>0</v>
      </c>
      <c r="O238" s="22">
        <v>0</v>
      </c>
      <c r="P238" s="22">
        <v>871170</v>
      </c>
      <c r="Q238" s="22">
        <v>0</v>
      </c>
      <c r="R238" s="22">
        <v>0</v>
      </c>
      <c r="S238" s="22">
        <v>0</v>
      </c>
      <c r="T238" s="22">
        <v>0</v>
      </c>
      <c r="U238" s="22">
        <v>149757</v>
      </c>
      <c r="V238" s="22">
        <v>80811</v>
      </c>
      <c r="W238" s="22">
        <v>79810</v>
      </c>
      <c r="X238" s="22">
        <v>0</v>
      </c>
      <c r="Y238" s="22">
        <v>0</v>
      </c>
      <c r="Z238" s="22">
        <v>0</v>
      </c>
      <c r="AA238" s="22">
        <v>9225</v>
      </c>
      <c r="AB238" s="22">
        <v>0</v>
      </c>
      <c r="AC238" s="22">
        <v>0</v>
      </c>
      <c r="AD238" s="22">
        <v>0</v>
      </c>
      <c r="AE238" s="22">
        <v>1932</v>
      </c>
      <c r="AF238" s="22">
        <v>0</v>
      </c>
      <c r="AG238" s="22">
        <v>0</v>
      </c>
      <c r="AH238" s="22">
        <v>0</v>
      </c>
      <c r="AI238" s="22">
        <v>272546</v>
      </c>
      <c r="AJ238" s="22">
        <v>773</v>
      </c>
      <c r="AK238" s="22">
        <v>6425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  <c r="AR238" s="22">
        <v>2543255</v>
      </c>
      <c r="AS238" s="22">
        <v>62034</v>
      </c>
      <c r="AT238" s="22">
        <v>212407</v>
      </c>
      <c r="AU238" s="22">
        <v>0</v>
      </c>
      <c r="AV238" s="22">
        <v>27091</v>
      </c>
      <c r="AW238" s="22">
        <v>222011</v>
      </c>
      <c r="AX238" s="22">
        <v>0</v>
      </c>
      <c r="AY238" s="22">
        <v>0</v>
      </c>
      <c r="AZ238" s="22">
        <v>1630</v>
      </c>
      <c r="BA238" s="22">
        <v>0</v>
      </c>
      <c r="BB238" s="22">
        <v>0</v>
      </c>
      <c r="BC238" s="22">
        <v>504107</v>
      </c>
      <c r="BD238" s="22">
        <v>0</v>
      </c>
      <c r="BE238" s="22">
        <v>0</v>
      </c>
      <c r="BF238" s="22">
        <v>12881</v>
      </c>
      <c r="BG238" s="22">
        <v>0</v>
      </c>
      <c r="BH238" s="22">
        <v>158225</v>
      </c>
      <c r="BI238" s="22">
        <v>143788</v>
      </c>
      <c r="BJ238" s="22">
        <v>86308</v>
      </c>
      <c r="BK238" s="22">
        <v>0</v>
      </c>
      <c r="BL238" s="22">
        <v>4424</v>
      </c>
      <c r="BM238" s="22">
        <v>0</v>
      </c>
      <c r="BN238" s="22">
        <v>6649</v>
      </c>
      <c r="BO238" s="22">
        <v>0</v>
      </c>
      <c r="BP238" s="22">
        <v>0</v>
      </c>
      <c r="BQ238" s="22">
        <v>0</v>
      </c>
      <c r="BR238" s="22">
        <v>5010</v>
      </c>
      <c r="BS238" s="22">
        <v>0</v>
      </c>
      <c r="BT238" s="22">
        <v>0</v>
      </c>
      <c r="BU238" s="22">
        <v>0</v>
      </c>
      <c r="BV238" s="22">
        <v>290546</v>
      </c>
      <c r="BW238" s="22">
        <v>10440</v>
      </c>
      <c r="BX238" s="22">
        <v>6356</v>
      </c>
      <c r="BY238" s="22">
        <v>0</v>
      </c>
      <c r="BZ238" s="22">
        <v>0</v>
      </c>
      <c r="CA238" s="22">
        <v>0</v>
      </c>
      <c r="CB238" s="22">
        <v>0</v>
      </c>
      <c r="CC238" s="22">
        <v>0</v>
      </c>
      <c r="CD238" s="22">
        <v>0</v>
      </c>
      <c r="CE238" s="22">
        <v>1753907</v>
      </c>
      <c r="CF238" s="22">
        <v>789348</v>
      </c>
    </row>
    <row r="239" spans="1:84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1176454</v>
      </c>
      <c r="F239" s="22">
        <v>0</v>
      </c>
      <c r="G239" s="22">
        <v>444514</v>
      </c>
      <c r="H239" s="22">
        <v>0</v>
      </c>
      <c r="I239" s="22">
        <v>0</v>
      </c>
      <c r="J239" s="22">
        <v>114318</v>
      </c>
      <c r="K239" s="22">
        <v>0</v>
      </c>
      <c r="L239" s="22">
        <v>0</v>
      </c>
      <c r="M239" s="22">
        <v>1250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403253</v>
      </c>
      <c r="V239" s="22">
        <v>76307</v>
      </c>
      <c r="W239" s="22">
        <v>121709</v>
      </c>
      <c r="X239" s="22">
        <v>0</v>
      </c>
      <c r="Y239" s="22">
        <v>26541</v>
      </c>
      <c r="Z239" s="22">
        <v>0</v>
      </c>
      <c r="AA239" s="22">
        <v>1702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22676</v>
      </c>
      <c r="AK239" s="22">
        <v>257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0</v>
      </c>
      <c r="AR239" s="22">
        <v>2388981</v>
      </c>
      <c r="AS239" s="22">
        <v>40487</v>
      </c>
      <c r="AT239" s="22">
        <v>409377</v>
      </c>
      <c r="AU239" s="22">
        <v>0</v>
      </c>
      <c r="AV239" s="22">
        <v>47984</v>
      </c>
      <c r="AW239" s="22">
        <v>115928</v>
      </c>
      <c r="AX239" s="22">
        <v>0</v>
      </c>
      <c r="AY239" s="22">
        <v>4774</v>
      </c>
      <c r="AZ239" s="22">
        <v>11664</v>
      </c>
      <c r="BA239" s="22">
        <v>0</v>
      </c>
      <c r="BB239" s="22">
        <v>0</v>
      </c>
      <c r="BC239" s="22">
        <v>667973</v>
      </c>
      <c r="BD239" s="22">
        <v>0</v>
      </c>
      <c r="BE239" s="22">
        <v>0</v>
      </c>
      <c r="BF239" s="22">
        <v>0</v>
      </c>
      <c r="BG239" s="22">
        <v>0</v>
      </c>
      <c r="BH239" s="22">
        <v>307480</v>
      </c>
      <c r="BI239" s="22">
        <v>110750</v>
      </c>
      <c r="BJ239" s="22">
        <v>125142</v>
      </c>
      <c r="BK239" s="22">
        <v>0</v>
      </c>
      <c r="BL239" s="22">
        <v>34430</v>
      </c>
      <c r="BM239" s="22">
        <v>0</v>
      </c>
      <c r="BN239" s="22">
        <v>8318</v>
      </c>
      <c r="BO239" s="22">
        <v>0</v>
      </c>
      <c r="BP239" s="22">
        <v>570</v>
      </c>
      <c r="BQ239" s="22">
        <v>0</v>
      </c>
      <c r="BR239" s="22">
        <v>0</v>
      </c>
      <c r="BS239" s="22">
        <v>0</v>
      </c>
      <c r="BT239" s="22">
        <v>0</v>
      </c>
      <c r="BU239" s="22">
        <v>0</v>
      </c>
      <c r="BV239" s="22">
        <v>0</v>
      </c>
      <c r="BW239" s="22">
        <v>122274</v>
      </c>
      <c r="BX239" s="22">
        <v>16621</v>
      </c>
      <c r="BY239" s="22">
        <v>0</v>
      </c>
      <c r="BZ239" s="22">
        <v>0</v>
      </c>
      <c r="CA239" s="22">
        <v>0</v>
      </c>
      <c r="CB239" s="22">
        <v>0</v>
      </c>
      <c r="CC239" s="22">
        <v>0</v>
      </c>
      <c r="CD239" s="22">
        <v>5201</v>
      </c>
      <c r="CE239" s="22">
        <v>2028973</v>
      </c>
      <c r="CF239" s="22">
        <v>360008</v>
      </c>
    </row>
    <row r="240" spans="1:84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1423402</v>
      </c>
      <c r="F240" s="22">
        <v>175065</v>
      </c>
      <c r="G240" s="22">
        <v>22114</v>
      </c>
      <c r="H240" s="22">
        <v>3728</v>
      </c>
      <c r="I240" s="22">
        <v>0</v>
      </c>
      <c r="J240" s="22">
        <v>137507</v>
      </c>
      <c r="K240" s="22">
        <v>0</v>
      </c>
      <c r="L240" s="22">
        <v>35774</v>
      </c>
      <c r="M240" s="22">
        <v>2800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523723</v>
      </c>
      <c r="V240" s="22">
        <v>606088</v>
      </c>
      <c r="W240" s="22">
        <v>67756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61483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40638</v>
      </c>
      <c r="AJ240" s="22">
        <v>18400</v>
      </c>
      <c r="AK240" s="22">
        <v>0</v>
      </c>
      <c r="AL240" s="22">
        <v>0</v>
      </c>
      <c r="AM240" s="22">
        <v>840</v>
      </c>
      <c r="AN240" s="22">
        <v>0</v>
      </c>
      <c r="AO240" s="22">
        <v>0</v>
      </c>
      <c r="AP240" s="22">
        <v>0</v>
      </c>
      <c r="AQ240" s="22">
        <v>-5000</v>
      </c>
      <c r="AR240" s="22">
        <v>3114318</v>
      </c>
      <c r="AS240" s="22">
        <v>100245</v>
      </c>
      <c r="AT240" s="22">
        <v>428160</v>
      </c>
      <c r="AU240" s="22">
        <v>0</v>
      </c>
      <c r="AV240" s="22">
        <v>0</v>
      </c>
      <c r="AW240" s="22">
        <v>124952</v>
      </c>
      <c r="AX240" s="22">
        <v>0</v>
      </c>
      <c r="AY240" s="22">
        <v>17162</v>
      </c>
      <c r="AZ240" s="22">
        <v>46567</v>
      </c>
      <c r="BA240" s="22">
        <v>0</v>
      </c>
      <c r="BB240" s="22">
        <v>245967</v>
      </c>
      <c r="BC240" s="22">
        <v>386383</v>
      </c>
      <c r="BD240" s="22">
        <v>0</v>
      </c>
      <c r="BE240" s="22">
        <v>0</v>
      </c>
      <c r="BF240" s="22">
        <v>0</v>
      </c>
      <c r="BG240" s="22">
        <v>0</v>
      </c>
      <c r="BH240" s="22">
        <v>416390</v>
      </c>
      <c r="BI240" s="22">
        <v>47732</v>
      </c>
      <c r="BJ240" s="22">
        <v>64591</v>
      </c>
      <c r="BK240" s="22">
        <v>0</v>
      </c>
      <c r="BL240" s="22">
        <v>0</v>
      </c>
      <c r="BM240" s="22">
        <v>0</v>
      </c>
      <c r="BN240" s="22">
        <v>0</v>
      </c>
      <c r="BO240" s="22">
        <v>9188</v>
      </c>
      <c r="BP240" s="22">
        <v>0</v>
      </c>
      <c r="BQ240" s="22">
        <v>0</v>
      </c>
      <c r="BR240" s="22">
        <v>3310</v>
      </c>
      <c r="BS240" s="22">
        <v>0</v>
      </c>
      <c r="BT240" s="22">
        <v>0</v>
      </c>
      <c r="BU240" s="22">
        <v>33863</v>
      </c>
      <c r="BV240" s="22">
        <v>27493</v>
      </c>
      <c r="BW240" s="22">
        <v>22712</v>
      </c>
      <c r="BX240" s="22">
        <v>36466</v>
      </c>
      <c r="BY240" s="22">
        <v>0</v>
      </c>
      <c r="BZ240" s="22">
        <v>0</v>
      </c>
      <c r="CA240" s="22">
        <v>0</v>
      </c>
      <c r="CB240" s="22">
        <v>0</v>
      </c>
      <c r="CC240" s="22">
        <v>0</v>
      </c>
      <c r="CD240" s="22">
        <v>0</v>
      </c>
      <c r="CE240" s="22">
        <v>2011181</v>
      </c>
      <c r="CF240" s="22">
        <v>1103137</v>
      </c>
    </row>
    <row r="241" spans="1:84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574050</v>
      </c>
      <c r="F241" s="22">
        <v>0</v>
      </c>
      <c r="G241" s="22">
        <v>0</v>
      </c>
      <c r="H241" s="22">
        <v>0</v>
      </c>
      <c r="I241" s="22">
        <v>8067</v>
      </c>
      <c r="J241" s="22">
        <v>0</v>
      </c>
      <c r="K241" s="22">
        <v>0</v>
      </c>
      <c r="L241" s="22">
        <v>0</v>
      </c>
      <c r="M241" s="22">
        <v>0</v>
      </c>
      <c r="N241" s="22">
        <v>2155</v>
      </c>
      <c r="O241" s="22">
        <v>0</v>
      </c>
      <c r="P241" s="22">
        <v>237562</v>
      </c>
      <c r="Q241" s="22">
        <v>0</v>
      </c>
      <c r="R241" s="22">
        <v>0</v>
      </c>
      <c r="S241" s="22">
        <v>0</v>
      </c>
      <c r="T241" s="22">
        <v>0</v>
      </c>
      <c r="U241" s="22">
        <v>220134</v>
      </c>
      <c r="V241" s="22">
        <v>146044</v>
      </c>
      <c r="W241" s="22">
        <v>20237</v>
      </c>
      <c r="X241" s="22">
        <v>46940</v>
      </c>
      <c r="Y241" s="22">
        <v>2658</v>
      </c>
      <c r="Z241" s="22">
        <v>0</v>
      </c>
      <c r="AA241" s="22">
        <v>0</v>
      </c>
      <c r="AB241" s="22">
        <v>0</v>
      </c>
      <c r="AC241" s="22">
        <v>9569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54207</v>
      </c>
      <c r="AK241" s="22">
        <v>0</v>
      </c>
      <c r="AL241" s="22">
        <v>0</v>
      </c>
      <c r="AM241" s="22">
        <v>13500</v>
      </c>
      <c r="AN241" s="22">
        <v>0</v>
      </c>
      <c r="AO241" s="22">
        <v>0</v>
      </c>
      <c r="AP241" s="22">
        <v>0</v>
      </c>
      <c r="AQ241" s="22">
        <v>0</v>
      </c>
      <c r="AR241" s="22">
        <v>1335123</v>
      </c>
      <c r="AS241" s="22">
        <v>20486</v>
      </c>
      <c r="AT241" s="22">
        <v>309066</v>
      </c>
      <c r="AU241" s="22">
        <v>0</v>
      </c>
      <c r="AV241" s="22">
        <v>6803</v>
      </c>
      <c r="AW241" s="22">
        <v>9041</v>
      </c>
      <c r="AX241" s="22">
        <v>0</v>
      </c>
      <c r="AY241" s="22">
        <v>0</v>
      </c>
      <c r="AZ241" s="22">
        <v>0</v>
      </c>
      <c r="BA241" s="22">
        <v>0</v>
      </c>
      <c r="BB241" s="22">
        <v>0</v>
      </c>
      <c r="BC241" s="22">
        <v>176373</v>
      </c>
      <c r="BD241" s="22">
        <v>0</v>
      </c>
      <c r="BE241" s="22">
        <v>0</v>
      </c>
      <c r="BF241" s="22">
        <v>0</v>
      </c>
      <c r="BG241" s="22">
        <v>0</v>
      </c>
      <c r="BH241" s="22">
        <v>230669</v>
      </c>
      <c r="BI241" s="22">
        <v>184433</v>
      </c>
      <c r="BJ241" s="22">
        <v>8068</v>
      </c>
      <c r="BK241" s="22">
        <v>0</v>
      </c>
      <c r="BL241" s="22">
        <v>15590</v>
      </c>
      <c r="BM241" s="22">
        <v>0</v>
      </c>
      <c r="BN241" s="22">
        <v>0</v>
      </c>
      <c r="BO241" s="22">
        <v>0</v>
      </c>
      <c r="BP241" s="22">
        <v>21317</v>
      </c>
      <c r="BQ241" s="22">
        <v>0</v>
      </c>
      <c r="BR241" s="22">
        <v>0</v>
      </c>
      <c r="BS241" s="22">
        <v>0</v>
      </c>
      <c r="BT241" s="22">
        <v>0</v>
      </c>
      <c r="BU241" s="22">
        <v>0</v>
      </c>
      <c r="BV241" s="22">
        <v>0</v>
      </c>
      <c r="BW241" s="22">
        <v>94731</v>
      </c>
      <c r="BX241" s="22">
        <v>30889</v>
      </c>
      <c r="BY241" s="22">
        <v>0</v>
      </c>
      <c r="BZ241" s="22">
        <v>0</v>
      </c>
      <c r="CA241" s="22">
        <v>0</v>
      </c>
      <c r="CB241" s="22">
        <v>0</v>
      </c>
      <c r="CC241" s="22">
        <v>0</v>
      </c>
      <c r="CD241" s="22">
        <v>0</v>
      </c>
      <c r="CE241" s="22">
        <v>1107466</v>
      </c>
      <c r="CF241" s="22">
        <v>227657</v>
      </c>
    </row>
    <row r="242" spans="1:84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484192</v>
      </c>
      <c r="F242" s="22">
        <v>0</v>
      </c>
      <c r="G242" s="22">
        <v>2367</v>
      </c>
      <c r="H242" s="22">
        <v>0</v>
      </c>
      <c r="I242" s="22">
        <v>0</v>
      </c>
      <c r="J242" s="22">
        <v>1</v>
      </c>
      <c r="K242" s="22">
        <v>0</v>
      </c>
      <c r="L242" s="22">
        <v>0</v>
      </c>
      <c r="M242" s="22">
        <v>195</v>
      </c>
      <c r="N242" s="22">
        <v>0</v>
      </c>
      <c r="O242" s="22">
        <v>0</v>
      </c>
      <c r="P242" s="22">
        <v>4690</v>
      </c>
      <c r="Q242" s="22">
        <v>0</v>
      </c>
      <c r="R242" s="22">
        <v>0</v>
      </c>
      <c r="S242" s="22">
        <v>0</v>
      </c>
      <c r="T242" s="22">
        <v>0</v>
      </c>
      <c r="U242" s="22">
        <v>146782</v>
      </c>
      <c r="V242" s="22">
        <v>94823</v>
      </c>
      <c r="W242" s="22">
        <v>43074</v>
      </c>
      <c r="X242" s="22">
        <v>0</v>
      </c>
      <c r="Y242" s="22">
        <v>0</v>
      </c>
      <c r="Z242" s="22">
        <v>0</v>
      </c>
      <c r="AA242" s="22">
        <v>2508</v>
      </c>
      <c r="AB242" s="22">
        <v>0</v>
      </c>
      <c r="AC242" s="22">
        <v>531</v>
      </c>
      <c r="AD242" s="22">
        <v>0</v>
      </c>
      <c r="AE242" s="22">
        <v>7243</v>
      </c>
      <c r="AF242" s="22">
        <v>0</v>
      </c>
      <c r="AG242" s="22">
        <v>0</v>
      </c>
      <c r="AH242" s="22">
        <v>0</v>
      </c>
      <c r="AI242" s="22">
        <v>0</v>
      </c>
      <c r="AJ242" s="22">
        <v>7935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0</v>
      </c>
      <c r="AR242" s="22">
        <v>794341</v>
      </c>
      <c r="AS242" s="22">
        <v>17982</v>
      </c>
      <c r="AT242" s="22">
        <v>182746</v>
      </c>
      <c r="AU242" s="22">
        <v>0</v>
      </c>
      <c r="AV242" s="22">
        <v>13557</v>
      </c>
      <c r="AW242" s="22">
        <v>26729</v>
      </c>
      <c r="AX242" s="22">
        <v>0</v>
      </c>
      <c r="AY242" s="22">
        <v>0</v>
      </c>
      <c r="AZ242" s="22">
        <v>1638</v>
      </c>
      <c r="BA242" s="22">
        <v>0</v>
      </c>
      <c r="BB242" s="22">
        <v>0</v>
      </c>
      <c r="BC242" s="22">
        <v>157892</v>
      </c>
      <c r="BD242" s="22">
        <v>0</v>
      </c>
      <c r="BE242" s="22">
        <v>0</v>
      </c>
      <c r="BF242" s="22">
        <v>0</v>
      </c>
      <c r="BG242" s="22">
        <v>0</v>
      </c>
      <c r="BH242" s="22">
        <v>242080</v>
      </c>
      <c r="BI242" s="22">
        <v>74563</v>
      </c>
      <c r="BJ242" s="22">
        <v>41571</v>
      </c>
      <c r="BK242" s="22">
        <v>0</v>
      </c>
      <c r="BL242" s="22">
        <v>2137</v>
      </c>
      <c r="BM242" s="22">
        <v>0</v>
      </c>
      <c r="BN242" s="22">
        <v>5643</v>
      </c>
      <c r="BO242" s="22">
        <v>0</v>
      </c>
      <c r="BP242" s="22">
        <v>371</v>
      </c>
      <c r="BQ242" s="22">
        <v>0</v>
      </c>
      <c r="BR242" s="22">
        <v>11719</v>
      </c>
      <c r="BS242" s="22">
        <v>0</v>
      </c>
      <c r="BT242" s="22">
        <v>0</v>
      </c>
      <c r="BU242" s="22">
        <v>0</v>
      </c>
      <c r="BV242" s="22">
        <v>0</v>
      </c>
      <c r="BW242" s="22">
        <v>38161</v>
      </c>
      <c r="BX242" s="22">
        <v>12735</v>
      </c>
      <c r="BY242" s="22">
        <v>0</v>
      </c>
      <c r="BZ242" s="22">
        <v>0</v>
      </c>
      <c r="CA242" s="22">
        <v>0</v>
      </c>
      <c r="CB242" s="22">
        <v>0</v>
      </c>
      <c r="CC242" s="22">
        <v>0</v>
      </c>
      <c r="CD242" s="22">
        <v>0</v>
      </c>
      <c r="CE242" s="22">
        <v>829524</v>
      </c>
      <c r="CF242" s="22">
        <v>-35183</v>
      </c>
    </row>
    <row r="243" spans="1:84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1124507</v>
      </c>
      <c r="F243" s="22">
        <v>0</v>
      </c>
      <c r="G243" s="22">
        <v>89546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5334</v>
      </c>
      <c r="N243" s="22">
        <v>0</v>
      </c>
      <c r="O243" s="22">
        <v>0</v>
      </c>
      <c r="P243" s="22">
        <v>174882</v>
      </c>
      <c r="Q243" s="22">
        <v>0</v>
      </c>
      <c r="R243" s="22">
        <v>0</v>
      </c>
      <c r="S243" s="22">
        <v>0</v>
      </c>
      <c r="T243" s="22">
        <v>0</v>
      </c>
      <c r="U243" s="22">
        <v>380625</v>
      </c>
      <c r="V243" s="22">
        <v>204842</v>
      </c>
      <c r="W243" s="22">
        <v>166377</v>
      </c>
      <c r="X243" s="22">
        <v>0</v>
      </c>
      <c r="Y243" s="22">
        <v>33243</v>
      </c>
      <c r="Z243" s="22">
        <v>0</v>
      </c>
      <c r="AA243" s="22">
        <v>13196</v>
      </c>
      <c r="AB243" s="22">
        <v>0</v>
      </c>
      <c r="AC243" s="22">
        <v>40330</v>
      </c>
      <c r="AD243" s="22">
        <v>2400</v>
      </c>
      <c r="AE243" s="22">
        <v>3592</v>
      </c>
      <c r="AF243" s="22">
        <v>0</v>
      </c>
      <c r="AG243" s="22">
        <v>0</v>
      </c>
      <c r="AH243" s="22">
        <v>0</v>
      </c>
      <c r="AI243" s="22">
        <v>0</v>
      </c>
      <c r="AJ243" s="22">
        <v>996824</v>
      </c>
      <c r="AK243" s="22">
        <v>8000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0</v>
      </c>
      <c r="AR243" s="22">
        <v>3243698</v>
      </c>
      <c r="AS243" s="22">
        <v>73290</v>
      </c>
      <c r="AT243" s="22">
        <v>369609</v>
      </c>
      <c r="AU243" s="22">
        <v>15280</v>
      </c>
      <c r="AV243" s="22">
        <v>33469</v>
      </c>
      <c r="AW243" s="22">
        <v>12655</v>
      </c>
      <c r="AX243" s="22">
        <v>4151</v>
      </c>
      <c r="AY243" s="22">
        <v>4285</v>
      </c>
      <c r="AZ243" s="22">
        <v>12263</v>
      </c>
      <c r="BA243" s="22">
        <v>0</v>
      </c>
      <c r="BB243" s="22">
        <v>0</v>
      </c>
      <c r="BC243" s="22">
        <v>515907</v>
      </c>
      <c r="BD243" s="22">
        <v>0</v>
      </c>
      <c r="BE243" s="22">
        <v>0</v>
      </c>
      <c r="BF243" s="22">
        <v>0</v>
      </c>
      <c r="BG243" s="22">
        <v>0</v>
      </c>
      <c r="BH243" s="22">
        <v>465425</v>
      </c>
      <c r="BI243" s="22">
        <v>247405</v>
      </c>
      <c r="BJ243" s="22">
        <v>96709</v>
      </c>
      <c r="BK243" s="22">
        <v>0</v>
      </c>
      <c r="BL243" s="22">
        <v>42911</v>
      </c>
      <c r="BM243" s="22">
        <v>0</v>
      </c>
      <c r="BN243" s="22">
        <v>17575</v>
      </c>
      <c r="BO243" s="22">
        <v>0</v>
      </c>
      <c r="BP243" s="22">
        <v>250</v>
      </c>
      <c r="BQ243" s="22">
        <v>7799</v>
      </c>
      <c r="BR243" s="22">
        <v>0</v>
      </c>
      <c r="BS243" s="22">
        <v>0</v>
      </c>
      <c r="BT243" s="22">
        <v>0</v>
      </c>
      <c r="BU243" s="22">
        <v>0</v>
      </c>
      <c r="BV243" s="22">
        <v>0</v>
      </c>
      <c r="BW243" s="22">
        <v>896214</v>
      </c>
      <c r="BX243" s="22">
        <v>135236</v>
      </c>
      <c r="BY243" s="22">
        <v>0</v>
      </c>
      <c r="BZ243" s="22">
        <v>0</v>
      </c>
      <c r="CA243" s="22">
        <v>0</v>
      </c>
      <c r="CB243" s="22">
        <v>0</v>
      </c>
      <c r="CC243" s="22">
        <v>0</v>
      </c>
      <c r="CD243" s="22">
        <v>0</v>
      </c>
      <c r="CE243" s="22">
        <v>2950433</v>
      </c>
      <c r="CF243" s="22">
        <v>293265</v>
      </c>
    </row>
    <row r="244" spans="1:84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890545</v>
      </c>
      <c r="F244" s="22">
        <v>0</v>
      </c>
      <c r="G244" s="22">
        <v>10301</v>
      </c>
      <c r="H244" s="22">
        <v>0</v>
      </c>
      <c r="I244" s="22">
        <v>0</v>
      </c>
      <c r="J244" s="22">
        <v>361436</v>
      </c>
      <c r="K244" s="22">
        <v>0</v>
      </c>
      <c r="L244" s="22">
        <v>0</v>
      </c>
      <c r="M244" s="22">
        <v>705</v>
      </c>
      <c r="N244" s="22">
        <v>0</v>
      </c>
      <c r="O244" s="22">
        <v>0</v>
      </c>
      <c r="P244" s="22">
        <v>99113</v>
      </c>
      <c r="Q244" s="22">
        <v>0</v>
      </c>
      <c r="R244" s="22">
        <v>0</v>
      </c>
      <c r="S244" s="22">
        <v>0</v>
      </c>
      <c r="T244" s="22">
        <v>0</v>
      </c>
      <c r="U244" s="22">
        <v>367894</v>
      </c>
      <c r="V244" s="22">
        <v>65013</v>
      </c>
      <c r="W244" s="22">
        <v>84333</v>
      </c>
      <c r="X244" s="22">
        <v>0</v>
      </c>
      <c r="Y244" s="22">
        <v>14184</v>
      </c>
      <c r="Z244" s="22">
        <v>0</v>
      </c>
      <c r="AA244" s="22">
        <v>0</v>
      </c>
      <c r="AB244" s="22">
        <v>0</v>
      </c>
      <c r="AC244" s="22">
        <v>75793</v>
      </c>
      <c r="AD244" s="22">
        <v>0</v>
      </c>
      <c r="AE244" s="22">
        <v>0</v>
      </c>
      <c r="AF244" s="22">
        <v>0</v>
      </c>
      <c r="AG244" s="22">
        <v>13164</v>
      </c>
      <c r="AH244" s="22">
        <v>0</v>
      </c>
      <c r="AI244" s="22">
        <v>0</v>
      </c>
      <c r="AJ244" s="22">
        <v>2100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8660</v>
      </c>
      <c r="AR244" s="22">
        <v>1993241</v>
      </c>
      <c r="AS244" s="22">
        <v>20803</v>
      </c>
      <c r="AT244" s="22">
        <v>273163</v>
      </c>
      <c r="AU244" s="22">
        <v>0</v>
      </c>
      <c r="AV244" s="22">
        <v>0</v>
      </c>
      <c r="AW244" s="22">
        <v>118930</v>
      </c>
      <c r="AX244" s="22">
        <v>0</v>
      </c>
      <c r="AY244" s="22">
        <v>666</v>
      </c>
      <c r="AZ244" s="22">
        <v>28902</v>
      </c>
      <c r="BA244" s="22">
        <v>0</v>
      </c>
      <c r="BB244" s="22">
        <v>28118</v>
      </c>
      <c r="BC244" s="22">
        <v>342121</v>
      </c>
      <c r="BD244" s="22">
        <v>0</v>
      </c>
      <c r="BE244" s="22">
        <v>0</v>
      </c>
      <c r="BF244" s="22">
        <v>0</v>
      </c>
      <c r="BG244" s="22">
        <v>0</v>
      </c>
      <c r="BH244" s="22">
        <v>546630</v>
      </c>
      <c r="BI244" s="22">
        <v>40897</v>
      </c>
      <c r="BJ244" s="22">
        <v>86115</v>
      </c>
      <c r="BK244" s="22">
        <v>0</v>
      </c>
      <c r="BL244" s="22">
        <v>48845</v>
      </c>
      <c r="BM244" s="22">
        <v>0</v>
      </c>
      <c r="BN244" s="22">
        <v>0</v>
      </c>
      <c r="BO244" s="22">
        <v>0</v>
      </c>
      <c r="BP244" s="22">
        <v>68243</v>
      </c>
      <c r="BQ244" s="22">
        <v>0</v>
      </c>
      <c r="BR244" s="22">
        <v>0</v>
      </c>
      <c r="BS244" s="22">
        <v>0</v>
      </c>
      <c r="BT244" s="22">
        <v>0</v>
      </c>
      <c r="BU244" s="22">
        <v>0</v>
      </c>
      <c r="BV244" s="22">
        <v>0</v>
      </c>
      <c r="BW244" s="22">
        <v>282806</v>
      </c>
      <c r="BX244" s="22">
        <v>0</v>
      </c>
      <c r="BY244" s="22">
        <v>0</v>
      </c>
      <c r="BZ244" s="22">
        <v>0</v>
      </c>
      <c r="CA244" s="22">
        <v>0</v>
      </c>
      <c r="CB244" s="22">
        <v>0</v>
      </c>
      <c r="CC244" s="22">
        <v>0</v>
      </c>
      <c r="CD244" s="22">
        <v>0</v>
      </c>
      <c r="CE244" s="22">
        <v>1886239</v>
      </c>
      <c r="CF244" s="22">
        <v>107002</v>
      </c>
    </row>
    <row r="245" spans="1:84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233007</v>
      </c>
      <c r="F245" s="22">
        <v>0</v>
      </c>
      <c r="G245" s="22">
        <v>133115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22101</v>
      </c>
      <c r="Q245" s="22">
        <v>0</v>
      </c>
      <c r="R245" s="22">
        <v>0</v>
      </c>
      <c r="S245" s="22">
        <v>0</v>
      </c>
      <c r="T245" s="22">
        <v>0</v>
      </c>
      <c r="U245" s="22">
        <v>182094</v>
      </c>
      <c r="V245" s="22">
        <v>156517</v>
      </c>
      <c r="W245" s="22">
        <v>25116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53250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152732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  <c r="AR245" s="22">
        <v>957932</v>
      </c>
      <c r="AS245" s="22">
        <v>3002</v>
      </c>
      <c r="AT245" s="22">
        <v>366514</v>
      </c>
      <c r="AU245" s="22">
        <v>0</v>
      </c>
      <c r="AV245" s="22">
        <v>0</v>
      </c>
      <c r="AW245" s="22">
        <v>0</v>
      </c>
      <c r="AX245" s="22">
        <v>126</v>
      </c>
      <c r="AY245" s="22">
        <v>0</v>
      </c>
      <c r="AZ245" s="22">
        <v>5454</v>
      </c>
      <c r="BA245" s="22">
        <v>0</v>
      </c>
      <c r="BB245" s="22">
        <v>103027</v>
      </c>
      <c r="BC245" s="22">
        <v>61330</v>
      </c>
      <c r="BD245" s="22">
        <v>0</v>
      </c>
      <c r="BE245" s="22">
        <v>0</v>
      </c>
      <c r="BF245" s="22">
        <v>0</v>
      </c>
      <c r="BG245" s="22">
        <v>0</v>
      </c>
      <c r="BH245" s="22">
        <v>167989</v>
      </c>
      <c r="BI245" s="22">
        <v>37811</v>
      </c>
      <c r="BJ245" s="22">
        <v>0</v>
      </c>
      <c r="BK245" s="22">
        <v>0</v>
      </c>
      <c r="BL245" s="22">
        <v>0</v>
      </c>
      <c r="BM245" s="22">
        <v>0</v>
      </c>
      <c r="BN245" s="22">
        <v>0</v>
      </c>
      <c r="BO245" s="22">
        <v>0</v>
      </c>
      <c r="BP245" s="22">
        <v>4295</v>
      </c>
      <c r="BQ245" s="22">
        <v>0</v>
      </c>
      <c r="BR245" s="22">
        <v>0</v>
      </c>
      <c r="BS245" s="22">
        <v>0</v>
      </c>
      <c r="BT245" s="22">
        <v>0</v>
      </c>
      <c r="BU245" s="22">
        <v>0</v>
      </c>
      <c r="BV245" s="22">
        <v>0</v>
      </c>
      <c r="BW245" s="22">
        <v>1020</v>
      </c>
      <c r="BX245" s="22">
        <v>0</v>
      </c>
      <c r="BY245" s="22">
        <v>0</v>
      </c>
      <c r="BZ245" s="22">
        <v>0</v>
      </c>
      <c r="CA245" s="22">
        <v>0</v>
      </c>
      <c r="CB245" s="22">
        <v>0</v>
      </c>
      <c r="CC245" s="22">
        <v>0</v>
      </c>
      <c r="CD245" s="22">
        <v>0</v>
      </c>
      <c r="CE245" s="22">
        <v>750568</v>
      </c>
      <c r="CF245" s="22">
        <v>207364</v>
      </c>
    </row>
    <row r="246" spans="1:84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401192</v>
      </c>
      <c r="F246" s="22">
        <v>0</v>
      </c>
      <c r="G246" s="22">
        <v>0</v>
      </c>
      <c r="H246" s="22">
        <v>0</v>
      </c>
      <c r="I246" s="22">
        <v>851</v>
      </c>
      <c r="J246" s="22">
        <v>34885</v>
      </c>
      <c r="K246" s="22">
        <v>0</v>
      </c>
      <c r="L246" s="22">
        <v>0</v>
      </c>
      <c r="M246" s="22">
        <v>991</v>
      </c>
      <c r="N246" s="22">
        <v>0</v>
      </c>
      <c r="O246" s="22">
        <v>0</v>
      </c>
      <c r="P246" s="22">
        <v>89125</v>
      </c>
      <c r="Q246" s="22">
        <v>0</v>
      </c>
      <c r="R246" s="22">
        <v>0</v>
      </c>
      <c r="S246" s="22">
        <v>0</v>
      </c>
      <c r="T246" s="22">
        <v>0</v>
      </c>
      <c r="U246" s="22">
        <v>137422</v>
      </c>
      <c r="V246" s="22">
        <v>27066</v>
      </c>
      <c r="W246" s="22">
        <v>18432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6536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  <c r="AR246" s="22">
        <v>716500</v>
      </c>
      <c r="AS246" s="22">
        <v>8484</v>
      </c>
      <c r="AT246" s="22">
        <v>179162</v>
      </c>
      <c r="AU246" s="22">
        <v>0</v>
      </c>
      <c r="AV246" s="22">
        <v>0</v>
      </c>
      <c r="AW246" s="22">
        <v>38691</v>
      </c>
      <c r="AX246" s="22">
        <v>0</v>
      </c>
      <c r="AY246" s="22">
        <v>0</v>
      </c>
      <c r="AZ246" s="22">
        <v>196</v>
      </c>
      <c r="BA246" s="22">
        <v>0</v>
      </c>
      <c r="BB246" s="22">
        <v>0</v>
      </c>
      <c r="BC246" s="22">
        <v>114722</v>
      </c>
      <c r="BD246" s="22">
        <v>0</v>
      </c>
      <c r="BE246" s="22">
        <v>0</v>
      </c>
      <c r="BF246" s="22">
        <v>0</v>
      </c>
      <c r="BG246" s="22">
        <v>0</v>
      </c>
      <c r="BH246" s="22">
        <v>199762</v>
      </c>
      <c r="BI246" s="22">
        <v>48180</v>
      </c>
      <c r="BJ246" s="22">
        <v>26710</v>
      </c>
      <c r="BK246" s="22">
        <v>0</v>
      </c>
      <c r="BL246" s="22">
        <v>1942</v>
      </c>
      <c r="BM246" s="22">
        <v>0</v>
      </c>
      <c r="BN246" s="22">
        <v>0</v>
      </c>
      <c r="BO246" s="22">
        <v>0</v>
      </c>
      <c r="BP246" s="22">
        <v>0</v>
      </c>
      <c r="BQ246" s="22">
        <v>5861</v>
      </c>
      <c r="BR246" s="22">
        <v>0</v>
      </c>
      <c r="BS246" s="22">
        <v>0</v>
      </c>
      <c r="BT246" s="22">
        <v>0</v>
      </c>
      <c r="BU246" s="22">
        <v>0</v>
      </c>
      <c r="BV246" s="22">
        <v>0</v>
      </c>
      <c r="BW246" s="22">
        <v>0</v>
      </c>
      <c r="BX246" s="22">
        <v>13303</v>
      </c>
      <c r="BY246" s="22">
        <v>0</v>
      </c>
      <c r="BZ246" s="22">
        <v>0</v>
      </c>
      <c r="CA246" s="22">
        <v>0</v>
      </c>
      <c r="CB246" s="22">
        <v>0</v>
      </c>
      <c r="CC246" s="22">
        <v>0</v>
      </c>
      <c r="CD246" s="22">
        <v>0</v>
      </c>
      <c r="CE246" s="22">
        <v>637013</v>
      </c>
      <c r="CF246" s="22">
        <v>79487</v>
      </c>
    </row>
    <row r="247" spans="1:84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310383</v>
      </c>
      <c r="F247" s="22">
        <v>0</v>
      </c>
      <c r="G247" s="22">
        <v>95565</v>
      </c>
      <c r="H247" s="22">
        <v>180140</v>
      </c>
      <c r="I247" s="22">
        <v>0</v>
      </c>
      <c r="J247" s="22">
        <v>9290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5690</v>
      </c>
      <c r="Q247" s="22">
        <v>0</v>
      </c>
      <c r="R247" s="22">
        <v>0</v>
      </c>
      <c r="S247" s="22">
        <v>0</v>
      </c>
      <c r="T247" s="22">
        <v>0</v>
      </c>
      <c r="U247" s="22">
        <v>603036</v>
      </c>
      <c r="V247" s="22">
        <v>9723</v>
      </c>
      <c r="W247" s="22">
        <v>19573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722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33208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0</v>
      </c>
      <c r="AR247" s="22">
        <v>1267330</v>
      </c>
      <c r="AS247" s="22">
        <v>15665</v>
      </c>
      <c r="AT247" s="22">
        <v>211932</v>
      </c>
      <c r="AU247" s="22">
        <v>0</v>
      </c>
      <c r="AV247" s="22">
        <v>0</v>
      </c>
      <c r="AW247" s="22">
        <v>30844</v>
      </c>
      <c r="AX247" s="22">
        <v>19235</v>
      </c>
      <c r="AY247" s="22">
        <v>0</v>
      </c>
      <c r="AZ247" s="22">
        <v>0</v>
      </c>
      <c r="BA247" s="22">
        <v>0</v>
      </c>
      <c r="BB247" s="22">
        <v>0</v>
      </c>
      <c r="BC247" s="22">
        <v>279216</v>
      </c>
      <c r="BD247" s="22">
        <v>0</v>
      </c>
      <c r="BE247" s="22">
        <v>0</v>
      </c>
      <c r="BF247" s="22">
        <v>0</v>
      </c>
      <c r="BG247" s="22">
        <v>0</v>
      </c>
      <c r="BH247" s="22">
        <v>247006</v>
      </c>
      <c r="BI247" s="22">
        <v>16092</v>
      </c>
      <c r="BJ247" s="22">
        <v>18534</v>
      </c>
      <c r="BK247" s="22">
        <v>0</v>
      </c>
      <c r="BL247" s="22">
        <v>62089</v>
      </c>
      <c r="BM247" s="22">
        <v>0</v>
      </c>
      <c r="BN247" s="22">
        <v>0</v>
      </c>
      <c r="BO247" s="22">
        <v>0</v>
      </c>
      <c r="BP247" s="22">
        <v>0</v>
      </c>
      <c r="BQ247" s="22">
        <v>0</v>
      </c>
      <c r="BR247" s="22">
        <v>0</v>
      </c>
      <c r="BS247" s="22">
        <v>0</v>
      </c>
      <c r="BT247" s="22">
        <v>0</v>
      </c>
      <c r="BU247" s="22">
        <v>0</v>
      </c>
      <c r="BV247" s="22">
        <v>0</v>
      </c>
      <c r="BW247" s="22">
        <v>11902</v>
      </c>
      <c r="BX247" s="22">
        <v>5010</v>
      </c>
      <c r="BY247" s="22">
        <v>0</v>
      </c>
      <c r="BZ247" s="22">
        <v>80700</v>
      </c>
      <c r="CA247" s="22">
        <v>0</v>
      </c>
      <c r="CB247" s="22">
        <v>0</v>
      </c>
      <c r="CC247" s="22">
        <v>0</v>
      </c>
      <c r="CD247" s="22">
        <v>0</v>
      </c>
      <c r="CE247" s="22">
        <v>998225</v>
      </c>
      <c r="CF247" s="22">
        <v>269105</v>
      </c>
    </row>
    <row r="248" spans="1:84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1295624</v>
      </c>
      <c r="F248" s="22">
        <v>0</v>
      </c>
      <c r="G248" s="22">
        <v>13382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800</v>
      </c>
      <c r="N248" s="22">
        <v>0</v>
      </c>
      <c r="O248" s="22">
        <v>0</v>
      </c>
      <c r="P248" s="22">
        <v>1007</v>
      </c>
      <c r="Q248" s="22">
        <v>0</v>
      </c>
      <c r="R248" s="22">
        <v>0</v>
      </c>
      <c r="S248" s="22">
        <v>0</v>
      </c>
      <c r="T248" s="22">
        <v>0</v>
      </c>
      <c r="U248" s="22">
        <v>1408940</v>
      </c>
      <c r="V248" s="22">
        <v>44140</v>
      </c>
      <c r="W248" s="22">
        <v>1585605</v>
      </c>
      <c r="X248" s="22">
        <v>0</v>
      </c>
      <c r="Y248" s="22">
        <v>14306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0</v>
      </c>
      <c r="AR248" s="22">
        <v>4363804</v>
      </c>
      <c r="AS248" s="22">
        <v>110482</v>
      </c>
      <c r="AT248" s="22">
        <v>359519</v>
      </c>
      <c r="AU248" s="22">
        <v>90943</v>
      </c>
      <c r="AV248" s="22">
        <v>43272</v>
      </c>
      <c r="AW248" s="22">
        <v>0</v>
      </c>
      <c r="AX248" s="22">
        <v>0</v>
      </c>
      <c r="AY248" s="22">
        <v>0</v>
      </c>
      <c r="AZ248" s="22">
        <v>0</v>
      </c>
      <c r="BA248" s="22">
        <v>0</v>
      </c>
      <c r="BB248" s="22">
        <v>0</v>
      </c>
      <c r="BC248" s="22">
        <v>453516</v>
      </c>
      <c r="BD248" s="22">
        <v>0</v>
      </c>
      <c r="BE248" s="22">
        <v>0</v>
      </c>
      <c r="BF248" s="22">
        <v>0</v>
      </c>
      <c r="BG248" s="22">
        <v>0</v>
      </c>
      <c r="BH248" s="22">
        <v>726490</v>
      </c>
      <c r="BI248" s="22">
        <v>45645</v>
      </c>
      <c r="BJ248" s="22">
        <v>765124</v>
      </c>
      <c r="BK248" s="22">
        <v>0</v>
      </c>
      <c r="BL248" s="22">
        <v>17113</v>
      </c>
      <c r="BM248" s="22">
        <v>0</v>
      </c>
      <c r="BN248" s="22">
        <v>0</v>
      </c>
      <c r="BO248" s="22">
        <v>24472</v>
      </c>
      <c r="BP248" s="22">
        <v>25414</v>
      </c>
      <c r="BQ248" s="22">
        <v>0</v>
      </c>
      <c r="BR248" s="22">
        <v>0</v>
      </c>
      <c r="BS248" s="22">
        <v>0</v>
      </c>
      <c r="BT248" s="22">
        <v>0</v>
      </c>
      <c r="BU248" s="22">
        <v>0</v>
      </c>
      <c r="BV248" s="22">
        <v>0</v>
      </c>
      <c r="BW248" s="22">
        <v>120244</v>
      </c>
      <c r="BX248" s="22">
        <v>17014</v>
      </c>
      <c r="BY248" s="22">
        <v>0</v>
      </c>
      <c r="BZ248" s="22">
        <v>0</v>
      </c>
      <c r="CA248" s="22">
        <v>0</v>
      </c>
      <c r="CB248" s="22">
        <v>0</v>
      </c>
      <c r="CC248" s="22">
        <v>0</v>
      </c>
      <c r="CD248" s="22">
        <v>0</v>
      </c>
      <c r="CE248" s="22">
        <v>2799248</v>
      </c>
      <c r="CF248" s="22">
        <v>1564556</v>
      </c>
    </row>
    <row r="249" spans="1:84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271514</v>
      </c>
      <c r="F249" s="22">
        <v>0</v>
      </c>
      <c r="G249" s="22">
        <v>8719</v>
      </c>
      <c r="H249" s="22">
        <v>0</v>
      </c>
      <c r="I249" s="22">
        <v>0</v>
      </c>
      <c r="J249" s="22">
        <v>60649</v>
      </c>
      <c r="K249" s="22">
        <v>0</v>
      </c>
      <c r="L249" s="22">
        <v>0</v>
      </c>
      <c r="M249" s="22">
        <v>1488</v>
      </c>
      <c r="N249" s="22">
        <v>0</v>
      </c>
      <c r="O249" s="22">
        <v>0</v>
      </c>
      <c r="P249" s="22">
        <v>254507</v>
      </c>
      <c r="Q249" s="22">
        <v>0</v>
      </c>
      <c r="R249" s="22">
        <v>0</v>
      </c>
      <c r="S249" s="22">
        <v>0</v>
      </c>
      <c r="T249" s="22">
        <v>0</v>
      </c>
      <c r="U249" s="22">
        <v>85797</v>
      </c>
      <c r="V249" s="22">
        <v>24474</v>
      </c>
      <c r="W249" s="22">
        <v>24515</v>
      </c>
      <c r="X249" s="22">
        <v>2985</v>
      </c>
      <c r="Y249" s="22">
        <v>5501</v>
      </c>
      <c r="Z249" s="22">
        <v>0</v>
      </c>
      <c r="AA249" s="22">
        <v>0</v>
      </c>
      <c r="AB249" s="22">
        <v>0</v>
      </c>
      <c r="AC249" s="22">
        <v>970</v>
      </c>
      <c r="AD249" s="22">
        <v>0</v>
      </c>
      <c r="AE249" s="22">
        <v>53364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2918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0</v>
      </c>
      <c r="AR249" s="22">
        <v>797401</v>
      </c>
      <c r="AS249" s="22">
        <v>26239</v>
      </c>
      <c r="AT249" s="22">
        <v>192852</v>
      </c>
      <c r="AU249" s="22">
        <v>0</v>
      </c>
      <c r="AV249" s="22">
        <v>10324</v>
      </c>
      <c r="AW249" s="22">
        <v>49965</v>
      </c>
      <c r="AX249" s="22">
        <v>459</v>
      </c>
      <c r="AY249" s="22">
        <v>1221</v>
      </c>
      <c r="AZ249" s="22">
        <v>320</v>
      </c>
      <c r="BA249" s="22">
        <v>0</v>
      </c>
      <c r="BB249" s="22">
        <v>0</v>
      </c>
      <c r="BC249" s="22">
        <v>155432</v>
      </c>
      <c r="BD249" s="22">
        <v>0</v>
      </c>
      <c r="BE249" s="22">
        <v>0</v>
      </c>
      <c r="BF249" s="22">
        <v>0</v>
      </c>
      <c r="BG249" s="22">
        <v>0</v>
      </c>
      <c r="BH249" s="22">
        <v>176942</v>
      </c>
      <c r="BI249" s="22">
        <v>34627</v>
      </c>
      <c r="BJ249" s="22">
        <v>31760</v>
      </c>
      <c r="BK249" s="22">
        <v>0</v>
      </c>
      <c r="BL249" s="22">
        <v>6000</v>
      </c>
      <c r="BM249" s="22">
        <v>0</v>
      </c>
      <c r="BN249" s="22">
        <v>0</v>
      </c>
      <c r="BO249" s="22">
        <v>0</v>
      </c>
      <c r="BP249" s="22">
        <v>250</v>
      </c>
      <c r="BQ249" s="22">
        <v>0</v>
      </c>
      <c r="BR249" s="22">
        <v>0</v>
      </c>
      <c r="BS249" s="22">
        <v>0</v>
      </c>
      <c r="BT249" s="22">
        <v>0</v>
      </c>
      <c r="BU249" s="22">
        <v>0</v>
      </c>
      <c r="BV249" s="22">
        <v>0</v>
      </c>
      <c r="BW249" s="22">
        <v>0</v>
      </c>
      <c r="BX249" s="22">
        <v>3913</v>
      </c>
      <c r="BY249" s="22">
        <v>0</v>
      </c>
      <c r="BZ249" s="22">
        <v>12000</v>
      </c>
      <c r="CA249" s="22">
        <v>0</v>
      </c>
      <c r="CB249" s="22">
        <v>0</v>
      </c>
      <c r="CC249" s="22">
        <v>0</v>
      </c>
      <c r="CD249" s="22">
        <v>0</v>
      </c>
      <c r="CE249" s="22">
        <v>702304</v>
      </c>
      <c r="CF249" s="22">
        <v>95097</v>
      </c>
    </row>
    <row r="250" spans="1:84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385700</v>
      </c>
      <c r="F250" s="22">
        <v>0</v>
      </c>
      <c r="G250" s="22">
        <v>201663</v>
      </c>
      <c r="H250" s="22">
        <v>0</v>
      </c>
      <c r="I250" s="22">
        <v>0</v>
      </c>
      <c r="J250" s="22">
        <v>242379</v>
      </c>
      <c r="K250" s="22">
        <v>0</v>
      </c>
      <c r="L250" s="22">
        <v>0</v>
      </c>
      <c r="M250" s="22">
        <v>6401</v>
      </c>
      <c r="N250" s="22">
        <v>0</v>
      </c>
      <c r="O250" s="22">
        <v>48973</v>
      </c>
      <c r="P250" s="22">
        <v>25</v>
      </c>
      <c r="Q250" s="22">
        <v>0</v>
      </c>
      <c r="R250" s="22">
        <v>0</v>
      </c>
      <c r="S250" s="22">
        <v>0</v>
      </c>
      <c r="T250" s="22">
        <v>0</v>
      </c>
      <c r="U250" s="22">
        <v>425583</v>
      </c>
      <c r="V250" s="22">
        <v>78363</v>
      </c>
      <c r="W250" s="22">
        <v>40741</v>
      </c>
      <c r="X250" s="22">
        <v>0</v>
      </c>
      <c r="Y250" s="22">
        <v>0</v>
      </c>
      <c r="Z250" s="22">
        <v>0</v>
      </c>
      <c r="AA250" s="22">
        <v>4000</v>
      </c>
      <c r="AB250" s="22">
        <v>0</v>
      </c>
      <c r="AC250" s="22">
        <v>275</v>
      </c>
      <c r="AD250" s="22">
        <v>0</v>
      </c>
      <c r="AE250" s="22">
        <v>0</v>
      </c>
      <c r="AF250" s="22">
        <v>0</v>
      </c>
      <c r="AG250" s="22">
        <v>54150</v>
      </c>
      <c r="AH250" s="22">
        <v>0</v>
      </c>
      <c r="AI250" s="22">
        <v>0</v>
      </c>
      <c r="AJ250" s="22">
        <v>80072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0</v>
      </c>
      <c r="AR250" s="22">
        <v>1568325</v>
      </c>
      <c r="AS250" s="22">
        <v>23828</v>
      </c>
      <c r="AT250" s="22">
        <v>181087</v>
      </c>
      <c r="AU250" s="22">
        <v>0</v>
      </c>
      <c r="AV250" s="22">
        <v>16871</v>
      </c>
      <c r="AW250" s="22">
        <v>192329</v>
      </c>
      <c r="AX250" s="22">
        <v>0</v>
      </c>
      <c r="AY250" s="22">
        <v>3160</v>
      </c>
      <c r="AZ250" s="22">
        <v>0</v>
      </c>
      <c r="BA250" s="22">
        <v>0</v>
      </c>
      <c r="BB250" s="22">
        <v>84085</v>
      </c>
      <c r="BC250" s="22">
        <v>156862</v>
      </c>
      <c r="BD250" s="22">
        <v>0</v>
      </c>
      <c r="BE250" s="22">
        <v>0</v>
      </c>
      <c r="BF250" s="22">
        <v>1034</v>
      </c>
      <c r="BG250" s="22">
        <v>0</v>
      </c>
      <c r="BH250" s="22">
        <v>1217933</v>
      </c>
      <c r="BI250" s="22">
        <v>31820</v>
      </c>
      <c r="BJ250" s="22">
        <v>49702</v>
      </c>
      <c r="BK250" s="22">
        <v>0</v>
      </c>
      <c r="BL250" s="22">
        <v>2837</v>
      </c>
      <c r="BM250" s="22">
        <v>0</v>
      </c>
      <c r="BN250" s="22">
        <v>2044</v>
      </c>
      <c r="BO250" s="22">
        <v>0</v>
      </c>
      <c r="BP250" s="22">
        <v>14335</v>
      </c>
      <c r="BQ250" s="22">
        <v>1625</v>
      </c>
      <c r="BR250" s="22">
        <v>0</v>
      </c>
      <c r="BS250" s="22">
        <v>0</v>
      </c>
      <c r="BT250" s="22">
        <v>33059</v>
      </c>
      <c r="BU250" s="22">
        <v>0</v>
      </c>
      <c r="BV250" s="22">
        <v>0</v>
      </c>
      <c r="BW250" s="22">
        <v>75495</v>
      </c>
      <c r="BX250" s="22">
        <v>7141</v>
      </c>
      <c r="BY250" s="22">
        <v>0</v>
      </c>
      <c r="BZ250" s="22">
        <v>0</v>
      </c>
      <c r="CA250" s="22">
        <v>0</v>
      </c>
      <c r="CB250" s="22">
        <v>0</v>
      </c>
      <c r="CC250" s="22">
        <v>0</v>
      </c>
      <c r="CD250" s="22">
        <v>0</v>
      </c>
      <c r="CE250" s="22">
        <v>2095247</v>
      </c>
      <c r="CF250" s="22">
        <v>-526922</v>
      </c>
    </row>
    <row r="251" spans="1:84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318880</v>
      </c>
      <c r="F251" s="22">
        <v>0</v>
      </c>
      <c r="G251" s="22">
        <v>30260</v>
      </c>
      <c r="H251" s="22">
        <v>0</v>
      </c>
      <c r="I251" s="22">
        <v>0</v>
      </c>
      <c r="J251" s="22">
        <v>34740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54609</v>
      </c>
      <c r="Q251" s="22">
        <v>0</v>
      </c>
      <c r="R251" s="22">
        <v>0</v>
      </c>
      <c r="S251" s="22">
        <v>0</v>
      </c>
      <c r="T251" s="22">
        <v>0</v>
      </c>
      <c r="U251" s="22">
        <v>79016</v>
      </c>
      <c r="V251" s="22">
        <v>55370</v>
      </c>
      <c r="W251" s="22">
        <v>27636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32700</v>
      </c>
      <c r="AK251" s="22">
        <v>20000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  <c r="AR251" s="22">
        <v>653211</v>
      </c>
      <c r="AS251" s="22">
        <v>6375</v>
      </c>
      <c r="AT251" s="22">
        <v>82485</v>
      </c>
      <c r="AU251" s="22">
        <v>0</v>
      </c>
      <c r="AV251" s="22">
        <v>9247</v>
      </c>
      <c r="AW251" s="22">
        <v>26300</v>
      </c>
      <c r="AX251" s="22">
        <v>0</v>
      </c>
      <c r="AY251" s="22">
        <v>0</v>
      </c>
      <c r="AZ251" s="22">
        <v>0</v>
      </c>
      <c r="BA251" s="22">
        <v>0</v>
      </c>
      <c r="BB251" s="22">
        <v>0</v>
      </c>
      <c r="BC251" s="22">
        <v>84526</v>
      </c>
      <c r="BD251" s="22">
        <v>0</v>
      </c>
      <c r="BE251" s="22">
        <v>0</v>
      </c>
      <c r="BF251" s="22">
        <v>0</v>
      </c>
      <c r="BG251" s="22">
        <v>0</v>
      </c>
      <c r="BH251" s="22">
        <v>82682</v>
      </c>
      <c r="BI251" s="22">
        <v>39602</v>
      </c>
      <c r="BJ251" s="22">
        <v>41550</v>
      </c>
      <c r="BK251" s="22">
        <v>0</v>
      </c>
      <c r="BL251" s="22">
        <v>1446</v>
      </c>
      <c r="BM251" s="22">
        <v>0</v>
      </c>
      <c r="BN251" s="22">
        <v>0</v>
      </c>
      <c r="BO251" s="22">
        <v>0</v>
      </c>
      <c r="BP251" s="22">
        <v>0</v>
      </c>
      <c r="BQ251" s="22">
        <v>0</v>
      </c>
      <c r="BR251" s="22">
        <v>0</v>
      </c>
      <c r="BS251" s="22">
        <v>0</v>
      </c>
      <c r="BT251" s="22">
        <v>0</v>
      </c>
      <c r="BU251" s="22">
        <v>0</v>
      </c>
      <c r="BV251" s="22">
        <v>0</v>
      </c>
      <c r="BW251" s="22">
        <v>15783</v>
      </c>
      <c r="BX251" s="22">
        <v>2689</v>
      </c>
      <c r="BY251" s="22">
        <v>0</v>
      </c>
      <c r="BZ251" s="22">
        <v>0</v>
      </c>
      <c r="CA251" s="22">
        <v>0</v>
      </c>
      <c r="CB251" s="22">
        <v>0</v>
      </c>
      <c r="CC251" s="22">
        <v>0</v>
      </c>
      <c r="CD251" s="22">
        <v>0</v>
      </c>
      <c r="CE251" s="22">
        <v>392685</v>
      </c>
      <c r="CF251" s="22">
        <v>260526</v>
      </c>
    </row>
    <row r="252" spans="1:84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327148</v>
      </c>
      <c r="F252" s="22">
        <v>0</v>
      </c>
      <c r="G252" s="22">
        <v>96884</v>
      </c>
      <c r="H252" s="22">
        <v>0</v>
      </c>
      <c r="I252" s="22">
        <v>0</v>
      </c>
      <c r="J252" s="22">
        <v>109102</v>
      </c>
      <c r="K252" s="22">
        <v>0</v>
      </c>
      <c r="L252" s="22">
        <v>0</v>
      </c>
      <c r="M252" s="22">
        <v>20663</v>
      </c>
      <c r="N252" s="22">
        <v>0</v>
      </c>
      <c r="O252" s="22">
        <v>5064</v>
      </c>
      <c r="P252" s="22">
        <v>282664</v>
      </c>
      <c r="Q252" s="22">
        <v>0</v>
      </c>
      <c r="R252" s="22">
        <v>0</v>
      </c>
      <c r="S252" s="22">
        <v>53188</v>
      </c>
      <c r="T252" s="22">
        <v>0</v>
      </c>
      <c r="U252" s="22">
        <v>124172</v>
      </c>
      <c r="V252" s="22">
        <v>35346</v>
      </c>
      <c r="W252" s="22">
        <v>43402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736</v>
      </c>
      <c r="AF252" s="22">
        <v>0</v>
      </c>
      <c r="AG252" s="22">
        <v>0</v>
      </c>
      <c r="AH252" s="22">
        <v>0</v>
      </c>
      <c r="AI252" s="22">
        <v>5000</v>
      </c>
      <c r="AJ252" s="22">
        <v>30299</v>
      </c>
      <c r="AK252" s="22">
        <v>0</v>
      </c>
      <c r="AL252" s="22">
        <v>0</v>
      </c>
      <c r="AM252" s="22">
        <v>34024</v>
      </c>
      <c r="AN252" s="22">
        <v>0</v>
      </c>
      <c r="AO252" s="22">
        <v>0</v>
      </c>
      <c r="AP252" s="22">
        <v>0</v>
      </c>
      <c r="AQ252" s="22">
        <v>0</v>
      </c>
      <c r="AR252" s="22">
        <v>1167692</v>
      </c>
      <c r="AS252" s="22">
        <v>23477</v>
      </c>
      <c r="AT252" s="22">
        <v>173477</v>
      </c>
      <c r="AU252" s="22">
        <v>0</v>
      </c>
      <c r="AV252" s="22">
        <v>0</v>
      </c>
      <c r="AW252" s="22">
        <v>133216</v>
      </c>
      <c r="AX252" s="22">
        <v>0</v>
      </c>
      <c r="AY252" s="22">
        <v>0</v>
      </c>
      <c r="AZ252" s="22">
        <v>17400</v>
      </c>
      <c r="BA252" s="22">
        <v>0</v>
      </c>
      <c r="BB252" s="22">
        <v>10238</v>
      </c>
      <c r="BC252" s="22">
        <v>251185</v>
      </c>
      <c r="BD252" s="22">
        <v>0</v>
      </c>
      <c r="BE252" s="22">
        <v>0</v>
      </c>
      <c r="BF252" s="22">
        <v>14751</v>
      </c>
      <c r="BG252" s="22">
        <v>0</v>
      </c>
      <c r="BH252" s="22">
        <v>160655</v>
      </c>
      <c r="BI252" s="22">
        <v>52223</v>
      </c>
      <c r="BJ252" s="22">
        <v>40921</v>
      </c>
      <c r="BK252" s="22">
        <v>0</v>
      </c>
      <c r="BL252" s="22">
        <v>3552</v>
      </c>
      <c r="BM252" s="22">
        <v>0</v>
      </c>
      <c r="BN252" s="22">
        <v>5000</v>
      </c>
      <c r="BO252" s="22">
        <v>0</v>
      </c>
      <c r="BP252" s="22">
        <v>2300</v>
      </c>
      <c r="BQ252" s="22">
        <v>0</v>
      </c>
      <c r="BR252" s="22">
        <v>18326</v>
      </c>
      <c r="BS252" s="22">
        <v>0</v>
      </c>
      <c r="BT252" s="22">
        <v>0</v>
      </c>
      <c r="BU252" s="22">
        <v>0</v>
      </c>
      <c r="BV252" s="22">
        <v>5100</v>
      </c>
      <c r="BW252" s="22">
        <v>70893</v>
      </c>
      <c r="BX252" s="22">
        <v>3980</v>
      </c>
      <c r="BY252" s="22">
        <v>0</v>
      </c>
      <c r="BZ252" s="22">
        <v>59386</v>
      </c>
      <c r="CA252" s="22">
        <v>0</v>
      </c>
      <c r="CB252" s="22">
        <v>0</v>
      </c>
      <c r="CC252" s="22">
        <v>0</v>
      </c>
      <c r="CD252" s="22">
        <v>0</v>
      </c>
      <c r="CE252" s="22">
        <v>1046080</v>
      </c>
      <c r="CF252" s="22">
        <v>121612</v>
      </c>
    </row>
    <row r="253" spans="1:84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2065655</v>
      </c>
      <c r="F253" s="22">
        <v>0</v>
      </c>
      <c r="G253" s="22">
        <v>101668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27175</v>
      </c>
      <c r="N253" s="22">
        <v>0</v>
      </c>
      <c r="O253" s="22">
        <v>0</v>
      </c>
      <c r="P253" s="22">
        <v>345924</v>
      </c>
      <c r="Q253" s="22">
        <v>0</v>
      </c>
      <c r="R253" s="22">
        <v>0</v>
      </c>
      <c r="S253" s="22">
        <v>0</v>
      </c>
      <c r="T253" s="22">
        <v>0</v>
      </c>
      <c r="U253" s="22">
        <v>470380</v>
      </c>
      <c r="V253" s="22">
        <v>82645</v>
      </c>
      <c r="W253" s="22">
        <v>79066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3480</v>
      </c>
      <c r="AI253" s="22">
        <v>0</v>
      </c>
      <c r="AJ253" s="22">
        <v>4475</v>
      </c>
      <c r="AK253" s="22">
        <v>0</v>
      </c>
      <c r="AL253" s="22">
        <v>0</v>
      </c>
      <c r="AM253" s="22">
        <v>0</v>
      </c>
      <c r="AN253" s="22">
        <v>71845</v>
      </c>
      <c r="AO253" s="22">
        <v>65454</v>
      </c>
      <c r="AP253" s="22">
        <v>0</v>
      </c>
      <c r="AQ253" s="22">
        <v>0</v>
      </c>
      <c r="AR253" s="22">
        <v>3317767</v>
      </c>
      <c r="AS253" s="22">
        <v>86559</v>
      </c>
      <c r="AT253" s="22">
        <v>758798</v>
      </c>
      <c r="AU253" s="22">
        <v>0</v>
      </c>
      <c r="AV253" s="22">
        <v>32445</v>
      </c>
      <c r="AW253" s="22">
        <v>117205</v>
      </c>
      <c r="AX253" s="22">
        <v>12509</v>
      </c>
      <c r="AY253" s="22">
        <v>0</v>
      </c>
      <c r="AZ253" s="22">
        <v>11870</v>
      </c>
      <c r="BA253" s="22">
        <v>0</v>
      </c>
      <c r="BB253" s="22">
        <v>0</v>
      </c>
      <c r="BC253" s="22">
        <v>673932</v>
      </c>
      <c r="BD253" s="22">
        <v>0</v>
      </c>
      <c r="BE253" s="22">
        <v>0</v>
      </c>
      <c r="BF253" s="22">
        <v>0</v>
      </c>
      <c r="BG253" s="22">
        <v>0</v>
      </c>
      <c r="BH253" s="22">
        <v>606841</v>
      </c>
      <c r="BI253" s="22">
        <v>148871</v>
      </c>
      <c r="BJ253" s="22">
        <v>61824</v>
      </c>
      <c r="BK253" s="22">
        <v>0</v>
      </c>
      <c r="BL253" s="22">
        <v>0</v>
      </c>
      <c r="BM253" s="22">
        <v>0</v>
      </c>
      <c r="BN253" s="22">
        <v>0</v>
      </c>
      <c r="BO253" s="22">
        <v>5907</v>
      </c>
      <c r="BP253" s="22">
        <v>0</v>
      </c>
      <c r="BQ253" s="22">
        <v>0</v>
      </c>
      <c r="BR253" s="22">
        <v>420</v>
      </c>
      <c r="BS253" s="22">
        <v>0</v>
      </c>
      <c r="BT253" s="22">
        <v>0</v>
      </c>
      <c r="BU253" s="22">
        <v>0</v>
      </c>
      <c r="BV253" s="22">
        <v>0</v>
      </c>
      <c r="BW253" s="22">
        <v>95031</v>
      </c>
      <c r="BX253" s="22">
        <v>76553</v>
      </c>
      <c r="BY253" s="22">
        <v>0</v>
      </c>
      <c r="BZ253" s="22">
        <v>0</v>
      </c>
      <c r="CA253" s="22">
        <v>0</v>
      </c>
      <c r="CB253" s="22">
        <v>0</v>
      </c>
      <c r="CC253" s="22">
        <v>0</v>
      </c>
      <c r="CD253" s="22">
        <v>0</v>
      </c>
      <c r="CE253" s="22">
        <v>2688765</v>
      </c>
      <c r="CF253" s="22">
        <v>629002</v>
      </c>
    </row>
    <row r="254" spans="1:84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934990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2546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86855</v>
      </c>
      <c r="W254" s="22">
        <v>304709</v>
      </c>
      <c r="X254" s="22">
        <v>875514</v>
      </c>
      <c r="Y254" s="22">
        <v>0</v>
      </c>
      <c r="Z254" s="22">
        <v>0</v>
      </c>
      <c r="AA254" s="22">
        <v>6210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10595</v>
      </c>
      <c r="AI254" s="22">
        <v>0</v>
      </c>
      <c r="AJ254" s="22">
        <v>757091</v>
      </c>
      <c r="AK254" s="22">
        <v>151530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0</v>
      </c>
      <c r="AR254" s="22">
        <v>3130040</v>
      </c>
      <c r="AS254" s="22">
        <v>48607</v>
      </c>
      <c r="AT254" s="22">
        <v>375222</v>
      </c>
      <c r="AU254" s="22">
        <v>67513</v>
      </c>
      <c r="AV254" s="22">
        <v>23189</v>
      </c>
      <c r="AW254" s="22">
        <v>100033</v>
      </c>
      <c r="AX254" s="22">
        <v>0</v>
      </c>
      <c r="AY254" s="22">
        <v>0</v>
      </c>
      <c r="AZ254" s="22">
        <v>3872</v>
      </c>
      <c r="BA254" s="22">
        <v>0</v>
      </c>
      <c r="BB254" s="22">
        <v>0</v>
      </c>
      <c r="BC254" s="22">
        <v>432156</v>
      </c>
      <c r="BD254" s="22">
        <v>0</v>
      </c>
      <c r="BE254" s="22">
        <v>0</v>
      </c>
      <c r="BF254" s="22">
        <v>0</v>
      </c>
      <c r="BG254" s="22">
        <v>0</v>
      </c>
      <c r="BH254" s="22">
        <v>0</v>
      </c>
      <c r="BI254" s="22">
        <v>184483</v>
      </c>
      <c r="BJ254" s="22">
        <v>0</v>
      </c>
      <c r="BK254" s="22">
        <v>21601</v>
      </c>
      <c r="BL254" s="22">
        <v>0</v>
      </c>
      <c r="BM254" s="22">
        <v>0</v>
      </c>
      <c r="BN254" s="22">
        <v>0</v>
      </c>
      <c r="BO254" s="22">
        <v>0</v>
      </c>
      <c r="BP254" s="22">
        <v>119686</v>
      </c>
      <c r="BQ254" s="22">
        <v>51667</v>
      </c>
      <c r="BR254" s="22">
        <v>0</v>
      </c>
      <c r="BS254" s="22">
        <v>0</v>
      </c>
      <c r="BT254" s="22">
        <v>0</v>
      </c>
      <c r="BU254" s="22">
        <v>87167</v>
      </c>
      <c r="BV254" s="22">
        <v>0</v>
      </c>
      <c r="BW254" s="22">
        <v>560418</v>
      </c>
      <c r="BX254" s="22">
        <v>111502</v>
      </c>
      <c r="BY254" s="22">
        <v>0</v>
      </c>
      <c r="BZ254" s="22">
        <v>0</v>
      </c>
      <c r="CA254" s="22">
        <v>0</v>
      </c>
      <c r="CB254" s="22">
        <v>0</v>
      </c>
      <c r="CC254" s="22">
        <v>0</v>
      </c>
      <c r="CD254" s="22">
        <v>0</v>
      </c>
      <c r="CE254" s="22">
        <v>2187116</v>
      </c>
      <c r="CF254" s="22">
        <v>942924</v>
      </c>
    </row>
    <row r="255" spans="1:84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926550</v>
      </c>
      <c r="F255" s="22">
        <v>0</v>
      </c>
      <c r="G255" s="22">
        <v>111783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900</v>
      </c>
      <c r="N255" s="22">
        <v>0</v>
      </c>
      <c r="O255" s="22">
        <v>0</v>
      </c>
      <c r="P255" s="22">
        <v>126199</v>
      </c>
      <c r="Q255" s="22">
        <v>0</v>
      </c>
      <c r="R255" s="22">
        <v>0</v>
      </c>
      <c r="S255" s="22">
        <v>260002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1944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1435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0</v>
      </c>
      <c r="AR255" s="22">
        <v>1428813</v>
      </c>
      <c r="AS255" s="22">
        <v>0</v>
      </c>
      <c r="AT255" s="22">
        <v>318484</v>
      </c>
      <c r="AU255" s="22">
        <v>0</v>
      </c>
      <c r="AV255" s="22">
        <v>47601</v>
      </c>
      <c r="AW255" s="22">
        <v>70388</v>
      </c>
      <c r="AX255" s="22">
        <v>0</v>
      </c>
      <c r="AY255" s="22">
        <v>0</v>
      </c>
      <c r="AZ255" s="22">
        <v>38902</v>
      </c>
      <c r="BA255" s="22">
        <v>0</v>
      </c>
      <c r="BB255" s="22">
        <v>0</v>
      </c>
      <c r="BC255" s="22">
        <v>457691</v>
      </c>
      <c r="BD255" s="22">
        <v>0</v>
      </c>
      <c r="BE255" s="22">
        <v>0</v>
      </c>
      <c r="BF255" s="22">
        <v>0</v>
      </c>
      <c r="BG255" s="22">
        <v>0</v>
      </c>
      <c r="BH255" s="22">
        <v>0</v>
      </c>
      <c r="BI255" s="22">
        <v>4474</v>
      </c>
      <c r="BJ255" s="22">
        <v>91262</v>
      </c>
      <c r="BK255" s="22">
        <v>0</v>
      </c>
      <c r="BL255" s="22">
        <v>0</v>
      </c>
      <c r="BM255" s="22">
        <v>0</v>
      </c>
      <c r="BN255" s="22">
        <v>0</v>
      </c>
      <c r="BO255" s="22">
        <v>0</v>
      </c>
      <c r="BP255" s="22">
        <v>12496</v>
      </c>
      <c r="BQ255" s="22">
        <v>0</v>
      </c>
      <c r="BR255" s="22">
        <v>0</v>
      </c>
      <c r="BS255" s="22">
        <v>0</v>
      </c>
      <c r="BT255" s="22">
        <v>0</v>
      </c>
      <c r="BU255" s="22">
        <v>0</v>
      </c>
      <c r="BV255" s="22">
        <v>0</v>
      </c>
      <c r="BW255" s="22">
        <v>57992</v>
      </c>
      <c r="BX255" s="22">
        <v>0</v>
      </c>
      <c r="BY255" s="22">
        <v>0</v>
      </c>
      <c r="BZ255" s="22">
        <v>0</v>
      </c>
      <c r="CA255" s="22">
        <v>0</v>
      </c>
      <c r="CB255" s="22">
        <v>0</v>
      </c>
      <c r="CC255" s="22">
        <v>0</v>
      </c>
      <c r="CD255" s="22">
        <v>0</v>
      </c>
      <c r="CE255" s="22">
        <v>1099290</v>
      </c>
      <c r="CF255" s="22">
        <v>329523</v>
      </c>
    </row>
    <row r="256" spans="1:84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476914</v>
      </c>
      <c r="F256" s="22">
        <v>0</v>
      </c>
      <c r="G256" s="22">
        <v>33816</v>
      </c>
      <c r="H256" s="22">
        <v>64699</v>
      </c>
      <c r="I256" s="22">
        <v>0</v>
      </c>
      <c r="J256" s="22">
        <v>70129</v>
      </c>
      <c r="K256" s="22">
        <v>0</v>
      </c>
      <c r="L256" s="22">
        <v>0</v>
      </c>
      <c r="M256" s="22">
        <v>1276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333820</v>
      </c>
      <c r="V256" s="22">
        <v>59296</v>
      </c>
      <c r="W256" s="22">
        <v>46055</v>
      </c>
      <c r="X256" s="22">
        <v>0</v>
      </c>
      <c r="Y256" s="22">
        <v>0</v>
      </c>
      <c r="Z256" s="22">
        <v>0</v>
      </c>
      <c r="AA256" s="22">
        <v>38164</v>
      </c>
      <c r="AB256" s="22">
        <v>0</v>
      </c>
      <c r="AC256" s="22">
        <v>0</v>
      </c>
      <c r="AD256" s="22">
        <v>0</v>
      </c>
      <c r="AE256" s="22">
        <v>57202</v>
      </c>
      <c r="AF256" s="22">
        <v>0</v>
      </c>
      <c r="AG256" s="22">
        <v>0</v>
      </c>
      <c r="AH256" s="22">
        <v>27567</v>
      </c>
      <c r="AI256" s="22">
        <v>0</v>
      </c>
      <c r="AJ256" s="22">
        <v>31551</v>
      </c>
      <c r="AK256" s="22">
        <v>0</v>
      </c>
      <c r="AL256" s="22">
        <v>0</v>
      </c>
      <c r="AM256" s="22">
        <v>12404</v>
      </c>
      <c r="AN256" s="22">
        <v>0</v>
      </c>
      <c r="AO256" s="22">
        <v>0</v>
      </c>
      <c r="AP256" s="22">
        <v>0</v>
      </c>
      <c r="AQ256" s="22">
        <v>-200</v>
      </c>
      <c r="AR256" s="22">
        <v>1252693</v>
      </c>
      <c r="AS256" s="22">
        <v>17351</v>
      </c>
      <c r="AT256" s="22">
        <v>157355</v>
      </c>
      <c r="AU256" s="22">
        <v>0</v>
      </c>
      <c r="AV256" s="22">
        <v>0</v>
      </c>
      <c r="AW256" s="22">
        <v>135057</v>
      </c>
      <c r="AX256" s="22">
        <v>2437</v>
      </c>
      <c r="AY256" s="22">
        <v>2824</v>
      </c>
      <c r="AZ256" s="22">
        <v>20719</v>
      </c>
      <c r="BA256" s="22">
        <v>0</v>
      </c>
      <c r="BB256" s="22">
        <v>9119</v>
      </c>
      <c r="BC256" s="22">
        <v>246950</v>
      </c>
      <c r="BD256" s="22">
        <v>0</v>
      </c>
      <c r="BE256" s="22">
        <v>0</v>
      </c>
      <c r="BF256" s="22">
        <v>0</v>
      </c>
      <c r="BG256" s="22">
        <v>0</v>
      </c>
      <c r="BH256" s="22">
        <v>616461</v>
      </c>
      <c r="BI256" s="22">
        <v>50270</v>
      </c>
      <c r="BJ256" s="22">
        <v>49749</v>
      </c>
      <c r="BK256" s="22">
        <v>0</v>
      </c>
      <c r="BL256" s="22">
        <v>2771</v>
      </c>
      <c r="BM256" s="22">
        <v>0</v>
      </c>
      <c r="BN256" s="22">
        <v>831</v>
      </c>
      <c r="BO256" s="22">
        <v>0</v>
      </c>
      <c r="BP256" s="22">
        <v>8400</v>
      </c>
      <c r="BQ256" s="22">
        <v>0</v>
      </c>
      <c r="BR256" s="22">
        <v>60607</v>
      </c>
      <c r="BS256" s="22">
        <v>0</v>
      </c>
      <c r="BT256" s="22">
        <v>0</v>
      </c>
      <c r="BU256" s="22">
        <v>0</v>
      </c>
      <c r="BV256" s="22">
        <v>0</v>
      </c>
      <c r="BW256" s="22">
        <v>37026</v>
      </c>
      <c r="BX256" s="22">
        <v>0</v>
      </c>
      <c r="BY256" s="22">
        <v>0</v>
      </c>
      <c r="BZ256" s="22">
        <v>26026</v>
      </c>
      <c r="CA256" s="22">
        <v>0</v>
      </c>
      <c r="CB256" s="22">
        <v>0</v>
      </c>
      <c r="CC256" s="22">
        <v>0</v>
      </c>
      <c r="CD256" s="22">
        <v>0</v>
      </c>
      <c r="CE256" s="22">
        <v>1443953</v>
      </c>
      <c r="CF256" s="22">
        <v>-191260</v>
      </c>
    </row>
    <row r="257" spans="1:84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1118917</v>
      </c>
      <c r="F257" s="22">
        <v>0</v>
      </c>
      <c r="G257" s="22">
        <v>484860</v>
      </c>
      <c r="H257" s="22">
        <v>51574</v>
      </c>
      <c r="I257" s="22">
        <v>0</v>
      </c>
      <c r="J257" s="22">
        <v>98021</v>
      </c>
      <c r="K257" s="22">
        <v>0</v>
      </c>
      <c r="L257" s="22">
        <v>0</v>
      </c>
      <c r="M257" s="22">
        <v>4210</v>
      </c>
      <c r="N257" s="22">
        <v>0</v>
      </c>
      <c r="O257" s="22">
        <v>0</v>
      </c>
      <c r="P257" s="22">
        <v>67996</v>
      </c>
      <c r="Q257" s="22">
        <v>0</v>
      </c>
      <c r="R257" s="22">
        <v>0</v>
      </c>
      <c r="S257" s="22">
        <v>0</v>
      </c>
      <c r="T257" s="22">
        <v>35370</v>
      </c>
      <c r="U257" s="22">
        <v>2755835</v>
      </c>
      <c r="V257" s="22">
        <v>148522</v>
      </c>
      <c r="W257" s="22">
        <v>114649</v>
      </c>
      <c r="X257" s="22">
        <v>0</v>
      </c>
      <c r="Y257" s="22">
        <v>6000</v>
      </c>
      <c r="Z257" s="22">
        <v>0</v>
      </c>
      <c r="AA257" s="22">
        <v>31750</v>
      </c>
      <c r="AB257" s="22">
        <v>0</v>
      </c>
      <c r="AC257" s="22">
        <v>13451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396853</v>
      </c>
      <c r="AK257" s="22">
        <v>42996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  <c r="AR257" s="22">
        <v>5371004</v>
      </c>
      <c r="AS257" s="22">
        <v>25215</v>
      </c>
      <c r="AT257" s="22">
        <v>598403</v>
      </c>
      <c r="AU257" s="22">
        <v>0</v>
      </c>
      <c r="AV257" s="22">
        <v>58807</v>
      </c>
      <c r="AW257" s="22">
        <v>220894</v>
      </c>
      <c r="AX257" s="22">
        <v>0</v>
      </c>
      <c r="AY257" s="22">
        <v>0</v>
      </c>
      <c r="AZ257" s="22">
        <v>1220</v>
      </c>
      <c r="BA257" s="22">
        <v>2884</v>
      </c>
      <c r="BB257" s="22">
        <v>0</v>
      </c>
      <c r="BC257" s="22">
        <v>1207212</v>
      </c>
      <c r="BD257" s="22">
        <v>0</v>
      </c>
      <c r="BE257" s="22">
        <v>0</v>
      </c>
      <c r="BF257" s="22">
        <v>0</v>
      </c>
      <c r="BG257" s="22">
        <v>0</v>
      </c>
      <c r="BH257" s="22">
        <v>372581</v>
      </c>
      <c r="BI257" s="22">
        <v>-13017</v>
      </c>
      <c r="BJ257" s="22">
        <v>99104</v>
      </c>
      <c r="BK257" s="22">
        <v>0</v>
      </c>
      <c r="BL257" s="22">
        <v>76616</v>
      </c>
      <c r="BM257" s="22">
        <v>0</v>
      </c>
      <c r="BN257" s="22">
        <v>0</v>
      </c>
      <c r="BO257" s="22">
        <v>0</v>
      </c>
      <c r="BP257" s="22">
        <v>63811</v>
      </c>
      <c r="BQ257" s="22">
        <v>0</v>
      </c>
      <c r="BR257" s="22">
        <v>0</v>
      </c>
      <c r="BS257" s="22">
        <v>0</v>
      </c>
      <c r="BT257" s="22">
        <v>0</v>
      </c>
      <c r="BU257" s="22">
        <v>0</v>
      </c>
      <c r="BV257" s="22">
        <v>0</v>
      </c>
      <c r="BW257" s="22">
        <v>568869</v>
      </c>
      <c r="BX257" s="22">
        <v>0</v>
      </c>
      <c r="BY257" s="22">
        <v>0</v>
      </c>
      <c r="BZ257" s="22">
        <v>0</v>
      </c>
      <c r="CA257" s="22">
        <v>0</v>
      </c>
      <c r="CB257" s="22">
        <v>0</v>
      </c>
      <c r="CC257" s="22">
        <v>0</v>
      </c>
      <c r="CD257" s="22">
        <v>0</v>
      </c>
      <c r="CE257" s="22">
        <v>3282599</v>
      </c>
      <c r="CF257" s="22">
        <v>2088405</v>
      </c>
    </row>
    <row r="258" spans="1:84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356186</v>
      </c>
      <c r="F258" s="22">
        <v>0</v>
      </c>
      <c r="G258" s="22">
        <v>150146</v>
      </c>
      <c r="H258" s="22">
        <v>0</v>
      </c>
      <c r="I258" s="22">
        <v>0</v>
      </c>
      <c r="J258" s="22">
        <v>56333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180074</v>
      </c>
      <c r="Q258" s="22">
        <v>0</v>
      </c>
      <c r="R258" s="22">
        <v>0</v>
      </c>
      <c r="S258" s="22">
        <v>0</v>
      </c>
      <c r="T258" s="22">
        <v>0</v>
      </c>
      <c r="U258" s="22">
        <v>150056</v>
      </c>
      <c r="V258" s="22">
        <v>32780</v>
      </c>
      <c r="W258" s="22">
        <v>41264</v>
      </c>
      <c r="X258" s="22">
        <v>0</v>
      </c>
      <c r="Y258" s="22">
        <v>12328</v>
      </c>
      <c r="Z258" s="22">
        <v>0</v>
      </c>
      <c r="AA258" s="22">
        <v>1700</v>
      </c>
      <c r="AB258" s="22">
        <v>0</v>
      </c>
      <c r="AC258" s="22">
        <v>0</v>
      </c>
      <c r="AD258" s="22">
        <v>0</v>
      </c>
      <c r="AE258" s="22">
        <v>1965</v>
      </c>
      <c r="AF258" s="22">
        <v>0</v>
      </c>
      <c r="AG258" s="22">
        <v>0</v>
      </c>
      <c r="AH258" s="22">
        <v>0</v>
      </c>
      <c r="AI258" s="22">
        <v>0</v>
      </c>
      <c r="AJ258" s="22">
        <v>65496</v>
      </c>
      <c r="AK258" s="22">
        <v>60302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0</v>
      </c>
      <c r="AR258" s="22">
        <v>1108630</v>
      </c>
      <c r="AS258" s="22">
        <v>11608</v>
      </c>
      <c r="AT258" s="22">
        <v>149300</v>
      </c>
      <c r="AU258" s="22">
        <v>38574</v>
      </c>
      <c r="AV258" s="22">
        <v>0</v>
      </c>
      <c r="AW258" s="22">
        <v>127156</v>
      </c>
      <c r="AX258" s="22">
        <v>0</v>
      </c>
      <c r="AY258" s="22">
        <v>0</v>
      </c>
      <c r="AZ258" s="22">
        <v>0</v>
      </c>
      <c r="BA258" s="22">
        <v>0</v>
      </c>
      <c r="BB258" s="22">
        <v>0</v>
      </c>
      <c r="BC258" s="22">
        <v>227477</v>
      </c>
      <c r="BD258" s="22">
        <v>0</v>
      </c>
      <c r="BE258" s="22">
        <v>0</v>
      </c>
      <c r="BF258" s="22">
        <v>0</v>
      </c>
      <c r="BG258" s="22">
        <v>0</v>
      </c>
      <c r="BH258" s="22">
        <v>154499</v>
      </c>
      <c r="BI258" s="22">
        <v>77476</v>
      </c>
      <c r="BJ258" s="22">
        <v>45113</v>
      </c>
      <c r="BK258" s="22">
        <v>0</v>
      </c>
      <c r="BL258" s="22">
        <v>13910</v>
      </c>
      <c r="BM258" s="22">
        <v>0</v>
      </c>
      <c r="BN258" s="22">
        <v>6363</v>
      </c>
      <c r="BO258" s="22">
        <v>0</v>
      </c>
      <c r="BP258" s="22">
        <v>0</v>
      </c>
      <c r="BQ258" s="22">
        <v>0</v>
      </c>
      <c r="BR258" s="22">
        <v>6065</v>
      </c>
      <c r="BS258" s="22">
        <v>0</v>
      </c>
      <c r="BT258" s="22">
        <v>0</v>
      </c>
      <c r="BU258" s="22">
        <v>0</v>
      </c>
      <c r="BV258" s="22">
        <v>0</v>
      </c>
      <c r="BW258" s="22">
        <v>53152</v>
      </c>
      <c r="BX258" s="22">
        <v>45889</v>
      </c>
      <c r="BY258" s="22">
        <v>0</v>
      </c>
      <c r="BZ258" s="22">
        <v>0</v>
      </c>
      <c r="CA258" s="22">
        <v>0</v>
      </c>
      <c r="CB258" s="22">
        <v>0</v>
      </c>
      <c r="CC258" s="22">
        <v>0</v>
      </c>
      <c r="CD258" s="22">
        <v>0</v>
      </c>
      <c r="CE258" s="22">
        <v>956582</v>
      </c>
      <c r="CF258" s="22">
        <v>152048</v>
      </c>
    </row>
    <row r="259" spans="1:84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503855</v>
      </c>
      <c r="F259" s="22">
        <v>0</v>
      </c>
      <c r="G259" s="22">
        <v>34159</v>
      </c>
      <c r="H259" s="22">
        <v>0</v>
      </c>
      <c r="I259" s="22">
        <v>0</v>
      </c>
      <c r="J259" s="22">
        <v>14789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107230</v>
      </c>
      <c r="Q259" s="22">
        <v>0</v>
      </c>
      <c r="R259" s="22">
        <v>0</v>
      </c>
      <c r="S259" s="22">
        <v>0</v>
      </c>
      <c r="T259" s="22">
        <v>0</v>
      </c>
      <c r="U259" s="22">
        <v>391908</v>
      </c>
      <c r="V259" s="22">
        <v>33590</v>
      </c>
      <c r="W259" s="22">
        <v>63027</v>
      </c>
      <c r="X259" s="22">
        <v>0</v>
      </c>
      <c r="Y259" s="22">
        <v>10374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12076</v>
      </c>
      <c r="AK259" s="22">
        <v>35148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0</v>
      </c>
      <c r="AR259" s="22">
        <v>1206156</v>
      </c>
      <c r="AS259" s="22">
        <v>30828</v>
      </c>
      <c r="AT259" s="22">
        <v>277697</v>
      </c>
      <c r="AU259" s="22">
        <v>0</v>
      </c>
      <c r="AV259" s="22">
        <v>13239</v>
      </c>
      <c r="AW259" s="22">
        <v>34577</v>
      </c>
      <c r="AX259" s="22">
        <v>0</v>
      </c>
      <c r="AY259" s="22">
        <v>0</v>
      </c>
      <c r="AZ259" s="22">
        <v>3840</v>
      </c>
      <c r="BA259" s="22">
        <v>0</v>
      </c>
      <c r="BB259" s="22">
        <v>0</v>
      </c>
      <c r="BC259" s="22">
        <v>238312</v>
      </c>
      <c r="BD259" s="22">
        <v>0</v>
      </c>
      <c r="BE259" s="22">
        <v>0</v>
      </c>
      <c r="BF259" s="22">
        <v>0</v>
      </c>
      <c r="BG259" s="22">
        <v>0</v>
      </c>
      <c r="BH259" s="22">
        <v>217406</v>
      </c>
      <c r="BI259" s="22">
        <v>46279</v>
      </c>
      <c r="BJ259" s="22">
        <v>59327</v>
      </c>
      <c r="BK259" s="22">
        <v>0</v>
      </c>
      <c r="BL259" s="22">
        <v>12780</v>
      </c>
      <c r="BM259" s="22">
        <v>0</v>
      </c>
      <c r="BN259" s="22">
        <v>0</v>
      </c>
      <c r="BO259" s="22">
        <v>1680</v>
      </c>
      <c r="BP259" s="22">
        <v>0</v>
      </c>
      <c r="BQ259" s="22">
        <v>0</v>
      </c>
      <c r="BR259" s="22">
        <v>0</v>
      </c>
      <c r="BS259" s="22">
        <v>0</v>
      </c>
      <c r="BT259" s="22">
        <v>0</v>
      </c>
      <c r="BU259" s="22">
        <v>8838</v>
      </c>
      <c r="BV259" s="22">
        <v>0</v>
      </c>
      <c r="BW259" s="22">
        <v>34262</v>
      </c>
      <c r="BX259" s="22">
        <v>37124</v>
      </c>
      <c r="BY259" s="22">
        <v>0</v>
      </c>
      <c r="BZ259" s="22">
        <v>0</v>
      </c>
      <c r="CA259" s="22">
        <v>0</v>
      </c>
      <c r="CB259" s="22">
        <v>0</v>
      </c>
      <c r="CC259" s="22">
        <v>0</v>
      </c>
      <c r="CD259" s="22">
        <v>2914</v>
      </c>
      <c r="CE259" s="22">
        <v>1019103</v>
      </c>
      <c r="CF259" s="22">
        <v>187053</v>
      </c>
    </row>
    <row r="260" spans="1:84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1916057</v>
      </c>
      <c r="F260" s="22">
        <v>0</v>
      </c>
      <c r="G260" s="22">
        <v>43208</v>
      </c>
      <c r="H260" s="22">
        <v>0</v>
      </c>
      <c r="I260" s="22">
        <v>36415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143391</v>
      </c>
      <c r="V260" s="22">
        <v>86643</v>
      </c>
      <c r="W260" s="22">
        <v>64986</v>
      </c>
      <c r="X260" s="22">
        <v>0</v>
      </c>
      <c r="Y260" s="22">
        <v>65016</v>
      </c>
      <c r="Z260" s="22">
        <v>0</v>
      </c>
      <c r="AA260" s="22">
        <v>0</v>
      </c>
      <c r="AB260" s="22">
        <v>0</v>
      </c>
      <c r="AC260" s="22">
        <v>41247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164888</v>
      </c>
      <c r="AK260" s="22">
        <v>24320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0</v>
      </c>
      <c r="AR260" s="22">
        <v>2586171</v>
      </c>
      <c r="AS260" s="22">
        <v>33581</v>
      </c>
      <c r="AT260" s="22">
        <v>408108</v>
      </c>
      <c r="AU260" s="22">
        <v>0</v>
      </c>
      <c r="AV260" s="22">
        <v>98246</v>
      </c>
      <c r="AW260" s="22">
        <v>11330</v>
      </c>
      <c r="AX260" s="22">
        <v>0</v>
      </c>
      <c r="AY260" s="22">
        <v>0</v>
      </c>
      <c r="AZ260" s="22">
        <v>0</v>
      </c>
      <c r="BA260" s="22">
        <v>0</v>
      </c>
      <c r="BB260" s="22">
        <v>0</v>
      </c>
      <c r="BC260" s="22">
        <v>483457</v>
      </c>
      <c r="BD260" s="22">
        <v>0</v>
      </c>
      <c r="BE260" s="22">
        <v>0</v>
      </c>
      <c r="BF260" s="22">
        <v>0</v>
      </c>
      <c r="BG260" s="22">
        <v>0</v>
      </c>
      <c r="BH260" s="22">
        <v>137601</v>
      </c>
      <c r="BI260" s="22">
        <v>21601</v>
      </c>
      <c r="BJ260" s="22">
        <v>43503</v>
      </c>
      <c r="BK260" s="22">
        <v>0</v>
      </c>
      <c r="BL260" s="22">
        <v>54923</v>
      </c>
      <c r="BM260" s="22">
        <v>0</v>
      </c>
      <c r="BN260" s="22">
        <v>0</v>
      </c>
      <c r="BO260" s="22">
        <v>0</v>
      </c>
      <c r="BP260" s="22">
        <v>5569</v>
      </c>
      <c r="BQ260" s="22">
        <v>0</v>
      </c>
      <c r="BR260" s="22">
        <v>0</v>
      </c>
      <c r="BS260" s="22">
        <v>0</v>
      </c>
      <c r="BT260" s="22">
        <v>0</v>
      </c>
      <c r="BU260" s="22">
        <v>0</v>
      </c>
      <c r="BV260" s="22">
        <v>0</v>
      </c>
      <c r="BW260" s="22">
        <v>715057</v>
      </c>
      <c r="BX260" s="22">
        <v>39231</v>
      </c>
      <c r="BY260" s="22">
        <v>0</v>
      </c>
      <c r="BZ260" s="22">
        <v>0</v>
      </c>
      <c r="CA260" s="22">
        <v>0</v>
      </c>
      <c r="CB260" s="22">
        <v>0</v>
      </c>
      <c r="CC260" s="22">
        <v>0</v>
      </c>
      <c r="CD260" s="22">
        <v>0</v>
      </c>
      <c r="CE260" s="22">
        <v>2052207</v>
      </c>
      <c r="CF260" s="22">
        <v>533964</v>
      </c>
    </row>
    <row r="261" spans="1:84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555370</v>
      </c>
      <c r="F261" s="22">
        <v>0</v>
      </c>
      <c r="G261" s="22">
        <v>0</v>
      </c>
      <c r="H261" s="22">
        <v>257524</v>
      </c>
      <c r="I261" s="22">
        <v>0</v>
      </c>
      <c r="J261" s="22">
        <v>7833</v>
      </c>
      <c r="K261" s="22">
        <v>0</v>
      </c>
      <c r="L261" s="22">
        <v>0</v>
      </c>
      <c r="M261" s="22">
        <v>5656</v>
      </c>
      <c r="N261" s="22">
        <v>0</v>
      </c>
      <c r="O261" s="22">
        <v>0</v>
      </c>
      <c r="P261" s="22">
        <v>2842</v>
      </c>
      <c r="Q261" s="22">
        <v>3100</v>
      </c>
      <c r="R261" s="22">
        <v>0</v>
      </c>
      <c r="S261" s="22">
        <v>0</v>
      </c>
      <c r="T261" s="22">
        <v>0</v>
      </c>
      <c r="U261" s="22">
        <v>447949</v>
      </c>
      <c r="V261" s="22">
        <v>27980</v>
      </c>
      <c r="W261" s="22">
        <v>47063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31961</v>
      </c>
      <c r="AD261" s="22">
        <v>0</v>
      </c>
      <c r="AE261" s="22">
        <v>0</v>
      </c>
      <c r="AF261" s="22">
        <v>0</v>
      </c>
      <c r="AG261" s="22">
        <v>0</v>
      </c>
      <c r="AH261" s="22">
        <v>3152</v>
      </c>
      <c r="AI261" s="22">
        <v>0</v>
      </c>
      <c r="AJ261" s="22">
        <v>50816</v>
      </c>
      <c r="AK261" s="22">
        <v>650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0</v>
      </c>
      <c r="AR261" s="22">
        <v>1441896</v>
      </c>
      <c r="AS261" s="22">
        <v>29590</v>
      </c>
      <c r="AT261" s="22">
        <v>313370</v>
      </c>
      <c r="AU261" s="22">
        <v>0</v>
      </c>
      <c r="AV261" s="22">
        <v>18544</v>
      </c>
      <c r="AW261" s="22">
        <v>82729</v>
      </c>
      <c r="AX261" s="22">
        <v>0</v>
      </c>
      <c r="AY261" s="22">
        <v>0</v>
      </c>
      <c r="AZ261" s="22">
        <v>13158</v>
      </c>
      <c r="BA261" s="22">
        <v>0</v>
      </c>
      <c r="BB261" s="22">
        <v>0</v>
      </c>
      <c r="BC261" s="22">
        <v>234937</v>
      </c>
      <c r="BD261" s="22">
        <v>0</v>
      </c>
      <c r="BE261" s="22">
        <v>0</v>
      </c>
      <c r="BF261" s="22">
        <v>0</v>
      </c>
      <c r="BG261" s="22">
        <v>0</v>
      </c>
      <c r="BH261" s="22">
        <v>230332</v>
      </c>
      <c r="BI261" s="22">
        <v>0</v>
      </c>
      <c r="BJ261" s="22">
        <v>53050</v>
      </c>
      <c r="BK261" s="22">
        <v>0</v>
      </c>
      <c r="BL261" s="22">
        <v>0</v>
      </c>
      <c r="BM261" s="22">
        <v>0</v>
      </c>
      <c r="BN261" s="22">
        <v>0</v>
      </c>
      <c r="BO261" s="22">
        <v>0</v>
      </c>
      <c r="BP261" s="22">
        <v>15214</v>
      </c>
      <c r="BQ261" s="22">
        <v>0</v>
      </c>
      <c r="BR261" s="22">
        <v>0</v>
      </c>
      <c r="BS261" s="22">
        <v>0</v>
      </c>
      <c r="BT261" s="22">
        <v>0</v>
      </c>
      <c r="BU261" s="22">
        <v>0</v>
      </c>
      <c r="BV261" s="22">
        <v>0</v>
      </c>
      <c r="BW261" s="22">
        <v>51627</v>
      </c>
      <c r="BX261" s="22">
        <v>190780</v>
      </c>
      <c r="BY261" s="22">
        <v>0</v>
      </c>
      <c r="BZ261" s="22">
        <v>0</v>
      </c>
      <c r="CA261" s="22">
        <v>0</v>
      </c>
      <c r="CB261" s="22">
        <v>0</v>
      </c>
      <c r="CC261" s="22">
        <v>0</v>
      </c>
      <c r="CD261" s="22">
        <v>0</v>
      </c>
      <c r="CE261" s="22">
        <v>1233331</v>
      </c>
      <c r="CF261" s="22">
        <v>208565</v>
      </c>
    </row>
    <row r="262" spans="1:84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195172</v>
      </c>
      <c r="F262" s="22">
        <v>0</v>
      </c>
      <c r="G262" s="22">
        <v>96229</v>
      </c>
      <c r="H262" s="22">
        <v>0</v>
      </c>
      <c r="I262" s="22">
        <v>0</v>
      </c>
      <c r="J262" s="22">
        <v>10023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56499</v>
      </c>
      <c r="Q262" s="22">
        <v>0</v>
      </c>
      <c r="R262" s="22">
        <v>0</v>
      </c>
      <c r="S262" s="22">
        <v>0</v>
      </c>
      <c r="T262" s="22">
        <v>0</v>
      </c>
      <c r="U262" s="22">
        <v>125897</v>
      </c>
      <c r="V262" s="22">
        <v>47748</v>
      </c>
      <c r="W262" s="22">
        <v>49526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148070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323465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  <c r="AR262" s="22">
        <v>1052629</v>
      </c>
      <c r="AS262" s="22">
        <v>25825</v>
      </c>
      <c r="AT262" s="22">
        <v>131785</v>
      </c>
      <c r="AU262" s="22">
        <v>0</v>
      </c>
      <c r="AV262" s="22">
        <v>10722</v>
      </c>
      <c r="AW262" s="22">
        <v>7962</v>
      </c>
      <c r="AX262" s="22">
        <v>0</v>
      </c>
      <c r="AY262" s="22">
        <v>1440</v>
      </c>
      <c r="AZ262" s="22">
        <v>0</v>
      </c>
      <c r="BA262" s="22">
        <v>0</v>
      </c>
      <c r="BB262" s="22">
        <v>0</v>
      </c>
      <c r="BC262" s="22">
        <v>207253</v>
      </c>
      <c r="BD262" s="22">
        <v>0</v>
      </c>
      <c r="BE262" s="22">
        <v>0</v>
      </c>
      <c r="BF262" s="22">
        <v>0</v>
      </c>
      <c r="BG262" s="22">
        <v>0</v>
      </c>
      <c r="BH262" s="22">
        <v>117303</v>
      </c>
      <c r="BI262" s="22">
        <v>24005</v>
      </c>
      <c r="BJ262" s="22">
        <v>35977</v>
      </c>
      <c r="BK262" s="22">
        <v>0</v>
      </c>
      <c r="BL262" s="22">
        <v>8803</v>
      </c>
      <c r="BM262" s="22">
        <v>0</v>
      </c>
      <c r="BN262" s="22">
        <v>0</v>
      </c>
      <c r="BO262" s="22">
        <v>0</v>
      </c>
      <c r="BP262" s="22">
        <v>148189</v>
      </c>
      <c r="BQ262" s="22">
        <v>0</v>
      </c>
      <c r="BR262" s="22">
        <v>0</v>
      </c>
      <c r="BS262" s="22">
        <v>0</v>
      </c>
      <c r="BT262" s="22">
        <v>0</v>
      </c>
      <c r="BU262" s="22">
        <v>0</v>
      </c>
      <c r="BV262" s="22">
        <v>0</v>
      </c>
      <c r="BW262" s="22">
        <v>46956</v>
      </c>
      <c r="BX262" s="22">
        <v>2724</v>
      </c>
      <c r="BY262" s="22">
        <v>0</v>
      </c>
      <c r="BZ262" s="22">
        <v>0</v>
      </c>
      <c r="CA262" s="22">
        <v>0</v>
      </c>
      <c r="CB262" s="22">
        <v>0</v>
      </c>
      <c r="CC262" s="22">
        <v>0</v>
      </c>
      <c r="CD262" s="22">
        <v>0</v>
      </c>
      <c r="CE262" s="22">
        <v>768944</v>
      </c>
      <c r="CF262" s="22">
        <v>283685</v>
      </c>
    </row>
    <row r="263" spans="1:84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406184</v>
      </c>
      <c r="F263" s="22">
        <v>0</v>
      </c>
      <c r="G263" s="22">
        <v>12799</v>
      </c>
      <c r="H263" s="22">
        <v>0</v>
      </c>
      <c r="I263" s="22">
        <v>0</v>
      </c>
      <c r="J263" s="22">
        <v>3767</v>
      </c>
      <c r="K263" s="22">
        <v>0</v>
      </c>
      <c r="L263" s="22">
        <v>0</v>
      </c>
      <c r="M263" s="22">
        <v>50</v>
      </c>
      <c r="N263" s="22">
        <v>0</v>
      </c>
      <c r="O263" s="22">
        <v>0</v>
      </c>
      <c r="P263" s="22">
        <v>125614</v>
      </c>
      <c r="Q263" s="22">
        <v>0</v>
      </c>
      <c r="R263" s="22">
        <v>0</v>
      </c>
      <c r="S263" s="22">
        <v>0</v>
      </c>
      <c r="T263" s="22">
        <v>0</v>
      </c>
      <c r="U263" s="22">
        <v>141794</v>
      </c>
      <c r="V263" s="22">
        <v>189153</v>
      </c>
      <c r="W263" s="22">
        <v>0</v>
      </c>
      <c r="X263" s="22">
        <v>0</v>
      </c>
      <c r="Y263" s="22">
        <v>5238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48504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  <c r="AR263" s="22">
        <v>933103</v>
      </c>
      <c r="AS263" s="22">
        <v>19510</v>
      </c>
      <c r="AT263" s="22">
        <v>105433</v>
      </c>
      <c r="AU263" s="22">
        <v>0</v>
      </c>
      <c r="AV263" s="22">
        <v>7410</v>
      </c>
      <c r="AW263" s="22">
        <v>14372</v>
      </c>
      <c r="AX263" s="22">
        <v>0</v>
      </c>
      <c r="AY263" s="22">
        <v>0</v>
      </c>
      <c r="AZ263" s="22">
        <v>0</v>
      </c>
      <c r="BA263" s="22">
        <v>0</v>
      </c>
      <c r="BB263" s="22">
        <v>0</v>
      </c>
      <c r="BC263" s="22">
        <v>115679</v>
      </c>
      <c r="BD263" s="22">
        <v>0</v>
      </c>
      <c r="BE263" s="22">
        <v>0</v>
      </c>
      <c r="BF263" s="22">
        <v>0</v>
      </c>
      <c r="BG263" s="22">
        <v>0</v>
      </c>
      <c r="BH263" s="22">
        <v>129112</v>
      </c>
      <c r="BI263" s="22">
        <v>59317</v>
      </c>
      <c r="BJ263" s="22">
        <v>38349</v>
      </c>
      <c r="BK263" s="22">
        <v>0</v>
      </c>
      <c r="BL263" s="22">
        <v>6547</v>
      </c>
      <c r="BM263" s="22">
        <v>0</v>
      </c>
      <c r="BN263" s="22">
        <v>0</v>
      </c>
      <c r="BO263" s="22">
        <v>0</v>
      </c>
      <c r="BP263" s="22">
        <v>0</v>
      </c>
      <c r="BQ263" s="22">
        <v>0</v>
      </c>
      <c r="BR263" s="22">
        <v>0</v>
      </c>
      <c r="BS263" s="22">
        <v>0</v>
      </c>
      <c r="BT263" s="22">
        <v>0</v>
      </c>
      <c r="BU263" s="22">
        <v>0</v>
      </c>
      <c r="BV263" s="22">
        <v>0</v>
      </c>
      <c r="BW263" s="22">
        <v>78719</v>
      </c>
      <c r="BX263" s="22">
        <v>31131</v>
      </c>
      <c r="BY263" s="22">
        <v>0</v>
      </c>
      <c r="BZ263" s="22">
        <v>0</v>
      </c>
      <c r="CA263" s="22">
        <v>0</v>
      </c>
      <c r="CB263" s="22">
        <v>0</v>
      </c>
      <c r="CC263" s="22">
        <v>0</v>
      </c>
      <c r="CD263" s="22">
        <v>0</v>
      </c>
      <c r="CE263" s="22">
        <v>605579</v>
      </c>
      <c r="CF263" s="22">
        <v>327524</v>
      </c>
    </row>
    <row r="264" spans="1:84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260957</v>
      </c>
      <c r="F264" s="22">
        <v>0</v>
      </c>
      <c r="G264" s="22">
        <v>55679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32185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2341</v>
      </c>
      <c r="W264" s="22">
        <v>600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9313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0</v>
      </c>
      <c r="AR264" s="22">
        <v>361075</v>
      </c>
      <c r="AS264" s="22">
        <v>1379</v>
      </c>
      <c r="AT264" s="22">
        <v>80059</v>
      </c>
      <c r="AU264" s="22">
        <v>0</v>
      </c>
      <c r="AV264" s="22">
        <v>16531</v>
      </c>
      <c r="AW264" s="22">
        <v>7629</v>
      </c>
      <c r="AX264" s="22">
        <v>2648</v>
      </c>
      <c r="AY264" s="22">
        <v>0</v>
      </c>
      <c r="AZ264" s="22">
        <v>3920</v>
      </c>
      <c r="BA264" s="22">
        <v>0</v>
      </c>
      <c r="BB264" s="22">
        <v>0</v>
      </c>
      <c r="BC264" s="22">
        <v>101219</v>
      </c>
      <c r="BD264" s="22">
        <v>0</v>
      </c>
      <c r="BE264" s="22">
        <v>0</v>
      </c>
      <c r="BF264" s="22">
        <v>0</v>
      </c>
      <c r="BG264" s="22">
        <v>0</v>
      </c>
      <c r="BH264" s="22">
        <v>0</v>
      </c>
      <c r="BI264" s="22">
        <v>27943</v>
      </c>
      <c r="BJ264" s="22">
        <v>25001</v>
      </c>
      <c r="BK264" s="22">
        <v>0</v>
      </c>
      <c r="BL264" s="22">
        <v>0</v>
      </c>
      <c r="BM264" s="22">
        <v>0</v>
      </c>
      <c r="BN264" s="22">
        <v>0</v>
      </c>
      <c r="BO264" s="22">
        <v>0</v>
      </c>
      <c r="BP264" s="22">
        <v>2847</v>
      </c>
      <c r="BQ264" s="22">
        <v>0</v>
      </c>
      <c r="BR264" s="22">
        <v>0</v>
      </c>
      <c r="BS264" s="22">
        <v>0</v>
      </c>
      <c r="BT264" s="22">
        <v>0</v>
      </c>
      <c r="BU264" s="22">
        <v>0</v>
      </c>
      <c r="BV264" s="22">
        <v>0</v>
      </c>
      <c r="BW264" s="22">
        <v>23718</v>
      </c>
      <c r="BX264" s="22">
        <v>1500</v>
      </c>
      <c r="BY264" s="22">
        <v>0</v>
      </c>
      <c r="BZ264" s="22">
        <v>0</v>
      </c>
      <c r="CA264" s="22">
        <v>0</v>
      </c>
      <c r="CB264" s="22">
        <v>0</v>
      </c>
      <c r="CC264" s="22">
        <v>0</v>
      </c>
      <c r="CD264" s="22">
        <v>0</v>
      </c>
      <c r="CE264" s="22">
        <v>294394</v>
      </c>
      <c r="CF264" s="22">
        <v>66681</v>
      </c>
    </row>
    <row r="265" spans="1:84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86423</v>
      </c>
      <c r="F265" s="22">
        <v>0</v>
      </c>
      <c r="G265" s="22">
        <v>12841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52849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53036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0</v>
      </c>
      <c r="AR265" s="22">
        <v>205149</v>
      </c>
      <c r="AS265" s="22">
        <v>4847</v>
      </c>
      <c r="AT265" s="22">
        <v>43514</v>
      </c>
      <c r="AU265" s="22">
        <v>0</v>
      </c>
      <c r="AV265" s="22">
        <v>3325</v>
      </c>
      <c r="AW265" s="22">
        <v>10838</v>
      </c>
      <c r="AX265" s="22">
        <v>5137</v>
      </c>
      <c r="AY265" s="22">
        <v>0</v>
      </c>
      <c r="AZ265" s="22">
        <v>0</v>
      </c>
      <c r="BA265" s="22">
        <v>0</v>
      </c>
      <c r="BB265" s="22">
        <v>0</v>
      </c>
      <c r="BC265" s="22">
        <v>50850</v>
      </c>
      <c r="BD265" s="22">
        <v>0</v>
      </c>
      <c r="BE265" s="22">
        <v>0</v>
      </c>
      <c r="BF265" s="22">
        <v>0</v>
      </c>
      <c r="BG265" s="22">
        <v>0</v>
      </c>
      <c r="BH265" s="22">
        <v>0</v>
      </c>
      <c r="BI265" s="22">
        <v>0</v>
      </c>
      <c r="BJ265" s="22">
        <v>5584</v>
      </c>
      <c r="BK265" s="22">
        <v>0</v>
      </c>
      <c r="BL265" s="22">
        <v>0</v>
      </c>
      <c r="BM265" s="22">
        <v>0</v>
      </c>
      <c r="BN265" s="22">
        <v>0</v>
      </c>
      <c r="BO265" s="22">
        <v>0</v>
      </c>
      <c r="BP265" s="22">
        <v>1515</v>
      </c>
      <c r="BQ265" s="22">
        <v>0</v>
      </c>
      <c r="BR265" s="22">
        <v>0</v>
      </c>
      <c r="BS265" s="22">
        <v>0</v>
      </c>
      <c r="BT265" s="22">
        <v>0</v>
      </c>
      <c r="BU265" s="22">
        <v>0</v>
      </c>
      <c r="BV265" s="22">
        <v>0</v>
      </c>
      <c r="BW265" s="22">
        <v>19121</v>
      </c>
      <c r="BX265" s="22">
        <v>0</v>
      </c>
      <c r="BY265" s="22">
        <v>0</v>
      </c>
      <c r="BZ265" s="22">
        <v>0</v>
      </c>
      <c r="CA265" s="22">
        <v>0</v>
      </c>
      <c r="CB265" s="22">
        <v>0</v>
      </c>
      <c r="CC265" s="22">
        <v>0</v>
      </c>
      <c r="CD265" s="22">
        <v>0</v>
      </c>
      <c r="CE265" s="22">
        <v>144731</v>
      </c>
      <c r="CF265" s="22">
        <v>60418</v>
      </c>
    </row>
    <row r="266" spans="1:84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85087</v>
      </c>
      <c r="F266" s="22">
        <v>0</v>
      </c>
      <c r="G266" s="22">
        <v>26002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55707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998</v>
      </c>
      <c r="Z266" s="22">
        <v>0</v>
      </c>
      <c r="AA266" s="22">
        <v>0</v>
      </c>
      <c r="AB266" s="22">
        <v>0</v>
      </c>
      <c r="AC266" s="22">
        <v>18102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67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0</v>
      </c>
      <c r="AR266" s="22">
        <v>185963</v>
      </c>
      <c r="AS266" s="22">
        <v>0</v>
      </c>
      <c r="AT266" s="22">
        <v>63477</v>
      </c>
      <c r="AU266" s="22">
        <v>0</v>
      </c>
      <c r="AV266" s="22">
        <v>3339</v>
      </c>
      <c r="AW266" s="22">
        <v>3555</v>
      </c>
      <c r="AX266" s="22">
        <v>0</v>
      </c>
      <c r="AY266" s="22">
        <v>0</v>
      </c>
      <c r="AZ266" s="22">
        <v>0</v>
      </c>
      <c r="BA266" s="22">
        <v>0</v>
      </c>
      <c r="BB266" s="22">
        <v>0</v>
      </c>
      <c r="BC266" s="22">
        <v>70943</v>
      </c>
      <c r="BD266" s="22">
        <v>0</v>
      </c>
      <c r="BE266" s="22">
        <v>0</v>
      </c>
      <c r="BF266" s="22">
        <v>0</v>
      </c>
      <c r="BG266" s="22">
        <v>0</v>
      </c>
      <c r="BH266" s="22">
        <v>0</v>
      </c>
      <c r="BI266" s="22">
        <v>0</v>
      </c>
      <c r="BJ266" s="22">
        <v>0</v>
      </c>
      <c r="BK266" s="22">
        <v>0</v>
      </c>
      <c r="BL266" s="22">
        <v>2120</v>
      </c>
      <c r="BM266" s="22">
        <v>0</v>
      </c>
      <c r="BN266" s="22">
        <v>0</v>
      </c>
      <c r="BO266" s="22">
        <v>0</v>
      </c>
      <c r="BP266" s="22">
        <v>27123</v>
      </c>
      <c r="BQ266" s="22">
        <v>0</v>
      </c>
      <c r="BR266" s="22">
        <v>0</v>
      </c>
      <c r="BS266" s="22">
        <v>0</v>
      </c>
      <c r="BT266" s="22">
        <v>0</v>
      </c>
      <c r="BU266" s="22">
        <v>0</v>
      </c>
      <c r="BV266" s="22">
        <v>0</v>
      </c>
      <c r="BW266" s="22">
        <v>14159</v>
      </c>
      <c r="BX266" s="22">
        <v>930</v>
      </c>
      <c r="BY266" s="22">
        <v>0</v>
      </c>
      <c r="BZ266" s="22">
        <v>0</v>
      </c>
      <c r="CA266" s="22">
        <v>0</v>
      </c>
      <c r="CB266" s="22">
        <v>0</v>
      </c>
      <c r="CC266" s="22">
        <v>0</v>
      </c>
      <c r="CD266" s="22">
        <v>0</v>
      </c>
      <c r="CE266" s="22">
        <v>185646</v>
      </c>
      <c r="CF266" s="22">
        <v>317</v>
      </c>
    </row>
    <row r="267" spans="1:84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509342</v>
      </c>
      <c r="F267" s="22">
        <v>0</v>
      </c>
      <c r="G267" s="22">
        <v>2734</v>
      </c>
      <c r="H267" s="22">
        <v>0</v>
      </c>
      <c r="I267" s="22">
        <v>100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20703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51898</v>
      </c>
      <c r="W267" s="22">
        <v>34370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6486</v>
      </c>
      <c r="AD267" s="22">
        <v>0</v>
      </c>
      <c r="AE267" s="22">
        <v>1107363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0</v>
      </c>
      <c r="AR267" s="22">
        <v>1732996</v>
      </c>
      <c r="AS267" s="22">
        <v>17310</v>
      </c>
      <c r="AT267" s="22">
        <v>234591</v>
      </c>
      <c r="AU267" s="22">
        <v>0</v>
      </c>
      <c r="AV267" s="22">
        <v>26531</v>
      </c>
      <c r="AW267" s="22">
        <v>13340</v>
      </c>
      <c r="AX267" s="22">
        <v>3576</v>
      </c>
      <c r="AY267" s="22">
        <v>0</v>
      </c>
      <c r="AZ267" s="22">
        <v>23428</v>
      </c>
      <c r="BA267" s="22">
        <v>0</v>
      </c>
      <c r="BB267" s="22">
        <v>0</v>
      </c>
      <c r="BC267" s="22">
        <v>86294</v>
      </c>
      <c r="BD267" s="22">
        <v>0</v>
      </c>
      <c r="BE267" s="22">
        <v>0</v>
      </c>
      <c r="BF267" s="22">
        <v>0</v>
      </c>
      <c r="BG267" s="22">
        <v>0</v>
      </c>
      <c r="BH267" s="22">
        <v>0</v>
      </c>
      <c r="BI267" s="22">
        <v>106839</v>
      </c>
      <c r="BJ267" s="22">
        <v>40597</v>
      </c>
      <c r="BK267" s="22">
        <v>0</v>
      </c>
      <c r="BL267" s="22">
        <v>0</v>
      </c>
      <c r="BM267" s="22">
        <v>0</v>
      </c>
      <c r="BN267" s="22">
        <v>0</v>
      </c>
      <c r="BO267" s="22">
        <v>0</v>
      </c>
      <c r="BP267" s="22">
        <v>45721</v>
      </c>
      <c r="BQ267" s="22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0</v>
      </c>
      <c r="BW267" s="22">
        <v>64116</v>
      </c>
      <c r="BX267" s="22">
        <v>1331</v>
      </c>
      <c r="BY267" s="22">
        <v>0</v>
      </c>
      <c r="BZ267" s="22">
        <v>0</v>
      </c>
      <c r="CA267" s="22">
        <v>0</v>
      </c>
      <c r="CB267" s="22">
        <v>0</v>
      </c>
      <c r="CC267" s="22">
        <v>0</v>
      </c>
      <c r="CD267" s="22">
        <v>0</v>
      </c>
      <c r="CE267" s="22">
        <v>663674</v>
      </c>
      <c r="CF267" s="22">
        <v>1069322</v>
      </c>
    </row>
    <row r="268" spans="1:84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179341</v>
      </c>
      <c r="F268" s="22">
        <v>0</v>
      </c>
      <c r="G268" s="22">
        <v>65765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93496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8775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11533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  <c r="AR268" s="22">
        <v>358910</v>
      </c>
      <c r="AS268" s="22">
        <v>0</v>
      </c>
      <c r="AT268" s="22">
        <v>72648</v>
      </c>
      <c r="AU268" s="22">
        <v>0</v>
      </c>
      <c r="AV268" s="22">
        <v>10991</v>
      </c>
      <c r="AW268" s="22">
        <v>12500</v>
      </c>
      <c r="AX268" s="22">
        <v>0</v>
      </c>
      <c r="AY268" s="22">
        <v>0</v>
      </c>
      <c r="AZ268" s="22">
        <v>0</v>
      </c>
      <c r="BA268" s="22">
        <v>0</v>
      </c>
      <c r="BB268" s="22">
        <v>0</v>
      </c>
      <c r="BC268" s="22">
        <v>109057</v>
      </c>
      <c r="BD268" s="22">
        <v>0</v>
      </c>
      <c r="BE268" s="22">
        <v>0</v>
      </c>
      <c r="BF268" s="22">
        <v>0</v>
      </c>
      <c r="BG268" s="22">
        <v>0</v>
      </c>
      <c r="BH268" s="22">
        <v>0</v>
      </c>
      <c r="BI268" s="22">
        <v>32635</v>
      </c>
      <c r="BJ268" s="22">
        <v>1100</v>
      </c>
      <c r="BK268" s="22">
        <v>0</v>
      </c>
      <c r="BL268" s="22">
        <v>0</v>
      </c>
      <c r="BM268" s="22">
        <v>0</v>
      </c>
      <c r="BN268" s="22">
        <v>0</v>
      </c>
      <c r="BO268" s="22">
        <v>0</v>
      </c>
      <c r="BP268" s="22">
        <v>6300</v>
      </c>
      <c r="BQ268" s="22">
        <v>0</v>
      </c>
      <c r="BR268" s="22">
        <v>0</v>
      </c>
      <c r="BS268" s="22">
        <v>0</v>
      </c>
      <c r="BT268" s="22">
        <v>0</v>
      </c>
      <c r="BU268" s="22">
        <v>0</v>
      </c>
      <c r="BV268" s="22">
        <v>0</v>
      </c>
      <c r="BW268" s="22">
        <v>23449</v>
      </c>
      <c r="BX268" s="22">
        <v>1186</v>
      </c>
      <c r="BY268" s="22">
        <v>0</v>
      </c>
      <c r="BZ268" s="22">
        <v>0</v>
      </c>
      <c r="CA268" s="22">
        <v>0</v>
      </c>
      <c r="CB268" s="22">
        <v>0</v>
      </c>
      <c r="CC268" s="22">
        <v>0</v>
      </c>
      <c r="CD268" s="22">
        <v>0</v>
      </c>
      <c r="CE268" s="22">
        <v>269866</v>
      </c>
      <c r="CF268" s="22">
        <v>89044</v>
      </c>
    </row>
    <row r="269" spans="1:84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77590</v>
      </c>
      <c r="F269" s="22">
        <v>0</v>
      </c>
      <c r="G269" s="22">
        <v>0</v>
      </c>
      <c r="H269" s="22">
        <v>31444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1875</v>
      </c>
      <c r="AN269" s="22">
        <v>0</v>
      </c>
      <c r="AO269" s="22">
        <v>0</v>
      </c>
      <c r="AP269" s="22">
        <v>0</v>
      </c>
      <c r="AQ269" s="22">
        <v>0</v>
      </c>
      <c r="AR269" s="22">
        <v>110909</v>
      </c>
      <c r="AS269" s="22">
        <v>4900</v>
      </c>
      <c r="AT269" s="22">
        <v>49342</v>
      </c>
      <c r="AU269" s="22">
        <v>0</v>
      </c>
      <c r="AV269" s="22">
        <v>6408</v>
      </c>
      <c r="AW269" s="22">
        <v>4592</v>
      </c>
      <c r="AX269" s="22">
        <v>0</v>
      </c>
      <c r="AY269" s="22">
        <v>0</v>
      </c>
      <c r="AZ269" s="22">
        <v>0</v>
      </c>
      <c r="BA269" s="22">
        <v>0</v>
      </c>
      <c r="BB269" s="22">
        <v>0</v>
      </c>
      <c r="BC269" s="22">
        <v>15599</v>
      </c>
      <c r="BD269" s="22">
        <v>0</v>
      </c>
      <c r="BE269" s="22">
        <v>0</v>
      </c>
      <c r="BF269" s="22">
        <v>0</v>
      </c>
      <c r="BG269" s="22">
        <v>0</v>
      </c>
      <c r="BH269" s="22">
        <v>0</v>
      </c>
      <c r="BI269" s="22">
        <v>0</v>
      </c>
      <c r="BJ269" s="22">
        <v>10428</v>
      </c>
      <c r="BK269" s="22">
        <v>0</v>
      </c>
      <c r="BL269" s="22">
        <v>0</v>
      </c>
      <c r="BM269" s="22">
        <v>0</v>
      </c>
      <c r="BN269" s="22">
        <v>0</v>
      </c>
      <c r="BO269" s="22">
        <v>0</v>
      </c>
      <c r="BP269" s="22">
        <v>0</v>
      </c>
      <c r="BQ269" s="22">
        <v>0</v>
      </c>
      <c r="BR269" s="22">
        <v>0</v>
      </c>
      <c r="BS269" s="22">
        <v>0</v>
      </c>
      <c r="BT269" s="22">
        <v>0</v>
      </c>
      <c r="BU269" s="22">
        <v>0</v>
      </c>
      <c r="BV269" s="22">
        <v>0</v>
      </c>
      <c r="BW269" s="22">
        <v>0</v>
      </c>
      <c r="BX269" s="22">
        <v>0</v>
      </c>
      <c r="BY269" s="22">
        <v>0</v>
      </c>
      <c r="BZ269" s="22">
        <v>18257</v>
      </c>
      <c r="CA269" s="22">
        <v>0</v>
      </c>
      <c r="CB269" s="22">
        <v>0</v>
      </c>
      <c r="CC269" s="22">
        <v>0</v>
      </c>
      <c r="CD269" s="22">
        <v>0</v>
      </c>
      <c r="CE269" s="22">
        <v>109526</v>
      </c>
      <c r="CF269" s="22">
        <v>1383</v>
      </c>
    </row>
    <row r="270" spans="1:84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62450</v>
      </c>
      <c r="F270" s="22">
        <v>0</v>
      </c>
      <c r="G270" s="22">
        <v>0</v>
      </c>
      <c r="H270" s="22">
        <v>32681</v>
      </c>
      <c r="I270" s="22">
        <v>0</v>
      </c>
      <c r="J270" s="22">
        <v>49952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2510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3288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7915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  <c r="AR270" s="22">
        <v>158796</v>
      </c>
      <c r="AS270" s="22">
        <v>1438</v>
      </c>
      <c r="AT270" s="22">
        <v>48669</v>
      </c>
      <c r="AU270" s="22">
        <v>0</v>
      </c>
      <c r="AV270" s="22">
        <v>3185</v>
      </c>
      <c r="AW270" s="22">
        <v>10723</v>
      </c>
      <c r="AX270" s="22">
        <v>0</v>
      </c>
      <c r="AY270" s="22">
        <v>0</v>
      </c>
      <c r="AZ270" s="22">
        <v>0</v>
      </c>
      <c r="BA270" s="22">
        <v>0</v>
      </c>
      <c r="BB270" s="22">
        <v>5820</v>
      </c>
      <c r="BC270" s="22">
        <v>14525</v>
      </c>
      <c r="BD270" s="22">
        <v>0</v>
      </c>
      <c r="BE270" s="22">
        <v>0</v>
      </c>
      <c r="BF270" s="22">
        <v>0</v>
      </c>
      <c r="BG270" s="22">
        <v>0</v>
      </c>
      <c r="BH270" s="22">
        <v>742</v>
      </c>
      <c r="BI270" s="22">
        <v>10170</v>
      </c>
      <c r="BJ270" s="22">
        <v>0</v>
      </c>
      <c r="BK270" s="22">
        <v>0</v>
      </c>
      <c r="BL270" s="22">
        <v>0</v>
      </c>
      <c r="BM270" s="22">
        <v>0</v>
      </c>
      <c r="BN270" s="22">
        <v>0</v>
      </c>
      <c r="BO270" s="22">
        <v>0</v>
      </c>
      <c r="BP270" s="22">
        <v>1297</v>
      </c>
      <c r="BQ270" s="22">
        <v>0</v>
      </c>
      <c r="BR270" s="22">
        <v>0</v>
      </c>
      <c r="BS270" s="22">
        <v>0</v>
      </c>
      <c r="BT270" s="22">
        <v>0</v>
      </c>
      <c r="BU270" s="22">
        <v>0</v>
      </c>
      <c r="BV270" s="22">
        <v>0</v>
      </c>
      <c r="BW270" s="22">
        <v>8100</v>
      </c>
      <c r="BX270" s="22">
        <v>1506</v>
      </c>
      <c r="BY270" s="22">
        <v>0</v>
      </c>
      <c r="BZ270" s="22">
        <v>0</v>
      </c>
      <c r="CA270" s="22">
        <v>0</v>
      </c>
      <c r="CB270" s="22">
        <v>0</v>
      </c>
      <c r="CC270" s="22">
        <v>0</v>
      </c>
      <c r="CD270" s="22">
        <v>0</v>
      </c>
      <c r="CE270" s="22">
        <v>106175</v>
      </c>
      <c r="CF270" s="22">
        <v>52621</v>
      </c>
    </row>
    <row r="271" spans="1:84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396983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  <c r="AR271" s="22">
        <v>396983</v>
      </c>
      <c r="AS271" s="22">
        <v>359</v>
      </c>
      <c r="AT271" s="22">
        <v>42859</v>
      </c>
      <c r="AU271" s="22">
        <v>1247</v>
      </c>
      <c r="AV271" s="22">
        <v>1794</v>
      </c>
      <c r="AW271" s="22">
        <v>4660</v>
      </c>
      <c r="AX271" s="22">
        <v>0</v>
      </c>
      <c r="AY271" s="22">
        <v>0</v>
      </c>
      <c r="AZ271" s="22">
        <v>0</v>
      </c>
      <c r="BA271" s="22">
        <v>0</v>
      </c>
      <c r="BB271" s="22">
        <v>0</v>
      </c>
      <c r="BC271" s="22">
        <v>37094</v>
      </c>
      <c r="BD271" s="22">
        <v>0</v>
      </c>
      <c r="BE271" s="22">
        <v>0</v>
      </c>
      <c r="BF271" s="22">
        <v>0</v>
      </c>
      <c r="BG271" s="22">
        <v>0</v>
      </c>
      <c r="BH271" s="22">
        <v>77</v>
      </c>
      <c r="BI271" s="22">
        <v>3455</v>
      </c>
      <c r="BJ271" s="22">
        <v>5292</v>
      </c>
      <c r="BK271" s="22">
        <v>0</v>
      </c>
      <c r="BL271" s="22">
        <v>0</v>
      </c>
      <c r="BM271" s="22">
        <v>0</v>
      </c>
      <c r="BN271" s="22">
        <v>0</v>
      </c>
      <c r="BO271" s="22">
        <v>0</v>
      </c>
      <c r="BP271" s="22">
        <v>0</v>
      </c>
      <c r="BQ271" s="22">
        <v>0</v>
      </c>
      <c r="BR271" s="22">
        <v>0</v>
      </c>
      <c r="BS271" s="22">
        <v>0</v>
      </c>
      <c r="BT271" s="22">
        <v>0</v>
      </c>
      <c r="BU271" s="22">
        <v>0</v>
      </c>
      <c r="BV271" s="22">
        <v>0</v>
      </c>
      <c r="BW271" s="22">
        <v>35294</v>
      </c>
      <c r="BX271" s="22">
        <v>0</v>
      </c>
      <c r="BY271" s="22">
        <v>0</v>
      </c>
      <c r="BZ271" s="22">
        <v>0</v>
      </c>
      <c r="CA271" s="22">
        <v>0</v>
      </c>
      <c r="CB271" s="22">
        <v>0</v>
      </c>
      <c r="CC271" s="22">
        <v>0</v>
      </c>
      <c r="CD271" s="22">
        <v>0</v>
      </c>
      <c r="CE271" s="22">
        <v>132131</v>
      </c>
      <c r="CF271" s="22">
        <v>264852</v>
      </c>
    </row>
    <row r="272" spans="1:84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295407</v>
      </c>
      <c r="F272" s="22">
        <v>0</v>
      </c>
      <c r="G272" s="22">
        <v>61662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1685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98519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15892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30000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  <c r="AR272" s="22">
        <v>503165</v>
      </c>
      <c r="AS272" s="22">
        <v>0</v>
      </c>
      <c r="AT272" s="22">
        <v>133823</v>
      </c>
      <c r="AU272" s="22">
        <v>0</v>
      </c>
      <c r="AV272" s="22">
        <v>17782</v>
      </c>
      <c r="AW272" s="22">
        <v>13253</v>
      </c>
      <c r="AX272" s="22">
        <v>3866</v>
      </c>
      <c r="AY272" s="22">
        <v>0</v>
      </c>
      <c r="AZ272" s="22">
        <v>0</v>
      </c>
      <c r="BA272" s="22">
        <v>0</v>
      </c>
      <c r="BB272" s="22">
        <v>0</v>
      </c>
      <c r="BC272" s="22">
        <v>183933</v>
      </c>
      <c r="BD272" s="22">
        <v>0</v>
      </c>
      <c r="BE272" s="22">
        <v>0</v>
      </c>
      <c r="BF272" s="22">
        <v>0</v>
      </c>
      <c r="BG272" s="22">
        <v>0</v>
      </c>
      <c r="BH272" s="22">
        <v>0</v>
      </c>
      <c r="BI272" s="22">
        <v>174166</v>
      </c>
      <c r="BJ272" s="22">
        <v>28215</v>
      </c>
      <c r="BK272" s="22">
        <v>0</v>
      </c>
      <c r="BL272" s="22">
        <v>0</v>
      </c>
      <c r="BM272" s="22">
        <v>0</v>
      </c>
      <c r="BN272" s="22">
        <v>0</v>
      </c>
      <c r="BO272" s="22">
        <v>0</v>
      </c>
      <c r="BP272" s="22">
        <v>13924</v>
      </c>
      <c r="BQ272" s="22">
        <v>0</v>
      </c>
      <c r="BR272" s="22">
        <v>0</v>
      </c>
      <c r="BS272" s="22">
        <v>0</v>
      </c>
      <c r="BT272" s="22">
        <v>0</v>
      </c>
      <c r="BU272" s="22">
        <v>0</v>
      </c>
      <c r="BV272" s="22">
        <v>0</v>
      </c>
      <c r="BW272" s="22">
        <v>90180</v>
      </c>
      <c r="BX272" s="22">
        <v>0</v>
      </c>
      <c r="BY272" s="22">
        <v>0</v>
      </c>
      <c r="BZ272" s="22">
        <v>0</v>
      </c>
      <c r="CA272" s="22">
        <v>0</v>
      </c>
      <c r="CB272" s="22">
        <v>0</v>
      </c>
      <c r="CC272" s="22">
        <v>0</v>
      </c>
      <c r="CD272" s="22">
        <v>0</v>
      </c>
      <c r="CE272" s="22">
        <v>659142</v>
      </c>
      <c r="CF272" s="22">
        <v>-155977</v>
      </c>
    </row>
    <row r="273" spans="1:84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153831</v>
      </c>
      <c r="F273" s="22">
        <v>0</v>
      </c>
      <c r="G273" s="22">
        <v>4326</v>
      </c>
      <c r="H273" s="22">
        <v>25757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1662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155121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  <c r="AR273" s="22">
        <v>340697</v>
      </c>
      <c r="AS273" s="22">
        <v>4975</v>
      </c>
      <c r="AT273" s="22">
        <v>98249</v>
      </c>
      <c r="AU273" s="22">
        <v>0</v>
      </c>
      <c r="AV273" s="22">
        <v>9207</v>
      </c>
      <c r="AW273" s="22">
        <v>25157</v>
      </c>
      <c r="AX273" s="22">
        <v>0</v>
      </c>
      <c r="AY273" s="22">
        <v>0</v>
      </c>
      <c r="AZ273" s="22">
        <v>0</v>
      </c>
      <c r="BA273" s="22">
        <v>9957</v>
      </c>
      <c r="BB273" s="22">
        <v>490</v>
      </c>
      <c r="BC273" s="22">
        <v>30347</v>
      </c>
      <c r="BD273" s="22">
        <v>0</v>
      </c>
      <c r="BE273" s="22">
        <v>0</v>
      </c>
      <c r="BF273" s="22">
        <v>0</v>
      </c>
      <c r="BG273" s="22">
        <v>0</v>
      </c>
      <c r="BH273" s="22">
        <v>57</v>
      </c>
      <c r="BI273" s="22">
        <v>97</v>
      </c>
      <c r="BJ273" s="22">
        <v>16832</v>
      </c>
      <c r="BK273" s="22">
        <v>1387</v>
      </c>
      <c r="BL273" s="22">
        <v>0</v>
      </c>
      <c r="BM273" s="22">
        <v>0</v>
      </c>
      <c r="BN273" s="22">
        <v>0</v>
      </c>
      <c r="BO273" s="22">
        <v>0</v>
      </c>
      <c r="BP273" s="22">
        <v>0</v>
      </c>
      <c r="BQ273" s="22">
        <v>0</v>
      </c>
      <c r="BR273" s="22">
        <v>0</v>
      </c>
      <c r="BS273" s="22">
        <v>0</v>
      </c>
      <c r="BT273" s="22">
        <v>0</v>
      </c>
      <c r="BU273" s="22">
        <v>0</v>
      </c>
      <c r="BV273" s="22">
        <v>0</v>
      </c>
      <c r="BW273" s="22">
        <v>0</v>
      </c>
      <c r="BX273" s="22">
        <v>960</v>
      </c>
      <c r="BY273" s="22">
        <v>0</v>
      </c>
      <c r="BZ273" s="22">
        <v>36856</v>
      </c>
      <c r="CA273" s="22">
        <v>0</v>
      </c>
      <c r="CB273" s="22">
        <v>0</v>
      </c>
      <c r="CC273" s="22">
        <v>0</v>
      </c>
      <c r="CD273" s="22">
        <v>0</v>
      </c>
      <c r="CE273" s="22">
        <v>234571</v>
      </c>
      <c r="CF273" s="22">
        <v>106126</v>
      </c>
    </row>
    <row r="274" spans="1:84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534195</v>
      </c>
      <c r="F274" s="22">
        <v>0</v>
      </c>
      <c r="G274" s="22">
        <v>118282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5000</v>
      </c>
      <c r="N274" s="22">
        <v>0</v>
      </c>
      <c r="O274" s="22">
        <v>0</v>
      </c>
      <c r="P274" s="22">
        <v>152302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2387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13496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  <c r="AR274" s="22">
        <v>825662</v>
      </c>
      <c r="AS274" s="22">
        <v>0</v>
      </c>
      <c r="AT274" s="22">
        <v>225219</v>
      </c>
      <c r="AU274" s="22">
        <v>0</v>
      </c>
      <c r="AV274" s="22">
        <v>24104</v>
      </c>
      <c r="AW274" s="22">
        <v>24599</v>
      </c>
      <c r="AX274" s="22">
        <v>6303</v>
      </c>
      <c r="AY274" s="22">
        <v>0</v>
      </c>
      <c r="AZ274" s="22">
        <v>14633</v>
      </c>
      <c r="BA274" s="22">
        <v>0</v>
      </c>
      <c r="BB274" s="22">
        <v>0</v>
      </c>
      <c r="BC274" s="22">
        <v>233069</v>
      </c>
      <c r="BD274" s="22">
        <v>0</v>
      </c>
      <c r="BE274" s="22">
        <v>0</v>
      </c>
      <c r="BF274" s="22">
        <v>0</v>
      </c>
      <c r="BG274" s="22">
        <v>0</v>
      </c>
      <c r="BH274" s="22">
        <v>0</v>
      </c>
      <c r="BI274" s="22">
        <v>93420</v>
      </c>
      <c r="BJ274" s="22">
        <v>38434</v>
      </c>
      <c r="BK274" s="22">
        <v>0</v>
      </c>
      <c r="BL274" s="22">
        <v>0</v>
      </c>
      <c r="BM274" s="22">
        <v>0</v>
      </c>
      <c r="BN274" s="22">
        <v>0</v>
      </c>
      <c r="BO274" s="22">
        <v>0</v>
      </c>
      <c r="BP274" s="22">
        <v>15871</v>
      </c>
      <c r="BQ274" s="22">
        <v>0</v>
      </c>
      <c r="BR274" s="22">
        <v>0</v>
      </c>
      <c r="BS274" s="22">
        <v>0</v>
      </c>
      <c r="BT274" s="22">
        <v>0</v>
      </c>
      <c r="BU274" s="22">
        <v>0</v>
      </c>
      <c r="BV274" s="22">
        <v>0</v>
      </c>
      <c r="BW274" s="22">
        <v>180283</v>
      </c>
      <c r="BX274" s="22">
        <v>0</v>
      </c>
      <c r="BY274" s="22">
        <v>0</v>
      </c>
      <c r="BZ274" s="22">
        <v>0</v>
      </c>
      <c r="CA274" s="22">
        <v>0</v>
      </c>
      <c r="CB274" s="22">
        <v>0</v>
      </c>
      <c r="CC274" s="22">
        <v>0</v>
      </c>
      <c r="CD274" s="22">
        <v>0</v>
      </c>
      <c r="CE274" s="22">
        <v>855935</v>
      </c>
      <c r="CF274" s="22">
        <v>-30273</v>
      </c>
    </row>
    <row r="275" spans="1:84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227819</v>
      </c>
      <c r="F275" s="22">
        <v>0</v>
      </c>
      <c r="G275" s="22">
        <v>110453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322494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30386</v>
      </c>
      <c r="W275" s="22">
        <v>0</v>
      </c>
      <c r="X275" s="22">
        <v>1110</v>
      </c>
      <c r="Y275" s="22">
        <v>0</v>
      </c>
      <c r="Z275" s="22">
        <v>0</v>
      </c>
      <c r="AA275" s="22">
        <v>0</v>
      </c>
      <c r="AB275" s="22">
        <v>0</v>
      </c>
      <c r="AC275" s="22">
        <v>7122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  <c r="AR275" s="22">
        <v>699384</v>
      </c>
      <c r="AS275" s="22">
        <v>0</v>
      </c>
      <c r="AT275" s="22">
        <v>149171</v>
      </c>
      <c r="AU275" s="22">
        <v>0</v>
      </c>
      <c r="AV275" s="22">
        <v>23007</v>
      </c>
      <c r="AW275" s="22">
        <v>17714</v>
      </c>
      <c r="AX275" s="22">
        <v>4824</v>
      </c>
      <c r="AY275" s="22">
        <v>0</v>
      </c>
      <c r="AZ275" s="22">
        <v>0</v>
      </c>
      <c r="BA275" s="22">
        <v>0</v>
      </c>
      <c r="BB275" s="22">
        <v>0</v>
      </c>
      <c r="BC275" s="22">
        <v>182847</v>
      </c>
      <c r="BD275" s="22">
        <v>0</v>
      </c>
      <c r="BE275" s="22">
        <v>0</v>
      </c>
      <c r="BF275" s="22">
        <v>0</v>
      </c>
      <c r="BG275" s="22">
        <v>0</v>
      </c>
      <c r="BH275" s="22">
        <v>0</v>
      </c>
      <c r="BI275" s="22">
        <v>81454</v>
      </c>
      <c r="BJ275" s="22">
        <v>36126</v>
      </c>
      <c r="BK275" s="22">
        <v>0</v>
      </c>
      <c r="BL275" s="22">
        <v>0</v>
      </c>
      <c r="BM275" s="22">
        <v>0</v>
      </c>
      <c r="BN275" s="22">
        <v>0</v>
      </c>
      <c r="BO275" s="22">
        <v>0</v>
      </c>
      <c r="BP275" s="22">
        <v>4670</v>
      </c>
      <c r="BQ275" s="22">
        <v>0</v>
      </c>
      <c r="BR275" s="22">
        <v>0</v>
      </c>
      <c r="BS275" s="22">
        <v>0</v>
      </c>
      <c r="BT275" s="22">
        <v>0</v>
      </c>
      <c r="BU275" s="22">
        <v>0</v>
      </c>
      <c r="BV275" s="22">
        <v>0</v>
      </c>
      <c r="BW275" s="22">
        <v>16720</v>
      </c>
      <c r="BX275" s="22">
        <v>1610</v>
      </c>
      <c r="BY275" s="22">
        <v>0</v>
      </c>
      <c r="BZ275" s="22">
        <v>0</v>
      </c>
      <c r="CA275" s="22">
        <v>0</v>
      </c>
      <c r="CB275" s="22">
        <v>0</v>
      </c>
      <c r="CC275" s="22">
        <v>0</v>
      </c>
      <c r="CD275" s="22">
        <v>0</v>
      </c>
      <c r="CE275" s="22">
        <v>518143</v>
      </c>
      <c r="CF275" s="22">
        <v>181241</v>
      </c>
    </row>
    <row r="276" spans="1:84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364145</v>
      </c>
      <c r="F276" s="22">
        <v>0</v>
      </c>
      <c r="G276" s="22">
        <v>125296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39187</v>
      </c>
      <c r="Q276" s="22">
        <v>0</v>
      </c>
      <c r="R276" s="22">
        <v>0</v>
      </c>
      <c r="S276" s="22">
        <v>12941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7624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75121</v>
      </c>
      <c r="AK276" s="22">
        <v>13708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  <c r="AR276" s="22">
        <v>638022</v>
      </c>
      <c r="AS276" s="22">
        <v>14504</v>
      </c>
      <c r="AT276" s="22">
        <v>168322</v>
      </c>
      <c r="AU276" s="22">
        <v>0</v>
      </c>
      <c r="AV276" s="22">
        <v>19287</v>
      </c>
      <c r="AW276" s="22">
        <v>8356</v>
      </c>
      <c r="AX276" s="22">
        <v>2750</v>
      </c>
      <c r="AY276" s="22">
        <v>0</v>
      </c>
      <c r="AZ276" s="22">
        <v>13495</v>
      </c>
      <c r="BA276" s="22">
        <v>0</v>
      </c>
      <c r="BB276" s="22">
        <v>0</v>
      </c>
      <c r="BC276" s="22">
        <v>280462</v>
      </c>
      <c r="BD276" s="22">
        <v>0</v>
      </c>
      <c r="BE276" s="22">
        <v>0</v>
      </c>
      <c r="BF276" s="22">
        <v>0</v>
      </c>
      <c r="BG276" s="22">
        <v>0</v>
      </c>
      <c r="BH276" s="22">
        <v>0</v>
      </c>
      <c r="BI276" s="22">
        <v>0</v>
      </c>
      <c r="BJ276" s="22">
        <v>26489</v>
      </c>
      <c r="BK276" s="22">
        <v>0</v>
      </c>
      <c r="BL276" s="22">
        <v>1096</v>
      </c>
      <c r="BM276" s="22">
        <v>0</v>
      </c>
      <c r="BN276" s="22">
        <v>0</v>
      </c>
      <c r="BO276" s="22">
        <v>0</v>
      </c>
      <c r="BP276" s="22">
        <v>31727</v>
      </c>
      <c r="BQ276" s="22">
        <v>0</v>
      </c>
      <c r="BR276" s="22">
        <v>0</v>
      </c>
      <c r="BS276" s="22">
        <v>0</v>
      </c>
      <c r="BT276" s="22">
        <v>0</v>
      </c>
      <c r="BU276" s="22">
        <v>0</v>
      </c>
      <c r="BV276" s="22">
        <v>0</v>
      </c>
      <c r="BW276" s="22">
        <v>68449</v>
      </c>
      <c r="BX276" s="22">
        <v>14082</v>
      </c>
      <c r="BY276" s="22">
        <v>0</v>
      </c>
      <c r="BZ276" s="22">
        <v>0</v>
      </c>
      <c r="CA276" s="22">
        <v>0</v>
      </c>
      <c r="CB276" s="22">
        <v>0</v>
      </c>
      <c r="CC276" s="22">
        <v>0</v>
      </c>
      <c r="CD276" s="22">
        <v>0</v>
      </c>
      <c r="CE276" s="22">
        <v>649019</v>
      </c>
      <c r="CF276" s="22">
        <v>-10997</v>
      </c>
    </row>
    <row r="277" spans="1:84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197045</v>
      </c>
      <c r="F277" s="22">
        <v>0</v>
      </c>
      <c r="G277" s="22">
        <v>11237</v>
      </c>
      <c r="H277" s="22">
        <v>0</v>
      </c>
      <c r="I277" s="22">
        <v>750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2546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174377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  <c r="AR277" s="22">
        <v>385955</v>
      </c>
      <c r="AS277" s="22">
        <v>12731</v>
      </c>
      <c r="AT277" s="22">
        <v>64974</v>
      </c>
      <c r="AU277" s="22">
        <v>0</v>
      </c>
      <c r="AV277" s="22">
        <v>6313</v>
      </c>
      <c r="AW277" s="22">
        <v>14461</v>
      </c>
      <c r="AX277" s="22">
        <v>0</v>
      </c>
      <c r="AY277" s="22">
        <v>0</v>
      </c>
      <c r="AZ277" s="22">
        <v>0</v>
      </c>
      <c r="BA277" s="22">
        <v>0</v>
      </c>
      <c r="BB277" s="22">
        <v>0</v>
      </c>
      <c r="BC277" s="22">
        <v>28265</v>
      </c>
      <c r="BD277" s="22">
        <v>0</v>
      </c>
      <c r="BE277" s="22">
        <v>0</v>
      </c>
      <c r="BF277" s="22">
        <v>0</v>
      </c>
      <c r="BG277" s="22">
        <v>0</v>
      </c>
      <c r="BH277" s="22">
        <v>0</v>
      </c>
      <c r="BI277" s="22">
        <v>13792</v>
      </c>
      <c r="BJ277" s="22">
        <v>7877</v>
      </c>
      <c r="BK277" s="22">
        <v>0</v>
      </c>
      <c r="BL277" s="22">
        <v>0</v>
      </c>
      <c r="BM277" s="22">
        <v>0</v>
      </c>
      <c r="BN277" s="22">
        <v>0</v>
      </c>
      <c r="BO277" s="22">
        <v>0</v>
      </c>
      <c r="BP277" s="22">
        <v>13317</v>
      </c>
      <c r="BQ277" s="22">
        <v>0</v>
      </c>
      <c r="BR277" s="22">
        <v>0</v>
      </c>
      <c r="BS277" s="22">
        <v>0</v>
      </c>
      <c r="BT277" s="22">
        <v>0</v>
      </c>
      <c r="BU277" s="22">
        <v>0</v>
      </c>
      <c r="BV277" s="22">
        <v>0</v>
      </c>
      <c r="BW277" s="22">
        <v>37593</v>
      </c>
      <c r="BX277" s="22">
        <v>321</v>
      </c>
      <c r="BY277" s="22">
        <v>0</v>
      </c>
      <c r="BZ277" s="22">
        <v>0</v>
      </c>
      <c r="CA277" s="22">
        <v>0</v>
      </c>
      <c r="CB277" s="22">
        <v>0</v>
      </c>
      <c r="CC277" s="22">
        <v>0</v>
      </c>
      <c r="CD277" s="22">
        <v>0</v>
      </c>
      <c r="CE277" s="22">
        <v>199644</v>
      </c>
      <c r="CF277" s="22">
        <v>186311</v>
      </c>
    </row>
    <row r="278" spans="1:84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108423</v>
      </c>
      <c r="F278" s="22">
        <v>0</v>
      </c>
      <c r="G278" s="22">
        <v>5545</v>
      </c>
      <c r="H278" s="22">
        <v>0</v>
      </c>
      <c r="I278" s="22">
        <v>1510</v>
      </c>
      <c r="J278" s="22">
        <v>2920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14099</v>
      </c>
      <c r="Q278" s="22">
        <v>0</v>
      </c>
      <c r="R278" s="22">
        <v>0</v>
      </c>
      <c r="S278" s="22">
        <v>13953</v>
      </c>
      <c r="T278" s="22">
        <v>0</v>
      </c>
      <c r="U278" s="22">
        <v>0</v>
      </c>
      <c r="V278" s="22">
        <v>0</v>
      </c>
      <c r="W278" s="22">
        <v>4857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97509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3653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  <c r="AR278" s="22">
        <v>252469</v>
      </c>
      <c r="AS278" s="22">
        <v>10927</v>
      </c>
      <c r="AT278" s="22">
        <v>46395</v>
      </c>
      <c r="AU278" s="22">
        <v>0</v>
      </c>
      <c r="AV278" s="22">
        <v>4114</v>
      </c>
      <c r="AW278" s="22">
        <v>3256</v>
      </c>
      <c r="AX278" s="22">
        <v>202</v>
      </c>
      <c r="AY278" s="22">
        <v>0</v>
      </c>
      <c r="AZ278" s="22">
        <v>0</v>
      </c>
      <c r="BA278" s="22">
        <v>1712</v>
      </c>
      <c r="BB278" s="22">
        <v>0</v>
      </c>
      <c r="BC278" s="22">
        <v>84649</v>
      </c>
      <c r="BD278" s="22">
        <v>0</v>
      </c>
      <c r="BE278" s="22">
        <v>0</v>
      </c>
      <c r="BF278" s="22">
        <v>13953</v>
      </c>
      <c r="BG278" s="22">
        <v>0</v>
      </c>
      <c r="BH278" s="22">
        <v>0</v>
      </c>
      <c r="BI278" s="22">
        <v>0</v>
      </c>
      <c r="BJ278" s="22">
        <v>13333</v>
      </c>
      <c r="BK278" s="22">
        <v>0</v>
      </c>
      <c r="BL278" s="22">
        <v>0</v>
      </c>
      <c r="BM278" s="22">
        <v>0</v>
      </c>
      <c r="BN278" s="22">
        <v>0</v>
      </c>
      <c r="BO278" s="22">
        <v>0</v>
      </c>
      <c r="BP278" s="22">
        <v>0</v>
      </c>
      <c r="BQ278" s="22">
        <v>97528</v>
      </c>
      <c r="BR278" s="22">
        <v>0</v>
      </c>
      <c r="BS278" s="22">
        <v>0</v>
      </c>
      <c r="BT278" s="22">
        <v>0</v>
      </c>
      <c r="BU278" s="22">
        <v>0</v>
      </c>
      <c r="BV278" s="22">
        <v>0</v>
      </c>
      <c r="BW278" s="22">
        <v>28819</v>
      </c>
      <c r="BX278" s="22">
        <v>0</v>
      </c>
      <c r="BY278" s="22">
        <v>0</v>
      </c>
      <c r="BZ278" s="22">
        <v>0</v>
      </c>
      <c r="CA278" s="22">
        <v>0</v>
      </c>
      <c r="CB278" s="22">
        <v>0</v>
      </c>
      <c r="CC278" s="22">
        <v>0</v>
      </c>
      <c r="CD278" s="22">
        <v>0</v>
      </c>
      <c r="CE278" s="22">
        <v>304888</v>
      </c>
      <c r="CF278" s="22">
        <v>-52419</v>
      </c>
    </row>
    <row r="279" spans="1:84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331005</v>
      </c>
      <c r="F279" s="22">
        <v>0</v>
      </c>
      <c r="G279" s="22">
        <v>61008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4042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  <c r="AR279" s="22">
        <v>396055</v>
      </c>
      <c r="AS279" s="22">
        <v>8365</v>
      </c>
      <c r="AT279" s="22">
        <v>102026</v>
      </c>
      <c r="AU279" s="22">
        <v>0</v>
      </c>
      <c r="AV279" s="22">
        <v>0</v>
      </c>
      <c r="AW279" s="22">
        <v>13460</v>
      </c>
      <c r="AX279" s="22">
        <v>0</v>
      </c>
      <c r="AY279" s="22">
        <v>0</v>
      </c>
      <c r="AZ279" s="22">
        <v>24074</v>
      </c>
      <c r="BA279" s="22">
        <v>0</v>
      </c>
      <c r="BB279" s="22">
        <v>0</v>
      </c>
      <c r="BC279" s="22">
        <v>0</v>
      </c>
      <c r="BD279" s="22">
        <v>0</v>
      </c>
      <c r="BE279" s="22">
        <v>199632</v>
      </c>
      <c r="BF279" s="22">
        <v>8854</v>
      </c>
      <c r="BG279" s="22">
        <v>0</v>
      </c>
      <c r="BH279" s="22">
        <v>0</v>
      </c>
      <c r="BI279" s="22">
        <v>0</v>
      </c>
      <c r="BJ279" s="22">
        <v>47729</v>
      </c>
      <c r="BK279" s="22">
        <v>0</v>
      </c>
      <c r="BL279" s="22">
        <v>0</v>
      </c>
      <c r="BM279" s="22">
        <v>0</v>
      </c>
      <c r="BN279" s="22">
        <v>0</v>
      </c>
      <c r="BO279" s="22">
        <v>0</v>
      </c>
      <c r="BP279" s="22">
        <v>26681</v>
      </c>
      <c r="BQ279" s="22">
        <v>0</v>
      </c>
      <c r="BR279" s="22">
        <v>0</v>
      </c>
      <c r="BS279" s="22">
        <v>0</v>
      </c>
      <c r="BT279" s="22">
        <v>0</v>
      </c>
      <c r="BU279" s="22">
        <v>0</v>
      </c>
      <c r="BV279" s="22">
        <v>0</v>
      </c>
      <c r="BW279" s="22">
        <v>79593</v>
      </c>
      <c r="BX279" s="22">
        <v>2459</v>
      </c>
      <c r="BY279" s="22">
        <v>0</v>
      </c>
      <c r="BZ279" s="22">
        <v>0</v>
      </c>
      <c r="CA279" s="22">
        <v>0</v>
      </c>
      <c r="CB279" s="22">
        <v>0</v>
      </c>
      <c r="CC279" s="22">
        <v>0</v>
      </c>
      <c r="CD279" s="22">
        <v>0</v>
      </c>
      <c r="CE279" s="22">
        <v>512873</v>
      </c>
      <c r="CF279" s="22">
        <v>-116818</v>
      </c>
    </row>
    <row r="280" spans="1:84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101177</v>
      </c>
      <c r="F280" s="22">
        <v>0</v>
      </c>
      <c r="G280" s="22">
        <v>30979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838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319000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  <c r="AR280" s="22">
        <v>451994</v>
      </c>
      <c r="AS280" s="22">
        <v>4594</v>
      </c>
      <c r="AT280" s="22">
        <v>51101</v>
      </c>
      <c r="AU280" s="22">
        <v>0</v>
      </c>
      <c r="AV280" s="22">
        <v>5338</v>
      </c>
      <c r="AW280" s="22">
        <v>2581</v>
      </c>
      <c r="AX280" s="22">
        <v>0</v>
      </c>
      <c r="AY280" s="22">
        <v>0</v>
      </c>
      <c r="AZ280" s="22">
        <v>0</v>
      </c>
      <c r="BA280" s="22">
        <v>0</v>
      </c>
      <c r="BB280" s="22">
        <v>0</v>
      </c>
      <c r="BC280" s="22">
        <v>56296</v>
      </c>
      <c r="BD280" s="22">
        <v>0</v>
      </c>
      <c r="BE280" s="22">
        <v>0</v>
      </c>
      <c r="BF280" s="22">
        <v>0</v>
      </c>
      <c r="BG280" s="22">
        <v>0</v>
      </c>
      <c r="BH280" s="22">
        <v>0</v>
      </c>
      <c r="BI280" s="22">
        <v>0</v>
      </c>
      <c r="BJ280" s="22">
        <v>18917</v>
      </c>
      <c r="BK280" s="22">
        <v>0</v>
      </c>
      <c r="BL280" s="22">
        <v>0</v>
      </c>
      <c r="BM280" s="22">
        <v>0</v>
      </c>
      <c r="BN280" s="22">
        <v>0</v>
      </c>
      <c r="BO280" s="22">
        <v>0</v>
      </c>
      <c r="BP280" s="22">
        <v>0</v>
      </c>
      <c r="BQ280" s="22">
        <v>0</v>
      </c>
      <c r="BR280" s="22">
        <v>0</v>
      </c>
      <c r="BS280" s="22">
        <v>0</v>
      </c>
      <c r="BT280" s="22">
        <v>0</v>
      </c>
      <c r="BU280" s="22">
        <v>0</v>
      </c>
      <c r="BV280" s="22">
        <v>0</v>
      </c>
      <c r="BW280" s="22">
        <v>26305</v>
      </c>
      <c r="BX280" s="22">
        <v>0</v>
      </c>
      <c r="BY280" s="22">
        <v>0</v>
      </c>
      <c r="BZ280" s="22">
        <v>0</v>
      </c>
      <c r="CA280" s="22">
        <v>0</v>
      </c>
      <c r="CB280" s="22">
        <v>0</v>
      </c>
      <c r="CC280" s="22">
        <v>0</v>
      </c>
      <c r="CD280" s="22">
        <v>0</v>
      </c>
      <c r="CE280" s="22">
        <v>165132</v>
      </c>
      <c r="CF280" s="22">
        <v>286862</v>
      </c>
    </row>
    <row r="281" spans="1:84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179637</v>
      </c>
      <c r="F281" s="22">
        <v>0</v>
      </c>
      <c r="G281" s="22">
        <v>57640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25857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37668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36187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  <c r="AR281" s="22">
        <v>336989</v>
      </c>
      <c r="AS281" s="22">
        <v>3692</v>
      </c>
      <c r="AT281" s="22">
        <v>90281</v>
      </c>
      <c r="AU281" s="22">
        <v>0</v>
      </c>
      <c r="AV281" s="22">
        <v>19412</v>
      </c>
      <c r="AW281" s="22">
        <v>6932</v>
      </c>
      <c r="AX281" s="22">
        <v>2019</v>
      </c>
      <c r="AY281" s="22">
        <v>0</v>
      </c>
      <c r="AZ281" s="22">
        <v>0</v>
      </c>
      <c r="BA281" s="22">
        <v>0</v>
      </c>
      <c r="BB281" s="22">
        <v>0</v>
      </c>
      <c r="BC281" s="22">
        <v>45548</v>
      </c>
      <c r="BD281" s="22">
        <v>0</v>
      </c>
      <c r="BE281" s="22">
        <v>0</v>
      </c>
      <c r="BF281" s="22">
        <v>0</v>
      </c>
      <c r="BG281" s="22">
        <v>0</v>
      </c>
      <c r="BH281" s="22">
        <v>0</v>
      </c>
      <c r="BI281" s="22">
        <v>20697</v>
      </c>
      <c r="BJ281" s="22">
        <v>11754</v>
      </c>
      <c r="BK281" s="22">
        <v>0</v>
      </c>
      <c r="BL281" s="22">
        <v>0</v>
      </c>
      <c r="BM281" s="22">
        <v>0</v>
      </c>
      <c r="BN281" s="22">
        <v>0</v>
      </c>
      <c r="BO281" s="22">
        <v>0</v>
      </c>
      <c r="BP281" s="22">
        <v>8936</v>
      </c>
      <c r="BQ281" s="22">
        <v>0</v>
      </c>
      <c r="BR281" s="22">
        <v>0</v>
      </c>
      <c r="BS281" s="22">
        <v>0</v>
      </c>
      <c r="BT281" s="22">
        <v>0</v>
      </c>
      <c r="BU281" s="22">
        <v>0</v>
      </c>
      <c r="BV281" s="22">
        <v>0</v>
      </c>
      <c r="BW281" s="22">
        <v>60234</v>
      </c>
      <c r="BX281" s="22">
        <v>0</v>
      </c>
      <c r="BY281" s="22">
        <v>0</v>
      </c>
      <c r="BZ281" s="22">
        <v>0</v>
      </c>
      <c r="CA281" s="22">
        <v>0</v>
      </c>
      <c r="CB281" s="22">
        <v>0</v>
      </c>
      <c r="CC281" s="22">
        <v>0</v>
      </c>
      <c r="CD281" s="22">
        <v>0</v>
      </c>
      <c r="CE281" s="22">
        <v>269505</v>
      </c>
      <c r="CF281" s="22">
        <v>67484</v>
      </c>
    </row>
    <row r="282" spans="1:84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568981</v>
      </c>
      <c r="F282" s="22">
        <v>0</v>
      </c>
      <c r="G282" s="22">
        <v>25186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900</v>
      </c>
      <c r="N282" s="22">
        <v>0</v>
      </c>
      <c r="O282" s="22">
        <v>0</v>
      </c>
      <c r="P282" s="22">
        <v>275970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60283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14951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0</v>
      </c>
      <c r="AR282" s="22">
        <v>946271</v>
      </c>
      <c r="AS282" s="22">
        <v>17157</v>
      </c>
      <c r="AT282" s="22">
        <v>212755</v>
      </c>
      <c r="AU282" s="22">
        <v>0</v>
      </c>
      <c r="AV282" s="22">
        <v>28725</v>
      </c>
      <c r="AW282" s="22">
        <v>13677</v>
      </c>
      <c r="AX282" s="22">
        <v>3538</v>
      </c>
      <c r="AY282" s="22">
        <v>0</v>
      </c>
      <c r="AZ282" s="22">
        <v>27657</v>
      </c>
      <c r="BA282" s="22">
        <v>0</v>
      </c>
      <c r="BB282" s="22">
        <v>0</v>
      </c>
      <c r="BC282" s="22">
        <v>86190</v>
      </c>
      <c r="BD282" s="22">
        <v>0</v>
      </c>
      <c r="BE282" s="22">
        <v>0</v>
      </c>
      <c r="BF282" s="22">
        <v>0</v>
      </c>
      <c r="BG282" s="22">
        <v>0</v>
      </c>
      <c r="BH282" s="22">
        <v>0</v>
      </c>
      <c r="BI282" s="22">
        <v>100601</v>
      </c>
      <c r="BJ282" s="22">
        <v>26640</v>
      </c>
      <c r="BK282" s="22">
        <v>0</v>
      </c>
      <c r="BL282" s="22">
        <v>0</v>
      </c>
      <c r="BM282" s="22">
        <v>0</v>
      </c>
      <c r="BN282" s="22">
        <v>0</v>
      </c>
      <c r="BO282" s="22">
        <v>0</v>
      </c>
      <c r="BP282" s="22">
        <v>13176</v>
      </c>
      <c r="BQ282" s="22">
        <v>0</v>
      </c>
      <c r="BR282" s="22">
        <v>0</v>
      </c>
      <c r="BS282" s="22">
        <v>0</v>
      </c>
      <c r="BT282" s="22">
        <v>0</v>
      </c>
      <c r="BU282" s="22">
        <v>0</v>
      </c>
      <c r="BV282" s="22">
        <v>0</v>
      </c>
      <c r="BW282" s="22">
        <v>84762</v>
      </c>
      <c r="BX282" s="22">
        <v>2010</v>
      </c>
      <c r="BY282" s="22">
        <v>0</v>
      </c>
      <c r="BZ282" s="22">
        <v>0</v>
      </c>
      <c r="CA282" s="22">
        <v>0</v>
      </c>
      <c r="CB282" s="22">
        <v>0</v>
      </c>
      <c r="CC282" s="22">
        <v>0</v>
      </c>
      <c r="CD282" s="22">
        <v>0</v>
      </c>
      <c r="CE282" s="22">
        <v>616888</v>
      </c>
      <c r="CF282" s="22">
        <v>329383</v>
      </c>
    </row>
    <row r="283" spans="1:84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93043</v>
      </c>
      <c r="F283" s="22">
        <v>0</v>
      </c>
      <c r="G283" s="22">
        <v>31073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22564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54215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  <c r="AR283" s="22">
        <v>200895</v>
      </c>
      <c r="AS283" s="22">
        <v>0</v>
      </c>
      <c r="AT283" s="22">
        <v>54531</v>
      </c>
      <c r="AU283" s="22">
        <v>0</v>
      </c>
      <c r="AV283" s="22">
        <v>25626</v>
      </c>
      <c r="AW283" s="22">
        <v>0</v>
      </c>
      <c r="AX283" s="22">
        <v>5000</v>
      </c>
      <c r="AY283" s="22">
        <v>0</v>
      </c>
      <c r="AZ283" s="22">
        <v>0</v>
      </c>
      <c r="BA283" s="22">
        <v>0</v>
      </c>
      <c r="BB283" s="22">
        <v>0</v>
      </c>
      <c r="BC283" s="22">
        <v>54787</v>
      </c>
      <c r="BD283" s="22">
        <v>0</v>
      </c>
      <c r="BE283" s="22">
        <v>0</v>
      </c>
      <c r="BF283" s="22">
        <v>0</v>
      </c>
      <c r="BG283" s="22">
        <v>0</v>
      </c>
      <c r="BH283" s="22">
        <v>448</v>
      </c>
      <c r="BI283" s="22">
        <v>0</v>
      </c>
      <c r="BJ283" s="22">
        <v>6041</v>
      </c>
      <c r="BK283" s="22">
        <v>0</v>
      </c>
      <c r="BL283" s="22">
        <v>0</v>
      </c>
      <c r="BM283" s="22">
        <v>0</v>
      </c>
      <c r="BN283" s="22">
        <v>0</v>
      </c>
      <c r="BO283" s="22">
        <v>0</v>
      </c>
      <c r="BP283" s="22">
        <v>601</v>
      </c>
      <c r="BQ283" s="22">
        <v>0</v>
      </c>
      <c r="BR283" s="22">
        <v>0</v>
      </c>
      <c r="BS283" s="22">
        <v>0</v>
      </c>
      <c r="BT283" s="22">
        <v>0</v>
      </c>
      <c r="BU283" s="22">
        <v>0</v>
      </c>
      <c r="BV283" s="22">
        <v>0</v>
      </c>
      <c r="BW283" s="22">
        <v>32650</v>
      </c>
      <c r="BX283" s="22">
        <v>0</v>
      </c>
      <c r="BY283" s="22">
        <v>0</v>
      </c>
      <c r="BZ283" s="22">
        <v>0</v>
      </c>
      <c r="CA283" s="22">
        <v>0</v>
      </c>
      <c r="CB283" s="22">
        <v>0</v>
      </c>
      <c r="CC283" s="22">
        <v>0</v>
      </c>
      <c r="CD283" s="22">
        <v>0</v>
      </c>
      <c r="CE283" s="22">
        <v>179684</v>
      </c>
      <c r="CF283" s="22">
        <v>21211</v>
      </c>
    </row>
    <row r="284" spans="1:84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82977</v>
      </c>
      <c r="F284" s="22">
        <v>0</v>
      </c>
      <c r="G284" s="22">
        <v>8498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5450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2695</v>
      </c>
      <c r="AC284" s="22">
        <v>72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16684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  <c r="AR284" s="22">
        <v>116376</v>
      </c>
      <c r="AS284" s="22">
        <v>6687</v>
      </c>
      <c r="AT284" s="22">
        <v>43577</v>
      </c>
      <c r="AU284" s="22">
        <v>0</v>
      </c>
      <c r="AV284" s="22">
        <v>3309</v>
      </c>
      <c r="AW284" s="22">
        <v>13282</v>
      </c>
      <c r="AX284" s="22">
        <v>0</v>
      </c>
      <c r="AY284" s="22">
        <v>0</v>
      </c>
      <c r="AZ284" s="22">
        <v>0</v>
      </c>
      <c r="BA284" s="22">
        <v>0</v>
      </c>
      <c r="BB284" s="22">
        <v>0</v>
      </c>
      <c r="BC284" s="22">
        <v>29628</v>
      </c>
      <c r="BD284" s="22">
        <v>0</v>
      </c>
      <c r="BE284" s="22">
        <v>0</v>
      </c>
      <c r="BF284" s="22">
        <v>0</v>
      </c>
      <c r="BG284" s="22">
        <v>0</v>
      </c>
      <c r="BH284" s="22">
        <v>1094</v>
      </c>
      <c r="BI284" s="22">
        <v>0</v>
      </c>
      <c r="BJ284" s="22">
        <v>4089</v>
      </c>
      <c r="BK284" s="22">
        <v>0</v>
      </c>
      <c r="BL284" s="22">
        <v>0</v>
      </c>
      <c r="BM284" s="22">
        <v>0</v>
      </c>
      <c r="BN284" s="22">
        <v>0</v>
      </c>
      <c r="BO284" s="22">
        <v>0</v>
      </c>
      <c r="BP284" s="22">
        <v>1125</v>
      </c>
      <c r="BQ284" s="22">
        <v>0</v>
      </c>
      <c r="BR284" s="22">
        <v>0</v>
      </c>
      <c r="BS284" s="22">
        <v>0</v>
      </c>
      <c r="BT284" s="22">
        <v>0</v>
      </c>
      <c r="BU284" s="22">
        <v>0</v>
      </c>
      <c r="BV284" s="22">
        <v>0</v>
      </c>
      <c r="BW284" s="22">
        <v>19395</v>
      </c>
      <c r="BX284" s="22">
        <v>0</v>
      </c>
      <c r="BY284" s="22">
        <v>0</v>
      </c>
      <c r="BZ284" s="22">
        <v>0</v>
      </c>
      <c r="CA284" s="22">
        <v>0</v>
      </c>
      <c r="CB284" s="22">
        <v>0</v>
      </c>
      <c r="CC284" s="22">
        <v>0</v>
      </c>
      <c r="CD284" s="22">
        <v>0</v>
      </c>
      <c r="CE284" s="22">
        <v>122186</v>
      </c>
      <c r="CF284" s="22">
        <v>-5810</v>
      </c>
    </row>
    <row r="285" spans="1:84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93955</v>
      </c>
      <c r="F285" s="22">
        <v>0</v>
      </c>
      <c r="G285" s="22">
        <v>40410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153600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  <c r="AR285" s="22">
        <v>287965</v>
      </c>
      <c r="AS285" s="22">
        <v>0</v>
      </c>
      <c r="AT285" s="22">
        <v>50458</v>
      </c>
      <c r="AU285" s="22">
        <v>0</v>
      </c>
      <c r="AV285" s="22">
        <v>5623</v>
      </c>
      <c r="AW285" s="22">
        <v>5231</v>
      </c>
      <c r="AX285" s="22">
        <v>0</v>
      </c>
      <c r="AY285" s="22">
        <v>0</v>
      </c>
      <c r="AZ285" s="22">
        <v>0</v>
      </c>
      <c r="BA285" s="22">
        <v>0</v>
      </c>
      <c r="BB285" s="22">
        <v>0</v>
      </c>
      <c r="BC285" s="22">
        <v>22843</v>
      </c>
      <c r="BD285" s="22">
        <v>0</v>
      </c>
      <c r="BE285" s="22">
        <v>0</v>
      </c>
      <c r="BF285" s="22">
        <v>0</v>
      </c>
      <c r="BG285" s="22">
        <v>0</v>
      </c>
      <c r="BH285" s="22">
        <v>0</v>
      </c>
      <c r="BI285" s="22">
        <v>0</v>
      </c>
      <c r="BJ285" s="22">
        <v>3356</v>
      </c>
      <c r="BK285" s="22">
        <v>0</v>
      </c>
      <c r="BL285" s="22">
        <v>0</v>
      </c>
      <c r="BM285" s="22">
        <v>0</v>
      </c>
      <c r="BN285" s="22">
        <v>0</v>
      </c>
      <c r="BO285" s="22">
        <v>0</v>
      </c>
      <c r="BP285" s="22">
        <v>4013</v>
      </c>
      <c r="BQ285" s="22">
        <v>0</v>
      </c>
      <c r="BR285" s="22">
        <v>0</v>
      </c>
      <c r="BS285" s="22">
        <v>0</v>
      </c>
      <c r="BT285" s="22">
        <v>0</v>
      </c>
      <c r="BU285" s="22">
        <v>0</v>
      </c>
      <c r="BV285" s="22">
        <v>0</v>
      </c>
      <c r="BW285" s="22">
        <v>19630</v>
      </c>
      <c r="BX285" s="22">
        <v>0</v>
      </c>
      <c r="BY285" s="22">
        <v>0</v>
      </c>
      <c r="BZ285" s="22">
        <v>0</v>
      </c>
      <c r="CA285" s="22">
        <v>0</v>
      </c>
      <c r="CB285" s="22">
        <v>0</v>
      </c>
      <c r="CC285" s="22">
        <v>0</v>
      </c>
      <c r="CD285" s="22">
        <v>0</v>
      </c>
      <c r="CE285" s="22">
        <v>111154</v>
      </c>
      <c r="CF285" s="22">
        <v>176811</v>
      </c>
    </row>
    <row r="286" spans="1:84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515949</v>
      </c>
      <c r="F286" s="22">
        <v>0</v>
      </c>
      <c r="G286" s="22">
        <v>217817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47687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5502050</v>
      </c>
      <c r="W286" s="22">
        <v>100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6632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14686</v>
      </c>
      <c r="AK286" s="22">
        <v>4489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0</v>
      </c>
      <c r="AR286" s="22">
        <v>6309410</v>
      </c>
      <c r="AS286" s="22">
        <v>0</v>
      </c>
      <c r="AT286" s="22">
        <v>1689686</v>
      </c>
      <c r="AU286" s="22">
        <v>0</v>
      </c>
      <c r="AV286" s="22">
        <v>34314</v>
      </c>
      <c r="AW286" s="22">
        <v>20813</v>
      </c>
      <c r="AX286" s="22">
        <v>4064</v>
      </c>
      <c r="AY286" s="22">
        <v>0</v>
      </c>
      <c r="AZ286" s="22">
        <v>3420</v>
      </c>
      <c r="BA286" s="22">
        <v>0</v>
      </c>
      <c r="BB286" s="22">
        <v>0</v>
      </c>
      <c r="BC286" s="22">
        <v>152632</v>
      </c>
      <c r="BD286" s="22">
        <v>0</v>
      </c>
      <c r="BE286" s="22">
        <v>0</v>
      </c>
      <c r="BF286" s="22">
        <v>0</v>
      </c>
      <c r="BG286" s="22">
        <v>0</v>
      </c>
      <c r="BH286" s="22">
        <v>0</v>
      </c>
      <c r="BI286" s="22">
        <v>390995</v>
      </c>
      <c r="BJ286" s="22">
        <v>82662</v>
      </c>
      <c r="BK286" s="22">
        <v>0</v>
      </c>
      <c r="BL286" s="22">
        <v>0</v>
      </c>
      <c r="BM286" s="22">
        <v>0</v>
      </c>
      <c r="BN286" s="22">
        <v>0</v>
      </c>
      <c r="BO286" s="22">
        <v>0</v>
      </c>
      <c r="BP286" s="22">
        <v>3444</v>
      </c>
      <c r="BQ286" s="22">
        <v>0</v>
      </c>
      <c r="BR286" s="22">
        <v>0</v>
      </c>
      <c r="BS286" s="22">
        <v>0</v>
      </c>
      <c r="BT286" s="22">
        <v>0</v>
      </c>
      <c r="BU286" s="22">
        <v>0</v>
      </c>
      <c r="BV286" s="22">
        <v>0</v>
      </c>
      <c r="BW286" s="22">
        <v>101406</v>
      </c>
      <c r="BX286" s="22">
        <v>31042</v>
      </c>
      <c r="BY286" s="22">
        <v>0</v>
      </c>
      <c r="BZ286" s="22">
        <v>0</v>
      </c>
      <c r="CA286" s="22">
        <v>0</v>
      </c>
      <c r="CB286" s="22">
        <v>0</v>
      </c>
      <c r="CC286" s="22">
        <v>0</v>
      </c>
      <c r="CD286" s="22">
        <v>0</v>
      </c>
      <c r="CE286" s="22">
        <v>2514478</v>
      </c>
      <c r="CF286" s="22">
        <v>3794932</v>
      </c>
    </row>
    <row r="287" spans="1:84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156494</v>
      </c>
      <c r="F287" s="22">
        <v>0</v>
      </c>
      <c r="G287" s="22">
        <v>50278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18161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21503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  <c r="AR287" s="22">
        <v>246436</v>
      </c>
      <c r="AS287" s="22">
        <v>0</v>
      </c>
      <c r="AT287" s="22">
        <v>56685</v>
      </c>
      <c r="AU287" s="22">
        <v>0</v>
      </c>
      <c r="AV287" s="22">
        <v>9476</v>
      </c>
      <c r="AW287" s="22">
        <v>0</v>
      </c>
      <c r="AX287" s="22">
        <v>0</v>
      </c>
      <c r="AY287" s="22">
        <v>0</v>
      </c>
      <c r="AZ287" s="22">
        <v>0</v>
      </c>
      <c r="BA287" s="22">
        <v>0</v>
      </c>
      <c r="BB287" s="22">
        <v>0</v>
      </c>
      <c r="BC287" s="22">
        <v>110954</v>
      </c>
      <c r="BD287" s="22">
        <v>0</v>
      </c>
      <c r="BE287" s="22">
        <v>0</v>
      </c>
      <c r="BF287" s="22">
        <v>0</v>
      </c>
      <c r="BG287" s="22">
        <v>0</v>
      </c>
      <c r="BH287" s="22">
        <v>0</v>
      </c>
      <c r="BI287" s="22">
        <v>0</v>
      </c>
      <c r="BJ287" s="22">
        <v>27377</v>
      </c>
      <c r="BK287" s="22">
        <v>0</v>
      </c>
      <c r="BL287" s="22">
        <v>0</v>
      </c>
      <c r="BM287" s="22">
        <v>0</v>
      </c>
      <c r="BN287" s="22">
        <v>0</v>
      </c>
      <c r="BO287" s="22">
        <v>0</v>
      </c>
      <c r="BP287" s="22">
        <v>44162</v>
      </c>
      <c r="BQ287" s="22">
        <v>0</v>
      </c>
      <c r="BR287" s="22">
        <v>0</v>
      </c>
      <c r="BS287" s="22">
        <v>0</v>
      </c>
      <c r="BT287" s="22">
        <v>0</v>
      </c>
      <c r="BU287" s="22">
        <v>0</v>
      </c>
      <c r="BV287" s="22">
        <v>0</v>
      </c>
      <c r="BW287" s="22">
        <v>45696</v>
      </c>
      <c r="BX287" s="22">
        <v>970</v>
      </c>
      <c r="BY287" s="22">
        <v>0</v>
      </c>
      <c r="BZ287" s="22">
        <v>0</v>
      </c>
      <c r="CA287" s="22">
        <v>0</v>
      </c>
      <c r="CB287" s="22">
        <v>0</v>
      </c>
      <c r="CC287" s="22">
        <v>0</v>
      </c>
      <c r="CD287" s="22">
        <v>0</v>
      </c>
      <c r="CE287" s="22">
        <v>295320</v>
      </c>
      <c r="CF287" s="22">
        <v>-48884</v>
      </c>
    </row>
    <row r="288" spans="1:84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244215</v>
      </c>
      <c r="F288" s="22">
        <v>0</v>
      </c>
      <c r="G288" s="22">
        <v>38100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982</v>
      </c>
      <c r="Q288" s="22">
        <v>0</v>
      </c>
      <c r="R288" s="22">
        <v>0</v>
      </c>
      <c r="S288" s="22">
        <v>70292</v>
      </c>
      <c r="T288" s="22">
        <v>0</v>
      </c>
      <c r="U288" s="22">
        <v>0</v>
      </c>
      <c r="V288" s="22">
        <v>0</v>
      </c>
      <c r="W288" s="22">
        <v>357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2810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5060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  <c r="AR288" s="22">
        <v>361816</v>
      </c>
      <c r="AS288" s="22">
        <v>10759</v>
      </c>
      <c r="AT288" s="22">
        <v>114915</v>
      </c>
      <c r="AU288" s="22">
        <v>0</v>
      </c>
      <c r="AV288" s="22">
        <v>0</v>
      </c>
      <c r="AW288" s="22">
        <v>29905</v>
      </c>
      <c r="AX288" s="22">
        <v>3900</v>
      </c>
      <c r="AY288" s="22">
        <v>0</v>
      </c>
      <c r="AZ288" s="22">
        <v>15685</v>
      </c>
      <c r="BA288" s="22">
        <v>0</v>
      </c>
      <c r="BB288" s="22">
        <v>0</v>
      </c>
      <c r="BC288" s="22">
        <v>98568</v>
      </c>
      <c r="BD288" s="22">
        <v>0</v>
      </c>
      <c r="BE288" s="22">
        <v>0</v>
      </c>
      <c r="BF288" s="22">
        <v>0</v>
      </c>
      <c r="BG288" s="22">
        <v>0</v>
      </c>
      <c r="BH288" s="22">
        <v>1799</v>
      </c>
      <c r="BI288" s="22">
        <v>0</v>
      </c>
      <c r="BJ288" s="22">
        <v>483</v>
      </c>
      <c r="BK288" s="22">
        <v>0</v>
      </c>
      <c r="BL288" s="22">
        <v>0</v>
      </c>
      <c r="BM288" s="22">
        <v>0</v>
      </c>
      <c r="BN288" s="22">
        <v>0</v>
      </c>
      <c r="BO288" s="22">
        <v>0</v>
      </c>
      <c r="BP288" s="22">
        <v>21040</v>
      </c>
      <c r="BQ288" s="22">
        <v>0</v>
      </c>
      <c r="BR288" s="22">
        <v>0</v>
      </c>
      <c r="BS288" s="22">
        <v>0</v>
      </c>
      <c r="BT288" s="22">
        <v>0</v>
      </c>
      <c r="BU288" s="22">
        <v>0</v>
      </c>
      <c r="BV288" s="22">
        <v>0</v>
      </c>
      <c r="BW288" s="22">
        <v>13624</v>
      </c>
      <c r="BX288" s="22">
        <v>0</v>
      </c>
      <c r="BY288" s="22">
        <v>0</v>
      </c>
      <c r="BZ288" s="22">
        <v>0</v>
      </c>
      <c r="CA288" s="22">
        <v>0</v>
      </c>
      <c r="CB288" s="22">
        <v>0</v>
      </c>
      <c r="CC288" s="22">
        <v>0</v>
      </c>
      <c r="CD288" s="22">
        <v>6055</v>
      </c>
      <c r="CE288" s="22">
        <v>316733</v>
      </c>
      <c r="CF288" s="22">
        <v>45083</v>
      </c>
    </row>
    <row r="289" spans="1:84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663352</v>
      </c>
      <c r="F289" s="22">
        <v>0</v>
      </c>
      <c r="G289" s="22">
        <v>25988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500</v>
      </c>
      <c r="N289" s="22">
        <v>0</v>
      </c>
      <c r="O289" s="22">
        <v>0</v>
      </c>
      <c r="P289" s="22">
        <v>20000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92700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8951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  <c r="AR289" s="22">
        <v>811491</v>
      </c>
      <c r="AS289" s="22">
        <v>36049</v>
      </c>
      <c r="AT289" s="22">
        <v>247728</v>
      </c>
      <c r="AU289" s="22">
        <v>0</v>
      </c>
      <c r="AV289" s="22">
        <v>35489</v>
      </c>
      <c r="AW289" s="22">
        <v>18918</v>
      </c>
      <c r="AX289" s="22">
        <v>3832</v>
      </c>
      <c r="AY289" s="22">
        <v>0</v>
      </c>
      <c r="AZ289" s="22">
        <v>28320</v>
      </c>
      <c r="BA289" s="22">
        <v>0</v>
      </c>
      <c r="BB289" s="22">
        <v>0</v>
      </c>
      <c r="BC289" s="22">
        <v>122748</v>
      </c>
      <c r="BD289" s="22">
        <v>0</v>
      </c>
      <c r="BE289" s="22">
        <v>0</v>
      </c>
      <c r="BF289" s="22">
        <v>0</v>
      </c>
      <c r="BG289" s="22">
        <v>0</v>
      </c>
      <c r="BH289" s="22">
        <v>0</v>
      </c>
      <c r="BI289" s="22">
        <v>105641</v>
      </c>
      <c r="BJ289" s="22">
        <v>57840</v>
      </c>
      <c r="BK289" s="22">
        <v>0</v>
      </c>
      <c r="BL289" s="22">
        <v>68</v>
      </c>
      <c r="BM289" s="22">
        <v>0</v>
      </c>
      <c r="BN289" s="22">
        <v>0</v>
      </c>
      <c r="BO289" s="22">
        <v>0</v>
      </c>
      <c r="BP289" s="22">
        <v>72662</v>
      </c>
      <c r="BQ289" s="22">
        <v>0</v>
      </c>
      <c r="BR289" s="22">
        <v>0</v>
      </c>
      <c r="BS289" s="22">
        <v>0</v>
      </c>
      <c r="BT289" s="22">
        <v>0</v>
      </c>
      <c r="BU289" s="22">
        <v>0</v>
      </c>
      <c r="BV289" s="22">
        <v>0</v>
      </c>
      <c r="BW289" s="22">
        <v>56029</v>
      </c>
      <c r="BX289" s="22">
        <v>2525</v>
      </c>
      <c r="BY289" s="22">
        <v>0</v>
      </c>
      <c r="BZ289" s="22">
        <v>0</v>
      </c>
      <c r="CA289" s="22">
        <v>0</v>
      </c>
      <c r="CB289" s="22">
        <v>0</v>
      </c>
      <c r="CC289" s="22">
        <v>0</v>
      </c>
      <c r="CD289" s="22">
        <v>0</v>
      </c>
      <c r="CE289" s="22">
        <v>787849</v>
      </c>
      <c r="CF289" s="22">
        <v>23642</v>
      </c>
    </row>
    <row r="290" spans="1:84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190264</v>
      </c>
      <c r="F290" s="22">
        <v>0</v>
      </c>
      <c r="G290" s="22">
        <v>48919</v>
      </c>
      <c r="H290" s="22">
        <v>0</v>
      </c>
      <c r="I290" s="22">
        <v>350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56139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39137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4037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  <c r="AR290" s="22">
        <v>338846</v>
      </c>
      <c r="AS290" s="22">
        <v>13495</v>
      </c>
      <c r="AT290" s="22">
        <v>80054</v>
      </c>
      <c r="AU290" s="22">
        <v>0</v>
      </c>
      <c r="AV290" s="22">
        <v>5878</v>
      </c>
      <c r="AW290" s="22">
        <v>8646</v>
      </c>
      <c r="AX290" s="22">
        <v>1758</v>
      </c>
      <c r="AY290" s="22">
        <v>0</v>
      </c>
      <c r="AZ290" s="22">
        <v>1880</v>
      </c>
      <c r="BA290" s="22">
        <v>0</v>
      </c>
      <c r="BB290" s="22">
        <v>0</v>
      </c>
      <c r="BC290" s="22">
        <v>135</v>
      </c>
      <c r="BD290" s="22">
        <v>0</v>
      </c>
      <c r="BE290" s="22">
        <v>62546</v>
      </c>
      <c r="BF290" s="22">
        <v>0</v>
      </c>
      <c r="BG290" s="22">
        <v>0</v>
      </c>
      <c r="BH290" s="22">
        <v>0</v>
      </c>
      <c r="BI290" s="22">
        <v>102988</v>
      </c>
      <c r="BJ290" s="22">
        <v>14270</v>
      </c>
      <c r="BK290" s="22">
        <v>0</v>
      </c>
      <c r="BL290" s="22">
        <v>0</v>
      </c>
      <c r="BM290" s="22">
        <v>0</v>
      </c>
      <c r="BN290" s="22">
        <v>0</v>
      </c>
      <c r="BO290" s="22">
        <v>0</v>
      </c>
      <c r="BP290" s="22">
        <v>4561</v>
      </c>
      <c r="BQ290" s="22">
        <v>0</v>
      </c>
      <c r="BR290" s="22">
        <v>0</v>
      </c>
      <c r="BS290" s="22">
        <v>0</v>
      </c>
      <c r="BT290" s="22">
        <v>0</v>
      </c>
      <c r="BU290" s="22">
        <v>0</v>
      </c>
      <c r="BV290" s="22">
        <v>0</v>
      </c>
      <c r="BW290" s="22">
        <v>13363</v>
      </c>
      <c r="BX290" s="22">
        <v>0</v>
      </c>
      <c r="BY290" s="22">
        <v>0</v>
      </c>
      <c r="BZ290" s="22">
        <v>0</v>
      </c>
      <c r="CA290" s="22">
        <v>0</v>
      </c>
      <c r="CB290" s="22">
        <v>0</v>
      </c>
      <c r="CC290" s="22">
        <v>0</v>
      </c>
      <c r="CD290" s="22">
        <v>0</v>
      </c>
      <c r="CE290" s="22">
        <v>309574</v>
      </c>
      <c r="CF290" s="22">
        <v>29272</v>
      </c>
    </row>
    <row r="291" spans="1:84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367366</v>
      </c>
      <c r="F291" s="22">
        <v>0</v>
      </c>
      <c r="G291" s="22">
        <v>101647</v>
      </c>
      <c r="H291" s="22">
        <v>0</v>
      </c>
      <c r="I291" s="22">
        <v>160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1500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3468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6631</v>
      </c>
      <c r="AK291" s="22">
        <v>1290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  <c r="AR291" s="22">
        <v>482062</v>
      </c>
      <c r="AS291" s="22">
        <v>22573</v>
      </c>
      <c r="AT291" s="22">
        <v>189723</v>
      </c>
      <c r="AU291" s="22">
        <v>0</v>
      </c>
      <c r="AV291" s="22">
        <v>0</v>
      </c>
      <c r="AW291" s="22">
        <v>500</v>
      </c>
      <c r="AX291" s="22">
        <v>0</v>
      </c>
      <c r="AY291" s="22">
        <v>0</v>
      </c>
      <c r="AZ291" s="22">
        <v>27186</v>
      </c>
      <c r="BA291" s="22">
        <v>0</v>
      </c>
      <c r="BB291" s="22">
        <v>0</v>
      </c>
      <c r="BC291" s="22">
        <v>161445</v>
      </c>
      <c r="BD291" s="22">
        <v>0</v>
      </c>
      <c r="BE291" s="22">
        <v>0</v>
      </c>
      <c r="BF291" s="22">
        <v>0</v>
      </c>
      <c r="BG291" s="22">
        <v>0</v>
      </c>
      <c r="BH291" s="22">
        <v>0</v>
      </c>
      <c r="BI291" s="22">
        <v>0</v>
      </c>
      <c r="BJ291" s="22">
        <v>24659</v>
      </c>
      <c r="BK291" s="22">
        <v>0</v>
      </c>
      <c r="BL291" s="22">
        <v>0</v>
      </c>
      <c r="BM291" s="22">
        <v>0</v>
      </c>
      <c r="BN291" s="22">
        <v>0</v>
      </c>
      <c r="BO291" s="22">
        <v>0</v>
      </c>
      <c r="BP291" s="22">
        <v>3360</v>
      </c>
      <c r="BQ291" s="22">
        <v>0</v>
      </c>
      <c r="BR291" s="22">
        <v>0</v>
      </c>
      <c r="BS291" s="22">
        <v>0</v>
      </c>
      <c r="BT291" s="22">
        <v>0</v>
      </c>
      <c r="BU291" s="22">
        <v>0</v>
      </c>
      <c r="BV291" s="22">
        <v>0</v>
      </c>
      <c r="BW291" s="22">
        <v>62536</v>
      </c>
      <c r="BX291" s="22">
        <v>0</v>
      </c>
      <c r="BY291" s="22">
        <v>0</v>
      </c>
      <c r="BZ291" s="22">
        <v>0</v>
      </c>
      <c r="CA291" s="22">
        <v>0</v>
      </c>
      <c r="CB291" s="22">
        <v>0</v>
      </c>
      <c r="CC291" s="22">
        <v>0</v>
      </c>
      <c r="CD291" s="22">
        <v>0</v>
      </c>
      <c r="CE291" s="22">
        <v>491982</v>
      </c>
      <c r="CF291" s="22">
        <v>-9920</v>
      </c>
    </row>
    <row r="292" spans="1:84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304175</v>
      </c>
      <c r="F292" s="22">
        <v>0</v>
      </c>
      <c r="G292" s="22">
        <v>0</v>
      </c>
      <c r="H292" s="22">
        <v>312026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  <c r="AR292" s="22">
        <v>616201</v>
      </c>
      <c r="AS292" s="22">
        <v>0</v>
      </c>
      <c r="AT292" s="22">
        <v>244456</v>
      </c>
      <c r="AU292" s="22">
        <v>145672</v>
      </c>
      <c r="AV292" s="22">
        <v>11625</v>
      </c>
      <c r="AW292" s="22">
        <v>10573</v>
      </c>
      <c r="AX292" s="22">
        <v>0</v>
      </c>
      <c r="AY292" s="22">
        <v>0</v>
      </c>
      <c r="AZ292" s="22">
        <v>0</v>
      </c>
      <c r="BA292" s="22">
        <v>0</v>
      </c>
      <c r="BB292" s="22">
        <v>0</v>
      </c>
      <c r="BC292" s="22">
        <v>11929</v>
      </c>
      <c r="BD292" s="22">
        <v>0</v>
      </c>
      <c r="BE292" s="22">
        <v>0</v>
      </c>
      <c r="BF292" s="22">
        <v>0</v>
      </c>
      <c r="BG292" s="22">
        <v>0</v>
      </c>
      <c r="BH292" s="22">
        <v>0</v>
      </c>
      <c r="BI292" s="22">
        <v>0</v>
      </c>
      <c r="BJ292" s="22">
        <v>32144</v>
      </c>
      <c r="BK292" s="22">
        <v>0</v>
      </c>
      <c r="BL292" s="22">
        <v>0</v>
      </c>
      <c r="BM292" s="22">
        <v>0</v>
      </c>
      <c r="BN292" s="22">
        <v>0</v>
      </c>
      <c r="BO292" s="22">
        <v>0</v>
      </c>
      <c r="BP292" s="22">
        <v>0</v>
      </c>
      <c r="BQ292" s="22">
        <v>0</v>
      </c>
      <c r="BR292" s="22">
        <v>0</v>
      </c>
      <c r="BS292" s="22">
        <v>0</v>
      </c>
      <c r="BT292" s="22">
        <v>0</v>
      </c>
      <c r="BU292" s="22">
        <v>0</v>
      </c>
      <c r="BV292" s="22">
        <v>0</v>
      </c>
      <c r="BW292" s="22">
        <v>6359</v>
      </c>
      <c r="BX292" s="22">
        <v>0</v>
      </c>
      <c r="BY292" s="22">
        <v>0</v>
      </c>
      <c r="BZ292" s="22">
        <v>0</v>
      </c>
      <c r="CA292" s="22">
        <v>0</v>
      </c>
      <c r="CB292" s="22">
        <v>0</v>
      </c>
      <c r="CC292" s="22">
        <v>0</v>
      </c>
      <c r="CD292" s="22">
        <v>0</v>
      </c>
      <c r="CE292" s="22">
        <v>462758</v>
      </c>
      <c r="CF292" s="22">
        <v>153443</v>
      </c>
    </row>
    <row r="293" spans="1:84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205674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  <c r="AR293" s="22">
        <v>205674</v>
      </c>
      <c r="AS293" s="22">
        <v>0</v>
      </c>
      <c r="AT293" s="22">
        <v>26014</v>
      </c>
      <c r="AU293" s="22">
        <v>0</v>
      </c>
      <c r="AV293" s="22">
        <v>3017</v>
      </c>
      <c r="AW293" s="22">
        <v>9663</v>
      </c>
      <c r="AX293" s="22">
        <v>5000</v>
      </c>
      <c r="AY293" s="22">
        <v>0</v>
      </c>
      <c r="AZ293" s="22">
        <v>0</v>
      </c>
      <c r="BA293" s="22">
        <v>0</v>
      </c>
      <c r="BB293" s="22">
        <v>0</v>
      </c>
      <c r="BC293" s="22">
        <v>122038</v>
      </c>
      <c r="BD293" s="22">
        <v>0</v>
      </c>
      <c r="BE293" s="22">
        <v>0</v>
      </c>
      <c r="BF293" s="22">
        <v>0</v>
      </c>
      <c r="BG293" s="22">
        <v>0</v>
      </c>
      <c r="BH293" s="22">
        <v>0</v>
      </c>
      <c r="BI293" s="22">
        <v>0</v>
      </c>
      <c r="BJ293" s="22">
        <v>2977</v>
      </c>
      <c r="BK293" s="22">
        <v>0</v>
      </c>
      <c r="BL293" s="22">
        <v>0</v>
      </c>
      <c r="BM293" s="22">
        <v>0</v>
      </c>
      <c r="BN293" s="22">
        <v>0</v>
      </c>
      <c r="BO293" s="22">
        <v>0</v>
      </c>
      <c r="BP293" s="22">
        <v>0</v>
      </c>
      <c r="BQ293" s="22">
        <v>0</v>
      </c>
      <c r="BR293" s="22">
        <v>0</v>
      </c>
      <c r="BS293" s="22">
        <v>0</v>
      </c>
      <c r="BT293" s="22">
        <v>0</v>
      </c>
      <c r="BU293" s="22">
        <v>0</v>
      </c>
      <c r="BV293" s="22">
        <v>0</v>
      </c>
      <c r="BW293" s="22">
        <v>250</v>
      </c>
      <c r="BX293" s="22">
        <v>0</v>
      </c>
      <c r="BY293" s="22">
        <v>0</v>
      </c>
      <c r="BZ293" s="22">
        <v>0</v>
      </c>
      <c r="CA293" s="22">
        <v>0</v>
      </c>
      <c r="CB293" s="22">
        <v>0</v>
      </c>
      <c r="CC293" s="22">
        <v>0</v>
      </c>
      <c r="CD293" s="22">
        <v>0</v>
      </c>
      <c r="CE293" s="22">
        <v>168959</v>
      </c>
      <c r="CF293" s="22">
        <v>36715</v>
      </c>
    </row>
    <row r="294" spans="1:84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301465</v>
      </c>
      <c r="F294" s="22">
        <v>0</v>
      </c>
      <c r="G294" s="22">
        <v>73627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75006</v>
      </c>
      <c r="W294" s="22">
        <v>1055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5107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  <c r="AR294" s="22">
        <v>456260</v>
      </c>
      <c r="AS294" s="22">
        <v>11129</v>
      </c>
      <c r="AT294" s="22">
        <v>126132</v>
      </c>
      <c r="AU294" s="22">
        <v>0</v>
      </c>
      <c r="AV294" s="22">
        <v>17403</v>
      </c>
      <c r="AW294" s="22">
        <v>15839</v>
      </c>
      <c r="AX294" s="22">
        <v>4410</v>
      </c>
      <c r="AY294" s="22">
        <v>0</v>
      </c>
      <c r="AZ294" s="22">
        <v>3920</v>
      </c>
      <c r="BA294" s="22">
        <v>0</v>
      </c>
      <c r="BB294" s="22">
        <v>0</v>
      </c>
      <c r="BC294" s="22">
        <v>92423</v>
      </c>
      <c r="BD294" s="22">
        <v>0</v>
      </c>
      <c r="BE294" s="22">
        <v>0</v>
      </c>
      <c r="BF294" s="22">
        <v>0</v>
      </c>
      <c r="BG294" s="22">
        <v>0</v>
      </c>
      <c r="BH294" s="22">
        <v>0</v>
      </c>
      <c r="BI294" s="22">
        <v>98938</v>
      </c>
      <c r="BJ294" s="22">
        <v>32432</v>
      </c>
      <c r="BK294" s="22">
        <v>0</v>
      </c>
      <c r="BL294" s="22">
        <v>0</v>
      </c>
      <c r="BM294" s="22">
        <v>0</v>
      </c>
      <c r="BN294" s="22">
        <v>0</v>
      </c>
      <c r="BO294" s="22">
        <v>0</v>
      </c>
      <c r="BP294" s="22">
        <v>36832</v>
      </c>
      <c r="BQ294" s="22">
        <v>0</v>
      </c>
      <c r="BR294" s="22">
        <v>0</v>
      </c>
      <c r="BS294" s="22">
        <v>0</v>
      </c>
      <c r="BT294" s="22">
        <v>0</v>
      </c>
      <c r="BU294" s="22">
        <v>0</v>
      </c>
      <c r="BV294" s="22">
        <v>0</v>
      </c>
      <c r="BW294" s="22">
        <v>41685</v>
      </c>
      <c r="BX294" s="22">
        <v>0</v>
      </c>
      <c r="BY294" s="22">
        <v>0</v>
      </c>
      <c r="BZ294" s="22">
        <v>0</v>
      </c>
      <c r="CA294" s="22">
        <v>0</v>
      </c>
      <c r="CB294" s="22">
        <v>0</v>
      </c>
      <c r="CC294" s="22">
        <v>0</v>
      </c>
      <c r="CD294" s="22">
        <v>0</v>
      </c>
      <c r="CE294" s="22">
        <v>481143</v>
      </c>
      <c r="CF294" s="22">
        <v>-24883</v>
      </c>
    </row>
    <row r="295" spans="1:84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316556</v>
      </c>
      <c r="F295" s="22">
        <v>0</v>
      </c>
      <c r="G295" s="22">
        <v>20978</v>
      </c>
      <c r="H295" s="22">
        <v>0</v>
      </c>
      <c r="I295" s="22">
        <v>0</v>
      </c>
      <c r="J295" s="22">
        <v>0</v>
      </c>
      <c r="K295" s="22">
        <v>0</v>
      </c>
      <c r="L295" s="22">
        <v>476</v>
      </c>
      <c r="M295" s="22">
        <v>0</v>
      </c>
      <c r="N295" s="22">
        <v>0</v>
      </c>
      <c r="O295" s="22">
        <v>0</v>
      </c>
      <c r="P295" s="22">
        <v>4277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4704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211666</v>
      </c>
      <c r="AK295" s="22">
        <v>5360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  <c r="AR295" s="22">
        <v>564017</v>
      </c>
      <c r="AS295" s="22">
        <v>9215</v>
      </c>
      <c r="AT295" s="22">
        <v>201806</v>
      </c>
      <c r="AU295" s="22">
        <v>0</v>
      </c>
      <c r="AV295" s="22">
        <v>11825</v>
      </c>
      <c r="AW295" s="22">
        <v>19982</v>
      </c>
      <c r="AX295" s="22">
        <v>7347</v>
      </c>
      <c r="AY295" s="22">
        <v>0</v>
      </c>
      <c r="AZ295" s="22">
        <v>0</v>
      </c>
      <c r="BA295" s="22">
        <v>0</v>
      </c>
      <c r="BB295" s="22">
        <v>0</v>
      </c>
      <c r="BC295" s="22">
        <v>115648</v>
      </c>
      <c r="BD295" s="22">
        <v>0</v>
      </c>
      <c r="BE295" s="22">
        <v>0</v>
      </c>
      <c r="BF295" s="22">
        <v>0</v>
      </c>
      <c r="BG295" s="22">
        <v>0</v>
      </c>
      <c r="BH295" s="22">
        <v>2441</v>
      </c>
      <c r="BI295" s="22">
        <v>0</v>
      </c>
      <c r="BJ295" s="22">
        <v>14685</v>
      </c>
      <c r="BK295" s="22">
        <v>0</v>
      </c>
      <c r="BL295" s="22">
        <v>0</v>
      </c>
      <c r="BM295" s="22">
        <v>0</v>
      </c>
      <c r="BN295" s="22">
        <v>0</v>
      </c>
      <c r="BO295" s="22">
        <v>0</v>
      </c>
      <c r="BP295" s="22">
        <v>8374</v>
      </c>
      <c r="BQ295" s="22">
        <v>0</v>
      </c>
      <c r="BR295" s="22">
        <v>0</v>
      </c>
      <c r="BS295" s="22">
        <v>0</v>
      </c>
      <c r="BT295" s="22">
        <v>0</v>
      </c>
      <c r="BU295" s="22">
        <v>0</v>
      </c>
      <c r="BV295" s="22">
        <v>0</v>
      </c>
      <c r="BW295" s="22">
        <v>204948</v>
      </c>
      <c r="BX295" s="22">
        <v>6673</v>
      </c>
      <c r="BY295" s="22">
        <v>0</v>
      </c>
      <c r="BZ295" s="22">
        <v>0</v>
      </c>
      <c r="CA295" s="22">
        <v>0</v>
      </c>
      <c r="CB295" s="22">
        <v>0</v>
      </c>
      <c r="CC295" s="22">
        <v>0</v>
      </c>
      <c r="CD295" s="22">
        <v>0</v>
      </c>
      <c r="CE295" s="22">
        <v>602944</v>
      </c>
      <c r="CF295" s="22">
        <v>-38927</v>
      </c>
    </row>
    <row r="296" spans="1:84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397933</v>
      </c>
      <c r="F296" s="22">
        <v>28107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13085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  <c r="AR296" s="22">
        <v>439125</v>
      </c>
      <c r="AS296" s="22">
        <v>0</v>
      </c>
      <c r="AT296" s="22">
        <v>110409</v>
      </c>
      <c r="AU296" s="22">
        <v>0</v>
      </c>
      <c r="AV296" s="22">
        <v>18245</v>
      </c>
      <c r="AW296" s="22">
        <v>25639</v>
      </c>
      <c r="AX296" s="22">
        <v>0</v>
      </c>
      <c r="AY296" s="22">
        <v>0</v>
      </c>
      <c r="AZ296" s="22">
        <v>0</v>
      </c>
      <c r="BA296" s="22">
        <v>0</v>
      </c>
      <c r="BB296" s="22">
        <v>0</v>
      </c>
      <c r="BC296" s="22">
        <v>123501</v>
      </c>
      <c r="BD296" s="22">
        <v>0</v>
      </c>
      <c r="BE296" s="22">
        <v>0</v>
      </c>
      <c r="BF296" s="22">
        <v>0</v>
      </c>
      <c r="BG296" s="22">
        <v>0</v>
      </c>
      <c r="BH296" s="22">
        <v>9698</v>
      </c>
      <c r="BI296" s="22">
        <v>76224</v>
      </c>
      <c r="BJ296" s="22">
        <v>36611</v>
      </c>
      <c r="BK296" s="22">
        <v>0</v>
      </c>
      <c r="BL296" s="22">
        <v>0</v>
      </c>
      <c r="BM296" s="22">
        <v>0</v>
      </c>
      <c r="BN296" s="22">
        <v>0</v>
      </c>
      <c r="BO296" s="22">
        <v>0</v>
      </c>
      <c r="BP296" s="22">
        <v>5610</v>
      </c>
      <c r="BQ296" s="22">
        <v>0</v>
      </c>
      <c r="BR296" s="22">
        <v>0</v>
      </c>
      <c r="BS296" s="22">
        <v>0</v>
      </c>
      <c r="BT296" s="22">
        <v>0</v>
      </c>
      <c r="BU296" s="22">
        <v>0</v>
      </c>
      <c r="BV296" s="22">
        <v>0</v>
      </c>
      <c r="BW296" s="22">
        <v>42906</v>
      </c>
      <c r="BX296" s="22">
        <v>670</v>
      </c>
      <c r="BY296" s="22">
        <v>0</v>
      </c>
      <c r="BZ296" s="22">
        <v>0</v>
      </c>
      <c r="CA296" s="22">
        <v>0</v>
      </c>
      <c r="CB296" s="22">
        <v>0</v>
      </c>
      <c r="CC296" s="22">
        <v>0</v>
      </c>
      <c r="CD296" s="22">
        <v>0</v>
      </c>
      <c r="CE296" s="22">
        <v>449513</v>
      </c>
      <c r="CF296" s="22">
        <v>-10388</v>
      </c>
    </row>
    <row r="297" spans="1:84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535646</v>
      </c>
      <c r="F297" s="22">
        <v>0</v>
      </c>
      <c r="G297" s="22">
        <v>6800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123472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8000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  <c r="AR297" s="22">
        <v>673918</v>
      </c>
      <c r="AS297" s="22">
        <v>16440</v>
      </c>
      <c r="AT297" s="22">
        <v>171464</v>
      </c>
      <c r="AU297" s="22">
        <v>0</v>
      </c>
      <c r="AV297" s="22">
        <v>20488</v>
      </c>
      <c r="AW297" s="22">
        <v>52835</v>
      </c>
      <c r="AX297" s="22">
        <v>0</v>
      </c>
      <c r="AY297" s="22">
        <v>0</v>
      </c>
      <c r="AZ297" s="22">
        <v>3001</v>
      </c>
      <c r="BA297" s="22">
        <v>0</v>
      </c>
      <c r="BB297" s="22">
        <v>16263</v>
      </c>
      <c r="BC297" s="22">
        <v>360596</v>
      </c>
      <c r="BD297" s="22">
        <v>0</v>
      </c>
      <c r="BE297" s="22">
        <v>0</v>
      </c>
      <c r="BF297" s="22">
        <v>0</v>
      </c>
      <c r="BG297" s="22">
        <v>0</v>
      </c>
      <c r="BH297" s="22">
        <v>11706</v>
      </c>
      <c r="BI297" s="22">
        <v>5343</v>
      </c>
      <c r="BJ297" s="22">
        <v>22550</v>
      </c>
      <c r="BK297" s="22">
        <v>0</v>
      </c>
      <c r="BL297" s="22">
        <v>8000</v>
      </c>
      <c r="BM297" s="22">
        <v>0</v>
      </c>
      <c r="BN297" s="22">
        <v>0</v>
      </c>
      <c r="BO297" s="22">
        <v>0</v>
      </c>
      <c r="BP297" s="22">
        <v>5945</v>
      </c>
      <c r="BQ297" s="22">
        <v>0</v>
      </c>
      <c r="BR297" s="22">
        <v>0</v>
      </c>
      <c r="BS297" s="22">
        <v>0</v>
      </c>
      <c r="BT297" s="22">
        <v>0</v>
      </c>
      <c r="BU297" s="22">
        <v>0</v>
      </c>
      <c r="BV297" s="22">
        <v>0</v>
      </c>
      <c r="BW297" s="22">
        <v>13427</v>
      </c>
      <c r="BX297" s="22">
        <v>8456</v>
      </c>
      <c r="BY297" s="22">
        <v>0</v>
      </c>
      <c r="BZ297" s="22">
        <v>0</v>
      </c>
      <c r="CA297" s="22">
        <v>0</v>
      </c>
      <c r="CB297" s="22">
        <v>0</v>
      </c>
      <c r="CC297" s="22">
        <v>0</v>
      </c>
      <c r="CD297" s="22">
        <v>0</v>
      </c>
      <c r="CE297" s="22">
        <v>716514</v>
      </c>
      <c r="CF297" s="22">
        <v>-42596</v>
      </c>
    </row>
    <row r="298" spans="1:84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702239</v>
      </c>
      <c r="F298" s="22">
        <v>0</v>
      </c>
      <c r="G298" s="22">
        <v>104796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27296</v>
      </c>
      <c r="Q298" s="22">
        <v>0</v>
      </c>
      <c r="R298" s="22">
        <v>0</v>
      </c>
      <c r="S298" s="22">
        <v>11558</v>
      </c>
      <c r="T298" s="22">
        <v>0</v>
      </c>
      <c r="U298" s="22">
        <v>8882</v>
      </c>
      <c r="V298" s="22">
        <v>21010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52050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62289</v>
      </c>
      <c r="AK298" s="22">
        <v>4917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0</v>
      </c>
      <c r="AR298" s="22">
        <v>995037</v>
      </c>
      <c r="AS298" s="22">
        <v>0</v>
      </c>
      <c r="AT298" s="22">
        <v>287156</v>
      </c>
      <c r="AU298" s="22">
        <v>0</v>
      </c>
      <c r="AV298" s="22">
        <v>25649</v>
      </c>
      <c r="AW298" s="22">
        <v>86160</v>
      </c>
      <c r="AX298" s="22">
        <v>0</v>
      </c>
      <c r="AY298" s="22">
        <v>0</v>
      </c>
      <c r="AZ298" s="22">
        <v>40498</v>
      </c>
      <c r="BA298" s="22">
        <v>0</v>
      </c>
      <c r="BB298" s="22">
        <v>0</v>
      </c>
      <c r="BC298" s="22">
        <v>309505</v>
      </c>
      <c r="BD298" s="22">
        <v>0</v>
      </c>
      <c r="BE298" s="22">
        <v>0</v>
      </c>
      <c r="BF298" s="22">
        <v>1684</v>
      </c>
      <c r="BG298" s="22">
        <v>0</v>
      </c>
      <c r="BH298" s="22">
        <v>8882</v>
      </c>
      <c r="BI298" s="22">
        <v>0</v>
      </c>
      <c r="BJ298" s="22">
        <v>35879</v>
      </c>
      <c r="BK298" s="22">
        <v>0</v>
      </c>
      <c r="BL298" s="22">
        <v>0</v>
      </c>
      <c r="BM298" s="22">
        <v>0</v>
      </c>
      <c r="BN298" s="22">
        <v>0</v>
      </c>
      <c r="BO298" s="22">
        <v>0</v>
      </c>
      <c r="BP298" s="22">
        <v>85009</v>
      </c>
      <c r="BQ298" s="22">
        <v>0</v>
      </c>
      <c r="BR298" s="22">
        <v>0</v>
      </c>
      <c r="BS298" s="22">
        <v>0</v>
      </c>
      <c r="BT298" s="22">
        <v>0</v>
      </c>
      <c r="BU298" s="22">
        <v>0</v>
      </c>
      <c r="BV298" s="22">
        <v>0</v>
      </c>
      <c r="BW298" s="22">
        <v>101044</v>
      </c>
      <c r="BX298" s="22">
        <v>30754</v>
      </c>
      <c r="BY298" s="22">
        <v>0</v>
      </c>
      <c r="BZ298" s="22">
        <v>0</v>
      </c>
      <c r="CA298" s="22">
        <v>0</v>
      </c>
      <c r="CB298" s="22">
        <v>0</v>
      </c>
      <c r="CC298" s="22">
        <v>0</v>
      </c>
      <c r="CD298" s="22">
        <v>0</v>
      </c>
      <c r="CE298" s="22">
        <v>1012220</v>
      </c>
      <c r="CF298" s="22">
        <v>-17183</v>
      </c>
    </row>
    <row r="299" spans="1:84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210581</v>
      </c>
      <c r="F299" s="22">
        <v>0</v>
      </c>
      <c r="G299" s="22">
        <v>69253</v>
      </c>
      <c r="H299" s="22">
        <v>0</v>
      </c>
      <c r="I299" s="22">
        <v>0</v>
      </c>
      <c r="J299" s="22">
        <v>300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144329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13805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0</v>
      </c>
      <c r="AR299" s="22">
        <v>438268</v>
      </c>
      <c r="AS299" s="22">
        <v>7749</v>
      </c>
      <c r="AT299" s="22">
        <v>121630</v>
      </c>
      <c r="AU299" s="22">
        <v>0</v>
      </c>
      <c r="AV299" s="22">
        <v>30326</v>
      </c>
      <c r="AW299" s="22">
        <v>9171</v>
      </c>
      <c r="AX299" s="22">
        <v>1991</v>
      </c>
      <c r="AY299" s="22">
        <v>2473</v>
      </c>
      <c r="AZ299" s="22">
        <v>0</v>
      </c>
      <c r="BA299" s="22">
        <v>0</v>
      </c>
      <c r="BB299" s="22">
        <v>0</v>
      </c>
      <c r="BC299" s="22">
        <v>40723</v>
      </c>
      <c r="BD299" s="22">
        <v>0</v>
      </c>
      <c r="BE299" s="22">
        <v>0</v>
      </c>
      <c r="BF299" s="22">
        <v>0</v>
      </c>
      <c r="BG299" s="22">
        <v>0</v>
      </c>
      <c r="BH299" s="22">
        <v>0</v>
      </c>
      <c r="BI299" s="22">
        <v>25045</v>
      </c>
      <c r="BJ299" s="22">
        <v>17913</v>
      </c>
      <c r="BK299" s="22">
        <v>0</v>
      </c>
      <c r="BL299" s="22">
        <v>0</v>
      </c>
      <c r="BM299" s="22">
        <v>0</v>
      </c>
      <c r="BN299" s="22">
        <v>0</v>
      </c>
      <c r="BO299" s="22">
        <v>0</v>
      </c>
      <c r="BP299" s="22">
        <v>12572</v>
      </c>
      <c r="BQ299" s="22">
        <v>0</v>
      </c>
      <c r="BR299" s="22">
        <v>0</v>
      </c>
      <c r="BS299" s="22">
        <v>0</v>
      </c>
      <c r="BT299" s="22">
        <v>0</v>
      </c>
      <c r="BU299" s="22">
        <v>0</v>
      </c>
      <c r="BV299" s="22">
        <v>0</v>
      </c>
      <c r="BW299" s="22">
        <v>46618</v>
      </c>
      <c r="BX299" s="22">
        <v>0</v>
      </c>
      <c r="BY299" s="22">
        <v>0</v>
      </c>
      <c r="BZ299" s="22">
        <v>0</v>
      </c>
      <c r="CA299" s="22">
        <v>0</v>
      </c>
      <c r="CB299" s="22">
        <v>0</v>
      </c>
      <c r="CC299" s="22">
        <v>0</v>
      </c>
      <c r="CD299" s="22">
        <v>0</v>
      </c>
      <c r="CE299" s="22">
        <v>316211</v>
      </c>
      <c r="CF299" s="22">
        <v>122057</v>
      </c>
    </row>
    <row r="300" spans="1:84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427493</v>
      </c>
      <c r="F300" s="22">
        <v>0</v>
      </c>
      <c r="G300" s="22">
        <v>59949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203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80000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23053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9830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0</v>
      </c>
      <c r="AR300" s="22">
        <v>600528</v>
      </c>
      <c r="AS300" s="22">
        <v>0</v>
      </c>
      <c r="AT300" s="22">
        <v>165891</v>
      </c>
      <c r="AU300" s="22">
        <v>0</v>
      </c>
      <c r="AV300" s="22">
        <v>13391</v>
      </c>
      <c r="AW300" s="22">
        <v>40960</v>
      </c>
      <c r="AX300" s="22">
        <v>8691</v>
      </c>
      <c r="AY300" s="22">
        <v>0</v>
      </c>
      <c r="AZ300" s="22">
        <v>6968</v>
      </c>
      <c r="BA300" s="22">
        <v>0</v>
      </c>
      <c r="BB300" s="22">
        <v>0</v>
      </c>
      <c r="BC300" s="22">
        <v>274068</v>
      </c>
      <c r="BD300" s="22">
        <v>0</v>
      </c>
      <c r="BE300" s="22">
        <v>0</v>
      </c>
      <c r="BF300" s="22">
        <v>7608</v>
      </c>
      <c r="BG300" s="22">
        <v>0</v>
      </c>
      <c r="BH300" s="22">
        <v>0</v>
      </c>
      <c r="BI300" s="22">
        <v>0</v>
      </c>
      <c r="BJ300" s="22">
        <v>39771</v>
      </c>
      <c r="BK300" s="22">
        <v>0</v>
      </c>
      <c r="BL300" s="22">
        <v>0</v>
      </c>
      <c r="BM300" s="22">
        <v>0</v>
      </c>
      <c r="BN300" s="22">
        <v>0</v>
      </c>
      <c r="BO300" s="22">
        <v>0</v>
      </c>
      <c r="BP300" s="22">
        <v>11399</v>
      </c>
      <c r="BQ300" s="22">
        <v>0</v>
      </c>
      <c r="BR300" s="22">
        <v>0</v>
      </c>
      <c r="BS300" s="22">
        <v>0</v>
      </c>
      <c r="BT300" s="22">
        <v>0</v>
      </c>
      <c r="BU300" s="22">
        <v>0</v>
      </c>
      <c r="BV300" s="22">
        <v>0</v>
      </c>
      <c r="BW300" s="22">
        <v>54952</v>
      </c>
      <c r="BX300" s="22">
        <v>0</v>
      </c>
      <c r="BY300" s="22">
        <v>0</v>
      </c>
      <c r="BZ300" s="22">
        <v>0</v>
      </c>
      <c r="CA300" s="22">
        <v>0</v>
      </c>
      <c r="CB300" s="22">
        <v>0</v>
      </c>
      <c r="CC300" s="22">
        <v>0</v>
      </c>
      <c r="CD300" s="22">
        <v>0</v>
      </c>
      <c r="CE300" s="22">
        <v>623699</v>
      </c>
      <c r="CF300" s="22">
        <v>-23171</v>
      </c>
    </row>
    <row r="301" spans="1:84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82519</v>
      </c>
      <c r="F301" s="22">
        <v>0</v>
      </c>
      <c r="G301" s="22">
        <v>50529</v>
      </c>
      <c r="H301" s="22">
        <v>0</v>
      </c>
      <c r="I301" s="22">
        <v>665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51082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14168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18041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0</v>
      </c>
      <c r="AR301" s="22">
        <v>217004</v>
      </c>
      <c r="AS301" s="22">
        <v>9321</v>
      </c>
      <c r="AT301" s="22">
        <v>63792</v>
      </c>
      <c r="AU301" s="22">
        <v>0</v>
      </c>
      <c r="AV301" s="22">
        <v>10842</v>
      </c>
      <c r="AW301" s="22">
        <v>1944</v>
      </c>
      <c r="AX301" s="22">
        <v>0</v>
      </c>
      <c r="AY301" s="22">
        <v>0</v>
      </c>
      <c r="AZ301" s="22">
        <v>0</v>
      </c>
      <c r="BA301" s="22">
        <v>0</v>
      </c>
      <c r="BB301" s="22">
        <v>0</v>
      </c>
      <c r="BC301" s="22">
        <v>30913</v>
      </c>
      <c r="BD301" s="22">
        <v>0</v>
      </c>
      <c r="BE301" s="22">
        <v>0</v>
      </c>
      <c r="BF301" s="22">
        <v>0</v>
      </c>
      <c r="BG301" s="22">
        <v>0</v>
      </c>
      <c r="BH301" s="22">
        <v>0</v>
      </c>
      <c r="BI301" s="22">
        <v>0</v>
      </c>
      <c r="BJ301" s="22">
        <v>14854</v>
      </c>
      <c r="BK301" s="22">
        <v>0</v>
      </c>
      <c r="BL301" s="22">
        <v>0</v>
      </c>
      <c r="BM301" s="22">
        <v>0</v>
      </c>
      <c r="BN301" s="22">
        <v>0</v>
      </c>
      <c r="BO301" s="22">
        <v>0</v>
      </c>
      <c r="BP301" s="22">
        <v>0</v>
      </c>
      <c r="BQ301" s="22">
        <v>0</v>
      </c>
      <c r="BR301" s="22">
        <v>0</v>
      </c>
      <c r="BS301" s="22">
        <v>0</v>
      </c>
      <c r="BT301" s="22">
        <v>0</v>
      </c>
      <c r="BU301" s="22">
        <v>0</v>
      </c>
      <c r="BV301" s="22">
        <v>0</v>
      </c>
      <c r="BW301" s="22">
        <v>11968</v>
      </c>
      <c r="BX301" s="22">
        <v>0</v>
      </c>
      <c r="BY301" s="22">
        <v>0</v>
      </c>
      <c r="BZ301" s="22">
        <v>0</v>
      </c>
      <c r="CA301" s="22">
        <v>0</v>
      </c>
      <c r="CB301" s="22">
        <v>0</v>
      </c>
      <c r="CC301" s="22">
        <v>0</v>
      </c>
      <c r="CD301" s="22">
        <v>0</v>
      </c>
      <c r="CE301" s="22">
        <v>143634</v>
      </c>
      <c r="CF301" s="22">
        <v>73370</v>
      </c>
    </row>
    <row r="302" spans="1:84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221841</v>
      </c>
      <c r="F302" s="22">
        <v>0</v>
      </c>
      <c r="G302" s="22">
        <v>26064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3666</v>
      </c>
      <c r="Z302" s="22">
        <v>0</v>
      </c>
      <c r="AA302" s="22">
        <v>0</v>
      </c>
      <c r="AB302" s="22">
        <v>0</v>
      </c>
      <c r="AC302" s="22">
        <v>5906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176067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0</v>
      </c>
      <c r="AR302" s="22">
        <v>433544</v>
      </c>
      <c r="AS302" s="22">
        <v>0</v>
      </c>
      <c r="AT302" s="22">
        <v>132938</v>
      </c>
      <c r="AU302" s="22">
        <v>0</v>
      </c>
      <c r="AV302" s="22">
        <v>4512</v>
      </c>
      <c r="AW302" s="22">
        <v>15590</v>
      </c>
      <c r="AX302" s="22">
        <v>1000</v>
      </c>
      <c r="AY302" s="22">
        <v>0</v>
      </c>
      <c r="AZ302" s="22">
        <v>6969</v>
      </c>
      <c r="BA302" s="22">
        <v>0</v>
      </c>
      <c r="BB302" s="22">
        <v>0</v>
      </c>
      <c r="BC302" s="22">
        <v>67280</v>
      </c>
      <c r="BD302" s="22">
        <v>0</v>
      </c>
      <c r="BE302" s="22">
        <v>0</v>
      </c>
      <c r="BF302" s="22">
        <v>1051</v>
      </c>
      <c r="BG302" s="22">
        <v>0</v>
      </c>
      <c r="BH302" s="22">
        <v>0</v>
      </c>
      <c r="BI302" s="22">
        <v>3832</v>
      </c>
      <c r="BJ302" s="22">
        <v>8968</v>
      </c>
      <c r="BK302" s="22">
        <v>0</v>
      </c>
      <c r="BL302" s="22">
        <v>0</v>
      </c>
      <c r="BM302" s="22">
        <v>0</v>
      </c>
      <c r="BN302" s="22">
        <v>0</v>
      </c>
      <c r="BO302" s="22">
        <v>0</v>
      </c>
      <c r="BP302" s="22">
        <v>24030</v>
      </c>
      <c r="BQ302" s="22">
        <v>0</v>
      </c>
      <c r="BR302" s="22">
        <v>0</v>
      </c>
      <c r="BS302" s="22">
        <v>0</v>
      </c>
      <c r="BT302" s="22">
        <v>0</v>
      </c>
      <c r="BU302" s="22">
        <v>0</v>
      </c>
      <c r="BV302" s="22">
        <v>0</v>
      </c>
      <c r="BW302" s="22">
        <v>46657</v>
      </c>
      <c r="BX302" s="22">
        <v>275</v>
      </c>
      <c r="BY302" s="22">
        <v>0</v>
      </c>
      <c r="BZ302" s="22">
        <v>0</v>
      </c>
      <c r="CA302" s="22">
        <v>0</v>
      </c>
      <c r="CB302" s="22">
        <v>0</v>
      </c>
      <c r="CC302" s="22">
        <v>0</v>
      </c>
      <c r="CD302" s="22">
        <v>0</v>
      </c>
      <c r="CE302" s="22">
        <v>313102</v>
      </c>
      <c r="CF302" s="22">
        <v>120442</v>
      </c>
    </row>
    <row r="303" spans="1:84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437959</v>
      </c>
      <c r="F303" s="22">
        <v>0</v>
      </c>
      <c r="G303" s="22">
        <v>18527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900</v>
      </c>
      <c r="N303" s="22">
        <v>0</v>
      </c>
      <c r="O303" s="22">
        <v>0</v>
      </c>
      <c r="P303" s="22">
        <v>181697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82533</v>
      </c>
      <c r="W303" s="22">
        <v>33749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7261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0</v>
      </c>
      <c r="AR303" s="22">
        <v>762626</v>
      </c>
      <c r="AS303" s="22">
        <v>14963</v>
      </c>
      <c r="AT303" s="22">
        <v>165849</v>
      </c>
      <c r="AU303" s="22">
        <v>0</v>
      </c>
      <c r="AV303" s="22">
        <v>19356</v>
      </c>
      <c r="AW303" s="22">
        <v>11710</v>
      </c>
      <c r="AX303" s="22">
        <v>3372</v>
      </c>
      <c r="AY303" s="22">
        <v>16480</v>
      </c>
      <c r="AZ303" s="22">
        <v>813</v>
      </c>
      <c r="BA303" s="22">
        <v>0</v>
      </c>
      <c r="BB303" s="22">
        <v>0</v>
      </c>
      <c r="BC303" s="22">
        <v>96437</v>
      </c>
      <c r="BD303" s="22">
        <v>0</v>
      </c>
      <c r="BE303" s="22">
        <v>0</v>
      </c>
      <c r="BF303" s="22">
        <v>0</v>
      </c>
      <c r="BG303" s="22">
        <v>0</v>
      </c>
      <c r="BH303" s="22">
        <v>0</v>
      </c>
      <c r="BI303" s="22">
        <v>131428</v>
      </c>
      <c r="BJ303" s="22">
        <v>30336</v>
      </c>
      <c r="BK303" s="22">
        <v>0</v>
      </c>
      <c r="BL303" s="22">
        <v>0</v>
      </c>
      <c r="BM303" s="22">
        <v>0</v>
      </c>
      <c r="BN303" s="22">
        <v>0</v>
      </c>
      <c r="BO303" s="22">
        <v>0</v>
      </c>
      <c r="BP303" s="22">
        <v>22456</v>
      </c>
      <c r="BQ303" s="22">
        <v>0</v>
      </c>
      <c r="BR303" s="22">
        <v>0</v>
      </c>
      <c r="BS303" s="22">
        <v>0</v>
      </c>
      <c r="BT303" s="22">
        <v>0</v>
      </c>
      <c r="BU303" s="22">
        <v>0</v>
      </c>
      <c r="BV303" s="22">
        <v>0</v>
      </c>
      <c r="BW303" s="22">
        <v>54608</v>
      </c>
      <c r="BX303" s="22">
        <v>863</v>
      </c>
      <c r="BY303" s="22">
        <v>0</v>
      </c>
      <c r="BZ303" s="22">
        <v>0</v>
      </c>
      <c r="CA303" s="22">
        <v>0</v>
      </c>
      <c r="CB303" s="22">
        <v>0</v>
      </c>
      <c r="CC303" s="22">
        <v>0</v>
      </c>
      <c r="CD303" s="22">
        <v>0</v>
      </c>
      <c r="CE303" s="22">
        <v>568671</v>
      </c>
      <c r="CF303" s="22">
        <v>193955</v>
      </c>
    </row>
    <row r="304" spans="1:84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224881</v>
      </c>
      <c r="F304" s="22">
        <v>0</v>
      </c>
      <c r="G304" s="22">
        <v>42125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8763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2673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15777</v>
      </c>
      <c r="AK304" s="22">
        <v>5849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0</v>
      </c>
      <c r="AR304" s="22">
        <v>300068</v>
      </c>
      <c r="AS304" s="22">
        <v>14736</v>
      </c>
      <c r="AT304" s="22">
        <v>142613</v>
      </c>
      <c r="AU304" s="22">
        <v>0</v>
      </c>
      <c r="AV304" s="22">
        <v>24032</v>
      </c>
      <c r="AW304" s="22">
        <v>10611</v>
      </c>
      <c r="AX304" s="22">
        <v>0</v>
      </c>
      <c r="AY304" s="22">
        <v>2930</v>
      </c>
      <c r="AZ304" s="22">
        <v>0</v>
      </c>
      <c r="BA304" s="22">
        <v>0</v>
      </c>
      <c r="BB304" s="22">
        <v>0</v>
      </c>
      <c r="BC304" s="22">
        <v>29096</v>
      </c>
      <c r="BD304" s="22">
        <v>0</v>
      </c>
      <c r="BE304" s="22">
        <v>0</v>
      </c>
      <c r="BF304" s="22">
        <v>0</v>
      </c>
      <c r="BG304" s="22">
        <v>0</v>
      </c>
      <c r="BH304" s="22">
        <v>0</v>
      </c>
      <c r="BI304" s="22">
        <v>0</v>
      </c>
      <c r="BJ304" s="22">
        <v>17203</v>
      </c>
      <c r="BK304" s="22">
        <v>0</v>
      </c>
      <c r="BL304" s="22">
        <v>0</v>
      </c>
      <c r="BM304" s="22">
        <v>0</v>
      </c>
      <c r="BN304" s="22">
        <v>0</v>
      </c>
      <c r="BO304" s="22">
        <v>0</v>
      </c>
      <c r="BP304" s="22">
        <v>16793</v>
      </c>
      <c r="BQ304" s="22">
        <v>0</v>
      </c>
      <c r="BR304" s="22">
        <v>0</v>
      </c>
      <c r="BS304" s="22">
        <v>0</v>
      </c>
      <c r="BT304" s="22">
        <v>0</v>
      </c>
      <c r="BU304" s="22">
        <v>0</v>
      </c>
      <c r="BV304" s="22">
        <v>0</v>
      </c>
      <c r="BW304" s="22">
        <v>94734</v>
      </c>
      <c r="BX304" s="22">
        <v>0</v>
      </c>
      <c r="BY304" s="22">
        <v>0</v>
      </c>
      <c r="BZ304" s="22">
        <v>0</v>
      </c>
      <c r="CA304" s="22">
        <v>0</v>
      </c>
      <c r="CB304" s="22">
        <v>0</v>
      </c>
      <c r="CC304" s="22">
        <v>0</v>
      </c>
      <c r="CD304" s="22">
        <v>0</v>
      </c>
      <c r="CE304" s="22">
        <v>352748</v>
      </c>
      <c r="CF304" s="22">
        <v>-52680</v>
      </c>
    </row>
    <row r="305" spans="1:84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289873</v>
      </c>
      <c r="F305" s="22">
        <v>0</v>
      </c>
      <c r="G305" s="22">
        <v>16722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1994</v>
      </c>
      <c r="P305" s="22">
        <v>54091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5501</v>
      </c>
      <c r="Z305" s="22">
        <v>0</v>
      </c>
      <c r="AA305" s="22">
        <v>0</v>
      </c>
      <c r="AB305" s="22">
        <v>0</v>
      </c>
      <c r="AC305" s="22">
        <v>2080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0</v>
      </c>
      <c r="AR305" s="22">
        <v>370261</v>
      </c>
      <c r="AS305" s="22">
        <v>10936</v>
      </c>
      <c r="AT305" s="22">
        <v>105890</v>
      </c>
      <c r="AU305" s="22">
        <v>0</v>
      </c>
      <c r="AV305" s="22">
        <v>8537</v>
      </c>
      <c r="AW305" s="22">
        <v>8797</v>
      </c>
      <c r="AX305" s="22">
        <v>6299</v>
      </c>
      <c r="AY305" s="22">
        <v>0</v>
      </c>
      <c r="AZ305" s="22">
        <v>0</v>
      </c>
      <c r="BA305" s="22">
        <v>0</v>
      </c>
      <c r="BB305" s="22">
        <v>0</v>
      </c>
      <c r="BC305" s="22">
        <v>166201</v>
      </c>
      <c r="BD305" s="22">
        <v>0</v>
      </c>
      <c r="BE305" s="22">
        <v>0</v>
      </c>
      <c r="BF305" s="22">
        <v>0</v>
      </c>
      <c r="BG305" s="22">
        <v>0</v>
      </c>
      <c r="BH305" s="22">
        <v>9775</v>
      </c>
      <c r="BI305" s="22">
        <v>0</v>
      </c>
      <c r="BJ305" s="22">
        <v>15953</v>
      </c>
      <c r="BK305" s="22">
        <v>0</v>
      </c>
      <c r="BL305" s="22">
        <v>6876</v>
      </c>
      <c r="BM305" s="22">
        <v>0</v>
      </c>
      <c r="BN305" s="22">
        <v>0</v>
      </c>
      <c r="BO305" s="22">
        <v>0</v>
      </c>
      <c r="BP305" s="22">
        <v>11679</v>
      </c>
      <c r="BQ305" s="22">
        <v>0</v>
      </c>
      <c r="BR305" s="22">
        <v>0</v>
      </c>
      <c r="BS305" s="22">
        <v>0</v>
      </c>
      <c r="BT305" s="22">
        <v>0</v>
      </c>
      <c r="BU305" s="22">
        <v>0</v>
      </c>
      <c r="BV305" s="22">
        <v>0</v>
      </c>
      <c r="BW305" s="22">
        <v>422</v>
      </c>
      <c r="BX305" s="22">
        <v>2442</v>
      </c>
      <c r="BY305" s="22">
        <v>0</v>
      </c>
      <c r="BZ305" s="22">
        <v>0</v>
      </c>
      <c r="CA305" s="22">
        <v>0</v>
      </c>
      <c r="CB305" s="22">
        <v>0</v>
      </c>
      <c r="CC305" s="22">
        <v>0</v>
      </c>
      <c r="CD305" s="22">
        <v>0</v>
      </c>
      <c r="CE305" s="22">
        <v>353807</v>
      </c>
      <c r="CF305" s="22">
        <v>16454</v>
      </c>
    </row>
    <row r="306" spans="1:84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113008</v>
      </c>
      <c r="F306" s="22">
        <v>0</v>
      </c>
      <c r="G306" s="22">
        <v>17523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2592</v>
      </c>
      <c r="Q306" s="22">
        <v>0</v>
      </c>
      <c r="R306" s="22">
        <v>0</v>
      </c>
      <c r="S306" s="22">
        <v>0</v>
      </c>
      <c r="T306" s="22">
        <v>0</v>
      </c>
      <c r="U306" s="22">
        <v>10268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6872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0</v>
      </c>
      <c r="AR306" s="22">
        <v>150263</v>
      </c>
      <c r="AS306" s="22">
        <v>7378</v>
      </c>
      <c r="AT306" s="22">
        <v>63952</v>
      </c>
      <c r="AU306" s="22">
        <v>0</v>
      </c>
      <c r="AV306" s="22">
        <v>5991</v>
      </c>
      <c r="AW306" s="22">
        <v>4148</v>
      </c>
      <c r="AX306" s="22">
        <v>0</v>
      </c>
      <c r="AY306" s="22">
        <v>1203</v>
      </c>
      <c r="AZ306" s="22">
        <v>0</v>
      </c>
      <c r="BA306" s="22">
        <v>0</v>
      </c>
      <c r="BB306" s="22">
        <v>0</v>
      </c>
      <c r="BC306" s="22">
        <v>43053</v>
      </c>
      <c r="BD306" s="22">
        <v>0</v>
      </c>
      <c r="BE306" s="22">
        <v>0</v>
      </c>
      <c r="BF306" s="22">
        <v>0</v>
      </c>
      <c r="BG306" s="22">
        <v>0</v>
      </c>
      <c r="BH306" s="22">
        <v>0</v>
      </c>
      <c r="BI306" s="22">
        <v>0</v>
      </c>
      <c r="BJ306" s="22">
        <v>18496</v>
      </c>
      <c r="BK306" s="22">
        <v>0</v>
      </c>
      <c r="BL306" s="22">
        <v>0</v>
      </c>
      <c r="BM306" s="22">
        <v>0</v>
      </c>
      <c r="BN306" s="22">
        <v>0</v>
      </c>
      <c r="BO306" s="22">
        <v>0</v>
      </c>
      <c r="BP306" s="22">
        <v>1725</v>
      </c>
      <c r="BQ306" s="22">
        <v>0</v>
      </c>
      <c r="BR306" s="22">
        <v>0</v>
      </c>
      <c r="BS306" s="22">
        <v>0</v>
      </c>
      <c r="BT306" s="22">
        <v>0</v>
      </c>
      <c r="BU306" s="22">
        <v>0</v>
      </c>
      <c r="BV306" s="22">
        <v>0</v>
      </c>
      <c r="BW306" s="22">
        <v>18143</v>
      </c>
      <c r="BX306" s="22">
        <v>0</v>
      </c>
      <c r="BY306" s="22">
        <v>0</v>
      </c>
      <c r="BZ306" s="22">
        <v>0</v>
      </c>
      <c r="CA306" s="22">
        <v>0</v>
      </c>
      <c r="CB306" s="22">
        <v>0</v>
      </c>
      <c r="CC306" s="22">
        <v>0</v>
      </c>
      <c r="CD306" s="22">
        <v>0</v>
      </c>
      <c r="CE306" s="22">
        <v>164089</v>
      </c>
      <c r="CF306" s="22">
        <v>-13826</v>
      </c>
    </row>
    <row r="307" spans="1:84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787534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306519</v>
      </c>
      <c r="Q307" s="22">
        <v>0</v>
      </c>
      <c r="R307" s="22">
        <v>0</v>
      </c>
      <c r="S307" s="22">
        <v>0</v>
      </c>
      <c r="T307" s="22">
        <v>24410</v>
      </c>
      <c r="U307" s="22">
        <v>94200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0</v>
      </c>
      <c r="AR307" s="22">
        <v>1212663</v>
      </c>
      <c r="AS307" s="22">
        <v>0</v>
      </c>
      <c r="AT307" s="22">
        <v>210494</v>
      </c>
      <c r="AU307" s="22">
        <v>0</v>
      </c>
      <c r="AV307" s="22">
        <v>0</v>
      </c>
      <c r="AW307" s="22">
        <v>100729</v>
      </c>
      <c r="AX307" s="22">
        <v>0</v>
      </c>
      <c r="AY307" s="22">
        <v>0</v>
      </c>
      <c r="AZ307" s="22">
        <v>0</v>
      </c>
      <c r="BA307" s="22">
        <v>0</v>
      </c>
      <c r="BB307" s="22">
        <v>0</v>
      </c>
      <c r="BC307" s="22">
        <v>188766</v>
      </c>
      <c r="BD307" s="22">
        <v>0</v>
      </c>
      <c r="BE307" s="22">
        <v>0</v>
      </c>
      <c r="BF307" s="22">
        <v>0</v>
      </c>
      <c r="BG307" s="22">
        <v>0</v>
      </c>
      <c r="BH307" s="22">
        <v>237768</v>
      </c>
      <c r="BI307" s="22">
        <v>0</v>
      </c>
      <c r="BJ307" s="22">
        <v>41486</v>
      </c>
      <c r="BK307" s="22">
        <v>0</v>
      </c>
      <c r="BL307" s="22">
        <v>0</v>
      </c>
      <c r="BM307" s="22">
        <v>0</v>
      </c>
      <c r="BN307" s="22">
        <v>0</v>
      </c>
      <c r="BO307" s="22">
        <v>0</v>
      </c>
      <c r="BP307" s="22">
        <v>0</v>
      </c>
      <c r="BQ307" s="22">
        <v>0</v>
      </c>
      <c r="BR307" s="22">
        <v>0</v>
      </c>
      <c r="BS307" s="22">
        <v>0</v>
      </c>
      <c r="BT307" s="22">
        <v>0</v>
      </c>
      <c r="BU307" s="22">
        <v>0</v>
      </c>
      <c r="BV307" s="22">
        <v>0</v>
      </c>
      <c r="BW307" s="22">
        <v>72982</v>
      </c>
      <c r="BX307" s="22">
        <v>0</v>
      </c>
      <c r="BY307" s="22">
        <v>0</v>
      </c>
      <c r="BZ307" s="22">
        <v>0</v>
      </c>
      <c r="CA307" s="22">
        <v>0</v>
      </c>
      <c r="CB307" s="22">
        <v>0</v>
      </c>
      <c r="CC307" s="22">
        <v>0</v>
      </c>
      <c r="CD307" s="22">
        <v>0</v>
      </c>
      <c r="CE307" s="22">
        <v>852225</v>
      </c>
      <c r="CF307" s="22">
        <v>360438</v>
      </c>
    </row>
    <row r="308" spans="1:84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428458</v>
      </c>
      <c r="F308" s="22">
        <v>0</v>
      </c>
      <c r="G308" s="22">
        <v>86026</v>
      </c>
      <c r="H308" s="22">
        <v>0</v>
      </c>
      <c r="I308" s="22">
        <v>0</v>
      </c>
      <c r="J308" s="22">
        <v>2118</v>
      </c>
      <c r="K308" s="22">
        <v>403</v>
      </c>
      <c r="L308" s="22">
        <v>0</v>
      </c>
      <c r="M308" s="22">
        <v>0</v>
      </c>
      <c r="N308" s="22">
        <v>0</v>
      </c>
      <c r="O308" s="22">
        <v>0</v>
      </c>
      <c r="P308" s="22">
        <v>476276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29767</v>
      </c>
      <c r="W308" s="22">
        <v>0</v>
      </c>
      <c r="X308" s="22">
        <v>0</v>
      </c>
      <c r="Y308" s="22">
        <v>6101</v>
      </c>
      <c r="Z308" s="22">
        <v>0</v>
      </c>
      <c r="AA308" s="22">
        <v>0</v>
      </c>
      <c r="AB308" s="22">
        <v>0</v>
      </c>
      <c r="AC308" s="22">
        <v>1003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0</v>
      </c>
      <c r="AR308" s="22">
        <v>1030152</v>
      </c>
      <c r="AS308" s="22">
        <v>20367</v>
      </c>
      <c r="AT308" s="22">
        <v>92667</v>
      </c>
      <c r="AU308" s="22">
        <v>0</v>
      </c>
      <c r="AV308" s="22">
        <v>0</v>
      </c>
      <c r="AW308" s="22">
        <v>26509</v>
      </c>
      <c r="AX308" s="22">
        <v>0</v>
      </c>
      <c r="AY308" s="22">
        <v>0</v>
      </c>
      <c r="AZ308" s="22">
        <v>35892</v>
      </c>
      <c r="BA308" s="22">
        <v>0</v>
      </c>
      <c r="BB308" s="22">
        <v>0</v>
      </c>
      <c r="BC308" s="22">
        <v>0</v>
      </c>
      <c r="BD308" s="22">
        <v>103650</v>
      </c>
      <c r="BE308" s="22">
        <v>0</v>
      </c>
      <c r="BF308" s="22">
        <v>0</v>
      </c>
      <c r="BG308" s="22">
        <v>0</v>
      </c>
      <c r="BH308" s="22">
        <v>8866</v>
      </c>
      <c r="BI308" s="22">
        <v>131172</v>
      </c>
      <c r="BJ308" s="22">
        <v>37846</v>
      </c>
      <c r="BK308" s="22">
        <v>0</v>
      </c>
      <c r="BL308" s="22">
        <v>7590</v>
      </c>
      <c r="BM308" s="22">
        <v>0</v>
      </c>
      <c r="BN308" s="22">
        <v>0</v>
      </c>
      <c r="BO308" s="22">
        <v>0</v>
      </c>
      <c r="BP308" s="22">
        <v>47394</v>
      </c>
      <c r="BQ308" s="22">
        <v>0</v>
      </c>
      <c r="BR308" s="22">
        <v>0</v>
      </c>
      <c r="BS308" s="22">
        <v>0</v>
      </c>
      <c r="BT308" s="22">
        <v>0</v>
      </c>
      <c r="BU308" s="22">
        <v>0</v>
      </c>
      <c r="BV308" s="22">
        <v>0</v>
      </c>
      <c r="BW308" s="22">
        <v>55185</v>
      </c>
      <c r="BX308" s="22">
        <v>7198</v>
      </c>
      <c r="BY308" s="22">
        <v>0</v>
      </c>
      <c r="BZ308" s="22">
        <v>0</v>
      </c>
      <c r="CA308" s="22">
        <v>0</v>
      </c>
      <c r="CB308" s="22">
        <v>0</v>
      </c>
      <c r="CC308" s="22">
        <v>0</v>
      </c>
      <c r="CD308" s="22">
        <v>0</v>
      </c>
      <c r="CE308" s="22">
        <v>574336</v>
      </c>
      <c r="CF308" s="22">
        <v>455816</v>
      </c>
    </row>
    <row r="309" spans="1:84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117760</v>
      </c>
      <c r="F309" s="22">
        <v>0</v>
      </c>
      <c r="G309" s="22">
        <v>17260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87213</v>
      </c>
      <c r="N309" s="22">
        <v>0</v>
      </c>
      <c r="O309" s="22">
        <v>0</v>
      </c>
      <c r="P309" s="22">
        <v>15378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0</v>
      </c>
      <c r="AR309" s="22">
        <v>237611</v>
      </c>
      <c r="AS309" s="22">
        <v>4774</v>
      </c>
      <c r="AT309" s="22">
        <v>56560</v>
      </c>
      <c r="AU309" s="22">
        <v>0</v>
      </c>
      <c r="AV309" s="22">
        <v>5719</v>
      </c>
      <c r="AW309" s="22">
        <v>115723</v>
      </c>
      <c r="AX309" s="22">
        <v>0</v>
      </c>
      <c r="AY309" s="22">
        <v>0</v>
      </c>
      <c r="AZ309" s="22">
        <v>0</v>
      </c>
      <c r="BA309" s="22">
        <v>0</v>
      </c>
      <c r="BB309" s="22">
        <v>1527</v>
      </c>
      <c r="BC309" s="22">
        <v>37082</v>
      </c>
      <c r="BD309" s="22">
        <v>0</v>
      </c>
      <c r="BE309" s="22">
        <v>0</v>
      </c>
      <c r="BF309" s="22">
        <v>0</v>
      </c>
      <c r="BG309" s="22">
        <v>0</v>
      </c>
      <c r="BH309" s="22">
        <v>1226</v>
      </c>
      <c r="BI309" s="22">
        <v>6576</v>
      </c>
      <c r="BJ309" s="22">
        <v>9182</v>
      </c>
      <c r="BK309" s="22">
        <v>0</v>
      </c>
      <c r="BL309" s="22">
        <v>0</v>
      </c>
      <c r="BM309" s="22">
        <v>0</v>
      </c>
      <c r="BN309" s="22">
        <v>0</v>
      </c>
      <c r="BO309" s="22">
        <v>0</v>
      </c>
      <c r="BP309" s="22">
        <v>1350</v>
      </c>
      <c r="BQ309" s="22">
        <v>0</v>
      </c>
      <c r="BR309" s="22">
        <v>0</v>
      </c>
      <c r="BS309" s="22">
        <v>0</v>
      </c>
      <c r="BT309" s="22">
        <v>0</v>
      </c>
      <c r="BU309" s="22">
        <v>0</v>
      </c>
      <c r="BV309" s="22">
        <v>0</v>
      </c>
      <c r="BW309" s="22">
        <v>24367</v>
      </c>
      <c r="BX309" s="22">
        <v>482</v>
      </c>
      <c r="BY309" s="22">
        <v>0</v>
      </c>
      <c r="BZ309" s="22">
        <v>0</v>
      </c>
      <c r="CA309" s="22">
        <v>0</v>
      </c>
      <c r="CB309" s="22">
        <v>0</v>
      </c>
      <c r="CC309" s="22">
        <v>0</v>
      </c>
      <c r="CD309" s="22">
        <v>0</v>
      </c>
      <c r="CE309" s="22">
        <v>264568</v>
      </c>
      <c r="CF309" s="22">
        <v>-26957</v>
      </c>
    </row>
    <row r="310" spans="1:84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78788</v>
      </c>
      <c r="F310" s="22">
        <v>0</v>
      </c>
      <c r="G310" s="22">
        <v>18343</v>
      </c>
      <c r="H310" s="22">
        <v>0</v>
      </c>
      <c r="I310" s="22">
        <v>0</v>
      </c>
      <c r="J310" s="22">
        <v>4727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50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0</v>
      </c>
      <c r="AR310" s="22">
        <v>101908</v>
      </c>
      <c r="AS310" s="22">
        <v>0</v>
      </c>
      <c r="AT310" s="22">
        <v>56328</v>
      </c>
      <c r="AU310" s="22">
        <v>0</v>
      </c>
      <c r="AV310" s="22">
        <v>5630</v>
      </c>
      <c r="AW310" s="22">
        <v>8469</v>
      </c>
      <c r="AX310" s="22">
        <v>0</v>
      </c>
      <c r="AY310" s="22">
        <v>0</v>
      </c>
      <c r="AZ310" s="22">
        <v>0</v>
      </c>
      <c r="BA310" s="22">
        <v>0</v>
      </c>
      <c r="BB310" s="22">
        <v>0</v>
      </c>
      <c r="BC310" s="22">
        <v>66215</v>
      </c>
      <c r="BD310" s="22">
        <v>0</v>
      </c>
      <c r="BE310" s="22">
        <v>0</v>
      </c>
      <c r="BF310" s="22">
        <v>0</v>
      </c>
      <c r="BG310" s="22">
        <v>0</v>
      </c>
      <c r="BH310" s="22">
        <v>0</v>
      </c>
      <c r="BI310" s="22">
        <v>0</v>
      </c>
      <c r="BJ310" s="22">
        <v>15414</v>
      </c>
      <c r="BK310" s="22">
        <v>0</v>
      </c>
      <c r="BL310" s="22">
        <v>0</v>
      </c>
      <c r="BM310" s="22">
        <v>0</v>
      </c>
      <c r="BN310" s="22">
        <v>0</v>
      </c>
      <c r="BO310" s="22">
        <v>0</v>
      </c>
      <c r="BP310" s="22">
        <v>4990</v>
      </c>
      <c r="BQ310" s="22">
        <v>0</v>
      </c>
      <c r="BR310" s="22">
        <v>0</v>
      </c>
      <c r="BS310" s="22">
        <v>0</v>
      </c>
      <c r="BT310" s="22">
        <v>0</v>
      </c>
      <c r="BU310" s="22">
        <v>0</v>
      </c>
      <c r="BV310" s="22">
        <v>0</v>
      </c>
      <c r="BW310" s="22">
        <v>6507</v>
      </c>
      <c r="BX310" s="22">
        <v>0</v>
      </c>
      <c r="BY310" s="22">
        <v>0</v>
      </c>
      <c r="BZ310" s="22">
        <v>0</v>
      </c>
      <c r="CA310" s="22">
        <v>0</v>
      </c>
      <c r="CB310" s="22">
        <v>0</v>
      </c>
      <c r="CC310" s="22">
        <v>0</v>
      </c>
      <c r="CD310" s="22">
        <v>0</v>
      </c>
      <c r="CE310" s="22">
        <v>163553</v>
      </c>
      <c r="CF310" s="22">
        <v>-61645</v>
      </c>
    </row>
    <row r="311" spans="1:84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416126</v>
      </c>
      <c r="F311" s="22">
        <v>0</v>
      </c>
      <c r="G311" s="22">
        <v>61321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3640</v>
      </c>
      <c r="Q311" s="22">
        <v>0</v>
      </c>
      <c r="R311" s="22">
        <v>0</v>
      </c>
      <c r="S311" s="22">
        <v>9800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5501</v>
      </c>
      <c r="Z311" s="22">
        <v>0</v>
      </c>
      <c r="AA311" s="22">
        <v>0</v>
      </c>
      <c r="AB311" s="22">
        <v>0</v>
      </c>
      <c r="AC311" s="22">
        <v>1320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31869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0</v>
      </c>
      <c r="AR311" s="22">
        <v>529577</v>
      </c>
      <c r="AS311" s="22">
        <v>0</v>
      </c>
      <c r="AT311" s="22">
        <v>172712</v>
      </c>
      <c r="AU311" s="22">
        <v>0</v>
      </c>
      <c r="AV311" s="22">
        <v>14223</v>
      </c>
      <c r="AW311" s="22">
        <v>11901</v>
      </c>
      <c r="AX311" s="22">
        <v>9767</v>
      </c>
      <c r="AY311" s="22">
        <v>0</v>
      </c>
      <c r="AZ311" s="22">
        <v>9105</v>
      </c>
      <c r="BA311" s="22">
        <v>0</v>
      </c>
      <c r="BB311" s="22">
        <v>0</v>
      </c>
      <c r="BC311" s="22">
        <v>82312</v>
      </c>
      <c r="BD311" s="22">
        <v>0</v>
      </c>
      <c r="BE311" s="22">
        <v>0</v>
      </c>
      <c r="BF311" s="22">
        <v>0</v>
      </c>
      <c r="BG311" s="22">
        <v>0</v>
      </c>
      <c r="BH311" s="22">
        <v>0</v>
      </c>
      <c r="BI311" s="22">
        <v>69436</v>
      </c>
      <c r="BJ311" s="22">
        <v>0</v>
      </c>
      <c r="BK311" s="22">
        <v>0</v>
      </c>
      <c r="BL311" s="22">
        <v>0</v>
      </c>
      <c r="BM311" s="22">
        <v>0</v>
      </c>
      <c r="BN311" s="22">
        <v>0</v>
      </c>
      <c r="BO311" s="22">
        <v>0</v>
      </c>
      <c r="BP311" s="22">
        <v>8029</v>
      </c>
      <c r="BQ311" s="22">
        <v>0</v>
      </c>
      <c r="BR311" s="22">
        <v>0</v>
      </c>
      <c r="BS311" s="22">
        <v>0</v>
      </c>
      <c r="BT311" s="22">
        <v>0</v>
      </c>
      <c r="BU311" s="22">
        <v>0</v>
      </c>
      <c r="BV311" s="22">
        <v>0</v>
      </c>
      <c r="BW311" s="22">
        <v>109484</v>
      </c>
      <c r="BX311" s="22">
        <v>0</v>
      </c>
      <c r="BY311" s="22">
        <v>0</v>
      </c>
      <c r="BZ311" s="22">
        <v>0</v>
      </c>
      <c r="CA311" s="22">
        <v>0</v>
      </c>
      <c r="CB311" s="22">
        <v>0</v>
      </c>
      <c r="CC311" s="22">
        <v>0</v>
      </c>
      <c r="CD311" s="22">
        <v>0</v>
      </c>
      <c r="CE311" s="22">
        <v>486969</v>
      </c>
      <c r="CF311" s="22">
        <v>42608</v>
      </c>
    </row>
    <row r="312" spans="1:84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194432</v>
      </c>
      <c r="F312" s="22">
        <v>0</v>
      </c>
      <c r="G312" s="22">
        <v>85968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43060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259644</v>
      </c>
      <c r="AF312" s="22">
        <v>0</v>
      </c>
      <c r="AG312" s="22">
        <v>0</v>
      </c>
      <c r="AH312" s="22">
        <v>0</v>
      </c>
      <c r="AI312" s="22">
        <v>0</v>
      </c>
      <c r="AJ312" s="22">
        <v>9868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0</v>
      </c>
      <c r="AR312" s="22">
        <v>592972</v>
      </c>
      <c r="AS312" s="22">
        <v>17181</v>
      </c>
      <c r="AT312" s="22">
        <v>79090</v>
      </c>
      <c r="AU312" s="22">
        <v>0</v>
      </c>
      <c r="AV312" s="22">
        <v>0</v>
      </c>
      <c r="AW312" s="22">
        <v>14804</v>
      </c>
      <c r="AX312" s="22">
        <v>0</v>
      </c>
      <c r="AY312" s="22">
        <v>0</v>
      </c>
      <c r="AZ312" s="22">
        <v>0</v>
      </c>
      <c r="BA312" s="22">
        <v>0</v>
      </c>
      <c r="BB312" s="22">
        <v>0</v>
      </c>
      <c r="BC312" s="22">
        <v>96332</v>
      </c>
      <c r="BD312" s="22">
        <v>0</v>
      </c>
      <c r="BE312" s="22">
        <v>0</v>
      </c>
      <c r="BF312" s="22">
        <v>0</v>
      </c>
      <c r="BG312" s="22">
        <v>0</v>
      </c>
      <c r="BH312" s="22">
        <v>0</v>
      </c>
      <c r="BI312" s="22">
        <v>0</v>
      </c>
      <c r="BJ312" s="22">
        <v>29879</v>
      </c>
      <c r="BK312" s="22">
        <v>0</v>
      </c>
      <c r="BL312" s="22">
        <v>0</v>
      </c>
      <c r="BM312" s="22">
        <v>0</v>
      </c>
      <c r="BN312" s="22">
        <v>0</v>
      </c>
      <c r="BO312" s="22">
        <v>0</v>
      </c>
      <c r="BP312" s="22">
        <v>0</v>
      </c>
      <c r="BQ312" s="22">
        <v>0</v>
      </c>
      <c r="BR312" s="22">
        <v>0</v>
      </c>
      <c r="BS312" s="22">
        <v>0</v>
      </c>
      <c r="BT312" s="22">
        <v>0</v>
      </c>
      <c r="BU312" s="22">
        <v>0</v>
      </c>
      <c r="BV312" s="22">
        <v>0</v>
      </c>
      <c r="BW312" s="22">
        <v>41829</v>
      </c>
      <c r="BX312" s="22">
        <v>0</v>
      </c>
      <c r="BY312" s="22">
        <v>0</v>
      </c>
      <c r="BZ312" s="22">
        <v>0</v>
      </c>
      <c r="CA312" s="22">
        <v>0</v>
      </c>
      <c r="CB312" s="22">
        <v>0</v>
      </c>
      <c r="CC312" s="22">
        <v>0</v>
      </c>
      <c r="CD312" s="22">
        <v>0</v>
      </c>
      <c r="CE312" s="22">
        <v>279115</v>
      </c>
      <c r="CF312" s="22">
        <v>313857</v>
      </c>
    </row>
    <row r="313" spans="1:84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541350</v>
      </c>
      <c r="F313" s="22">
        <v>0</v>
      </c>
      <c r="G313" s="22">
        <v>290726</v>
      </c>
      <c r="H313" s="22">
        <v>0</v>
      </c>
      <c r="I313" s="22">
        <v>0</v>
      </c>
      <c r="J313" s="22">
        <v>0</v>
      </c>
      <c r="K313" s="22">
        <v>0</v>
      </c>
      <c r="L313" s="22">
        <v>825</v>
      </c>
      <c r="M313" s="22">
        <v>0</v>
      </c>
      <c r="N313" s="22">
        <v>0</v>
      </c>
      <c r="O313" s="22">
        <v>12389</v>
      </c>
      <c r="P313" s="22">
        <v>107562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49788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16538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0</v>
      </c>
      <c r="AR313" s="22">
        <v>1019178</v>
      </c>
      <c r="AS313" s="22">
        <v>15297</v>
      </c>
      <c r="AT313" s="22">
        <v>273173</v>
      </c>
      <c r="AU313" s="22">
        <v>0</v>
      </c>
      <c r="AV313" s="22">
        <v>22379</v>
      </c>
      <c r="AW313" s="22">
        <v>50980</v>
      </c>
      <c r="AX313" s="22">
        <v>9900</v>
      </c>
      <c r="AY313" s="22">
        <v>0</v>
      </c>
      <c r="AZ313" s="22">
        <v>2745</v>
      </c>
      <c r="BA313" s="22">
        <v>0</v>
      </c>
      <c r="BB313" s="22">
        <v>21364</v>
      </c>
      <c r="BC313" s="22">
        <v>180413</v>
      </c>
      <c r="BD313" s="22">
        <v>0</v>
      </c>
      <c r="BE313" s="22">
        <v>0</v>
      </c>
      <c r="BF313" s="22">
        <v>10513</v>
      </c>
      <c r="BG313" s="22">
        <v>0</v>
      </c>
      <c r="BH313" s="22">
        <v>4710</v>
      </c>
      <c r="BI313" s="22">
        <v>0</v>
      </c>
      <c r="BJ313" s="22">
        <v>25897</v>
      </c>
      <c r="BK313" s="22">
        <v>0</v>
      </c>
      <c r="BL313" s="22">
        <v>0</v>
      </c>
      <c r="BM313" s="22">
        <v>0</v>
      </c>
      <c r="BN313" s="22">
        <v>0</v>
      </c>
      <c r="BO313" s="22">
        <v>0</v>
      </c>
      <c r="BP313" s="22">
        <v>18379</v>
      </c>
      <c r="BQ313" s="22">
        <v>0</v>
      </c>
      <c r="BR313" s="22">
        <v>0</v>
      </c>
      <c r="BS313" s="22">
        <v>0</v>
      </c>
      <c r="BT313" s="22">
        <v>0</v>
      </c>
      <c r="BU313" s="22">
        <v>0</v>
      </c>
      <c r="BV313" s="22">
        <v>0</v>
      </c>
      <c r="BW313" s="22">
        <v>76731</v>
      </c>
      <c r="BX313" s="22">
        <v>27569</v>
      </c>
      <c r="BY313" s="22">
        <v>0</v>
      </c>
      <c r="BZ313" s="22">
        <v>0</v>
      </c>
      <c r="CA313" s="22">
        <v>0</v>
      </c>
      <c r="CB313" s="22">
        <v>0</v>
      </c>
      <c r="CC313" s="22">
        <v>0</v>
      </c>
      <c r="CD313" s="22">
        <v>0</v>
      </c>
      <c r="CE313" s="22">
        <v>740050</v>
      </c>
      <c r="CF313" s="22">
        <v>279128</v>
      </c>
    </row>
    <row r="314" spans="1:84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378729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6301</v>
      </c>
      <c r="AN314" s="22">
        <v>0</v>
      </c>
      <c r="AO314" s="22">
        <v>0</v>
      </c>
      <c r="AP314" s="22">
        <v>0</v>
      </c>
      <c r="AQ314" s="22">
        <v>0</v>
      </c>
      <c r="AR314" s="22">
        <v>385030</v>
      </c>
      <c r="AS314" s="22">
        <v>21050</v>
      </c>
      <c r="AT314" s="22">
        <v>106517</v>
      </c>
      <c r="AU314" s="22">
        <v>0</v>
      </c>
      <c r="AV314" s="22">
        <v>16446</v>
      </c>
      <c r="AW314" s="22">
        <v>19154</v>
      </c>
      <c r="AX314" s="22">
        <v>5790</v>
      </c>
      <c r="AY314" s="22">
        <v>0</v>
      </c>
      <c r="AZ314" s="22">
        <v>0</v>
      </c>
      <c r="BA314" s="22">
        <v>0</v>
      </c>
      <c r="BB314" s="22">
        <v>0</v>
      </c>
      <c r="BC314" s="22">
        <v>105765</v>
      </c>
      <c r="BD314" s="22">
        <v>0</v>
      </c>
      <c r="BE314" s="22">
        <v>0</v>
      </c>
      <c r="BF314" s="22">
        <v>0</v>
      </c>
      <c r="BG314" s="22">
        <v>0</v>
      </c>
      <c r="BH314" s="22">
        <v>55015</v>
      </c>
      <c r="BI314" s="22">
        <v>0</v>
      </c>
      <c r="BJ314" s="22">
        <v>3580</v>
      </c>
      <c r="BK314" s="22">
        <v>0</v>
      </c>
      <c r="BL314" s="22">
        <v>0</v>
      </c>
      <c r="BM314" s="22">
        <v>0</v>
      </c>
      <c r="BN314" s="22">
        <v>0</v>
      </c>
      <c r="BO314" s="22">
        <v>0</v>
      </c>
      <c r="BP314" s="22">
        <v>0</v>
      </c>
      <c r="BQ314" s="22">
        <v>0</v>
      </c>
      <c r="BR314" s="22">
        <v>0</v>
      </c>
      <c r="BS314" s="22">
        <v>0</v>
      </c>
      <c r="BT314" s="22">
        <v>0</v>
      </c>
      <c r="BU314" s="22">
        <v>7755</v>
      </c>
      <c r="BV314" s="22">
        <v>0</v>
      </c>
      <c r="BW314" s="22">
        <v>20188</v>
      </c>
      <c r="BX314" s="22">
        <v>0</v>
      </c>
      <c r="BY314" s="22">
        <v>0</v>
      </c>
      <c r="BZ314" s="22">
        <v>0</v>
      </c>
      <c r="CA314" s="22">
        <v>0</v>
      </c>
      <c r="CB314" s="22">
        <v>0</v>
      </c>
      <c r="CC314" s="22">
        <v>0</v>
      </c>
      <c r="CD314" s="22">
        <v>0</v>
      </c>
      <c r="CE314" s="22">
        <v>361260</v>
      </c>
      <c r="CF314" s="22">
        <v>23770</v>
      </c>
    </row>
    <row r="315" spans="1:84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642652</v>
      </c>
      <c r="F315" s="22">
        <v>0</v>
      </c>
      <c r="G315" s="22">
        <v>67005</v>
      </c>
      <c r="H315" s="22">
        <v>160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38170</v>
      </c>
      <c r="AE315" s="22">
        <v>0</v>
      </c>
      <c r="AF315" s="22">
        <v>0</v>
      </c>
      <c r="AG315" s="22">
        <v>0</v>
      </c>
      <c r="AH315" s="22">
        <v>0</v>
      </c>
      <c r="AI315" s="22">
        <v>225171</v>
      </c>
      <c r="AJ315" s="22">
        <v>201187</v>
      </c>
      <c r="AK315" s="22">
        <v>337544</v>
      </c>
      <c r="AL315" s="22">
        <v>0</v>
      </c>
      <c r="AM315" s="22">
        <v>361878</v>
      </c>
      <c r="AN315" s="22">
        <v>0</v>
      </c>
      <c r="AO315" s="22">
        <v>0</v>
      </c>
      <c r="AP315" s="22">
        <v>0</v>
      </c>
      <c r="AQ315" s="22">
        <v>20748</v>
      </c>
      <c r="AR315" s="22">
        <v>1894515</v>
      </c>
      <c r="AS315" s="22">
        <v>0</v>
      </c>
      <c r="AT315" s="22">
        <v>135118</v>
      </c>
      <c r="AU315" s="22">
        <v>0</v>
      </c>
      <c r="AV315" s="22">
        <v>44439</v>
      </c>
      <c r="AW315" s="22">
        <v>0</v>
      </c>
      <c r="AX315" s="22">
        <v>0</v>
      </c>
      <c r="AY315" s="22">
        <v>0</v>
      </c>
      <c r="AZ315" s="22">
        <v>0</v>
      </c>
      <c r="BA315" s="22">
        <v>0</v>
      </c>
      <c r="BB315" s="22">
        <v>0</v>
      </c>
      <c r="BC315" s="22">
        <v>0</v>
      </c>
      <c r="BD315" s="22">
        <v>0</v>
      </c>
      <c r="BE315" s="22">
        <v>0</v>
      </c>
      <c r="BF315" s="22">
        <v>0</v>
      </c>
      <c r="BG315" s="22">
        <v>3375</v>
      </c>
      <c r="BH315" s="22">
        <v>0</v>
      </c>
      <c r="BI315" s="22">
        <v>0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2">
        <v>0</v>
      </c>
      <c r="BP315" s="22">
        <v>0</v>
      </c>
      <c r="BQ315" s="22">
        <v>0</v>
      </c>
      <c r="BR315" s="22">
        <v>0</v>
      </c>
      <c r="BS315" s="22">
        <v>0</v>
      </c>
      <c r="BT315" s="22">
        <v>0</v>
      </c>
      <c r="BU315" s="22">
        <v>0</v>
      </c>
      <c r="BV315" s="22">
        <v>0</v>
      </c>
      <c r="BW315" s="22">
        <v>0</v>
      </c>
      <c r="BX315" s="22">
        <v>0</v>
      </c>
      <c r="BY315" s="22">
        <v>0</v>
      </c>
      <c r="BZ315" s="22">
        <v>0</v>
      </c>
      <c r="CA315" s="22">
        <v>0</v>
      </c>
      <c r="CB315" s="22">
        <v>0</v>
      </c>
      <c r="CC315" s="22">
        <v>0</v>
      </c>
      <c r="CD315" s="22">
        <v>1332086</v>
      </c>
      <c r="CE315" s="22">
        <v>1515018</v>
      </c>
      <c r="CF315" s="22">
        <v>379497</v>
      </c>
    </row>
    <row r="316" spans="1:84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4265096</v>
      </c>
      <c r="F316" s="22">
        <v>0</v>
      </c>
      <c r="G316" s="22">
        <v>0</v>
      </c>
      <c r="H316" s="22">
        <v>428448</v>
      </c>
      <c r="I316" s="22">
        <v>0</v>
      </c>
      <c r="J316" s="22">
        <v>0</v>
      </c>
      <c r="K316" s="22">
        <v>101063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90142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77894</v>
      </c>
      <c r="AR316" s="22">
        <v>4962643</v>
      </c>
      <c r="AS316" s="22">
        <v>0</v>
      </c>
      <c r="AT316" s="22">
        <v>1189178</v>
      </c>
      <c r="AU316" s="22">
        <v>0</v>
      </c>
      <c r="AV316" s="22">
        <v>136218</v>
      </c>
      <c r="AW316" s="22">
        <v>307732</v>
      </c>
      <c r="AX316" s="22">
        <v>0</v>
      </c>
      <c r="AY316" s="22">
        <v>0</v>
      </c>
      <c r="AZ316" s="22">
        <v>0</v>
      </c>
      <c r="BA316" s="22">
        <v>0</v>
      </c>
      <c r="BB316" s="22">
        <v>0</v>
      </c>
      <c r="BC316" s="22">
        <v>0</v>
      </c>
      <c r="BD316" s="22">
        <v>0</v>
      </c>
      <c r="BE316" s="22">
        <v>664955</v>
      </c>
      <c r="BF316" s="22">
        <v>0</v>
      </c>
      <c r="BG316" s="22">
        <v>0</v>
      </c>
      <c r="BH316" s="22">
        <v>0</v>
      </c>
      <c r="BI316" s="22">
        <v>0</v>
      </c>
      <c r="BJ316" s="22">
        <v>0</v>
      </c>
      <c r="BK316" s="22">
        <v>0</v>
      </c>
      <c r="BL316" s="22">
        <v>64300</v>
      </c>
      <c r="BM316" s="22">
        <v>0</v>
      </c>
      <c r="BN316" s="22">
        <v>0</v>
      </c>
      <c r="BO316" s="22">
        <v>3069</v>
      </c>
      <c r="BP316" s="22">
        <v>0</v>
      </c>
      <c r="BQ316" s="22">
        <v>0</v>
      </c>
      <c r="BR316" s="22">
        <v>0</v>
      </c>
      <c r="BS316" s="22">
        <v>0</v>
      </c>
      <c r="BT316" s="22">
        <v>487984</v>
      </c>
      <c r="BU316" s="22">
        <v>0</v>
      </c>
      <c r="BV316" s="22">
        <v>0</v>
      </c>
      <c r="BW316" s="22">
        <v>771530</v>
      </c>
      <c r="BX316" s="22">
        <v>25982</v>
      </c>
      <c r="BY316" s="22">
        <v>0</v>
      </c>
      <c r="BZ316" s="22">
        <v>7760</v>
      </c>
      <c r="CA316" s="22">
        <v>0</v>
      </c>
      <c r="CB316" s="22">
        <v>0</v>
      </c>
      <c r="CC316" s="22">
        <v>0</v>
      </c>
      <c r="CD316" s="22">
        <v>166833</v>
      </c>
      <c r="CE316" s="22">
        <v>3825541</v>
      </c>
      <c r="CF316" s="22">
        <v>1137102</v>
      </c>
    </row>
    <row r="317" spans="1:84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36970</v>
      </c>
      <c r="F317" s="22">
        <v>0</v>
      </c>
      <c r="G317" s="22">
        <v>44290</v>
      </c>
      <c r="H317" s="22">
        <v>0</v>
      </c>
      <c r="I317" s="22">
        <v>0</v>
      </c>
      <c r="J317" s="22">
        <v>21392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78572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  <c r="AR317" s="22">
        <v>181224</v>
      </c>
      <c r="AS317" s="22">
        <v>0</v>
      </c>
      <c r="AT317" s="22">
        <v>35016</v>
      </c>
      <c r="AU317" s="22">
        <v>0</v>
      </c>
      <c r="AV317" s="22">
        <v>8428</v>
      </c>
      <c r="AW317" s="22">
        <v>26420</v>
      </c>
      <c r="AX317" s="22">
        <v>0</v>
      </c>
      <c r="AY317" s="22">
        <v>0</v>
      </c>
      <c r="AZ317" s="22">
        <v>0</v>
      </c>
      <c r="BA317" s="22">
        <v>0</v>
      </c>
      <c r="BB317" s="22">
        <v>0</v>
      </c>
      <c r="BC317" s="22">
        <v>0</v>
      </c>
      <c r="BD317" s="22">
        <v>0</v>
      </c>
      <c r="BE317" s="22">
        <v>0</v>
      </c>
      <c r="BF317" s="22">
        <v>0</v>
      </c>
      <c r="BG317" s="22">
        <v>19500</v>
      </c>
      <c r="BH317" s="22">
        <v>0</v>
      </c>
      <c r="BI317" s="22">
        <v>0</v>
      </c>
      <c r="BJ317" s="22">
        <v>0</v>
      </c>
      <c r="BK317" s="22">
        <v>0</v>
      </c>
      <c r="BL317" s="22">
        <v>0</v>
      </c>
      <c r="BM317" s="22">
        <v>0</v>
      </c>
      <c r="BN317" s="22">
        <v>0</v>
      </c>
      <c r="BO317" s="22">
        <v>0</v>
      </c>
      <c r="BP317" s="22">
        <v>0</v>
      </c>
      <c r="BQ317" s="22">
        <v>0</v>
      </c>
      <c r="BR317" s="22">
        <v>0</v>
      </c>
      <c r="BS317" s="22">
        <v>0</v>
      </c>
      <c r="BT317" s="22">
        <v>0</v>
      </c>
      <c r="BU317" s="22">
        <v>0</v>
      </c>
      <c r="BV317" s="22">
        <v>0</v>
      </c>
      <c r="BW317" s="22">
        <v>0</v>
      </c>
      <c r="BX317" s="22">
        <v>0</v>
      </c>
      <c r="BY317" s="22">
        <v>0</v>
      </c>
      <c r="BZ317" s="22">
        <v>0</v>
      </c>
      <c r="CA317" s="22">
        <v>0</v>
      </c>
      <c r="CB317" s="22">
        <v>0</v>
      </c>
      <c r="CC317" s="22">
        <v>0</v>
      </c>
      <c r="CD317" s="22">
        <v>0</v>
      </c>
      <c r="CE317" s="22">
        <v>89364</v>
      </c>
      <c r="CF317" s="22">
        <v>91860</v>
      </c>
    </row>
    <row r="318" spans="1:84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10645</v>
      </c>
      <c r="F318" s="22">
        <v>0</v>
      </c>
      <c r="G318" s="22">
        <v>23292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  <c r="AR318" s="22">
        <v>33937</v>
      </c>
      <c r="AS318" s="22">
        <v>0</v>
      </c>
      <c r="AT318" s="22">
        <v>12756</v>
      </c>
      <c r="AU318" s="22">
        <v>0</v>
      </c>
      <c r="AV318" s="22">
        <v>896</v>
      </c>
      <c r="AW318" s="22">
        <v>0</v>
      </c>
      <c r="AX318" s="22">
        <v>0</v>
      </c>
      <c r="AY318" s="22">
        <v>0</v>
      </c>
      <c r="AZ318" s="22">
        <v>0</v>
      </c>
      <c r="BA318" s="22">
        <v>0</v>
      </c>
      <c r="BB318" s="22">
        <v>0</v>
      </c>
      <c r="BC318" s="22">
        <v>0</v>
      </c>
      <c r="BD318" s="22">
        <v>0</v>
      </c>
      <c r="BE318" s="22">
        <v>0</v>
      </c>
      <c r="BF318" s="22">
        <v>0</v>
      </c>
      <c r="BG318" s="22">
        <v>0</v>
      </c>
      <c r="BH318" s="22">
        <v>0</v>
      </c>
      <c r="BI318" s="22">
        <v>0</v>
      </c>
      <c r="BJ318" s="22">
        <v>0</v>
      </c>
      <c r="BK318" s="22">
        <v>0</v>
      </c>
      <c r="BL318" s="22">
        <v>0</v>
      </c>
      <c r="BM318" s="22">
        <v>0</v>
      </c>
      <c r="BN318" s="22">
        <v>0</v>
      </c>
      <c r="BO318" s="22">
        <v>0</v>
      </c>
      <c r="BP318" s="22">
        <v>0</v>
      </c>
      <c r="BQ318" s="22">
        <v>0</v>
      </c>
      <c r="BR318" s="22">
        <v>0</v>
      </c>
      <c r="BS318" s="22">
        <v>0</v>
      </c>
      <c r="BT318" s="22">
        <v>0</v>
      </c>
      <c r="BU318" s="22">
        <v>0</v>
      </c>
      <c r="BV318" s="22">
        <v>0</v>
      </c>
      <c r="BW318" s="22">
        <v>0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0</v>
      </c>
      <c r="CD318" s="22">
        <v>0</v>
      </c>
      <c r="CE318" s="22">
        <v>13652</v>
      </c>
      <c r="CF318" s="22">
        <v>20285</v>
      </c>
    </row>
    <row r="319" spans="1:84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37632</v>
      </c>
      <c r="F319" s="22">
        <v>0</v>
      </c>
      <c r="G319" s="22">
        <v>37782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272502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  <c r="AR319" s="22">
        <v>347916</v>
      </c>
      <c r="AS319" s="22">
        <v>0</v>
      </c>
      <c r="AT319" s="22">
        <v>16144</v>
      </c>
      <c r="AU319" s="22">
        <v>0</v>
      </c>
      <c r="AV319" s="22">
        <v>29731</v>
      </c>
      <c r="AW319" s="22">
        <v>0</v>
      </c>
      <c r="AX319" s="22">
        <v>0</v>
      </c>
      <c r="AY319" s="22">
        <v>0</v>
      </c>
      <c r="AZ319" s="22">
        <v>0</v>
      </c>
      <c r="BA319" s="22">
        <v>0</v>
      </c>
      <c r="BB319" s="22">
        <v>0</v>
      </c>
      <c r="BC319" s="22">
        <v>272502</v>
      </c>
      <c r="BD319" s="22">
        <v>0</v>
      </c>
      <c r="BE319" s="22">
        <v>0</v>
      </c>
      <c r="BF319" s="22">
        <v>0</v>
      </c>
      <c r="BG319" s="22">
        <v>0</v>
      </c>
      <c r="BH319" s="22">
        <v>0</v>
      </c>
      <c r="BI319" s="22">
        <v>0</v>
      </c>
      <c r="BJ319" s="22">
        <v>0</v>
      </c>
      <c r="BK319" s="22">
        <v>0</v>
      </c>
      <c r="BL319" s="22">
        <v>0</v>
      </c>
      <c r="BM319" s="22">
        <v>0</v>
      </c>
      <c r="BN319" s="22">
        <v>0</v>
      </c>
      <c r="BO319" s="22">
        <v>0</v>
      </c>
      <c r="BP319" s="22">
        <v>0</v>
      </c>
      <c r="BQ319" s="22">
        <v>0</v>
      </c>
      <c r="BR319" s="22">
        <v>0</v>
      </c>
      <c r="BS319" s="22">
        <v>0</v>
      </c>
      <c r="BT319" s="22">
        <v>0</v>
      </c>
      <c r="BU319" s="22">
        <v>0</v>
      </c>
      <c r="BV319" s="22">
        <v>0</v>
      </c>
      <c r="BW319" s="22">
        <v>0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0</v>
      </c>
      <c r="CD319" s="22">
        <v>0</v>
      </c>
      <c r="CE319" s="22">
        <v>318377</v>
      </c>
      <c r="CF319" s="22">
        <v>29539</v>
      </c>
    </row>
    <row r="320" spans="1:84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32153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  <c r="AR320" s="22">
        <v>32153</v>
      </c>
      <c r="AS320" s="22">
        <v>0</v>
      </c>
      <c r="AT320" s="22">
        <v>0</v>
      </c>
      <c r="AU320" s="22">
        <v>0</v>
      </c>
      <c r="AV320" s="22">
        <v>0</v>
      </c>
      <c r="AW320" s="22">
        <v>0</v>
      </c>
      <c r="AX320" s="22">
        <v>0</v>
      </c>
      <c r="AY320" s="22">
        <v>0</v>
      </c>
      <c r="AZ320" s="22">
        <v>0</v>
      </c>
      <c r="BA320" s="22">
        <v>0</v>
      </c>
      <c r="BB320" s="22">
        <v>0</v>
      </c>
      <c r="BC320" s="22">
        <v>0</v>
      </c>
      <c r="BD320" s="22">
        <v>0</v>
      </c>
      <c r="BE320" s="22">
        <v>0</v>
      </c>
      <c r="BF320" s="22">
        <v>0</v>
      </c>
      <c r="BG320" s="22">
        <v>0</v>
      </c>
      <c r="BH320" s="22">
        <v>0</v>
      </c>
      <c r="BI320" s="22">
        <v>0</v>
      </c>
      <c r="BJ320" s="22">
        <v>0</v>
      </c>
      <c r="BK320" s="22">
        <v>0</v>
      </c>
      <c r="BL320" s="22">
        <v>0</v>
      </c>
      <c r="BM320" s="22">
        <v>0</v>
      </c>
      <c r="BN320" s="22">
        <v>0</v>
      </c>
      <c r="BO320" s="22">
        <v>0</v>
      </c>
      <c r="BP320" s="22">
        <v>0</v>
      </c>
      <c r="BQ320" s="22">
        <v>0</v>
      </c>
      <c r="BR320" s="22">
        <v>0</v>
      </c>
      <c r="BS320" s="22">
        <v>0</v>
      </c>
      <c r="BT320" s="22">
        <v>0</v>
      </c>
      <c r="BU320" s="22">
        <v>0</v>
      </c>
      <c r="BV320" s="22">
        <v>0</v>
      </c>
      <c r="BW320" s="22">
        <v>32153</v>
      </c>
      <c r="BX320" s="22">
        <v>0</v>
      </c>
      <c r="BY320" s="22">
        <v>0</v>
      </c>
      <c r="BZ320" s="22">
        <v>0</v>
      </c>
      <c r="CA320" s="22">
        <v>0</v>
      </c>
      <c r="CB320" s="22">
        <v>0</v>
      </c>
      <c r="CC320" s="22">
        <v>0</v>
      </c>
      <c r="CD320" s="22">
        <v>0</v>
      </c>
      <c r="CE320" s="22">
        <v>32153</v>
      </c>
      <c r="CF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3E34F-01D9-49FF-AE54-0D8D09EEC7BD}">
  <dimension ref="A1:AX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0" width="15.7109375" customWidth="1"/>
  </cols>
  <sheetData>
    <row r="1" spans="1:50" ht="24" customHeight="1" x14ac:dyDescent="0.3">
      <c r="A1" s="4" t="str">
        <f>HYPERLINK("#'Index'!A1", "&lt;&lt; Index")</f>
        <v>&lt;&lt; Index</v>
      </c>
      <c r="B1" s="20" t="s">
        <v>935</v>
      </c>
      <c r="D1" s="20" t="s">
        <v>936</v>
      </c>
    </row>
    <row r="2" spans="1:50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937</v>
      </c>
      <c r="F2" s="21" t="s">
        <v>938</v>
      </c>
      <c r="G2" s="21" t="s">
        <v>939</v>
      </c>
      <c r="H2" s="21" t="s">
        <v>940</v>
      </c>
      <c r="I2" s="21" t="s">
        <v>941</v>
      </c>
      <c r="J2" s="21" t="s">
        <v>942</v>
      </c>
      <c r="K2" s="21" t="s">
        <v>943</v>
      </c>
      <c r="L2" s="21" t="s">
        <v>13</v>
      </c>
      <c r="M2" s="21" t="s">
        <v>944</v>
      </c>
      <c r="N2" s="21" t="s">
        <v>945</v>
      </c>
      <c r="O2" s="21" t="s">
        <v>946</v>
      </c>
      <c r="P2" s="21" t="s">
        <v>947</v>
      </c>
      <c r="Q2" s="21" t="s">
        <v>948</v>
      </c>
      <c r="R2" s="21" t="s">
        <v>949</v>
      </c>
      <c r="S2" s="21" t="s">
        <v>950</v>
      </c>
      <c r="T2" s="21" t="s">
        <v>951</v>
      </c>
      <c r="U2" s="21" t="s">
        <v>952</v>
      </c>
      <c r="V2" s="21" t="s">
        <v>953</v>
      </c>
      <c r="W2" s="21" t="s">
        <v>954</v>
      </c>
      <c r="X2" s="21" t="s">
        <v>955</v>
      </c>
      <c r="Y2" s="21" t="s">
        <v>956</v>
      </c>
      <c r="Z2" s="21" t="s">
        <v>957</v>
      </c>
      <c r="AA2" s="21" t="s">
        <v>958</v>
      </c>
      <c r="AB2" s="21" t="s">
        <v>959</v>
      </c>
      <c r="AC2" s="21" t="s">
        <v>960</v>
      </c>
      <c r="AD2" s="21" t="s">
        <v>961</v>
      </c>
      <c r="AE2" s="21" t="s">
        <v>962</v>
      </c>
      <c r="AF2" s="21" t="s">
        <v>852</v>
      </c>
      <c r="AG2" s="21" t="s">
        <v>963</v>
      </c>
      <c r="AH2" s="21" t="s">
        <v>964</v>
      </c>
      <c r="AI2" s="21" t="s">
        <v>965</v>
      </c>
      <c r="AJ2" s="21" t="s">
        <v>966</v>
      </c>
      <c r="AK2" s="21" t="s">
        <v>967</v>
      </c>
      <c r="AL2" s="21" t="s">
        <v>968</v>
      </c>
      <c r="AM2" s="21" t="s">
        <v>969</v>
      </c>
      <c r="AN2" s="21" t="s">
        <v>970</v>
      </c>
      <c r="AO2" s="21" t="s">
        <v>971</v>
      </c>
      <c r="AP2" s="21" t="s">
        <v>972</v>
      </c>
      <c r="AQ2" s="21" t="s">
        <v>973</v>
      </c>
      <c r="AR2" s="21" t="s">
        <v>974</v>
      </c>
      <c r="AS2" s="21" t="s">
        <v>975</v>
      </c>
      <c r="AT2" s="21" t="s">
        <v>976</v>
      </c>
      <c r="AU2" s="21" t="s">
        <v>977</v>
      </c>
      <c r="AV2" s="21" t="s">
        <v>978</v>
      </c>
      <c r="AW2" s="21" t="s">
        <v>979</v>
      </c>
      <c r="AX2" s="21" t="s">
        <v>781</v>
      </c>
    </row>
    <row r="3" spans="1:50" x14ac:dyDescent="0.25">
      <c r="A3" s="21"/>
      <c r="B3" s="21"/>
      <c r="C3" s="21"/>
      <c r="D3" s="21" t="s">
        <v>89</v>
      </c>
      <c r="E3" s="21" t="s">
        <v>980</v>
      </c>
      <c r="F3" s="21" t="s">
        <v>981</v>
      </c>
      <c r="G3" s="21" t="s">
        <v>982</v>
      </c>
      <c r="H3" s="21" t="s">
        <v>983</v>
      </c>
      <c r="I3" s="21" t="s">
        <v>984</v>
      </c>
      <c r="J3" s="21" t="s">
        <v>985</v>
      </c>
      <c r="K3" s="21" t="s">
        <v>986</v>
      </c>
      <c r="L3" s="21" t="s">
        <v>987</v>
      </c>
      <c r="M3" s="21" t="s">
        <v>988</v>
      </c>
      <c r="N3" s="21" t="s">
        <v>989</v>
      </c>
      <c r="O3" s="21" t="s">
        <v>990</v>
      </c>
      <c r="P3" s="21" t="s">
        <v>991</v>
      </c>
      <c r="Q3" s="21" t="s">
        <v>992</v>
      </c>
      <c r="R3" s="21" t="s">
        <v>993</v>
      </c>
      <c r="S3" s="21" t="s">
        <v>994</v>
      </c>
      <c r="T3" s="21" t="s">
        <v>995</v>
      </c>
      <c r="U3" s="21" t="s">
        <v>996</v>
      </c>
      <c r="V3" s="21" t="s">
        <v>997</v>
      </c>
      <c r="W3" s="21" t="s">
        <v>998</v>
      </c>
      <c r="X3" s="21" t="s">
        <v>999</v>
      </c>
      <c r="Y3" s="21" t="s">
        <v>1000</v>
      </c>
      <c r="Z3" s="21" t="s">
        <v>1001</v>
      </c>
      <c r="AA3" s="21" t="s">
        <v>1002</v>
      </c>
      <c r="AB3" s="21" t="s">
        <v>1003</v>
      </c>
      <c r="AC3" s="21" t="s">
        <v>1004</v>
      </c>
      <c r="AD3" s="21" t="s">
        <v>1005</v>
      </c>
      <c r="AE3" s="21" t="s">
        <v>1006</v>
      </c>
      <c r="AF3" s="21" t="s">
        <v>1007</v>
      </c>
      <c r="AG3" s="21" t="s">
        <v>1008</v>
      </c>
      <c r="AH3" s="21" t="s">
        <v>1009</v>
      </c>
      <c r="AI3" s="21" t="s">
        <v>1010</v>
      </c>
      <c r="AJ3" s="21" t="s">
        <v>1011</v>
      </c>
      <c r="AK3" s="21" t="s">
        <v>1012</v>
      </c>
      <c r="AL3" s="21" t="s">
        <v>1013</v>
      </c>
      <c r="AM3" s="21" t="s">
        <v>1014</v>
      </c>
      <c r="AN3" s="21" t="s">
        <v>1015</v>
      </c>
      <c r="AO3" s="21" t="s">
        <v>1016</v>
      </c>
      <c r="AP3" s="21" t="s">
        <v>1017</v>
      </c>
      <c r="AQ3" s="21" t="s">
        <v>1018</v>
      </c>
      <c r="AR3" s="21" t="s">
        <v>1019</v>
      </c>
      <c r="AS3" s="21" t="s">
        <v>1020</v>
      </c>
      <c r="AT3" s="21" t="s">
        <v>1021</v>
      </c>
      <c r="AU3" s="21" t="s">
        <v>1022</v>
      </c>
      <c r="AV3" s="21" t="s">
        <v>1023</v>
      </c>
      <c r="AW3" s="21" t="s">
        <v>1024</v>
      </c>
      <c r="AX3" s="21" t="s">
        <v>1025</v>
      </c>
    </row>
    <row r="4" spans="1:50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83866883</v>
      </c>
      <c r="F4" s="22">
        <v>0</v>
      </c>
      <c r="G4" s="22">
        <v>0</v>
      </c>
      <c r="H4" s="22">
        <v>441388</v>
      </c>
      <c r="I4" s="22">
        <v>0</v>
      </c>
      <c r="J4" s="22">
        <v>0</v>
      </c>
      <c r="K4" s="22">
        <v>445328</v>
      </c>
      <c r="L4" s="22">
        <v>71218498</v>
      </c>
      <c r="M4" s="22">
        <v>1380136</v>
      </c>
      <c r="N4" s="22">
        <v>8552820</v>
      </c>
      <c r="O4" s="22">
        <v>1062613</v>
      </c>
      <c r="P4" s="22">
        <v>14196203</v>
      </c>
      <c r="Q4" s="22">
        <v>10679673</v>
      </c>
      <c r="R4" s="22">
        <v>6281087</v>
      </c>
      <c r="S4" s="22">
        <v>0</v>
      </c>
      <c r="T4" s="22">
        <v>-43664</v>
      </c>
      <c r="U4" s="22">
        <v>38373418</v>
      </c>
      <c r="V4" s="22">
        <v>1383266</v>
      </c>
      <c r="W4" s="22">
        <v>21947843</v>
      </c>
      <c r="X4" s="22">
        <v>4678336</v>
      </c>
      <c r="Y4" s="22">
        <v>20064657</v>
      </c>
      <c r="Z4" s="22">
        <v>43700</v>
      </c>
      <c r="AA4" s="22">
        <v>0</v>
      </c>
      <c r="AB4" s="22">
        <v>200555</v>
      </c>
      <c r="AC4" s="22">
        <v>0</v>
      </c>
      <c r="AD4" s="22">
        <v>18958706</v>
      </c>
      <c r="AE4" s="22">
        <v>5822500</v>
      </c>
      <c r="AF4" s="22">
        <v>309553946</v>
      </c>
      <c r="AG4" s="22">
        <v>84367420</v>
      </c>
      <c r="AH4" s="22">
        <v>33400073</v>
      </c>
      <c r="AI4" s="22">
        <v>30497955</v>
      </c>
      <c r="AJ4" s="22">
        <v>15265252</v>
      </c>
      <c r="AK4" s="22">
        <v>0</v>
      </c>
      <c r="AL4" s="22">
        <v>1763967</v>
      </c>
      <c r="AM4" s="22">
        <v>0</v>
      </c>
      <c r="AN4" s="22">
        <v>0</v>
      </c>
      <c r="AO4" s="22">
        <v>1119429</v>
      </c>
      <c r="AP4" s="22">
        <v>0</v>
      </c>
      <c r="AQ4" s="22">
        <v>1973220</v>
      </c>
      <c r="AR4" s="22">
        <v>0</v>
      </c>
      <c r="AS4" s="22">
        <v>37748824</v>
      </c>
      <c r="AT4" s="22">
        <v>0</v>
      </c>
      <c r="AU4" s="22">
        <v>0</v>
      </c>
      <c r="AV4" s="22">
        <v>380467</v>
      </c>
      <c r="AW4" s="22">
        <v>206516607</v>
      </c>
      <c r="AX4" s="22">
        <v>103037339</v>
      </c>
    </row>
    <row r="5" spans="1:50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28459952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19715019</v>
      </c>
      <c r="M5" s="22">
        <v>627303</v>
      </c>
      <c r="N5" s="22">
        <v>2146724</v>
      </c>
      <c r="O5" s="22">
        <v>496175</v>
      </c>
      <c r="P5" s="22">
        <v>4357209</v>
      </c>
      <c r="Q5" s="22">
        <v>1897888</v>
      </c>
      <c r="R5" s="22">
        <v>1885568</v>
      </c>
      <c r="S5" s="22">
        <v>0</v>
      </c>
      <c r="T5" s="22">
        <v>0</v>
      </c>
      <c r="U5" s="22">
        <v>0</v>
      </c>
      <c r="V5" s="22">
        <v>95814</v>
      </c>
      <c r="W5" s="22">
        <v>0</v>
      </c>
      <c r="X5" s="22">
        <v>1796289</v>
      </c>
      <c r="Y5" s="22">
        <v>185636</v>
      </c>
      <c r="Z5" s="22">
        <v>456163</v>
      </c>
      <c r="AA5" s="22">
        <v>98201</v>
      </c>
      <c r="AB5" s="22">
        <v>0</v>
      </c>
      <c r="AC5" s="22">
        <v>871295</v>
      </c>
      <c r="AD5" s="22">
        <v>64811</v>
      </c>
      <c r="AE5" s="22">
        <v>104207</v>
      </c>
      <c r="AF5" s="22">
        <v>63258254</v>
      </c>
      <c r="AG5" s="22">
        <v>25926442</v>
      </c>
      <c r="AH5" s="22">
        <v>13489996</v>
      </c>
      <c r="AI5" s="22">
        <v>0</v>
      </c>
      <c r="AJ5" s="22">
        <v>12022243</v>
      </c>
      <c r="AK5" s="22">
        <v>0</v>
      </c>
      <c r="AL5" s="22">
        <v>0</v>
      </c>
      <c r="AM5" s="22">
        <v>423064</v>
      </c>
      <c r="AN5" s="22">
        <v>0</v>
      </c>
      <c r="AO5" s="22">
        <v>0</v>
      </c>
      <c r="AP5" s="22">
        <v>0</v>
      </c>
      <c r="AQ5" s="22">
        <v>1098264</v>
      </c>
      <c r="AR5" s="22">
        <v>0</v>
      </c>
      <c r="AS5" s="22">
        <v>11684535</v>
      </c>
      <c r="AT5" s="22">
        <v>0</v>
      </c>
      <c r="AU5" s="22">
        <v>97928</v>
      </c>
      <c r="AV5" s="22">
        <v>277090</v>
      </c>
      <c r="AW5" s="22">
        <v>65019562</v>
      </c>
      <c r="AX5" s="22">
        <v>-1761308</v>
      </c>
    </row>
    <row r="6" spans="1:50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14198078</v>
      </c>
      <c r="F6" s="22">
        <v>0</v>
      </c>
      <c r="G6" s="22">
        <v>22000</v>
      </c>
      <c r="H6" s="22">
        <v>1250651</v>
      </c>
      <c r="I6" s="22">
        <v>0</v>
      </c>
      <c r="J6" s="22">
        <v>0</v>
      </c>
      <c r="K6" s="22">
        <v>0</v>
      </c>
      <c r="L6" s="22">
        <v>8984562</v>
      </c>
      <c r="M6" s="22">
        <v>100206</v>
      </c>
      <c r="N6" s="22">
        <v>485894</v>
      </c>
      <c r="O6" s="22">
        <v>292644</v>
      </c>
      <c r="P6" s="22">
        <v>2111672</v>
      </c>
      <c r="Q6" s="22">
        <v>797600</v>
      </c>
      <c r="R6" s="22">
        <v>855843</v>
      </c>
      <c r="S6" s="22">
        <v>5901</v>
      </c>
      <c r="T6" s="22">
        <v>0</v>
      </c>
      <c r="U6" s="22">
        <v>48388</v>
      </c>
      <c r="V6" s="22">
        <v>39178</v>
      </c>
      <c r="W6" s="22">
        <v>812380</v>
      </c>
      <c r="X6" s="22">
        <v>1513239</v>
      </c>
      <c r="Y6" s="22">
        <v>1446484</v>
      </c>
      <c r="Z6" s="22">
        <v>1615280</v>
      </c>
      <c r="AA6" s="22">
        <v>368075</v>
      </c>
      <c r="AB6" s="22">
        <v>0</v>
      </c>
      <c r="AC6" s="22">
        <v>0</v>
      </c>
      <c r="AD6" s="22">
        <v>42221</v>
      </c>
      <c r="AE6" s="22">
        <v>679511</v>
      </c>
      <c r="AF6" s="22">
        <v>35669807</v>
      </c>
      <c r="AG6" s="22">
        <v>10991820</v>
      </c>
      <c r="AH6" s="22">
        <v>8986219</v>
      </c>
      <c r="AI6" s="22">
        <v>0</v>
      </c>
      <c r="AJ6" s="22">
        <v>6615053</v>
      </c>
      <c r="AK6" s="22">
        <v>0</v>
      </c>
      <c r="AL6" s="22">
        <v>0</v>
      </c>
      <c r="AM6" s="22">
        <v>1897004</v>
      </c>
      <c r="AN6" s="22">
        <v>261806</v>
      </c>
      <c r="AO6" s="22">
        <v>68695</v>
      </c>
      <c r="AP6" s="22">
        <v>0</v>
      </c>
      <c r="AQ6" s="22">
        <v>103691</v>
      </c>
      <c r="AR6" s="22">
        <v>108732</v>
      </c>
      <c r="AS6" s="22">
        <v>6576569</v>
      </c>
      <c r="AT6" s="22">
        <v>-29444</v>
      </c>
      <c r="AU6" s="22">
        <v>0</v>
      </c>
      <c r="AV6" s="22">
        <v>57484</v>
      </c>
      <c r="AW6" s="22">
        <v>35637629</v>
      </c>
      <c r="AX6" s="22">
        <v>32178</v>
      </c>
    </row>
    <row r="7" spans="1:50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2324680000</v>
      </c>
      <c r="F7" s="22">
        <v>0</v>
      </c>
      <c r="G7" s="22">
        <v>41409000</v>
      </c>
      <c r="H7" s="22">
        <v>0</v>
      </c>
      <c r="I7" s="22">
        <v>0</v>
      </c>
      <c r="J7" s="22">
        <v>12423000</v>
      </c>
      <c r="K7" s="22">
        <v>866000</v>
      </c>
      <c r="L7" s="22">
        <v>1243908000</v>
      </c>
      <c r="M7" s="22">
        <v>18510000</v>
      </c>
      <c r="N7" s="22">
        <v>153977000</v>
      </c>
      <c r="O7" s="22">
        <v>57221000</v>
      </c>
      <c r="P7" s="22">
        <v>249365000</v>
      </c>
      <c r="Q7" s="22">
        <v>312073000</v>
      </c>
      <c r="R7" s="22">
        <v>96683000</v>
      </c>
      <c r="S7" s="22">
        <v>0</v>
      </c>
      <c r="T7" s="22">
        <v>15991000</v>
      </c>
      <c r="U7" s="22">
        <v>345075000</v>
      </c>
      <c r="V7" s="22">
        <v>8857000</v>
      </c>
      <c r="W7" s="22">
        <v>221456000</v>
      </c>
      <c r="X7" s="22">
        <v>169756000</v>
      </c>
      <c r="Y7" s="22">
        <v>463392000</v>
      </c>
      <c r="Z7" s="22">
        <v>0</v>
      </c>
      <c r="AA7" s="22">
        <v>0</v>
      </c>
      <c r="AB7" s="22">
        <v>0</v>
      </c>
      <c r="AC7" s="22">
        <v>107562000</v>
      </c>
      <c r="AD7" s="22">
        <v>37806000</v>
      </c>
      <c r="AE7" s="22">
        <v>209308000</v>
      </c>
      <c r="AF7" s="22">
        <v>6090318000</v>
      </c>
      <c r="AG7" s="22">
        <v>2523359000</v>
      </c>
      <c r="AH7" s="22">
        <v>684507000</v>
      </c>
      <c r="AI7" s="22">
        <v>0</v>
      </c>
      <c r="AJ7" s="22">
        <v>658478000</v>
      </c>
      <c r="AK7" s="22">
        <v>0</v>
      </c>
      <c r="AL7" s="22">
        <v>0</v>
      </c>
      <c r="AM7" s="22">
        <v>0</v>
      </c>
      <c r="AN7" s="22">
        <v>243861000</v>
      </c>
      <c r="AO7" s="22">
        <v>27909000</v>
      </c>
      <c r="AP7" s="22">
        <v>0</v>
      </c>
      <c r="AQ7" s="22">
        <v>97945000</v>
      </c>
      <c r="AR7" s="22">
        <v>9203000</v>
      </c>
      <c r="AS7" s="22">
        <v>731361000</v>
      </c>
      <c r="AT7" s="22">
        <v>8584000</v>
      </c>
      <c r="AU7" s="22">
        <v>0</v>
      </c>
      <c r="AV7" s="22">
        <v>0</v>
      </c>
      <c r="AW7" s="22">
        <v>4985207000</v>
      </c>
      <c r="AX7" s="22">
        <v>1105111000</v>
      </c>
    </row>
    <row r="8" spans="1:50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29583373</v>
      </c>
      <c r="F8" s="22">
        <v>0</v>
      </c>
      <c r="G8" s="22">
        <v>0</v>
      </c>
      <c r="H8" s="22">
        <v>0</v>
      </c>
      <c r="I8" s="22">
        <v>0</v>
      </c>
      <c r="J8" s="22">
        <v>431827</v>
      </c>
      <c r="K8" s="22">
        <v>128984</v>
      </c>
      <c r="L8" s="22">
        <v>18408178</v>
      </c>
      <c r="M8" s="22">
        <v>285700</v>
      </c>
      <c r="N8" s="22">
        <v>1235407</v>
      </c>
      <c r="O8" s="22">
        <v>629395</v>
      </c>
      <c r="P8" s="22">
        <v>4691073</v>
      </c>
      <c r="Q8" s="22">
        <v>4630687</v>
      </c>
      <c r="R8" s="22">
        <v>1721337</v>
      </c>
      <c r="S8" s="22">
        <v>0</v>
      </c>
      <c r="T8" s="22">
        <v>0</v>
      </c>
      <c r="U8" s="22">
        <v>3190</v>
      </c>
      <c r="V8" s="22">
        <v>3378</v>
      </c>
      <c r="W8" s="22">
        <v>1857303</v>
      </c>
      <c r="X8" s="22">
        <v>1306624</v>
      </c>
      <c r="Y8" s="22">
        <v>2265801</v>
      </c>
      <c r="Z8" s="22">
        <v>601608</v>
      </c>
      <c r="AA8" s="22">
        <v>264000</v>
      </c>
      <c r="AB8" s="22">
        <v>0</v>
      </c>
      <c r="AC8" s="22">
        <v>365520</v>
      </c>
      <c r="AD8" s="22">
        <v>196990</v>
      </c>
      <c r="AE8" s="22">
        <v>243669</v>
      </c>
      <c r="AF8" s="22">
        <v>68854044</v>
      </c>
      <c r="AG8" s="22">
        <v>25455946</v>
      </c>
      <c r="AH8" s="22">
        <v>8411097</v>
      </c>
      <c r="AI8" s="22">
        <v>0</v>
      </c>
      <c r="AJ8" s="22">
        <v>10204073</v>
      </c>
      <c r="AK8" s="22">
        <v>27890</v>
      </c>
      <c r="AL8" s="22">
        <v>150367</v>
      </c>
      <c r="AM8" s="22">
        <v>1193127</v>
      </c>
      <c r="AN8" s="22">
        <v>403638</v>
      </c>
      <c r="AO8" s="22">
        <v>90577</v>
      </c>
      <c r="AP8" s="22">
        <v>171588</v>
      </c>
      <c r="AQ8" s="22">
        <v>888496</v>
      </c>
      <c r="AR8" s="22">
        <v>71344</v>
      </c>
      <c r="AS8" s="22">
        <v>12325357</v>
      </c>
      <c r="AT8" s="22">
        <v>-118213</v>
      </c>
      <c r="AU8" s="22">
        <v>0</v>
      </c>
      <c r="AV8" s="22">
        <v>-7763736</v>
      </c>
      <c r="AW8" s="22">
        <v>51511551</v>
      </c>
      <c r="AX8" s="22">
        <v>17342493</v>
      </c>
    </row>
    <row r="9" spans="1:50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21609833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9623046</v>
      </c>
      <c r="M9" s="22">
        <v>381741</v>
      </c>
      <c r="N9" s="22">
        <v>5753733</v>
      </c>
      <c r="O9" s="22">
        <v>0</v>
      </c>
      <c r="P9" s="22">
        <v>0</v>
      </c>
      <c r="Q9" s="22">
        <v>3090212</v>
      </c>
      <c r="R9" s="22">
        <v>0</v>
      </c>
      <c r="S9" s="22">
        <v>0</v>
      </c>
      <c r="T9" s="22">
        <v>0</v>
      </c>
      <c r="U9" s="22">
        <v>11580746</v>
      </c>
      <c r="V9" s="22">
        <v>0</v>
      </c>
      <c r="W9" s="22">
        <v>0</v>
      </c>
      <c r="X9" s="22">
        <v>1644832</v>
      </c>
      <c r="Y9" s="22">
        <v>8875800</v>
      </c>
      <c r="Z9" s="22">
        <v>0</v>
      </c>
      <c r="AA9" s="22">
        <v>0</v>
      </c>
      <c r="AB9" s="22">
        <v>0</v>
      </c>
      <c r="AC9" s="22">
        <v>8079285</v>
      </c>
      <c r="AD9" s="22">
        <v>0</v>
      </c>
      <c r="AE9" s="22">
        <v>0</v>
      </c>
      <c r="AF9" s="22">
        <v>70639228</v>
      </c>
      <c r="AG9" s="22">
        <v>22210333</v>
      </c>
      <c r="AH9" s="22">
        <v>6908223</v>
      </c>
      <c r="AI9" s="22">
        <v>4883613</v>
      </c>
      <c r="AJ9" s="22">
        <v>2820370</v>
      </c>
      <c r="AK9" s="22">
        <v>0</v>
      </c>
      <c r="AL9" s="22">
        <v>0</v>
      </c>
      <c r="AM9" s="22">
        <v>1755419</v>
      </c>
      <c r="AN9" s="22">
        <v>0</v>
      </c>
      <c r="AO9" s="22">
        <v>69183</v>
      </c>
      <c r="AP9" s="22">
        <v>0</v>
      </c>
      <c r="AQ9" s="22">
        <v>34384</v>
      </c>
      <c r="AR9" s="22">
        <v>0</v>
      </c>
      <c r="AS9" s="22">
        <v>7755641</v>
      </c>
      <c r="AT9" s="22">
        <v>-3199</v>
      </c>
      <c r="AU9" s="22">
        <v>0</v>
      </c>
      <c r="AV9" s="22">
        <v>-1071405</v>
      </c>
      <c r="AW9" s="22">
        <v>45362562</v>
      </c>
      <c r="AX9" s="22">
        <v>25276666</v>
      </c>
    </row>
    <row r="10" spans="1:50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23452511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12454371</v>
      </c>
      <c r="M10" s="22">
        <v>5720768</v>
      </c>
      <c r="N10" s="22">
        <v>245847</v>
      </c>
      <c r="O10" s="22">
        <v>114949</v>
      </c>
      <c r="P10" s="22">
        <v>1821043</v>
      </c>
      <c r="Q10" s="22">
        <v>2647058</v>
      </c>
      <c r="R10" s="22">
        <v>1396177</v>
      </c>
      <c r="S10" s="22">
        <v>113902</v>
      </c>
      <c r="T10" s="22">
        <v>0</v>
      </c>
      <c r="U10" s="22">
        <v>0</v>
      </c>
      <c r="V10" s="22">
        <v>139371</v>
      </c>
      <c r="W10" s="22">
        <v>0</v>
      </c>
      <c r="X10" s="22">
        <v>1535377</v>
      </c>
      <c r="Y10" s="22">
        <v>1567320</v>
      </c>
      <c r="Z10" s="22">
        <v>10585763</v>
      </c>
      <c r="AA10" s="22">
        <v>5967827</v>
      </c>
      <c r="AB10" s="22">
        <v>0</v>
      </c>
      <c r="AC10" s="22">
        <v>0</v>
      </c>
      <c r="AD10" s="22">
        <v>0</v>
      </c>
      <c r="AE10" s="22">
        <v>1091657</v>
      </c>
      <c r="AF10" s="22">
        <v>68853941</v>
      </c>
      <c r="AG10" s="22">
        <v>18113131</v>
      </c>
      <c r="AH10" s="22">
        <v>11436047</v>
      </c>
      <c r="AI10" s="22">
        <v>7420557</v>
      </c>
      <c r="AJ10" s="22">
        <v>5779880</v>
      </c>
      <c r="AK10" s="22">
        <v>6123734</v>
      </c>
      <c r="AL10" s="22">
        <v>0</v>
      </c>
      <c r="AM10" s="22">
        <v>0</v>
      </c>
      <c r="AN10" s="22">
        <v>2230335</v>
      </c>
      <c r="AO10" s="22">
        <v>58655</v>
      </c>
      <c r="AP10" s="22">
        <v>9493</v>
      </c>
      <c r="AQ10" s="22">
        <v>1699058</v>
      </c>
      <c r="AR10" s="22">
        <v>225030</v>
      </c>
      <c r="AS10" s="22">
        <v>11990673</v>
      </c>
      <c r="AT10" s="22">
        <v>2406279</v>
      </c>
      <c r="AU10" s="22">
        <v>0</v>
      </c>
      <c r="AV10" s="22">
        <v>286387</v>
      </c>
      <c r="AW10" s="22">
        <v>67779259</v>
      </c>
      <c r="AX10" s="22">
        <v>1074682</v>
      </c>
    </row>
    <row r="11" spans="1:50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2135990000</v>
      </c>
      <c r="F11" s="22">
        <v>0</v>
      </c>
      <c r="G11" s="22">
        <v>1000</v>
      </c>
      <c r="H11" s="22">
        <v>897000</v>
      </c>
      <c r="I11" s="22">
        <v>0</v>
      </c>
      <c r="J11" s="22">
        <v>6993000</v>
      </c>
      <c r="K11" s="22">
        <v>0</v>
      </c>
      <c r="L11" s="22">
        <v>604465000</v>
      </c>
      <c r="M11" s="22">
        <v>27526000</v>
      </c>
      <c r="N11" s="22">
        <v>93958000</v>
      </c>
      <c r="O11" s="22">
        <v>41699000</v>
      </c>
      <c r="P11" s="22">
        <v>222436000</v>
      </c>
      <c r="Q11" s="22">
        <v>628202000</v>
      </c>
      <c r="R11" s="22">
        <v>47846000</v>
      </c>
      <c r="S11" s="22">
        <v>0</v>
      </c>
      <c r="T11" s="22">
        <v>0</v>
      </c>
      <c r="U11" s="22">
        <v>61611000</v>
      </c>
      <c r="V11" s="22">
        <v>60082000</v>
      </c>
      <c r="W11" s="22">
        <v>290385000</v>
      </c>
      <c r="X11" s="22">
        <v>105711000</v>
      </c>
      <c r="Y11" s="22">
        <v>411098000</v>
      </c>
      <c r="Z11" s="22">
        <v>0</v>
      </c>
      <c r="AA11" s="22">
        <v>0</v>
      </c>
      <c r="AB11" s="22">
        <v>0</v>
      </c>
      <c r="AC11" s="22">
        <v>63022000</v>
      </c>
      <c r="AD11" s="22">
        <v>0</v>
      </c>
      <c r="AE11" s="22">
        <v>0</v>
      </c>
      <c r="AF11" s="22">
        <v>4801922000</v>
      </c>
      <c r="AG11" s="22">
        <v>1885034000</v>
      </c>
      <c r="AH11" s="22">
        <v>523229000</v>
      </c>
      <c r="AI11" s="22">
        <v>0</v>
      </c>
      <c r="AJ11" s="22">
        <v>378726000</v>
      </c>
      <c r="AK11" s="22">
        <v>1728000</v>
      </c>
      <c r="AL11" s="22">
        <v>0</v>
      </c>
      <c r="AM11" s="22">
        <v>43013000</v>
      </c>
      <c r="AN11" s="22">
        <v>108467000</v>
      </c>
      <c r="AO11" s="22">
        <v>-602000</v>
      </c>
      <c r="AP11" s="22">
        <v>0</v>
      </c>
      <c r="AQ11" s="22">
        <v>162024000</v>
      </c>
      <c r="AR11" s="22">
        <v>2969000</v>
      </c>
      <c r="AS11" s="22">
        <v>686572000</v>
      </c>
      <c r="AT11" s="22">
        <v>28662000</v>
      </c>
      <c r="AU11" s="22">
        <v>0</v>
      </c>
      <c r="AV11" s="22">
        <v>0</v>
      </c>
      <c r="AW11" s="22">
        <v>3819822000</v>
      </c>
      <c r="AX11" s="22">
        <v>982100000</v>
      </c>
    </row>
    <row r="12" spans="1:50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56755000</v>
      </c>
      <c r="F12" s="22">
        <v>0</v>
      </c>
      <c r="G12" s="22">
        <v>0</v>
      </c>
      <c r="H12" s="22">
        <v>0</v>
      </c>
      <c r="I12" s="22">
        <v>0</v>
      </c>
      <c r="J12" s="22">
        <v>22000</v>
      </c>
      <c r="K12" s="22">
        <v>92000</v>
      </c>
      <c r="L12" s="22">
        <v>26933000</v>
      </c>
      <c r="M12" s="22">
        <v>536000</v>
      </c>
      <c r="N12" s="22">
        <v>4066000</v>
      </c>
      <c r="O12" s="22">
        <v>1656000</v>
      </c>
      <c r="P12" s="22">
        <v>0</v>
      </c>
      <c r="Q12" s="22">
        <v>3307000</v>
      </c>
      <c r="R12" s="22">
        <v>2017000</v>
      </c>
      <c r="S12" s="22">
        <v>2000</v>
      </c>
      <c r="T12" s="22">
        <v>0</v>
      </c>
      <c r="U12" s="22">
        <v>12513000</v>
      </c>
      <c r="V12" s="22">
        <v>97000</v>
      </c>
      <c r="W12" s="22">
        <v>4746000</v>
      </c>
      <c r="X12" s="22">
        <v>2152000</v>
      </c>
      <c r="Y12" s="22">
        <v>6881000</v>
      </c>
      <c r="Z12" s="22">
        <v>0</v>
      </c>
      <c r="AA12" s="22">
        <v>0</v>
      </c>
      <c r="AB12" s="22">
        <v>0</v>
      </c>
      <c r="AC12" s="22">
        <v>1313000</v>
      </c>
      <c r="AD12" s="22">
        <v>0</v>
      </c>
      <c r="AE12" s="22">
        <v>638000</v>
      </c>
      <c r="AF12" s="22">
        <v>123726000</v>
      </c>
      <c r="AG12" s="22">
        <v>37560000</v>
      </c>
      <c r="AH12" s="22">
        <v>15106000</v>
      </c>
      <c r="AI12" s="22">
        <v>18245000</v>
      </c>
      <c r="AJ12" s="22">
        <v>7553000</v>
      </c>
      <c r="AK12" s="22">
        <v>34000</v>
      </c>
      <c r="AL12" s="22">
        <v>0</v>
      </c>
      <c r="AM12" s="22">
        <v>0</v>
      </c>
      <c r="AN12" s="22">
        <v>658000</v>
      </c>
      <c r="AO12" s="22">
        <v>248000</v>
      </c>
      <c r="AP12" s="22">
        <v>0</v>
      </c>
      <c r="AQ12" s="22">
        <v>685000</v>
      </c>
      <c r="AR12" s="22">
        <v>168000</v>
      </c>
      <c r="AS12" s="22">
        <v>16294000</v>
      </c>
      <c r="AT12" s="22">
        <v>-318000</v>
      </c>
      <c r="AU12" s="22">
        <v>0</v>
      </c>
      <c r="AV12" s="22">
        <v>27000</v>
      </c>
      <c r="AW12" s="22">
        <v>96260000</v>
      </c>
      <c r="AX12" s="22">
        <v>27466000</v>
      </c>
    </row>
    <row r="13" spans="1:50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131071106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20027557</v>
      </c>
      <c r="M13" s="22">
        <v>2105954</v>
      </c>
      <c r="N13" s="22">
        <v>10812389</v>
      </c>
      <c r="O13" s="22">
        <v>0</v>
      </c>
      <c r="P13" s="22">
        <v>19524707</v>
      </c>
      <c r="Q13" s="22">
        <v>22205078</v>
      </c>
      <c r="R13" s="22">
        <v>0</v>
      </c>
      <c r="S13" s="22">
        <v>0</v>
      </c>
      <c r="T13" s="22">
        <v>527179</v>
      </c>
      <c r="U13" s="22">
        <v>72000</v>
      </c>
      <c r="V13" s="22">
        <v>1962085</v>
      </c>
      <c r="W13" s="22">
        <v>6578139</v>
      </c>
      <c r="X13" s="22">
        <v>15176802</v>
      </c>
      <c r="Y13" s="22">
        <v>10840518</v>
      </c>
      <c r="Z13" s="22">
        <v>3721746</v>
      </c>
      <c r="AA13" s="22">
        <v>53524</v>
      </c>
      <c r="AB13" s="22">
        <v>518597</v>
      </c>
      <c r="AC13" s="22">
        <v>133414</v>
      </c>
      <c r="AD13" s="22">
        <v>0</v>
      </c>
      <c r="AE13" s="22">
        <v>1749671</v>
      </c>
      <c r="AF13" s="22">
        <v>247080466</v>
      </c>
      <c r="AG13" s="22">
        <v>107720814</v>
      </c>
      <c r="AH13" s="22">
        <v>42562176</v>
      </c>
      <c r="AI13" s="22">
        <v>0</v>
      </c>
      <c r="AJ13" s="22">
        <v>25036362</v>
      </c>
      <c r="AK13" s="22">
        <v>433908</v>
      </c>
      <c r="AL13" s="22">
        <v>2805850</v>
      </c>
      <c r="AM13" s="22">
        <v>0</v>
      </c>
      <c r="AN13" s="22">
        <v>17530283</v>
      </c>
      <c r="AO13" s="22">
        <v>437450</v>
      </c>
      <c r="AP13" s="22">
        <v>0</v>
      </c>
      <c r="AQ13" s="22">
        <v>4347625</v>
      </c>
      <c r="AR13" s="22">
        <v>206599</v>
      </c>
      <c r="AS13" s="22">
        <v>36456769</v>
      </c>
      <c r="AT13" s="22">
        <v>0</v>
      </c>
      <c r="AU13" s="22">
        <v>0</v>
      </c>
      <c r="AV13" s="22">
        <v>0</v>
      </c>
      <c r="AW13" s="22">
        <v>237537836</v>
      </c>
      <c r="AX13" s="22">
        <v>9542630</v>
      </c>
    </row>
    <row r="14" spans="1:50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18411113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15710976</v>
      </c>
      <c r="M14" s="22">
        <v>336180</v>
      </c>
      <c r="N14" s="22">
        <v>463579</v>
      </c>
      <c r="O14" s="22">
        <v>136022</v>
      </c>
      <c r="P14" s="22">
        <v>2852516</v>
      </c>
      <c r="Q14" s="22">
        <v>956143</v>
      </c>
      <c r="R14" s="22">
        <v>1186176</v>
      </c>
      <c r="S14" s="22">
        <v>0</v>
      </c>
      <c r="T14" s="22">
        <v>0</v>
      </c>
      <c r="U14" s="22">
        <v>368556</v>
      </c>
      <c r="V14" s="22">
        <v>0</v>
      </c>
      <c r="W14" s="22">
        <v>3250311</v>
      </c>
      <c r="X14" s="22">
        <v>0</v>
      </c>
      <c r="Y14" s="22">
        <v>2853572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835791</v>
      </c>
      <c r="AF14" s="22">
        <v>47360935</v>
      </c>
      <c r="AG14" s="22">
        <v>18399449</v>
      </c>
      <c r="AH14" s="22">
        <v>8451758</v>
      </c>
      <c r="AI14" s="22">
        <v>0</v>
      </c>
      <c r="AJ14" s="22">
        <v>6043926</v>
      </c>
      <c r="AK14" s="22">
        <v>0</v>
      </c>
      <c r="AL14" s="22">
        <v>0</v>
      </c>
      <c r="AM14" s="22">
        <v>1752017</v>
      </c>
      <c r="AN14" s="22">
        <v>1093732</v>
      </c>
      <c r="AO14" s="22">
        <v>79860</v>
      </c>
      <c r="AP14" s="22">
        <v>0</v>
      </c>
      <c r="AQ14" s="22">
        <v>772258</v>
      </c>
      <c r="AR14" s="22">
        <v>0</v>
      </c>
      <c r="AS14" s="22">
        <v>8052007</v>
      </c>
      <c r="AT14" s="22">
        <v>0</v>
      </c>
      <c r="AU14" s="22">
        <v>0</v>
      </c>
      <c r="AV14" s="22">
        <v>0</v>
      </c>
      <c r="AW14" s="22">
        <v>44645007</v>
      </c>
      <c r="AX14" s="22">
        <v>2715928</v>
      </c>
    </row>
    <row r="15" spans="1:50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60497786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74225</v>
      </c>
      <c r="L15" s="22">
        <v>30411892</v>
      </c>
      <c r="M15" s="22">
        <v>527591</v>
      </c>
      <c r="N15" s="22">
        <v>3187379</v>
      </c>
      <c r="O15" s="22">
        <v>633572</v>
      </c>
      <c r="P15" s="22">
        <v>9473730</v>
      </c>
      <c r="Q15" s="22">
        <v>2548502</v>
      </c>
      <c r="R15" s="22">
        <v>2813843</v>
      </c>
      <c r="S15" s="22">
        <v>0</v>
      </c>
      <c r="T15" s="22">
        <v>105944</v>
      </c>
      <c r="U15" s="22">
        <v>25866090</v>
      </c>
      <c r="V15" s="22">
        <v>545138</v>
      </c>
      <c r="W15" s="22">
        <v>2485420</v>
      </c>
      <c r="X15" s="22">
        <v>6588892</v>
      </c>
      <c r="Y15" s="22">
        <v>54817964</v>
      </c>
      <c r="Z15" s="22">
        <v>3846605</v>
      </c>
      <c r="AA15" s="22">
        <v>1335499</v>
      </c>
      <c r="AB15" s="22">
        <v>0</v>
      </c>
      <c r="AC15" s="22">
        <v>456617</v>
      </c>
      <c r="AD15" s="22">
        <v>6449935</v>
      </c>
      <c r="AE15" s="22">
        <v>1940374</v>
      </c>
      <c r="AF15" s="22">
        <v>214606998</v>
      </c>
      <c r="AG15" s="22">
        <v>52735835</v>
      </c>
      <c r="AH15" s="22">
        <v>23107699</v>
      </c>
      <c r="AI15" s="22">
        <v>17921085</v>
      </c>
      <c r="AJ15" s="22">
        <v>10001273</v>
      </c>
      <c r="AK15" s="22">
        <v>265586</v>
      </c>
      <c r="AL15" s="22">
        <v>0</v>
      </c>
      <c r="AM15" s="22">
        <v>164725</v>
      </c>
      <c r="AN15" s="22">
        <v>1881008</v>
      </c>
      <c r="AO15" s="22">
        <v>305281</v>
      </c>
      <c r="AP15" s="22">
        <v>0</v>
      </c>
      <c r="AQ15" s="22">
        <v>2854354</v>
      </c>
      <c r="AR15" s="22">
        <v>31465</v>
      </c>
      <c r="AS15" s="22">
        <v>28819376</v>
      </c>
      <c r="AT15" s="22">
        <v>0</v>
      </c>
      <c r="AU15" s="22">
        <v>0</v>
      </c>
      <c r="AV15" s="22">
        <v>0</v>
      </c>
      <c r="AW15" s="22">
        <v>138087687</v>
      </c>
      <c r="AX15" s="22">
        <v>76519311</v>
      </c>
    </row>
    <row r="16" spans="1:50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182336000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220397000</v>
      </c>
      <c r="M16" s="22">
        <v>0</v>
      </c>
      <c r="N16" s="22">
        <v>3090000</v>
      </c>
      <c r="O16" s="22">
        <v>5436000</v>
      </c>
      <c r="P16" s="22">
        <v>7091000</v>
      </c>
      <c r="Q16" s="22">
        <v>13667000</v>
      </c>
      <c r="R16" s="22">
        <v>19000</v>
      </c>
      <c r="S16" s="22">
        <v>4000</v>
      </c>
      <c r="T16" s="22">
        <v>0</v>
      </c>
      <c r="U16" s="22">
        <v>79026000</v>
      </c>
      <c r="V16" s="22">
        <v>3368000</v>
      </c>
      <c r="W16" s="22">
        <v>7221000</v>
      </c>
      <c r="X16" s="22">
        <v>9523000</v>
      </c>
      <c r="Y16" s="22">
        <v>14301000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27745000</v>
      </c>
      <c r="AF16" s="22">
        <v>573224000</v>
      </c>
      <c r="AG16" s="22">
        <v>215183000</v>
      </c>
      <c r="AH16" s="22">
        <v>82051000</v>
      </c>
      <c r="AI16" s="22">
        <v>0</v>
      </c>
      <c r="AJ16" s="22">
        <v>88757000</v>
      </c>
      <c r="AK16" s="22">
        <v>0</v>
      </c>
      <c r="AL16" s="22">
        <v>0</v>
      </c>
      <c r="AM16" s="22">
        <v>0</v>
      </c>
      <c r="AN16" s="22">
        <v>14737000</v>
      </c>
      <c r="AO16" s="22">
        <v>2335000</v>
      </c>
      <c r="AP16" s="22">
        <v>0</v>
      </c>
      <c r="AQ16" s="22">
        <v>6229000</v>
      </c>
      <c r="AR16" s="22">
        <v>1518000</v>
      </c>
      <c r="AS16" s="22">
        <v>77980000</v>
      </c>
      <c r="AT16" s="22">
        <v>6570000</v>
      </c>
      <c r="AU16" s="22">
        <v>0</v>
      </c>
      <c r="AV16" s="22">
        <v>14004000</v>
      </c>
      <c r="AW16" s="22">
        <v>509364000</v>
      </c>
      <c r="AX16" s="22">
        <v>63860000</v>
      </c>
    </row>
    <row r="17" spans="1:50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46238798</v>
      </c>
      <c r="F17" s="22">
        <v>0</v>
      </c>
      <c r="G17" s="22">
        <v>0</v>
      </c>
      <c r="H17" s="22">
        <v>0</v>
      </c>
      <c r="I17" s="22">
        <v>0</v>
      </c>
      <c r="J17" s="22">
        <v>28730</v>
      </c>
      <c r="K17" s="22">
        <v>0</v>
      </c>
      <c r="L17" s="22">
        <v>41993386</v>
      </c>
      <c r="M17" s="22">
        <v>875558</v>
      </c>
      <c r="N17" s="22">
        <v>1001216</v>
      </c>
      <c r="O17" s="22">
        <v>573512</v>
      </c>
      <c r="P17" s="22">
        <v>7623209</v>
      </c>
      <c r="Q17" s="22">
        <v>4610965</v>
      </c>
      <c r="R17" s="22">
        <v>0</v>
      </c>
      <c r="S17" s="22">
        <v>0</v>
      </c>
      <c r="T17" s="22">
        <v>288664</v>
      </c>
      <c r="U17" s="22">
        <v>1353720</v>
      </c>
      <c r="V17" s="22">
        <v>246142</v>
      </c>
      <c r="W17" s="22">
        <v>13967747</v>
      </c>
      <c r="X17" s="22">
        <v>4868590</v>
      </c>
      <c r="Y17" s="22">
        <v>19120776</v>
      </c>
      <c r="Z17" s="22">
        <v>200</v>
      </c>
      <c r="AA17" s="22">
        <v>0</v>
      </c>
      <c r="AB17" s="22">
        <v>0</v>
      </c>
      <c r="AC17" s="22">
        <v>0</v>
      </c>
      <c r="AD17" s="22">
        <v>0</v>
      </c>
      <c r="AE17" s="22">
        <v>1094107</v>
      </c>
      <c r="AF17" s="22">
        <v>143885320</v>
      </c>
      <c r="AG17" s="22">
        <v>39964023</v>
      </c>
      <c r="AH17" s="22">
        <v>27990211</v>
      </c>
      <c r="AI17" s="22">
        <v>0</v>
      </c>
      <c r="AJ17" s="22">
        <v>13375603</v>
      </c>
      <c r="AK17" s="22">
        <v>0</v>
      </c>
      <c r="AL17" s="22">
        <v>0</v>
      </c>
      <c r="AM17" s="22">
        <v>1640409</v>
      </c>
      <c r="AN17" s="22">
        <v>0</v>
      </c>
      <c r="AO17" s="22">
        <v>148489</v>
      </c>
      <c r="AP17" s="22">
        <v>0</v>
      </c>
      <c r="AQ17" s="22">
        <v>1843187</v>
      </c>
      <c r="AR17" s="22">
        <v>111761</v>
      </c>
      <c r="AS17" s="22">
        <v>24530964</v>
      </c>
      <c r="AT17" s="22">
        <v>0</v>
      </c>
      <c r="AU17" s="22">
        <v>0</v>
      </c>
      <c r="AV17" s="22">
        <v>49546</v>
      </c>
      <c r="AW17" s="22">
        <v>109654193</v>
      </c>
      <c r="AX17" s="22">
        <v>34231127</v>
      </c>
    </row>
    <row r="18" spans="1:50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81764000</v>
      </c>
      <c r="F18" s="22">
        <v>0</v>
      </c>
      <c r="G18" s="22">
        <v>0</v>
      </c>
      <c r="H18" s="22">
        <v>0</v>
      </c>
      <c r="I18" s="22">
        <v>0</v>
      </c>
      <c r="J18" s="22">
        <v>224000</v>
      </c>
      <c r="K18" s="22">
        <v>0</v>
      </c>
      <c r="L18" s="22">
        <v>259746000</v>
      </c>
      <c r="M18" s="22">
        <v>0</v>
      </c>
      <c r="N18" s="22">
        <v>5351000</v>
      </c>
      <c r="O18" s="22">
        <v>0</v>
      </c>
      <c r="P18" s="22">
        <v>0</v>
      </c>
      <c r="Q18" s="22">
        <v>53140000</v>
      </c>
      <c r="R18" s="22">
        <v>0</v>
      </c>
      <c r="S18" s="22">
        <v>333000</v>
      </c>
      <c r="T18" s="22">
        <v>0</v>
      </c>
      <c r="U18" s="22">
        <v>1195000</v>
      </c>
      <c r="V18" s="22">
        <v>312000</v>
      </c>
      <c r="W18" s="22">
        <v>592000</v>
      </c>
      <c r="X18" s="22">
        <v>7672000</v>
      </c>
      <c r="Y18" s="22">
        <v>29625000</v>
      </c>
      <c r="Z18" s="22">
        <v>0</v>
      </c>
      <c r="AA18" s="22">
        <v>0</v>
      </c>
      <c r="AB18" s="22">
        <v>0</v>
      </c>
      <c r="AC18" s="22">
        <v>1058000</v>
      </c>
      <c r="AD18" s="22">
        <v>0</v>
      </c>
      <c r="AE18" s="22">
        <v>18882000</v>
      </c>
      <c r="AF18" s="22">
        <v>459894000</v>
      </c>
      <c r="AG18" s="22">
        <v>151419000</v>
      </c>
      <c r="AH18" s="22">
        <v>67348000</v>
      </c>
      <c r="AI18" s="22">
        <v>0</v>
      </c>
      <c r="AJ18" s="22">
        <v>65944000</v>
      </c>
      <c r="AK18" s="22">
        <v>788000</v>
      </c>
      <c r="AL18" s="22">
        <v>0</v>
      </c>
      <c r="AM18" s="22">
        <v>0</v>
      </c>
      <c r="AN18" s="22">
        <v>5016000</v>
      </c>
      <c r="AO18" s="22">
        <v>452000</v>
      </c>
      <c r="AP18" s="22">
        <v>0</v>
      </c>
      <c r="AQ18" s="22">
        <v>12060000</v>
      </c>
      <c r="AR18" s="22">
        <v>7740000</v>
      </c>
      <c r="AS18" s="22">
        <v>84605000</v>
      </c>
      <c r="AT18" s="22">
        <v>802000</v>
      </c>
      <c r="AU18" s="22">
        <v>-96419000</v>
      </c>
      <c r="AV18" s="22">
        <v>14791000</v>
      </c>
      <c r="AW18" s="22">
        <v>314546000</v>
      </c>
      <c r="AX18" s="22">
        <v>145348000</v>
      </c>
    </row>
    <row r="19" spans="1:50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156140061</v>
      </c>
      <c r="F19" s="22">
        <v>0</v>
      </c>
      <c r="G19" s="22">
        <v>274778</v>
      </c>
      <c r="H19" s="22">
        <v>0</v>
      </c>
      <c r="I19" s="22">
        <v>0</v>
      </c>
      <c r="J19" s="22">
        <v>0</v>
      </c>
      <c r="K19" s="22">
        <v>14582129</v>
      </c>
      <c r="L19" s="22">
        <v>187104036</v>
      </c>
      <c r="M19" s="22">
        <v>1563308</v>
      </c>
      <c r="N19" s="22">
        <v>2672033</v>
      </c>
      <c r="O19" s="22">
        <v>4359940</v>
      </c>
      <c r="P19" s="22">
        <v>10105053</v>
      </c>
      <c r="Q19" s="22">
        <v>3739376</v>
      </c>
      <c r="R19" s="22">
        <v>3686541</v>
      </c>
      <c r="S19" s="22">
        <v>78573</v>
      </c>
      <c r="T19" s="22">
        <v>1231687</v>
      </c>
      <c r="U19" s="22">
        <v>1796542</v>
      </c>
      <c r="V19" s="22">
        <v>2538736</v>
      </c>
      <c r="W19" s="22">
        <v>6385647</v>
      </c>
      <c r="X19" s="22">
        <v>15454558</v>
      </c>
      <c r="Y19" s="22">
        <v>24190334</v>
      </c>
      <c r="Z19" s="22">
        <v>405228</v>
      </c>
      <c r="AA19" s="22">
        <v>0</v>
      </c>
      <c r="AB19" s="22">
        <v>0</v>
      </c>
      <c r="AC19" s="22">
        <v>2073632</v>
      </c>
      <c r="AD19" s="22">
        <v>0</v>
      </c>
      <c r="AE19" s="22">
        <v>3765904</v>
      </c>
      <c r="AF19" s="22">
        <v>442148096</v>
      </c>
      <c r="AG19" s="22">
        <v>168837884</v>
      </c>
      <c r="AH19" s="22">
        <v>53518876</v>
      </c>
      <c r="AI19" s="22">
        <v>33631116</v>
      </c>
      <c r="AJ19" s="22">
        <v>67883301</v>
      </c>
      <c r="AK19" s="22">
        <v>0</v>
      </c>
      <c r="AL19" s="22">
        <v>0</v>
      </c>
      <c r="AM19" s="22">
        <v>26109975</v>
      </c>
      <c r="AN19" s="22">
        <v>0</v>
      </c>
      <c r="AO19" s="22">
        <v>367547</v>
      </c>
      <c r="AP19" s="22">
        <v>968917</v>
      </c>
      <c r="AQ19" s="22">
        <v>9185565</v>
      </c>
      <c r="AR19" s="22">
        <v>242034</v>
      </c>
      <c r="AS19" s="22">
        <v>84523832</v>
      </c>
      <c r="AT19" s="22">
        <v>221153</v>
      </c>
      <c r="AU19" s="22">
        <v>0</v>
      </c>
      <c r="AV19" s="22">
        <v>715957</v>
      </c>
      <c r="AW19" s="22">
        <v>446206157</v>
      </c>
      <c r="AX19" s="22">
        <v>-4058061</v>
      </c>
    </row>
    <row r="20" spans="1:50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54315274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4278893</v>
      </c>
      <c r="L20" s="22">
        <v>34079278</v>
      </c>
      <c r="M20" s="22">
        <v>867429</v>
      </c>
      <c r="N20" s="22">
        <v>3092794</v>
      </c>
      <c r="O20" s="22">
        <v>698412</v>
      </c>
      <c r="P20" s="22">
        <v>8613240</v>
      </c>
      <c r="Q20" s="22">
        <v>1683949</v>
      </c>
      <c r="R20" s="22">
        <v>3094791</v>
      </c>
      <c r="S20" s="22">
        <v>0</v>
      </c>
      <c r="T20" s="22">
        <v>0</v>
      </c>
      <c r="U20" s="22">
        <v>17782440</v>
      </c>
      <c r="V20" s="22">
        <v>645789</v>
      </c>
      <c r="W20" s="22">
        <v>0</v>
      </c>
      <c r="X20" s="22">
        <v>2742662</v>
      </c>
      <c r="Y20" s="22">
        <v>9385240</v>
      </c>
      <c r="Z20" s="22">
        <v>1406926</v>
      </c>
      <c r="AA20" s="22">
        <v>1498402</v>
      </c>
      <c r="AB20" s="22">
        <v>0</v>
      </c>
      <c r="AC20" s="22">
        <v>390007</v>
      </c>
      <c r="AD20" s="22">
        <v>5683184</v>
      </c>
      <c r="AE20" s="22">
        <v>3022451</v>
      </c>
      <c r="AF20" s="22">
        <v>153281161</v>
      </c>
      <c r="AG20" s="22">
        <v>46406130</v>
      </c>
      <c r="AH20" s="22">
        <v>21457610</v>
      </c>
      <c r="AI20" s="22">
        <v>22008771</v>
      </c>
      <c r="AJ20" s="22">
        <v>7122929</v>
      </c>
      <c r="AK20" s="22">
        <v>186629</v>
      </c>
      <c r="AL20" s="22">
        <v>0</v>
      </c>
      <c r="AM20" s="22">
        <v>0</v>
      </c>
      <c r="AN20" s="22">
        <v>252547</v>
      </c>
      <c r="AO20" s="22">
        <v>247961</v>
      </c>
      <c r="AP20" s="22">
        <v>51155</v>
      </c>
      <c r="AQ20" s="22">
        <v>1655557</v>
      </c>
      <c r="AR20" s="22">
        <v>29911</v>
      </c>
      <c r="AS20" s="22">
        <v>20187058</v>
      </c>
      <c r="AT20" s="22">
        <v>1053873</v>
      </c>
      <c r="AU20" s="22">
        <v>0</v>
      </c>
      <c r="AV20" s="22">
        <v>189200</v>
      </c>
      <c r="AW20" s="22">
        <v>120849331</v>
      </c>
      <c r="AX20" s="22">
        <v>32431830</v>
      </c>
    </row>
    <row r="21" spans="1:50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134715205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70617972</v>
      </c>
      <c r="M21" s="22">
        <v>0</v>
      </c>
      <c r="N21" s="22">
        <v>5818706</v>
      </c>
      <c r="O21" s="22">
        <v>2831586</v>
      </c>
      <c r="P21" s="22">
        <v>9846355</v>
      </c>
      <c r="Q21" s="22">
        <v>8662716</v>
      </c>
      <c r="R21" s="22">
        <v>0</v>
      </c>
      <c r="S21" s="22">
        <v>0</v>
      </c>
      <c r="T21" s="22">
        <v>0</v>
      </c>
      <c r="U21" s="22">
        <v>23539061</v>
      </c>
      <c r="V21" s="22">
        <v>0</v>
      </c>
      <c r="W21" s="22">
        <v>0</v>
      </c>
      <c r="X21" s="22">
        <v>6592586</v>
      </c>
      <c r="Y21" s="22">
        <v>14580397</v>
      </c>
      <c r="Z21" s="22">
        <v>0</v>
      </c>
      <c r="AA21" s="22">
        <v>0</v>
      </c>
      <c r="AB21" s="22">
        <v>0</v>
      </c>
      <c r="AC21" s="22">
        <v>4984139</v>
      </c>
      <c r="AD21" s="22">
        <v>0</v>
      </c>
      <c r="AE21" s="22">
        <v>4832980</v>
      </c>
      <c r="AF21" s="22">
        <v>287021703</v>
      </c>
      <c r="AG21" s="22">
        <v>105240325</v>
      </c>
      <c r="AH21" s="22">
        <v>37038791</v>
      </c>
      <c r="AI21" s="22">
        <v>28129267</v>
      </c>
      <c r="AJ21" s="22">
        <v>19576512</v>
      </c>
      <c r="AK21" s="22">
        <v>0</v>
      </c>
      <c r="AL21" s="22">
        <v>0</v>
      </c>
      <c r="AM21" s="22">
        <v>0</v>
      </c>
      <c r="AN21" s="22">
        <v>1860023</v>
      </c>
      <c r="AO21" s="22">
        <v>315288</v>
      </c>
      <c r="AP21" s="22">
        <v>0</v>
      </c>
      <c r="AQ21" s="22">
        <v>3360166</v>
      </c>
      <c r="AR21" s="22">
        <v>103579</v>
      </c>
      <c r="AS21" s="22">
        <v>41637546</v>
      </c>
      <c r="AT21" s="22">
        <v>-211306</v>
      </c>
      <c r="AU21" s="22">
        <v>0</v>
      </c>
      <c r="AV21" s="22">
        <v>619442</v>
      </c>
      <c r="AW21" s="22">
        <v>237669633</v>
      </c>
      <c r="AX21" s="22">
        <v>49352070</v>
      </c>
    </row>
    <row r="22" spans="1:50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18996645</v>
      </c>
      <c r="F22" s="22">
        <v>0</v>
      </c>
      <c r="G22" s="22">
        <v>0</v>
      </c>
      <c r="H22" s="22">
        <v>0</v>
      </c>
      <c r="I22" s="22">
        <v>0</v>
      </c>
      <c r="J22" s="22">
        <v>-25806</v>
      </c>
      <c r="K22" s="22">
        <v>0</v>
      </c>
      <c r="L22" s="22">
        <v>3167080</v>
      </c>
      <c r="M22" s="22">
        <v>509866</v>
      </c>
      <c r="N22" s="22">
        <v>360943</v>
      </c>
      <c r="O22" s="22">
        <v>204403</v>
      </c>
      <c r="P22" s="22">
        <v>3202998</v>
      </c>
      <c r="Q22" s="22">
        <v>3476794</v>
      </c>
      <c r="R22" s="22">
        <v>762439</v>
      </c>
      <c r="S22" s="22">
        <v>0</v>
      </c>
      <c r="T22" s="22">
        <v>0</v>
      </c>
      <c r="U22" s="22">
        <v>0</v>
      </c>
      <c r="V22" s="22">
        <v>14946</v>
      </c>
      <c r="W22" s="22">
        <v>0</v>
      </c>
      <c r="X22" s="22">
        <v>1822530</v>
      </c>
      <c r="Y22" s="22">
        <v>2644923</v>
      </c>
      <c r="Z22" s="22">
        <v>951553</v>
      </c>
      <c r="AA22" s="22">
        <v>0</v>
      </c>
      <c r="AB22" s="22">
        <v>0</v>
      </c>
      <c r="AC22" s="22">
        <v>0</v>
      </c>
      <c r="AD22" s="22">
        <v>0</v>
      </c>
      <c r="AE22" s="22">
        <v>3072206</v>
      </c>
      <c r="AF22" s="22">
        <v>39161520</v>
      </c>
      <c r="AG22" s="22">
        <v>12598177</v>
      </c>
      <c r="AH22" s="22">
        <v>6745076</v>
      </c>
      <c r="AI22" s="22">
        <v>5514000</v>
      </c>
      <c r="AJ22" s="22">
        <v>3721256</v>
      </c>
      <c r="AK22" s="22">
        <v>951058</v>
      </c>
      <c r="AL22" s="22">
        <v>14961</v>
      </c>
      <c r="AM22" s="22">
        <v>0</v>
      </c>
      <c r="AN22" s="22">
        <v>247221</v>
      </c>
      <c r="AO22" s="22">
        <v>59434</v>
      </c>
      <c r="AP22" s="22">
        <v>0</v>
      </c>
      <c r="AQ22" s="22">
        <v>394505</v>
      </c>
      <c r="AR22" s="22">
        <v>161038</v>
      </c>
      <c r="AS22" s="22">
        <v>6592127</v>
      </c>
      <c r="AT22" s="22">
        <v>128258</v>
      </c>
      <c r="AU22" s="22">
        <v>0</v>
      </c>
      <c r="AV22" s="22">
        <v>87915</v>
      </c>
      <c r="AW22" s="22">
        <v>37215026</v>
      </c>
      <c r="AX22" s="22">
        <v>1946494</v>
      </c>
    </row>
    <row r="23" spans="1:50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11505463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5837270</v>
      </c>
      <c r="M23" s="22">
        <v>147230</v>
      </c>
      <c r="N23" s="22">
        <v>531622</v>
      </c>
      <c r="O23" s="22">
        <v>0</v>
      </c>
      <c r="P23" s="22">
        <v>1390605</v>
      </c>
      <c r="Q23" s="22">
        <v>926947</v>
      </c>
      <c r="R23" s="22">
        <v>425002</v>
      </c>
      <c r="S23" s="22">
        <v>0</v>
      </c>
      <c r="T23" s="22">
        <v>18159</v>
      </c>
      <c r="U23" s="22">
        <v>0</v>
      </c>
      <c r="V23" s="22">
        <v>0</v>
      </c>
      <c r="W23" s="22">
        <v>0</v>
      </c>
      <c r="X23" s="22">
        <v>450392</v>
      </c>
      <c r="Y23" s="22">
        <v>3523618</v>
      </c>
      <c r="Z23" s="22">
        <v>470704</v>
      </c>
      <c r="AA23" s="22">
        <v>0</v>
      </c>
      <c r="AB23" s="22">
        <v>0</v>
      </c>
      <c r="AC23" s="22">
        <v>0</v>
      </c>
      <c r="AD23" s="22">
        <v>0</v>
      </c>
      <c r="AE23" s="22">
        <v>103358</v>
      </c>
      <c r="AF23" s="22">
        <v>25330370</v>
      </c>
      <c r="AG23" s="22">
        <v>7899204</v>
      </c>
      <c r="AH23" s="22">
        <v>5475923</v>
      </c>
      <c r="AI23" s="22">
        <v>0</v>
      </c>
      <c r="AJ23" s="22">
        <v>3501396</v>
      </c>
      <c r="AK23" s="22">
        <v>0</v>
      </c>
      <c r="AL23" s="22">
        <v>0</v>
      </c>
      <c r="AM23" s="22">
        <v>0</v>
      </c>
      <c r="AN23" s="22">
        <v>403825</v>
      </c>
      <c r="AO23" s="22">
        <v>44388</v>
      </c>
      <c r="AP23" s="22">
        <v>0</v>
      </c>
      <c r="AQ23" s="22">
        <v>345355</v>
      </c>
      <c r="AR23" s="22">
        <v>21358</v>
      </c>
      <c r="AS23" s="22">
        <v>4578007</v>
      </c>
      <c r="AT23" s="22">
        <v>338631</v>
      </c>
      <c r="AU23" s="22">
        <v>0</v>
      </c>
      <c r="AV23" s="22">
        <v>105005</v>
      </c>
      <c r="AW23" s="22">
        <v>22713092</v>
      </c>
      <c r="AX23" s="22">
        <v>2617278</v>
      </c>
    </row>
    <row r="24" spans="1:50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8784803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7971369</v>
      </c>
      <c r="M24" s="22">
        <v>98734</v>
      </c>
      <c r="N24" s="22">
        <v>256080</v>
      </c>
      <c r="O24" s="22">
        <v>43714</v>
      </c>
      <c r="P24" s="22">
        <v>578258</v>
      </c>
      <c r="Q24" s="22">
        <v>1282999</v>
      </c>
      <c r="R24" s="22">
        <v>379661</v>
      </c>
      <c r="S24" s="22">
        <v>0</v>
      </c>
      <c r="T24" s="22">
        <v>0</v>
      </c>
      <c r="U24" s="22">
        <v>0</v>
      </c>
      <c r="V24" s="22">
        <v>1029158</v>
      </c>
      <c r="W24" s="22">
        <v>3393664</v>
      </c>
      <c r="X24" s="22">
        <v>34028267</v>
      </c>
      <c r="Y24" s="22">
        <v>5649689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4215353</v>
      </c>
      <c r="AF24" s="22">
        <v>67711749</v>
      </c>
      <c r="AG24" s="22">
        <v>12159422</v>
      </c>
      <c r="AH24" s="22">
        <v>35673962</v>
      </c>
      <c r="AI24" s="22">
        <v>0</v>
      </c>
      <c r="AJ24" s="22">
        <v>7950411</v>
      </c>
      <c r="AK24" s="22">
        <v>189345</v>
      </c>
      <c r="AL24" s="22">
        <v>0</v>
      </c>
      <c r="AM24" s="22">
        <v>114110</v>
      </c>
      <c r="AN24" s="22">
        <v>192476</v>
      </c>
      <c r="AO24" s="22">
        <v>29787</v>
      </c>
      <c r="AP24" s="22">
        <v>0</v>
      </c>
      <c r="AQ24" s="22">
        <v>1054795</v>
      </c>
      <c r="AR24" s="22">
        <v>58769</v>
      </c>
      <c r="AS24" s="22">
        <v>3138691</v>
      </c>
      <c r="AT24" s="22">
        <v>51347</v>
      </c>
      <c r="AU24" s="22">
        <v>0</v>
      </c>
      <c r="AV24" s="22">
        <v>0</v>
      </c>
      <c r="AW24" s="22">
        <v>60613115</v>
      </c>
      <c r="AX24" s="22">
        <v>7098634</v>
      </c>
    </row>
    <row r="25" spans="1:50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72567563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6085757</v>
      </c>
      <c r="M25" s="22">
        <v>782714</v>
      </c>
      <c r="N25" s="22">
        <v>123018</v>
      </c>
      <c r="O25" s="22">
        <v>117233</v>
      </c>
      <c r="P25" s="22">
        <v>0</v>
      </c>
      <c r="Q25" s="22">
        <v>5906448</v>
      </c>
      <c r="R25" s="22">
        <v>802155</v>
      </c>
      <c r="S25" s="22">
        <v>125400</v>
      </c>
      <c r="T25" s="22">
        <v>0</v>
      </c>
      <c r="U25" s="22">
        <v>0</v>
      </c>
      <c r="V25" s="22">
        <v>0</v>
      </c>
      <c r="W25" s="22">
        <v>274479</v>
      </c>
      <c r="X25" s="22">
        <v>1329529</v>
      </c>
      <c r="Y25" s="22">
        <v>9905838</v>
      </c>
      <c r="Z25" s="22">
        <v>28151</v>
      </c>
      <c r="AA25" s="22">
        <v>0</v>
      </c>
      <c r="AB25" s="22">
        <v>0</v>
      </c>
      <c r="AC25" s="22">
        <v>0</v>
      </c>
      <c r="AD25" s="22">
        <v>0</v>
      </c>
      <c r="AE25" s="22">
        <v>1329179</v>
      </c>
      <c r="AF25" s="22">
        <v>99377464</v>
      </c>
      <c r="AG25" s="22">
        <v>29839633</v>
      </c>
      <c r="AH25" s="22">
        <v>12071689</v>
      </c>
      <c r="AI25" s="22">
        <v>0</v>
      </c>
      <c r="AJ25" s="22">
        <v>9994214</v>
      </c>
      <c r="AK25" s="22">
        <v>1029377</v>
      </c>
      <c r="AL25" s="22">
        <v>0</v>
      </c>
      <c r="AM25" s="22">
        <v>0</v>
      </c>
      <c r="AN25" s="22">
        <v>3485826</v>
      </c>
      <c r="AO25" s="22">
        <v>95843</v>
      </c>
      <c r="AP25" s="22">
        <v>0</v>
      </c>
      <c r="AQ25" s="22">
        <v>1441726</v>
      </c>
      <c r="AR25" s="22">
        <v>546518</v>
      </c>
      <c r="AS25" s="22">
        <v>20515726</v>
      </c>
      <c r="AT25" s="22">
        <v>136003</v>
      </c>
      <c r="AU25" s="22">
        <v>0</v>
      </c>
      <c r="AV25" s="22">
        <v>0</v>
      </c>
      <c r="AW25" s="22">
        <v>79156555</v>
      </c>
      <c r="AX25" s="22">
        <v>20220909</v>
      </c>
    </row>
    <row r="26" spans="1:50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28878612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6842838</v>
      </c>
      <c r="M26" s="22">
        <v>295875</v>
      </c>
      <c r="N26" s="22">
        <v>627261</v>
      </c>
      <c r="O26" s="22">
        <v>0</v>
      </c>
      <c r="P26" s="22">
        <v>0</v>
      </c>
      <c r="Q26" s="22">
        <v>2224322</v>
      </c>
      <c r="R26" s="22">
        <v>240961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1756834</v>
      </c>
      <c r="Y26" s="22">
        <v>4189879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2691346</v>
      </c>
      <c r="AF26" s="22">
        <v>47747928</v>
      </c>
      <c r="AG26" s="22">
        <v>9172969</v>
      </c>
      <c r="AH26" s="22">
        <v>8190640</v>
      </c>
      <c r="AI26" s="22">
        <v>0</v>
      </c>
      <c r="AJ26" s="22">
        <v>7341634</v>
      </c>
      <c r="AK26" s="22">
        <v>3293478</v>
      </c>
      <c r="AL26" s="22">
        <v>2250000</v>
      </c>
      <c r="AM26" s="22">
        <v>2421816</v>
      </c>
      <c r="AN26" s="22">
        <v>0</v>
      </c>
      <c r="AO26" s="22">
        <v>32151</v>
      </c>
      <c r="AP26" s="22">
        <v>0</v>
      </c>
      <c r="AQ26" s="22">
        <v>374764</v>
      </c>
      <c r="AR26" s="22">
        <v>0</v>
      </c>
      <c r="AS26" s="22">
        <v>10549578</v>
      </c>
      <c r="AT26" s="22">
        <v>0</v>
      </c>
      <c r="AU26" s="22">
        <v>0</v>
      </c>
      <c r="AV26" s="22">
        <v>1353682</v>
      </c>
      <c r="AW26" s="22">
        <v>44980712</v>
      </c>
      <c r="AX26" s="22">
        <v>2767216</v>
      </c>
    </row>
    <row r="27" spans="1:50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290983373</v>
      </c>
      <c r="F27" s="22">
        <v>0</v>
      </c>
      <c r="G27" s="22">
        <v>0</v>
      </c>
      <c r="H27" s="22">
        <v>0</v>
      </c>
      <c r="I27" s="22">
        <v>0</v>
      </c>
      <c r="J27" s="22">
        <v>21869</v>
      </c>
      <c r="K27" s="22">
        <v>0</v>
      </c>
      <c r="L27" s="22">
        <v>101837461</v>
      </c>
      <c r="M27" s="22">
        <v>2137381</v>
      </c>
      <c r="N27" s="22">
        <v>4345096</v>
      </c>
      <c r="O27" s="22">
        <v>4360783</v>
      </c>
      <c r="P27" s="22">
        <v>4340830</v>
      </c>
      <c r="Q27" s="22">
        <v>14213736</v>
      </c>
      <c r="R27" s="22">
        <v>9295381</v>
      </c>
      <c r="S27" s="22">
        <v>28956</v>
      </c>
      <c r="T27" s="22">
        <v>0</v>
      </c>
      <c r="U27" s="22">
        <v>33190058</v>
      </c>
      <c r="V27" s="22">
        <v>0</v>
      </c>
      <c r="W27" s="22">
        <v>13904089</v>
      </c>
      <c r="X27" s="22">
        <v>0</v>
      </c>
      <c r="Y27" s="22">
        <v>21042029</v>
      </c>
      <c r="Z27" s="22">
        <v>223932</v>
      </c>
      <c r="AA27" s="22">
        <v>0</v>
      </c>
      <c r="AB27" s="22">
        <v>0</v>
      </c>
      <c r="AC27" s="22">
        <v>10292621</v>
      </c>
      <c r="AD27" s="22">
        <v>8605970</v>
      </c>
      <c r="AE27" s="22">
        <v>10588089</v>
      </c>
      <c r="AF27" s="22">
        <v>529411654</v>
      </c>
      <c r="AG27" s="22">
        <v>213202484</v>
      </c>
      <c r="AH27" s="22">
        <v>58741049</v>
      </c>
      <c r="AI27" s="22">
        <v>16782730</v>
      </c>
      <c r="AJ27" s="22">
        <v>67249443</v>
      </c>
      <c r="AK27" s="22">
        <v>231146</v>
      </c>
      <c r="AL27" s="22">
        <v>6868257</v>
      </c>
      <c r="AM27" s="22">
        <v>0</v>
      </c>
      <c r="AN27" s="22">
        <v>0</v>
      </c>
      <c r="AO27" s="22">
        <v>659248</v>
      </c>
      <c r="AP27" s="22">
        <v>28050</v>
      </c>
      <c r="AQ27" s="22">
        <v>4478845</v>
      </c>
      <c r="AR27" s="22">
        <v>418989</v>
      </c>
      <c r="AS27" s="22">
        <v>69712826</v>
      </c>
      <c r="AT27" s="22">
        <v>392261</v>
      </c>
      <c r="AU27" s="22">
        <v>0</v>
      </c>
      <c r="AV27" s="22">
        <v>2481007</v>
      </c>
      <c r="AW27" s="22">
        <v>441246335</v>
      </c>
      <c r="AX27" s="22">
        <v>88165319</v>
      </c>
    </row>
    <row r="28" spans="1:50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473156802</v>
      </c>
      <c r="F28" s="22">
        <v>0</v>
      </c>
      <c r="G28" s="22">
        <v>0</v>
      </c>
      <c r="H28" s="22">
        <v>0</v>
      </c>
      <c r="I28" s="22">
        <v>0</v>
      </c>
      <c r="J28" s="22">
        <v>180508</v>
      </c>
      <c r="K28" s="22">
        <v>4771433</v>
      </c>
      <c r="L28" s="22">
        <v>74040180</v>
      </c>
      <c r="M28" s="22">
        <v>7616299</v>
      </c>
      <c r="N28" s="22">
        <v>2115711</v>
      </c>
      <c r="O28" s="22">
        <v>348662</v>
      </c>
      <c r="P28" s="22">
        <v>8743572</v>
      </c>
      <c r="Q28" s="22">
        <v>42789226</v>
      </c>
      <c r="R28" s="22">
        <v>22229192</v>
      </c>
      <c r="S28" s="22">
        <v>372182</v>
      </c>
      <c r="T28" s="22">
        <v>346844</v>
      </c>
      <c r="U28" s="22">
        <v>0</v>
      </c>
      <c r="V28" s="22">
        <v>451425</v>
      </c>
      <c r="W28" s="22">
        <v>24086287</v>
      </c>
      <c r="X28" s="22">
        <v>35663532</v>
      </c>
      <c r="Y28" s="22">
        <v>13254002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12480525</v>
      </c>
      <c r="AF28" s="22">
        <v>722646382</v>
      </c>
      <c r="AG28" s="22">
        <v>289666132</v>
      </c>
      <c r="AH28" s="22">
        <v>119233146</v>
      </c>
      <c r="AI28" s="22">
        <v>37892414</v>
      </c>
      <c r="AJ28" s="22">
        <v>53348138</v>
      </c>
      <c r="AK28" s="22">
        <v>2580503</v>
      </c>
      <c r="AL28" s="22">
        <v>0</v>
      </c>
      <c r="AM28" s="22">
        <v>-72777</v>
      </c>
      <c r="AN28" s="22">
        <v>19481659</v>
      </c>
      <c r="AO28" s="22">
        <v>662643</v>
      </c>
      <c r="AP28" s="22">
        <v>0</v>
      </c>
      <c r="AQ28" s="22">
        <v>710644</v>
      </c>
      <c r="AR28" s="22">
        <v>1317173</v>
      </c>
      <c r="AS28" s="22">
        <v>153507199</v>
      </c>
      <c r="AT28" s="22">
        <v>0</v>
      </c>
      <c r="AU28" s="22">
        <v>6678063</v>
      </c>
      <c r="AV28" s="22">
        <v>190152</v>
      </c>
      <c r="AW28" s="22">
        <v>685195089</v>
      </c>
      <c r="AX28" s="22">
        <v>37451293</v>
      </c>
    </row>
    <row r="29" spans="1:50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961787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267522</v>
      </c>
      <c r="M29" s="22">
        <v>4103</v>
      </c>
      <c r="N29" s="22">
        <v>0</v>
      </c>
      <c r="O29" s="22">
        <v>0</v>
      </c>
      <c r="P29" s="22">
        <v>0</v>
      </c>
      <c r="Q29" s="22">
        <v>182834</v>
      </c>
      <c r="R29" s="22">
        <v>56415</v>
      </c>
      <c r="S29" s="22">
        <v>0</v>
      </c>
      <c r="T29" s="22">
        <v>4800</v>
      </c>
      <c r="U29" s="22">
        <v>0</v>
      </c>
      <c r="V29" s="22">
        <v>4200</v>
      </c>
      <c r="W29" s="22">
        <v>0</v>
      </c>
      <c r="X29" s="22">
        <v>290781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1224</v>
      </c>
      <c r="AF29" s="22">
        <v>1773666</v>
      </c>
      <c r="AG29" s="22">
        <v>623682</v>
      </c>
      <c r="AH29" s="22">
        <v>512151</v>
      </c>
      <c r="AI29" s="22">
        <v>0</v>
      </c>
      <c r="AJ29" s="22">
        <v>428153</v>
      </c>
      <c r="AK29" s="22">
        <v>-7875</v>
      </c>
      <c r="AL29" s="22">
        <v>0</v>
      </c>
      <c r="AM29" s="22">
        <v>83565</v>
      </c>
      <c r="AN29" s="22">
        <v>0</v>
      </c>
      <c r="AO29" s="22">
        <v>0</v>
      </c>
      <c r="AP29" s="22">
        <v>9835</v>
      </c>
      <c r="AQ29" s="22">
        <v>0</v>
      </c>
      <c r="AR29" s="22">
        <v>0</v>
      </c>
      <c r="AS29" s="22">
        <v>342885</v>
      </c>
      <c r="AT29" s="22">
        <v>0</v>
      </c>
      <c r="AU29" s="22">
        <v>0</v>
      </c>
      <c r="AV29" s="22">
        <v>30981</v>
      </c>
      <c r="AW29" s="22">
        <v>2023377</v>
      </c>
      <c r="AX29" s="22">
        <v>-249711</v>
      </c>
    </row>
    <row r="30" spans="1:50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30462310</v>
      </c>
      <c r="F30" s="22">
        <v>0</v>
      </c>
      <c r="G30" s="22">
        <v>0</v>
      </c>
      <c r="H30" s="22">
        <v>0</v>
      </c>
      <c r="I30" s="22">
        <v>0</v>
      </c>
      <c r="J30" s="22">
        <v>22272</v>
      </c>
      <c r="K30" s="22">
        <v>0</v>
      </c>
      <c r="L30" s="22">
        <v>3374404</v>
      </c>
      <c r="M30" s="22">
        <v>360294</v>
      </c>
      <c r="N30" s="22">
        <v>72702</v>
      </c>
      <c r="O30" s="22">
        <v>49637</v>
      </c>
      <c r="P30" s="22">
        <v>0</v>
      </c>
      <c r="Q30" s="22">
        <v>2082151</v>
      </c>
      <c r="R30" s="22">
        <v>316473</v>
      </c>
      <c r="S30" s="22">
        <v>0</v>
      </c>
      <c r="T30" s="22">
        <v>68767</v>
      </c>
      <c r="U30" s="22">
        <v>0</v>
      </c>
      <c r="V30" s="22">
        <v>8400</v>
      </c>
      <c r="W30" s="22">
        <v>0</v>
      </c>
      <c r="X30" s="22">
        <v>2117451</v>
      </c>
      <c r="Y30" s="22">
        <v>2893064</v>
      </c>
      <c r="Z30" s="22">
        <v>237663</v>
      </c>
      <c r="AA30" s="22">
        <v>0</v>
      </c>
      <c r="AB30" s="22">
        <v>0</v>
      </c>
      <c r="AC30" s="22">
        <v>0</v>
      </c>
      <c r="AD30" s="22">
        <v>0</v>
      </c>
      <c r="AE30" s="22">
        <v>3067578</v>
      </c>
      <c r="AF30" s="22">
        <v>45133166</v>
      </c>
      <c r="AG30" s="22">
        <v>12367198</v>
      </c>
      <c r="AH30" s="22">
        <v>9927309</v>
      </c>
      <c r="AI30" s="22">
        <v>0</v>
      </c>
      <c r="AJ30" s="22">
        <v>6287154</v>
      </c>
      <c r="AK30" s="22">
        <v>165488</v>
      </c>
      <c r="AL30" s="22">
        <v>0</v>
      </c>
      <c r="AM30" s="22">
        <v>1553113</v>
      </c>
      <c r="AN30" s="22">
        <v>0</v>
      </c>
      <c r="AO30" s="22">
        <v>27606</v>
      </c>
      <c r="AP30" s="22">
        <v>0</v>
      </c>
      <c r="AQ30" s="22">
        <v>0</v>
      </c>
      <c r="AR30" s="22">
        <v>378249</v>
      </c>
      <c r="AS30" s="22">
        <v>5361512</v>
      </c>
      <c r="AT30" s="22">
        <v>0</v>
      </c>
      <c r="AU30" s="22">
        <v>0</v>
      </c>
      <c r="AV30" s="22">
        <v>143653</v>
      </c>
      <c r="AW30" s="22">
        <v>36211282</v>
      </c>
      <c r="AX30" s="22">
        <v>8921884</v>
      </c>
    </row>
    <row r="31" spans="1:50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10306374</v>
      </c>
      <c r="F31" s="22">
        <v>0</v>
      </c>
      <c r="G31" s="22">
        <v>0</v>
      </c>
      <c r="H31" s="22">
        <v>112571</v>
      </c>
      <c r="I31" s="22">
        <v>0</v>
      </c>
      <c r="J31" s="22">
        <v>21885</v>
      </c>
      <c r="K31" s="22">
        <v>112921</v>
      </c>
      <c r="L31" s="22">
        <v>876619</v>
      </c>
      <c r="M31" s="22">
        <v>153450</v>
      </c>
      <c r="N31" s="22">
        <v>16750</v>
      </c>
      <c r="O31" s="22">
        <v>47757</v>
      </c>
      <c r="P31" s="22">
        <v>0</v>
      </c>
      <c r="Q31" s="22">
        <v>781818</v>
      </c>
      <c r="R31" s="22">
        <v>70924</v>
      </c>
      <c r="S31" s="22">
        <v>17695</v>
      </c>
      <c r="T31" s="22">
        <v>47233</v>
      </c>
      <c r="U31" s="22">
        <v>0</v>
      </c>
      <c r="V31" s="22">
        <v>0</v>
      </c>
      <c r="W31" s="22">
        <v>0</v>
      </c>
      <c r="X31" s="22">
        <v>1239043</v>
      </c>
      <c r="Y31" s="22">
        <v>1009381</v>
      </c>
      <c r="Z31" s="22">
        <v>47300</v>
      </c>
      <c r="AA31" s="22">
        <v>0</v>
      </c>
      <c r="AB31" s="22">
        <v>0</v>
      </c>
      <c r="AC31" s="22">
        <v>0</v>
      </c>
      <c r="AD31" s="22">
        <v>1135</v>
      </c>
      <c r="AE31" s="22">
        <v>51241</v>
      </c>
      <c r="AF31" s="22">
        <v>14914097</v>
      </c>
      <c r="AG31" s="22">
        <v>4494116</v>
      </c>
      <c r="AH31" s="22">
        <v>1918834</v>
      </c>
      <c r="AI31" s="22">
        <v>246142</v>
      </c>
      <c r="AJ31" s="22">
        <v>2180162</v>
      </c>
      <c r="AK31" s="22">
        <v>45000</v>
      </c>
      <c r="AL31" s="22">
        <v>1265984</v>
      </c>
      <c r="AM31" s="22">
        <v>170784</v>
      </c>
      <c r="AN31" s="22">
        <v>95766</v>
      </c>
      <c r="AO31" s="22">
        <v>1606</v>
      </c>
      <c r="AP31" s="22">
        <v>109598</v>
      </c>
      <c r="AQ31" s="22">
        <v>0</v>
      </c>
      <c r="AR31" s="22">
        <v>26963</v>
      </c>
      <c r="AS31" s="22">
        <v>3781268</v>
      </c>
      <c r="AT31" s="22">
        <v>0</v>
      </c>
      <c r="AU31" s="22">
        <v>0</v>
      </c>
      <c r="AV31" s="22">
        <v>28520</v>
      </c>
      <c r="AW31" s="22">
        <v>14364743</v>
      </c>
      <c r="AX31" s="22">
        <v>549354</v>
      </c>
    </row>
    <row r="32" spans="1:50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16138511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747960</v>
      </c>
      <c r="M32" s="22">
        <v>167274</v>
      </c>
      <c r="N32" s="22">
        <v>0</v>
      </c>
      <c r="O32" s="22">
        <v>1826</v>
      </c>
      <c r="P32" s="22">
        <v>0</v>
      </c>
      <c r="Q32" s="22">
        <v>1743478</v>
      </c>
      <c r="R32" s="22">
        <v>54239</v>
      </c>
      <c r="S32" s="22">
        <v>0</v>
      </c>
      <c r="T32" s="22">
        <v>0</v>
      </c>
      <c r="U32" s="22">
        <v>0</v>
      </c>
      <c r="V32" s="22">
        <v>0</v>
      </c>
      <c r="W32" s="22">
        <v>564323</v>
      </c>
      <c r="X32" s="22">
        <v>731771</v>
      </c>
      <c r="Y32" s="22">
        <v>1299000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4556704</v>
      </c>
      <c r="AF32" s="22">
        <v>26005086</v>
      </c>
      <c r="AG32" s="22">
        <v>6013244</v>
      </c>
      <c r="AH32" s="22">
        <v>4598098</v>
      </c>
      <c r="AI32" s="22">
        <v>0</v>
      </c>
      <c r="AJ32" s="22">
        <v>2012313</v>
      </c>
      <c r="AK32" s="22">
        <v>420161</v>
      </c>
      <c r="AL32" s="22">
        <v>2096749</v>
      </c>
      <c r="AM32" s="22">
        <v>0</v>
      </c>
      <c r="AN32" s="22">
        <v>0</v>
      </c>
      <c r="AO32" s="22">
        <v>15635</v>
      </c>
      <c r="AP32" s="22">
        <v>102252</v>
      </c>
      <c r="AQ32" s="22">
        <v>0</v>
      </c>
      <c r="AR32" s="22">
        <v>0</v>
      </c>
      <c r="AS32" s="22">
        <v>4338002</v>
      </c>
      <c r="AT32" s="22">
        <v>-9686</v>
      </c>
      <c r="AU32" s="22">
        <v>0</v>
      </c>
      <c r="AV32" s="22">
        <v>0</v>
      </c>
      <c r="AW32" s="22">
        <v>19586768</v>
      </c>
      <c r="AX32" s="22">
        <v>6418318</v>
      </c>
    </row>
    <row r="33" spans="1:50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26252722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2888525</v>
      </c>
      <c r="M33" s="22">
        <v>2293224</v>
      </c>
      <c r="N33" s="22">
        <v>35271</v>
      </c>
      <c r="O33" s="22">
        <v>19464</v>
      </c>
      <c r="P33" s="22">
        <v>0</v>
      </c>
      <c r="Q33" s="22">
        <v>2629078</v>
      </c>
      <c r="R33" s="22">
        <v>48452</v>
      </c>
      <c r="S33" s="22">
        <v>0</v>
      </c>
      <c r="T33" s="22">
        <v>602747</v>
      </c>
      <c r="U33" s="22">
        <v>0</v>
      </c>
      <c r="V33" s="22">
        <v>0</v>
      </c>
      <c r="W33" s="22">
        <v>1295114</v>
      </c>
      <c r="X33" s="22">
        <v>1170689</v>
      </c>
      <c r="Y33" s="22">
        <v>2459258</v>
      </c>
      <c r="Z33" s="22">
        <v>174418</v>
      </c>
      <c r="AA33" s="22">
        <v>0</v>
      </c>
      <c r="AB33" s="22">
        <v>0</v>
      </c>
      <c r="AC33" s="22">
        <v>0</v>
      </c>
      <c r="AD33" s="22">
        <v>0</v>
      </c>
      <c r="AE33" s="22">
        <v>75937</v>
      </c>
      <c r="AF33" s="22">
        <v>39944899</v>
      </c>
      <c r="AG33" s="22">
        <v>8090239</v>
      </c>
      <c r="AH33" s="22">
        <v>9202280</v>
      </c>
      <c r="AI33" s="22">
        <v>0</v>
      </c>
      <c r="AJ33" s="22">
        <v>1472634</v>
      </c>
      <c r="AK33" s="22">
        <v>2790128</v>
      </c>
      <c r="AL33" s="22">
        <v>5715657</v>
      </c>
      <c r="AM33" s="22">
        <v>0</v>
      </c>
      <c r="AN33" s="22">
        <v>0</v>
      </c>
      <c r="AO33" s="22">
        <v>0</v>
      </c>
      <c r="AP33" s="22">
        <v>0</v>
      </c>
      <c r="AQ33" s="22">
        <v>27547</v>
      </c>
      <c r="AR33" s="22">
        <v>72234</v>
      </c>
      <c r="AS33" s="22">
        <v>9315541</v>
      </c>
      <c r="AT33" s="22">
        <v>0</v>
      </c>
      <c r="AU33" s="22">
        <v>0</v>
      </c>
      <c r="AV33" s="22">
        <v>0</v>
      </c>
      <c r="AW33" s="22">
        <v>36686260</v>
      </c>
      <c r="AX33" s="22">
        <v>3258639</v>
      </c>
    </row>
    <row r="34" spans="1:50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8246912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2247809</v>
      </c>
      <c r="M34" s="22">
        <v>33227</v>
      </c>
      <c r="N34" s="22">
        <v>50671</v>
      </c>
      <c r="O34" s="22">
        <v>0</v>
      </c>
      <c r="P34" s="22">
        <v>0</v>
      </c>
      <c r="Q34" s="22">
        <v>761605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133690</v>
      </c>
      <c r="X34" s="22">
        <v>591432</v>
      </c>
      <c r="Y34" s="22">
        <v>1140697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68836</v>
      </c>
      <c r="AF34" s="22">
        <v>13274879</v>
      </c>
      <c r="AG34" s="22">
        <v>5559574</v>
      </c>
      <c r="AH34" s="22">
        <v>2977585</v>
      </c>
      <c r="AI34" s="22">
        <v>1179778</v>
      </c>
      <c r="AJ34" s="22">
        <v>835648</v>
      </c>
      <c r="AK34" s="22">
        <v>0</v>
      </c>
      <c r="AL34" s="22">
        <v>0</v>
      </c>
      <c r="AM34" s="22">
        <v>0</v>
      </c>
      <c r="AN34" s="22">
        <v>136842</v>
      </c>
      <c r="AO34" s="22">
        <v>6426</v>
      </c>
      <c r="AP34" s="22">
        <v>0</v>
      </c>
      <c r="AQ34" s="22">
        <v>26090</v>
      </c>
      <c r="AR34" s="22">
        <v>26082</v>
      </c>
      <c r="AS34" s="22">
        <v>2320829</v>
      </c>
      <c r="AT34" s="22">
        <v>0</v>
      </c>
      <c r="AU34" s="22">
        <v>0</v>
      </c>
      <c r="AV34" s="22">
        <v>102141</v>
      </c>
      <c r="AW34" s="22">
        <v>13170995</v>
      </c>
      <c r="AX34" s="22">
        <v>103884</v>
      </c>
    </row>
    <row r="35" spans="1:50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5471909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447360</v>
      </c>
      <c r="M35" s="22">
        <v>127024</v>
      </c>
      <c r="N35" s="22">
        <v>3690</v>
      </c>
      <c r="O35" s="22">
        <v>0</v>
      </c>
      <c r="P35" s="22">
        <v>4610</v>
      </c>
      <c r="Q35" s="22">
        <v>891758</v>
      </c>
      <c r="R35" s="22">
        <v>20519</v>
      </c>
      <c r="S35" s="22">
        <v>0</v>
      </c>
      <c r="T35" s="22">
        <v>0</v>
      </c>
      <c r="U35" s="22">
        <v>992407</v>
      </c>
      <c r="V35" s="22">
        <v>0</v>
      </c>
      <c r="W35" s="22">
        <v>0</v>
      </c>
      <c r="X35" s="22">
        <v>384045</v>
      </c>
      <c r="Y35" s="22">
        <v>3690382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117587</v>
      </c>
      <c r="AF35" s="22">
        <v>12151291</v>
      </c>
      <c r="AG35" s="22">
        <v>2180240</v>
      </c>
      <c r="AH35" s="22">
        <v>2797064</v>
      </c>
      <c r="AI35" s="22">
        <v>0</v>
      </c>
      <c r="AJ35" s="22">
        <v>1218279</v>
      </c>
      <c r="AK35" s="22">
        <v>464498</v>
      </c>
      <c r="AL35" s="22">
        <v>8164</v>
      </c>
      <c r="AM35" s="22">
        <v>169500</v>
      </c>
      <c r="AN35" s="22">
        <v>83708</v>
      </c>
      <c r="AO35" s="22">
        <v>24022</v>
      </c>
      <c r="AP35" s="22">
        <v>0</v>
      </c>
      <c r="AQ35" s="22">
        <v>0</v>
      </c>
      <c r="AR35" s="22">
        <v>0</v>
      </c>
      <c r="AS35" s="22">
        <v>2537577</v>
      </c>
      <c r="AT35" s="22">
        <v>37833</v>
      </c>
      <c r="AU35" s="22">
        <v>0</v>
      </c>
      <c r="AV35" s="22">
        <v>0</v>
      </c>
      <c r="AW35" s="22">
        <v>9520885</v>
      </c>
      <c r="AX35" s="22">
        <v>2630406</v>
      </c>
    </row>
    <row r="36" spans="1:50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86454568</v>
      </c>
      <c r="F36" s="22">
        <v>0</v>
      </c>
      <c r="G36" s="22">
        <v>0</v>
      </c>
      <c r="H36" s="22">
        <v>0</v>
      </c>
      <c r="I36" s="22">
        <v>0</v>
      </c>
      <c r="J36" s="22">
        <v>14633</v>
      </c>
      <c r="K36" s="22">
        <v>402297</v>
      </c>
      <c r="L36" s="22">
        <v>5599137</v>
      </c>
      <c r="M36" s="22">
        <v>382934</v>
      </c>
      <c r="N36" s="22">
        <v>254076</v>
      </c>
      <c r="O36" s="22">
        <v>211206</v>
      </c>
      <c r="P36" s="22">
        <v>0</v>
      </c>
      <c r="Q36" s="22">
        <v>7780517</v>
      </c>
      <c r="R36" s="22">
        <v>0</v>
      </c>
      <c r="S36" s="22">
        <v>0</v>
      </c>
      <c r="T36" s="22">
        <v>0</v>
      </c>
      <c r="U36" s="22">
        <v>895667</v>
      </c>
      <c r="V36" s="22">
        <v>0</v>
      </c>
      <c r="W36" s="22">
        <v>0</v>
      </c>
      <c r="X36" s="22">
        <v>1850281</v>
      </c>
      <c r="Y36" s="22">
        <v>1845011</v>
      </c>
      <c r="Z36" s="22">
        <v>0</v>
      </c>
      <c r="AA36" s="22">
        <v>0</v>
      </c>
      <c r="AB36" s="22">
        <v>0</v>
      </c>
      <c r="AC36" s="22">
        <v>5433</v>
      </c>
      <c r="AD36" s="22">
        <v>0</v>
      </c>
      <c r="AE36" s="22">
        <v>1478684</v>
      </c>
      <c r="AF36" s="22">
        <v>107174444</v>
      </c>
      <c r="AG36" s="22">
        <v>25665037</v>
      </c>
      <c r="AH36" s="22">
        <v>5870324</v>
      </c>
      <c r="AI36" s="22">
        <v>0</v>
      </c>
      <c r="AJ36" s="22">
        <v>12952229</v>
      </c>
      <c r="AK36" s="22">
        <v>0</v>
      </c>
      <c r="AL36" s="22">
        <v>29160771</v>
      </c>
      <c r="AM36" s="22">
        <v>2134367</v>
      </c>
      <c r="AN36" s="22">
        <v>0</v>
      </c>
      <c r="AO36" s="22">
        <v>0</v>
      </c>
      <c r="AP36" s="22">
        <v>0</v>
      </c>
      <c r="AQ36" s="22">
        <v>284299</v>
      </c>
      <c r="AR36" s="22">
        <v>213361</v>
      </c>
      <c r="AS36" s="22">
        <v>20162402</v>
      </c>
      <c r="AT36" s="22">
        <v>3408721</v>
      </c>
      <c r="AU36" s="22">
        <v>0</v>
      </c>
      <c r="AV36" s="22">
        <v>426158</v>
      </c>
      <c r="AW36" s="22">
        <v>100277669</v>
      </c>
      <c r="AX36" s="22">
        <v>6896775</v>
      </c>
    </row>
    <row r="37" spans="1:50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26529750</v>
      </c>
      <c r="F37" s="22">
        <v>0</v>
      </c>
      <c r="G37" s="22">
        <v>0</v>
      </c>
      <c r="H37" s="22">
        <v>192819</v>
      </c>
      <c r="I37" s="22">
        <v>0</v>
      </c>
      <c r="J37" s="22">
        <v>0</v>
      </c>
      <c r="K37" s="22">
        <v>61730</v>
      </c>
      <c r="L37" s="22">
        <v>560839</v>
      </c>
      <c r="M37" s="22">
        <v>110999</v>
      </c>
      <c r="N37" s="22">
        <v>261682</v>
      </c>
      <c r="O37" s="22">
        <v>0</v>
      </c>
      <c r="P37" s="22">
        <v>0</v>
      </c>
      <c r="Q37" s="22">
        <v>2241571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102390</v>
      </c>
      <c r="X37" s="22">
        <v>2918530</v>
      </c>
      <c r="Y37" s="22">
        <v>3122863</v>
      </c>
      <c r="Z37" s="22">
        <v>20992</v>
      </c>
      <c r="AA37" s="22">
        <v>0</v>
      </c>
      <c r="AB37" s="22">
        <v>7611</v>
      </c>
      <c r="AC37" s="22">
        <v>0</v>
      </c>
      <c r="AD37" s="22">
        <v>0</v>
      </c>
      <c r="AE37" s="22">
        <v>97995</v>
      </c>
      <c r="AF37" s="22">
        <v>36229771</v>
      </c>
      <c r="AG37" s="22">
        <v>9757749</v>
      </c>
      <c r="AH37" s="22">
        <v>5008092</v>
      </c>
      <c r="AI37" s="22">
        <v>0</v>
      </c>
      <c r="AJ37" s="22">
        <v>4667595</v>
      </c>
      <c r="AK37" s="22">
        <v>178662</v>
      </c>
      <c r="AL37" s="22">
        <v>2798028</v>
      </c>
      <c r="AM37" s="22">
        <v>362057</v>
      </c>
      <c r="AN37" s="22">
        <v>0</v>
      </c>
      <c r="AO37" s="22">
        <v>0</v>
      </c>
      <c r="AP37" s="22">
        <v>0</v>
      </c>
      <c r="AQ37" s="22">
        <v>165893</v>
      </c>
      <c r="AR37" s="22">
        <v>0</v>
      </c>
      <c r="AS37" s="22">
        <v>10148284</v>
      </c>
      <c r="AT37" s="22">
        <v>52136</v>
      </c>
      <c r="AU37" s="22">
        <v>0</v>
      </c>
      <c r="AV37" s="22">
        <v>936453</v>
      </c>
      <c r="AW37" s="22">
        <v>34074949</v>
      </c>
      <c r="AX37" s="22">
        <v>2154822</v>
      </c>
    </row>
    <row r="38" spans="1:50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18963877</v>
      </c>
      <c r="F38" s="22">
        <v>0</v>
      </c>
      <c r="G38" s="22">
        <v>0</v>
      </c>
      <c r="H38" s="22">
        <v>64434</v>
      </c>
      <c r="I38" s="22">
        <v>0</v>
      </c>
      <c r="J38" s="22">
        <v>0</v>
      </c>
      <c r="K38" s="22">
        <v>0</v>
      </c>
      <c r="L38" s="22">
        <v>5283794</v>
      </c>
      <c r="M38" s="22">
        <v>322048</v>
      </c>
      <c r="N38" s="22">
        <v>0</v>
      </c>
      <c r="O38" s="22">
        <v>167613</v>
      </c>
      <c r="P38" s="22">
        <v>25991</v>
      </c>
      <c r="Q38" s="22">
        <v>750760</v>
      </c>
      <c r="R38" s="22">
        <v>91189</v>
      </c>
      <c r="S38" s="22">
        <v>0</v>
      </c>
      <c r="T38" s="22">
        <v>651229</v>
      </c>
      <c r="U38" s="22">
        <v>0</v>
      </c>
      <c r="V38" s="22">
        <v>0</v>
      </c>
      <c r="W38" s="22">
        <v>0</v>
      </c>
      <c r="X38" s="22">
        <v>2304121</v>
      </c>
      <c r="Y38" s="22">
        <v>2174978</v>
      </c>
      <c r="Z38" s="22">
        <v>160336</v>
      </c>
      <c r="AA38" s="22">
        <v>0</v>
      </c>
      <c r="AB38" s="22">
        <v>0</v>
      </c>
      <c r="AC38" s="22">
        <v>0</v>
      </c>
      <c r="AD38" s="22">
        <v>0</v>
      </c>
      <c r="AE38" s="22">
        <v>894752</v>
      </c>
      <c r="AF38" s="22">
        <v>31855122</v>
      </c>
      <c r="AG38" s="22">
        <v>8579415</v>
      </c>
      <c r="AH38" s="22">
        <v>6662089</v>
      </c>
      <c r="AI38" s="22">
        <v>0</v>
      </c>
      <c r="AJ38" s="22">
        <v>2437615</v>
      </c>
      <c r="AK38" s="22">
        <v>0</v>
      </c>
      <c r="AL38" s="22">
        <v>0</v>
      </c>
      <c r="AM38" s="22">
        <v>2373664</v>
      </c>
      <c r="AN38" s="22">
        <v>1576240</v>
      </c>
      <c r="AO38" s="22">
        <v>0</v>
      </c>
      <c r="AP38" s="22">
        <v>0</v>
      </c>
      <c r="AQ38" s="22">
        <v>114685</v>
      </c>
      <c r="AR38" s="22">
        <v>667569</v>
      </c>
      <c r="AS38" s="22">
        <v>5760452</v>
      </c>
      <c r="AT38" s="22">
        <v>0</v>
      </c>
      <c r="AU38" s="22">
        <v>0</v>
      </c>
      <c r="AV38" s="22">
        <v>359906</v>
      </c>
      <c r="AW38" s="22">
        <v>28531635</v>
      </c>
      <c r="AX38" s="22">
        <v>3323487</v>
      </c>
    </row>
    <row r="39" spans="1:50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6931644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923569</v>
      </c>
      <c r="M39" s="22">
        <v>221069</v>
      </c>
      <c r="N39" s="22">
        <v>22939</v>
      </c>
      <c r="O39" s="22">
        <v>1296</v>
      </c>
      <c r="P39" s="22">
        <v>0</v>
      </c>
      <c r="Q39" s="22">
        <v>545618</v>
      </c>
      <c r="R39" s="22">
        <v>31767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1998431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108721</v>
      </c>
      <c r="AF39" s="22">
        <v>10785054</v>
      </c>
      <c r="AG39" s="22">
        <v>3567063</v>
      </c>
      <c r="AH39" s="22">
        <v>4121126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780085</v>
      </c>
      <c r="AO39" s="22">
        <v>45768</v>
      </c>
      <c r="AP39" s="22">
        <v>0</v>
      </c>
      <c r="AQ39" s="22">
        <v>0</v>
      </c>
      <c r="AR39" s="22">
        <v>0</v>
      </c>
      <c r="AS39" s="22">
        <v>2902194</v>
      </c>
      <c r="AT39" s="22">
        <v>-396498</v>
      </c>
      <c r="AU39" s="22">
        <v>212295</v>
      </c>
      <c r="AV39" s="22">
        <v>23</v>
      </c>
      <c r="AW39" s="22">
        <v>11232033</v>
      </c>
      <c r="AX39" s="22">
        <v>-446979</v>
      </c>
    </row>
    <row r="40" spans="1:50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15085829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328393</v>
      </c>
      <c r="M40" s="22">
        <v>383271</v>
      </c>
      <c r="N40" s="22">
        <v>9442</v>
      </c>
      <c r="O40" s="22">
        <v>0</v>
      </c>
      <c r="P40" s="22">
        <v>0</v>
      </c>
      <c r="Q40" s="22">
        <v>1977743</v>
      </c>
      <c r="R40" s="22">
        <v>64268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663930</v>
      </c>
      <c r="Y40" s="22">
        <v>1345907</v>
      </c>
      <c r="Z40" s="22">
        <v>16200</v>
      </c>
      <c r="AA40" s="22">
        <v>0</v>
      </c>
      <c r="AB40" s="22">
        <v>28000</v>
      </c>
      <c r="AC40" s="22">
        <v>0</v>
      </c>
      <c r="AD40" s="22">
        <v>0</v>
      </c>
      <c r="AE40" s="22">
        <v>148845</v>
      </c>
      <c r="AF40" s="22">
        <v>20051828</v>
      </c>
      <c r="AG40" s="22">
        <v>2503306</v>
      </c>
      <c r="AH40" s="22">
        <v>4614484</v>
      </c>
      <c r="AI40" s="22">
        <v>1208153</v>
      </c>
      <c r="AJ40" s="22">
        <v>1350036</v>
      </c>
      <c r="AK40" s="22">
        <v>875911</v>
      </c>
      <c r="AL40" s="22">
        <v>965188</v>
      </c>
      <c r="AM40" s="22">
        <v>0</v>
      </c>
      <c r="AN40" s="22">
        <v>0</v>
      </c>
      <c r="AO40" s="22">
        <v>175</v>
      </c>
      <c r="AP40" s="22">
        <v>0</v>
      </c>
      <c r="AQ40" s="22">
        <v>0</v>
      </c>
      <c r="AR40" s="22">
        <v>0</v>
      </c>
      <c r="AS40" s="22">
        <v>4213591</v>
      </c>
      <c r="AT40" s="22">
        <v>9259</v>
      </c>
      <c r="AU40" s="22">
        <v>0</v>
      </c>
      <c r="AV40" s="22">
        <v>0</v>
      </c>
      <c r="AW40" s="22">
        <v>15740103</v>
      </c>
      <c r="AX40" s="22">
        <v>4311725</v>
      </c>
    </row>
    <row r="41" spans="1:50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55967960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2794477</v>
      </c>
      <c r="M41" s="22">
        <v>461135</v>
      </c>
      <c r="N41" s="22">
        <v>111306</v>
      </c>
      <c r="O41" s="22">
        <v>201246</v>
      </c>
      <c r="P41" s="22">
        <v>0</v>
      </c>
      <c r="Q41" s="22">
        <v>3879397</v>
      </c>
      <c r="R41" s="22">
        <v>250210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3529575</v>
      </c>
      <c r="Y41" s="22">
        <v>8343119</v>
      </c>
      <c r="Z41" s="22">
        <v>565669</v>
      </c>
      <c r="AA41" s="22">
        <v>647487</v>
      </c>
      <c r="AB41" s="22">
        <v>0</v>
      </c>
      <c r="AC41" s="22">
        <v>0</v>
      </c>
      <c r="AD41" s="22">
        <v>129273</v>
      </c>
      <c r="AE41" s="22">
        <v>314933</v>
      </c>
      <c r="AF41" s="22">
        <v>77195787</v>
      </c>
      <c r="AG41" s="22">
        <v>18198892</v>
      </c>
      <c r="AH41" s="22">
        <v>12985967</v>
      </c>
      <c r="AI41" s="22">
        <v>0</v>
      </c>
      <c r="AJ41" s="22">
        <v>6717986</v>
      </c>
      <c r="AK41" s="22">
        <v>178294</v>
      </c>
      <c r="AL41" s="22">
        <v>4086282</v>
      </c>
      <c r="AM41" s="22">
        <v>0</v>
      </c>
      <c r="AN41" s="22">
        <v>2967978</v>
      </c>
      <c r="AO41" s="22">
        <v>0</v>
      </c>
      <c r="AP41" s="22">
        <v>22017</v>
      </c>
      <c r="AQ41" s="22">
        <v>0</v>
      </c>
      <c r="AR41" s="22">
        <v>514715</v>
      </c>
      <c r="AS41" s="22">
        <v>24140674</v>
      </c>
      <c r="AT41" s="22">
        <v>2829768</v>
      </c>
      <c r="AU41" s="22">
        <v>0</v>
      </c>
      <c r="AV41" s="22">
        <v>130405</v>
      </c>
      <c r="AW41" s="22">
        <v>72772978</v>
      </c>
      <c r="AX41" s="22">
        <v>4422809</v>
      </c>
    </row>
    <row r="42" spans="1:50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38925139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3867857</v>
      </c>
      <c r="M42" s="22">
        <v>315754</v>
      </c>
      <c r="N42" s="22">
        <v>0</v>
      </c>
      <c r="O42" s="22">
        <v>0</v>
      </c>
      <c r="P42" s="22">
        <v>0</v>
      </c>
      <c r="Q42" s="22">
        <v>4275556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735986</v>
      </c>
      <c r="Y42" s="22">
        <v>1445399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219202</v>
      </c>
      <c r="AF42" s="22">
        <v>49784893</v>
      </c>
      <c r="AG42" s="22">
        <v>9386397</v>
      </c>
      <c r="AH42" s="22">
        <v>7052209</v>
      </c>
      <c r="AI42" s="22">
        <v>1429621</v>
      </c>
      <c r="AJ42" s="22">
        <v>6680722</v>
      </c>
      <c r="AK42" s="22">
        <v>0</v>
      </c>
      <c r="AL42" s="22">
        <v>0</v>
      </c>
      <c r="AM42" s="22">
        <v>1216304</v>
      </c>
      <c r="AN42" s="22">
        <v>0</v>
      </c>
      <c r="AO42" s="22">
        <v>0</v>
      </c>
      <c r="AP42" s="22">
        <v>0</v>
      </c>
      <c r="AQ42" s="22">
        <v>146367</v>
      </c>
      <c r="AR42" s="22">
        <v>182693</v>
      </c>
      <c r="AS42" s="22">
        <v>7734556</v>
      </c>
      <c r="AT42" s="22">
        <v>80932</v>
      </c>
      <c r="AU42" s="22">
        <v>0</v>
      </c>
      <c r="AV42" s="22">
        <v>174070</v>
      </c>
      <c r="AW42" s="22">
        <v>34083871</v>
      </c>
      <c r="AX42" s="22">
        <v>15701022</v>
      </c>
    </row>
    <row r="43" spans="1:50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5722673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407531</v>
      </c>
      <c r="M43" s="22">
        <v>360175</v>
      </c>
      <c r="N43" s="22">
        <v>0</v>
      </c>
      <c r="O43" s="22">
        <v>0</v>
      </c>
      <c r="P43" s="22">
        <v>0</v>
      </c>
      <c r="Q43" s="22">
        <v>272630</v>
      </c>
      <c r="R43" s="22">
        <v>6855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362223</v>
      </c>
      <c r="Y43" s="22">
        <v>2361903</v>
      </c>
      <c r="Z43" s="22">
        <v>10000</v>
      </c>
      <c r="AA43" s="22">
        <v>0</v>
      </c>
      <c r="AB43" s="22">
        <v>0</v>
      </c>
      <c r="AC43" s="22">
        <v>0</v>
      </c>
      <c r="AD43" s="22">
        <v>0</v>
      </c>
      <c r="AE43" s="22">
        <v>192323</v>
      </c>
      <c r="AF43" s="22">
        <v>9696313</v>
      </c>
      <c r="AG43" s="22">
        <v>2476232</v>
      </c>
      <c r="AH43" s="22">
        <v>1580788</v>
      </c>
      <c r="AI43" s="22">
        <v>46889</v>
      </c>
      <c r="AJ43" s="22">
        <v>1173621</v>
      </c>
      <c r="AK43" s="22">
        <v>1477410</v>
      </c>
      <c r="AL43" s="22">
        <v>606506</v>
      </c>
      <c r="AM43" s="22">
        <v>159807</v>
      </c>
      <c r="AN43" s="22">
        <v>126380</v>
      </c>
      <c r="AO43" s="22">
        <v>1506</v>
      </c>
      <c r="AP43" s="22">
        <v>0</v>
      </c>
      <c r="AQ43" s="22">
        <v>0</v>
      </c>
      <c r="AR43" s="22">
        <v>1191</v>
      </c>
      <c r="AS43" s="22">
        <v>1451156</v>
      </c>
      <c r="AT43" s="22">
        <v>-187845</v>
      </c>
      <c r="AU43" s="22">
        <v>0</v>
      </c>
      <c r="AV43" s="22">
        <v>0</v>
      </c>
      <c r="AW43" s="22">
        <v>8913641</v>
      </c>
      <c r="AX43" s="22">
        <v>782672</v>
      </c>
    </row>
    <row r="44" spans="1:50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22550010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994189</v>
      </c>
      <c r="M44" s="22">
        <v>2211956</v>
      </c>
      <c r="N44" s="22">
        <v>30930</v>
      </c>
      <c r="O44" s="22">
        <v>23485</v>
      </c>
      <c r="P44" s="22">
        <v>34120</v>
      </c>
      <c r="Q44" s="22">
        <v>3710176</v>
      </c>
      <c r="R44" s="22">
        <v>26576</v>
      </c>
      <c r="S44" s="22">
        <v>0</v>
      </c>
      <c r="T44" s="22">
        <v>103295</v>
      </c>
      <c r="U44" s="22">
        <v>0</v>
      </c>
      <c r="V44" s="22">
        <v>95047</v>
      </c>
      <c r="W44" s="22">
        <v>410873</v>
      </c>
      <c r="X44" s="22">
        <v>1838978</v>
      </c>
      <c r="Y44" s="22">
        <v>2067080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53007</v>
      </c>
      <c r="AF44" s="22">
        <v>34149722</v>
      </c>
      <c r="AG44" s="22">
        <v>7744633</v>
      </c>
      <c r="AH44" s="22">
        <v>4101762</v>
      </c>
      <c r="AI44" s="22">
        <v>0</v>
      </c>
      <c r="AJ44" s="22">
        <v>3980006</v>
      </c>
      <c r="AK44" s="22">
        <v>3285057</v>
      </c>
      <c r="AL44" s="22">
        <v>0</v>
      </c>
      <c r="AM44" s="22">
        <v>1001968</v>
      </c>
      <c r="AN44" s="22">
        <v>872397</v>
      </c>
      <c r="AO44" s="22">
        <v>9228</v>
      </c>
      <c r="AP44" s="22">
        <v>0</v>
      </c>
      <c r="AQ44" s="22">
        <v>0</v>
      </c>
      <c r="AR44" s="22">
        <v>41409</v>
      </c>
      <c r="AS44" s="22">
        <v>4495801</v>
      </c>
      <c r="AT44" s="22">
        <v>341007</v>
      </c>
      <c r="AU44" s="22">
        <v>0</v>
      </c>
      <c r="AV44" s="22">
        <v>9537</v>
      </c>
      <c r="AW44" s="22">
        <v>25882805</v>
      </c>
      <c r="AX44" s="22">
        <v>8266917</v>
      </c>
    </row>
    <row r="45" spans="1:50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45825077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7583140</v>
      </c>
      <c r="M45" s="22">
        <v>684780</v>
      </c>
      <c r="N45" s="22">
        <v>1735831</v>
      </c>
      <c r="O45" s="22">
        <v>31161</v>
      </c>
      <c r="P45" s="22">
        <v>0</v>
      </c>
      <c r="Q45" s="22">
        <v>2513577</v>
      </c>
      <c r="R45" s="22">
        <v>512801</v>
      </c>
      <c r="S45" s="22">
        <v>0</v>
      </c>
      <c r="T45" s="22">
        <v>437659</v>
      </c>
      <c r="U45" s="22">
        <v>1257354</v>
      </c>
      <c r="V45" s="22">
        <v>0</v>
      </c>
      <c r="W45" s="22">
        <v>222456</v>
      </c>
      <c r="X45" s="22">
        <v>1441821</v>
      </c>
      <c r="Y45" s="22">
        <v>8824031</v>
      </c>
      <c r="Z45" s="22">
        <v>335842</v>
      </c>
      <c r="AA45" s="22">
        <v>0</v>
      </c>
      <c r="AB45" s="22">
        <v>0</v>
      </c>
      <c r="AC45" s="22">
        <v>0</v>
      </c>
      <c r="AD45" s="22">
        <v>0</v>
      </c>
      <c r="AE45" s="22">
        <v>686422</v>
      </c>
      <c r="AF45" s="22">
        <v>72091952</v>
      </c>
      <c r="AG45" s="22">
        <v>21944833</v>
      </c>
      <c r="AH45" s="22">
        <v>5517748</v>
      </c>
      <c r="AI45" s="22">
        <v>0</v>
      </c>
      <c r="AJ45" s="22">
        <v>8295949</v>
      </c>
      <c r="AK45" s="22">
        <v>0</v>
      </c>
      <c r="AL45" s="22">
        <v>2715386</v>
      </c>
      <c r="AM45" s="22">
        <v>5725652</v>
      </c>
      <c r="AN45" s="22">
        <v>0</v>
      </c>
      <c r="AO45" s="22">
        <v>90977</v>
      </c>
      <c r="AP45" s="22">
        <v>0</v>
      </c>
      <c r="AQ45" s="22">
        <v>285183</v>
      </c>
      <c r="AR45" s="22">
        <v>113061</v>
      </c>
      <c r="AS45" s="22">
        <v>16974440</v>
      </c>
      <c r="AT45" s="22">
        <v>870103</v>
      </c>
      <c r="AU45" s="22">
        <v>0</v>
      </c>
      <c r="AV45" s="22">
        <v>1979847</v>
      </c>
      <c r="AW45" s="22">
        <v>64513179</v>
      </c>
      <c r="AX45" s="22">
        <v>7578773</v>
      </c>
    </row>
    <row r="46" spans="1:50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16674665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1075698</v>
      </c>
      <c r="M46" s="22">
        <v>423245</v>
      </c>
      <c r="N46" s="22">
        <v>123510</v>
      </c>
      <c r="O46" s="22">
        <v>7236</v>
      </c>
      <c r="P46" s="22">
        <v>0</v>
      </c>
      <c r="Q46" s="22">
        <v>439668</v>
      </c>
      <c r="R46" s="22">
        <v>171323</v>
      </c>
      <c r="S46" s="22">
        <v>0</v>
      </c>
      <c r="T46" s="22">
        <v>10987</v>
      </c>
      <c r="U46" s="22">
        <v>0</v>
      </c>
      <c r="V46" s="22">
        <v>0</v>
      </c>
      <c r="W46" s="22">
        <v>0</v>
      </c>
      <c r="X46" s="22">
        <v>514272</v>
      </c>
      <c r="Y46" s="22">
        <v>1895037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579026</v>
      </c>
      <c r="AF46" s="22">
        <v>21914667</v>
      </c>
      <c r="AG46" s="22">
        <v>6900300</v>
      </c>
      <c r="AH46" s="22">
        <v>1890296</v>
      </c>
      <c r="AI46" s="22">
        <v>47311</v>
      </c>
      <c r="AJ46" s="22">
        <v>4518784</v>
      </c>
      <c r="AK46" s="22">
        <v>457477</v>
      </c>
      <c r="AL46" s="22">
        <v>753707</v>
      </c>
      <c r="AM46" s="22">
        <v>0</v>
      </c>
      <c r="AN46" s="22">
        <v>80733</v>
      </c>
      <c r="AO46" s="22">
        <v>13761</v>
      </c>
      <c r="AP46" s="22">
        <v>0</v>
      </c>
      <c r="AQ46" s="22">
        <v>130187</v>
      </c>
      <c r="AR46" s="22">
        <v>0</v>
      </c>
      <c r="AS46" s="22">
        <v>2515500</v>
      </c>
      <c r="AT46" s="22">
        <v>0</v>
      </c>
      <c r="AU46" s="22">
        <v>0</v>
      </c>
      <c r="AV46" s="22">
        <v>0</v>
      </c>
      <c r="AW46" s="22">
        <v>17308056</v>
      </c>
      <c r="AX46" s="22">
        <v>4606611</v>
      </c>
    </row>
    <row r="47" spans="1:50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102078051</v>
      </c>
      <c r="F47" s="22">
        <v>0</v>
      </c>
      <c r="G47" s="22">
        <v>0</v>
      </c>
      <c r="H47" s="22">
        <v>0</v>
      </c>
      <c r="I47" s="22">
        <v>0</v>
      </c>
      <c r="J47" s="22">
        <v>113862</v>
      </c>
      <c r="K47" s="22">
        <v>550005</v>
      </c>
      <c r="L47" s="22">
        <v>6349715</v>
      </c>
      <c r="M47" s="22">
        <v>1102846</v>
      </c>
      <c r="N47" s="22">
        <v>1788862</v>
      </c>
      <c r="O47" s="22">
        <v>359795</v>
      </c>
      <c r="P47" s="22">
        <v>856724</v>
      </c>
      <c r="Q47" s="22">
        <v>8756913</v>
      </c>
      <c r="R47" s="22">
        <v>1966482</v>
      </c>
      <c r="S47" s="22">
        <v>0</v>
      </c>
      <c r="T47" s="22">
        <v>0</v>
      </c>
      <c r="U47" s="22">
        <v>296218</v>
      </c>
      <c r="V47" s="22">
        <v>70840</v>
      </c>
      <c r="W47" s="22">
        <v>2884949</v>
      </c>
      <c r="X47" s="22">
        <v>7694125</v>
      </c>
      <c r="Y47" s="22">
        <v>9108198</v>
      </c>
      <c r="Z47" s="22">
        <v>25704</v>
      </c>
      <c r="AA47" s="22">
        <v>0</v>
      </c>
      <c r="AB47" s="22">
        <v>0</v>
      </c>
      <c r="AC47" s="22">
        <v>521979</v>
      </c>
      <c r="AD47" s="22">
        <v>0</v>
      </c>
      <c r="AE47" s="22">
        <v>944412</v>
      </c>
      <c r="AF47" s="22">
        <v>145469680</v>
      </c>
      <c r="AG47" s="22">
        <v>53315955</v>
      </c>
      <c r="AH47" s="22">
        <v>28714030</v>
      </c>
      <c r="AI47" s="22">
        <v>2119222</v>
      </c>
      <c r="AJ47" s="22">
        <v>13021497</v>
      </c>
      <c r="AK47" s="22">
        <v>687759</v>
      </c>
      <c r="AL47" s="22">
        <v>3833561</v>
      </c>
      <c r="AM47" s="22">
        <v>4838897</v>
      </c>
      <c r="AN47" s="22">
        <v>1439881</v>
      </c>
      <c r="AO47" s="22">
        <v>127892</v>
      </c>
      <c r="AP47" s="22">
        <v>0</v>
      </c>
      <c r="AQ47" s="22">
        <v>882701</v>
      </c>
      <c r="AR47" s="22">
        <v>748830</v>
      </c>
      <c r="AS47" s="22">
        <v>29179566</v>
      </c>
      <c r="AT47" s="22">
        <v>1532218</v>
      </c>
      <c r="AU47" s="22">
        <v>0</v>
      </c>
      <c r="AV47" s="22">
        <v>4728</v>
      </c>
      <c r="AW47" s="22">
        <v>140446737</v>
      </c>
      <c r="AX47" s="22">
        <v>5022943</v>
      </c>
    </row>
    <row r="48" spans="1:50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117245177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7511187</v>
      </c>
      <c r="M48" s="22">
        <v>966608</v>
      </c>
      <c r="N48" s="22">
        <v>499801</v>
      </c>
      <c r="O48" s="22">
        <v>102945</v>
      </c>
      <c r="P48" s="22">
        <v>0</v>
      </c>
      <c r="Q48" s="22">
        <v>14394098</v>
      </c>
      <c r="R48" s="22">
        <v>0</v>
      </c>
      <c r="S48" s="22">
        <v>0</v>
      </c>
      <c r="T48" s="22">
        <v>636016</v>
      </c>
      <c r="U48" s="22">
        <v>0</v>
      </c>
      <c r="V48" s="22">
        <v>0</v>
      </c>
      <c r="W48" s="22">
        <v>0</v>
      </c>
      <c r="X48" s="22">
        <v>2100369</v>
      </c>
      <c r="Y48" s="22">
        <v>15976207</v>
      </c>
      <c r="Z48" s="22">
        <v>204404</v>
      </c>
      <c r="AA48" s="22">
        <v>0</v>
      </c>
      <c r="AB48" s="22">
        <v>0</v>
      </c>
      <c r="AC48" s="22">
        <v>0</v>
      </c>
      <c r="AD48" s="22">
        <v>0</v>
      </c>
      <c r="AE48" s="22">
        <v>360485</v>
      </c>
      <c r="AF48" s="22">
        <v>159997297</v>
      </c>
      <c r="AG48" s="22">
        <v>31845906</v>
      </c>
      <c r="AH48" s="22">
        <v>30833285</v>
      </c>
      <c r="AI48" s="22">
        <v>0</v>
      </c>
      <c r="AJ48" s="22">
        <v>13176523</v>
      </c>
      <c r="AK48" s="22">
        <v>235969</v>
      </c>
      <c r="AL48" s="22">
        <v>15344148</v>
      </c>
      <c r="AM48" s="22">
        <v>0</v>
      </c>
      <c r="AN48" s="22">
        <v>0</v>
      </c>
      <c r="AO48" s="22">
        <v>41738</v>
      </c>
      <c r="AP48" s="22">
        <v>0</v>
      </c>
      <c r="AQ48" s="22">
        <v>64229</v>
      </c>
      <c r="AR48" s="22">
        <v>715054</v>
      </c>
      <c r="AS48" s="22">
        <v>25069036</v>
      </c>
      <c r="AT48" s="22">
        <v>0</v>
      </c>
      <c r="AU48" s="22">
        <v>0</v>
      </c>
      <c r="AV48" s="22">
        <v>3874882</v>
      </c>
      <c r="AW48" s="22">
        <v>121200770</v>
      </c>
      <c r="AX48" s="22">
        <v>38796527</v>
      </c>
    </row>
    <row r="49" spans="1:50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24867757</v>
      </c>
      <c r="F49" s="22">
        <v>0</v>
      </c>
      <c r="G49" s="22">
        <v>0</v>
      </c>
      <c r="H49" s="22">
        <v>0</v>
      </c>
      <c r="I49" s="22">
        <v>0</v>
      </c>
      <c r="J49" s="22">
        <v>273766</v>
      </c>
      <c r="K49" s="22">
        <v>111277</v>
      </c>
      <c r="L49" s="22">
        <v>1935193</v>
      </c>
      <c r="M49" s="22">
        <v>103403</v>
      </c>
      <c r="N49" s="22">
        <v>0</v>
      </c>
      <c r="O49" s="22">
        <v>4943</v>
      </c>
      <c r="P49" s="22">
        <v>0</v>
      </c>
      <c r="Q49" s="22">
        <v>3714740</v>
      </c>
      <c r="R49" s="22">
        <v>140873</v>
      </c>
      <c r="S49" s="22">
        <v>0</v>
      </c>
      <c r="T49" s="22">
        <v>345248</v>
      </c>
      <c r="U49" s="22">
        <v>0</v>
      </c>
      <c r="V49" s="22">
        <v>0</v>
      </c>
      <c r="W49" s="22">
        <v>0</v>
      </c>
      <c r="X49" s="22">
        <v>560994</v>
      </c>
      <c r="Y49" s="22">
        <v>547340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202848</v>
      </c>
      <c r="AF49" s="22">
        <v>32808382</v>
      </c>
      <c r="AG49" s="22">
        <v>10609947</v>
      </c>
      <c r="AH49" s="22">
        <v>5938082</v>
      </c>
      <c r="AI49" s="22">
        <v>0</v>
      </c>
      <c r="AJ49" s="22">
        <v>3783670</v>
      </c>
      <c r="AK49" s="22">
        <v>0</v>
      </c>
      <c r="AL49" s="22">
        <v>0</v>
      </c>
      <c r="AM49" s="22">
        <v>819886</v>
      </c>
      <c r="AN49" s="22">
        <v>837339</v>
      </c>
      <c r="AO49" s="22">
        <v>13710</v>
      </c>
      <c r="AP49" s="22">
        <v>0</v>
      </c>
      <c r="AQ49" s="22">
        <v>0</v>
      </c>
      <c r="AR49" s="22">
        <v>144292</v>
      </c>
      <c r="AS49" s="22">
        <v>6045891</v>
      </c>
      <c r="AT49" s="22">
        <v>0</v>
      </c>
      <c r="AU49" s="22">
        <v>0</v>
      </c>
      <c r="AV49" s="22">
        <v>0</v>
      </c>
      <c r="AW49" s="22">
        <v>28192817</v>
      </c>
      <c r="AX49" s="22">
        <v>4615565</v>
      </c>
    </row>
    <row r="50" spans="1:50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21259512</v>
      </c>
      <c r="F50" s="22">
        <v>0</v>
      </c>
      <c r="G50" s="22">
        <v>0</v>
      </c>
      <c r="H50" s="22">
        <v>1005614</v>
      </c>
      <c r="I50" s="22">
        <v>0</v>
      </c>
      <c r="J50" s="22">
        <v>0</v>
      </c>
      <c r="K50" s="22">
        <v>0</v>
      </c>
      <c r="L50" s="22">
        <v>5065296</v>
      </c>
      <c r="M50" s="22">
        <v>803779</v>
      </c>
      <c r="N50" s="22">
        <v>200922</v>
      </c>
      <c r="O50" s="22">
        <v>0</v>
      </c>
      <c r="P50" s="22">
        <v>0</v>
      </c>
      <c r="Q50" s="22">
        <v>897724</v>
      </c>
      <c r="R50" s="22">
        <v>275110</v>
      </c>
      <c r="S50" s="22">
        <v>0</v>
      </c>
      <c r="T50" s="22">
        <v>1510225</v>
      </c>
      <c r="U50" s="22">
        <v>523800</v>
      </c>
      <c r="V50" s="22">
        <v>0</v>
      </c>
      <c r="W50" s="22">
        <v>0</v>
      </c>
      <c r="X50" s="22">
        <v>1883299</v>
      </c>
      <c r="Y50" s="22">
        <v>3838096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8456000</v>
      </c>
      <c r="AF50" s="22">
        <v>45719377</v>
      </c>
      <c r="AG50" s="22">
        <v>11272533</v>
      </c>
      <c r="AH50" s="22">
        <v>8135039</v>
      </c>
      <c r="AI50" s="22">
        <v>0</v>
      </c>
      <c r="AJ50" s="22">
        <v>5179635</v>
      </c>
      <c r="AK50" s="22">
        <v>1456623</v>
      </c>
      <c r="AL50" s="22">
        <v>1418898</v>
      </c>
      <c r="AM50" s="22">
        <v>0</v>
      </c>
      <c r="AN50" s="22">
        <v>0</v>
      </c>
      <c r="AO50" s="22">
        <v>44021</v>
      </c>
      <c r="AP50" s="22">
        <v>22435</v>
      </c>
      <c r="AQ50" s="22">
        <v>158033</v>
      </c>
      <c r="AR50" s="22">
        <v>28987</v>
      </c>
      <c r="AS50" s="22">
        <v>5289301</v>
      </c>
      <c r="AT50" s="22">
        <v>0</v>
      </c>
      <c r="AU50" s="22">
        <v>0</v>
      </c>
      <c r="AV50" s="22">
        <v>0</v>
      </c>
      <c r="AW50" s="22">
        <v>33005505</v>
      </c>
      <c r="AX50" s="22">
        <v>12713872</v>
      </c>
    </row>
    <row r="51" spans="1:50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37366014</v>
      </c>
      <c r="F51" s="22">
        <v>0</v>
      </c>
      <c r="G51" s="22">
        <v>0</v>
      </c>
      <c r="H51" s="22">
        <v>813389</v>
      </c>
      <c r="I51" s="22">
        <v>0</v>
      </c>
      <c r="J51" s="22">
        <v>0</v>
      </c>
      <c r="K51" s="22">
        <v>1722623</v>
      </c>
      <c r="L51" s="22">
        <v>2996092</v>
      </c>
      <c r="M51" s="22">
        <v>612761</v>
      </c>
      <c r="N51" s="22">
        <v>160152</v>
      </c>
      <c r="O51" s="22">
        <v>82153</v>
      </c>
      <c r="P51" s="22">
        <v>21816</v>
      </c>
      <c r="Q51" s="22">
        <v>4421557</v>
      </c>
      <c r="R51" s="22">
        <v>131543</v>
      </c>
      <c r="S51" s="22">
        <v>0</v>
      </c>
      <c r="T51" s="22">
        <v>1796189</v>
      </c>
      <c r="U51" s="22">
        <v>977503</v>
      </c>
      <c r="V51" s="22">
        <v>0</v>
      </c>
      <c r="W51" s="22">
        <v>0</v>
      </c>
      <c r="X51" s="22">
        <v>1406471</v>
      </c>
      <c r="Y51" s="22">
        <v>288256</v>
      </c>
      <c r="Z51" s="22">
        <v>91072</v>
      </c>
      <c r="AA51" s="22">
        <v>5036</v>
      </c>
      <c r="AB51" s="22">
        <v>0</v>
      </c>
      <c r="AC51" s="22">
        <v>1277163</v>
      </c>
      <c r="AD51" s="22">
        <v>0</v>
      </c>
      <c r="AE51" s="22">
        <v>141804</v>
      </c>
      <c r="AF51" s="22">
        <v>54311594</v>
      </c>
      <c r="AG51" s="22">
        <v>12892432</v>
      </c>
      <c r="AH51" s="22">
        <v>4200064</v>
      </c>
      <c r="AI51" s="22">
        <v>472585</v>
      </c>
      <c r="AJ51" s="22">
        <v>2403739</v>
      </c>
      <c r="AK51" s="22">
        <v>417738</v>
      </c>
      <c r="AL51" s="22">
        <v>7310918</v>
      </c>
      <c r="AM51" s="22">
        <v>0</v>
      </c>
      <c r="AN51" s="22">
        <v>767092</v>
      </c>
      <c r="AO51" s="22">
        <v>4368</v>
      </c>
      <c r="AP51" s="22">
        <v>0</v>
      </c>
      <c r="AQ51" s="22">
        <v>0</v>
      </c>
      <c r="AR51" s="22">
        <v>35534</v>
      </c>
      <c r="AS51" s="22">
        <v>22924052</v>
      </c>
      <c r="AT51" s="22">
        <v>2375066</v>
      </c>
      <c r="AU51" s="22">
        <v>0</v>
      </c>
      <c r="AV51" s="22">
        <v>0</v>
      </c>
      <c r="AW51" s="22">
        <v>53803588</v>
      </c>
      <c r="AX51" s="22">
        <v>508006</v>
      </c>
    </row>
    <row r="52" spans="1:50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15688490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1702634</v>
      </c>
      <c r="M52" s="22">
        <v>571568</v>
      </c>
      <c r="N52" s="22">
        <v>116977</v>
      </c>
      <c r="O52" s="22">
        <v>0</v>
      </c>
      <c r="P52" s="22">
        <v>0</v>
      </c>
      <c r="Q52" s="22">
        <v>1750061</v>
      </c>
      <c r="R52" s="22">
        <v>32608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1264672</v>
      </c>
      <c r="Y52" s="22">
        <v>914961</v>
      </c>
      <c r="Z52" s="22">
        <v>48369</v>
      </c>
      <c r="AA52" s="22">
        <v>0</v>
      </c>
      <c r="AB52" s="22">
        <v>0</v>
      </c>
      <c r="AC52" s="22">
        <v>0</v>
      </c>
      <c r="AD52" s="22">
        <v>0</v>
      </c>
      <c r="AE52" s="22">
        <v>49822</v>
      </c>
      <c r="AF52" s="22">
        <v>22140162</v>
      </c>
      <c r="AG52" s="22">
        <v>9167197</v>
      </c>
      <c r="AH52" s="22">
        <v>5165600</v>
      </c>
      <c r="AI52" s="22">
        <v>184839</v>
      </c>
      <c r="AJ52" s="22">
        <v>3877291</v>
      </c>
      <c r="AK52" s="22">
        <v>49882</v>
      </c>
      <c r="AL52" s="22">
        <v>0</v>
      </c>
      <c r="AM52" s="22">
        <v>87864</v>
      </c>
      <c r="AN52" s="22">
        <v>0</v>
      </c>
      <c r="AO52" s="22">
        <v>5532</v>
      </c>
      <c r="AP52" s="22">
        <v>0</v>
      </c>
      <c r="AQ52" s="22">
        <v>116972</v>
      </c>
      <c r="AR52" s="22">
        <v>12587</v>
      </c>
      <c r="AS52" s="22">
        <v>2918876</v>
      </c>
      <c r="AT52" s="22">
        <v>420221</v>
      </c>
      <c r="AU52" s="22">
        <v>0</v>
      </c>
      <c r="AV52" s="22">
        <v>0</v>
      </c>
      <c r="AW52" s="22">
        <v>22006861</v>
      </c>
      <c r="AX52" s="22">
        <v>133301</v>
      </c>
    </row>
    <row r="53" spans="1:50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55865094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537745</v>
      </c>
      <c r="L53" s="22">
        <v>9026091</v>
      </c>
      <c r="M53" s="22">
        <v>559984</v>
      </c>
      <c r="N53" s="22">
        <v>1985954</v>
      </c>
      <c r="O53" s="22">
        <v>212927</v>
      </c>
      <c r="P53" s="22">
        <v>0</v>
      </c>
      <c r="Q53" s="22">
        <v>3609322</v>
      </c>
      <c r="R53" s="22">
        <v>260581</v>
      </c>
      <c r="S53" s="22">
        <v>0</v>
      </c>
      <c r="T53" s="22">
        <v>0</v>
      </c>
      <c r="U53" s="22">
        <v>3616070</v>
      </c>
      <c r="V53" s="22">
        <v>41479</v>
      </c>
      <c r="W53" s="22">
        <v>110390</v>
      </c>
      <c r="X53" s="22">
        <v>3319161</v>
      </c>
      <c r="Y53" s="22">
        <v>5651343</v>
      </c>
      <c r="Z53" s="22">
        <v>42334</v>
      </c>
      <c r="AA53" s="22">
        <v>0</v>
      </c>
      <c r="AB53" s="22">
        <v>0</v>
      </c>
      <c r="AC53" s="22">
        <v>4170588</v>
      </c>
      <c r="AD53" s="22">
        <v>0</v>
      </c>
      <c r="AE53" s="22">
        <v>1552530</v>
      </c>
      <c r="AF53" s="22">
        <v>90561593</v>
      </c>
      <c r="AG53" s="22">
        <v>26056275</v>
      </c>
      <c r="AH53" s="22">
        <v>12328751</v>
      </c>
      <c r="AI53" s="22">
        <v>7672716</v>
      </c>
      <c r="AJ53" s="22">
        <v>8448267</v>
      </c>
      <c r="AK53" s="22">
        <v>191324</v>
      </c>
      <c r="AL53" s="22">
        <v>3636731</v>
      </c>
      <c r="AM53" s="22">
        <v>0</v>
      </c>
      <c r="AN53" s="22">
        <v>403939</v>
      </c>
      <c r="AO53" s="22">
        <v>92302</v>
      </c>
      <c r="AP53" s="22">
        <v>178103</v>
      </c>
      <c r="AQ53" s="22">
        <v>1171992</v>
      </c>
      <c r="AR53" s="22">
        <v>0</v>
      </c>
      <c r="AS53" s="22">
        <v>16879818</v>
      </c>
      <c r="AT53" s="22">
        <v>92992</v>
      </c>
      <c r="AU53" s="22">
        <v>0</v>
      </c>
      <c r="AV53" s="22">
        <v>3312100</v>
      </c>
      <c r="AW53" s="22">
        <v>80465310</v>
      </c>
      <c r="AX53" s="22">
        <v>10096283</v>
      </c>
    </row>
    <row r="54" spans="1:50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18958318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1726891</v>
      </c>
      <c r="M54" s="22">
        <v>88326</v>
      </c>
      <c r="N54" s="22">
        <v>58254</v>
      </c>
      <c r="O54" s="22">
        <v>21249</v>
      </c>
      <c r="P54" s="22">
        <v>0</v>
      </c>
      <c r="Q54" s="22">
        <v>959130</v>
      </c>
      <c r="R54" s="22">
        <v>0</v>
      </c>
      <c r="S54" s="22">
        <v>0</v>
      </c>
      <c r="T54" s="22">
        <v>171257</v>
      </c>
      <c r="U54" s="22">
        <v>0</v>
      </c>
      <c r="V54" s="22">
        <v>18025</v>
      </c>
      <c r="W54" s="22">
        <v>0</v>
      </c>
      <c r="X54" s="22">
        <v>730646</v>
      </c>
      <c r="Y54" s="22">
        <v>3780603</v>
      </c>
      <c r="Z54" s="22">
        <v>-6145</v>
      </c>
      <c r="AA54" s="22">
        <v>0</v>
      </c>
      <c r="AB54" s="22">
        <v>0</v>
      </c>
      <c r="AC54" s="22">
        <v>0</v>
      </c>
      <c r="AD54" s="22">
        <v>0</v>
      </c>
      <c r="AE54" s="22">
        <v>141154</v>
      </c>
      <c r="AF54" s="22">
        <v>26647708</v>
      </c>
      <c r="AG54" s="22">
        <v>7088753</v>
      </c>
      <c r="AH54" s="22">
        <v>5489846</v>
      </c>
      <c r="AI54" s="22">
        <v>0</v>
      </c>
      <c r="AJ54" s="22">
        <v>3753267</v>
      </c>
      <c r="AK54" s="22">
        <v>153688</v>
      </c>
      <c r="AL54" s="22">
        <v>1588853</v>
      </c>
      <c r="AM54" s="22">
        <v>0</v>
      </c>
      <c r="AN54" s="22">
        <v>0</v>
      </c>
      <c r="AO54" s="22">
        <v>9146</v>
      </c>
      <c r="AP54" s="22">
        <v>0</v>
      </c>
      <c r="AQ54" s="22">
        <v>58062</v>
      </c>
      <c r="AR54" s="22">
        <v>99868</v>
      </c>
      <c r="AS54" s="22">
        <v>7654874</v>
      </c>
      <c r="AT54" s="22">
        <v>0</v>
      </c>
      <c r="AU54" s="22">
        <v>0</v>
      </c>
      <c r="AV54" s="22">
        <v>0</v>
      </c>
      <c r="AW54" s="22">
        <v>25896357</v>
      </c>
      <c r="AX54" s="22">
        <v>751351</v>
      </c>
    </row>
    <row r="55" spans="1:50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19526345</v>
      </c>
      <c r="F55" s="22">
        <v>1664925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4970403</v>
      </c>
      <c r="M55" s="22">
        <v>404667</v>
      </c>
      <c r="N55" s="22">
        <v>312940</v>
      </c>
      <c r="O55" s="22">
        <v>98005</v>
      </c>
      <c r="P55" s="22">
        <v>0</v>
      </c>
      <c r="Q55" s="22">
        <v>1788582</v>
      </c>
      <c r="R55" s="22">
        <v>232759</v>
      </c>
      <c r="S55" s="22">
        <v>0</v>
      </c>
      <c r="T55" s="22">
        <v>262157</v>
      </c>
      <c r="U55" s="22">
        <v>937000</v>
      </c>
      <c r="V55" s="22">
        <v>8202</v>
      </c>
      <c r="W55" s="22">
        <v>570900</v>
      </c>
      <c r="X55" s="22">
        <v>570337</v>
      </c>
      <c r="Y55" s="22">
        <v>8258706</v>
      </c>
      <c r="Z55" s="22">
        <v>0</v>
      </c>
      <c r="AA55" s="22">
        <v>0</v>
      </c>
      <c r="AB55" s="22">
        <v>1629000</v>
      </c>
      <c r="AC55" s="22">
        <v>0</v>
      </c>
      <c r="AD55" s="22">
        <v>0</v>
      </c>
      <c r="AE55" s="22">
        <v>2833588</v>
      </c>
      <c r="AF55" s="22">
        <v>44068516</v>
      </c>
      <c r="AG55" s="22">
        <v>8950068</v>
      </c>
      <c r="AH55" s="22">
        <v>7640819</v>
      </c>
      <c r="AI55" s="22">
        <v>0</v>
      </c>
      <c r="AJ55" s="22">
        <v>4684266</v>
      </c>
      <c r="AK55" s="22">
        <v>1004233</v>
      </c>
      <c r="AL55" s="22">
        <v>0</v>
      </c>
      <c r="AM55" s="22">
        <v>802167</v>
      </c>
      <c r="AN55" s="22">
        <v>709205</v>
      </c>
      <c r="AO55" s="22">
        <v>0</v>
      </c>
      <c r="AP55" s="22">
        <v>0</v>
      </c>
      <c r="AQ55" s="22">
        <v>566097</v>
      </c>
      <c r="AR55" s="22">
        <v>42712</v>
      </c>
      <c r="AS55" s="22">
        <v>7782033</v>
      </c>
      <c r="AT55" s="22">
        <v>0</v>
      </c>
      <c r="AU55" s="22">
        <v>0</v>
      </c>
      <c r="AV55" s="22">
        <v>0</v>
      </c>
      <c r="AW55" s="22">
        <v>32181600</v>
      </c>
      <c r="AX55" s="22">
        <v>11886916</v>
      </c>
    </row>
    <row r="56" spans="1:50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18140537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378056</v>
      </c>
      <c r="M56" s="22">
        <v>150150</v>
      </c>
      <c r="N56" s="22">
        <v>47869</v>
      </c>
      <c r="O56" s="22">
        <v>300</v>
      </c>
      <c r="P56" s="22">
        <v>0</v>
      </c>
      <c r="Q56" s="22">
        <v>867167</v>
      </c>
      <c r="R56" s="22">
        <v>0</v>
      </c>
      <c r="S56" s="22">
        <v>0</v>
      </c>
      <c r="T56" s="22">
        <v>185098</v>
      </c>
      <c r="U56" s="22">
        <v>0</v>
      </c>
      <c r="V56" s="22">
        <v>0</v>
      </c>
      <c r="W56" s="22">
        <v>0</v>
      </c>
      <c r="X56" s="22">
        <v>730237</v>
      </c>
      <c r="Y56" s="22">
        <v>1287136</v>
      </c>
      <c r="Z56" s="22">
        <v>27858</v>
      </c>
      <c r="AA56" s="22">
        <v>0</v>
      </c>
      <c r="AB56" s="22">
        <v>0</v>
      </c>
      <c r="AC56" s="22">
        <v>0</v>
      </c>
      <c r="AD56" s="22">
        <v>0</v>
      </c>
      <c r="AE56" s="22">
        <v>1479929</v>
      </c>
      <c r="AF56" s="22">
        <v>23294337</v>
      </c>
      <c r="AG56" s="22">
        <v>5612094</v>
      </c>
      <c r="AH56" s="22">
        <v>2166381</v>
      </c>
      <c r="AI56" s="22">
        <v>0</v>
      </c>
      <c r="AJ56" s="22">
        <v>4127006</v>
      </c>
      <c r="AK56" s="22">
        <v>0</v>
      </c>
      <c r="AL56" s="22">
        <v>0</v>
      </c>
      <c r="AM56" s="22">
        <v>1385873</v>
      </c>
      <c r="AN56" s="22">
        <v>0</v>
      </c>
      <c r="AO56" s="22">
        <v>4825</v>
      </c>
      <c r="AP56" s="22">
        <v>0</v>
      </c>
      <c r="AQ56" s="22">
        <v>0</v>
      </c>
      <c r="AR56" s="22">
        <v>131824</v>
      </c>
      <c r="AS56" s="22">
        <v>1821542</v>
      </c>
      <c r="AT56" s="22">
        <v>0</v>
      </c>
      <c r="AU56" s="22">
        <v>0</v>
      </c>
      <c r="AV56" s="22">
        <v>422244</v>
      </c>
      <c r="AW56" s="22">
        <v>15671789</v>
      </c>
      <c r="AX56" s="22">
        <v>7622548</v>
      </c>
    </row>
    <row r="57" spans="1:50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32669182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833949</v>
      </c>
      <c r="M57" s="22">
        <v>232537</v>
      </c>
      <c r="N57" s="22">
        <v>0</v>
      </c>
      <c r="O57" s="22">
        <v>104330</v>
      </c>
      <c r="P57" s="22">
        <v>0</v>
      </c>
      <c r="Q57" s="22">
        <v>3692425</v>
      </c>
      <c r="R57" s="22">
        <v>225722</v>
      </c>
      <c r="S57" s="22">
        <v>164340</v>
      </c>
      <c r="T57" s="22">
        <v>366456</v>
      </c>
      <c r="U57" s="22">
        <v>0</v>
      </c>
      <c r="V57" s="22">
        <v>69355</v>
      </c>
      <c r="W57" s="22">
        <v>806235</v>
      </c>
      <c r="X57" s="22">
        <v>1264553</v>
      </c>
      <c r="Y57" s="22">
        <v>2956051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1431585</v>
      </c>
      <c r="AF57" s="22">
        <v>44816720</v>
      </c>
      <c r="AG57" s="22">
        <v>12462034</v>
      </c>
      <c r="AH57" s="22">
        <v>5197923</v>
      </c>
      <c r="AI57" s="22">
        <v>0</v>
      </c>
      <c r="AJ57" s="22">
        <v>3558101</v>
      </c>
      <c r="AK57" s="22">
        <v>402701</v>
      </c>
      <c r="AL57" s="22">
        <v>0</v>
      </c>
      <c r="AM57" s="22">
        <v>0</v>
      </c>
      <c r="AN57" s="22">
        <v>6421943</v>
      </c>
      <c r="AO57" s="22">
        <v>16928</v>
      </c>
      <c r="AP57" s="22">
        <v>266172</v>
      </c>
      <c r="AQ57" s="22">
        <v>0</v>
      </c>
      <c r="AR57" s="22">
        <v>96664</v>
      </c>
      <c r="AS57" s="22">
        <v>14209389</v>
      </c>
      <c r="AT57" s="22">
        <v>0</v>
      </c>
      <c r="AU57" s="22">
        <v>0</v>
      </c>
      <c r="AV57" s="22">
        <v>-382186</v>
      </c>
      <c r="AW57" s="22">
        <v>42249669</v>
      </c>
      <c r="AX57" s="22">
        <v>2567051</v>
      </c>
    </row>
    <row r="58" spans="1:50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32926944</v>
      </c>
      <c r="F58" s="22">
        <v>0</v>
      </c>
      <c r="G58" s="22">
        <v>0</v>
      </c>
      <c r="H58" s="22">
        <v>0</v>
      </c>
      <c r="I58" s="22">
        <v>0</v>
      </c>
      <c r="J58" s="22">
        <v>131193</v>
      </c>
      <c r="K58" s="22">
        <v>307298</v>
      </c>
      <c r="L58" s="22">
        <v>2747937</v>
      </c>
      <c r="M58" s="22">
        <v>173821</v>
      </c>
      <c r="N58" s="22">
        <v>352279</v>
      </c>
      <c r="O58" s="22">
        <v>25920</v>
      </c>
      <c r="P58" s="22">
        <v>0</v>
      </c>
      <c r="Q58" s="22">
        <v>5677583</v>
      </c>
      <c r="R58" s="22">
        <v>108807</v>
      </c>
      <c r="S58" s="22">
        <v>9857</v>
      </c>
      <c r="T58" s="22">
        <v>323132</v>
      </c>
      <c r="U58" s="22">
        <v>0</v>
      </c>
      <c r="V58" s="22">
        <v>0</v>
      </c>
      <c r="W58" s="22">
        <v>0</v>
      </c>
      <c r="X58" s="22">
        <v>508859</v>
      </c>
      <c r="Y58" s="22">
        <v>8237449</v>
      </c>
      <c r="Z58" s="22">
        <v>5322</v>
      </c>
      <c r="AA58" s="22">
        <v>122668</v>
      </c>
      <c r="AB58" s="22">
        <v>0</v>
      </c>
      <c r="AC58" s="22">
        <v>0</v>
      </c>
      <c r="AD58" s="22">
        <v>0</v>
      </c>
      <c r="AE58" s="22">
        <v>1343468</v>
      </c>
      <c r="AF58" s="22">
        <v>53002537</v>
      </c>
      <c r="AG58" s="22">
        <v>9508771</v>
      </c>
      <c r="AH58" s="22">
        <v>4239061</v>
      </c>
      <c r="AI58" s="22">
        <v>0</v>
      </c>
      <c r="AJ58" s="22">
        <v>5278472</v>
      </c>
      <c r="AK58" s="22">
        <v>0</v>
      </c>
      <c r="AL58" s="22">
        <v>941715</v>
      </c>
      <c r="AM58" s="22">
        <v>237965</v>
      </c>
      <c r="AN58" s="22">
        <v>3043137</v>
      </c>
      <c r="AO58" s="22">
        <v>8687</v>
      </c>
      <c r="AP58" s="22">
        <v>0</v>
      </c>
      <c r="AQ58" s="22">
        <v>131337</v>
      </c>
      <c r="AR58" s="22">
        <v>84688</v>
      </c>
      <c r="AS58" s="22">
        <v>8300739</v>
      </c>
      <c r="AT58" s="22">
        <v>0</v>
      </c>
      <c r="AU58" s="22">
        <v>0</v>
      </c>
      <c r="AV58" s="22">
        <v>854920</v>
      </c>
      <c r="AW58" s="22">
        <v>32629492</v>
      </c>
      <c r="AX58" s="22">
        <v>20373045</v>
      </c>
    </row>
    <row r="59" spans="1:50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18826291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1856751</v>
      </c>
      <c r="M59" s="22">
        <v>810417</v>
      </c>
      <c r="N59" s="22">
        <v>0</v>
      </c>
      <c r="O59" s="22">
        <v>0</v>
      </c>
      <c r="P59" s="22">
        <v>0</v>
      </c>
      <c r="Q59" s="22">
        <v>2245279</v>
      </c>
      <c r="R59" s="22">
        <v>0</v>
      </c>
      <c r="S59" s="22">
        <v>0</v>
      </c>
      <c r="T59" s="22">
        <v>4461</v>
      </c>
      <c r="U59" s="22">
        <v>0</v>
      </c>
      <c r="V59" s="22">
        <v>0</v>
      </c>
      <c r="W59" s="22">
        <v>0</v>
      </c>
      <c r="X59" s="22">
        <v>597074</v>
      </c>
      <c r="Y59" s="22">
        <v>1979302</v>
      </c>
      <c r="Z59" s="22">
        <v>29295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26348870</v>
      </c>
      <c r="AG59" s="22">
        <v>3935956</v>
      </c>
      <c r="AH59" s="22">
        <v>7683173</v>
      </c>
      <c r="AI59" s="22">
        <v>0</v>
      </c>
      <c r="AJ59" s="22">
        <v>2837340</v>
      </c>
      <c r="AK59" s="22">
        <v>0</v>
      </c>
      <c r="AL59" s="22">
        <v>0</v>
      </c>
      <c r="AM59" s="22">
        <v>2799873</v>
      </c>
      <c r="AN59" s="22">
        <v>0</v>
      </c>
      <c r="AO59" s="22">
        <v>0</v>
      </c>
      <c r="AP59" s="22">
        <v>0</v>
      </c>
      <c r="AQ59" s="22">
        <v>801854</v>
      </c>
      <c r="AR59" s="22">
        <v>0</v>
      </c>
      <c r="AS59" s="22">
        <v>3864173</v>
      </c>
      <c r="AT59" s="22">
        <v>0</v>
      </c>
      <c r="AU59" s="22">
        <v>0</v>
      </c>
      <c r="AV59" s="22">
        <v>1578989</v>
      </c>
      <c r="AW59" s="22">
        <v>23501358</v>
      </c>
      <c r="AX59" s="22">
        <v>2847512</v>
      </c>
    </row>
    <row r="60" spans="1:50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25488060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6540188</v>
      </c>
      <c r="M60" s="22">
        <v>139733</v>
      </c>
      <c r="N60" s="22">
        <v>0</v>
      </c>
      <c r="O60" s="22">
        <v>0</v>
      </c>
      <c r="P60" s="22">
        <v>0</v>
      </c>
      <c r="Q60" s="22">
        <v>2334845</v>
      </c>
      <c r="R60" s="22">
        <v>0</v>
      </c>
      <c r="S60" s="22">
        <v>0</v>
      </c>
      <c r="T60" s="22">
        <v>84418</v>
      </c>
      <c r="U60" s="22">
        <v>0</v>
      </c>
      <c r="V60" s="22">
        <v>0</v>
      </c>
      <c r="W60" s="22">
        <v>0</v>
      </c>
      <c r="X60" s="22">
        <v>1099598</v>
      </c>
      <c r="Y60" s="22">
        <v>2168370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792951</v>
      </c>
      <c r="AF60" s="22">
        <v>38648163</v>
      </c>
      <c r="AG60" s="22">
        <v>7588786</v>
      </c>
      <c r="AH60" s="22">
        <v>5870301</v>
      </c>
      <c r="AI60" s="22">
        <v>25703</v>
      </c>
      <c r="AJ60" s="22">
        <v>3360125</v>
      </c>
      <c r="AK60" s="22">
        <v>0</v>
      </c>
      <c r="AL60" s="22">
        <v>0</v>
      </c>
      <c r="AM60" s="22">
        <v>3268311</v>
      </c>
      <c r="AN60" s="22">
        <v>0</v>
      </c>
      <c r="AO60" s="22">
        <v>0</v>
      </c>
      <c r="AP60" s="22">
        <v>0</v>
      </c>
      <c r="AQ60" s="22">
        <v>93904</v>
      </c>
      <c r="AR60" s="22">
        <v>457802</v>
      </c>
      <c r="AS60" s="22">
        <v>9451953</v>
      </c>
      <c r="AT60" s="22">
        <v>37500</v>
      </c>
      <c r="AU60" s="22">
        <v>19009612</v>
      </c>
      <c r="AV60" s="22">
        <v>0</v>
      </c>
      <c r="AW60" s="22">
        <v>49163997</v>
      </c>
      <c r="AX60" s="22">
        <v>-10515834</v>
      </c>
    </row>
    <row r="61" spans="1:50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59617407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3370965</v>
      </c>
      <c r="M61" s="22">
        <v>1149227</v>
      </c>
      <c r="N61" s="22">
        <v>50848</v>
      </c>
      <c r="O61" s="22">
        <v>0</v>
      </c>
      <c r="P61" s="22">
        <v>0</v>
      </c>
      <c r="Q61" s="22">
        <v>3560078</v>
      </c>
      <c r="R61" s="22">
        <v>2338655</v>
      </c>
      <c r="S61" s="22">
        <v>0</v>
      </c>
      <c r="T61" s="22">
        <v>-2059260</v>
      </c>
      <c r="U61" s="22">
        <v>0</v>
      </c>
      <c r="V61" s="22">
        <v>0</v>
      </c>
      <c r="W61" s="22">
        <v>247025</v>
      </c>
      <c r="X61" s="22">
        <v>5486508</v>
      </c>
      <c r="Y61" s="22">
        <v>4249025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397739</v>
      </c>
      <c r="AF61" s="22">
        <v>78408217</v>
      </c>
      <c r="AG61" s="22">
        <v>31260708</v>
      </c>
      <c r="AH61" s="22">
        <v>18984254</v>
      </c>
      <c r="AI61" s="22">
        <v>0</v>
      </c>
      <c r="AJ61" s="22">
        <v>8631295</v>
      </c>
      <c r="AK61" s="22">
        <v>2943957</v>
      </c>
      <c r="AL61" s="22">
        <v>0</v>
      </c>
      <c r="AM61" s="22">
        <v>0</v>
      </c>
      <c r="AN61" s="22">
        <v>1811203</v>
      </c>
      <c r="AO61" s="22">
        <v>47352</v>
      </c>
      <c r="AP61" s="22">
        <v>0</v>
      </c>
      <c r="AQ61" s="22">
        <v>1116500</v>
      </c>
      <c r="AR61" s="22">
        <v>254797</v>
      </c>
      <c r="AS61" s="22">
        <v>12933622</v>
      </c>
      <c r="AT61" s="22">
        <v>0</v>
      </c>
      <c r="AU61" s="22">
        <v>0</v>
      </c>
      <c r="AV61" s="22">
        <v>0</v>
      </c>
      <c r="AW61" s="22">
        <v>77983688</v>
      </c>
      <c r="AX61" s="22">
        <v>424529</v>
      </c>
    </row>
    <row r="62" spans="1:50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14679981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371938</v>
      </c>
      <c r="M62" s="22">
        <v>91635</v>
      </c>
      <c r="N62" s="22">
        <v>44011</v>
      </c>
      <c r="O62" s="22">
        <v>443</v>
      </c>
      <c r="P62" s="22">
        <v>0</v>
      </c>
      <c r="Q62" s="22">
        <v>2003805</v>
      </c>
      <c r="R62" s="22">
        <v>12760</v>
      </c>
      <c r="S62" s="22">
        <v>0</v>
      </c>
      <c r="T62" s="22">
        <v>69787</v>
      </c>
      <c r="U62" s="22">
        <v>0</v>
      </c>
      <c r="V62" s="22">
        <v>0</v>
      </c>
      <c r="W62" s="22">
        <v>0</v>
      </c>
      <c r="X62" s="22">
        <v>715367</v>
      </c>
      <c r="Y62" s="22">
        <v>2059895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70665</v>
      </c>
      <c r="AF62" s="22">
        <v>20120287</v>
      </c>
      <c r="AG62" s="22">
        <v>5496143</v>
      </c>
      <c r="AH62" s="22">
        <v>1922093</v>
      </c>
      <c r="AI62" s="22">
        <v>0</v>
      </c>
      <c r="AJ62" s="22">
        <v>3763711</v>
      </c>
      <c r="AK62" s="22">
        <v>5075</v>
      </c>
      <c r="AL62" s="22">
        <v>2769</v>
      </c>
      <c r="AM62" s="22">
        <v>465963</v>
      </c>
      <c r="AN62" s="22">
        <v>756710</v>
      </c>
      <c r="AO62" s="22">
        <v>10529</v>
      </c>
      <c r="AP62" s="22">
        <v>0</v>
      </c>
      <c r="AQ62" s="22">
        <v>0</v>
      </c>
      <c r="AR62" s="22">
        <v>0</v>
      </c>
      <c r="AS62" s="22">
        <v>2171228</v>
      </c>
      <c r="AT62" s="22">
        <v>223495</v>
      </c>
      <c r="AU62" s="22">
        <v>0</v>
      </c>
      <c r="AV62" s="22">
        <v>32723</v>
      </c>
      <c r="AW62" s="22">
        <v>14850439</v>
      </c>
      <c r="AX62" s="22">
        <v>5269848</v>
      </c>
    </row>
    <row r="63" spans="1:50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73426046</v>
      </c>
      <c r="F63" s="22">
        <v>0</v>
      </c>
      <c r="G63" s="22">
        <v>0</v>
      </c>
      <c r="H63" s="22">
        <v>396645</v>
      </c>
      <c r="I63" s="22">
        <v>0</v>
      </c>
      <c r="J63" s="22">
        <v>1082858</v>
      </c>
      <c r="K63" s="22">
        <v>633599</v>
      </c>
      <c r="L63" s="22">
        <v>13590725</v>
      </c>
      <c r="M63" s="22">
        <v>1053270</v>
      </c>
      <c r="N63" s="22">
        <v>970620</v>
      </c>
      <c r="O63" s="22">
        <v>0</v>
      </c>
      <c r="P63" s="22">
        <v>0</v>
      </c>
      <c r="Q63" s="22">
        <v>6308239</v>
      </c>
      <c r="R63" s="22">
        <v>0</v>
      </c>
      <c r="S63" s="22">
        <v>0</v>
      </c>
      <c r="T63" s="22">
        <v>0</v>
      </c>
      <c r="U63" s="22">
        <v>124178</v>
      </c>
      <c r="V63" s="22">
        <v>115067</v>
      </c>
      <c r="W63" s="22">
        <v>14841931</v>
      </c>
      <c r="X63" s="22">
        <v>4698158</v>
      </c>
      <c r="Y63" s="22">
        <v>5628042</v>
      </c>
      <c r="Z63" s="22">
        <v>744344</v>
      </c>
      <c r="AA63" s="22">
        <v>-56598</v>
      </c>
      <c r="AB63" s="22">
        <v>0</v>
      </c>
      <c r="AC63" s="22">
        <v>0</v>
      </c>
      <c r="AD63" s="22">
        <v>0</v>
      </c>
      <c r="AE63" s="22">
        <v>1057989</v>
      </c>
      <c r="AF63" s="22">
        <v>124615113</v>
      </c>
      <c r="AG63" s="22">
        <v>39461741</v>
      </c>
      <c r="AH63" s="22">
        <v>19638556</v>
      </c>
      <c r="AI63" s="22">
        <v>5711196</v>
      </c>
      <c r="AJ63" s="22">
        <v>9556943</v>
      </c>
      <c r="AK63" s="22">
        <v>0</v>
      </c>
      <c r="AL63" s="22">
        <v>7676933</v>
      </c>
      <c r="AM63" s="22">
        <v>22898</v>
      </c>
      <c r="AN63" s="22">
        <v>1123741</v>
      </c>
      <c r="AO63" s="22">
        <v>89022</v>
      </c>
      <c r="AP63" s="22">
        <v>0</v>
      </c>
      <c r="AQ63" s="22">
        <v>1201665</v>
      </c>
      <c r="AR63" s="22">
        <v>63208</v>
      </c>
      <c r="AS63" s="22">
        <v>20164860</v>
      </c>
      <c r="AT63" s="22">
        <v>600198</v>
      </c>
      <c r="AU63" s="22">
        <v>0</v>
      </c>
      <c r="AV63" s="22">
        <v>64697</v>
      </c>
      <c r="AW63" s="22">
        <v>105375658</v>
      </c>
      <c r="AX63" s="22">
        <v>19239455</v>
      </c>
    </row>
    <row r="64" spans="1:50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3995796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176688</v>
      </c>
      <c r="M64" s="22">
        <v>112398</v>
      </c>
      <c r="N64" s="22">
        <v>2000</v>
      </c>
      <c r="O64" s="22">
        <v>2300</v>
      </c>
      <c r="P64" s="22">
        <v>0</v>
      </c>
      <c r="Q64" s="22">
        <v>349264</v>
      </c>
      <c r="R64" s="22">
        <v>35561</v>
      </c>
      <c r="S64" s="22">
        <v>0</v>
      </c>
      <c r="T64" s="22">
        <v>0</v>
      </c>
      <c r="U64" s="22">
        <v>0</v>
      </c>
      <c r="V64" s="22">
        <v>4200</v>
      </c>
      <c r="W64" s="22">
        <v>0</v>
      </c>
      <c r="X64" s="22">
        <v>344505</v>
      </c>
      <c r="Y64" s="22">
        <v>431340</v>
      </c>
      <c r="Z64" s="22">
        <v>26000</v>
      </c>
      <c r="AA64" s="22">
        <v>0</v>
      </c>
      <c r="AB64" s="22">
        <v>0</v>
      </c>
      <c r="AC64" s="22">
        <v>0</v>
      </c>
      <c r="AD64" s="22">
        <v>0</v>
      </c>
      <c r="AE64" s="22">
        <v>66978</v>
      </c>
      <c r="AF64" s="22">
        <v>5547030</v>
      </c>
      <c r="AG64" s="22">
        <v>1732447</v>
      </c>
      <c r="AH64" s="22">
        <v>1271215</v>
      </c>
      <c r="AI64" s="22">
        <v>0</v>
      </c>
      <c r="AJ64" s="22">
        <v>905203</v>
      </c>
      <c r="AK64" s="22">
        <v>-8829</v>
      </c>
      <c r="AL64" s="22">
        <v>832663</v>
      </c>
      <c r="AM64" s="22">
        <v>17500</v>
      </c>
      <c r="AN64" s="22">
        <v>157575</v>
      </c>
      <c r="AO64" s="22">
        <v>1176</v>
      </c>
      <c r="AP64" s="22">
        <v>0</v>
      </c>
      <c r="AQ64" s="22">
        <v>0</v>
      </c>
      <c r="AR64" s="22">
        <v>0</v>
      </c>
      <c r="AS64" s="22">
        <v>993738</v>
      </c>
      <c r="AT64" s="22">
        <v>26320</v>
      </c>
      <c r="AU64" s="22">
        <v>0</v>
      </c>
      <c r="AV64" s="22">
        <v>0</v>
      </c>
      <c r="AW64" s="22">
        <v>5929008</v>
      </c>
      <c r="AX64" s="22">
        <v>-381978</v>
      </c>
    </row>
    <row r="65" spans="1:50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14057047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538917</v>
      </c>
      <c r="M65" s="22">
        <v>62946</v>
      </c>
      <c r="N65" s="22">
        <v>128436</v>
      </c>
      <c r="O65" s="22">
        <v>0</v>
      </c>
      <c r="P65" s="22">
        <v>0</v>
      </c>
      <c r="Q65" s="22">
        <v>631859</v>
      </c>
      <c r="R65" s="22">
        <v>67731</v>
      </c>
      <c r="S65" s="22">
        <v>0</v>
      </c>
      <c r="T65" s="22">
        <v>0</v>
      </c>
      <c r="U65" s="22">
        <v>0</v>
      </c>
      <c r="V65" s="22">
        <v>0</v>
      </c>
      <c r="W65" s="22">
        <v>560745</v>
      </c>
      <c r="X65" s="22">
        <v>690863</v>
      </c>
      <c r="Y65" s="22">
        <v>2020040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169770</v>
      </c>
      <c r="AF65" s="22">
        <v>18928354</v>
      </c>
      <c r="AG65" s="22">
        <v>4408736</v>
      </c>
      <c r="AH65" s="22">
        <v>3757386</v>
      </c>
      <c r="AI65" s="22">
        <v>0</v>
      </c>
      <c r="AJ65" s="22">
        <v>2383923</v>
      </c>
      <c r="AK65" s="22">
        <v>0</v>
      </c>
      <c r="AL65" s="22">
        <v>0</v>
      </c>
      <c r="AM65" s="22">
        <v>3243717</v>
      </c>
      <c r="AN65" s="22">
        <v>0</v>
      </c>
      <c r="AO65" s="22">
        <v>9758</v>
      </c>
      <c r="AP65" s="22">
        <v>0</v>
      </c>
      <c r="AQ65" s="22">
        <v>82807</v>
      </c>
      <c r="AR65" s="22">
        <v>494487</v>
      </c>
      <c r="AS65" s="22">
        <v>3774085</v>
      </c>
      <c r="AT65" s="22">
        <v>0</v>
      </c>
      <c r="AU65" s="22">
        <v>0</v>
      </c>
      <c r="AV65" s="22">
        <v>248</v>
      </c>
      <c r="AW65" s="22">
        <v>18155147</v>
      </c>
      <c r="AX65" s="22">
        <v>773207</v>
      </c>
    </row>
    <row r="66" spans="1:50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19880062</v>
      </c>
      <c r="F66" s="22">
        <v>0</v>
      </c>
      <c r="G66" s="22">
        <v>0</v>
      </c>
      <c r="H66" s="22">
        <v>98900</v>
      </c>
      <c r="I66" s="22">
        <v>5605</v>
      </c>
      <c r="J66" s="22">
        <v>0</v>
      </c>
      <c r="K66" s="22">
        <v>0</v>
      </c>
      <c r="L66" s="22">
        <v>837227</v>
      </c>
      <c r="M66" s="22">
        <v>637528</v>
      </c>
      <c r="N66" s="22">
        <v>0</v>
      </c>
      <c r="O66" s="22">
        <v>12014</v>
      </c>
      <c r="P66" s="22">
        <v>0</v>
      </c>
      <c r="Q66" s="22">
        <v>1324218</v>
      </c>
      <c r="R66" s="22">
        <v>25146</v>
      </c>
      <c r="S66" s="22">
        <v>0</v>
      </c>
      <c r="T66" s="22">
        <v>515844</v>
      </c>
      <c r="U66" s="22">
        <v>0</v>
      </c>
      <c r="V66" s="22">
        <v>0</v>
      </c>
      <c r="W66" s="22">
        <v>0</v>
      </c>
      <c r="X66" s="22">
        <v>403851</v>
      </c>
      <c r="Y66" s="22">
        <v>2252800</v>
      </c>
      <c r="Z66" s="22">
        <v>0</v>
      </c>
      <c r="AA66" s="22">
        <v>85000</v>
      </c>
      <c r="AB66" s="22">
        <v>0</v>
      </c>
      <c r="AC66" s="22">
        <v>133334</v>
      </c>
      <c r="AD66" s="22">
        <v>0</v>
      </c>
      <c r="AE66" s="22">
        <v>0</v>
      </c>
      <c r="AF66" s="22">
        <v>26211529</v>
      </c>
      <c r="AG66" s="22">
        <v>6246350</v>
      </c>
      <c r="AH66" s="22">
        <v>4762027</v>
      </c>
      <c r="AI66" s="22">
        <v>1073635</v>
      </c>
      <c r="AJ66" s="22">
        <v>4667158</v>
      </c>
      <c r="AK66" s="22">
        <v>1196105</v>
      </c>
      <c r="AL66" s="22">
        <v>0</v>
      </c>
      <c r="AM66" s="22">
        <v>308264</v>
      </c>
      <c r="AN66" s="22">
        <v>330692</v>
      </c>
      <c r="AO66" s="22">
        <v>6886</v>
      </c>
      <c r="AP66" s="22">
        <v>0</v>
      </c>
      <c r="AQ66" s="22">
        <v>0</v>
      </c>
      <c r="AR66" s="22">
        <v>12325</v>
      </c>
      <c r="AS66" s="22">
        <v>4672584</v>
      </c>
      <c r="AT66" s="22">
        <v>0</v>
      </c>
      <c r="AU66" s="22">
        <v>0</v>
      </c>
      <c r="AV66" s="22">
        <v>0</v>
      </c>
      <c r="AW66" s="22">
        <v>23276026</v>
      </c>
      <c r="AX66" s="22">
        <v>2935503</v>
      </c>
    </row>
    <row r="67" spans="1:50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26921451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579993</v>
      </c>
      <c r="M67" s="22">
        <v>941601</v>
      </c>
      <c r="N67" s="22">
        <v>0</v>
      </c>
      <c r="O67" s="22">
        <v>0</v>
      </c>
      <c r="P67" s="22">
        <v>0</v>
      </c>
      <c r="Q67" s="22">
        <v>1829578</v>
      </c>
      <c r="R67" s="22">
        <v>139810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615319</v>
      </c>
      <c r="Y67" s="22">
        <v>1277510</v>
      </c>
      <c r="Z67" s="22">
        <v>91577</v>
      </c>
      <c r="AA67" s="22">
        <v>0</v>
      </c>
      <c r="AB67" s="22">
        <v>0</v>
      </c>
      <c r="AC67" s="22">
        <v>0</v>
      </c>
      <c r="AD67" s="22">
        <v>0</v>
      </c>
      <c r="AE67" s="22">
        <v>189222</v>
      </c>
      <c r="AF67" s="22">
        <v>32586061</v>
      </c>
      <c r="AG67" s="22">
        <v>5932961</v>
      </c>
      <c r="AH67" s="22">
        <v>0</v>
      </c>
      <c r="AI67" s="22">
        <v>0</v>
      </c>
      <c r="AJ67" s="22">
        <v>7432057</v>
      </c>
      <c r="AK67" s="22">
        <v>0</v>
      </c>
      <c r="AL67" s="22">
        <v>1538155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158493</v>
      </c>
      <c r="AS67" s="22">
        <v>9895573</v>
      </c>
      <c r="AT67" s="22">
        <v>-107918</v>
      </c>
      <c r="AU67" s="22">
        <v>0</v>
      </c>
      <c r="AV67" s="22">
        <v>0</v>
      </c>
      <c r="AW67" s="22">
        <v>24849321</v>
      </c>
      <c r="AX67" s="22">
        <v>7736740</v>
      </c>
    </row>
    <row r="68" spans="1:50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2585222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84129</v>
      </c>
      <c r="L68" s="22">
        <v>199883</v>
      </c>
      <c r="M68" s="22">
        <v>1063</v>
      </c>
      <c r="N68" s="22">
        <v>138</v>
      </c>
      <c r="O68" s="22">
        <v>8351</v>
      </c>
      <c r="P68" s="22">
        <v>0</v>
      </c>
      <c r="Q68" s="22">
        <v>240677</v>
      </c>
      <c r="R68" s="22">
        <v>72652</v>
      </c>
      <c r="S68" s="22">
        <v>0</v>
      </c>
      <c r="T68" s="22">
        <v>143963</v>
      </c>
      <c r="U68" s="22">
        <v>0</v>
      </c>
      <c r="V68" s="22">
        <v>0</v>
      </c>
      <c r="W68" s="22">
        <v>0</v>
      </c>
      <c r="X68" s="22">
        <v>381360</v>
      </c>
      <c r="Y68" s="22">
        <v>1198842</v>
      </c>
      <c r="Z68" s="22">
        <v>0</v>
      </c>
      <c r="AA68" s="22">
        <v>0</v>
      </c>
      <c r="AB68" s="22">
        <v>8027</v>
      </c>
      <c r="AC68" s="22">
        <v>0</v>
      </c>
      <c r="AD68" s="22">
        <v>0</v>
      </c>
      <c r="AE68" s="22">
        <v>255</v>
      </c>
      <c r="AF68" s="22">
        <v>4924562</v>
      </c>
      <c r="AG68" s="22">
        <v>1618612</v>
      </c>
      <c r="AH68" s="22">
        <v>1248791</v>
      </c>
      <c r="AI68" s="22">
        <v>69559</v>
      </c>
      <c r="AJ68" s="22">
        <v>419796</v>
      </c>
      <c r="AK68" s="22">
        <v>0</v>
      </c>
      <c r="AL68" s="22">
        <v>30237</v>
      </c>
      <c r="AM68" s="22">
        <v>17884</v>
      </c>
      <c r="AN68" s="22">
        <v>34123</v>
      </c>
      <c r="AO68" s="22">
        <v>8326</v>
      </c>
      <c r="AP68" s="22">
        <v>0</v>
      </c>
      <c r="AQ68" s="22">
        <v>0</v>
      </c>
      <c r="AR68" s="22">
        <v>0</v>
      </c>
      <c r="AS68" s="22">
        <v>360049</v>
      </c>
      <c r="AT68" s="22">
        <v>5671</v>
      </c>
      <c r="AU68" s="22">
        <v>0</v>
      </c>
      <c r="AV68" s="22">
        <v>0</v>
      </c>
      <c r="AW68" s="22">
        <v>3813048</v>
      </c>
      <c r="AX68" s="22">
        <v>1111514</v>
      </c>
    </row>
    <row r="69" spans="1:50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52275757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12987266</v>
      </c>
      <c r="M69" s="22">
        <v>1036229</v>
      </c>
      <c r="N69" s="22">
        <v>1182949</v>
      </c>
      <c r="O69" s="22">
        <v>298167</v>
      </c>
      <c r="P69" s="22">
        <v>0</v>
      </c>
      <c r="Q69" s="22">
        <v>502928</v>
      </c>
      <c r="R69" s="22">
        <v>0</v>
      </c>
      <c r="S69" s="22">
        <v>0</v>
      </c>
      <c r="T69" s="22">
        <v>846058</v>
      </c>
      <c r="U69" s="22">
        <v>609266</v>
      </c>
      <c r="V69" s="22">
        <v>13410</v>
      </c>
      <c r="W69" s="22">
        <v>2482387</v>
      </c>
      <c r="X69" s="22">
        <v>1017403</v>
      </c>
      <c r="Y69" s="22">
        <v>8988285</v>
      </c>
      <c r="Z69" s="22">
        <v>0</v>
      </c>
      <c r="AA69" s="22">
        <v>0</v>
      </c>
      <c r="AB69" s="22">
        <v>0</v>
      </c>
      <c r="AC69" s="22">
        <v>0</v>
      </c>
      <c r="AD69" s="22">
        <v>1763105</v>
      </c>
      <c r="AE69" s="22">
        <v>8768061</v>
      </c>
      <c r="AF69" s="22">
        <v>92771271</v>
      </c>
      <c r="AG69" s="22">
        <v>16527638</v>
      </c>
      <c r="AH69" s="22">
        <v>30854174</v>
      </c>
      <c r="AI69" s="22">
        <v>0</v>
      </c>
      <c r="AJ69" s="22">
        <v>1654102</v>
      </c>
      <c r="AK69" s="22">
        <v>0</v>
      </c>
      <c r="AL69" s="22">
        <v>0</v>
      </c>
      <c r="AM69" s="22">
        <v>3343754</v>
      </c>
      <c r="AN69" s="22">
        <v>0</v>
      </c>
      <c r="AO69" s="22">
        <v>667639</v>
      </c>
      <c r="AP69" s="22">
        <v>0</v>
      </c>
      <c r="AQ69" s="22">
        <v>682124</v>
      </c>
      <c r="AR69" s="22">
        <v>281645</v>
      </c>
      <c r="AS69" s="22">
        <v>34117298</v>
      </c>
      <c r="AT69" s="22">
        <v>0</v>
      </c>
      <c r="AU69" s="22">
        <v>0</v>
      </c>
      <c r="AV69" s="22">
        <v>502525</v>
      </c>
      <c r="AW69" s="22">
        <v>88630899</v>
      </c>
      <c r="AX69" s="22">
        <v>4140372</v>
      </c>
    </row>
    <row r="70" spans="1:50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99081559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20861694</v>
      </c>
      <c r="M70" s="22">
        <v>1328952</v>
      </c>
      <c r="N70" s="22">
        <v>6965118</v>
      </c>
      <c r="O70" s="22">
        <v>1243019</v>
      </c>
      <c r="P70" s="22">
        <v>0</v>
      </c>
      <c r="Q70" s="22">
        <v>6420149</v>
      </c>
      <c r="R70" s="22">
        <v>91352</v>
      </c>
      <c r="S70" s="22">
        <v>4595</v>
      </c>
      <c r="T70" s="22">
        <v>219948</v>
      </c>
      <c r="U70" s="22">
        <v>50765625</v>
      </c>
      <c r="V70" s="22">
        <v>0</v>
      </c>
      <c r="W70" s="22">
        <v>0</v>
      </c>
      <c r="X70" s="22">
        <v>2294374</v>
      </c>
      <c r="Y70" s="22">
        <v>7601808</v>
      </c>
      <c r="Z70" s="22">
        <v>0</v>
      </c>
      <c r="AA70" s="22">
        <v>0</v>
      </c>
      <c r="AB70" s="22">
        <v>0</v>
      </c>
      <c r="AC70" s="22">
        <v>504783</v>
      </c>
      <c r="AD70" s="22">
        <v>6727333</v>
      </c>
      <c r="AE70" s="22">
        <v>8564087</v>
      </c>
      <c r="AF70" s="22">
        <v>212674396</v>
      </c>
      <c r="AG70" s="22">
        <v>55727469</v>
      </c>
      <c r="AH70" s="22">
        <v>43989508</v>
      </c>
      <c r="AI70" s="22">
        <v>716933</v>
      </c>
      <c r="AJ70" s="22">
        <v>10987881</v>
      </c>
      <c r="AK70" s="22">
        <v>0</v>
      </c>
      <c r="AL70" s="22">
        <v>0</v>
      </c>
      <c r="AM70" s="22">
        <v>2295495</v>
      </c>
      <c r="AN70" s="22">
        <v>3328774</v>
      </c>
      <c r="AO70" s="22">
        <v>36300</v>
      </c>
      <c r="AP70" s="22">
        <v>15481</v>
      </c>
      <c r="AQ70" s="22">
        <v>3022644</v>
      </c>
      <c r="AR70" s="22">
        <v>61215</v>
      </c>
      <c r="AS70" s="22">
        <v>29141568</v>
      </c>
      <c r="AT70" s="22">
        <v>0</v>
      </c>
      <c r="AU70" s="22">
        <v>0</v>
      </c>
      <c r="AV70" s="22">
        <v>544260</v>
      </c>
      <c r="AW70" s="22">
        <v>149867528</v>
      </c>
      <c r="AX70" s="22">
        <v>62806868</v>
      </c>
    </row>
    <row r="71" spans="1:50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44402938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745663</v>
      </c>
      <c r="M71" s="22">
        <v>51582</v>
      </c>
      <c r="N71" s="22">
        <v>0</v>
      </c>
      <c r="O71" s="22">
        <v>0</v>
      </c>
      <c r="P71" s="22">
        <v>0</v>
      </c>
      <c r="Q71" s="22">
        <v>3842929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400588</v>
      </c>
      <c r="Y71" s="22">
        <v>10651984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1098086</v>
      </c>
      <c r="AF71" s="22">
        <v>61193770</v>
      </c>
      <c r="AG71" s="22">
        <v>9683704</v>
      </c>
      <c r="AH71" s="22">
        <v>8153252</v>
      </c>
      <c r="AI71" s="22">
        <v>0</v>
      </c>
      <c r="AJ71" s="22">
        <v>3317702</v>
      </c>
      <c r="AK71" s="22">
        <v>188068</v>
      </c>
      <c r="AL71" s="22">
        <v>9765048</v>
      </c>
      <c r="AM71" s="22">
        <v>0</v>
      </c>
      <c r="AN71" s="22">
        <v>0</v>
      </c>
      <c r="AO71" s="22">
        <v>42456</v>
      </c>
      <c r="AP71" s="22">
        <v>0</v>
      </c>
      <c r="AQ71" s="22">
        <v>0</v>
      </c>
      <c r="AR71" s="22">
        <v>0</v>
      </c>
      <c r="AS71" s="22">
        <v>6065346</v>
      </c>
      <c r="AT71" s="22">
        <v>235847</v>
      </c>
      <c r="AU71" s="22">
        <v>0</v>
      </c>
      <c r="AV71" s="22">
        <v>8667</v>
      </c>
      <c r="AW71" s="22">
        <v>37460090</v>
      </c>
      <c r="AX71" s="22">
        <v>23733680</v>
      </c>
    </row>
    <row r="72" spans="1:50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10911691</v>
      </c>
      <c r="F72" s="22">
        <v>0</v>
      </c>
      <c r="G72" s="22">
        <v>0</v>
      </c>
      <c r="H72" s="22">
        <v>494200</v>
      </c>
      <c r="I72" s="22">
        <v>0</v>
      </c>
      <c r="J72" s="22">
        <v>9625</v>
      </c>
      <c r="K72" s="22">
        <v>348650</v>
      </c>
      <c r="L72" s="22">
        <v>3039766</v>
      </c>
      <c r="M72" s="22">
        <v>268576</v>
      </c>
      <c r="N72" s="22">
        <v>382551</v>
      </c>
      <c r="O72" s="22">
        <v>0</v>
      </c>
      <c r="P72" s="22">
        <v>0</v>
      </c>
      <c r="Q72" s="22">
        <v>882545</v>
      </c>
      <c r="R72" s="22">
        <v>48568</v>
      </c>
      <c r="S72" s="22">
        <v>0</v>
      </c>
      <c r="T72" s="22">
        <v>669251</v>
      </c>
      <c r="U72" s="22">
        <v>0</v>
      </c>
      <c r="V72" s="22">
        <v>8400</v>
      </c>
      <c r="W72" s="22">
        <v>0</v>
      </c>
      <c r="X72" s="22">
        <v>835227</v>
      </c>
      <c r="Y72" s="22">
        <v>1598890</v>
      </c>
      <c r="Z72" s="22">
        <v>51624</v>
      </c>
      <c r="AA72" s="22">
        <v>0</v>
      </c>
      <c r="AB72" s="22">
        <v>0</v>
      </c>
      <c r="AC72" s="22">
        <v>0</v>
      </c>
      <c r="AD72" s="22">
        <v>0</v>
      </c>
      <c r="AE72" s="22">
        <v>127402</v>
      </c>
      <c r="AF72" s="22">
        <v>19676966</v>
      </c>
      <c r="AG72" s="22">
        <v>7798801</v>
      </c>
      <c r="AH72" s="22">
        <v>2710526</v>
      </c>
      <c r="AI72" s="22">
        <v>170137</v>
      </c>
      <c r="AJ72" s="22">
        <v>4050024</v>
      </c>
      <c r="AK72" s="22">
        <v>172142</v>
      </c>
      <c r="AL72" s="22">
        <v>34523</v>
      </c>
      <c r="AM72" s="22">
        <v>0</v>
      </c>
      <c r="AN72" s="22">
        <v>675978</v>
      </c>
      <c r="AO72" s="22">
        <v>6284</v>
      </c>
      <c r="AP72" s="22">
        <v>0</v>
      </c>
      <c r="AQ72" s="22">
        <v>0</v>
      </c>
      <c r="AR72" s="22">
        <v>35357</v>
      </c>
      <c r="AS72" s="22">
        <v>2272835</v>
      </c>
      <c r="AT72" s="22">
        <v>0</v>
      </c>
      <c r="AU72" s="22">
        <v>0</v>
      </c>
      <c r="AV72" s="22">
        <v>6053</v>
      </c>
      <c r="AW72" s="22">
        <v>17932660</v>
      </c>
      <c r="AX72" s="22">
        <v>1744306</v>
      </c>
    </row>
    <row r="73" spans="1:50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7914445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637099</v>
      </c>
      <c r="M73" s="22">
        <v>473305</v>
      </c>
      <c r="N73" s="22">
        <v>0</v>
      </c>
      <c r="O73" s="22">
        <v>0</v>
      </c>
      <c r="P73" s="22">
        <v>0</v>
      </c>
      <c r="Q73" s="22">
        <v>614095</v>
      </c>
      <c r="R73" s="22">
        <v>146686</v>
      </c>
      <c r="S73" s="22">
        <v>0</v>
      </c>
      <c r="T73" s="22">
        <v>144625</v>
      </c>
      <c r="U73" s="22">
        <v>0</v>
      </c>
      <c r="V73" s="22">
        <v>1085</v>
      </c>
      <c r="W73" s="22">
        <v>0</v>
      </c>
      <c r="X73" s="22">
        <v>740821</v>
      </c>
      <c r="Y73" s="22">
        <v>1367417</v>
      </c>
      <c r="Z73" s="22">
        <v>597599</v>
      </c>
      <c r="AA73" s="22">
        <v>0</v>
      </c>
      <c r="AB73" s="22">
        <v>0</v>
      </c>
      <c r="AC73" s="22">
        <v>0</v>
      </c>
      <c r="AD73" s="22">
        <v>0</v>
      </c>
      <c r="AE73" s="22">
        <v>135979</v>
      </c>
      <c r="AF73" s="22">
        <v>12773156</v>
      </c>
      <c r="AG73" s="22">
        <v>3922823</v>
      </c>
      <c r="AH73" s="22">
        <v>3481923</v>
      </c>
      <c r="AI73" s="22">
        <v>0</v>
      </c>
      <c r="AJ73" s="22">
        <v>2719771</v>
      </c>
      <c r="AK73" s="22">
        <v>4049852</v>
      </c>
      <c r="AL73" s="22">
        <v>5603</v>
      </c>
      <c r="AM73" s="22">
        <v>20662</v>
      </c>
      <c r="AN73" s="22">
        <v>180657</v>
      </c>
      <c r="AO73" s="22">
        <v>5860</v>
      </c>
      <c r="AP73" s="22">
        <v>0</v>
      </c>
      <c r="AQ73" s="22">
        <v>22586</v>
      </c>
      <c r="AR73" s="22">
        <v>155515</v>
      </c>
      <c r="AS73" s="22">
        <v>2972348</v>
      </c>
      <c r="AT73" s="22">
        <v>101104</v>
      </c>
      <c r="AU73" s="22">
        <v>0</v>
      </c>
      <c r="AV73" s="22">
        <v>18753</v>
      </c>
      <c r="AW73" s="22">
        <v>17657457</v>
      </c>
      <c r="AX73" s="22">
        <v>-4884301</v>
      </c>
    </row>
    <row r="74" spans="1:50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3984044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261742</v>
      </c>
      <c r="M74" s="22">
        <v>19893</v>
      </c>
      <c r="N74" s="22">
        <v>3150</v>
      </c>
      <c r="O74" s="22">
        <v>0</v>
      </c>
      <c r="P74" s="22">
        <v>0</v>
      </c>
      <c r="Q74" s="22">
        <v>263635</v>
      </c>
      <c r="R74" s="22">
        <v>64580</v>
      </c>
      <c r="S74" s="22">
        <v>0</v>
      </c>
      <c r="T74" s="22">
        <v>0</v>
      </c>
      <c r="U74" s="22">
        <v>0</v>
      </c>
      <c r="V74" s="22">
        <v>15719</v>
      </c>
      <c r="W74" s="22">
        <v>0</v>
      </c>
      <c r="X74" s="22">
        <v>492172</v>
      </c>
      <c r="Y74" s="22">
        <v>858875</v>
      </c>
      <c r="Z74" s="22">
        <v>35454</v>
      </c>
      <c r="AA74" s="22">
        <v>0</v>
      </c>
      <c r="AB74" s="22">
        <v>0</v>
      </c>
      <c r="AC74" s="22">
        <v>0</v>
      </c>
      <c r="AD74" s="22">
        <v>0</v>
      </c>
      <c r="AE74" s="22">
        <v>140735</v>
      </c>
      <c r="AF74" s="22">
        <v>6139999</v>
      </c>
      <c r="AG74" s="22">
        <v>1569969</v>
      </c>
      <c r="AH74" s="22">
        <v>983624</v>
      </c>
      <c r="AI74" s="22">
        <v>266946</v>
      </c>
      <c r="AJ74" s="22">
        <v>1585261</v>
      </c>
      <c r="AK74" s="22">
        <v>0</v>
      </c>
      <c r="AL74" s="22">
        <v>7965</v>
      </c>
      <c r="AM74" s="22">
        <v>16739</v>
      </c>
      <c r="AN74" s="22">
        <v>62746</v>
      </c>
      <c r="AO74" s="22">
        <v>13189</v>
      </c>
      <c r="AP74" s="22">
        <v>0</v>
      </c>
      <c r="AQ74" s="22">
        <v>0</v>
      </c>
      <c r="AR74" s="22">
        <v>0</v>
      </c>
      <c r="AS74" s="22">
        <v>1663207</v>
      </c>
      <c r="AT74" s="22">
        <v>0</v>
      </c>
      <c r="AU74" s="22">
        <v>0</v>
      </c>
      <c r="AV74" s="22">
        <v>0</v>
      </c>
      <c r="AW74" s="22">
        <v>6169646</v>
      </c>
      <c r="AX74" s="22">
        <v>-29647</v>
      </c>
    </row>
    <row r="75" spans="1:50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23052227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3447897</v>
      </c>
      <c r="M75" s="22">
        <v>168381</v>
      </c>
      <c r="N75" s="22">
        <v>162640</v>
      </c>
      <c r="O75" s="22">
        <v>840</v>
      </c>
      <c r="P75" s="22">
        <v>0</v>
      </c>
      <c r="Q75" s="22">
        <v>1018090</v>
      </c>
      <c r="R75" s="22">
        <v>121125</v>
      </c>
      <c r="S75" s="22">
        <v>0</v>
      </c>
      <c r="T75" s="22">
        <v>0</v>
      </c>
      <c r="U75" s="22">
        <v>257600</v>
      </c>
      <c r="V75" s="22">
        <v>0</v>
      </c>
      <c r="W75" s="22">
        <v>274689</v>
      </c>
      <c r="X75" s="22">
        <v>547760</v>
      </c>
      <c r="Y75" s="22">
        <v>2261531</v>
      </c>
      <c r="Z75" s="22">
        <v>22801</v>
      </c>
      <c r="AA75" s="22">
        <v>0</v>
      </c>
      <c r="AB75" s="22">
        <v>0</v>
      </c>
      <c r="AC75" s="22">
        <v>0</v>
      </c>
      <c r="AD75" s="22">
        <v>0</v>
      </c>
      <c r="AE75" s="22">
        <v>317689</v>
      </c>
      <c r="AF75" s="22">
        <v>31653270</v>
      </c>
      <c r="AG75" s="22">
        <v>9508024</v>
      </c>
      <c r="AH75" s="22">
        <v>4025152</v>
      </c>
      <c r="AI75" s="22">
        <v>0</v>
      </c>
      <c r="AJ75" s="22">
        <v>5530765</v>
      </c>
      <c r="AK75" s="22">
        <v>79087</v>
      </c>
      <c r="AL75" s="22">
        <v>1488658</v>
      </c>
      <c r="AM75" s="22">
        <v>1095775</v>
      </c>
      <c r="AN75" s="22">
        <v>0</v>
      </c>
      <c r="AO75" s="22">
        <v>14958</v>
      </c>
      <c r="AP75" s="22">
        <v>35231</v>
      </c>
      <c r="AQ75" s="22">
        <v>167714</v>
      </c>
      <c r="AR75" s="22">
        <v>14179</v>
      </c>
      <c r="AS75" s="22">
        <v>5757081</v>
      </c>
      <c r="AT75" s="22">
        <v>208544</v>
      </c>
      <c r="AU75" s="22">
        <v>0</v>
      </c>
      <c r="AV75" s="22">
        <v>0</v>
      </c>
      <c r="AW75" s="22">
        <v>27925168</v>
      </c>
      <c r="AX75" s="22">
        <v>3728102</v>
      </c>
    </row>
    <row r="76" spans="1:50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14974996</v>
      </c>
      <c r="F76" s="22">
        <v>0</v>
      </c>
      <c r="G76" s="22">
        <v>0</v>
      </c>
      <c r="H76" s="22">
        <v>0</v>
      </c>
      <c r="I76" s="22">
        <v>23664</v>
      </c>
      <c r="J76" s="22">
        <v>0</v>
      </c>
      <c r="K76" s="22">
        <v>0</v>
      </c>
      <c r="L76" s="22">
        <v>972245</v>
      </c>
      <c r="M76" s="22">
        <v>505217</v>
      </c>
      <c r="N76" s="22">
        <v>2870</v>
      </c>
      <c r="O76" s="22">
        <v>362</v>
      </c>
      <c r="P76" s="22">
        <v>0</v>
      </c>
      <c r="Q76" s="22">
        <v>432611</v>
      </c>
      <c r="R76" s="22">
        <v>118750</v>
      </c>
      <c r="S76" s="22">
        <v>0</v>
      </c>
      <c r="T76" s="22">
        <v>1189</v>
      </c>
      <c r="U76" s="22">
        <v>0</v>
      </c>
      <c r="V76" s="22">
        <v>0</v>
      </c>
      <c r="W76" s="22">
        <v>0</v>
      </c>
      <c r="X76" s="22">
        <v>781974</v>
      </c>
      <c r="Y76" s="22">
        <v>1127518</v>
      </c>
      <c r="Z76" s="22">
        <v>21935</v>
      </c>
      <c r="AA76" s="22">
        <v>0</v>
      </c>
      <c r="AB76" s="22">
        <v>0</v>
      </c>
      <c r="AC76" s="22">
        <v>0</v>
      </c>
      <c r="AD76" s="22">
        <v>0</v>
      </c>
      <c r="AE76" s="22">
        <v>8656</v>
      </c>
      <c r="AF76" s="22">
        <v>18971987</v>
      </c>
      <c r="AG76" s="22">
        <v>5231465</v>
      </c>
      <c r="AH76" s="22">
        <v>2135748</v>
      </c>
      <c r="AI76" s="22">
        <v>209535</v>
      </c>
      <c r="AJ76" s="22">
        <v>2699230</v>
      </c>
      <c r="AK76" s="22">
        <v>2232607</v>
      </c>
      <c r="AL76" s="22">
        <v>0</v>
      </c>
      <c r="AM76" s="22">
        <v>0</v>
      </c>
      <c r="AN76" s="22">
        <v>487916</v>
      </c>
      <c r="AO76" s="22">
        <v>3714</v>
      </c>
      <c r="AP76" s="22">
        <v>51490</v>
      </c>
      <c r="AQ76" s="22">
        <v>23627</v>
      </c>
      <c r="AR76" s="22">
        <v>32315</v>
      </c>
      <c r="AS76" s="22">
        <v>2637990</v>
      </c>
      <c r="AT76" s="22">
        <v>30523</v>
      </c>
      <c r="AU76" s="22">
        <v>0</v>
      </c>
      <c r="AV76" s="22">
        <v>0</v>
      </c>
      <c r="AW76" s="22">
        <v>15776160</v>
      </c>
      <c r="AX76" s="22">
        <v>3195827</v>
      </c>
    </row>
    <row r="77" spans="1:50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16048612</v>
      </c>
      <c r="F77" s="22">
        <v>0</v>
      </c>
      <c r="G77" s="22">
        <v>0</v>
      </c>
      <c r="H77" s="22">
        <v>0</v>
      </c>
      <c r="I77" s="22">
        <v>0</v>
      </c>
      <c r="J77" s="22">
        <v>30000</v>
      </c>
      <c r="K77" s="22">
        <v>762538</v>
      </c>
      <c r="L77" s="22">
        <v>1410413</v>
      </c>
      <c r="M77" s="22">
        <v>327357</v>
      </c>
      <c r="N77" s="22">
        <v>16200</v>
      </c>
      <c r="O77" s="22">
        <v>33323</v>
      </c>
      <c r="P77" s="22">
        <v>0</v>
      </c>
      <c r="Q77" s="22">
        <v>581589</v>
      </c>
      <c r="R77" s="22">
        <v>88158</v>
      </c>
      <c r="S77" s="22">
        <v>0</v>
      </c>
      <c r="T77" s="22">
        <v>51477</v>
      </c>
      <c r="U77" s="22">
        <v>63290</v>
      </c>
      <c r="V77" s="22">
        <v>0</v>
      </c>
      <c r="W77" s="22">
        <v>0</v>
      </c>
      <c r="X77" s="22">
        <v>887632</v>
      </c>
      <c r="Y77" s="22">
        <v>3181701</v>
      </c>
      <c r="Z77" s="22">
        <v>82468</v>
      </c>
      <c r="AA77" s="22">
        <v>0</v>
      </c>
      <c r="AB77" s="22">
        <v>0</v>
      </c>
      <c r="AC77" s="22">
        <v>0</v>
      </c>
      <c r="AD77" s="22">
        <v>0</v>
      </c>
      <c r="AE77" s="22">
        <v>34422</v>
      </c>
      <c r="AF77" s="22">
        <v>23599180</v>
      </c>
      <c r="AG77" s="22">
        <v>8301242</v>
      </c>
      <c r="AH77" s="22">
        <v>4723024</v>
      </c>
      <c r="AI77" s="22">
        <v>0</v>
      </c>
      <c r="AJ77" s="22">
        <v>4612544</v>
      </c>
      <c r="AK77" s="22">
        <v>371695</v>
      </c>
      <c r="AL77" s="22">
        <v>796763</v>
      </c>
      <c r="AM77" s="22">
        <v>1128694</v>
      </c>
      <c r="AN77" s="22">
        <v>0</v>
      </c>
      <c r="AO77" s="22">
        <v>18373</v>
      </c>
      <c r="AP77" s="22">
        <v>194840</v>
      </c>
      <c r="AQ77" s="22">
        <v>31769</v>
      </c>
      <c r="AR77" s="22">
        <v>53265</v>
      </c>
      <c r="AS77" s="22">
        <v>3275940</v>
      </c>
      <c r="AT77" s="22">
        <v>413552</v>
      </c>
      <c r="AU77" s="22">
        <v>0</v>
      </c>
      <c r="AV77" s="22">
        <v>0</v>
      </c>
      <c r="AW77" s="22">
        <v>23921701</v>
      </c>
      <c r="AX77" s="22">
        <v>-322521</v>
      </c>
    </row>
    <row r="78" spans="1:50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96115652</v>
      </c>
      <c r="F78" s="22">
        <v>0</v>
      </c>
      <c r="G78" s="22">
        <v>0</v>
      </c>
      <c r="H78" s="22">
        <v>2179141</v>
      </c>
      <c r="I78" s="22">
        <v>0</v>
      </c>
      <c r="J78" s="22">
        <v>36300</v>
      </c>
      <c r="K78" s="22">
        <v>0</v>
      </c>
      <c r="L78" s="22">
        <v>13238518</v>
      </c>
      <c r="M78" s="22">
        <v>802098</v>
      </c>
      <c r="N78" s="22">
        <v>0</v>
      </c>
      <c r="O78" s="22">
        <v>166349</v>
      </c>
      <c r="P78" s="22">
        <v>0</v>
      </c>
      <c r="Q78" s="22">
        <v>5335981</v>
      </c>
      <c r="R78" s="22">
        <v>0</v>
      </c>
      <c r="S78" s="22">
        <v>74966</v>
      </c>
      <c r="T78" s="22">
        <v>0</v>
      </c>
      <c r="U78" s="22">
        <v>1960300</v>
      </c>
      <c r="V78" s="22">
        <v>81236</v>
      </c>
      <c r="W78" s="22">
        <v>1602918</v>
      </c>
      <c r="X78" s="22">
        <v>6171965</v>
      </c>
      <c r="Y78" s="22">
        <v>4399106</v>
      </c>
      <c r="Z78" s="22">
        <v>360130</v>
      </c>
      <c r="AA78" s="22">
        <v>0</v>
      </c>
      <c r="AB78" s="22">
        <v>52857</v>
      </c>
      <c r="AC78" s="22">
        <v>253468</v>
      </c>
      <c r="AD78" s="22">
        <v>0</v>
      </c>
      <c r="AE78" s="22">
        <v>1891760</v>
      </c>
      <c r="AF78" s="22">
        <v>134722745</v>
      </c>
      <c r="AG78" s="22">
        <v>38843210</v>
      </c>
      <c r="AH78" s="22">
        <v>20062966</v>
      </c>
      <c r="AI78" s="22">
        <v>3120897</v>
      </c>
      <c r="AJ78" s="22">
        <v>17347000</v>
      </c>
      <c r="AK78" s="22">
        <v>2187608</v>
      </c>
      <c r="AL78" s="22">
        <v>2999724</v>
      </c>
      <c r="AM78" s="22">
        <v>437627</v>
      </c>
      <c r="AN78" s="22">
        <v>699365</v>
      </c>
      <c r="AO78" s="22">
        <v>0</v>
      </c>
      <c r="AP78" s="22">
        <v>154055</v>
      </c>
      <c r="AQ78" s="22">
        <v>1182794</v>
      </c>
      <c r="AR78" s="22">
        <v>2641</v>
      </c>
      <c r="AS78" s="22">
        <v>15394142</v>
      </c>
      <c r="AT78" s="22">
        <v>616464</v>
      </c>
      <c r="AU78" s="22">
        <v>603732</v>
      </c>
      <c r="AV78" s="22">
        <v>0</v>
      </c>
      <c r="AW78" s="22">
        <v>103652225</v>
      </c>
      <c r="AX78" s="22">
        <v>31070520</v>
      </c>
    </row>
    <row r="79" spans="1:50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17549019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2634975</v>
      </c>
      <c r="M79" s="22">
        <v>285084</v>
      </c>
      <c r="N79" s="22">
        <v>71346</v>
      </c>
      <c r="O79" s="22">
        <v>18375</v>
      </c>
      <c r="P79" s="22">
        <v>30494</v>
      </c>
      <c r="Q79" s="22">
        <v>1012920</v>
      </c>
      <c r="R79" s="22">
        <v>2019438</v>
      </c>
      <c r="S79" s="22">
        <v>0</v>
      </c>
      <c r="T79" s="22">
        <v>135315</v>
      </c>
      <c r="U79" s="22">
        <v>0</v>
      </c>
      <c r="V79" s="22">
        <v>4200</v>
      </c>
      <c r="W79" s="22">
        <v>412994</v>
      </c>
      <c r="X79" s="22">
        <v>552416</v>
      </c>
      <c r="Y79" s="22">
        <v>4742389</v>
      </c>
      <c r="Z79" s="22">
        <v>331894</v>
      </c>
      <c r="AA79" s="22">
        <v>0</v>
      </c>
      <c r="AB79" s="22">
        <v>10040</v>
      </c>
      <c r="AC79" s="22">
        <v>0</v>
      </c>
      <c r="AD79" s="22">
        <v>0</v>
      </c>
      <c r="AE79" s="22">
        <v>0</v>
      </c>
      <c r="AF79" s="22">
        <v>29810899</v>
      </c>
      <c r="AG79" s="22">
        <v>8793309</v>
      </c>
      <c r="AH79" s="22">
        <v>2989842</v>
      </c>
      <c r="AI79" s="22">
        <v>1217700</v>
      </c>
      <c r="AJ79" s="22">
        <v>5260145</v>
      </c>
      <c r="AK79" s="22">
        <v>0</v>
      </c>
      <c r="AL79" s="22">
        <v>1029221</v>
      </c>
      <c r="AM79" s="22">
        <v>0</v>
      </c>
      <c r="AN79" s="22">
        <v>0</v>
      </c>
      <c r="AO79" s="22">
        <v>18984</v>
      </c>
      <c r="AP79" s="22">
        <v>0</v>
      </c>
      <c r="AQ79" s="22">
        <v>24174</v>
      </c>
      <c r="AR79" s="22">
        <v>504310</v>
      </c>
      <c r="AS79" s="22">
        <v>5440132</v>
      </c>
      <c r="AT79" s="22">
        <v>0</v>
      </c>
      <c r="AU79" s="22">
        <v>0</v>
      </c>
      <c r="AV79" s="22">
        <v>0</v>
      </c>
      <c r="AW79" s="22">
        <v>25277817</v>
      </c>
      <c r="AX79" s="22">
        <v>4533082</v>
      </c>
    </row>
    <row r="80" spans="1:50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12018588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6555122</v>
      </c>
      <c r="M80" s="22">
        <v>156960</v>
      </c>
      <c r="N80" s="22">
        <v>69446</v>
      </c>
      <c r="O80" s="22">
        <v>0</v>
      </c>
      <c r="P80" s="22">
        <v>0</v>
      </c>
      <c r="Q80" s="22">
        <v>2184166</v>
      </c>
      <c r="R80" s="22">
        <v>36024</v>
      </c>
      <c r="S80" s="22">
        <v>0</v>
      </c>
      <c r="T80" s="22">
        <v>62807</v>
      </c>
      <c r="U80" s="22">
        <v>0</v>
      </c>
      <c r="V80" s="22">
        <v>0</v>
      </c>
      <c r="W80" s="22">
        <v>227218</v>
      </c>
      <c r="X80" s="22">
        <v>1613945</v>
      </c>
      <c r="Y80" s="22">
        <v>11022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568273</v>
      </c>
      <c r="AF80" s="22">
        <v>23503571</v>
      </c>
      <c r="AG80" s="22">
        <v>6508609</v>
      </c>
      <c r="AH80" s="22">
        <v>2851215</v>
      </c>
      <c r="AI80" s="22">
        <v>0</v>
      </c>
      <c r="AJ80" s="22">
        <v>4421930</v>
      </c>
      <c r="AK80" s="22">
        <v>-69782</v>
      </c>
      <c r="AL80" s="22">
        <v>0</v>
      </c>
      <c r="AM80" s="22">
        <v>0</v>
      </c>
      <c r="AN80" s="22">
        <v>0</v>
      </c>
      <c r="AO80" s="22">
        <v>11934</v>
      </c>
      <c r="AP80" s="22">
        <v>3009</v>
      </c>
      <c r="AQ80" s="22">
        <v>0</v>
      </c>
      <c r="AR80" s="22">
        <v>13776</v>
      </c>
      <c r="AS80" s="22">
        <v>3079278</v>
      </c>
      <c r="AT80" s="22">
        <v>0</v>
      </c>
      <c r="AU80" s="22">
        <v>0</v>
      </c>
      <c r="AV80" s="22">
        <v>0</v>
      </c>
      <c r="AW80" s="22">
        <v>16819969</v>
      </c>
      <c r="AX80" s="22">
        <v>6683602</v>
      </c>
    </row>
    <row r="81" spans="1:50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7797189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3330801</v>
      </c>
      <c r="M81" s="22">
        <v>503303</v>
      </c>
      <c r="N81" s="22">
        <v>127098</v>
      </c>
      <c r="O81" s="22">
        <v>0</v>
      </c>
      <c r="P81" s="22">
        <v>0</v>
      </c>
      <c r="Q81" s="22">
        <v>758873</v>
      </c>
      <c r="R81" s="22">
        <v>0</v>
      </c>
      <c r="S81" s="22">
        <v>0</v>
      </c>
      <c r="T81" s="22">
        <v>0</v>
      </c>
      <c r="U81" s="22">
        <v>0</v>
      </c>
      <c r="V81" s="22">
        <v>25589</v>
      </c>
      <c r="W81" s="22">
        <v>557287</v>
      </c>
      <c r="X81" s="22">
        <v>732221</v>
      </c>
      <c r="Y81" s="22">
        <v>1415700</v>
      </c>
      <c r="Z81" s="22">
        <v>0</v>
      </c>
      <c r="AA81" s="22">
        <v>11791</v>
      </c>
      <c r="AB81" s="22">
        <v>0</v>
      </c>
      <c r="AC81" s="22">
        <v>0</v>
      </c>
      <c r="AD81" s="22">
        <v>0</v>
      </c>
      <c r="AE81" s="22">
        <v>558897</v>
      </c>
      <c r="AF81" s="22">
        <v>15818749</v>
      </c>
      <c r="AG81" s="22">
        <v>5692547</v>
      </c>
      <c r="AH81" s="22">
        <v>2286743</v>
      </c>
      <c r="AI81" s="22">
        <v>928206</v>
      </c>
      <c r="AJ81" s="22">
        <v>4308939</v>
      </c>
      <c r="AK81" s="22">
        <v>582780</v>
      </c>
      <c r="AL81" s="22">
        <v>100000</v>
      </c>
      <c r="AM81" s="22">
        <v>171041</v>
      </c>
      <c r="AN81" s="22">
        <v>0</v>
      </c>
      <c r="AO81" s="22">
        <v>9542</v>
      </c>
      <c r="AP81" s="22">
        <v>0</v>
      </c>
      <c r="AQ81" s="22">
        <v>0</v>
      </c>
      <c r="AR81" s="22">
        <v>241538</v>
      </c>
      <c r="AS81" s="22">
        <v>2999534</v>
      </c>
      <c r="AT81" s="22">
        <v>0</v>
      </c>
      <c r="AU81" s="22">
        <v>71329</v>
      </c>
      <c r="AV81" s="22">
        <v>-69682</v>
      </c>
      <c r="AW81" s="22">
        <v>17322517</v>
      </c>
      <c r="AX81" s="22">
        <v>-1503768</v>
      </c>
    </row>
    <row r="82" spans="1:50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32148052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23382</v>
      </c>
      <c r="L82" s="22">
        <v>11868816</v>
      </c>
      <c r="M82" s="22">
        <v>604900</v>
      </c>
      <c r="N82" s="22">
        <v>190072</v>
      </c>
      <c r="O82" s="22">
        <v>0</v>
      </c>
      <c r="P82" s="22">
        <v>0</v>
      </c>
      <c r="Q82" s="22">
        <v>3321118</v>
      </c>
      <c r="R82" s="22">
        <v>89218</v>
      </c>
      <c r="S82" s="22">
        <v>0</v>
      </c>
      <c r="T82" s="22">
        <v>763538</v>
      </c>
      <c r="U82" s="22">
        <v>0</v>
      </c>
      <c r="V82" s="22">
        <v>0</v>
      </c>
      <c r="W82" s="22">
        <v>0</v>
      </c>
      <c r="X82" s="22">
        <v>1519532</v>
      </c>
      <c r="Y82" s="22">
        <v>3626759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640834</v>
      </c>
      <c r="AF82" s="22">
        <v>54796221</v>
      </c>
      <c r="AG82" s="22">
        <v>11622833</v>
      </c>
      <c r="AH82" s="22">
        <v>2362342</v>
      </c>
      <c r="AI82" s="22">
        <v>0</v>
      </c>
      <c r="AJ82" s="22">
        <v>10830789</v>
      </c>
      <c r="AK82" s="22">
        <v>-36684</v>
      </c>
      <c r="AL82" s="22">
        <v>16000</v>
      </c>
      <c r="AM82" s="22">
        <v>4485197</v>
      </c>
      <c r="AN82" s="22">
        <v>0</v>
      </c>
      <c r="AO82" s="22">
        <v>84980</v>
      </c>
      <c r="AP82" s="22">
        <v>54998</v>
      </c>
      <c r="AQ82" s="22">
        <v>42111</v>
      </c>
      <c r="AR82" s="22">
        <v>423649</v>
      </c>
      <c r="AS82" s="22">
        <v>10934321</v>
      </c>
      <c r="AT82" s="22">
        <v>0</v>
      </c>
      <c r="AU82" s="22">
        <v>0</v>
      </c>
      <c r="AV82" s="22">
        <v>0</v>
      </c>
      <c r="AW82" s="22">
        <v>40820536</v>
      </c>
      <c r="AX82" s="22">
        <v>13975685</v>
      </c>
    </row>
    <row r="83" spans="1:50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15627202</v>
      </c>
      <c r="F83" s="22">
        <v>0</v>
      </c>
      <c r="G83" s="22">
        <v>0</v>
      </c>
      <c r="H83" s="22">
        <v>1509317</v>
      </c>
      <c r="I83" s="22">
        <v>91</v>
      </c>
      <c r="J83" s="22">
        <v>0</v>
      </c>
      <c r="K83" s="22">
        <v>0</v>
      </c>
      <c r="L83" s="22">
        <v>2197447</v>
      </c>
      <c r="M83" s="22">
        <v>225768</v>
      </c>
      <c r="N83" s="22">
        <v>0</v>
      </c>
      <c r="O83" s="22">
        <v>12934</v>
      </c>
      <c r="P83" s="22">
        <v>0</v>
      </c>
      <c r="Q83" s="22">
        <v>2260512</v>
      </c>
      <c r="R83" s="22">
        <v>325203</v>
      </c>
      <c r="S83" s="22">
        <v>0</v>
      </c>
      <c r="T83" s="22">
        <v>113602</v>
      </c>
      <c r="U83" s="22">
        <v>684977</v>
      </c>
      <c r="V83" s="22">
        <v>299317</v>
      </c>
      <c r="W83" s="22">
        <v>0</v>
      </c>
      <c r="X83" s="22">
        <v>672705</v>
      </c>
      <c r="Y83" s="22">
        <v>1512117</v>
      </c>
      <c r="Z83" s="22">
        <v>204102</v>
      </c>
      <c r="AA83" s="22">
        <v>0</v>
      </c>
      <c r="AB83" s="22">
        <v>0</v>
      </c>
      <c r="AC83" s="22">
        <v>221153</v>
      </c>
      <c r="AD83" s="22">
        <v>0</v>
      </c>
      <c r="AE83" s="22">
        <v>269491</v>
      </c>
      <c r="AF83" s="22">
        <v>26135938</v>
      </c>
      <c r="AG83" s="22">
        <v>9054113</v>
      </c>
      <c r="AH83" s="22">
        <v>3552002</v>
      </c>
      <c r="AI83" s="22">
        <v>0</v>
      </c>
      <c r="AJ83" s="22">
        <v>3626627</v>
      </c>
      <c r="AK83" s="22">
        <v>609664</v>
      </c>
      <c r="AL83" s="22">
        <v>0</v>
      </c>
      <c r="AM83" s="22">
        <v>2046646</v>
      </c>
      <c r="AN83" s="22">
        <v>0</v>
      </c>
      <c r="AO83" s="22">
        <v>12135</v>
      </c>
      <c r="AP83" s="22">
        <v>26072</v>
      </c>
      <c r="AQ83" s="22">
        <v>0</v>
      </c>
      <c r="AR83" s="22">
        <v>20760</v>
      </c>
      <c r="AS83" s="22">
        <v>5013435</v>
      </c>
      <c r="AT83" s="22">
        <v>8274</v>
      </c>
      <c r="AU83" s="22">
        <v>0</v>
      </c>
      <c r="AV83" s="22">
        <v>-1651674</v>
      </c>
      <c r="AW83" s="22">
        <v>22318054</v>
      </c>
      <c r="AX83" s="22">
        <v>3817884</v>
      </c>
    </row>
    <row r="84" spans="1:50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30459471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15667</v>
      </c>
      <c r="L84" s="22">
        <v>864882</v>
      </c>
      <c r="M84" s="22">
        <v>697696</v>
      </c>
      <c r="N84" s="22">
        <v>0</v>
      </c>
      <c r="O84" s="22">
        <v>350</v>
      </c>
      <c r="P84" s="22">
        <v>0</v>
      </c>
      <c r="Q84" s="22">
        <v>2668795</v>
      </c>
      <c r="R84" s="22">
        <v>221057</v>
      </c>
      <c r="S84" s="22">
        <v>0</v>
      </c>
      <c r="T84" s="22">
        <v>52236</v>
      </c>
      <c r="U84" s="22">
        <v>4591682</v>
      </c>
      <c r="V84" s="22">
        <v>8787</v>
      </c>
      <c r="W84" s="22">
        <v>477616</v>
      </c>
      <c r="X84" s="22">
        <v>519511</v>
      </c>
      <c r="Y84" s="22">
        <v>6282226</v>
      </c>
      <c r="Z84" s="22">
        <v>6450</v>
      </c>
      <c r="AA84" s="22">
        <v>0</v>
      </c>
      <c r="AB84" s="22">
        <v>0</v>
      </c>
      <c r="AC84" s="22">
        <v>0</v>
      </c>
      <c r="AD84" s="22">
        <v>0</v>
      </c>
      <c r="AE84" s="22">
        <v>311120</v>
      </c>
      <c r="AF84" s="22">
        <v>47177546</v>
      </c>
      <c r="AG84" s="22">
        <v>6453500</v>
      </c>
      <c r="AH84" s="22">
        <v>5607373</v>
      </c>
      <c r="AI84" s="22">
        <v>0</v>
      </c>
      <c r="AJ84" s="22">
        <v>3250504</v>
      </c>
      <c r="AK84" s="22">
        <v>354901</v>
      </c>
      <c r="AL84" s="22">
        <v>1235397</v>
      </c>
      <c r="AM84" s="22">
        <v>561694</v>
      </c>
      <c r="AN84" s="22">
        <v>802865</v>
      </c>
      <c r="AO84" s="22">
        <v>1565</v>
      </c>
      <c r="AP84" s="22">
        <v>0</v>
      </c>
      <c r="AQ84" s="22">
        <v>0</v>
      </c>
      <c r="AR84" s="22">
        <v>0</v>
      </c>
      <c r="AS84" s="22">
        <v>9377448</v>
      </c>
      <c r="AT84" s="22">
        <v>63055</v>
      </c>
      <c r="AU84" s="22">
        <v>0</v>
      </c>
      <c r="AV84" s="22">
        <v>0</v>
      </c>
      <c r="AW84" s="22">
        <v>27708302</v>
      </c>
      <c r="AX84" s="22">
        <v>19469244</v>
      </c>
    </row>
    <row r="85" spans="1:50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9716726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710176</v>
      </c>
      <c r="M85" s="22">
        <v>266199</v>
      </c>
      <c r="N85" s="22">
        <v>7141</v>
      </c>
      <c r="O85" s="22">
        <v>0</v>
      </c>
      <c r="P85" s="22">
        <v>0</v>
      </c>
      <c r="Q85" s="22">
        <v>201667</v>
      </c>
      <c r="R85" s="22">
        <v>75111</v>
      </c>
      <c r="S85" s="22">
        <v>24728</v>
      </c>
      <c r="T85" s="22">
        <v>173989</v>
      </c>
      <c r="U85" s="22">
        <v>58400</v>
      </c>
      <c r="V85" s="22">
        <v>100000</v>
      </c>
      <c r="W85" s="22">
        <v>355589</v>
      </c>
      <c r="X85" s="22">
        <v>608001</v>
      </c>
      <c r="Y85" s="22">
        <v>1343775</v>
      </c>
      <c r="Z85" s="22">
        <v>2000</v>
      </c>
      <c r="AA85" s="22">
        <v>0</v>
      </c>
      <c r="AB85" s="22">
        <v>0</v>
      </c>
      <c r="AC85" s="22">
        <v>0</v>
      </c>
      <c r="AD85" s="22">
        <v>0</v>
      </c>
      <c r="AE85" s="22">
        <v>22586</v>
      </c>
      <c r="AF85" s="22">
        <v>13666088</v>
      </c>
      <c r="AG85" s="22">
        <v>4723787</v>
      </c>
      <c r="AH85" s="22">
        <v>1603955</v>
      </c>
      <c r="AI85" s="22">
        <v>0</v>
      </c>
      <c r="AJ85" s="22">
        <v>2911476</v>
      </c>
      <c r="AK85" s="22">
        <v>542762</v>
      </c>
      <c r="AL85" s="22">
        <v>295571</v>
      </c>
      <c r="AM85" s="22">
        <v>541349</v>
      </c>
      <c r="AN85" s="22">
        <v>28113</v>
      </c>
      <c r="AO85" s="22">
        <v>15520</v>
      </c>
      <c r="AP85" s="22">
        <v>11375</v>
      </c>
      <c r="AQ85" s="22">
        <v>0</v>
      </c>
      <c r="AR85" s="22">
        <v>0</v>
      </c>
      <c r="AS85" s="22">
        <v>2367143</v>
      </c>
      <c r="AT85" s="22">
        <v>0</v>
      </c>
      <c r="AU85" s="22">
        <v>0</v>
      </c>
      <c r="AV85" s="22">
        <v>0</v>
      </c>
      <c r="AW85" s="22">
        <v>13041051</v>
      </c>
      <c r="AX85" s="22">
        <v>625037</v>
      </c>
    </row>
    <row r="86" spans="1:50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11476547</v>
      </c>
      <c r="F86" s="22">
        <v>0</v>
      </c>
      <c r="G86" s="22">
        <v>0</v>
      </c>
      <c r="H86" s="22">
        <v>0</v>
      </c>
      <c r="I86" s="22">
        <v>0</v>
      </c>
      <c r="J86" s="22">
        <v>5160</v>
      </c>
      <c r="K86" s="22">
        <v>0</v>
      </c>
      <c r="L86" s="22">
        <v>1635757</v>
      </c>
      <c r="M86" s="22">
        <v>483859</v>
      </c>
      <c r="N86" s="22">
        <v>129902</v>
      </c>
      <c r="O86" s="22">
        <v>0</v>
      </c>
      <c r="P86" s="22">
        <v>0</v>
      </c>
      <c r="Q86" s="22">
        <v>787333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1969854</v>
      </c>
      <c r="Y86" s="22">
        <v>2527777</v>
      </c>
      <c r="Z86" s="22">
        <v>58002</v>
      </c>
      <c r="AA86" s="22">
        <v>71350</v>
      </c>
      <c r="AB86" s="22">
        <v>0</v>
      </c>
      <c r="AC86" s="22">
        <v>0</v>
      </c>
      <c r="AD86" s="22">
        <v>22594</v>
      </c>
      <c r="AE86" s="22">
        <v>126544</v>
      </c>
      <c r="AF86" s="22">
        <v>19294679</v>
      </c>
      <c r="AG86" s="22">
        <v>6344770</v>
      </c>
      <c r="AH86" s="22">
        <v>3803268</v>
      </c>
      <c r="AI86" s="22">
        <v>0</v>
      </c>
      <c r="AJ86" s="22">
        <v>3583826</v>
      </c>
      <c r="AK86" s="22">
        <v>0</v>
      </c>
      <c r="AL86" s="22">
        <v>611166</v>
      </c>
      <c r="AM86" s="22">
        <v>257802</v>
      </c>
      <c r="AN86" s="22">
        <v>0</v>
      </c>
      <c r="AO86" s="22">
        <v>0</v>
      </c>
      <c r="AP86" s="22">
        <v>0</v>
      </c>
      <c r="AQ86" s="22">
        <v>89735</v>
      </c>
      <c r="AR86" s="22">
        <v>14963</v>
      </c>
      <c r="AS86" s="22">
        <v>1938418</v>
      </c>
      <c r="AT86" s="22">
        <v>4597</v>
      </c>
      <c r="AU86" s="22">
        <v>0</v>
      </c>
      <c r="AV86" s="22">
        <v>96566</v>
      </c>
      <c r="AW86" s="22">
        <v>16745111</v>
      </c>
      <c r="AX86" s="22">
        <v>2549568</v>
      </c>
    </row>
    <row r="87" spans="1:50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24434135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537546</v>
      </c>
      <c r="L87" s="22">
        <v>3645202</v>
      </c>
      <c r="M87" s="22">
        <v>0</v>
      </c>
      <c r="N87" s="22">
        <v>363831</v>
      </c>
      <c r="O87" s="22">
        <v>0</v>
      </c>
      <c r="P87" s="22">
        <v>0</v>
      </c>
      <c r="Q87" s="22">
        <v>736797</v>
      </c>
      <c r="R87" s="22">
        <v>329010</v>
      </c>
      <c r="S87" s="22">
        <v>0</v>
      </c>
      <c r="T87" s="22">
        <v>114125</v>
      </c>
      <c r="U87" s="22">
        <v>0</v>
      </c>
      <c r="V87" s="22">
        <v>0</v>
      </c>
      <c r="W87" s="22">
        <v>0</v>
      </c>
      <c r="X87" s="22">
        <v>2072146</v>
      </c>
      <c r="Y87" s="22">
        <v>5614193</v>
      </c>
      <c r="Z87" s="22">
        <v>94926</v>
      </c>
      <c r="AA87" s="22">
        <v>0</v>
      </c>
      <c r="AB87" s="22">
        <v>0</v>
      </c>
      <c r="AC87" s="22">
        <v>0</v>
      </c>
      <c r="AD87" s="22">
        <v>0</v>
      </c>
      <c r="AE87" s="22">
        <v>524928</v>
      </c>
      <c r="AF87" s="22">
        <v>38466839</v>
      </c>
      <c r="AG87" s="22">
        <v>10934347</v>
      </c>
      <c r="AH87" s="22">
        <v>8387718</v>
      </c>
      <c r="AI87" s="22">
        <v>0</v>
      </c>
      <c r="AJ87" s="22">
        <v>4218543</v>
      </c>
      <c r="AK87" s="22">
        <v>985080</v>
      </c>
      <c r="AL87" s="22">
        <v>0</v>
      </c>
      <c r="AM87" s="22">
        <v>0</v>
      </c>
      <c r="AN87" s="22">
        <v>2126796</v>
      </c>
      <c r="AO87" s="22">
        <v>0</v>
      </c>
      <c r="AP87" s="22">
        <v>224030</v>
      </c>
      <c r="AQ87" s="22">
        <v>178001</v>
      </c>
      <c r="AR87" s="22">
        <v>214940</v>
      </c>
      <c r="AS87" s="22">
        <v>6855248</v>
      </c>
      <c r="AT87" s="22">
        <v>0</v>
      </c>
      <c r="AU87" s="22">
        <v>0</v>
      </c>
      <c r="AV87" s="22">
        <v>0</v>
      </c>
      <c r="AW87" s="22">
        <v>34124703</v>
      </c>
      <c r="AX87" s="22">
        <v>4342136</v>
      </c>
    </row>
    <row r="88" spans="1:50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29934541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2723742</v>
      </c>
      <c r="M88" s="22">
        <v>353229</v>
      </c>
      <c r="N88" s="22">
        <v>1114425</v>
      </c>
      <c r="O88" s="22">
        <v>0</v>
      </c>
      <c r="P88" s="22">
        <v>0</v>
      </c>
      <c r="Q88" s="22">
        <v>1911736</v>
      </c>
      <c r="R88" s="22">
        <v>52178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608644</v>
      </c>
      <c r="Y88" s="22">
        <v>4048270</v>
      </c>
      <c r="Z88" s="22">
        <v>0</v>
      </c>
      <c r="AA88" s="22">
        <v>0</v>
      </c>
      <c r="AB88" s="22">
        <v>0</v>
      </c>
      <c r="AC88" s="22">
        <v>0</v>
      </c>
      <c r="AD88" s="22">
        <v>36450</v>
      </c>
      <c r="AE88" s="22">
        <v>2313161</v>
      </c>
      <c r="AF88" s="22">
        <v>43096376</v>
      </c>
      <c r="AG88" s="22">
        <v>14414128</v>
      </c>
      <c r="AH88" s="22">
        <v>11260407</v>
      </c>
      <c r="AI88" s="22">
        <v>0</v>
      </c>
      <c r="AJ88" s="22">
        <v>7582186</v>
      </c>
      <c r="AK88" s="22">
        <v>178501</v>
      </c>
      <c r="AL88" s="22">
        <v>3242747</v>
      </c>
      <c r="AM88" s="22">
        <v>0</v>
      </c>
      <c r="AN88" s="22">
        <v>0</v>
      </c>
      <c r="AO88" s="22">
        <v>21334</v>
      </c>
      <c r="AP88" s="22">
        <v>0</v>
      </c>
      <c r="AQ88" s="22">
        <v>60279</v>
      </c>
      <c r="AR88" s="22">
        <v>502</v>
      </c>
      <c r="AS88" s="22">
        <v>16254139</v>
      </c>
      <c r="AT88" s="22">
        <v>-692290</v>
      </c>
      <c r="AU88" s="22">
        <v>0</v>
      </c>
      <c r="AV88" s="22">
        <v>0</v>
      </c>
      <c r="AW88" s="22">
        <v>52321933</v>
      </c>
      <c r="AX88" s="22">
        <v>-9225557</v>
      </c>
    </row>
    <row r="89" spans="1:50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12790445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717932</v>
      </c>
      <c r="M89" s="22">
        <v>132811</v>
      </c>
      <c r="N89" s="22">
        <v>9020</v>
      </c>
      <c r="O89" s="22">
        <v>30942</v>
      </c>
      <c r="P89" s="22">
        <v>5140</v>
      </c>
      <c r="Q89" s="22">
        <v>468373</v>
      </c>
      <c r="R89" s="22">
        <v>99195</v>
      </c>
      <c r="S89" s="22">
        <v>0</v>
      </c>
      <c r="T89" s="22">
        <v>422718</v>
      </c>
      <c r="U89" s="22">
        <v>80514</v>
      </c>
      <c r="V89" s="22">
        <v>0</v>
      </c>
      <c r="W89" s="22">
        <v>0</v>
      </c>
      <c r="X89" s="22">
        <v>0</v>
      </c>
      <c r="Y89" s="22">
        <v>2479750</v>
      </c>
      <c r="Z89" s="22">
        <v>0</v>
      </c>
      <c r="AA89" s="22">
        <v>2518279</v>
      </c>
      <c r="AB89" s="22">
        <v>0</v>
      </c>
      <c r="AC89" s="22">
        <v>0</v>
      </c>
      <c r="AD89" s="22">
        <v>0</v>
      </c>
      <c r="AE89" s="22">
        <v>1311360</v>
      </c>
      <c r="AF89" s="22">
        <v>21066479</v>
      </c>
      <c r="AG89" s="22">
        <v>7045709</v>
      </c>
      <c r="AH89" s="22">
        <v>3153721</v>
      </c>
      <c r="AI89" s="22">
        <v>0</v>
      </c>
      <c r="AJ89" s="22">
        <v>4875473</v>
      </c>
      <c r="AK89" s="22">
        <v>0</v>
      </c>
      <c r="AL89" s="22">
        <v>0</v>
      </c>
      <c r="AM89" s="22">
        <v>372275</v>
      </c>
      <c r="AN89" s="22">
        <v>488084</v>
      </c>
      <c r="AO89" s="22">
        <v>9164</v>
      </c>
      <c r="AP89" s="22">
        <v>0</v>
      </c>
      <c r="AQ89" s="22">
        <v>0</v>
      </c>
      <c r="AR89" s="22">
        <v>96988</v>
      </c>
      <c r="AS89" s="22">
        <v>6230863</v>
      </c>
      <c r="AT89" s="22">
        <v>0</v>
      </c>
      <c r="AU89" s="22">
        <v>0</v>
      </c>
      <c r="AV89" s="22">
        <v>16225</v>
      </c>
      <c r="AW89" s="22">
        <v>22288502</v>
      </c>
      <c r="AX89" s="22">
        <v>-1222023</v>
      </c>
    </row>
    <row r="90" spans="1:50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24037447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528073</v>
      </c>
      <c r="M90" s="22">
        <v>256025</v>
      </c>
      <c r="N90" s="22">
        <v>0</v>
      </c>
      <c r="O90" s="22">
        <v>0</v>
      </c>
      <c r="P90" s="22">
        <v>0</v>
      </c>
      <c r="Q90" s="22">
        <v>1686800</v>
      </c>
      <c r="R90" s="22">
        <v>152993</v>
      </c>
      <c r="S90" s="22">
        <v>0</v>
      </c>
      <c r="T90" s="22">
        <v>30014</v>
      </c>
      <c r="U90" s="22">
        <v>0</v>
      </c>
      <c r="V90" s="22">
        <v>0</v>
      </c>
      <c r="W90" s="22">
        <v>0</v>
      </c>
      <c r="X90" s="22">
        <v>1077343</v>
      </c>
      <c r="Y90" s="22">
        <v>1327894</v>
      </c>
      <c r="Z90" s="22">
        <v>69713</v>
      </c>
      <c r="AA90" s="22">
        <v>0</v>
      </c>
      <c r="AB90" s="22">
        <v>0</v>
      </c>
      <c r="AC90" s="22">
        <v>0</v>
      </c>
      <c r="AD90" s="22">
        <v>0</v>
      </c>
      <c r="AE90" s="22">
        <v>5682879</v>
      </c>
      <c r="AF90" s="22">
        <v>34849181</v>
      </c>
      <c r="AG90" s="22">
        <v>7566171</v>
      </c>
      <c r="AH90" s="22">
        <v>6528315</v>
      </c>
      <c r="AI90" s="22">
        <v>0</v>
      </c>
      <c r="AJ90" s="22">
        <v>3049522</v>
      </c>
      <c r="AK90" s="22">
        <v>1858376</v>
      </c>
      <c r="AL90" s="22">
        <v>3377937</v>
      </c>
      <c r="AM90" s="22">
        <v>0</v>
      </c>
      <c r="AN90" s="22">
        <v>814165</v>
      </c>
      <c r="AO90" s="22">
        <v>10984</v>
      </c>
      <c r="AP90" s="22">
        <v>76315</v>
      </c>
      <c r="AQ90" s="22">
        <v>271183</v>
      </c>
      <c r="AR90" s="22">
        <v>276168</v>
      </c>
      <c r="AS90" s="22">
        <v>7161419</v>
      </c>
      <c r="AT90" s="22">
        <v>0</v>
      </c>
      <c r="AU90" s="22">
        <v>0</v>
      </c>
      <c r="AV90" s="22">
        <v>0</v>
      </c>
      <c r="AW90" s="22">
        <v>30990555</v>
      </c>
      <c r="AX90" s="22">
        <v>3858626</v>
      </c>
    </row>
    <row r="91" spans="1:50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62593761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2114344</v>
      </c>
      <c r="M91" s="22">
        <v>547827</v>
      </c>
      <c r="N91" s="22">
        <v>0</v>
      </c>
      <c r="O91" s="22">
        <v>0</v>
      </c>
      <c r="P91" s="22">
        <v>0</v>
      </c>
      <c r="Q91" s="22">
        <v>8073737</v>
      </c>
      <c r="R91" s="22">
        <v>0</v>
      </c>
      <c r="S91" s="22">
        <v>0</v>
      </c>
      <c r="T91" s="22">
        <v>55674</v>
      </c>
      <c r="U91" s="22">
        <v>0</v>
      </c>
      <c r="V91" s="22">
        <v>0</v>
      </c>
      <c r="W91" s="22">
        <v>3111428</v>
      </c>
      <c r="X91" s="22">
        <v>2725000</v>
      </c>
      <c r="Y91" s="22">
        <v>6461231</v>
      </c>
      <c r="Z91" s="22">
        <v>1674810</v>
      </c>
      <c r="AA91" s="22">
        <v>0</v>
      </c>
      <c r="AB91" s="22">
        <v>0</v>
      </c>
      <c r="AC91" s="22">
        <v>0</v>
      </c>
      <c r="AD91" s="22">
        <v>0</v>
      </c>
      <c r="AE91" s="22">
        <v>344505</v>
      </c>
      <c r="AF91" s="22">
        <v>87702317</v>
      </c>
      <c r="AG91" s="22">
        <v>15415100</v>
      </c>
      <c r="AH91" s="22">
        <v>18030890</v>
      </c>
      <c r="AI91" s="22">
        <v>1781642</v>
      </c>
      <c r="AJ91" s="22">
        <v>5639362</v>
      </c>
      <c r="AK91" s="22">
        <v>0</v>
      </c>
      <c r="AL91" s="22">
        <v>10577913</v>
      </c>
      <c r="AM91" s="22">
        <v>1838883</v>
      </c>
      <c r="AN91" s="22">
        <v>0</v>
      </c>
      <c r="AO91" s="22">
        <v>7272</v>
      </c>
      <c r="AP91" s="22">
        <v>0</v>
      </c>
      <c r="AQ91" s="22">
        <v>62919</v>
      </c>
      <c r="AR91" s="22">
        <v>265224</v>
      </c>
      <c r="AS91" s="22">
        <v>23130889</v>
      </c>
      <c r="AT91" s="22">
        <v>0</v>
      </c>
      <c r="AU91" s="22">
        <v>0</v>
      </c>
      <c r="AV91" s="22">
        <v>1578</v>
      </c>
      <c r="AW91" s="22">
        <v>76751672</v>
      </c>
      <c r="AX91" s="22">
        <v>10950645</v>
      </c>
    </row>
    <row r="92" spans="1:50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4490607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4399877</v>
      </c>
      <c r="M92" s="22">
        <v>145973</v>
      </c>
      <c r="N92" s="22">
        <v>0</v>
      </c>
      <c r="O92" s="22">
        <v>0</v>
      </c>
      <c r="P92" s="22">
        <v>1034456</v>
      </c>
      <c r="Q92" s="22">
        <v>280319</v>
      </c>
      <c r="R92" s="22">
        <v>170647</v>
      </c>
      <c r="S92" s="22">
        <v>0</v>
      </c>
      <c r="T92" s="22">
        <v>0</v>
      </c>
      <c r="U92" s="22">
        <v>0</v>
      </c>
      <c r="V92" s="22">
        <v>6120</v>
      </c>
      <c r="W92" s="22">
        <v>0</v>
      </c>
      <c r="X92" s="22">
        <v>86740</v>
      </c>
      <c r="Y92" s="22">
        <v>41804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10656543</v>
      </c>
      <c r="AG92" s="22">
        <v>2172793</v>
      </c>
      <c r="AH92" s="22">
        <v>5788884</v>
      </c>
      <c r="AI92" s="22">
        <v>0</v>
      </c>
      <c r="AJ92" s="22">
        <v>988785</v>
      </c>
      <c r="AK92" s="22">
        <v>375811</v>
      </c>
      <c r="AL92" s="22">
        <v>36358</v>
      </c>
      <c r="AM92" s="22">
        <v>75108</v>
      </c>
      <c r="AN92" s="22">
        <v>204233</v>
      </c>
      <c r="AO92" s="22">
        <v>16714</v>
      </c>
      <c r="AP92" s="22">
        <v>0</v>
      </c>
      <c r="AQ92" s="22">
        <v>199958</v>
      </c>
      <c r="AR92" s="22">
        <v>0</v>
      </c>
      <c r="AS92" s="22">
        <v>1464588</v>
      </c>
      <c r="AT92" s="22">
        <v>0</v>
      </c>
      <c r="AU92" s="22">
        <v>0</v>
      </c>
      <c r="AV92" s="22">
        <v>0</v>
      </c>
      <c r="AW92" s="22">
        <v>11323232</v>
      </c>
      <c r="AX92" s="22">
        <v>-666689</v>
      </c>
    </row>
    <row r="93" spans="1:50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25034743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640920</v>
      </c>
      <c r="L93" s="22">
        <v>25683092</v>
      </c>
      <c r="M93" s="22">
        <v>76697</v>
      </c>
      <c r="N93" s="22">
        <v>10899678</v>
      </c>
      <c r="O93" s="22">
        <v>1052999</v>
      </c>
      <c r="P93" s="22">
        <v>1446419</v>
      </c>
      <c r="Q93" s="22">
        <v>1084765</v>
      </c>
      <c r="R93" s="22">
        <v>2852341</v>
      </c>
      <c r="S93" s="22">
        <v>0</v>
      </c>
      <c r="T93" s="22">
        <v>196772</v>
      </c>
      <c r="U93" s="22">
        <v>0</v>
      </c>
      <c r="V93" s="22">
        <v>1556318</v>
      </c>
      <c r="W93" s="22">
        <v>19369</v>
      </c>
      <c r="X93" s="22">
        <v>1789301</v>
      </c>
      <c r="Y93" s="22">
        <v>2096685</v>
      </c>
      <c r="Z93" s="22">
        <v>6514</v>
      </c>
      <c r="AA93" s="22">
        <v>0</v>
      </c>
      <c r="AB93" s="22">
        <v>0</v>
      </c>
      <c r="AC93" s="22">
        <v>42563</v>
      </c>
      <c r="AD93" s="22">
        <v>8168</v>
      </c>
      <c r="AE93" s="22">
        <v>2464676</v>
      </c>
      <c r="AF93" s="22">
        <v>76952021</v>
      </c>
      <c r="AG93" s="22">
        <v>25938579</v>
      </c>
      <c r="AH93" s="22">
        <v>24536768</v>
      </c>
      <c r="AI93" s="22">
        <v>2697653</v>
      </c>
      <c r="AJ93" s="22">
        <v>4368607</v>
      </c>
      <c r="AK93" s="22">
        <v>0</v>
      </c>
      <c r="AL93" s="22">
        <v>0</v>
      </c>
      <c r="AM93" s="22">
        <v>0</v>
      </c>
      <c r="AN93" s="22">
        <v>435714</v>
      </c>
      <c r="AO93" s="22">
        <v>452552</v>
      </c>
      <c r="AP93" s="22">
        <v>11396</v>
      </c>
      <c r="AQ93" s="22">
        <v>450259</v>
      </c>
      <c r="AR93" s="22">
        <v>83040</v>
      </c>
      <c r="AS93" s="22">
        <v>7576895</v>
      </c>
      <c r="AT93" s="22">
        <v>271998</v>
      </c>
      <c r="AU93" s="22">
        <v>0</v>
      </c>
      <c r="AV93" s="22">
        <v>0</v>
      </c>
      <c r="AW93" s="22">
        <v>66823462</v>
      </c>
      <c r="AX93" s="22">
        <v>10128559</v>
      </c>
    </row>
    <row r="94" spans="1:50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5658180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4899054</v>
      </c>
      <c r="M94" s="22">
        <v>53463</v>
      </c>
      <c r="N94" s="22">
        <v>45203</v>
      </c>
      <c r="O94" s="22">
        <v>26761</v>
      </c>
      <c r="P94" s="22">
        <v>1059789</v>
      </c>
      <c r="Q94" s="22">
        <v>499469</v>
      </c>
      <c r="R94" s="22">
        <v>386479</v>
      </c>
      <c r="S94" s="22">
        <v>0</v>
      </c>
      <c r="T94" s="22">
        <v>9300</v>
      </c>
      <c r="U94" s="22">
        <v>0</v>
      </c>
      <c r="V94" s="22">
        <v>2880</v>
      </c>
      <c r="W94" s="22">
        <v>1191845</v>
      </c>
      <c r="X94" s="22">
        <v>831112</v>
      </c>
      <c r="Y94" s="22">
        <v>1018155</v>
      </c>
      <c r="Z94" s="22">
        <v>1496001</v>
      </c>
      <c r="AA94" s="22">
        <v>0</v>
      </c>
      <c r="AB94" s="22">
        <v>0</v>
      </c>
      <c r="AC94" s="22">
        <v>0</v>
      </c>
      <c r="AD94" s="22">
        <v>3273</v>
      </c>
      <c r="AE94" s="22">
        <v>265159</v>
      </c>
      <c r="AF94" s="22">
        <v>17446123</v>
      </c>
      <c r="AG94" s="22">
        <v>5702329</v>
      </c>
      <c r="AH94" s="22">
        <v>4488364</v>
      </c>
      <c r="AI94" s="22">
        <v>193</v>
      </c>
      <c r="AJ94" s="22">
        <v>2141387</v>
      </c>
      <c r="AK94" s="22">
        <v>394</v>
      </c>
      <c r="AL94" s="22">
        <v>490692</v>
      </c>
      <c r="AM94" s="22">
        <v>613470</v>
      </c>
      <c r="AN94" s="22">
        <v>18405</v>
      </c>
      <c r="AO94" s="22">
        <v>9071</v>
      </c>
      <c r="AP94" s="22">
        <v>0</v>
      </c>
      <c r="AQ94" s="22">
        <v>121176</v>
      </c>
      <c r="AR94" s="22">
        <v>18898</v>
      </c>
      <c r="AS94" s="22">
        <v>2119693</v>
      </c>
      <c r="AT94" s="22">
        <v>8127</v>
      </c>
      <c r="AU94" s="22">
        <v>0</v>
      </c>
      <c r="AV94" s="22">
        <v>0</v>
      </c>
      <c r="AW94" s="22">
        <v>15732199</v>
      </c>
      <c r="AX94" s="22">
        <v>1713924</v>
      </c>
    </row>
    <row r="95" spans="1:50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867227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861022</v>
      </c>
      <c r="M95" s="22">
        <v>38320</v>
      </c>
      <c r="N95" s="22">
        <v>7277</v>
      </c>
      <c r="O95" s="22">
        <v>787</v>
      </c>
      <c r="P95" s="22">
        <v>64544</v>
      </c>
      <c r="Q95" s="22">
        <v>81038</v>
      </c>
      <c r="R95" s="22">
        <v>30409</v>
      </c>
      <c r="S95" s="22">
        <v>0</v>
      </c>
      <c r="T95" s="22">
        <v>0</v>
      </c>
      <c r="U95" s="22">
        <v>0</v>
      </c>
      <c r="V95" s="22">
        <v>0</v>
      </c>
      <c r="W95" s="22">
        <v>32240</v>
      </c>
      <c r="X95" s="22">
        <v>222609</v>
      </c>
      <c r="Y95" s="22">
        <v>23000</v>
      </c>
      <c r="Z95" s="22">
        <v>107379</v>
      </c>
      <c r="AA95" s="22">
        <v>0</v>
      </c>
      <c r="AB95" s="22">
        <v>16537</v>
      </c>
      <c r="AC95" s="22">
        <v>0</v>
      </c>
      <c r="AD95" s="22">
        <v>0</v>
      </c>
      <c r="AE95" s="22">
        <v>19272</v>
      </c>
      <c r="AF95" s="22">
        <v>2371661</v>
      </c>
      <c r="AG95" s="22">
        <v>691574</v>
      </c>
      <c r="AH95" s="22">
        <v>860746</v>
      </c>
      <c r="AI95" s="22">
        <v>0</v>
      </c>
      <c r="AJ95" s="22">
        <v>703131</v>
      </c>
      <c r="AK95" s="22">
        <v>3700</v>
      </c>
      <c r="AL95" s="22">
        <v>0</v>
      </c>
      <c r="AM95" s="22">
        <v>83731</v>
      </c>
      <c r="AN95" s="22">
        <v>5968</v>
      </c>
      <c r="AO95" s="22">
        <v>10703</v>
      </c>
      <c r="AP95" s="22">
        <v>0</v>
      </c>
      <c r="AQ95" s="22">
        <v>0</v>
      </c>
      <c r="AR95" s="22">
        <v>19746</v>
      </c>
      <c r="AS95" s="22">
        <v>454067</v>
      </c>
      <c r="AT95" s="22">
        <v>17644</v>
      </c>
      <c r="AU95" s="22">
        <v>0</v>
      </c>
      <c r="AV95" s="22">
        <v>5594</v>
      </c>
      <c r="AW95" s="22">
        <v>2856604</v>
      </c>
      <c r="AX95" s="22">
        <v>-484943</v>
      </c>
    </row>
    <row r="96" spans="1:50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1511943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1452791</v>
      </c>
      <c r="M96" s="22">
        <v>51829</v>
      </c>
      <c r="N96" s="22">
        <v>19130</v>
      </c>
      <c r="O96" s="22">
        <v>0</v>
      </c>
      <c r="P96" s="22">
        <v>293874</v>
      </c>
      <c r="Q96" s="22">
        <v>424469</v>
      </c>
      <c r="R96" s="22">
        <v>36367</v>
      </c>
      <c r="S96" s="22">
        <v>0</v>
      </c>
      <c r="T96" s="22">
        <v>0</v>
      </c>
      <c r="U96" s="22">
        <v>0</v>
      </c>
      <c r="V96" s="22">
        <v>0</v>
      </c>
      <c r="W96" s="22">
        <v>221512</v>
      </c>
      <c r="X96" s="22">
        <v>249631</v>
      </c>
      <c r="Y96" s="22">
        <v>368000</v>
      </c>
      <c r="Z96" s="22">
        <v>337691</v>
      </c>
      <c r="AA96" s="22">
        <v>101709</v>
      </c>
      <c r="AB96" s="22">
        <v>0</v>
      </c>
      <c r="AC96" s="22">
        <v>0</v>
      </c>
      <c r="AD96" s="22">
        <v>0</v>
      </c>
      <c r="AE96" s="22">
        <v>41199</v>
      </c>
      <c r="AF96" s="22">
        <v>5110145</v>
      </c>
      <c r="AG96" s="22">
        <v>806380</v>
      </c>
      <c r="AH96" s="22">
        <v>1158346</v>
      </c>
      <c r="AI96" s="22">
        <v>0</v>
      </c>
      <c r="AJ96" s="22">
        <v>594957</v>
      </c>
      <c r="AK96" s="22">
        <v>0</v>
      </c>
      <c r="AL96" s="22">
        <v>74603</v>
      </c>
      <c r="AM96" s="22">
        <v>134356</v>
      </c>
      <c r="AN96" s="22">
        <v>0</v>
      </c>
      <c r="AO96" s="22">
        <v>0</v>
      </c>
      <c r="AP96" s="22">
        <v>0</v>
      </c>
      <c r="AQ96" s="22">
        <v>1824</v>
      </c>
      <c r="AR96" s="22">
        <v>0</v>
      </c>
      <c r="AS96" s="22">
        <v>631828</v>
      </c>
      <c r="AT96" s="22">
        <v>0</v>
      </c>
      <c r="AU96" s="22">
        <v>0</v>
      </c>
      <c r="AV96" s="22">
        <v>0</v>
      </c>
      <c r="AW96" s="22">
        <v>3402294</v>
      </c>
      <c r="AX96" s="22">
        <v>1707851</v>
      </c>
    </row>
    <row r="97" spans="1:50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3430747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2478660</v>
      </c>
      <c r="M97" s="22">
        <v>55954</v>
      </c>
      <c r="N97" s="22">
        <v>24040</v>
      </c>
      <c r="O97" s="22">
        <v>62607</v>
      </c>
      <c r="P97" s="22">
        <v>285450</v>
      </c>
      <c r="Q97" s="22">
        <v>85176</v>
      </c>
      <c r="R97" s="22">
        <v>18054</v>
      </c>
      <c r="S97" s="22">
        <v>0</v>
      </c>
      <c r="T97" s="22">
        <v>832015</v>
      </c>
      <c r="U97" s="22">
        <v>0</v>
      </c>
      <c r="V97" s="22">
        <v>3100</v>
      </c>
      <c r="W97" s="22">
        <v>0</v>
      </c>
      <c r="X97" s="22">
        <v>144317</v>
      </c>
      <c r="Y97" s="22">
        <v>1580931</v>
      </c>
      <c r="Z97" s="22">
        <v>769329</v>
      </c>
      <c r="AA97" s="22">
        <v>0</v>
      </c>
      <c r="AB97" s="22">
        <v>0</v>
      </c>
      <c r="AC97" s="22">
        <v>0</v>
      </c>
      <c r="AD97" s="22">
        <v>0</v>
      </c>
      <c r="AE97" s="22">
        <v>118995</v>
      </c>
      <c r="AF97" s="22">
        <v>9889375</v>
      </c>
      <c r="AG97" s="22">
        <v>3240806</v>
      </c>
      <c r="AH97" s="22">
        <v>2077178</v>
      </c>
      <c r="AI97" s="22">
        <v>0</v>
      </c>
      <c r="AJ97" s="22">
        <v>1386567</v>
      </c>
      <c r="AK97" s="22">
        <v>3798</v>
      </c>
      <c r="AL97" s="22">
        <v>0</v>
      </c>
      <c r="AM97" s="22">
        <v>33333</v>
      </c>
      <c r="AN97" s="22">
        <v>0</v>
      </c>
      <c r="AO97" s="22">
        <v>74475</v>
      </c>
      <c r="AP97" s="22">
        <v>0</v>
      </c>
      <c r="AQ97" s="22">
        <v>238010</v>
      </c>
      <c r="AR97" s="22">
        <v>0</v>
      </c>
      <c r="AS97" s="22">
        <v>1570362</v>
      </c>
      <c r="AT97" s="22">
        <v>0</v>
      </c>
      <c r="AU97" s="22">
        <v>6036</v>
      </c>
      <c r="AV97" s="22">
        <v>86129</v>
      </c>
      <c r="AW97" s="22">
        <v>8716694</v>
      </c>
      <c r="AX97" s="22">
        <v>1172681</v>
      </c>
    </row>
    <row r="98" spans="1:50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1194587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726197</v>
      </c>
      <c r="M98" s="22">
        <v>44051</v>
      </c>
      <c r="N98" s="22">
        <v>8033</v>
      </c>
      <c r="O98" s="22">
        <v>6770</v>
      </c>
      <c r="P98" s="22">
        <v>124156</v>
      </c>
      <c r="Q98" s="22">
        <v>35402</v>
      </c>
      <c r="R98" s="22">
        <v>0</v>
      </c>
      <c r="S98" s="22">
        <v>0</v>
      </c>
      <c r="T98" s="22">
        <v>0</v>
      </c>
      <c r="U98" s="22">
        <v>0</v>
      </c>
      <c r="V98" s="22">
        <v>4200</v>
      </c>
      <c r="W98" s="22">
        <v>0</v>
      </c>
      <c r="X98" s="22">
        <v>178878</v>
      </c>
      <c r="Y98" s="22">
        <v>476806</v>
      </c>
      <c r="Z98" s="22">
        <v>153635</v>
      </c>
      <c r="AA98" s="22">
        <v>383717</v>
      </c>
      <c r="AB98" s="22">
        <v>0</v>
      </c>
      <c r="AC98" s="22">
        <v>0</v>
      </c>
      <c r="AD98" s="22">
        <v>0</v>
      </c>
      <c r="AE98" s="22">
        <v>167775</v>
      </c>
      <c r="AF98" s="22">
        <v>3504207</v>
      </c>
      <c r="AG98" s="22">
        <v>1067700</v>
      </c>
      <c r="AH98" s="22">
        <v>958457</v>
      </c>
      <c r="AI98" s="22">
        <v>0</v>
      </c>
      <c r="AJ98" s="22">
        <v>415476</v>
      </c>
      <c r="AK98" s="22">
        <v>0</v>
      </c>
      <c r="AL98" s="22">
        <v>0</v>
      </c>
      <c r="AM98" s="22">
        <v>195394</v>
      </c>
      <c r="AN98" s="22">
        <v>0</v>
      </c>
      <c r="AO98" s="22">
        <v>21486</v>
      </c>
      <c r="AP98" s="22">
        <v>0</v>
      </c>
      <c r="AQ98" s="22">
        <v>1198</v>
      </c>
      <c r="AR98" s="22">
        <v>0</v>
      </c>
      <c r="AS98" s="22">
        <v>480514</v>
      </c>
      <c r="AT98" s="22">
        <v>0</v>
      </c>
      <c r="AU98" s="22">
        <v>0</v>
      </c>
      <c r="AV98" s="22">
        <v>0</v>
      </c>
      <c r="AW98" s="22">
        <v>3140225</v>
      </c>
      <c r="AX98" s="22">
        <v>363982</v>
      </c>
    </row>
    <row r="99" spans="1:50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13090370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10207220</v>
      </c>
      <c r="M99" s="22">
        <v>185450</v>
      </c>
      <c r="N99" s="22">
        <v>741156</v>
      </c>
      <c r="O99" s="22">
        <v>202296</v>
      </c>
      <c r="P99" s="22">
        <v>2169736</v>
      </c>
      <c r="Q99" s="22">
        <v>1242477</v>
      </c>
      <c r="R99" s="22">
        <v>965592</v>
      </c>
      <c r="S99" s="22">
        <v>0</v>
      </c>
      <c r="T99" s="22">
        <v>225428</v>
      </c>
      <c r="U99" s="22">
        <v>0</v>
      </c>
      <c r="V99" s="22">
        <v>305600</v>
      </c>
      <c r="W99" s="22">
        <v>1188376</v>
      </c>
      <c r="X99" s="22">
        <v>397598</v>
      </c>
      <c r="Y99" s="22">
        <v>2845854</v>
      </c>
      <c r="Z99" s="22">
        <v>499086</v>
      </c>
      <c r="AA99" s="22">
        <v>1277030</v>
      </c>
      <c r="AB99" s="22">
        <v>0</v>
      </c>
      <c r="AC99" s="22">
        <v>38298</v>
      </c>
      <c r="AD99" s="22">
        <v>0</v>
      </c>
      <c r="AE99" s="22">
        <v>101724</v>
      </c>
      <c r="AF99" s="22">
        <v>35683291</v>
      </c>
      <c r="AG99" s="22">
        <v>10466338</v>
      </c>
      <c r="AH99" s="22">
        <v>9475626</v>
      </c>
      <c r="AI99" s="22">
        <v>0</v>
      </c>
      <c r="AJ99" s="22">
        <v>3159923</v>
      </c>
      <c r="AK99" s="22">
        <v>0</v>
      </c>
      <c r="AL99" s="22">
        <v>0</v>
      </c>
      <c r="AM99" s="22">
        <v>0</v>
      </c>
      <c r="AN99" s="22">
        <v>98870</v>
      </c>
      <c r="AO99" s="22">
        <v>0</v>
      </c>
      <c r="AP99" s="22">
        <v>0</v>
      </c>
      <c r="AQ99" s="22">
        <v>510295</v>
      </c>
      <c r="AR99" s="22">
        <v>1021</v>
      </c>
      <c r="AS99" s="22">
        <v>6482067</v>
      </c>
      <c r="AT99" s="22">
        <v>0</v>
      </c>
      <c r="AU99" s="22">
        <v>0</v>
      </c>
      <c r="AV99" s="22">
        <v>692466</v>
      </c>
      <c r="AW99" s="22">
        <v>30886606</v>
      </c>
      <c r="AX99" s="22">
        <v>4796685</v>
      </c>
    </row>
    <row r="100" spans="1:50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1746465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1050368</v>
      </c>
      <c r="M100" s="22">
        <v>48763</v>
      </c>
      <c r="N100" s="22">
        <v>4650</v>
      </c>
      <c r="O100" s="22">
        <v>6520</v>
      </c>
      <c r="P100" s="22">
        <v>238950</v>
      </c>
      <c r="Q100" s="22">
        <v>214720</v>
      </c>
      <c r="R100" s="22">
        <v>183211</v>
      </c>
      <c r="S100" s="22">
        <v>0</v>
      </c>
      <c r="T100" s="22">
        <v>0</v>
      </c>
      <c r="U100" s="22">
        <v>0</v>
      </c>
      <c r="V100" s="22">
        <v>4200</v>
      </c>
      <c r="W100" s="22">
        <v>35000</v>
      </c>
      <c r="X100" s="22">
        <v>187027</v>
      </c>
      <c r="Y100" s="22">
        <v>756804</v>
      </c>
      <c r="Z100" s="22">
        <v>339408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4816086</v>
      </c>
      <c r="AG100" s="22">
        <v>1389712</v>
      </c>
      <c r="AH100" s="22">
        <v>987139</v>
      </c>
      <c r="AI100" s="22">
        <v>0</v>
      </c>
      <c r="AJ100" s="22">
        <v>724637</v>
      </c>
      <c r="AK100" s="22">
        <v>0</v>
      </c>
      <c r="AL100" s="22">
        <v>0</v>
      </c>
      <c r="AM100" s="22">
        <v>52374</v>
      </c>
      <c r="AN100" s="22">
        <v>0</v>
      </c>
      <c r="AO100" s="22">
        <v>3988</v>
      </c>
      <c r="AP100" s="22">
        <v>0</v>
      </c>
      <c r="AQ100" s="22">
        <v>61834</v>
      </c>
      <c r="AR100" s="22">
        <v>52308</v>
      </c>
      <c r="AS100" s="22">
        <v>749861</v>
      </c>
      <c r="AT100" s="22">
        <v>0</v>
      </c>
      <c r="AU100" s="22">
        <v>0</v>
      </c>
      <c r="AV100" s="22">
        <v>0</v>
      </c>
      <c r="AW100" s="22">
        <v>4021853</v>
      </c>
      <c r="AX100" s="22">
        <v>794233</v>
      </c>
    </row>
    <row r="101" spans="1:50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8447169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5350202</v>
      </c>
      <c r="M101" s="22">
        <v>329059</v>
      </c>
      <c r="N101" s="22">
        <v>199204</v>
      </c>
      <c r="O101" s="22">
        <v>55725</v>
      </c>
      <c r="P101" s="22">
        <v>1451556</v>
      </c>
      <c r="Q101" s="22">
        <v>1320681</v>
      </c>
      <c r="R101" s="22">
        <v>310465</v>
      </c>
      <c r="S101" s="22">
        <v>0</v>
      </c>
      <c r="T101" s="22">
        <v>55390</v>
      </c>
      <c r="U101" s="22">
        <v>84812</v>
      </c>
      <c r="V101" s="22">
        <v>0</v>
      </c>
      <c r="W101" s="22">
        <v>0</v>
      </c>
      <c r="X101" s="22">
        <v>1187516</v>
      </c>
      <c r="Y101" s="22">
        <v>1701017</v>
      </c>
      <c r="Z101" s="22">
        <v>8305871</v>
      </c>
      <c r="AA101" s="22">
        <v>31077</v>
      </c>
      <c r="AB101" s="22">
        <v>0</v>
      </c>
      <c r="AC101" s="22">
        <v>0</v>
      </c>
      <c r="AD101" s="22">
        <v>0</v>
      </c>
      <c r="AE101" s="22">
        <v>357375</v>
      </c>
      <c r="AF101" s="22">
        <v>29187119</v>
      </c>
      <c r="AG101" s="22">
        <v>7045756</v>
      </c>
      <c r="AH101" s="22">
        <v>7636667</v>
      </c>
      <c r="AI101" s="22">
        <v>0</v>
      </c>
      <c r="AJ101" s="22">
        <v>3320877</v>
      </c>
      <c r="AK101" s="22">
        <v>0</v>
      </c>
      <c r="AL101" s="22">
        <v>0</v>
      </c>
      <c r="AM101" s="22">
        <v>277125</v>
      </c>
      <c r="AN101" s="22">
        <v>1517911</v>
      </c>
      <c r="AO101" s="22">
        <v>4301</v>
      </c>
      <c r="AP101" s="22">
        <v>0</v>
      </c>
      <c r="AQ101" s="22">
        <v>378912</v>
      </c>
      <c r="AR101" s="22">
        <v>395898</v>
      </c>
      <c r="AS101" s="22">
        <v>6520936</v>
      </c>
      <c r="AT101" s="22">
        <v>48842</v>
      </c>
      <c r="AU101" s="22">
        <v>0</v>
      </c>
      <c r="AV101" s="22">
        <v>0</v>
      </c>
      <c r="AW101" s="22">
        <v>27147225</v>
      </c>
      <c r="AX101" s="22">
        <v>2039894</v>
      </c>
    </row>
    <row r="102" spans="1:50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2208486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1905500</v>
      </c>
      <c r="M102" s="22">
        <v>22242</v>
      </c>
      <c r="N102" s="22">
        <v>81056</v>
      </c>
      <c r="O102" s="22">
        <v>0</v>
      </c>
      <c r="P102" s="22">
        <v>369382</v>
      </c>
      <c r="Q102" s="22">
        <v>163105</v>
      </c>
      <c r="R102" s="22">
        <v>215361</v>
      </c>
      <c r="S102" s="22">
        <v>0</v>
      </c>
      <c r="T102" s="22">
        <v>22327</v>
      </c>
      <c r="U102" s="22">
        <v>0</v>
      </c>
      <c r="V102" s="22">
        <v>8400</v>
      </c>
      <c r="W102" s="22">
        <v>915992</v>
      </c>
      <c r="X102" s="22">
        <v>341825</v>
      </c>
      <c r="Y102" s="22">
        <v>1745318</v>
      </c>
      <c r="Z102" s="22">
        <v>174503</v>
      </c>
      <c r="AA102" s="22">
        <v>0</v>
      </c>
      <c r="AB102" s="22">
        <v>317189</v>
      </c>
      <c r="AC102" s="22">
        <v>0</v>
      </c>
      <c r="AD102" s="22">
        <v>0</v>
      </c>
      <c r="AE102" s="22">
        <v>40816</v>
      </c>
      <c r="AF102" s="22">
        <v>8531502</v>
      </c>
      <c r="AG102" s="22">
        <v>2172581</v>
      </c>
      <c r="AH102" s="22">
        <v>1702725</v>
      </c>
      <c r="AI102" s="22">
        <v>0</v>
      </c>
      <c r="AJ102" s="22">
        <v>900259</v>
      </c>
      <c r="AK102" s="22">
        <v>0</v>
      </c>
      <c r="AL102" s="22">
        <v>0</v>
      </c>
      <c r="AM102" s="22">
        <v>82139</v>
      </c>
      <c r="AN102" s="22">
        <v>0</v>
      </c>
      <c r="AO102" s="22">
        <v>0</v>
      </c>
      <c r="AP102" s="22">
        <v>0</v>
      </c>
      <c r="AQ102" s="22">
        <v>74365</v>
      </c>
      <c r="AR102" s="22">
        <v>67523</v>
      </c>
      <c r="AS102" s="22">
        <v>1030365</v>
      </c>
      <c r="AT102" s="22">
        <v>0</v>
      </c>
      <c r="AU102" s="22">
        <v>0</v>
      </c>
      <c r="AV102" s="22">
        <v>26051</v>
      </c>
      <c r="AW102" s="22">
        <v>6056008</v>
      </c>
      <c r="AX102" s="22">
        <v>2475494</v>
      </c>
    </row>
    <row r="103" spans="1:50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1168504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942013</v>
      </c>
      <c r="M103" s="22">
        <v>16861</v>
      </c>
      <c r="N103" s="22">
        <v>3360</v>
      </c>
      <c r="O103" s="22">
        <v>3982</v>
      </c>
      <c r="P103" s="22">
        <v>202016</v>
      </c>
      <c r="Q103" s="22">
        <v>135648</v>
      </c>
      <c r="R103" s="22">
        <v>0</v>
      </c>
      <c r="S103" s="22">
        <v>0</v>
      </c>
      <c r="T103" s="22">
        <v>7470</v>
      </c>
      <c r="U103" s="22">
        <v>80823</v>
      </c>
      <c r="V103" s="22">
        <v>0</v>
      </c>
      <c r="W103" s="22">
        <v>0</v>
      </c>
      <c r="X103" s="22">
        <v>196948</v>
      </c>
      <c r="Y103" s="22">
        <v>525861</v>
      </c>
      <c r="Z103" s="22">
        <v>200185</v>
      </c>
      <c r="AA103" s="22">
        <v>0</v>
      </c>
      <c r="AB103" s="22">
        <v>15805</v>
      </c>
      <c r="AC103" s="22">
        <v>0</v>
      </c>
      <c r="AD103" s="22">
        <v>0</v>
      </c>
      <c r="AE103" s="22">
        <v>11478</v>
      </c>
      <c r="AF103" s="22">
        <v>3510954</v>
      </c>
      <c r="AG103" s="22">
        <v>788277</v>
      </c>
      <c r="AH103" s="22">
        <v>1354976</v>
      </c>
      <c r="AI103" s="22">
        <v>0</v>
      </c>
      <c r="AJ103" s="22">
        <v>371880</v>
      </c>
      <c r="AK103" s="22">
        <v>0</v>
      </c>
      <c r="AL103" s="22">
        <v>0</v>
      </c>
      <c r="AM103" s="22">
        <v>0</v>
      </c>
      <c r="AN103" s="22">
        <v>35273</v>
      </c>
      <c r="AO103" s="22">
        <v>2104</v>
      </c>
      <c r="AP103" s="22">
        <v>0</v>
      </c>
      <c r="AQ103" s="22">
        <v>15021</v>
      </c>
      <c r="AR103" s="22">
        <v>0</v>
      </c>
      <c r="AS103" s="22">
        <v>564253</v>
      </c>
      <c r="AT103" s="22">
        <v>0</v>
      </c>
      <c r="AU103" s="22">
        <v>0</v>
      </c>
      <c r="AV103" s="22">
        <v>875</v>
      </c>
      <c r="AW103" s="22">
        <v>3132659</v>
      </c>
      <c r="AX103" s="22">
        <v>378295</v>
      </c>
    </row>
    <row r="104" spans="1:50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1524385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889153</v>
      </c>
      <c r="M104" s="22">
        <v>93309</v>
      </c>
      <c r="N104" s="22">
        <v>9080</v>
      </c>
      <c r="O104" s="22">
        <v>803</v>
      </c>
      <c r="P104" s="22">
        <v>116165</v>
      </c>
      <c r="Q104" s="22">
        <v>127640</v>
      </c>
      <c r="R104" s="22">
        <v>187200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328907</v>
      </c>
      <c r="Y104" s="22">
        <v>3495395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25466</v>
      </c>
      <c r="AF104" s="22">
        <v>6797503</v>
      </c>
      <c r="AG104" s="22">
        <v>1392466</v>
      </c>
      <c r="AH104" s="22">
        <v>777313</v>
      </c>
      <c r="AI104" s="22">
        <v>0</v>
      </c>
      <c r="AJ104" s="22">
        <v>722495</v>
      </c>
      <c r="AK104" s="22">
        <v>11234</v>
      </c>
      <c r="AL104" s="22">
        <v>0</v>
      </c>
      <c r="AM104" s="22">
        <v>12880</v>
      </c>
      <c r="AN104" s="22">
        <v>0</v>
      </c>
      <c r="AO104" s="22">
        <v>0</v>
      </c>
      <c r="AP104" s="22">
        <v>0</v>
      </c>
      <c r="AQ104" s="22">
        <v>38267</v>
      </c>
      <c r="AR104" s="22">
        <v>0</v>
      </c>
      <c r="AS104" s="22">
        <v>567348</v>
      </c>
      <c r="AT104" s="22">
        <v>0</v>
      </c>
      <c r="AU104" s="22">
        <v>0</v>
      </c>
      <c r="AV104" s="22">
        <v>0</v>
      </c>
      <c r="AW104" s="22">
        <v>3522003</v>
      </c>
      <c r="AX104" s="22">
        <v>3275500</v>
      </c>
    </row>
    <row r="105" spans="1:50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3262564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2209556</v>
      </c>
      <c r="M105" s="22">
        <v>179002</v>
      </c>
      <c r="N105" s="22">
        <v>124670</v>
      </c>
      <c r="O105" s="22">
        <v>29752</v>
      </c>
      <c r="P105" s="22">
        <v>700469</v>
      </c>
      <c r="Q105" s="22">
        <v>162360</v>
      </c>
      <c r="R105" s="22">
        <v>0</v>
      </c>
      <c r="S105" s="22">
        <v>137298</v>
      </c>
      <c r="T105" s="22">
        <v>0</v>
      </c>
      <c r="U105" s="22">
        <v>0</v>
      </c>
      <c r="V105" s="22">
        <v>0</v>
      </c>
      <c r="W105" s="22">
        <v>0</v>
      </c>
      <c r="X105" s="22">
        <v>76161</v>
      </c>
      <c r="Y105" s="22">
        <v>592423</v>
      </c>
      <c r="Z105" s="22">
        <v>431828</v>
      </c>
      <c r="AA105" s="22">
        <v>5268</v>
      </c>
      <c r="AB105" s="22">
        <v>0</v>
      </c>
      <c r="AC105" s="22">
        <v>0</v>
      </c>
      <c r="AD105" s="22">
        <v>0</v>
      </c>
      <c r="AE105" s="22">
        <v>0</v>
      </c>
      <c r="AF105" s="22">
        <v>7911351</v>
      </c>
      <c r="AG105" s="22">
        <v>2215130</v>
      </c>
      <c r="AH105" s="22">
        <v>1487869</v>
      </c>
      <c r="AI105" s="22">
        <v>407177</v>
      </c>
      <c r="AJ105" s="22">
        <v>895417</v>
      </c>
      <c r="AK105" s="22">
        <v>1560</v>
      </c>
      <c r="AL105" s="22">
        <v>0</v>
      </c>
      <c r="AM105" s="22">
        <v>0</v>
      </c>
      <c r="AN105" s="22">
        <v>2400</v>
      </c>
      <c r="AO105" s="22">
        <v>13352</v>
      </c>
      <c r="AP105" s="22">
        <v>0</v>
      </c>
      <c r="AQ105" s="22">
        <v>98681</v>
      </c>
      <c r="AR105" s="22">
        <v>71833</v>
      </c>
      <c r="AS105" s="22">
        <v>1214847</v>
      </c>
      <c r="AT105" s="22">
        <v>0</v>
      </c>
      <c r="AU105" s="22">
        <v>0</v>
      </c>
      <c r="AV105" s="22">
        <v>0</v>
      </c>
      <c r="AW105" s="22">
        <v>6408266</v>
      </c>
      <c r="AX105" s="22">
        <v>1503085</v>
      </c>
    </row>
    <row r="106" spans="1:50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35398627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28409937</v>
      </c>
      <c r="M106" s="22">
        <v>283433</v>
      </c>
      <c r="N106" s="22">
        <v>3566115</v>
      </c>
      <c r="O106" s="22">
        <v>0</v>
      </c>
      <c r="P106" s="22">
        <v>4328861</v>
      </c>
      <c r="Q106" s="22">
        <v>3785512</v>
      </c>
      <c r="R106" s="22">
        <v>3461206</v>
      </c>
      <c r="S106" s="22">
        <v>0</v>
      </c>
      <c r="T106" s="22">
        <v>59114</v>
      </c>
      <c r="U106" s="22">
        <v>3086929</v>
      </c>
      <c r="V106" s="22">
        <v>46911</v>
      </c>
      <c r="W106" s="22">
        <v>1696669</v>
      </c>
      <c r="X106" s="22">
        <v>1882163</v>
      </c>
      <c r="Y106" s="22">
        <v>14449712</v>
      </c>
      <c r="Z106" s="22">
        <v>0</v>
      </c>
      <c r="AA106" s="22">
        <v>0</v>
      </c>
      <c r="AB106" s="22">
        <v>0</v>
      </c>
      <c r="AC106" s="22">
        <v>7158589</v>
      </c>
      <c r="AD106" s="22">
        <v>0</v>
      </c>
      <c r="AE106" s="22">
        <v>262607</v>
      </c>
      <c r="AF106" s="22">
        <v>107876385</v>
      </c>
      <c r="AG106" s="22">
        <v>28602767</v>
      </c>
      <c r="AH106" s="22">
        <v>22897773</v>
      </c>
      <c r="AI106" s="22">
        <v>0</v>
      </c>
      <c r="AJ106" s="22">
        <v>6933753</v>
      </c>
      <c r="AK106" s="22">
        <v>0</v>
      </c>
      <c r="AL106" s="22">
        <v>0</v>
      </c>
      <c r="AM106" s="22">
        <v>826046</v>
      </c>
      <c r="AN106" s="22">
        <v>0</v>
      </c>
      <c r="AO106" s="22">
        <v>278818</v>
      </c>
      <c r="AP106" s="22">
        <v>0</v>
      </c>
      <c r="AQ106" s="22">
        <v>1330478</v>
      </c>
      <c r="AR106" s="22">
        <v>206725</v>
      </c>
      <c r="AS106" s="22">
        <v>12206691</v>
      </c>
      <c r="AT106" s="22">
        <v>382251</v>
      </c>
      <c r="AU106" s="22">
        <v>0</v>
      </c>
      <c r="AV106" s="22">
        <v>3619331</v>
      </c>
      <c r="AW106" s="22">
        <v>77284633</v>
      </c>
      <c r="AX106" s="22">
        <v>30591752</v>
      </c>
    </row>
    <row r="107" spans="1:50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3170684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7736680</v>
      </c>
      <c r="M107" s="22">
        <v>34310</v>
      </c>
      <c r="N107" s="22">
        <v>80836</v>
      </c>
      <c r="O107" s="22">
        <v>0</v>
      </c>
      <c r="P107" s="22">
        <v>204844</v>
      </c>
      <c r="Q107" s="22">
        <v>484409</v>
      </c>
      <c r="R107" s="22">
        <v>0</v>
      </c>
      <c r="S107" s="22">
        <v>0</v>
      </c>
      <c r="T107" s="22">
        <v>0</v>
      </c>
      <c r="U107" s="22">
        <v>0</v>
      </c>
      <c r="V107" s="22">
        <v>5000</v>
      </c>
      <c r="W107" s="22">
        <v>0</v>
      </c>
      <c r="X107" s="22">
        <v>899845</v>
      </c>
      <c r="Y107" s="22">
        <v>1071125</v>
      </c>
      <c r="Z107" s="22">
        <v>137943</v>
      </c>
      <c r="AA107" s="22">
        <v>88526</v>
      </c>
      <c r="AB107" s="22">
        <v>0</v>
      </c>
      <c r="AC107" s="22">
        <v>0</v>
      </c>
      <c r="AD107" s="22">
        <v>0</v>
      </c>
      <c r="AE107" s="22">
        <v>0</v>
      </c>
      <c r="AF107" s="22">
        <v>13914202</v>
      </c>
      <c r="AG107" s="22">
        <v>3472246</v>
      </c>
      <c r="AH107" s="22">
        <v>3284380</v>
      </c>
      <c r="AI107" s="22">
        <v>0</v>
      </c>
      <c r="AJ107" s="22">
        <v>1937931</v>
      </c>
      <c r="AK107" s="22">
        <v>0</v>
      </c>
      <c r="AL107" s="22">
        <v>0</v>
      </c>
      <c r="AM107" s="22">
        <v>262767</v>
      </c>
      <c r="AN107" s="22">
        <v>0</v>
      </c>
      <c r="AO107" s="22">
        <v>27414</v>
      </c>
      <c r="AP107" s="22">
        <v>0</v>
      </c>
      <c r="AQ107" s="22">
        <v>73020</v>
      </c>
      <c r="AR107" s="22">
        <v>0</v>
      </c>
      <c r="AS107" s="22">
        <v>2760715</v>
      </c>
      <c r="AT107" s="22">
        <v>49670</v>
      </c>
      <c r="AU107" s="22">
        <v>0</v>
      </c>
      <c r="AV107" s="22">
        <v>39370</v>
      </c>
      <c r="AW107" s="22">
        <v>11907513</v>
      </c>
      <c r="AX107" s="22">
        <v>2006689</v>
      </c>
    </row>
    <row r="108" spans="1:50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5308706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5806313</v>
      </c>
      <c r="M108" s="22">
        <v>87550</v>
      </c>
      <c r="N108" s="22">
        <v>321201</v>
      </c>
      <c r="O108" s="22">
        <v>0</v>
      </c>
      <c r="P108" s="22">
        <v>611406</v>
      </c>
      <c r="Q108" s="22">
        <v>408520</v>
      </c>
      <c r="R108" s="22">
        <v>148553</v>
      </c>
      <c r="S108" s="22">
        <v>0</v>
      </c>
      <c r="T108" s="22">
        <v>41649</v>
      </c>
      <c r="U108" s="22">
        <v>879404</v>
      </c>
      <c r="V108" s="22">
        <v>6120</v>
      </c>
      <c r="W108" s="22">
        <v>0</v>
      </c>
      <c r="X108" s="22">
        <v>270657</v>
      </c>
      <c r="Y108" s="22">
        <v>801789</v>
      </c>
      <c r="Z108" s="22">
        <v>509149</v>
      </c>
      <c r="AA108" s="22">
        <v>58910</v>
      </c>
      <c r="AB108" s="22">
        <v>0</v>
      </c>
      <c r="AC108" s="22">
        <v>0</v>
      </c>
      <c r="AD108" s="22">
        <v>409957</v>
      </c>
      <c r="AE108" s="22">
        <v>0</v>
      </c>
      <c r="AF108" s="22">
        <v>15669884</v>
      </c>
      <c r="AG108" s="22">
        <v>4942073</v>
      </c>
      <c r="AH108" s="22">
        <v>2775041</v>
      </c>
      <c r="AI108" s="22">
        <v>0</v>
      </c>
      <c r="AJ108" s="22">
        <v>2684583</v>
      </c>
      <c r="AK108" s="22">
        <v>30376</v>
      </c>
      <c r="AL108" s="22">
        <v>0</v>
      </c>
      <c r="AM108" s="22">
        <v>0</v>
      </c>
      <c r="AN108" s="22">
        <v>470726</v>
      </c>
      <c r="AO108" s="22">
        <v>43337</v>
      </c>
      <c r="AP108" s="22">
        <v>0</v>
      </c>
      <c r="AQ108" s="22">
        <v>120093</v>
      </c>
      <c r="AR108" s="22">
        <v>0</v>
      </c>
      <c r="AS108" s="22">
        <v>2467641</v>
      </c>
      <c r="AT108" s="22">
        <v>0</v>
      </c>
      <c r="AU108" s="22">
        <v>0</v>
      </c>
      <c r="AV108" s="22">
        <v>0</v>
      </c>
      <c r="AW108" s="22">
        <v>13533870</v>
      </c>
      <c r="AX108" s="22">
        <v>2136014</v>
      </c>
    </row>
    <row r="109" spans="1:50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1405950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2100715</v>
      </c>
      <c r="M109" s="22">
        <v>65206</v>
      </c>
      <c r="N109" s="22">
        <v>10005</v>
      </c>
      <c r="O109" s="22">
        <v>5330</v>
      </c>
      <c r="P109" s="22">
        <v>74033</v>
      </c>
      <c r="Q109" s="22">
        <v>58068</v>
      </c>
      <c r="R109" s="22">
        <v>0</v>
      </c>
      <c r="S109" s="22">
        <v>0</v>
      </c>
      <c r="T109" s="22">
        <v>34340</v>
      </c>
      <c r="U109" s="22">
        <v>0</v>
      </c>
      <c r="V109" s="22">
        <v>0</v>
      </c>
      <c r="W109" s="22">
        <v>759808</v>
      </c>
      <c r="X109" s="22">
        <v>283602</v>
      </c>
      <c r="Y109" s="22">
        <v>166124</v>
      </c>
      <c r="Z109" s="22">
        <v>175311</v>
      </c>
      <c r="AA109" s="22">
        <v>0</v>
      </c>
      <c r="AB109" s="22">
        <v>0</v>
      </c>
      <c r="AC109" s="22">
        <v>0</v>
      </c>
      <c r="AD109" s="22">
        <v>0</v>
      </c>
      <c r="AE109" s="22">
        <v>58149</v>
      </c>
      <c r="AF109" s="22">
        <v>5196641</v>
      </c>
      <c r="AG109" s="22">
        <v>1259049</v>
      </c>
      <c r="AH109" s="22">
        <v>945853</v>
      </c>
      <c r="AI109" s="22">
        <v>0</v>
      </c>
      <c r="AJ109" s="22">
        <v>884755</v>
      </c>
      <c r="AK109" s="22">
        <v>3795</v>
      </c>
      <c r="AL109" s="22">
        <v>257460</v>
      </c>
      <c r="AM109" s="22">
        <v>119574</v>
      </c>
      <c r="AN109" s="22">
        <v>0</v>
      </c>
      <c r="AO109" s="22">
        <v>2096</v>
      </c>
      <c r="AP109" s="22">
        <v>0</v>
      </c>
      <c r="AQ109" s="22">
        <v>74993</v>
      </c>
      <c r="AR109" s="22">
        <v>0</v>
      </c>
      <c r="AS109" s="22">
        <v>566011</v>
      </c>
      <c r="AT109" s="22">
        <v>0</v>
      </c>
      <c r="AU109" s="22">
        <v>0</v>
      </c>
      <c r="AV109" s="22">
        <v>0</v>
      </c>
      <c r="AW109" s="22">
        <v>4113586</v>
      </c>
      <c r="AX109" s="22">
        <v>1083055</v>
      </c>
    </row>
    <row r="110" spans="1:50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3875637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3577957</v>
      </c>
      <c r="M110" s="22">
        <v>82140</v>
      </c>
      <c r="N110" s="22">
        <v>136388</v>
      </c>
      <c r="O110" s="22">
        <v>0</v>
      </c>
      <c r="P110" s="22">
        <v>353253</v>
      </c>
      <c r="Q110" s="22">
        <v>348221</v>
      </c>
      <c r="R110" s="22">
        <v>136774</v>
      </c>
      <c r="S110" s="22">
        <v>0</v>
      </c>
      <c r="T110" s="22">
        <v>-35080</v>
      </c>
      <c r="U110" s="22">
        <v>0</v>
      </c>
      <c r="V110" s="22">
        <v>10792</v>
      </c>
      <c r="W110" s="22">
        <v>627198</v>
      </c>
      <c r="X110" s="22">
        <v>340981</v>
      </c>
      <c r="Y110" s="22">
        <v>1282075</v>
      </c>
      <c r="Z110" s="22">
        <v>227987</v>
      </c>
      <c r="AA110" s="22">
        <v>0</v>
      </c>
      <c r="AB110" s="22">
        <v>0</v>
      </c>
      <c r="AC110" s="22">
        <v>0</v>
      </c>
      <c r="AD110" s="22">
        <v>0</v>
      </c>
      <c r="AE110" s="22">
        <v>109180</v>
      </c>
      <c r="AF110" s="22">
        <v>11073503</v>
      </c>
      <c r="AG110" s="22">
        <v>3351208</v>
      </c>
      <c r="AH110" s="22">
        <v>1795652</v>
      </c>
      <c r="AI110" s="22">
        <v>0</v>
      </c>
      <c r="AJ110" s="22">
        <v>1883487</v>
      </c>
      <c r="AK110" s="22">
        <v>0</v>
      </c>
      <c r="AL110" s="22">
        <v>0</v>
      </c>
      <c r="AM110" s="22">
        <v>0</v>
      </c>
      <c r="AN110" s="22">
        <v>427042</v>
      </c>
      <c r="AO110" s="22">
        <v>1162</v>
      </c>
      <c r="AP110" s="22">
        <v>0</v>
      </c>
      <c r="AQ110" s="22">
        <v>187515</v>
      </c>
      <c r="AR110" s="22">
        <v>0</v>
      </c>
      <c r="AS110" s="22">
        <v>2037703</v>
      </c>
      <c r="AT110" s="22">
        <v>0</v>
      </c>
      <c r="AU110" s="22">
        <v>0</v>
      </c>
      <c r="AV110" s="22">
        <v>34914</v>
      </c>
      <c r="AW110" s="22">
        <v>9718683</v>
      </c>
      <c r="AX110" s="22">
        <v>1354820</v>
      </c>
    </row>
    <row r="111" spans="1:50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10102920</v>
      </c>
      <c r="F111" s="22">
        <v>0</v>
      </c>
      <c r="G111" s="22">
        <v>0</v>
      </c>
      <c r="H111" s="22">
        <v>390600</v>
      </c>
      <c r="I111" s="22">
        <v>0</v>
      </c>
      <c r="J111" s="22">
        <v>0</v>
      </c>
      <c r="K111" s="22">
        <v>0</v>
      </c>
      <c r="L111" s="22">
        <v>8012271</v>
      </c>
      <c r="M111" s="22">
        <v>145075</v>
      </c>
      <c r="N111" s="22">
        <v>517717</v>
      </c>
      <c r="O111" s="22">
        <v>564336</v>
      </c>
      <c r="P111" s="22">
        <v>1420057</v>
      </c>
      <c r="Q111" s="22">
        <v>154028</v>
      </c>
      <c r="R111" s="22">
        <v>0</v>
      </c>
      <c r="S111" s="22">
        <v>0</v>
      </c>
      <c r="T111" s="22">
        <v>0</v>
      </c>
      <c r="U111" s="22">
        <v>2555097</v>
      </c>
      <c r="V111" s="22">
        <v>0</v>
      </c>
      <c r="W111" s="22">
        <v>2296935</v>
      </c>
      <c r="X111" s="22">
        <v>1733246</v>
      </c>
      <c r="Y111" s="22">
        <v>6027781</v>
      </c>
      <c r="Z111" s="22">
        <v>131101</v>
      </c>
      <c r="AA111" s="22">
        <v>37442</v>
      </c>
      <c r="AB111" s="22">
        <v>0</v>
      </c>
      <c r="AC111" s="22">
        <v>937039</v>
      </c>
      <c r="AD111" s="22">
        <v>1317085</v>
      </c>
      <c r="AE111" s="22">
        <v>255340</v>
      </c>
      <c r="AF111" s="22">
        <v>36598070</v>
      </c>
      <c r="AG111" s="22">
        <v>7713941</v>
      </c>
      <c r="AH111" s="22">
        <v>5457768</v>
      </c>
      <c r="AI111" s="22">
        <v>0</v>
      </c>
      <c r="AJ111" s="22">
        <v>3697731</v>
      </c>
      <c r="AK111" s="22">
        <v>0</v>
      </c>
      <c r="AL111" s="22">
        <v>0</v>
      </c>
      <c r="AM111" s="22">
        <v>616286</v>
      </c>
      <c r="AN111" s="22">
        <v>0</v>
      </c>
      <c r="AO111" s="22">
        <v>13696</v>
      </c>
      <c r="AP111" s="22">
        <v>67428</v>
      </c>
      <c r="AQ111" s="22">
        <v>485550</v>
      </c>
      <c r="AR111" s="22">
        <v>0</v>
      </c>
      <c r="AS111" s="22">
        <v>4427572</v>
      </c>
      <c r="AT111" s="22">
        <v>0</v>
      </c>
      <c r="AU111" s="22">
        <v>0</v>
      </c>
      <c r="AV111" s="22">
        <v>53564</v>
      </c>
      <c r="AW111" s="22">
        <v>22533536</v>
      </c>
      <c r="AX111" s="22">
        <v>14064534</v>
      </c>
    </row>
    <row r="112" spans="1:50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2489871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2116878</v>
      </c>
      <c r="M112" s="22">
        <v>54667</v>
      </c>
      <c r="N112" s="22">
        <v>83201</v>
      </c>
      <c r="O112" s="22">
        <v>0</v>
      </c>
      <c r="P112" s="22">
        <v>177724</v>
      </c>
      <c r="Q112" s="22">
        <v>535284</v>
      </c>
      <c r="R112" s="22">
        <v>41891</v>
      </c>
      <c r="S112" s="22">
        <v>0</v>
      </c>
      <c r="T112" s="22">
        <v>0</v>
      </c>
      <c r="U112" s="22">
        <v>0</v>
      </c>
      <c r="V112" s="22">
        <v>5734</v>
      </c>
      <c r="W112" s="22">
        <v>50490</v>
      </c>
      <c r="X112" s="22">
        <v>263168</v>
      </c>
      <c r="Y112" s="22">
        <v>441983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4242</v>
      </c>
      <c r="AF112" s="22">
        <v>6265133</v>
      </c>
      <c r="AG112" s="22">
        <v>1754965</v>
      </c>
      <c r="AH112" s="22">
        <v>1350612</v>
      </c>
      <c r="AI112" s="22">
        <v>0</v>
      </c>
      <c r="AJ112" s="22">
        <v>702181</v>
      </c>
      <c r="AK112" s="22">
        <v>0</v>
      </c>
      <c r="AL112" s="22">
        <v>0</v>
      </c>
      <c r="AM112" s="22">
        <v>672048</v>
      </c>
      <c r="AN112" s="22">
        <v>0</v>
      </c>
      <c r="AO112" s="22">
        <v>5551</v>
      </c>
      <c r="AP112" s="22">
        <v>0</v>
      </c>
      <c r="AQ112" s="22">
        <v>57985</v>
      </c>
      <c r="AR112" s="22">
        <v>1582</v>
      </c>
      <c r="AS112" s="22">
        <v>1206890</v>
      </c>
      <c r="AT112" s="22">
        <v>0</v>
      </c>
      <c r="AU112" s="22">
        <v>0</v>
      </c>
      <c r="AV112" s="22">
        <v>0</v>
      </c>
      <c r="AW112" s="22">
        <v>5751814</v>
      </c>
      <c r="AX112" s="22">
        <v>513319</v>
      </c>
    </row>
    <row r="113" spans="1:50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39515609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25953660</v>
      </c>
      <c r="M113" s="22">
        <v>680812</v>
      </c>
      <c r="N113" s="22">
        <v>3159125</v>
      </c>
      <c r="O113" s="22">
        <v>240578</v>
      </c>
      <c r="P113" s="22">
        <v>5133274</v>
      </c>
      <c r="Q113" s="22">
        <v>5894956</v>
      </c>
      <c r="R113" s="22">
        <v>1009251</v>
      </c>
      <c r="S113" s="22">
        <v>0</v>
      </c>
      <c r="T113" s="22">
        <v>69566</v>
      </c>
      <c r="U113" s="22">
        <v>4966080</v>
      </c>
      <c r="V113" s="22">
        <v>10001</v>
      </c>
      <c r="W113" s="22">
        <v>0</v>
      </c>
      <c r="X113" s="22">
        <v>2424546</v>
      </c>
      <c r="Y113" s="22">
        <v>641663</v>
      </c>
      <c r="Z113" s="22">
        <v>903482</v>
      </c>
      <c r="AA113" s="22">
        <v>0</v>
      </c>
      <c r="AB113" s="22">
        <v>0</v>
      </c>
      <c r="AC113" s="22">
        <v>0</v>
      </c>
      <c r="AD113" s="22">
        <v>8336370</v>
      </c>
      <c r="AE113" s="22">
        <v>515272</v>
      </c>
      <c r="AF113" s="22">
        <v>99454245</v>
      </c>
      <c r="AG113" s="22">
        <v>30449438</v>
      </c>
      <c r="AH113" s="22">
        <v>15535343</v>
      </c>
      <c r="AI113" s="22">
        <v>0</v>
      </c>
      <c r="AJ113" s="22">
        <v>6973668</v>
      </c>
      <c r="AK113" s="22">
        <v>104754</v>
      </c>
      <c r="AL113" s="22">
        <v>9416172</v>
      </c>
      <c r="AM113" s="22">
        <v>0</v>
      </c>
      <c r="AN113" s="22">
        <v>3908423</v>
      </c>
      <c r="AO113" s="22">
        <v>208805</v>
      </c>
      <c r="AP113" s="22">
        <v>0</v>
      </c>
      <c r="AQ113" s="22">
        <v>2134890</v>
      </c>
      <c r="AR113" s="22">
        <v>45960</v>
      </c>
      <c r="AS113" s="22">
        <v>15293528</v>
      </c>
      <c r="AT113" s="22">
        <v>0</v>
      </c>
      <c r="AU113" s="22">
        <v>0</v>
      </c>
      <c r="AV113" s="22">
        <v>110</v>
      </c>
      <c r="AW113" s="22">
        <v>84071091</v>
      </c>
      <c r="AX113" s="22">
        <v>15383154</v>
      </c>
    </row>
    <row r="114" spans="1:50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1443530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1000584</v>
      </c>
      <c r="M114" s="22">
        <v>54826</v>
      </c>
      <c r="N114" s="22">
        <v>6405</v>
      </c>
      <c r="O114" s="22">
        <v>7363</v>
      </c>
      <c r="P114" s="22">
        <v>86990</v>
      </c>
      <c r="Q114" s="22">
        <v>113643</v>
      </c>
      <c r="R114" s="22">
        <v>83374</v>
      </c>
      <c r="S114" s="22">
        <v>15185</v>
      </c>
      <c r="T114" s="22">
        <v>250</v>
      </c>
      <c r="U114" s="22">
        <v>0</v>
      </c>
      <c r="V114" s="22">
        <v>16260</v>
      </c>
      <c r="W114" s="22">
        <v>307814</v>
      </c>
      <c r="X114" s="22">
        <v>394242</v>
      </c>
      <c r="Y114" s="22">
        <v>56245</v>
      </c>
      <c r="Z114" s="22">
        <v>195240</v>
      </c>
      <c r="AA114" s="22">
        <v>197602</v>
      </c>
      <c r="AB114" s="22">
        <v>9343</v>
      </c>
      <c r="AC114" s="22">
        <v>0</v>
      </c>
      <c r="AD114" s="22">
        <v>0</v>
      </c>
      <c r="AE114" s="22">
        <v>18592</v>
      </c>
      <c r="AF114" s="22">
        <v>4007488</v>
      </c>
      <c r="AG114" s="22">
        <v>1008419</v>
      </c>
      <c r="AH114" s="22">
        <v>954298</v>
      </c>
      <c r="AI114" s="22">
        <v>48166</v>
      </c>
      <c r="AJ114" s="22">
        <v>804412</v>
      </c>
      <c r="AK114" s="22">
        <v>23975</v>
      </c>
      <c r="AL114" s="22">
        <v>0</v>
      </c>
      <c r="AM114" s="22">
        <v>102864</v>
      </c>
      <c r="AN114" s="22">
        <v>100925</v>
      </c>
      <c r="AO114" s="22">
        <v>6606</v>
      </c>
      <c r="AP114" s="22">
        <v>0</v>
      </c>
      <c r="AQ114" s="22">
        <v>20178</v>
      </c>
      <c r="AR114" s="22">
        <v>45477</v>
      </c>
      <c r="AS114" s="22">
        <v>515876</v>
      </c>
      <c r="AT114" s="22">
        <v>29257</v>
      </c>
      <c r="AU114" s="22">
        <v>0</v>
      </c>
      <c r="AV114" s="22">
        <v>0</v>
      </c>
      <c r="AW114" s="22">
        <v>3660453</v>
      </c>
      <c r="AX114" s="22">
        <v>347035</v>
      </c>
    </row>
    <row r="115" spans="1:50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4650530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3649985</v>
      </c>
      <c r="M115" s="22">
        <v>161977</v>
      </c>
      <c r="N115" s="22">
        <v>240127</v>
      </c>
      <c r="O115" s="22">
        <v>0</v>
      </c>
      <c r="P115" s="22">
        <v>831364</v>
      </c>
      <c r="Q115" s="22">
        <v>368157</v>
      </c>
      <c r="R115" s="22">
        <v>0</v>
      </c>
      <c r="S115" s="22">
        <v>0</v>
      </c>
      <c r="T115" s="22">
        <v>0</v>
      </c>
      <c r="U115" s="22">
        <v>0</v>
      </c>
      <c r="V115" s="22">
        <v>484866</v>
      </c>
      <c r="W115" s="22">
        <v>0</v>
      </c>
      <c r="X115" s="22">
        <v>0</v>
      </c>
      <c r="Y115" s="22">
        <v>498064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306634</v>
      </c>
      <c r="AF115" s="22">
        <v>11191704</v>
      </c>
      <c r="AG115" s="22">
        <v>2627006</v>
      </c>
      <c r="AH115" s="22">
        <v>2136198</v>
      </c>
      <c r="AI115" s="22">
        <v>0</v>
      </c>
      <c r="AJ115" s="22">
        <v>2282603</v>
      </c>
      <c r="AK115" s="22">
        <v>15128</v>
      </c>
      <c r="AL115" s="22">
        <v>0</v>
      </c>
      <c r="AM115" s="22">
        <v>212242</v>
      </c>
      <c r="AN115" s="22">
        <v>0</v>
      </c>
      <c r="AO115" s="22">
        <v>92085</v>
      </c>
      <c r="AP115" s="22">
        <v>0</v>
      </c>
      <c r="AQ115" s="22">
        <v>199210</v>
      </c>
      <c r="AR115" s="22">
        <v>73140</v>
      </c>
      <c r="AS115" s="22">
        <v>1950866</v>
      </c>
      <c r="AT115" s="22">
        <v>-9777</v>
      </c>
      <c r="AU115" s="22">
        <v>0</v>
      </c>
      <c r="AV115" s="22">
        <v>0</v>
      </c>
      <c r="AW115" s="22">
        <v>9578701</v>
      </c>
      <c r="AX115" s="22">
        <v>1613003</v>
      </c>
    </row>
    <row r="116" spans="1:50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962574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4373</v>
      </c>
      <c r="L116" s="22">
        <v>1292210</v>
      </c>
      <c r="M116" s="22">
        <v>20057</v>
      </c>
      <c r="N116" s="22">
        <v>3014</v>
      </c>
      <c r="O116" s="22">
        <v>85</v>
      </c>
      <c r="P116" s="22">
        <v>68233</v>
      </c>
      <c r="Q116" s="22">
        <v>119830</v>
      </c>
      <c r="R116" s="22">
        <v>31682</v>
      </c>
      <c r="S116" s="22">
        <v>0</v>
      </c>
      <c r="T116" s="22">
        <v>29819</v>
      </c>
      <c r="U116" s="22">
        <v>0</v>
      </c>
      <c r="V116" s="22">
        <v>0</v>
      </c>
      <c r="W116" s="22">
        <v>0</v>
      </c>
      <c r="X116" s="22">
        <v>356185</v>
      </c>
      <c r="Y116" s="22">
        <v>308524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21925</v>
      </c>
      <c r="AF116" s="22">
        <v>3218511</v>
      </c>
      <c r="AG116" s="22">
        <v>797093</v>
      </c>
      <c r="AH116" s="22">
        <v>1054786</v>
      </c>
      <c r="AI116" s="22">
        <v>2640</v>
      </c>
      <c r="AJ116" s="22">
        <v>555374</v>
      </c>
      <c r="AK116" s="22">
        <v>8429</v>
      </c>
      <c r="AL116" s="22">
        <v>42357</v>
      </c>
      <c r="AM116" s="22">
        <v>131633</v>
      </c>
      <c r="AN116" s="22">
        <v>0</v>
      </c>
      <c r="AO116" s="22">
        <v>1537</v>
      </c>
      <c r="AP116" s="22">
        <v>0</v>
      </c>
      <c r="AQ116" s="22">
        <v>53362</v>
      </c>
      <c r="AR116" s="22">
        <v>0</v>
      </c>
      <c r="AS116" s="22">
        <v>520668</v>
      </c>
      <c r="AT116" s="22">
        <v>0</v>
      </c>
      <c r="AU116" s="22">
        <v>0</v>
      </c>
      <c r="AV116" s="22">
        <v>12103</v>
      </c>
      <c r="AW116" s="22">
        <v>3179982</v>
      </c>
      <c r="AX116" s="22">
        <v>38529</v>
      </c>
    </row>
    <row r="117" spans="1:50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7590711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11924867</v>
      </c>
      <c r="M117" s="22">
        <v>77947</v>
      </c>
      <c r="N117" s="22">
        <v>108641</v>
      </c>
      <c r="O117" s="22">
        <v>232409</v>
      </c>
      <c r="P117" s="22">
        <v>721600</v>
      </c>
      <c r="Q117" s="22">
        <v>411087</v>
      </c>
      <c r="R117" s="22">
        <v>183184</v>
      </c>
      <c r="S117" s="22">
        <v>0</v>
      </c>
      <c r="T117" s="22">
        <v>0</v>
      </c>
      <c r="U117" s="22">
        <v>0</v>
      </c>
      <c r="V117" s="22">
        <v>23930</v>
      </c>
      <c r="W117" s="22">
        <v>2923952</v>
      </c>
      <c r="X117" s="22">
        <v>987326</v>
      </c>
      <c r="Y117" s="22">
        <v>556229</v>
      </c>
      <c r="Z117" s="22">
        <v>275200</v>
      </c>
      <c r="AA117" s="22">
        <v>745367</v>
      </c>
      <c r="AB117" s="22">
        <v>0</v>
      </c>
      <c r="AC117" s="22">
        <v>0</v>
      </c>
      <c r="AD117" s="22">
        <v>500000</v>
      </c>
      <c r="AE117" s="22">
        <v>391332</v>
      </c>
      <c r="AF117" s="22">
        <v>27653782</v>
      </c>
      <c r="AG117" s="22">
        <v>7773587</v>
      </c>
      <c r="AH117" s="22">
        <v>6250376</v>
      </c>
      <c r="AI117" s="22">
        <v>0</v>
      </c>
      <c r="AJ117" s="22">
        <v>5243839</v>
      </c>
      <c r="AK117" s="22">
        <v>256914</v>
      </c>
      <c r="AL117" s="22">
        <v>0</v>
      </c>
      <c r="AM117" s="22">
        <v>5000</v>
      </c>
      <c r="AN117" s="22">
        <v>51997</v>
      </c>
      <c r="AO117" s="22">
        <v>0</v>
      </c>
      <c r="AP117" s="22">
        <v>0</v>
      </c>
      <c r="AQ117" s="22">
        <v>774495</v>
      </c>
      <c r="AR117" s="22">
        <v>33958</v>
      </c>
      <c r="AS117" s="22">
        <v>3362405</v>
      </c>
      <c r="AT117" s="22">
        <v>0</v>
      </c>
      <c r="AU117" s="22">
        <v>0</v>
      </c>
      <c r="AV117" s="22">
        <v>342548</v>
      </c>
      <c r="AW117" s="22">
        <v>24095119</v>
      </c>
      <c r="AX117" s="22">
        <v>3558663</v>
      </c>
    </row>
    <row r="118" spans="1:50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6797059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5227799</v>
      </c>
      <c r="M118" s="22">
        <v>168827</v>
      </c>
      <c r="N118" s="22">
        <v>279328</v>
      </c>
      <c r="O118" s="22">
        <v>30172</v>
      </c>
      <c r="P118" s="22">
        <v>660676</v>
      </c>
      <c r="Q118" s="22">
        <v>910822</v>
      </c>
      <c r="R118" s="22">
        <v>331447</v>
      </c>
      <c r="S118" s="22">
        <v>0</v>
      </c>
      <c r="T118" s="22">
        <v>99992</v>
      </c>
      <c r="U118" s="22">
        <v>0</v>
      </c>
      <c r="V118" s="22">
        <v>2500</v>
      </c>
      <c r="W118" s="22">
        <v>0</v>
      </c>
      <c r="X118" s="22">
        <v>354235</v>
      </c>
      <c r="Y118" s="22">
        <v>2451690</v>
      </c>
      <c r="Z118" s="22">
        <v>252401</v>
      </c>
      <c r="AA118" s="22">
        <v>0</v>
      </c>
      <c r="AB118" s="22">
        <v>0</v>
      </c>
      <c r="AC118" s="22">
        <v>0</v>
      </c>
      <c r="AD118" s="22">
        <v>71678</v>
      </c>
      <c r="AE118" s="22">
        <v>58820</v>
      </c>
      <c r="AF118" s="22">
        <v>17697446</v>
      </c>
      <c r="AG118" s="22">
        <v>5433629</v>
      </c>
      <c r="AH118" s="22">
        <v>3578372</v>
      </c>
      <c r="AI118" s="22">
        <v>0</v>
      </c>
      <c r="AJ118" s="22">
        <v>1614841</v>
      </c>
      <c r="AK118" s="22">
        <v>0</v>
      </c>
      <c r="AL118" s="22">
        <v>0</v>
      </c>
      <c r="AM118" s="22">
        <v>2324601</v>
      </c>
      <c r="AN118" s="22">
        <v>714772</v>
      </c>
      <c r="AO118" s="22">
        <v>7619</v>
      </c>
      <c r="AP118" s="22">
        <v>0</v>
      </c>
      <c r="AQ118" s="22">
        <v>55857</v>
      </c>
      <c r="AR118" s="22">
        <v>0</v>
      </c>
      <c r="AS118" s="22">
        <v>3014838</v>
      </c>
      <c r="AT118" s="22">
        <v>0</v>
      </c>
      <c r="AU118" s="22">
        <v>0</v>
      </c>
      <c r="AV118" s="22">
        <v>228144</v>
      </c>
      <c r="AW118" s="22">
        <v>16972673</v>
      </c>
      <c r="AX118" s="22">
        <v>724773</v>
      </c>
    </row>
    <row r="119" spans="1:50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5250344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4523363</v>
      </c>
      <c r="M119" s="22">
        <v>99936</v>
      </c>
      <c r="N119" s="22">
        <v>209439</v>
      </c>
      <c r="O119" s="22">
        <v>25171</v>
      </c>
      <c r="P119" s="22">
        <v>923760</v>
      </c>
      <c r="Q119" s="22">
        <v>473327</v>
      </c>
      <c r="R119" s="22">
        <v>253492</v>
      </c>
      <c r="S119" s="22">
        <v>0</v>
      </c>
      <c r="T119" s="22">
        <v>0</v>
      </c>
      <c r="U119" s="22">
        <v>0</v>
      </c>
      <c r="V119" s="22">
        <v>6300</v>
      </c>
      <c r="W119" s="22">
        <v>10954</v>
      </c>
      <c r="X119" s="22">
        <v>858455</v>
      </c>
      <c r="Y119" s="22">
        <v>982098</v>
      </c>
      <c r="Z119" s="22">
        <v>562395</v>
      </c>
      <c r="AA119" s="22">
        <v>385077</v>
      </c>
      <c r="AB119" s="22">
        <v>0</v>
      </c>
      <c r="AC119" s="22">
        <v>0</v>
      </c>
      <c r="AD119" s="22">
        <v>0</v>
      </c>
      <c r="AE119" s="22">
        <v>294470</v>
      </c>
      <c r="AF119" s="22">
        <v>14858581</v>
      </c>
      <c r="AG119" s="22">
        <v>4593233</v>
      </c>
      <c r="AH119" s="22">
        <v>3154742</v>
      </c>
      <c r="AI119" s="22">
        <v>0</v>
      </c>
      <c r="AJ119" s="22">
        <v>2748579</v>
      </c>
      <c r="AK119" s="22">
        <v>0</v>
      </c>
      <c r="AL119" s="22">
        <v>0</v>
      </c>
      <c r="AM119" s="22">
        <v>342390</v>
      </c>
      <c r="AN119" s="22">
        <v>82895</v>
      </c>
      <c r="AO119" s="22">
        <v>18301</v>
      </c>
      <c r="AP119" s="22">
        <v>0</v>
      </c>
      <c r="AQ119" s="22">
        <v>55657</v>
      </c>
      <c r="AR119" s="22">
        <v>0</v>
      </c>
      <c r="AS119" s="22">
        <v>2429140</v>
      </c>
      <c r="AT119" s="22">
        <v>12198</v>
      </c>
      <c r="AU119" s="22">
        <v>0</v>
      </c>
      <c r="AV119" s="22">
        <v>0</v>
      </c>
      <c r="AW119" s="22">
        <v>13437135</v>
      </c>
      <c r="AX119" s="22">
        <v>1421446</v>
      </c>
    </row>
    <row r="120" spans="1:50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12722991</v>
      </c>
      <c r="F120" s="22">
        <v>0</v>
      </c>
      <c r="G120" s="22">
        <v>0</v>
      </c>
      <c r="H120" s="22">
        <v>0</v>
      </c>
      <c r="I120" s="22">
        <v>0</v>
      </c>
      <c r="J120" s="22">
        <v>2025</v>
      </c>
      <c r="K120" s="22">
        <v>0</v>
      </c>
      <c r="L120" s="22">
        <v>9494085</v>
      </c>
      <c r="M120" s="22">
        <v>323948</v>
      </c>
      <c r="N120" s="22">
        <v>147825</v>
      </c>
      <c r="O120" s="22">
        <v>171061</v>
      </c>
      <c r="P120" s="22">
        <v>1452580</v>
      </c>
      <c r="Q120" s="22">
        <v>894870</v>
      </c>
      <c r="R120" s="22">
        <v>878421</v>
      </c>
      <c r="S120" s="22">
        <v>0</v>
      </c>
      <c r="T120" s="22">
        <v>0</v>
      </c>
      <c r="U120" s="22">
        <v>0</v>
      </c>
      <c r="V120" s="22">
        <v>0</v>
      </c>
      <c r="W120" s="22">
        <v>52628</v>
      </c>
      <c r="X120" s="22">
        <v>4013322</v>
      </c>
      <c r="Y120" s="22">
        <v>2715444</v>
      </c>
      <c r="Z120" s="22">
        <v>2296847</v>
      </c>
      <c r="AA120" s="22">
        <v>170407</v>
      </c>
      <c r="AB120" s="22">
        <v>0</v>
      </c>
      <c r="AC120" s="22">
        <v>0</v>
      </c>
      <c r="AD120" s="22">
        <v>0</v>
      </c>
      <c r="AE120" s="22">
        <v>518212</v>
      </c>
      <c r="AF120" s="22">
        <v>35854666</v>
      </c>
      <c r="AG120" s="22">
        <v>12025976</v>
      </c>
      <c r="AH120" s="22">
        <v>5698662</v>
      </c>
      <c r="AI120" s="22">
        <v>0</v>
      </c>
      <c r="AJ120" s="22">
        <v>10524706</v>
      </c>
      <c r="AK120" s="22">
        <v>-12100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442720</v>
      </c>
      <c r="AR120" s="22">
        <v>202376</v>
      </c>
      <c r="AS120" s="22">
        <v>9387244</v>
      </c>
      <c r="AT120" s="22">
        <v>113328</v>
      </c>
      <c r="AU120" s="22">
        <v>0</v>
      </c>
      <c r="AV120" s="22">
        <v>0</v>
      </c>
      <c r="AW120" s="22">
        <v>38382912</v>
      </c>
      <c r="AX120" s="22">
        <v>-2528246</v>
      </c>
    </row>
    <row r="121" spans="1:50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10827916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9038370</v>
      </c>
      <c r="M121" s="22">
        <v>160929</v>
      </c>
      <c r="N121" s="22">
        <v>338325</v>
      </c>
      <c r="O121" s="22">
        <v>0</v>
      </c>
      <c r="P121" s="22">
        <v>2174549</v>
      </c>
      <c r="Q121" s="22">
        <v>353987</v>
      </c>
      <c r="R121" s="22">
        <v>533050</v>
      </c>
      <c r="S121" s="22">
        <v>0</v>
      </c>
      <c r="T121" s="22">
        <v>0</v>
      </c>
      <c r="U121" s="22">
        <v>0</v>
      </c>
      <c r="V121" s="22">
        <v>15000</v>
      </c>
      <c r="W121" s="22">
        <v>7023194</v>
      </c>
      <c r="X121" s="22">
        <v>1230461</v>
      </c>
      <c r="Y121" s="22">
        <v>12647534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409846</v>
      </c>
      <c r="AF121" s="22">
        <v>44753161</v>
      </c>
      <c r="AG121" s="22">
        <v>8896102</v>
      </c>
      <c r="AH121" s="22">
        <v>5433646</v>
      </c>
      <c r="AI121" s="22">
        <v>1960879</v>
      </c>
      <c r="AJ121" s="22">
        <v>3254295</v>
      </c>
      <c r="AK121" s="22">
        <v>0</v>
      </c>
      <c r="AL121" s="22">
        <v>0</v>
      </c>
      <c r="AM121" s="22">
        <v>0</v>
      </c>
      <c r="AN121" s="22">
        <v>558705</v>
      </c>
      <c r="AO121" s="22">
        <v>45602</v>
      </c>
      <c r="AP121" s="22">
        <v>0</v>
      </c>
      <c r="AQ121" s="22">
        <v>224185</v>
      </c>
      <c r="AR121" s="22">
        <v>166823</v>
      </c>
      <c r="AS121" s="22">
        <v>5780215</v>
      </c>
      <c r="AT121" s="22">
        <v>0</v>
      </c>
      <c r="AU121" s="22">
        <v>425532</v>
      </c>
      <c r="AV121" s="22">
        <v>-61365</v>
      </c>
      <c r="AW121" s="22">
        <v>26684619</v>
      </c>
      <c r="AX121" s="22">
        <v>18068542</v>
      </c>
    </row>
    <row r="122" spans="1:50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1276458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593207</v>
      </c>
      <c r="M122" s="22">
        <v>27633</v>
      </c>
      <c r="N122" s="22">
        <v>6084</v>
      </c>
      <c r="O122" s="22">
        <v>4713</v>
      </c>
      <c r="P122" s="22">
        <v>165065</v>
      </c>
      <c r="Q122" s="22">
        <v>47369</v>
      </c>
      <c r="R122" s="22">
        <v>45217</v>
      </c>
      <c r="S122" s="22">
        <v>0</v>
      </c>
      <c r="T122" s="22">
        <v>32493</v>
      </c>
      <c r="U122" s="22">
        <v>0</v>
      </c>
      <c r="V122" s="22">
        <v>1320</v>
      </c>
      <c r="W122" s="22">
        <v>0</v>
      </c>
      <c r="X122" s="22">
        <v>207304</v>
      </c>
      <c r="Y122" s="22">
        <v>216687</v>
      </c>
      <c r="Z122" s="22">
        <v>75700</v>
      </c>
      <c r="AA122" s="22">
        <v>0</v>
      </c>
      <c r="AB122" s="22">
        <v>0</v>
      </c>
      <c r="AC122" s="22">
        <v>0</v>
      </c>
      <c r="AD122" s="22">
        <v>0</v>
      </c>
      <c r="AE122" s="22">
        <v>42364</v>
      </c>
      <c r="AF122" s="22">
        <v>2741614</v>
      </c>
      <c r="AG122" s="22">
        <v>937642</v>
      </c>
      <c r="AH122" s="22">
        <v>870765</v>
      </c>
      <c r="AI122" s="22">
        <v>0</v>
      </c>
      <c r="AJ122" s="22">
        <v>306137</v>
      </c>
      <c r="AK122" s="22">
        <v>15497</v>
      </c>
      <c r="AL122" s="22">
        <v>97879</v>
      </c>
      <c r="AM122" s="22">
        <v>216612</v>
      </c>
      <c r="AN122" s="22">
        <v>0</v>
      </c>
      <c r="AO122" s="22">
        <v>3869</v>
      </c>
      <c r="AP122" s="22">
        <v>0</v>
      </c>
      <c r="AQ122" s="22">
        <v>52136</v>
      </c>
      <c r="AR122" s="22">
        <v>0</v>
      </c>
      <c r="AS122" s="22">
        <v>596055</v>
      </c>
      <c r="AT122" s="22">
        <v>0</v>
      </c>
      <c r="AU122" s="22">
        <v>0</v>
      </c>
      <c r="AV122" s="22">
        <v>0</v>
      </c>
      <c r="AW122" s="22">
        <v>3096592</v>
      </c>
      <c r="AX122" s="22">
        <v>-354978</v>
      </c>
    </row>
    <row r="123" spans="1:50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13254331</v>
      </c>
      <c r="F123" s="22">
        <v>0</v>
      </c>
      <c r="G123" s="22">
        <v>0</v>
      </c>
      <c r="H123" s="22">
        <v>0</v>
      </c>
      <c r="I123" s="22">
        <v>0</v>
      </c>
      <c r="J123" s="22">
        <v>365105</v>
      </c>
      <c r="K123" s="22">
        <v>0</v>
      </c>
      <c r="L123" s="22">
        <v>8620735</v>
      </c>
      <c r="M123" s="22">
        <v>209383</v>
      </c>
      <c r="N123" s="22">
        <v>97996</v>
      </c>
      <c r="O123" s="22">
        <v>628049</v>
      </c>
      <c r="P123" s="22">
        <v>1061611</v>
      </c>
      <c r="Q123" s="22">
        <v>1990683</v>
      </c>
      <c r="R123" s="22">
        <v>552551</v>
      </c>
      <c r="S123" s="22">
        <v>0</v>
      </c>
      <c r="T123" s="22">
        <v>50040</v>
      </c>
      <c r="U123" s="22">
        <v>0</v>
      </c>
      <c r="V123" s="22">
        <v>112879</v>
      </c>
      <c r="W123" s="22">
        <v>445709</v>
      </c>
      <c r="X123" s="22">
        <v>1521708</v>
      </c>
      <c r="Y123" s="22">
        <v>1665008</v>
      </c>
      <c r="Z123" s="22">
        <v>6779860</v>
      </c>
      <c r="AA123" s="22">
        <v>1286714</v>
      </c>
      <c r="AB123" s="22">
        <v>0</v>
      </c>
      <c r="AC123" s="22">
        <v>0</v>
      </c>
      <c r="AD123" s="22">
        <v>0</v>
      </c>
      <c r="AE123" s="22">
        <v>264697</v>
      </c>
      <c r="AF123" s="22">
        <v>38907059</v>
      </c>
      <c r="AG123" s="22">
        <v>10620484</v>
      </c>
      <c r="AH123" s="22">
        <v>7114331</v>
      </c>
      <c r="AI123" s="22">
        <v>2820293</v>
      </c>
      <c r="AJ123" s="22">
        <v>3315478</v>
      </c>
      <c r="AK123" s="22">
        <v>164285</v>
      </c>
      <c r="AL123" s="22">
        <v>97371</v>
      </c>
      <c r="AM123" s="22">
        <v>378775</v>
      </c>
      <c r="AN123" s="22">
        <v>751800</v>
      </c>
      <c r="AO123" s="22">
        <v>12068</v>
      </c>
      <c r="AP123" s="22">
        <v>0</v>
      </c>
      <c r="AQ123" s="22">
        <v>332775</v>
      </c>
      <c r="AR123" s="22">
        <v>162186</v>
      </c>
      <c r="AS123" s="22">
        <v>5430165</v>
      </c>
      <c r="AT123" s="22">
        <v>0</v>
      </c>
      <c r="AU123" s="22">
        <v>0</v>
      </c>
      <c r="AV123" s="22">
        <v>0</v>
      </c>
      <c r="AW123" s="22">
        <v>31200011</v>
      </c>
      <c r="AX123" s="22">
        <v>7707048</v>
      </c>
    </row>
    <row r="124" spans="1:50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2108724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1267248</v>
      </c>
      <c r="M124" s="22">
        <v>124794</v>
      </c>
      <c r="N124" s="22">
        <v>21071</v>
      </c>
      <c r="O124" s="22">
        <v>468</v>
      </c>
      <c r="P124" s="22">
        <v>246040</v>
      </c>
      <c r="Q124" s="22">
        <v>172840</v>
      </c>
      <c r="R124" s="22">
        <v>139478</v>
      </c>
      <c r="S124" s="22">
        <v>0</v>
      </c>
      <c r="T124" s="22">
        <v>0</v>
      </c>
      <c r="U124" s="22">
        <v>0</v>
      </c>
      <c r="V124" s="22">
        <v>4200</v>
      </c>
      <c r="W124" s="22">
        <v>0</v>
      </c>
      <c r="X124" s="22">
        <v>229668</v>
      </c>
      <c r="Y124" s="22">
        <v>443765</v>
      </c>
      <c r="Z124" s="22">
        <v>223167</v>
      </c>
      <c r="AA124" s="22">
        <v>0</v>
      </c>
      <c r="AB124" s="22">
        <v>0</v>
      </c>
      <c r="AC124" s="22">
        <v>0</v>
      </c>
      <c r="AD124" s="22">
        <v>0</v>
      </c>
      <c r="AE124" s="22">
        <v>104379</v>
      </c>
      <c r="AF124" s="22">
        <v>5085842</v>
      </c>
      <c r="AG124" s="22">
        <v>1416697</v>
      </c>
      <c r="AH124" s="22">
        <v>1236142</v>
      </c>
      <c r="AI124" s="22">
        <v>0</v>
      </c>
      <c r="AJ124" s="22">
        <v>887434</v>
      </c>
      <c r="AK124" s="22">
        <v>0</v>
      </c>
      <c r="AL124" s="22">
        <v>0</v>
      </c>
      <c r="AM124" s="22">
        <v>257665</v>
      </c>
      <c r="AN124" s="22">
        <v>0</v>
      </c>
      <c r="AO124" s="22">
        <v>1140</v>
      </c>
      <c r="AP124" s="22">
        <v>0</v>
      </c>
      <c r="AQ124" s="22">
        <v>23315</v>
      </c>
      <c r="AR124" s="22">
        <v>11153</v>
      </c>
      <c r="AS124" s="22">
        <v>928603</v>
      </c>
      <c r="AT124" s="22">
        <v>191922</v>
      </c>
      <c r="AU124" s="22">
        <v>0</v>
      </c>
      <c r="AV124" s="22">
        <v>24842</v>
      </c>
      <c r="AW124" s="22">
        <v>4978913</v>
      </c>
      <c r="AX124" s="22">
        <v>106929</v>
      </c>
    </row>
    <row r="125" spans="1:50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3222590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3637937</v>
      </c>
      <c r="M125" s="22">
        <v>123164</v>
      </c>
      <c r="N125" s="22">
        <v>0</v>
      </c>
      <c r="O125" s="22">
        <v>0</v>
      </c>
      <c r="P125" s="22">
        <v>514087</v>
      </c>
      <c r="Q125" s="22">
        <v>259798</v>
      </c>
      <c r="R125" s="22">
        <v>0</v>
      </c>
      <c r="S125" s="22">
        <v>0</v>
      </c>
      <c r="T125" s="22">
        <v>0</v>
      </c>
      <c r="U125" s="22">
        <v>0</v>
      </c>
      <c r="V125" s="22">
        <v>2845</v>
      </c>
      <c r="W125" s="22">
        <v>0</v>
      </c>
      <c r="X125" s="22">
        <v>386291</v>
      </c>
      <c r="Y125" s="22">
        <v>291502</v>
      </c>
      <c r="Z125" s="22">
        <v>371455</v>
      </c>
      <c r="AA125" s="22">
        <v>171771</v>
      </c>
      <c r="AB125" s="22">
        <v>0</v>
      </c>
      <c r="AC125" s="22">
        <v>0</v>
      </c>
      <c r="AD125" s="22">
        <v>0</v>
      </c>
      <c r="AE125" s="22">
        <v>197150</v>
      </c>
      <c r="AF125" s="22">
        <v>9178590</v>
      </c>
      <c r="AG125" s="22">
        <v>3223245</v>
      </c>
      <c r="AH125" s="22">
        <v>1015921</v>
      </c>
      <c r="AI125" s="22">
        <v>0</v>
      </c>
      <c r="AJ125" s="22">
        <v>2356287</v>
      </c>
      <c r="AK125" s="22">
        <v>124348</v>
      </c>
      <c r="AL125" s="22">
        <v>0</v>
      </c>
      <c r="AM125" s="22">
        <v>125274</v>
      </c>
      <c r="AN125" s="22">
        <v>0</v>
      </c>
      <c r="AO125" s="22">
        <v>21292</v>
      </c>
      <c r="AP125" s="22">
        <v>0</v>
      </c>
      <c r="AQ125" s="22">
        <v>43479</v>
      </c>
      <c r="AR125" s="22">
        <v>0</v>
      </c>
      <c r="AS125" s="22">
        <v>2020783</v>
      </c>
      <c r="AT125" s="22">
        <v>0</v>
      </c>
      <c r="AU125" s="22">
        <v>0</v>
      </c>
      <c r="AV125" s="22">
        <v>760414</v>
      </c>
      <c r="AW125" s="22">
        <v>9691043</v>
      </c>
      <c r="AX125" s="22">
        <v>-512453</v>
      </c>
    </row>
    <row r="126" spans="1:50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1368103</v>
      </c>
      <c r="F126" s="22">
        <v>0</v>
      </c>
      <c r="G126" s="22">
        <v>0</v>
      </c>
      <c r="H126" s="22">
        <v>0</v>
      </c>
      <c r="I126" s="22">
        <v>0</v>
      </c>
      <c r="J126" s="22">
        <v>2037</v>
      </c>
      <c r="K126" s="22">
        <v>0</v>
      </c>
      <c r="L126" s="22">
        <v>1040595</v>
      </c>
      <c r="M126" s="22">
        <v>47477</v>
      </c>
      <c r="N126" s="22">
        <v>15250</v>
      </c>
      <c r="O126" s="22">
        <v>474</v>
      </c>
      <c r="P126" s="22">
        <v>170454</v>
      </c>
      <c r="Q126" s="22">
        <v>220403</v>
      </c>
      <c r="R126" s="22">
        <v>173690</v>
      </c>
      <c r="S126" s="22">
        <v>0</v>
      </c>
      <c r="T126" s="22">
        <v>0</v>
      </c>
      <c r="U126" s="22">
        <v>0</v>
      </c>
      <c r="V126" s="22">
        <v>10500</v>
      </c>
      <c r="W126" s="22">
        <v>0</v>
      </c>
      <c r="X126" s="22">
        <v>335746</v>
      </c>
      <c r="Y126" s="22">
        <v>866007</v>
      </c>
      <c r="Z126" s="22">
        <v>64295</v>
      </c>
      <c r="AA126" s="22">
        <v>0</v>
      </c>
      <c r="AB126" s="22">
        <v>0</v>
      </c>
      <c r="AC126" s="22">
        <v>0</v>
      </c>
      <c r="AD126" s="22">
        <v>0</v>
      </c>
      <c r="AE126" s="22">
        <v>83889</v>
      </c>
      <c r="AF126" s="22">
        <v>4398920</v>
      </c>
      <c r="AG126" s="22">
        <v>1057067</v>
      </c>
      <c r="AH126" s="22">
        <v>756858</v>
      </c>
      <c r="AI126" s="22">
        <v>0</v>
      </c>
      <c r="AJ126" s="22">
        <v>942046</v>
      </c>
      <c r="AK126" s="22">
        <v>35000</v>
      </c>
      <c r="AL126" s="22">
        <v>125927</v>
      </c>
      <c r="AM126" s="22">
        <v>38092</v>
      </c>
      <c r="AN126" s="22">
        <v>44459</v>
      </c>
      <c r="AO126" s="22">
        <v>2158</v>
      </c>
      <c r="AP126" s="22">
        <v>0</v>
      </c>
      <c r="AQ126" s="22">
        <v>2846</v>
      </c>
      <c r="AR126" s="22">
        <v>0</v>
      </c>
      <c r="AS126" s="22">
        <v>472388</v>
      </c>
      <c r="AT126" s="22">
        <v>0</v>
      </c>
      <c r="AU126" s="22">
        <v>0</v>
      </c>
      <c r="AV126" s="22">
        <v>0</v>
      </c>
      <c r="AW126" s="22">
        <v>3476841</v>
      </c>
      <c r="AX126" s="22">
        <v>922079</v>
      </c>
    </row>
    <row r="127" spans="1:50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3829729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3859192</v>
      </c>
      <c r="M127" s="22">
        <v>53589</v>
      </c>
      <c r="N127" s="22">
        <v>337899</v>
      </c>
      <c r="O127" s="22">
        <v>0</v>
      </c>
      <c r="P127" s="22">
        <v>628529</v>
      </c>
      <c r="Q127" s="22">
        <v>425674</v>
      </c>
      <c r="R127" s="22">
        <v>271701</v>
      </c>
      <c r="S127" s="22">
        <v>0</v>
      </c>
      <c r="T127" s="22">
        <v>2378981</v>
      </c>
      <c r="U127" s="22">
        <v>0</v>
      </c>
      <c r="V127" s="22">
        <v>2025</v>
      </c>
      <c r="W127" s="22">
        <v>81875</v>
      </c>
      <c r="X127" s="22">
        <v>437772</v>
      </c>
      <c r="Y127" s="22">
        <v>258181</v>
      </c>
      <c r="Z127" s="22">
        <v>184339</v>
      </c>
      <c r="AA127" s="22">
        <v>0</v>
      </c>
      <c r="AB127" s="22">
        <v>0</v>
      </c>
      <c r="AC127" s="22">
        <v>0</v>
      </c>
      <c r="AD127" s="22">
        <v>0</v>
      </c>
      <c r="AE127" s="22">
        <v>66179</v>
      </c>
      <c r="AF127" s="22">
        <v>12815665</v>
      </c>
      <c r="AG127" s="22">
        <v>3327646</v>
      </c>
      <c r="AH127" s="22">
        <v>2802428</v>
      </c>
      <c r="AI127" s="22">
        <v>0</v>
      </c>
      <c r="AJ127" s="22">
        <v>1714304</v>
      </c>
      <c r="AK127" s="22">
        <v>0</v>
      </c>
      <c r="AL127" s="22">
        <v>0</v>
      </c>
      <c r="AM127" s="22">
        <v>326764</v>
      </c>
      <c r="AN127" s="22">
        <v>0</v>
      </c>
      <c r="AO127" s="22">
        <v>17999</v>
      </c>
      <c r="AP127" s="22">
        <v>196417</v>
      </c>
      <c r="AQ127" s="22">
        <v>116273</v>
      </c>
      <c r="AR127" s="22">
        <v>225665</v>
      </c>
      <c r="AS127" s="22">
        <v>2094731</v>
      </c>
      <c r="AT127" s="22">
        <v>0</v>
      </c>
      <c r="AU127" s="22">
        <v>0</v>
      </c>
      <c r="AV127" s="22">
        <v>110956</v>
      </c>
      <c r="AW127" s="22">
        <v>10933183</v>
      </c>
      <c r="AX127" s="22">
        <v>1882482</v>
      </c>
    </row>
    <row r="128" spans="1:50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4464366</v>
      </c>
      <c r="F128" s="22">
        <v>0</v>
      </c>
      <c r="G128" s="22">
        <v>0</v>
      </c>
      <c r="H128" s="22">
        <v>0</v>
      </c>
      <c r="I128" s="22">
        <v>0</v>
      </c>
      <c r="J128" s="22">
        <v>15903</v>
      </c>
      <c r="K128" s="22">
        <v>0</v>
      </c>
      <c r="L128" s="22">
        <v>2941515</v>
      </c>
      <c r="M128" s="22">
        <v>398386</v>
      </c>
      <c r="N128" s="22">
        <v>98324</v>
      </c>
      <c r="O128" s="22">
        <v>18743</v>
      </c>
      <c r="P128" s="22">
        <v>293091</v>
      </c>
      <c r="Q128" s="22">
        <v>1075597</v>
      </c>
      <c r="R128" s="22">
        <v>304670</v>
      </c>
      <c r="S128" s="22">
        <v>0</v>
      </c>
      <c r="T128" s="22">
        <v>19932</v>
      </c>
      <c r="U128" s="22">
        <v>0</v>
      </c>
      <c r="V128" s="22">
        <v>12872</v>
      </c>
      <c r="W128" s="22">
        <v>324152</v>
      </c>
      <c r="X128" s="22">
        <v>571552</v>
      </c>
      <c r="Y128" s="22">
        <v>1879024</v>
      </c>
      <c r="Z128" s="22">
        <v>2131220</v>
      </c>
      <c r="AA128" s="22">
        <v>5716922</v>
      </c>
      <c r="AB128" s="22">
        <v>0</v>
      </c>
      <c r="AC128" s="22">
        <v>0</v>
      </c>
      <c r="AD128" s="22">
        <v>0</v>
      </c>
      <c r="AE128" s="22">
        <v>391590</v>
      </c>
      <c r="AF128" s="22">
        <v>20657859</v>
      </c>
      <c r="AG128" s="22">
        <v>5425464</v>
      </c>
      <c r="AH128" s="22">
        <v>1997399</v>
      </c>
      <c r="AI128" s="22">
        <v>115090</v>
      </c>
      <c r="AJ128" s="22">
        <v>1467432</v>
      </c>
      <c r="AK128" s="22">
        <v>99705</v>
      </c>
      <c r="AL128" s="22">
        <v>0</v>
      </c>
      <c r="AM128" s="22">
        <v>0</v>
      </c>
      <c r="AN128" s="22">
        <v>163402</v>
      </c>
      <c r="AO128" s="22">
        <v>53680</v>
      </c>
      <c r="AP128" s="22">
        <v>0</v>
      </c>
      <c r="AQ128" s="22">
        <v>497531</v>
      </c>
      <c r="AR128" s="22">
        <v>0</v>
      </c>
      <c r="AS128" s="22">
        <v>2651477</v>
      </c>
      <c r="AT128" s="22">
        <v>0</v>
      </c>
      <c r="AU128" s="22">
        <v>0</v>
      </c>
      <c r="AV128" s="22">
        <v>0</v>
      </c>
      <c r="AW128" s="22">
        <v>12471180</v>
      </c>
      <c r="AX128" s="22">
        <v>8186679</v>
      </c>
    </row>
    <row r="129" spans="1:50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3415721</v>
      </c>
      <c r="F129" s="22">
        <v>0</v>
      </c>
      <c r="G129" s="22">
        <v>0</v>
      </c>
      <c r="H129" s="22">
        <v>0</v>
      </c>
      <c r="I129" s="22">
        <v>0</v>
      </c>
      <c r="J129" s="22">
        <v>332038</v>
      </c>
      <c r="K129" s="22">
        <v>0</v>
      </c>
      <c r="L129" s="22">
        <v>2691939</v>
      </c>
      <c r="M129" s="22">
        <v>62044</v>
      </c>
      <c r="N129" s="22">
        <v>37874</v>
      </c>
      <c r="O129" s="22">
        <v>13315</v>
      </c>
      <c r="P129" s="22">
        <v>455015</v>
      </c>
      <c r="Q129" s="22">
        <v>25856</v>
      </c>
      <c r="R129" s="22">
        <v>398231</v>
      </c>
      <c r="S129" s="22">
        <v>0</v>
      </c>
      <c r="T129" s="22">
        <v>23962</v>
      </c>
      <c r="U129" s="22">
        <v>0</v>
      </c>
      <c r="V129" s="22">
        <v>114729</v>
      </c>
      <c r="W129" s="22">
        <v>0</v>
      </c>
      <c r="X129" s="22">
        <v>350843</v>
      </c>
      <c r="Y129" s="22">
        <v>158255</v>
      </c>
      <c r="Z129" s="22">
        <v>414617</v>
      </c>
      <c r="AA129" s="22">
        <v>50000</v>
      </c>
      <c r="AB129" s="22">
        <v>0</v>
      </c>
      <c r="AC129" s="22">
        <v>0</v>
      </c>
      <c r="AD129" s="22">
        <v>0</v>
      </c>
      <c r="AE129" s="22">
        <v>21460</v>
      </c>
      <c r="AF129" s="22">
        <v>8565899</v>
      </c>
      <c r="AG129" s="22">
        <v>3602517</v>
      </c>
      <c r="AH129" s="22">
        <v>1644547</v>
      </c>
      <c r="AI129" s="22">
        <v>0</v>
      </c>
      <c r="AJ129" s="22">
        <v>5051099</v>
      </c>
      <c r="AK129" s="22">
        <v>0</v>
      </c>
      <c r="AL129" s="22">
        <v>0</v>
      </c>
      <c r="AM129" s="22">
        <v>0</v>
      </c>
      <c r="AN129" s="22">
        <v>0</v>
      </c>
      <c r="AO129" s="22">
        <v>186909</v>
      </c>
      <c r="AP129" s="22">
        <v>0</v>
      </c>
      <c r="AQ129" s="22">
        <v>374392</v>
      </c>
      <c r="AR129" s="22">
        <v>0</v>
      </c>
      <c r="AS129" s="22">
        <v>1700759</v>
      </c>
      <c r="AT129" s="22">
        <v>0</v>
      </c>
      <c r="AU129" s="22">
        <v>0</v>
      </c>
      <c r="AV129" s="22">
        <v>382</v>
      </c>
      <c r="AW129" s="22">
        <v>12560605</v>
      </c>
      <c r="AX129" s="22">
        <v>-3994706</v>
      </c>
    </row>
    <row r="130" spans="1:50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2501287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2417266</v>
      </c>
      <c r="M130" s="22">
        <v>78936</v>
      </c>
      <c r="N130" s="22">
        <v>0</v>
      </c>
      <c r="O130" s="22">
        <v>0</v>
      </c>
      <c r="P130" s="22">
        <v>0</v>
      </c>
      <c r="Q130" s="22">
        <v>367168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404839</v>
      </c>
      <c r="Y130" s="22">
        <v>665981</v>
      </c>
      <c r="Z130" s="22">
        <v>0</v>
      </c>
      <c r="AA130" s="22">
        <v>0</v>
      </c>
      <c r="AB130" s="22">
        <v>359655</v>
      </c>
      <c r="AC130" s="22">
        <v>0</v>
      </c>
      <c r="AD130" s="22">
        <v>0</v>
      </c>
      <c r="AE130" s="22">
        <v>700889</v>
      </c>
      <c r="AF130" s="22">
        <v>7496021</v>
      </c>
      <c r="AG130" s="22">
        <v>2258832</v>
      </c>
      <c r="AH130" s="22">
        <v>2294418</v>
      </c>
      <c r="AI130" s="22">
        <v>0</v>
      </c>
      <c r="AJ130" s="22">
        <v>706910</v>
      </c>
      <c r="AK130" s="22">
        <v>0</v>
      </c>
      <c r="AL130" s="22">
        <v>0</v>
      </c>
      <c r="AM130" s="22">
        <v>0</v>
      </c>
      <c r="AN130" s="22">
        <v>0</v>
      </c>
      <c r="AO130" s="22">
        <v>7848</v>
      </c>
      <c r="AP130" s="22">
        <v>0</v>
      </c>
      <c r="AQ130" s="22">
        <v>8416</v>
      </c>
      <c r="AR130" s="22">
        <v>0</v>
      </c>
      <c r="AS130" s="22">
        <v>1418984</v>
      </c>
      <c r="AT130" s="22">
        <v>0</v>
      </c>
      <c r="AU130" s="22">
        <v>0</v>
      </c>
      <c r="AV130" s="22">
        <v>183292</v>
      </c>
      <c r="AW130" s="22">
        <v>6878700</v>
      </c>
      <c r="AX130" s="22">
        <v>617321</v>
      </c>
    </row>
    <row r="131" spans="1:50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2849276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2227938</v>
      </c>
      <c r="M131" s="22">
        <v>19196</v>
      </c>
      <c r="N131" s="22">
        <v>22735</v>
      </c>
      <c r="O131" s="22">
        <v>1700</v>
      </c>
      <c r="P131" s="22">
        <v>548397</v>
      </c>
      <c r="Q131" s="22">
        <v>354773</v>
      </c>
      <c r="R131" s="22">
        <v>324768</v>
      </c>
      <c r="S131" s="22">
        <v>0</v>
      </c>
      <c r="T131" s="22">
        <v>29000</v>
      </c>
      <c r="U131" s="22">
        <v>0</v>
      </c>
      <c r="V131" s="22">
        <v>2744</v>
      </c>
      <c r="W131" s="22">
        <v>5005047</v>
      </c>
      <c r="X131" s="22">
        <v>431295</v>
      </c>
      <c r="Y131" s="22">
        <v>904968</v>
      </c>
      <c r="Z131" s="22">
        <v>1027101</v>
      </c>
      <c r="AA131" s="22">
        <v>230695</v>
      </c>
      <c r="AB131" s="22">
        <v>273200</v>
      </c>
      <c r="AC131" s="22">
        <v>0</v>
      </c>
      <c r="AD131" s="22">
        <v>0</v>
      </c>
      <c r="AE131" s="22">
        <v>40130</v>
      </c>
      <c r="AF131" s="22">
        <v>14292963</v>
      </c>
      <c r="AG131" s="22">
        <v>2201550</v>
      </c>
      <c r="AH131" s="22">
        <v>1832291</v>
      </c>
      <c r="AI131" s="22">
        <v>142343</v>
      </c>
      <c r="AJ131" s="22">
        <v>1991088</v>
      </c>
      <c r="AK131" s="22">
        <v>9810</v>
      </c>
      <c r="AL131" s="22">
        <v>0</v>
      </c>
      <c r="AM131" s="22">
        <v>157049</v>
      </c>
      <c r="AN131" s="22">
        <v>140980</v>
      </c>
      <c r="AO131" s="22">
        <v>7092</v>
      </c>
      <c r="AP131" s="22">
        <v>0</v>
      </c>
      <c r="AQ131" s="22">
        <v>0</v>
      </c>
      <c r="AR131" s="22">
        <v>59600</v>
      </c>
      <c r="AS131" s="22">
        <v>1311270</v>
      </c>
      <c r="AT131" s="22">
        <v>16841</v>
      </c>
      <c r="AU131" s="22">
        <v>0</v>
      </c>
      <c r="AV131" s="22">
        <v>112360</v>
      </c>
      <c r="AW131" s="22">
        <v>7982274</v>
      </c>
      <c r="AX131" s="22">
        <v>6310689</v>
      </c>
    </row>
    <row r="132" spans="1:50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1057814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731608</v>
      </c>
      <c r="M132" s="22">
        <v>31183</v>
      </c>
      <c r="N132" s="22">
        <v>8178</v>
      </c>
      <c r="O132" s="22">
        <v>2017</v>
      </c>
      <c r="P132" s="22">
        <v>155233</v>
      </c>
      <c r="Q132" s="22">
        <v>310341</v>
      </c>
      <c r="R132" s="22">
        <v>41780</v>
      </c>
      <c r="S132" s="22">
        <v>0</v>
      </c>
      <c r="T132" s="22">
        <v>14803</v>
      </c>
      <c r="U132" s="22">
        <v>0</v>
      </c>
      <c r="V132" s="22">
        <v>0</v>
      </c>
      <c r="W132" s="22">
        <v>0</v>
      </c>
      <c r="X132" s="22">
        <v>36308</v>
      </c>
      <c r="Y132" s="22">
        <v>99409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18777</v>
      </c>
      <c r="AF132" s="22">
        <v>2507451</v>
      </c>
      <c r="AG132" s="22">
        <v>535205</v>
      </c>
      <c r="AH132" s="22">
        <v>569502</v>
      </c>
      <c r="AI132" s="22">
        <v>0</v>
      </c>
      <c r="AJ132" s="22">
        <v>247481</v>
      </c>
      <c r="AK132" s="22">
        <v>0</v>
      </c>
      <c r="AL132" s="22">
        <v>29408</v>
      </c>
      <c r="AM132" s="22">
        <v>84063</v>
      </c>
      <c r="AN132" s="22">
        <v>22848</v>
      </c>
      <c r="AO132" s="22">
        <v>12951</v>
      </c>
      <c r="AP132" s="22">
        <v>0</v>
      </c>
      <c r="AQ132" s="22">
        <v>92</v>
      </c>
      <c r="AR132" s="22">
        <v>0</v>
      </c>
      <c r="AS132" s="22">
        <v>299188</v>
      </c>
      <c r="AT132" s="22">
        <v>0</v>
      </c>
      <c r="AU132" s="22">
        <v>0</v>
      </c>
      <c r="AV132" s="22">
        <v>5606</v>
      </c>
      <c r="AW132" s="22">
        <v>1806344</v>
      </c>
      <c r="AX132" s="22">
        <v>701107</v>
      </c>
    </row>
    <row r="133" spans="1:50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4185347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5474158</v>
      </c>
      <c r="M133" s="22">
        <v>116695</v>
      </c>
      <c r="N133" s="22">
        <v>0</v>
      </c>
      <c r="O133" s="22">
        <v>152848</v>
      </c>
      <c r="P133" s="22">
        <v>328795</v>
      </c>
      <c r="Q133" s="22">
        <v>662898</v>
      </c>
      <c r="R133" s="22">
        <v>419610</v>
      </c>
      <c r="S133" s="22">
        <v>0</v>
      </c>
      <c r="T133" s="22">
        <v>5437</v>
      </c>
      <c r="U133" s="22">
        <v>0</v>
      </c>
      <c r="V133" s="22">
        <v>0</v>
      </c>
      <c r="W133" s="22">
        <v>7942</v>
      </c>
      <c r="X133" s="22">
        <v>211201</v>
      </c>
      <c r="Y133" s="22">
        <v>0</v>
      </c>
      <c r="Z133" s="22">
        <v>672845</v>
      </c>
      <c r="AA133" s="22">
        <v>874000</v>
      </c>
      <c r="AB133" s="22">
        <v>0</v>
      </c>
      <c r="AC133" s="22">
        <v>0</v>
      </c>
      <c r="AD133" s="22">
        <v>0</v>
      </c>
      <c r="AE133" s="22">
        <v>126645</v>
      </c>
      <c r="AF133" s="22">
        <v>13238421</v>
      </c>
      <c r="AG133" s="22">
        <v>3448126</v>
      </c>
      <c r="AH133" s="22">
        <v>1147733</v>
      </c>
      <c r="AI133" s="22">
        <v>0</v>
      </c>
      <c r="AJ133" s="22">
        <v>4116123</v>
      </c>
      <c r="AK133" s="22">
        <v>0</v>
      </c>
      <c r="AL133" s="22">
        <v>0</v>
      </c>
      <c r="AM133" s="22">
        <v>486666</v>
      </c>
      <c r="AN133" s="22">
        <v>0</v>
      </c>
      <c r="AO133" s="22">
        <v>0</v>
      </c>
      <c r="AP133" s="22">
        <v>59800</v>
      </c>
      <c r="AQ133" s="22">
        <v>0</v>
      </c>
      <c r="AR133" s="22">
        <v>0</v>
      </c>
      <c r="AS133" s="22">
        <v>2170987</v>
      </c>
      <c r="AT133" s="22">
        <v>0</v>
      </c>
      <c r="AU133" s="22">
        <v>0</v>
      </c>
      <c r="AV133" s="22">
        <v>0</v>
      </c>
      <c r="AW133" s="22">
        <v>11429435</v>
      </c>
      <c r="AX133" s="22">
        <v>1808986</v>
      </c>
    </row>
    <row r="134" spans="1:50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15457190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10614574</v>
      </c>
      <c r="M134" s="22">
        <v>204260</v>
      </c>
      <c r="N134" s="22">
        <v>648637</v>
      </c>
      <c r="O134" s="22">
        <v>0</v>
      </c>
      <c r="P134" s="22">
        <v>2449657</v>
      </c>
      <c r="Q134" s="22">
        <v>1399177</v>
      </c>
      <c r="R134" s="22">
        <v>1037231</v>
      </c>
      <c r="S134" s="22">
        <v>0</v>
      </c>
      <c r="T134" s="22">
        <v>87416</v>
      </c>
      <c r="U134" s="22">
        <v>780800</v>
      </c>
      <c r="V134" s="22">
        <v>38283</v>
      </c>
      <c r="W134" s="22">
        <v>0</v>
      </c>
      <c r="X134" s="22">
        <v>1449341</v>
      </c>
      <c r="Y134" s="22">
        <v>13382474</v>
      </c>
      <c r="Z134" s="22">
        <v>1355066</v>
      </c>
      <c r="AA134" s="22">
        <v>0</v>
      </c>
      <c r="AB134" s="22">
        <v>0</v>
      </c>
      <c r="AC134" s="22">
        <v>0</v>
      </c>
      <c r="AD134" s="22">
        <v>0</v>
      </c>
      <c r="AE134" s="22">
        <v>280907</v>
      </c>
      <c r="AF134" s="22">
        <v>49185013</v>
      </c>
      <c r="AG134" s="22">
        <v>16666637</v>
      </c>
      <c r="AH134" s="22">
        <v>7052388</v>
      </c>
      <c r="AI134" s="22">
        <v>2506289</v>
      </c>
      <c r="AJ134" s="22">
        <v>3808528</v>
      </c>
      <c r="AK134" s="22">
        <v>49599</v>
      </c>
      <c r="AL134" s="22">
        <v>0</v>
      </c>
      <c r="AM134" s="22">
        <v>0</v>
      </c>
      <c r="AN134" s="22">
        <v>1156248</v>
      </c>
      <c r="AO134" s="22">
        <v>62896</v>
      </c>
      <c r="AP134" s="22">
        <v>0</v>
      </c>
      <c r="AQ134" s="22">
        <v>126293</v>
      </c>
      <c r="AR134" s="22">
        <v>0</v>
      </c>
      <c r="AS134" s="22">
        <v>8508974</v>
      </c>
      <c r="AT134" s="22">
        <v>8805</v>
      </c>
      <c r="AU134" s="22">
        <v>0</v>
      </c>
      <c r="AV134" s="22">
        <v>0</v>
      </c>
      <c r="AW134" s="22">
        <v>39946657</v>
      </c>
      <c r="AX134" s="22">
        <v>9238356</v>
      </c>
    </row>
    <row r="135" spans="1:50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13919680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7993524</v>
      </c>
      <c r="M135" s="22">
        <v>251776</v>
      </c>
      <c r="N135" s="22">
        <v>272280</v>
      </c>
      <c r="O135" s="22">
        <v>127473</v>
      </c>
      <c r="P135" s="22">
        <v>1804378</v>
      </c>
      <c r="Q135" s="22">
        <v>1429379</v>
      </c>
      <c r="R135" s="22">
        <v>645243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1465990</v>
      </c>
      <c r="Y135" s="22">
        <v>994375</v>
      </c>
      <c r="Z135" s="22">
        <v>3279187</v>
      </c>
      <c r="AA135" s="22">
        <v>0</v>
      </c>
      <c r="AB135" s="22">
        <v>0</v>
      </c>
      <c r="AC135" s="22">
        <v>0</v>
      </c>
      <c r="AD135" s="22">
        <v>10313</v>
      </c>
      <c r="AE135" s="22">
        <v>1174119</v>
      </c>
      <c r="AF135" s="22">
        <v>33367717</v>
      </c>
      <c r="AG135" s="22">
        <v>13372169</v>
      </c>
      <c r="AH135" s="22">
        <v>8468871</v>
      </c>
      <c r="AI135" s="22">
        <v>0</v>
      </c>
      <c r="AJ135" s="22">
        <v>4292576</v>
      </c>
      <c r="AK135" s="22">
        <v>62707</v>
      </c>
      <c r="AL135" s="22">
        <v>0</v>
      </c>
      <c r="AM135" s="22">
        <v>746278</v>
      </c>
      <c r="AN135" s="22">
        <v>0</v>
      </c>
      <c r="AO135" s="22">
        <v>39364</v>
      </c>
      <c r="AP135" s="22">
        <v>65189</v>
      </c>
      <c r="AQ135" s="22">
        <v>119134</v>
      </c>
      <c r="AR135" s="22">
        <v>139283</v>
      </c>
      <c r="AS135" s="22">
        <v>5443391</v>
      </c>
      <c r="AT135" s="22">
        <v>217248</v>
      </c>
      <c r="AU135" s="22">
        <v>0</v>
      </c>
      <c r="AV135" s="22">
        <v>0</v>
      </c>
      <c r="AW135" s="22">
        <v>32966210</v>
      </c>
      <c r="AX135" s="22">
        <v>401507</v>
      </c>
    </row>
    <row r="136" spans="1:50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9411425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11259845</v>
      </c>
      <c r="M136" s="22">
        <v>268956</v>
      </c>
      <c r="N136" s="22">
        <v>401892</v>
      </c>
      <c r="O136" s="22">
        <v>0</v>
      </c>
      <c r="P136" s="22">
        <v>2525551</v>
      </c>
      <c r="Q136" s="22">
        <v>943295</v>
      </c>
      <c r="R136" s="22">
        <v>392691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1041564</v>
      </c>
      <c r="Y136" s="22">
        <v>1134004</v>
      </c>
      <c r="Z136" s="22">
        <v>524404</v>
      </c>
      <c r="AA136" s="22">
        <v>0</v>
      </c>
      <c r="AB136" s="22">
        <v>0</v>
      </c>
      <c r="AC136" s="22">
        <v>7485</v>
      </c>
      <c r="AD136" s="22">
        <v>0</v>
      </c>
      <c r="AE136" s="22">
        <v>231080</v>
      </c>
      <c r="AF136" s="22">
        <v>28142192</v>
      </c>
      <c r="AG136" s="22">
        <v>8604758</v>
      </c>
      <c r="AH136" s="22">
        <v>8263174</v>
      </c>
      <c r="AI136" s="22">
        <v>369050</v>
      </c>
      <c r="AJ136" s="22">
        <v>6823136</v>
      </c>
      <c r="AK136" s="22">
        <v>0</v>
      </c>
      <c r="AL136" s="22">
        <v>0</v>
      </c>
      <c r="AM136" s="22">
        <v>0</v>
      </c>
      <c r="AN136" s="22">
        <v>427822</v>
      </c>
      <c r="AO136" s="22">
        <v>2854</v>
      </c>
      <c r="AP136" s="22">
        <v>0</v>
      </c>
      <c r="AQ136" s="22">
        <v>267080</v>
      </c>
      <c r="AR136" s="22">
        <v>0</v>
      </c>
      <c r="AS136" s="22">
        <v>3874482</v>
      </c>
      <c r="AT136" s="22">
        <v>0</v>
      </c>
      <c r="AU136" s="22">
        <v>17041</v>
      </c>
      <c r="AV136" s="22">
        <v>0</v>
      </c>
      <c r="AW136" s="22">
        <v>28649397</v>
      </c>
      <c r="AX136" s="22">
        <v>-507205</v>
      </c>
    </row>
    <row r="137" spans="1:50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1184330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1491373</v>
      </c>
      <c r="M137" s="22">
        <v>25140</v>
      </c>
      <c r="N137" s="22">
        <v>101997</v>
      </c>
      <c r="O137" s="22">
        <v>947</v>
      </c>
      <c r="P137" s="22">
        <v>102841</v>
      </c>
      <c r="Q137" s="22">
        <v>75588</v>
      </c>
      <c r="R137" s="22">
        <v>12625</v>
      </c>
      <c r="S137" s="22">
        <v>0</v>
      </c>
      <c r="T137" s="22">
        <v>12237</v>
      </c>
      <c r="U137" s="22">
        <v>0</v>
      </c>
      <c r="V137" s="22">
        <v>0</v>
      </c>
      <c r="W137" s="22">
        <v>0</v>
      </c>
      <c r="X137" s="22">
        <v>87562</v>
      </c>
      <c r="Y137" s="22">
        <v>70000</v>
      </c>
      <c r="Z137" s="22">
        <v>625</v>
      </c>
      <c r="AA137" s="22">
        <v>0</v>
      </c>
      <c r="AB137" s="22">
        <v>0</v>
      </c>
      <c r="AC137" s="22">
        <v>0</v>
      </c>
      <c r="AD137" s="22">
        <v>0</v>
      </c>
      <c r="AE137" s="22">
        <v>25803</v>
      </c>
      <c r="AF137" s="22">
        <v>3191068</v>
      </c>
      <c r="AG137" s="22">
        <v>760689</v>
      </c>
      <c r="AH137" s="22">
        <v>917816</v>
      </c>
      <c r="AI137" s="22">
        <v>0</v>
      </c>
      <c r="AJ137" s="22">
        <v>561450</v>
      </c>
      <c r="AK137" s="22">
        <v>0</v>
      </c>
      <c r="AL137" s="22">
        <v>47345</v>
      </c>
      <c r="AM137" s="22">
        <v>358938</v>
      </c>
      <c r="AN137" s="22">
        <v>3148</v>
      </c>
      <c r="AO137" s="22">
        <v>3508</v>
      </c>
      <c r="AP137" s="22">
        <v>4963</v>
      </c>
      <c r="AQ137" s="22">
        <v>10734</v>
      </c>
      <c r="AR137" s="22">
        <v>0</v>
      </c>
      <c r="AS137" s="22">
        <v>461375</v>
      </c>
      <c r="AT137" s="22">
        <v>0</v>
      </c>
      <c r="AU137" s="22">
        <v>0</v>
      </c>
      <c r="AV137" s="22">
        <v>0</v>
      </c>
      <c r="AW137" s="22">
        <v>3129966</v>
      </c>
      <c r="AX137" s="22">
        <v>61102</v>
      </c>
    </row>
    <row r="138" spans="1:50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2107887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1175573</v>
      </c>
      <c r="M138" s="22">
        <v>61901</v>
      </c>
      <c r="N138" s="22">
        <v>17370</v>
      </c>
      <c r="O138" s="22">
        <v>256</v>
      </c>
      <c r="P138" s="22">
        <v>298933</v>
      </c>
      <c r="Q138" s="22">
        <v>268320</v>
      </c>
      <c r="R138" s="22">
        <v>133942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254156</v>
      </c>
      <c r="Y138" s="22">
        <v>616091</v>
      </c>
      <c r="Z138" s="22">
        <v>71470</v>
      </c>
      <c r="AA138" s="22">
        <v>0</v>
      </c>
      <c r="AB138" s="22">
        <v>0</v>
      </c>
      <c r="AC138" s="22">
        <v>0</v>
      </c>
      <c r="AD138" s="22">
        <v>0</v>
      </c>
      <c r="AE138" s="22">
        <v>36670</v>
      </c>
      <c r="AF138" s="22">
        <v>5042569</v>
      </c>
      <c r="AG138" s="22">
        <v>1391979</v>
      </c>
      <c r="AH138" s="22">
        <v>925905</v>
      </c>
      <c r="AI138" s="22">
        <v>0</v>
      </c>
      <c r="AJ138" s="22">
        <v>957353</v>
      </c>
      <c r="AK138" s="22">
        <v>2636</v>
      </c>
      <c r="AL138" s="22">
        <v>0</v>
      </c>
      <c r="AM138" s="22">
        <v>37501</v>
      </c>
      <c r="AN138" s="22">
        <v>0</v>
      </c>
      <c r="AO138" s="22">
        <v>0</v>
      </c>
      <c r="AP138" s="22">
        <v>0</v>
      </c>
      <c r="AQ138" s="22">
        <v>98691</v>
      </c>
      <c r="AR138" s="22">
        <v>0</v>
      </c>
      <c r="AS138" s="22">
        <v>1105113</v>
      </c>
      <c r="AT138" s="22">
        <v>0</v>
      </c>
      <c r="AU138" s="22">
        <v>0</v>
      </c>
      <c r="AV138" s="22">
        <v>0</v>
      </c>
      <c r="AW138" s="22">
        <v>4519178</v>
      </c>
      <c r="AX138" s="22">
        <v>523391</v>
      </c>
    </row>
    <row r="139" spans="1:50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1214798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703988</v>
      </c>
      <c r="M139" s="22">
        <v>24709</v>
      </c>
      <c r="N139" s="22">
        <v>28933</v>
      </c>
      <c r="O139" s="22">
        <v>0</v>
      </c>
      <c r="P139" s="22">
        <v>227212</v>
      </c>
      <c r="Q139" s="22">
        <v>176042</v>
      </c>
      <c r="R139" s="22">
        <v>113990</v>
      </c>
      <c r="S139" s="22">
        <v>0</v>
      </c>
      <c r="T139" s="22">
        <v>12000</v>
      </c>
      <c r="U139" s="22">
        <v>0</v>
      </c>
      <c r="V139" s="22">
        <v>34610</v>
      </c>
      <c r="W139" s="22">
        <v>6052276</v>
      </c>
      <c r="X139" s="22">
        <v>141588</v>
      </c>
      <c r="Y139" s="22">
        <v>370040</v>
      </c>
      <c r="Z139" s="22">
        <v>332887</v>
      </c>
      <c r="AA139" s="22">
        <v>0</v>
      </c>
      <c r="AB139" s="22">
        <v>0</v>
      </c>
      <c r="AC139" s="22">
        <v>0</v>
      </c>
      <c r="AD139" s="22">
        <v>0</v>
      </c>
      <c r="AE139" s="22">
        <v>34734</v>
      </c>
      <c r="AF139" s="22">
        <v>9467807</v>
      </c>
      <c r="AG139" s="22">
        <v>1089047</v>
      </c>
      <c r="AH139" s="22">
        <v>590781</v>
      </c>
      <c r="AI139" s="22">
        <v>0</v>
      </c>
      <c r="AJ139" s="22">
        <v>544862</v>
      </c>
      <c r="AK139" s="22">
        <v>0</v>
      </c>
      <c r="AL139" s="22">
        <v>0</v>
      </c>
      <c r="AM139" s="22">
        <v>35993</v>
      </c>
      <c r="AN139" s="22">
        <v>0</v>
      </c>
      <c r="AO139" s="22">
        <v>0</v>
      </c>
      <c r="AP139" s="22">
        <v>0</v>
      </c>
      <c r="AQ139" s="22">
        <v>1162</v>
      </c>
      <c r="AR139" s="22">
        <v>12857</v>
      </c>
      <c r="AS139" s="22">
        <v>568917</v>
      </c>
      <c r="AT139" s="22">
        <v>0</v>
      </c>
      <c r="AU139" s="22">
        <v>0</v>
      </c>
      <c r="AV139" s="22">
        <v>102</v>
      </c>
      <c r="AW139" s="22">
        <v>2843721</v>
      </c>
      <c r="AX139" s="22">
        <v>6624086</v>
      </c>
    </row>
    <row r="140" spans="1:50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2505160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1871620</v>
      </c>
      <c r="M140" s="22">
        <v>46669</v>
      </c>
      <c r="N140" s="22">
        <v>30067</v>
      </c>
      <c r="O140" s="22">
        <v>0</v>
      </c>
      <c r="P140" s="22">
        <v>290327</v>
      </c>
      <c r="Q140" s="22">
        <v>71969</v>
      </c>
      <c r="R140" s="22">
        <v>0</v>
      </c>
      <c r="S140" s="22">
        <v>0</v>
      </c>
      <c r="T140" s="22">
        <v>456</v>
      </c>
      <c r="U140" s="22">
        <v>0</v>
      </c>
      <c r="V140" s="22">
        <v>0</v>
      </c>
      <c r="W140" s="22">
        <v>0</v>
      </c>
      <c r="X140" s="22">
        <v>417156</v>
      </c>
      <c r="Y140" s="22">
        <v>799347</v>
      </c>
      <c r="Z140" s="22">
        <v>136727</v>
      </c>
      <c r="AA140" s="22">
        <v>0</v>
      </c>
      <c r="AB140" s="22">
        <v>0</v>
      </c>
      <c r="AC140" s="22">
        <v>0</v>
      </c>
      <c r="AD140" s="22">
        <v>0</v>
      </c>
      <c r="AE140" s="22">
        <v>144829</v>
      </c>
      <c r="AF140" s="22">
        <v>6314327</v>
      </c>
      <c r="AG140" s="22">
        <v>1929571</v>
      </c>
      <c r="AH140" s="22">
        <v>1003265</v>
      </c>
      <c r="AI140" s="22">
        <v>0</v>
      </c>
      <c r="AJ140" s="22">
        <v>1346555</v>
      </c>
      <c r="AK140" s="22">
        <v>0</v>
      </c>
      <c r="AL140" s="22">
        <v>0</v>
      </c>
      <c r="AM140" s="22">
        <v>132028</v>
      </c>
      <c r="AN140" s="22">
        <v>0</v>
      </c>
      <c r="AO140" s="22">
        <v>12871</v>
      </c>
      <c r="AP140" s="22">
        <v>0</v>
      </c>
      <c r="AQ140" s="22">
        <v>15746</v>
      </c>
      <c r="AR140" s="22">
        <v>0</v>
      </c>
      <c r="AS140" s="22">
        <v>927973</v>
      </c>
      <c r="AT140" s="22">
        <v>0</v>
      </c>
      <c r="AU140" s="22">
        <v>0</v>
      </c>
      <c r="AV140" s="22">
        <v>0</v>
      </c>
      <c r="AW140" s="22">
        <v>5368009</v>
      </c>
      <c r="AX140" s="22">
        <v>946318</v>
      </c>
    </row>
    <row r="141" spans="1:50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1556943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2330201</v>
      </c>
      <c r="M141" s="22">
        <v>33440</v>
      </c>
      <c r="N141" s="22">
        <v>2055</v>
      </c>
      <c r="O141" s="22">
        <v>6622</v>
      </c>
      <c r="P141" s="22">
        <v>189953</v>
      </c>
      <c r="Q141" s="22">
        <v>92967</v>
      </c>
      <c r="R141" s="22">
        <v>22774</v>
      </c>
      <c r="S141" s="22">
        <v>0</v>
      </c>
      <c r="T141" s="22">
        <v>11472</v>
      </c>
      <c r="U141" s="22">
        <v>40000</v>
      </c>
      <c r="V141" s="22">
        <v>1320</v>
      </c>
      <c r="W141" s="22">
        <v>0</v>
      </c>
      <c r="X141" s="22">
        <v>236412</v>
      </c>
      <c r="Y141" s="22">
        <v>366916</v>
      </c>
      <c r="Z141" s="22">
        <v>521940</v>
      </c>
      <c r="AA141" s="22">
        <v>34155</v>
      </c>
      <c r="AB141" s="22">
        <v>0</v>
      </c>
      <c r="AC141" s="22">
        <v>0</v>
      </c>
      <c r="AD141" s="22">
        <v>0</v>
      </c>
      <c r="AE141" s="22">
        <v>289940</v>
      </c>
      <c r="AF141" s="22">
        <v>5737110</v>
      </c>
      <c r="AG141" s="22">
        <v>1363457</v>
      </c>
      <c r="AH141" s="22">
        <v>1036710</v>
      </c>
      <c r="AI141" s="22">
        <v>97293</v>
      </c>
      <c r="AJ141" s="22">
        <v>1323968</v>
      </c>
      <c r="AK141" s="22">
        <v>0</v>
      </c>
      <c r="AL141" s="22">
        <v>0</v>
      </c>
      <c r="AM141" s="22">
        <v>144948</v>
      </c>
      <c r="AN141" s="22">
        <v>61100</v>
      </c>
      <c r="AO141" s="22">
        <v>0</v>
      </c>
      <c r="AP141" s="22">
        <v>0</v>
      </c>
      <c r="AQ141" s="22">
        <v>50399</v>
      </c>
      <c r="AR141" s="22">
        <v>89458</v>
      </c>
      <c r="AS141" s="22">
        <v>1108322</v>
      </c>
      <c r="AT141" s="22">
        <v>0</v>
      </c>
      <c r="AU141" s="22">
        <v>0</v>
      </c>
      <c r="AV141" s="22">
        <v>122339</v>
      </c>
      <c r="AW141" s="22">
        <v>5397994</v>
      </c>
      <c r="AX141" s="22">
        <v>339116</v>
      </c>
    </row>
    <row r="142" spans="1:50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1696739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1272806</v>
      </c>
      <c r="M142" s="22">
        <v>49145</v>
      </c>
      <c r="N142" s="22">
        <v>22229</v>
      </c>
      <c r="O142" s="22">
        <v>19008</v>
      </c>
      <c r="P142" s="22">
        <v>277187</v>
      </c>
      <c r="Q142" s="22">
        <v>54141</v>
      </c>
      <c r="R142" s="22">
        <v>0</v>
      </c>
      <c r="S142" s="22">
        <v>0</v>
      </c>
      <c r="T142" s="22">
        <v>0</v>
      </c>
      <c r="U142" s="22">
        <v>0</v>
      </c>
      <c r="V142" s="22">
        <v>19346</v>
      </c>
      <c r="W142" s="22">
        <v>62140</v>
      </c>
      <c r="X142" s="22">
        <v>456176</v>
      </c>
      <c r="Y142" s="22">
        <v>217908</v>
      </c>
      <c r="Z142" s="22">
        <v>299928</v>
      </c>
      <c r="AA142" s="22">
        <v>0</v>
      </c>
      <c r="AB142" s="22">
        <v>0</v>
      </c>
      <c r="AC142" s="22">
        <v>0</v>
      </c>
      <c r="AD142" s="22">
        <v>0</v>
      </c>
      <c r="AE142" s="22">
        <v>74781</v>
      </c>
      <c r="AF142" s="22">
        <v>4521534</v>
      </c>
      <c r="AG142" s="22">
        <v>1528803</v>
      </c>
      <c r="AH142" s="22">
        <v>1102144</v>
      </c>
      <c r="AI142" s="22">
        <v>0</v>
      </c>
      <c r="AJ142" s="22">
        <v>1065749</v>
      </c>
      <c r="AK142" s="22">
        <v>0</v>
      </c>
      <c r="AL142" s="22">
        <v>64682</v>
      </c>
      <c r="AM142" s="22">
        <v>0</v>
      </c>
      <c r="AN142" s="22">
        <v>0</v>
      </c>
      <c r="AO142" s="22">
        <v>4973</v>
      </c>
      <c r="AP142" s="22">
        <v>0</v>
      </c>
      <c r="AQ142" s="22">
        <v>110895</v>
      </c>
      <c r="AR142" s="22">
        <v>0</v>
      </c>
      <c r="AS142" s="22">
        <v>1081061</v>
      </c>
      <c r="AT142" s="22">
        <v>0</v>
      </c>
      <c r="AU142" s="22">
        <v>0</v>
      </c>
      <c r="AV142" s="22">
        <v>-22664</v>
      </c>
      <c r="AW142" s="22">
        <v>4935643</v>
      </c>
      <c r="AX142" s="22">
        <v>-414109</v>
      </c>
    </row>
    <row r="143" spans="1:50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898908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633494</v>
      </c>
      <c r="M143" s="22">
        <v>52810</v>
      </c>
      <c r="N143" s="22">
        <v>3495</v>
      </c>
      <c r="O143" s="22">
        <v>0</v>
      </c>
      <c r="P143" s="22">
        <v>72331</v>
      </c>
      <c r="Q143" s="22">
        <v>88610</v>
      </c>
      <c r="R143" s="22">
        <v>64762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272696</v>
      </c>
      <c r="Y143" s="22">
        <v>50000</v>
      </c>
      <c r="Z143" s="22">
        <v>1046</v>
      </c>
      <c r="AA143" s="22">
        <v>0</v>
      </c>
      <c r="AB143" s="22">
        <v>0</v>
      </c>
      <c r="AC143" s="22">
        <v>0</v>
      </c>
      <c r="AD143" s="22">
        <v>0</v>
      </c>
      <c r="AE143" s="22">
        <v>21028</v>
      </c>
      <c r="AF143" s="22">
        <v>2159180</v>
      </c>
      <c r="AG143" s="22">
        <v>573313</v>
      </c>
      <c r="AH143" s="22">
        <v>573189</v>
      </c>
      <c r="AI143" s="22">
        <v>136339</v>
      </c>
      <c r="AJ143" s="22">
        <v>396197</v>
      </c>
      <c r="AK143" s="22">
        <v>52677</v>
      </c>
      <c r="AL143" s="22">
        <v>552</v>
      </c>
      <c r="AM143" s="22">
        <v>17813</v>
      </c>
      <c r="AN143" s="22">
        <v>14597</v>
      </c>
      <c r="AO143" s="22">
        <v>334</v>
      </c>
      <c r="AP143" s="22">
        <v>0</v>
      </c>
      <c r="AQ143" s="22">
        <v>4783</v>
      </c>
      <c r="AR143" s="22">
        <v>8047</v>
      </c>
      <c r="AS143" s="22">
        <v>376344</v>
      </c>
      <c r="AT143" s="22">
        <v>0</v>
      </c>
      <c r="AU143" s="22">
        <v>0</v>
      </c>
      <c r="AV143" s="22">
        <v>0</v>
      </c>
      <c r="AW143" s="22">
        <v>2154185</v>
      </c>
      <c r="AX143" s="22">
        <v>4995</v>
      </c>
    </row>
    <row r="144" spans="1:50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947755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623861</v>
      </c>
      <c r="M144" s="22">
        <v>17454</v>
      </c>
      <c r="N144" s="22">
        <v>11285</v>
      </c>
      <c r="O144" s="22">
        <v>0</v>
      </c>
      <c r="P144" s="22">
        <v>198056</v>
      </c>
      <c r="Q144" s="22">
        <v>87064</v>
      </c>
      <c r="R144" s="22">
        <v>50803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161747</v>
      </c>
      <c r="Y144" s="22">
        <v>365214</v>
      </c>
      <c r="Z144" s="22">
        <v>46509</v>
      </c>
      <c r="AA144" s="22">
        <v>0</v>
      </c>
      <c r="AB144" s="22">
        <v>0</v>
      </c>
      <c r="AC144" s="22">
        <v>0</v>
      </c>
      <c r="AD144" s="22">
        <v>0</v>
      </c>
      <c r="AE144" s="22">
        <v>4431</v>
      </c>
      <c r="AF144" s="22">
        <v>2514179</v>
      </c>
      <c r="AG144" s="22">
        <v>801028</v>
      </c>
      <c r="AH144" s="22">
        <v>785187</v>
      </c>
      <c r="AI144" s="22">
        <v>45275</v>
      </c>
      <c r="AJ144" s="22">
        <v>471417</v>
      </c>
      <c r="AK144" s="22">
        <v>0</v>
      </c>
      <c r="AL144" s="22">
        <v>0</v>
      </c>
      <c r="AM144" s="22">
        <v>71098</v>
      </c>
      <c r="AN144" s="22">
        <v>0</v>
      </c>
      <c r="AO144" s="22">
        <v>1093</v>
      </c>
      <c r="AP144" s="22">
        <v>0</v>
      </c>
      <c r="AQ144" s="22">
        <v>0</v>
      </c>
      <c r="AR144" s="22">
        <v>11823</v>
      </c>
      <c r="AS144" s="22">
        <v>695433</v>
      </c>
      <c r="AT144" s="22">
        <v>0</v>
      </c>
      <c r="AU144" s="22">
        <v>0</v>
      </c>
      <c r="AV144" s="22">
        <v>26529</v>
      </c>
      <c r="AW144" s="22">
        <v>2908883</v>
      </c>
      <c r="AX144" s="22">
        <v>-394704</v>
      </c>
    </row>
    <row r="145" spans="1:50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2200816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3673026</v>
      </c>
      <c r="M145" s="22">
        <v>51546</v>
      </c>
      <c r="N145" s="22">
        <v>112471</v>
      </c>
      <c r="O145" s="22">
        <v>0</v>
      </c>
      <c r="P145" s="22">
        <v>342493</v>
      </c>
      <c r="Q145" s="22">
        <v>151010</v>
      </c>
      <c r="R145" s="22">
        <v>232154</v>
      </c>
      <c r="S145" s="22">
        <v>0</v>
      </c>
      <c r="T145" s="22">
        <v>12560</v>
      </c>
      <c r="U145" s="22">
        <v>1974221</v>
      </c>
      <c r="V145" s="22">
        <v>138897</v>
      </c>
      <c r="W145" s="22">
        <v>135847</v>
      </c>
      <c r="X145" s="22">
        <v>229647</v>
      </c>
      <c r="Y145" s="22">
        <v>409531</v>
      </c>
      <c r="Z145" s="22">
        <v>189406</v>
      </c>
      <c r="AA145" s="22">
        <v>0</v>
      </c>
      <c r="AB145" s="22">
        <v>0</v>
      </c>
      <c r="AC145" s="22">
        <v>0</v>
      </c>
      <c r="AD145" s="22">
        <v>0</v>
      </c>
      <c r="AE145" s="22">
        <v>599</v>
      </c>
      <c r="AF145" s="22">
        <v>9854224</v>
      </c>
      <c r="AG145" s="22">
        <v>2074279</v>
      </c>
      <c r="AH145" s="22">
        <v>1112689</v>
      </c>
      <c r="AI145" s="22">
        <v>0</v>
      </c>
      <c r="AJ145" s="22">
        <v>1702687</v>
      </c>
      <c r="AK145" s="22">
        <v>3693</v>
      </c>
      <c r="AL145" s="22">
        <v>0</v>
      </c>
      <c r="AM145" s="22">
        <v>0</v>
      </c>
      <c r="AN145" s="22">
        <v>168346</v>
      </c>
      <c r="AO145" s="22">
        <v>0</v>
      </c>
      <c r="AP145" s="22">
        <v>0</v>
      </c>
      <c r="AQ145" s="22">
        <v>36299</v>
      </c>
      <c r="AR145" s="22">
        <v>316793</v>
      </c>
      <c r="AS145" s="22">
        <v>1909949</v>
      </c>
      <c r="AT145" s="22">
        <v>2991</v>
      </c>
      <c r="AU145" s="22">
        <v>0</v>
      </c>
      <c r="AV145" s="22">
        <v>4513</v>
      </c>
      <c r="AW145" s="22">
        <v>7332239</v>
      </c>
      <c r="AX145" s="22">
        <v>2521985</v>
      </c>
    </row>
    <row r="146" spans="1:50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13015509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1062431</v>
      </c>
      <c r="L146" s="22">
        <v>8016893</v>
      </c>
      <c r="M146" s="22">
        <v>294063</v>
      </c>
      <c r="N146" s="22">
        <v>0</v>
      </c>
      <c r="O146" s="22">
        <v>0</v>
      </c>
      <c r="P146" s="22">
        <v>2108440</v>
      </c>
      <c r="Q146" s="22">
        <v>516775</v>
      </c>
      <c r="R146" s="22">
        <v>684373</v>
      </c>
      <c r="S146" s="22">
        <v>0</v>
      </c>
      <c r="T146" s="22">
        <v>32600</v>
      </c>
      <c r="U146" s="22">
        <v>55000</v>
      </c>
      <c r="V146" s="22">
        <v>31500</v>
      </c>
      <c r="W146" s="22">
        <v>152867</v>
      </c>
      <c r="X146" s="22">
        <v>866364</v>
      </c>
      <c r="Y146" s="22">
        <v>1814225</v>
      </c>
      <c r="Z146" s="22">
        <v>952133</v>
      </c>
      <c r="AA146" s="22">
        <v>50000</v>
      </c>
      <c r="AB146" s="22">
        <v>0</v>
      </c>
      <c r="AC146" s="22">
        <v>447062</v>
      </c>
      <c r="AD146" s="22">
        <v>230729</v>
      </c>
      <c r="AE146" s="22">
        <v>225507</v>
      </c>
      <c r="AF146" s="22">
        <v>30556471</v>
      </c>
      <c r="AG146" s="22">
        <v>12181238</v>
      </c>
      <c r="AH146" s="22">
        <v>4873604</v>
      </c>
      <c r="AI146" s="22">
        <v>2576984</v>
      </c>
      <c r="AJ146" s="22">
        <v>3582829</v>
      </c>
      <c r="AK146" s="22">
        <v>0</v>
      </c>
      <c r="AL146" s="22">
        <v>274498</v>
      </c>
      <c r="AM146" s="22">
        <v>0</v>
      </c>
      <c r="AN146" s="22">
        <v>0</v>
      </c>
      <c r="AO146" s="22">
        <v>14209</v>
      </c>
      <c r="AP146" s="22">
        <v>0</v>
      </c>
      <c r="AQ146" s="22">
        <v>490433</v>
      </c>
      <c r="AR146" s="22">
        <v>12569</v>
      </c>
      <c r="AS146" s="22">
        <v>5520686</v>
      </c>
      <c r="AT146" s="22">
        <v>0</v>
      </c>
      <c r="AU146" s="22">
        <v>0</v>
      </c>
      <c r="AV146" s="22">
        <v>28156</v>
      </c>
      <c r="AW146" s="22">
        <v>29555206</v>
      </c>
      <c r="AX146" s="22">
        <v>1001265</v>
      </c>
    </row>
    <row r="147" spans="1:50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1004742</v>
      </c>
      <c r="F147" s="22">
        <v>0</v>
      </c>
      <c r="G147" s="22">
        <v>0</v>
      </c>
      <c r="H147" s="22">
        <v>0</v>
      </c>
      <c r="I147" s="22">
        <v>0</v>
      </c>
      <c r="J147" s="22">
        <v>37807</v>
      </c>
      <c r="K147" s="22">
        <v>0</v>
      </c>
      <c r="L147" s="22">
        <v>606087</v>
      </c>
      <c r="M147" s="22">
        <v>38664</v>
      </c>
      <c r="N147" s="22">
        <v>7145</v>
      </c>
      <c r="O147" s="22">
        <v>0</v>
      </c>
      <c r="P147" s="22">
        <v>137378</v>
      </c>
      <c r="Q147" s="22">
        <v>34925</v>
      </c>
      <c r="R147" s="22">
        <v>68051</v>
      </c>
      <c r="S147" s="22">
        <v>2862</v>
      </c>
      <c r="T147" s="22">
        <v>6672</v>
      </c>
      <c r="U147" s="22">
        <v>0</v>
      </c>
      <c r="V147" s="22">
        <v>4200</v>
      </c>
      <c r="W147" s="22">
        <v>0</v>
      </c>
      <c r="X147" s="22">
        <v>79564</v>
      </c>
      <c r="Y147" s="22">
        <v>343738</v>
      </c>
      <c r="Z147" s="22">
        <v>35325</v>
      </c>
      <c r="AA147" s="22">
        <v>0</v>
      </c>
      <c r="AB147" s="22">
        <v>0</v>
      </c>
      <c r="AC147" s="22">
        <v>0</v>
      </c>
      <c r="AD147" s="22">
        <v>0</v>
      </c>
      <c r="AE147" s="22">
        <v>3687</v>
      </c>
      <c r="AF147" s="22">
        <v>2410847</v>
      </c>
      <c r="AG147" s="22">
        <v>513089</v>
      </c>
      <c r="AH147" s="22">
        <v>634737</v>
      </c>
      <c r="AI147" s="22">
        <v>196639</v>
      </c>
      <c r="AJ147" s="22">
        <v>308750</v>
      </c>
      <c r="AK147" s="22">
        <v>-26975</v>
      </c>
      <c r="AL147" s="22">
        <v>59204</v>
      </c>
      <c r="AM147" s="22">
        <v>86360</v>
      </c>
      <c r="AN147" s="22">
        <v>0</v>
      </c>
      <c r="AO147" s="22">
        <v>2870</v>
      </c>
      <c r="AP147" s="22">
        <v>0</v>
      </c>
      <c r="AQ147" s="22">
        <v>53718</v>
      </c>
      <c r="AR147" s="22">
        <v>0</v>
      </c>
      <c r="AS147" s="22">
        <v>627771</v>
      </c>
      <c r="AT147" s="22">
        <v>0</v>
      </c>
      <c r="AU147" s="22">
        <v>0</v>
      </c>
      <c r="AV147" s="22">
        <v>27102</v>
      </c>
      <c r="AW147" s="22">
        <v>2483265</v>
      </c>
      <c r="AX147" s="22">
        <v>-72418</v>
      </c>
    </row>
    <row r="148" spans="1:50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3121966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2384507</v>
      </c>
      <c r="M148" s="22">
        <v>41918</v>
      </c>
      <c r="N148" s="22">
        <v>76740</v>
      </c>
      <c r="O148" s="22">
        <v>57525</v>
      </c>
      <c r="P148" s="22">
        <v>356467</v>
      </c>
      <c r="Q148" s="22">
        <v>354289</v>
      </c>
      <c r="R148" s="22">
        <v>194493</v>
      </c>
      <c r="S148" s="22">
        <v>0</v>
      </c>
      <c r="T148" s="22">
        <v>0</v>
      </c>
      <c r="U148" s="22">
        <v>0</v>
      </c>
      <c r="V148" s="22">
        <v>0</v>
      </c>
      <c r="W148" s="22">
        <v>260341</v>
      </c>
      <c r="X148" s="22">
        <v>133632</v>
      </c>
      <c r="Y148" s="22">
        <v>1196802</v>
      </c>
      <c r="Z148" s="22">
        <v>107300</v>
      </c>
      <c r="AA148" s="22">
        <v>0</v>
      </c>
      <c r="AB148" s="22">
        <v>0</v>
      </c>
      <c r="AC148" s="22">
        <v>0</v>
      </c>
      <c r="AD148" s="22">
        <v>0</v>
      </c>
      <c r="AE148" s="22">
        <v>57699</v>
      </c>
      <c r="AF148" s="22">
        <v>8343679</v>
      </c>
      <c r="AG148" s="22">
        <v>2155700</v>
      </c>
      <c r="AH148" s="22">
        <v>1996190</v>
      </c>
      <c r="AI148" s="22">
        <v>0</v>
      </c>
      <c r="AJ148" s="22">
        <v>1076390</v>
      </c>
      <c r="AK148" s="22">
        <v>0</v>
      </c>
      <c r="AL148" s="22">
        <v>0</v>
      </c>
      <c r="AM148" s="22">
        <v>125683</v>
      </c>
      <c r="AN148" s="22">
        <v>70430</v>
      </c>
      <c r="AO148" s="22">
        <v>6178</v>
      </c>
      <c r="AP148" s="22">
        <v>13741</v>
      </c>
      <c r="AQ148" s="22">
        <v>6282</v>
      </c>
      <c r="AR148" s="22">
        <v>20286</v>
      </c>
      <c r="AS148" s="22">
        <v>1448352</v>
      </c>
      <c r="AT148" s="22">
        <v>9024</v>
      </c>
      <c r="AU148" s="22">
        <v>0</v>
      </c>
      <c r="AV148" s="22">
        <v>0</v>
      </c>
      <c r="AW148" s="22">
        <v>6928256</v>
      </c>
      <c r="AX148" s="22">
        <v>1415423</v>
      </c>
    </row>
    <row r="149" spans="1:50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652211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1147597</v>
      </c>
      <c r="M149" s="22">
        <v>21032</v>
      </c>
      <c r="N149" s="22">
        <v>14725</v>
      </c>
      <c r="O149" s="22">
        <v>0</v>
      </c>
      <c r="P149" s="22">
        <v>81073</v>
      </c>
      <c r="Q149" s="22">
        <v>171700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76585</v>
      </c>
      <c r="X149" s="22">
        <v>60224</v>
      </c>
      <c r="Y149" s="22">
        <v>302456</v>
      </c>
      <c r="Z149" s="22">
        <v>0</v>
      </c>
      <c r="AA149" s="22">
        <v>0</v>
      </c>
      <c r="AB149" s="22">
        <v>70369</v>
      </c>
      <c r="AC149" s="22">
        <v>0</v>
      </c>
      <c r="AD149" s="22">
        <v>0</v>
      </c>
      <c r="AE149" s="22">
        <v>0</v>
      </c>
      <c r="AF149" s="22">
        <v>2597972</v>
      </c>
      <c r="AG149" s="22">
        <v>681775</v>
      </c>
      <c r="AH149" s="22">
        <v>628485</v>
      </c>
      <c r="AI149" s="22">
        <v>0</v>
      </c>
      <c r="AJ149" s="22">
        <v>483504</v>
      </c>
      <c r="AK149" s="22">
        <v>0</v>
      </c>
      <c r="AL149" s="22">
        <v>0</v>
      </c>
      <c r="AM149" s="22">
        <v>487</v>
      </c>
      <c r="AN149" s="22">
        <v>0</v>
      </c>
      <c r="AO149" s="22">
        <v>1478</v>
      </c>
      <c r="AP149" s="22">
        <v>0</v>
      </c>
      <c r="AQ149" s="22">
        <v>6503</v>
      </c>
      <c r="AR149" s="22">
        <v>0</v>
      </c>
      <c r="AS149" s="22">
        <v>644388</v>
      </c>
      <c r="AT149" s="22">
        <v>0</v>
      </c>
      <c r="AU149" s="22">
        <v>0</v>
      </c>
      <c r="AV149" s="22">
        <v>0</v>
      </c>
      <c r="AW149" s="22">
        <v>2446620</v>
      </c>
      <c r="AX149" s="22">
        <v>151352</v>
      </c>
    </row>
    <row r="150" spans="1:50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36490755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26161506</v>
      </c>
      <c r="M150" s="22">
        <v>570813</v>
      </c>
      <c r="N150" s="22">
        <v>0</v>
      </c>
      <c r="O150" s="22">
        <v>0</v>
      </c>
      <c r="P150" s="22">
        <v>5904402</v>
      </c>
      <c r="Q150" s="22">
        <v>3694698</v>
      </c>
      <c r="R150" s="22">
        <v>3093717</v>
      </c>
      <c r="S150" s="22">
        <v>0</v>
      </c>
      <c r="T150" s="22">
        <v>124349</v>
      </c>
      <c r="U150" s="22">
        <v>7608833</v>
      </c>
      <c r="V150" s="22">
        <v>53910</v>
      </c>
      <c r="W150" s="22">
        <v>0</v>
      </c>
      <c r="X150" s="22">
        <v>2073282</v>
      </c>
      <c r="Y150" s="22">
        <v>11032512</v>
      </c>
      <c r="Z150" s="22">
        <v>3820831</v>
      </c>
      <c r="AA150" s="22">
        <v>204314</v>
      </c>
      <c r="AB150" s="22">
        <v>180134</v>
      </c>
      <c r="AC150" s="22">
        <v>0</v>
      </c>
      <c r="AD150" s="22">
        <v>4006792</v>
      </c>
      <c r="AE150" s="22">
        <v>845312</v>
      </c>
      <c r="AF150" s="22">
        <v>105866160</v>
      </c>
      <c r="AG150" s="22">
        <v>36562226</v>
      </c>
      <c r="AH150" s="22">
        <v>16991873</v>
      </c>
      <c r="AI150" s="22">
        <v>5045214</v>
      </c>
      <c r="AJ150" s="22">
        <v>8918175</v>
      </c>
      <c r="AK150" s="22">
        <v>6175</v>
      </c>
      <c r="AL150" s="22">
        <v>0</v>
      </c>
      <c r="AM150" s="22">
        <v>0</v>
      </c>
      <c r="AN150" s="22">
        <v>1718853</v>
      </c>
      <c r="AO150" s="22">
        <v>146074</v>
      </c>
      <c r="AP150" s="22">
        <v>0</v>
      </c>
      <c r="AQ150" s="22">
        <v>553400</v>
      </c>
      <c r="AR150" s="22">
        <v>39502</v>
      </c>
      <c r="AS150" s="22">
        <v>13381422</v>
      </c>
      <c r="AT150" s="22">
        <v>0</v>
      </c>
      <c r="AU150" s="22">
        <v>0</v>
      </c>
      <c r="AV150" s="22">
        <v>26005</v>
      </c>
      <c r="AW150" s="22">
        <v>83388919</v>
      </c>
      <c r="AX150" s="22">
        <v>22477241</v>
      </c>
    </row>
    <row r="151" spans="1:50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11075566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335200</v>
      </c>
      <c r="L151" s="22">
        <v>10531351</v>
      </c>
      <c r="M151" s="22">
        <v>175730</v>
      </c>
      <c r="N151" s="22">
        <v>345130</v>
      </c>
      <c r="O151" s="22">
        <v>85660</v>
      </c>
      <c r="P151" s="22">
        <v>2332770</v>
      </c>
      <c r="Q151" s="22">
        <v>803523</v>
      </c>
      <c r="R151" s="22">
        <v>229921</v>
      </c>
      <c r="S151" s="22">
        <v>0</v>
      </c>
      <c r="T151" s="22">
        <v>227229</v>
      </c>
      <c r="U151" s="22">
        <v>1412795</v>
      </c>
      <c r="V151" s="22">
        <v>17600</v>
      </c>
      <c r="W151" s="22">
        <v>1736040</v>
      </c>
      <c r="X151" s="22">
        <v>1090292</v>
      </c>
      <c r="Y151" s="22">
        <v>1245922</v>
      </c>
      <c r="Z151" s="22">
        <v>659803</v>
      </c>
      <c r="AA151" s="22">
        <v>0</v>
      </c>
      <c r="AB151" s="22">
        <v>0</v>
      </c>
      <c r="AC151" s="22">
        <v>37180</v>
      </c>
      <c r="AD151" s="22">
        <v>0</v>
      </c>
      <c r="AE151" s="22">
        <v>0</v>
      </c>
      <c r="AF151" s="22">
        <v>32341712</v>
      </c>
      <c r="AG151" s="22">
        <v>9063666</v>
      </c>
      <c r="AH151" s="22">
        <v>5722731</v>
      </c>
      <c r="AI151" s="22">
        <v>0</v>
      </c>
      <c r="AJ151" s="22">
        <v>2282784</v>
      </c>
      <c r="AK151" s="22">
        <v>0</v>
      </c>
      <c r="AL151" s="22">
        <v>7529797</v>
      </c>
      <c r="AM151" s="22">
        <v>822123</v>
      </c>
      <c r="AN151" s="22">
        <v>0</v>
      </c>
      <c r="AO151" s="22">
        <v>55063</v>
      </c>
      <c r="AP151" s="22">
        <v>309695</v>
      </c>
      <c r="AQ151" s="22">
        <v>536524</v>
      </c>
      <c r="AR151" s="22">
        <v>4192</v>
      </c>
      <c r="AS151" s="22">
        <v>4631656</v>
      </c>
      <c r="AT151" s="22">
        <v>0</v>
      </c>
      <c r="AU151" s="22">
        <v>0</v>
      </c>
      <c r="AV151" s="22">
        <v>8018749</v>
      </c>
      <c r="AW151" s="22">
        <v>38976980</v>
      </c>
      <c r="AX151" s="22">
        <v>-6635268</v>
      </c>
    </row>
    <row r="152" spans="1:50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1455588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394100</v>
      </c>
      <c r="L152" s="22">
        <v>1290923</v>
      </c>
      <c r="M152" s="22">
        <v>42367</v>
      </c>
      <c r="N152" s="22">
        <v>12388</v>
      </c>
      <c r="O152" s="22">
        <v>1269</v>
      </c>
      <c r="P152" s="22">
        <v>145521</v>
      </c>
      <c r="Q152" s="22">
        <v>36366</v>
      </c>
      <c r="R152" s="22">
        <v>27600</v>
      </c>
      <c r="S152" s="22">
        <v>56000</v>
      </c>
      <c r="T152" s="22">
        <v>49986</v>
      </c>
      <c r="U152" s="22">
        <v>0</v>
      </c>
      <c r="V152" s="22">
        <v>0</v>
      </c>
      <c r="W152" s="22">
        <v>0</v>
      </c>
      <c r="X152" s="22">
        <v>219055</v>
      </c>
      <c r="Y152" s="22">
        <v>337073</v>
      </c>
      <c r="Z152" s="22">
        <v>50634</v>
      </c>
      <c r="AA152" s="22">
        <v>0</v>
      </c>
      <c r="AB152" s="22">
        <v>0</v>
      </c>
      <c r="AC152" s="22">
        <v>0</v>
      </c>
      <c r="AD152" s="22">
        <v>0</v>
      </c>
      <c r="AE152" s="22">
        <v>20412</v>
      </c>
      <c r="AF152" s="22">
        <v>4139282</v>
      </c>
      <c r="AG152" s="22">
        <v>978462</v>
      </c>
      <c r="AH152" s="22">
        <v>1698247</v>
      </c>
      <c r="AI152" s="22">
        <v>0</v>
      </c>
      <c r="AJ152" s="22">
        <v>645317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54365</v>
      </c>
      <c r="AR152" s="22">
        <v>49121</v>
      </c>
      <c r="AS152" s="22">
        <v>470040</v>
      </c>
      <c r="AT152" s="22">
        <v>0</v>
      </c>
      <c r="AU152" s="22">
        <v>0</v>
      </c>
      <c r="AV152" s="22">
        <v>242385</v>
      </c>
      <c r="AW152" s="22">
        <v>4137937</v>
      </c>
      <c r="AX152" s="22">
        <v>1345</v>
      </c>
    </row>
    <row r="153" spans="1:50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1519102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1314169</v>
      </c>
      <c r="M153" s="22">
        <v>14633</v>
      </c>
      <c r="N153" s="22">
        <v>0</v>
      </c>
      <c r="O153" s="22">
        <v>0</v>
      </c>
      <c r="P153" s="22">
        <v>239127</v>
      </c>
      <c r="Q153" s="22">
        <v>23326</v>
      </c>
      <c r="R153" s="22">
        <v>0</v>
      </c>
      <c r="S153" s="22">
        <v>0</v>
      </c>
      <c r="T153" s="22">
        <v>0</v>
      </c>
      <c r="U153" s="22">
        <v>0</v>
      </c>
      <c r="V153" s="22">
        <v>23100</v>
      </c>
      <c r="W153" s="22">
        <v>0</v>
      </c>
      <c r="X153" s="22">
        <v>232591</v>
      </c>
      <c r="Y153" s="22">
        <v>566154</v>
      </c>
      <c r="Z153" s="22">
        <v>556943</v>
      </c>
      <c r="AA153" s="22">
        <v>86602</v>
      </c>
      <c r="AB153" s="22">
        <v>0</v>
      </c>
      <c r="AC153" s="22">
        <v>0</v>
      </c>
      <c r="AD153" s="22">
        <v>0</v>
      </c>
      <c r="AE153" s="22">
        <v>246012</v>
      </c>
      <c r="AF153" s="22">
        <v>4821759</v>
      </c>
      <c r="AG153" s="22">
        <v>986145</v>
      </c>
      <c r="AH153" s="22">
        <v>1217362</v>
      </c>
      <c r="AI153" s="22">
        <v>0</v>
      </c>
      <c r="AJ153" s="22">
        <v>897139</v>
      </c>
      <c r="AK153" s="22">
        <v>0</v>
      </c>
      <c r="AL153" s="22">
        <v>0</v>
      </c>
      <c r="AM153" s="22">
        <v>163529</v>
      </c>
      <c r="AN153" s="22">
        <v>0</v>
      </c>
      <c r="AO153" s="22">
        <v>0</v>
      </c>
      <c r="AP153" s="22">
        <v>0</v>
      </c>
      <c r="AQ153" s="22">
        <v>92316</v>
      </c>
      <c r="AR153" s="22">
        <v>0</v>
      </c>
      <c r="AS153" s="22">
        <v>971210</v>
      </c>
      <c r="AT153" s="22">
        <v>0</v>
      </c>
      <c r="AU153" s="22">
        <v>0</v>
      </c>
      <c r="AV153" s="22">
        <v>3895</v>
      </c>
      <c r="AW153" s="22">
        <v>4331596</v>
      </c>
      <c r="AX153" s="22">
        <v>490163</v>
      </c>
    </row>
    <row r="154" spans="1:50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12411440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12894525</v>
      </c>
      <c r="M154" s="22">
        <v>374176</v>
      </c>
      <c r="N154" s="22">
        <v>179398</v>
      </c>
      <c r="O154" s="22">
        <v>0</v>
      </c>
      <c r="P154" s="22">
        <v>1869965</v>
      </c>
      <c r="Q154" s="22">
        <v>788695</v>
      </c>
      <c r="R154" s="22">
        <v>378168</v>
      </c>
      <c r="S154" s="22">
        <v>0</v>
      </c>
      <c r="T154" s="22">
        <v>0</v>
      </c>
      <c r="U154" s="22">
        <v>0</v>
      </c>
      <c r="V154" s="22">
        <v>5001</v>
      </c>
      <c r="W154" s="22">
        <v>1006227</v>
      </c>
      <c r="X154" s="22">
        <v>1522909</v>
      </c>
      <c r="Y154" s="22">
        <v>1834180</v>
      </c>
      <c r="Z154" s="22">
        <v>2946871</v>
      </c>
      <c r="AA154" s="22">
        <v>244789</v>
      </c>
      <c r="AB154" s="22">
        <v>0</v>
      </c>
      <c r="AC154" s="22">
        <v>0</v>
      </c>
      <c r="AD154" s="22">
        <v>0</v>
      </c>
      <c r="AE154" s="22">
        <v>653055</v>
      </c>
      <c r="AF154" s="22">
        <v>37109399</v>
      </c>
      <c r="AG154" s="22">
        <v>9869266</v>
      </c>
      <c r="AH154" s="22">
        <v>7648791</v>
      </c>
      <c r="AI154" s="22">
        <v>0</v>
      </c>
      <c r="AJ154" s="22">
        <v>4602647</v>
      </c>
      <c r="AK154" s="22">
        <v>445299</v>
      </c>
      <c r="AL154" s="22">
        <v>7324</v>
      </c>
      <c r="AM154" s="22">
        <v>221492</v>
      </c>
      <c r="AN154" s="22">
        <v>0</v>
      </c>
      <c r="AO154" s="22">
        <v>0</v>
      </c>
      <c r="AP154" s="22">
        <v>0</v>
      </c>
      <c r="AQ154" s="22">
        <v>727481</v>
      </c>
      <c r="AR154" s="22">
        <v>152776</v>
      </c>
      <c r="AS154" s="22">
        <v>6889885</v>
      </c>
      <c r="AT154" s="22">
        <v>0</v>
      </c>
      <c r="AU154" s="22">
        <v>62673</v>
      </c>
      <c r="AV154" s="22">
        <v>618922</v>
      </c>
      <c r="AW154" s="22">
        <v>31246556</v>
      </c>
      <c r="AX154" s="22">
        <v>5862843</v>
      </c>
    </row>
    <row r="155" spans="1:50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5375518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4136420</v>
      </c>
      <c r="M155" s="22">
        <v>55589</v>
      </c>
      <c r="N155" s="22">
        <v>0</v>
      </c>
      <c r="O155" s="22">
        <v>75194</v>
      </c>
      <c r="P155" s="22">
        <v>612560</v>
      </c>
      <c r="Q155" s="22">
        <v>342834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839276</v>
      </c>
      <c r="Y155" s="22">
        <v>1254669</v>
      </c>
      <c r="Z155" s="22">
        <v>190149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12882209</v>
      </c>
      <c r="AG155" s="22">
        <v>3944885</v>
      </c>
      <c r="AH155" s="22">
        <v>2592608</v>
      </c>
      <c r="AI155" s="22">
        <v>839550</v>
      </c>
      <c r="AJ155" s="22">
        <v>809699</v>
      </c>
      <c r="AK155" s="22">
        <v>0</v>
      </c>
      <c r="AL155" s="22">
        <v>1360411</v>
      </c>
      <c r="AM155" s="22">
        <v>214196</v>
      </c>
      <c r="AN155" s="22">
        <v>0</v>
      </c>
      <c r="AO155" s="22">
        <v>15229</v>
      </c>
      <c r="AP155" s="22">
        <v>0</v>
      </c>
      <c r="AQ155" s="22">
        <v>74398</v>
      </c>
      <c r="AR155" s="22">
        <v>0</v>
      </c>
      <c r="AS155" s="22">
        <v>2442436</v>
      </c>
      <c r="AT155" s="22">
        <v>-34642</v>
      </c>
      <c r="AU155" s="22">
        <v>0</v>
      </c>
      <c r="AV155" s="22">
        <v>0</v>
      </c>
      <c r="AW155" s="22">
        <v>12258770</v>
      </c>
      <c r="AX155" s="22">
        <v>623439</v>
      </c>
    </row>
    <row r="156" spans="1:50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1752323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3097174</v>
      </c>
      <c r="M156" s="22">
        <v>48234</v>
      </c>
      <c r="N156" s="22">
        <v>24683</v>
      </c>
      <c r="O156" s="22">
        <v>10782</v>
      </c>
      <c r="P156" s="22">
        <v>265062</v>
      </c>
      <c r="Q156" s="22">
        <v>243818</v>
      </c>
      <c r="R156" s="22">
        <v>0</v>
      </c>
      <c r="S156" s="22">
        <v>0</v>
      </c>
      <c r="T156" s="22">
        <v>10400</v>
      </c>
      <c r="U156" s="22">
        <v>0</v>
      </c>
      <c r="V156" s="22">
        <v>2100</v>
      </c>
      <c r="W156" s="22">
        <v>0</v>
      </c>
      <c r="X156" s="22">
        <v>191119</v>
      </c>
      <c r="Y156" s="22">
        <v>807878</v>
      </c>
      <c r="Z156" s="22">
        <v>396505</v>
      </c>
      <c r="AA156" s="22">
        <v>0</v>
      </c>
      <c r="AB156" s="22">
        <v>0</v>
      </c>
      <c r="AC156" s="22">
        <v>0</v>
      </c>
      <c r="AD156" s="22">
        <v>0</v>
      </c>
      <c r="AE156" s="22">
        <v>57965</v>
      </c>
      <c r="AF156" s="22">
        <v>6908043</v>
      </c>
      <c r="AG156" s="22">
        <v>2005822</v>
      </c>
      <c r="AH156" s="22">
        <v>1211953</v>
      </c>
      <c r="AI156" s="22">
        <v>9609</v>
      </c>
      <c r="AJ156" s="22">
        <v>1246008</v>
      </c>
      <c r="AK156" s="22">
        <v>0</v>
      </c>
      <c r="AL156" s="22">
        <v>62667</v>
      </c>
      <c r="AM156" s="22">
        <v>0</v>
      </c>
      <c r="AN156" s="22">
        <v>0</v>
      </c>
      <c r="AO156" s="22">
        <v>3811</v>
      </c>
      <c r="AP156" s="22">
        <v>0</v>
      </c>
      <c r="AQ156" s="22">
        <v>81317</v>
      </c>
      <c r="AR156" s="22">
        <v>43658</v>
      </c>
      <c r="AS156" s="22">
        <v>1376990</v>
      </c>
      <c r="AT156" s="22">
        <v>0</v>
      </c>
      <c r="AU156" s="22">
        <v>0</v>
      </c>
      <c r="AV156" s="22">
        <v>411</v>
      </c>
      <c r="AW156" s="22">
        <v>6042246</v>
      </c>
      <c r="AX156" s="22">
        <v>865797</v>
      </c>
    </row>
    <row r="157" spans="1:50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5234245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3300808</v>
      </c>
      <c r="M157" s="22">
        <v>82268</v>
      </c>
      <c r="N157" s="22">
        <v>140961</v>
      </c>
      <c r="O157" s="22">
        <v>0</v>
      </c>
      <c r="P157" s="22">
        <v>1504721</v>
      </c>
      <c r="Q157" s="22">
        <v>340394</v>
      </c>
      <c r="R157" s="22">
        <v>740785</v>
      </c>
      <c r="S157" s="22">
        <v>0</v>
      </c>
      <c r="T157" s="22">
        <v>87500</v>
      </c>
      <c r="U157" s="22">
        <v>0</v>
      </c>
      <c r="V157" s="22">
        <v>2880</v>
      </c>
      <c r="W157" s="22">
        <v>0</v>
      </c>
      <c r="X157" s="22">
        <v>1787366</v>
      </c>
      <c r="Y157" s="22">
        <v>228368</v>
      </c>
      <c r="Z157" s="22">
        <v>1064295</v>
      </c>
      <c r="AA157" s="22">
        <v>0</v>
      </c>
      <c r="AB157" s="22">
        <v>0</v>
      </c>
      <c r="AC157" s="22">
        <v>0</v>
      </c>
      <c r="AD157" s="22">
        <v>0</v>
      </c>
      <c r="AE157" s="22">
        <v>87276</v>
      </c>
      <c r="AF157" s="22">
        <v>14601867</v>
      </c>
      <c r="AG157" s="22">
        <v>5724791</v>
      </c>
      <c r="AH157" s="22">
        <v>3149336</v>
      </c>
      <c r="AI157" s="22">
        <v>0</v>
      </c>
      <c r="AJ157" s="22">
        <v>1438898</v>
      </c>
      <c r="AK157" s="22">
        <v>0</v>
      </c>
      <c r="AL157" s="22">
        <v>0</v>
      </c>
      <c r="AM157" s="22">
        <v>1906441</v>
      </c>
      <c r="AN157" s="22">
        <v>0</v>
      </c>
      <c r="AO157" s="22">
        <v>19335</v>
      </c>
      <c r="AP157" s="22">
        <v>0</v>
      </c>
      <c r="AQ157" s="22">
        <v>105087</v>
      </c>
      <c r="AR157" s="22">
        <v>89697</v>
      </c>
      <c r="AS157" s="22">
        <v>1845599</v>
      </c>
      <c r="AT157" s="22">
        <v>0</v>
      </c>
      <c r="AU157" s="22">
        <v>0</v>
      </c>
      <c r="AV157" s="22">
        <v>108944</v>
      </c>
      <c r="AW157" s="22">
        <v>14388128</v>
      </c>
      <c r="AX157" s="22">
        <v>213739</v>
      </c>
    </row>
    <row r="158" spans="1:50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8496454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10522088</v>
      </c>
      <c r="M158" s="22">
        <v>33315</v>
      </c>
      <c r="N158" s="22">
        <v>180659</v>
      </c>
      <c r="O158" s="22">
        <v>61642</v>
      </c>
      <c r="P158" s="22">
        <v>1195835</v>
      </c>
      <c r="Q158" s="22">
        <v>1034698</v>
      </c>
      <c r="R158" s="22">
        <v>671856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1160293</v>
      </c>
      <c r="Y158" s="22">
        <v>1152933</v>
      </c>
      <c r="Z158" s="22">
        <v>605310</v>
      </c>
      <c r="AA158" s="22">
        <v>0</v>
      </c>
      <c r="AB158" s="22">
        <v>0</v>
      </c>
      <c r="AC158" s="22">
        <v>0</v>
      </c>
      <c r="AD158" s="22">
        <v>0</v>
      </c>
      <c r="AE158" s="22">
        <v>202250</v>
      </c>
      <c r="AF158" s="22">
        <v>25317333</v>
      </c>
      <c r="AG158" s="22">
        <v>7020322</v>
      </c>
      <c r="AH158" s="22">
        <v>8854409</v>
      </c>
      <c r="AI158" s="22">
        <v>0</v>
      </c>
      <c r="AJ158" s="22">
        <v>3744445</v>
      </c>
      <c r="AK158" s="22">
        <v>27416</v>
      </c>
      <c r="AL158" s="22">
        <v>0</v>
      </c>
      <c r="AM158" s="22">
        <v>912873</v>
      </c>
      <c r="AN158" s="22">
        <v>0</v>
      </c>
      <c r="AO158" s="22">
        <v>27173</v>
      </c>
      <c r="AP158" s="22">
        <v>0</v>
      </c>
      <c r="AQ158" s="22">
        <v>1320341</v>
      </c>
      <c r="AR158" s="22">
        <v>920523</v>
      </c>
      <c r="AS158" s="22">
        <v>5329378</v>
      </c>
      <c r="AT158" s="22">
        <v>-172375</v>
      </c>
      <c r="AU158" s="22">
        <v>0</v>
      </c>
      <c r="AV158" s="22">
        <v>467068</v>
      </c>
      <c r="AW158" s="22">
        <v>28451573</v>
      </c>
      <c r="AX158" s="22">
        <v>-3134240</v>
      </c>
    </row>
    <row r="159" spans="1:50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2887516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1275258</v>
      </c>
      <c r="M159" s="22">
        <v>64242</v>
      </c>
      <c r="N159" s="22">
        <v>29120</v>
      </c>
      <c r="O159" s="22">
        <v>15006</v>
      </c>
      <c r="P159" s="22">
        <v>570183</v>
      </c>
      <c r="Q159" s="22">
        <v>406276</v>
      </c>
      <c r="R159" s="22">
        <v>298310</v>
      </c>
      <c r="S159" s="22">
        <v>0</v>
      </c>
      <c r="T159" s="22">
        <v>400</v>
      </c>
      <c r="U159" s="22">
        <v>0</v>
      </c>
      <c r="V159" s="22">
        <v>16289</v>
      </c>
      <c r="W159" s="22">
        <v>137069</v>
      </c>
      <c r="X159" s="22">
        <v>344705</v>
      </c>
      <c r="Y159" s="22">
        <v>799349</v>
      </c>
      <c r="Z159" s="22">
        <v>416021</v>
      </c>
      <c r="AA159" s="22">
        <v>22592</v>
      </c>
      <c r="AB159" s="22">
        <v>0</v>
      </c>
      <c r="AC159" s="22">
        <v>0</v>
      </c>
      <c r="AD159" s="22">
        <v>0</v>
      </c>
      <c r="AE159" s="22">
        <v>135789</v>
      </c>
      <c r="AF159" s="22">
        <v>7418125</v>
      </c>
      <c r="AG159" s="22">
        <v>1826152</v>
      </c>
      <c r="AH159" s="22">
        <v>1538542</v>
      </c>
      <c r="AI159" s="22">
        <v>0</v>
      </c>
      <c r="AJ159" s="22">
        <v>938577</v>
      </c>
      <c r="AK159" s="22">
        <v>56652</v>
      </c>
      <c r="AL159" s="22">
        <v>69814</v>
      </c>
      <c r="AM159" s="22">
        <v>437593</v>
      </c>
      <c r="AN159" s="22">
        <v>0</v>
      </c>
      <c r="AO159" s="22">
        <v>14369</v>
      </c>
      <c r="AP159" s="22">
        <v>12055</v>
      </c>
      <c r="AQ159" s="22">
        <v>19662</v>
      </c>
      <c r="AR159" s="22">
        <v>0</v>
      </c>
      <c r="AS159" s="22">
        <v>1555925</v>
      </c>
      <c r="AT159" s="22">
        <v>0</v>
      </c>
      <c r="AU159" s="22">
        <v>0</v>
      </c>
      <c r="AV159" s="22">
        <v>34476</v>
      </c>
      <c r="AW159" s="22">
        <v>6503817</v>
      </c>
      <c r="AX159" s="22">
        <v>914308</v>
      </c>
    </row>
    <row r="160" spans="1:50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468935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1105781</v>
      </c>
      <c r="M160" s="22">
        <v>52006</v>
      </c>
      <c r="N160" s="22">
        <v>1708</v>
      </c>
      <c r="O160" s="22">
        <v>0</v>
      </c>
      <c r="P160" s="22">
        <v>138284</v>
      </c>
      <c r="Q160" s="22">
        <v>78040</v>
      </c>
      <c r="R160" s="22">
        <v>70162</v>
      </c>
      <c r="S160" s="22">
        <v>0</v>
      </c>
      <c r="T160" s="22">
        <v>55950</v>
      </c>
      <c r="U160" s="22">
        <v>0</v>
      </c>
      <c r="V160" s="22">
        <v>55265</v>
      </c>
      <c r="W160" s="22">
        <v>78837</v>
      </c>
      <c r="X160" s="22">
        <v>813026</v>
      </c>
      <c r="Y160" s="22">
        <v>140469</v>
      </c>
      <c r="Z160" s="22">
        <v>1250000</v>
      </c>
      <c r="AA160" s="22">
        <v>0</v>
      </c>
      <c r="AB160" s="22">
        <v>0</v>
      </c>
      <c r="AC160" s="22">
        <v>0</v>
      </c>
      <c r="AD160" s="22">
        <v>0</v>
      </c>
      <c r="AE160" s="22">
        <v>150241</v>
      </c>
      <c r="AF160" s="22">
        <v>4458704</v>
      </c>
      <c r="AG160" s="22">
        <v>1442561</v>
      </c>
      <c r="AH160" s="22">
        <v>1216190</v>
      </c>
      <c r="AI160" s="22">
        <v>0</v>
      </c>
      <c r="AJ160" s="22">
        <v>1144564</v>
      </c>
      <c r="AK160" s="22">
        <v>114608</v>
      </c>
      <c r="AL160" s="22">
        <v>0</v>
      </c>
      <c r="AM160" s="22">
        <v>15799</v>
      </c>
      <c r="AN160" s="22">
        <v>0</v>
      </c>
      <c r="AO160" s="22">
        <v>82582</v>
      </c>
      <c r="AP160" s="22">
        <v>0</v>
      </c>
      <c r="AQ160" s="22">
        <v>20727</v>
      </c>
      <c r="AR160" s="22">
        <v>5262</v>
      </c>
      <c r="AS160" s="22">
        <v>1356857</v>
      </c>
      <c r="AT160" s="22">
        <v>0</v>
      </c>
      <c r="AU160" s="22">
        <v>0</v>
      </c>
      <c r="AV160" s="22">
        <v>-3015</v>
      </c>
      <c r="AW160" s="22">
        <v>5396135</v>
      </c>
      <c r="AX160" s="22">
        <v>-937431</v>
      </c>
    </row>
    <row r="161" spans="1:50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3869778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4339211</v>
      </c>
      <c r="M161" s="22">
        <v>106351</v>
      </c>
      <c r="N161" s="22">
        <v>0</v>
      </c>
      <c r="O161" s="22">
        <v>0</v>
      </c>
      <c r="P161" s="22">
        <v>529534</v>
      </c>
      <c r="Q161" s="22">
        <v>123644</v>
      </c>
      <c r="R161" s="22">
        <v>0</v>
      </c>
      <c r="S161" s="22">
        <v>0</v>
      </c>
      <c r="T161" s="22">
        <v>0</v>
      </c>
      <c r="U161" s="22">
        <v>0</v>
      </c>
      <c r="V161" s="22">
        <v>1290</v>
      </c>
      <c r="W161" s="22">
        <v>0</v>
      </c>
      <c r="X161" s="22">
        <v>577457</v>
      </c>
      <c r="Y161" s="22">
        <v>3368059</v>
      </c>
      <c r="Z161" s="22">
        <v>110543</v>
      </c>
      <c r="AA161" s="22">
        <v>0</v>
      </c>
      <c r="AB161" s="22">
        <v>0</v>
      </c>
      <c r="AC161" s="22">
        <v>0</v>
      </c>
      <c r="AD161" s="22">
        <v>0</v>
      </c>
      <c r="AE161" s="22">
        <v>425488</v>
      </c>
      <c r="AF161" s="22">
        <v>13451355</v>
      </c>
      <c r="AG161" s="22">
        <v>3635977</v>
      </c>
      <c r="AH161" s="22">
        <v>2293527</v>
      </c>
      <c r="AI161" s="22">
        <v>0</v>
      </c>
      <c r="AJ161" s="22">
        <v>1593393</v>
      </c>
      <c r="AK161" s="22">
        <v>0</v>
      </c>
      <c r="AL161" s="22">
        <v>0</v>
      </c>
      <c r="AM161" s="22">
        <v>116278</v>
      </c>
      <c r="AN161" s="22">
        <v>0</v>
      </c>
      <c r="AO161" s="22">
        <v>12345</v>
      </c>
      <c r="AP161" s="22">
        <v>0</v>
      </c>
      <c r="AQ161" s="22">
        <v>329943</v>
      </c>
      <c r="AR161" s="22">
        <v>0</v>
      </c>
      <c r="AS161" s="22">
        <v>1687426</v>
      </c>
      <c r="AT161" s="22">
        <v>137051</v>
      </c>
      <c r="AU161" s="22">
        <v>0</v>
      </c>
      <c r="AV161" s="22">
        <v>0</v>
      </c>
      <c r="AW161" s="22">
        <v>9805940</v>
      </c>
      <c r="AX161" s="22">
        <v>3645415</v>
      </c>
    </row>
    <row r="162" spans="1:50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6571307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5671569</v>
      </c>
      <c r="M162" s="22">
        <v>117736</v>
      </c>
      <c r="N162" s="22">
        <v>0</v>
      </c>
      <c r="O162" s="22">
        <v>0</v>
      </c>
      <c r="P162" s="22">
        <v>0</v>
      </c>
      <c r="Q162" s="22">
        <v>1004240</v>
      </c>
      <c r="R162" s="22">
        <v>184432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592290</v>
      </c>
      <c r="Y162" s="22">
        <v>1464139</v>
      </c>
      <c r="Z162" s="22">
        <v>12240</v>
      </c>
      <c r="AA162" s="22">
        <v>0</v>
      </c>
      <c r="AB162" s="22">
        <v>0</v>
      </c>
      <c r="AC162" s="22">
        <v>0</v>
      </c>
      <c r="AD162" s="22">
        <v>0</v>
      </c>
      <c r="AE162" s="22">
        <v>3004</v>
      </c>
      <c r="AF162" s="22">
        <v>15620957</v>
      </c>
      <c r="AG162" s="22">
        <v>3834657</v>
      </c>
      <c r="AH162" s="22">
        <v>1850548</v>
      </c>
      <c r="AI162" s="22">
        <v>0</v>
      </c>
      <c r="AJ162" s="22">
        <v>3665931</v>
      </c>
      <c r="AK162" s="22">
        <v>0</v>
      </c>
      <c r="AL162" s="22">
        <v>0</v>
      </c>
      <c r="AM162" s="22">
        <v>359543</v>
      </c>
      <c r="AN162" s="22">
        <v>0</v>
      </c>
      <c r="AO162" s="22">
        <v>0</v>
      </c>
      <c r="AP162" s="22">
        <v>0</v>
      </c>
      <c r="AQ162" s="22">
        <v>133455</v>
      </c>
      <c r="AR162" s="22">
        <v>9369</v>
      </c>
      <c r="AS162" s="22">
        <v>3520888</v>
      </c>
      <c r="AT162" s="22">
        <v>0</v>
      </c>
      <c r="AU162" s="22">
        <v>0</v>
      </c>
      <c r="AV162" s="22">
        <v>10890</v>
      </c>
      <c r="AW162" s="22">
        <v>13385281</v>
      </c>
      <c r="AX162" s="22">
        <v>2235676</v>
      </c>
    </row>
    <row r="163" spans="1:50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3404735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3206806</v>
      </c>
      <c r="M163" s="22">
        <v>159665</v>
      </c>
      <c r="N163" s="22">
        <v>107739</v>
      </c>
      <c r="O163" s="22">
        <v>4615</v>
      </c>
      <c r="P163" s="22">
        <v>0</v>
      </c>
      <c r="Q163" s="22">
        <v>230311</v>
      </c>
      <c r="R163" s="22">
        <v>238339</v>
      </c>
      <c r="S163" s="22">
        <v>0</v>
      </c>
      <c r="T163" s="22">
        <v>0</v>
      </c>
      <c r="U163" s="22">
        <v>0</v>
      </c>
      <c r="V163" s="22">
        <v>21900</v>
      </c>
      <c r="W163" s="22">
        <v>122766</v>
      </c>
      <c r="X163" s="22">
        <v>123706</v>
      </c>
      <c r="Y163" s="22">
        <v>188474</v>
      </c>
      <c r="Z163" s="22">
        <v>445159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8254215</v>
      </c>
      <c r="AG163" s="22">
        <v>2927755</v>
      </c>
      <c r="AH163" s="22">
        <v>1163462</v>
      </c>
      <c r="AI163" s="22">
        <v>0</v>
      </c>
      <c r="AJ163" s="22">
        <v>2292066</v>
      </c>
      <c r="AK163" s="22">
        <v>9528</v>
      </c>
      <c r="AL163" s="22">
        <v>76620</v>
      </c>
      <c r="AM163" s="22">
        <v>0</v>
      </c>
      <c r="AN163" s="22">
        <v>0</v>
      </c>
      <c r="AO163" s="22">
        <v>11908</v>
      </c>
      <c r="AP163" s="22">
        <v>0</v>
      </c>
      <c r="AQ163" s="22">
        <v>102150</v>
      </c>
      <c r="AR163" s="22">
        <v>0</v>
      </c>
      <c r="AS163" s="22">
        <v>1395747</v>
      </c>
      <c r="AT163" s="22">
        <v>0</v>
      </c>
      <c r="AU163" s="22">
        <v>0</v>
      </c>
      <c r="AV163" s="22">
        <v>0</v>
      </c>
      <c r="AW163" s="22">
        <v>7979236</v>
      </c>
      <c r="AX163" s="22">
        <v>274979</v>
      </c>
    </row>
    <row r="164" spans="1:50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2977891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1263349</v>
      </c>
      <c r="M164" s="22">
        <v>56613</v>
      </c>
      <c r="N164" s="22">
        <v>34480</v>
      </c>
      <c r="O164" s="22">
        <v>0</v>
      </c>
      <c r="P164" s="22">
        <v>697927</v>
      </c>
      <c r="Q164" s="22">
        <v>273316</v>
      </c>
      <c r="R164" s="22">
        <v>255584</v>
      </c>
      <c r="S164" s="22">
        <v>0</v>
      </c>
      <c r="T164" s="22">
        <v>10440</v>
      </c>
      <c r="U164" s="22">
        <v>0</v>
      </c>
      <c r="V164" s="22">
        <v>0</v>
      </c>
      <c r="W164" s="22">
        <v>0</v>
      </c>
      <c r="X164" s="22">
        <v>765830</v>
      </c>
      <c r="Y164" s="22">
        <v>297631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295089</v>
      </c>
      <c r="AF164" s="22">
        <v>6928150</v>
      </c>
      <c r="AG164" s="22">
        <v>2101297</v>
      </c>
      <c r="AH164" s="22">
        <v>1188984</v>
      </c>
      <c r="AI164" s="22">
        <v>0</v>
      </c>
      <c r="AJ164" s="22">
        <v>858066</v>
      </c>
      <c r="AK164" s="22">
        <v>0</v>
      </c>
      <c r="AL164" s="22">
        <v>0</v>
      </c>
      <c r="AM164" s="22">
        <v>476632</v>
      </c>
      <c r="AN164" s="22">
        <v>0</v>
      </c>
      <c r="AO164" s="22">
        <v>17619</v>
      </c>
      <c r="AP164" s="22">
        <v>0</v>
      </c>
      <c r="AQ164" s="22">
        <v>25660</v>
      </c>
      <c r="AR164" s="22">
        <v>756671</v>
      </c>
      <c r="AS164" s="22">
        <v>1570015</v>
      </c>
      <c r="AT164" s="22">
        <v>0</v>
      </c>
      <c r="AU164" s="22">
        <v>0</v>
      </c>
      <c r="AV164" s="22">
        <v>100228</v>
      </c>
      <c r="AW164" s="22">
        <v>7095172</v>
      </c>
      <c r="AX164" s="22">
        <v>-167022</v>
      </c>
    </row>
    <row r="165" spans="1:50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9749116</v>
      </c>
      <c r="F165" s="22">
        <v>0</v>
      </c>
      <c r="G165" s="22">
        <v>0</v>
      </c>
      <c r="H165" s="22">
        <v>0</v>
      </c>
      <c r="I165" s="22">
        <v>0</v>
      </c>
      <c r="J165" s="22">
        <v>13308</v>
      </c>
      <c r="K165" s="22">
        <v>0</v>
      </c>
      <c r="L165" s="22">
        <v>6053687</v>
      </c>
      <c r="M165" s="22">
        <v>96516</v>
      </c>
      <c r="N165" s="22">
        <v>269938</v>
      </c>
      <c r="O165" s="22">
        <v>170862</v>
      </c>
      <c r="P165" s="22">
        <v>1617736</v>
      </c>
      <c r="Q165" s="22">
        <v>1465103</v>
      </c>
      <c r="R165" s="22">
        <v>801685</v>
      </c>
      <c r="S165" s="22">
        <v>0</v>
      </c>
      <c r="T165" s="22">
        <v>0</v>
      </c>
      <c r="U165" s="22">
        <v>374000</v>
      </c>
      <c r="V165" s="22">
        <v>27402</v>
      </c>
      <c r="W165" s="22">
        <v>4544819</v>
      </c>
      <c r="X165" s="22">
        <v>1110612</v>
      </c>
      <c r="Y165" s="22">
        <v>5553122</v>
      </c>
      <c r="Z165" s="22">
        <v>2486072</v>
      </c>
      <c r="AA165" s="22">
        <v>2698899</v>
      </c>
      <c r="AB165" s="22">
        <v>0</v>
      </c>
      <c r="AC165" s="22">
        <v>0</v>
      </c>
      <c r="AD165" s="22">
        <v>0</v>
      </c>
      <c r="AE165" s="22">
        <v>1263500</v>
      </c>
      <c r="AF165" s="22">
        <v>38296377</v>
      </c>
      <c r="AG165" s="22">
        <v>8405926</v>
      </c>
      <c r="AH165" s="22">
        <v>5847813</v>
      </c>
      <c r="AI165" s="22">
        <v>0</v>
      </c>
      <c r="AJ165" s="22">
        <v>2394639</v>
      </c>
      <c r="AK165" s="22">
        <v>0</v>
      </c>
      <c r="AL165" s="22">
        <v>0</v>
      </c>
      <c r="AM165" s="22">
        <v>2361301</v>
      </c>
      <c r="AN165" s="22">
        <v>55910</v>
      </c>
      <c r="AO165" s="22">
        <v>25284</v>
      </c>
      <c r="AP165" s="22">
        <v>0</v>
      </c>
      <c r="AQ165" s="22">
        <v>106101</v>
      </c>
      <c r="AR165" s="22">
        <v>0</v>
      </c>
      <c r="AS165" s="22">
        <v>3484520</v>
      </c>
      <c r="AT165" s="22">
        <v>851</v>
      </c>
      <c r="AU165" s="22">
        <v>0</v>
      </c>
      <c r="AV165" s="22">
        <v>0</v>
      </c>
      <c r="AW165" s="22">
        <v>22682345</v>
      </c>
      <c r="AX165" s="22">
        <v>15614032</v>
      </c>
    </row>
    <row r="166" spans="1:50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905488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1267122</v>
      </c>
      <c r="M166" s="22">
        <v>24939</v>
      </c>
      <c r="N166" s="22">
        <v>3918</v>
      </c>
      <c r="O166" s="22">
        <v>200</v>
      </c>
      <c r="P166" s="22">
        <v>85672</v>
      </c>
      <c r="Q166" s="22">
        <v>184615</v>
      </c>
      <c r="R166" s="22">
        <v>16438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76984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47774</v>
      </c>
      <c r="AF166" s="22">
        <v>2613150</v>
      </c>
      <c r="AG166" s="22">
        <v>623988</v>
      </c>
      <c r="AH166" s="22">
        <v>518620</v>
      </c>
      <c r="AI166" s="22">
        <v>0</v>
      </c>
      <c r="AJ166" s="22">
        <v>405607</v>
      </c>
      <c r="AK166" s="22">
        <v>0</v>
      </c>
      <c r="AL166" s="22">
        <v>43261</v>
      </c>
      <c r="AM166" s="22">
        <v>151389</v>
      </c>
      <c r="AN166" s="22">
        <v>4010</v>
      </c>
      <c r="AO166" s="22">
        <v>462</v>
      </c>
      <c r="AP166" s="22">
        <v>0</v>
      </c>
      <c r="AQ166" s="22">
        <v>26345</v>
      </c>
      <c r="AR166" s="22">
        <v>0</v>
      </c>
      <c r="AS166" s="22">
        <v>526404</v>
      </c>
      <c r="AT166" s="22">
        <v>0</v>
      </c>
      <c r="AU166" s="22">
        <v>0</v>
      </c>
      <c r="AV166" s="22">
        <v>0</v>
      </c>
      <c r="AW166" s="22">
        <v>2300086</v>
      </c>
      <c r="AX166" s="22">
        <v>313064</v>
      </c>
    </row>
    <row r="167" spans="1:50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3053263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403476</v>
      </c>
      <c r="M167" s="22">
        <v>123896</v>
      </c>
      <c r="N167" s="22">
        <v>0</v>
      </c>
      <c r="O167" s="22">
        <v>0</v>
      </c>
      <c r="P167" s="22">
        <v>922911</v>
      </c>
      <c r="Q167" s="22">
        <v>1848587</v>
      </c>
      <c r="R167" s="22">
        <v>0</v>
      </c>
      <c r="S167" s="22">
        <v>0</v>
      </c>
      <c r="T167" s="22">
        <v>8615</v>
      </c>
      <c r="U167" s="22">
        <v>0</v>
      </c>
      <c r="V167" s="22">
        <v>8183</v>
      </c>
      <c r="W167" s="22">
        <v>0</v>
      </c>
      <c r="X167" s="22">
        <v>184934</v>
      </c>
      <c r="Y167" s="22">
        <v>540000</v>
      </c>
      <c r="Z167" s="22">
        <v>396761</v>
      </c>
      <c r="AA167" s="22">
        <v>137476</v>
      </c>
      <c r="AB167" s="22">
        <v>0</v>
      </c>
      <c r="AC167" s="22">
        <v>0</v>
      </c>
      <c r="AD167" s="22">
        <v>0</v>
      </c>
      <c r="AE167" s="22">
        <v>123902</v>
      </c>
      <c r="AF167" s="22">
        <v>7752004</v>
      </c>
      <c r="AG167" s="22">
        <v>2337753</v>
      </c>
      <c r="AH167" s="22">
        <v>1432850</v>
      </c>
      <c r="AI167" s="22">
        <v>0</v>
      </c>
      <c r="AJ167" s="22">
        <v>1137956</v>
      </c>
      <c r="AK167" s="22">
        <v>0</v>
      </c>
      <c r="AL167" s="22">
        <v>0</v>
      </c>
      <c r="AM167" s="22">
        <v>0</v>
      </c>
      <c r="AN167" s="22">
        <v>353848</v>
      </c>
      <c r="AO167" s="22">
        <v>0</v>
      </c>
      <c r="AP167" s="22">
        <v>0</v>
      </c>
      <c r="AQ167" s="22">
        <v>185579</v>
      </c>
      <c r="AR167" s="22">
        <v>376843</v>
      </c>
      <c r="AS167" s="22">
        <v>2149545</v>
      </c>
      <c r="AT167" s="22">
        <v>0</v>
      </c>
      <c r="AU167" s="22">
        <v>6036</v>
      </c>
      <c r="AV167" s="22">
        <v>2628</v>
      </c>
      <c r="AW167" s="22">
        <v>7983038</v>
      </c>
      <c r="AX167" s="22">
        <v>-231034</v>
      </c>
    </row>
    <row r="168" spans="1:50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10086294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6865419</v>
      </c>
      <c r="M168" s="22">
        <v>0</v>
      </c>
      <c r="N168" s="22">
        <v>94455</v>
      </c>
      <c r="O168" s="22">
        <v>133420</v>
      </c>
      <c r="P168" s="22">
        <v>1812534</v>
      </c>
      <c r="Q168" s="22">
        <v>856472</v>
      </c>
      <c r="R168" s="22">
        <v>3504927</v>
      </c>
      <c r="S168" s="22">
        <v>0</v>
      </c>
      <c r="T168" s="22">
        <v>72015</v>
      </c>
      <c r="U168" s="22">
        <v>0</v>
      </c>
      <c r="V168" s="22">
        <v>366224</v>
      </c>
      <c r="W168" s="22">
        <v>0</v>
      </c>
      <c r="X168" s="22">
        <v>841651</v>
      </c>
      <c r="Y168" s="22">
        <v>1660166</v>
      </c>
      <c r="Z168" s="22">
        <v>1288162</v>
      </c>
      <c r="AA168" s="22">
        <v>230192</v>
      </c>
      <c r="AB168" s="22">
        <v>0</v>
      </c>
      <c r="AC168" s="22">
        <v>0</v>
      </c>
      <c r="AD168" s="22">
        <v>203536</v>
      </c>
      <c r="AE168" s="22">
        <v>1781107</v>
      </c>
      <c r="AF168" s="22">
        <v>29796574</v>
      </c>
      <c r="AG168" s="22">
        <v>8017055</v>
      </c>
      <c r="AH168" s="22">
        <v>7562924</v>
      </c>
      <c r="AI168" s="22">
        <v>0</v>
      </c>
      <c r="AJ168" s="22">
        <v>3079252</v>
      </c>
      <c r="AK168" s="22">
        <v>0</v>
      </c>
      <c r="AL168" s="22">
        <v>0</v>
      </c>
      <c r="AM168" s="22">
        <v>0</v>
      </c>
      <c r="AN168" s="22">
        <v>438309</v>
      </c>
      <c r="AO168" s="22">
        <v>14631</v>
      </c>
      <c r="AP168" s="22">
        <v>0</v>
      </c>
      <c r="AQ168" s="22">
        <v>883261</v>
      </c>
      <c r="AR168" s="22">
        <v>0</v>
      </c>
      <c r="AS168" s="22">
        <v>6514935</v>
      </c>
      <c r="AT168" s="22">
        <v>0</v>
      </c>
      <c r="AU168" s="22">
        <v>0</v>
      </c>
      <c r="AV168" s="22">
        <v>76798</v>
      </c>
      <c r="AW168" s="22">
        <v>26587165</v>
      </c>
      <c r="AX168" s="22">
        <v>3209409</v>
      </c>
    </row>
    <row r="169" spans="1:50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1122682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2192902</v>
      </c>
      <c r="M169" s="22">
        <v>47391</v>
      </c>
      <c r="N169" s="22">
        <v>20621</v>
      </c>
      <c r="O169" s="22">
        <v>0</v>
      </c>
      <c r="P169" s="22">
        <v>97767</v>
      </c>
      <c r="Q169" s="22">
        <v>87889</v>
      </c>
      <c r="R169" s="22">
        <v>41944</v>
      </c>
      <c r="S169" s="22">
        <v>0</v>
      </c>
      <c r="T169" s="22">
        <v>18096</v>
      </c>
      <c r="U169" s="22">
        <v>0</v>
      </c>
      <c r="V169" s="22">
        <v>1920</v>
      </c>
      <c r="W169" s="22">
        <v>0</v>
      </c>
      <c r="X169" s="22">
        <v>624279</v>
      </c>
      <c r="Y169" s="22">
        <v>2866148</v>
      </c>
      <c r="Z169" s="22">
        <v>30271</v>
      </c>
      <c r="AA169" s="22">
        <v>0</v>
      </c>
      <c r="AB169" s="22">
        <v>0</v>
      </c>
      <c r="AC169" s="22">
        <v>0</v>
      </c>
      <c r="AD169" s="22">
        <v>0</v>
      </c>
      <c r="AE169" s="22">
        <v>127919</v>
      </c>
      <c r="AF169" s="22">
        <v>7279829</v>
      </c>
      <c r="AG169" s="22">
        <v>1243713</v>
      </c>
      <c r="AH169" s="22">
        <v>1651881</v>
      </c>
      <c r="AI169" s="22">
        <v>0</v>
      </c>
      <c r="AJ169" s="22">
        <v>682222</v>
      </c>
      <c r="AK169" s="22">
        <v>12324</v>
      </c>
      <c r="AL169" s="22">
        <v>0</v>
      </c>
      <c r="AM169" s="22">
        <v>292004</v>
      </c>
      <c r="AN169" s="22">
        <v>8120</v>
      </c>
      <c r="AO169" s="22">
        <v>0</v>
      </c>
      <c r="AP169" s="22">
        <v>0</v>
      </c>
      <c r="AQ169" s="22">
        <v>23649</v>
      </c>
      <c r="AR169" s="22">
        <v>6795</v>
      </c>
      <c r="AS169" s="22">
        <v>429765</v>
      </c>
      <c r="AT169" s="22">
        <v>0</v>
      </c>
      <c r="AU169" s="22">
        <v>0</v>
      </c>
      <c r="AV169" s="22">
        <v>0</v>
      </c>
      <c r="AW169" s="22">
        <v>4350473</v>
      </c>
      <c r="AX169" s="22">
        <v>2929356</v>
      </c>
    </row>
    <row r="170" spans="1:50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1108139</v>
      </c>
      <c r="F170" s="22">
        <v>0</v>
      </c>
      <c r="G170" s="22">
        <v>0</v>
      </c>
      <c r="H170" s="22">
        <v>28900</v>
      </c>
      <c r="I170" s="22">
        <v>0</v>
      </c>
      <c r="J170" s="22">
        <v>17709</v>
      </c>
      <c r="K170" s="22">
        <v>0</v>
      </c>
      <c r="L170" s="22">
        <v>1043724</v>
      </c>
      <c r="M170" s="22">
        <v>56901</v>
      </c>
      <c r="N170" s="22">
        <v>6701</v>
      </c>
      <c r="O170" s="22">
        <v>301</v>
      </c>
      <c r="P170" s="22">
        <v>163762</v>
      </c>
      <c r="Q170" s="22">
        <v>267308</v>
      </c>
      <c r="R170" s="22">
        <v>63411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135828</v>
      </c>
      <c r="Y170" s="22">
        <v>933739</v>
      </c>
      <c r="Z170" s="22">
        <v>803862</v>
      </c>
      <c r="AA170" s="22">
        <v>0</v>
      </c>
      <c r="AB170" s="22">
        <v>0</v>
      </c>
      <c r="AC170" s="22">
        <v>0</v>
      </c>
      <c r="AD170" s="22">
        <v>0</v>
      </c>
      <c r="AE170" s="22">
        <v>65022</v>
      </c>
      <c r="AF170" s="22">
        <v>4695307</v>
      </c>
      <c r="AG170" s="22">
        <v>1061151</v>
      </c>
      <c r="AH170" s="22">
        <v>1081181</v>
      </c>
      <c r="AI170" s="22">
        <v>180914</v>
      </c>
      <c r="AJ170" s="22">
        <v>793818</v>
      </c>
      <c r="AK170" s="22">
        <v>0</v>
      </c>
      <c r="AL170" s="22">
        <v>8479</v>
      </c>
      <c r="AM170" s="22">
        <v>10500</v>
      </c>
      <c r="AN170" s="22">
        <v>39600</v>
      </c>
      <c r="AO170" s="22">
        <v>2967</v>
      </c>
      <c r="AP170" s="22">
        <v>17424</v>
      </c>
      <c r="AQ170" s="22">
        <v>5252</v>
      </c>
      <c r="AR170" s="22">
        <v>0</v>
      </c>
      <c r="AS170" s="22">
        <v>890148</v>
      </c>
      <c r="AT170" s="22">
        <v>0</v>
      </c>
      <c r="AU170" s="22">
        <v>0</v>
      </c>
      <c r="AV170" s="22">
        <v>0</v>
      </c>
      <c r="AW170" s="22">
        <v>4091434</v>
      </c>
      <c r="AX170" s="22">
        <v>603873</v>
      </c>
    </row>
    <row r="171" spans="1:50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8435565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221280</v>
      </c>
      <c r="L171" s="22">
        <v>4682850</v>
      </c>
      <c r="M171" s="22">
        <v>86808</v>
      </c>
      <c r="N171" s="22">
        <v>110508</v>
      </c>
      <c r="O171" s="22">
        <v>24149</v>
      </c>
      <c r="P171" s="22">
        <v>1490186</v>
      </c>
      <c r="Q171" s="22">
        <v>125346</v>
      </c>
      <c r="R171" s="22">
        <v>613644</v>
      </c>
      <c r="S171" s="22">
        <v>0</v>
      </c>
      <c r="T171" s="22">
        <v>0</v>
      </c>
      <c r="U171" s="22">
        <v>0</v>
      </c>
      <c r="V171" s="22">
        <v>29482</v>
      </c>
      <c r="W171" s="22">
        <v>0</v>
      </c>
      <c r="X171" s="22">
        <v>1641288</v>
      </c>
      <c r="Y171" s="22">
        <v>1322375</v>
      </c>
      <c r="Z171" s="22">
        <v>1090674</v>
      </c>
      <c r="AA171" s="22">
        <v>72875</v>
      </c>
      <c r="AB171" s="22">
        <v>0</v>
      </c>
      <c r="AC171" s="22">
        <v>0</v>
      </c>
      <c r="AD171" s="22">
        <v>0</v>
      </c>
      <c r="AE171" s="22">
        <v>282268</v>
      </c>
      <c r="AF171" s="22">
        <v>20229298</v>
      </c>
      <c r="AG171" s="22">
        <v>7118163</v>
      </c>
      <c r="AH171" s="22">
        <v>2525889</v>
      </c>
      <c r="AI171" s="22">
        <v>2165815</v>
      </c>
      <c r="AJ171" s="22">
        <v>3501533</v>
      </c>
      <c r="AK171" s="22">
        <v>6884</v>
      </c>
      <c r="AL171" s="22">
        <v>223911</v>
      </c>
      <c r="AM171" s="22">
        <v>0</v>
      </c>
      <c r="AN171" s="22">
        <v>63283</v>
      </c>
      <c r="AO171" s="22">
        <v>29215</v>
      </c>
      <c r="AP171" s="22">
        <v>6899</v>
      </c>
      <c r="AQ171" s="22">
        <v>211766</v>
      </c>
      <c r="AR171" s="22">
        <v>37898</v>
      </c>
      <c r="AS171" s="22">
        <v>3728443</v>
      </c>
      <c r="AT171" s="22">
        <v>0</v>
      </c>
      <c r="AU171" s="22">
        <v>0</v>
      </c>
      <c r="AV171" s="22">
        <v>149923</v>
      </c>
      <c r="AW171" s="22">
        <v>19769622</v>
      </c>
      <c r="AX171" s="22">
        <v>459676</v>
      </c>
    </row>
    <row r="172" spans="1:50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530011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319035</v>
      </c>
      <c r="M172" s="22">
        <v>12797</v>
      </c>
      <c r="N172" s="22">
        <v>9713</v>
      </c>
      <c r="O172" s="22">
        <v>350</v>
      </c>
      <c r="P172" s="22">
        <v>43739</v>
      </c>
      <c r="Q172" s="22">
        <v>59395</v>
      </c>
      <c r="R172" s="22">
        <v>17420</v>
      </c>
      <c r="S172" s="22">
        <v>0</v>
      </c>
      <c r="T172" s="22">
        <v>4626</v>
      </c>
      <c r="U172" s="22">
        <v>0</v>
      </c>
      <c r="V172" s="22">
        <v>0</v>
      </c>
      <c r="W172" s="22">
        <v>0</v>
      </c>
      <c r="X172" s="22">
        <v>168473</v>
      </c>
      <c r="Y172" s="22">
        <v>354443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3672</v>
      </c>
      <c r="AF172" s="22">
        <v>1523674</v>
      </c>
      <c r="AG172" s="22">
        <v>525375</v>
      </c>
      <c r="AH172" s="22">
        <v>263880</v>
      </c>
      <c r="AI172" s="22">
        <v>28179</v>
      </c>
      <c r="AJ172" s="22">
        <v>218619</v>
      </c>
      <c r="AK172" s="22">
        <v>0</v>
      </c>
      <c r="AL172" s="22">
        <v>0</v>
      </c>
      <c r="AM172" s="22">
        <v>36660</v>
      </c>
      <c r="AN172" s="22">
        <v>0</v>
      </c>
      <c r="AO172" s="22">
        <v>1978</v>
      </c>
      <c r="AP172" s="22">
        <v>10416</v>
      </c>
      <c r="AQ172" s="22">
        <v>0</v>
      </c>
      <c r="AR172" s="22">
        <v>0</v>
      </c>
      <c r="AS172" s="22">
        <v>307265</v>
      </c>
      <c r="AT172" s="22">
        <v>0</v>
      </c>
      <c r="AU172" s="22">
        <v>0</v>
      </c>
      <c r="AV172" s="22">
        <v>9978</v>
      </c>
      <c r="AW172" s="22">
        <v>1402350</v>
      </c>
      <c r="AX172" s="22">
        <v>121324</v>
      </c>
    </row>
    <row r="173" spans="1:50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6631883</v>
      </c>
      <c r="F173" s="22">
        <v>5709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5811207</v>
      </c>
      <c r="M173" s="22">
        <v>131182</v>
      </c>
      <c r="N173" s="22">
        <v>175666</v>
      </c>
      <c r="O173" s="22">
        <v>65561</v>
      </c>
      <c r="P173" s="22">
        <v>1980180</v>
      </c>
      <c r="Q173" s="22">
        <v>890426</v>
      </c>
      <c r="R173" s="22">
        <v>909505</v>
      </c>
      <c r="S173" s="22">
        <v>0</v>
      </c>
      <c r="T173" s="22">
        <v>0</v>
      </c>
      <c r="U173" s="22">
        <v>205393</v>
      </c>
      <c r="V173" s="22">
        <v>0</v>
      </c>
      <c r="W173" s="22">
        <v>22520</v>
      </c>
      <c r="X173" s="22">
        <v>668924</v>
      </c>
      <c r="Y173" s="22">
        <v>2858357</v>
      </c>
      <c r="Z173" s="22">
        <v>981725</v>
      </c>
      <c r="AA173" s="22">
        <v>0</v>
      </c>
      <c r="AB173" s="22">
        <v>0</v>
      </c>
      <c r="AC173" s="22">
        <v>0</v>
      </c>
      <c r="AD173" s="22">
        <v>0</v>
      </c>
      <c r="AE173" s="22">
        <v>29982</v>
      </c>
      <c r="AF173" s="22">
        <v>21368220</v>
      </c>
      <c r="AG173" s="22">
        <v>6632686</v>
      </c>
      <c r="AH173" s="22">
        <v>3393175</v>
      </c>
      <c r="AI173" s="22">
        <v>1206673</v>
      </c>
      <c r="AJ173" s="22">
        <v>3700103</v>
      </c>
      <c r="AK173" s="22">
        <v>21150</v>
      </c>
      <c r="AL173" s="22">
        <v>350</v>
      </c>
      <c r="AM173" s="22">
        <v>924874</v>
      </c>
      <c r="AN173" s="22">
        <v>34705</v>
      </c>
      <c r="AO173" s="22">
        <v>21955</v>
      </c>
      <c r="AP173" s="22">
        <v>0</v>
      </c>
      <c r="AQ173" s="22">
        <v>129845</v>
      </c>
      <c r="AR173" s="22">
        <v>102386</v>
      </c>
      <c r="AS173" s="22">
        <v>5167107</v>
      </c>
      <c r="AT173" s="22">
        <v>2189</v>
      </c>
      <c r="AU173" s="22">
        <v>0</v>
      </c>
      <c r="AV173" s="22">
        <v>31353</v>
      </c>
      <c r="AW173" s="22">
        <v>21368551</v>
      </c>
      <c r="AX173" s="22">
        <v>-331</v>
      </c>
    </row>
    <row r="174" spans="1:50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21971934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20726775</v>
      </c>
      <c r="M174" s="22">
        <v>341327</v>
      </c>
      <c r="N174" s="22">
        <v>773161</v>
      </c>
      <c r="O174" s="22">
        <v>414633</v>
      </c>
      <c r="P174" s="22">
        <v>4128788</v>
      </c>
      <c r="Q174" s="22">
        <v>993835</v>
      </c>
      <c r="R174" s="22">
        <v>1059251</v>
      </c>
      <c r="S174" s="22">
        <v>0</v>
      </c>
      <c r="T174" s="22">
        <v>47879</v>
      </c>
      <c r="U174" s="22">
        <v>4263694</v>
      </c>
      <c r="V174" s="22">
        <v>0</v>
      </c>
      <c r="W174" s="22">
        <v>0</v>
      </c>
      <c r="X174" s="22">
        <v>2299163</v>
      </c>
      <c r="Y174" s="22">
        <v>7801276</v>
      </c>
      <c r="Z174" s="22">
        <v>1034102</v>
      </c>
      <c r="AA174" s="22">
        <v>414175</v>
      </c>
      <c r="AB174" s="22">
        <v>0</v>
      </c>
      <c r="AC174" s="22">
        <v>0</v>
      </c>
      <c r="AD174" s="22">
        <v>346834</v>
      </c>
      <c r="AE174" s="22">
        <v>560412</v>
      </c>
      <c r="AF174" s="22">
        <v>67177239</v>
      </c>
      <c r="AG174" s="22">
        <v>18867389</v>
      </c>
      <c r="AH174" s="22">
        <v>22750725</v>
      </c>
      <c r="AI174" s="22">
        <v>0</v>
      </c>
      <c r="AJ174" s="22">
        <v>4270910</v>
      </c>
      <c r="AK174" s="22">
        <v>0</v>
      </c>
      <c r="AL174" s="22">
        <v>0</v>
      </c>
      <c r="AM174" s="22">
        <v>434301</v>
      </c>
      <c r="AN174" s="22">
        <v>0</v>
      </c>
      <c r="AO174" s="22">
        <v>0</v>
      </c>
      <c r="AP174" s="22">
        <v>0</v>
      </c>
      <c r="AQ174" s="22">
        <v>852751</v>
      </c>
      <c r="AR174" s="22">
        <v>19892</v>
      </c>
      <c r="AS174" s="22">
        <v>8452885</v>
      </c>
      <c r="AT174" s="22">
        <v>0</v>
      </c>
      <c r="AU174" s="22">
        <v>0</v>
      </c>
      <c r="AV174" s="22">
        <v>0</v>
      </c>
      <c r="AW174" s="22">
        <v>55648853</v>
      </c>
      <c r="AX174" s="22">
        <v>11528386</v>
      </c>
    </row>
    <row r="175" spans="1:50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15821667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17825509</v>
      </c>
      <c r="M175" s="22">
        <v>203979</v>
      </c>
      <c r="N175" s="22">
        <v>731659</v>
      </c>
      <c r="O175" s="22">
        <v>0</v>
      </c>
      <c r="P175" s="22">
        <v>0</v>
      </c>
      <c r="Q175" s="22">
        <v>687307</v>
      </c>
      <c r="R175" s="22">
        <v>0</v>
      </c>
      <c r="S175" s="22">
        <v>0</v>
      </c>
      <c r="T175" s="22">
        <v>147098</v>
      </c>
      <c r="U175" s="22">
        <v>0</v>
      </c>
      <c r="V175" s="22">
        <v>17987</v>
      </c>
      <c r="W175" s="22">
        <v>1203585</v>
      </c>
      <c r="X175" s="22">
        <v>1340909</v>
      </c>
      <c r="Y175" s="22">
        <v>1986534</v>
      </c>
      <c r="Z175" s="22">
        <v>571142</v>
      </c>
      <c r="AA175" s="22">
        <v>0</v>
      </c>
      <c r="AB175" s="22">
        <v>0</v>
      </c>
      <c r="AC175" s="22">
        <v>0</v>
      </c>
      <c r="AD175" s="22">
        <v>1168220</v>
      </c>
      <c r="AE175" s="22">
        <v>858620</v>
      </c>
      <c r="AF175" s="22">
        <v>42564216</v>
      </c>
      <c r="AG175" s="22">
        <v>14473624</v>
      </c>
      <c r="AH175" s="22">
        <v>12113463</v>
      </c>
      <c r="AI175" s="22">
        <v>0</v>
      </c>
      <c r="AJ175" s="22">
        <v>4331410</v>
      </c>
      <c r="AK175" s="22">
        <v>0</v>
      </c>
      <c r="AL175" s="22">
        <v>0</v>
      </c>
      <c r="AM175" s="22">
        <v>469630</v>
      </c>
      <c r="AN175" s="22">
        <v>538596</v>
      </c>
      <c r="AO175" s="22">
        <v>97631</v>
      </c>
      <c r="AP175" s="22">
        <v>0</v>
      </c>
      <c r="AQ175" s="22">
        <v>382905</v>
      </c>
      <c r="AR175" s="22">
        <v>3293</v>
      </c>
      <c r="AS175" s="22">
        <v>6644056</v>
      </c>
      <c r="AT175" s="22">
        <v>0</v>
      </c>
      <c r="AU175" s="22">
        <v>0</v>
      </c>
      <c r="AV175" s="22">
        <v>12798</v>
      </c>
      <c r="AW175" s="22">
        <v>39067406</v>
      </c>
      <c r="AX175" s="22">
        <v>3496810</v>
      </c>
    </row>
    <row r="176" spans="1:50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3701582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3976696</v>
      </c>
      <c r="M176" s="22">
        <v>0</v>
      </c>
      <c r="N176" s="22">
        <v>93555</v>
      </c>
      <c r="O176" s="22">
        <v>196906</v>
      </c>
      <c r="P176" s="22">
        <v>0</v>
      </c>
      <c r="Q176" s="22">
        <v>402263</v>
      </c>
      <c r="R176" s="22">
        <v>95648</v>
      </c>
      <c r="S176" s="22">
        <v>0</v>
      </c>
      <c r="T176" s="22">
        <v>0</v>
      </c>
      <c r="U176" s="22">
        <v>813941</v>
      </c>
      <c r="V176" s="22">
        <v>0</v>
      </c>
      <c r="W176" s="22">
        <v>241880</v>
      </c>
      <c r="X176" s="22">
        <v>208951</v>
      </c>
      <c r="Y176" s="22">
        <v>1857042</v>
      </c>
      <c r="Z176" s="22">
        <v>1063913</v>
      </c>
      <c r="AA176" s="22">
        <v>491714</v>
      </c>
      <c r="AB176" s="22">
        <v>0</v>
      </c>
      <c r="AC176" s="22">
        <v>0</v>
      </c>
      <c r="AD176" s="22">
        <v>0</v>
      </c>
      <c r="AE176" s="22">
        <v>400043</v>
      </c>
      <c r="AF176" s="22">
        <v>13544134</v>
      </c>
      <c r="AG176" s="22">
        <v>3747014</v>
      </c>
      <c r="AH176" s="22">
        <v>1186840</v>
      </c>
      <c r="AI176" s="22">
        <v>0</v>
      </c>
      <c r="AJ176" s="22">
        <v>2324192</v>
      </c>
      <c r="AK176" s="22">
        <v>0</v>
      </c>
      <c r="AL176" s="22">
        <v>0</v>
      </c>
      <c r="AM176" s="22">
        <v>763389</v>
      </c>
      <c r="AN176" s="22">
        <v>0</v>
      </c>
      <c r="AO176" s="22">
        <v>0</v>
      </c>
      <c r="AP176" s="22">
        <v>0</v>
      </c>
      <c r="AQ176" s="22">
        <v>158127</v>
      </c>
      <c r="AR176" s="22">
        <v>0</v>
      </c>
      <c r="AS176" s="22">
        <v>2169739</v>
      </c>
      <c r="AT176" s="22">
        <v>0</v>
      </c>
      <c r="AU176" s="22">
        <v>0</v>
      </c>
      <c r="AV176" s="22">
        <v>0</v>
      </c>
      <c r="AW176" s="22">
        <v>10349301</v>
      </c>
      <c r="AX176" s="22">
        <v>3194833</v>
      </c>
    </row>
    <row r="177" spans="1:50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1875203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1041770</v>
      </c>
      <c r="M177" s="22">
        <v>78368</v>
      </c>
      <c r="N177" s="22">
        <v>0</v>
      </c>
      <c r="O177" s="22">
        <v>0</v>
      </c>
      <c r="P177" s="22">
        <v>257897</v>
      </c>
      <c r="Q177" s="22">
        <v>244272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295664</v>
      </c>
      <c r="Y177" s="22">
        <v>258241</v>
      </c>
      <c r="Z177" s="22">
        <v>950000</v>
      </c>
      <c r="AA177" s="22">
        <v>874000</v>
      </c>
      <c r="AB177" s="22">
        <v>0</v>
      </c>
      <c r="AC177" s="22">
        <v>0</v>
      </c>
      <c r="AD177" s="22">
        <v>0</v>
      </c>
      <c r="AE177" s="22">
        <v>0</v>
      </c>
      <c r="AF177" s="22">
        <v>5875415</v>
      </c>
      <c r="AG177" s="22">
        <v>1981863</v>
      </c>
      <c r="AH177" s="22">
        <v>740553</v>
      </c>
      <c r="AI177" s="22">
        <v>0</v>
      </c>
      <c r="AJ177" s="22">
        <v>1225755</v>
      </c>
      <c r="AK177" s="22">
        <v>6238</v>
      </c>
      <c r="AL177" s="22">
        <v>102610</v>
      </c>
      <c r="AM177" s="22">
        <v>35520</v>
      </c>
      <c r="AN177" s="22">
        <v>18834</v>
      </c>
      <c r="AO177" s="22">
        <v>20977</v>
      </c>
      <c r="AP177" s="22">
        <v>0</v>
      </c>
      <c r="AQ177" s="22">
        <v>4635</v>
      </c>
      <c r="AR177" s="22">
        <v>11857</v>
      </c>
      <c r="AS177" s="22">
        <v>1166848</v>
      </c>
      <c r="AT177" s="22">
        <v>0</v>
      </c>
      <c r="AU177" s="22">
        <v>0</v>
      </c>
      <c r="AV177" s="22">
        <v>0</v>
      </c>
      <c r="AW177" s="22">
        <v>5315690</v>
      </c>
      <c r="AX177" s="22">
        <v>559725</v>
      </c>
    </row>
    <row r="178" spans="1:50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21940103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16735626</v>
      </c>
      <c r="M178" s="22">
        <v>468697</v>
      </c>
      <c r="N178" s="22">
        <v>863549</v>
      </c>
      <c r="O178" s="22">
        <v>333623</v>
      </c>
      <c r="P178" s="22">
        <v>3408374</v>
      </c>
      <c r="Q178" s="22">
        <v>0</v>
      </c>
      <c r="R178" s="22">
        <v>1495947</v>
      </c>
      <c r="S178" s="22">
        <v>0</v>
      </c>
      <c r="T178" s="22">
        <v>78032</v>
      </c>
      <c r="U178" s="22">
        <v>3583721</v>
      </c>
      <c r="V178" s="22">
        <v>126899</v>
      </c>
      <c r="W178" s="22">
        <v>2689301</v>
      </c>
      <c r="X178" s="22">
        <v>1673861</v>
      </c>
      <c r="Y178" s="22">
        <v>5804082</v>
      </c>
      <c r="Z178" s="22">
        <v>1102938</v>
      </c>
      <c r="AA178" s="22">
        <v>0</v>
      </c>
      <c r="AB178" s="22">
        <v>0</v>
      </c>
      <c r="AC178" s="22">
        <v>0</v>
      </c>
      <c r="AD178" s="22">
        <v>848538</v>
      </c>
      <c r="AE178" s="22">
        <v>933921</v>
      </c>
      <c r="AF178" s="22">
        <v>62087212</v>
      </c>
      <c r="AG178" s="22">
        <v>17840427</v>
      </c>
      <c r="AH178" s="22">
        <v>11068366</v>
      </c>
      <c r="AI178" s="22">
        <v>3019909</v>
      </c>
      <c r="AJ178" s="22">
        <v>5284380</v>
      </c>
      <c r="AK178" s="22">
        <v>0</v>
      </c>
      <c r="AL178" s="22">
        <v>0</v>
      </c>
      <c r="AM178" s="22">
        <v>0</v>
      </c>
      <c r="AN178" s="22">
        <v>67065</v>
      </c>
      <c r="AO178" s="22">
        <v>45523</v>
      </c>
      <c r="AP178" s="22">
        <v>0</v>
      </c>
      <c r="AQ178" s="22">
        <v>1157401</v>
      </c>
      <c r="AR178" s="22">
        <v>0</v>
      </c>
      <c r="AS178" s="22">
        <v>9697144</v>
      </c>
      <c r="AT178" s="22">
        <v>0</v>
      </c>
      <c r="AU178" s="22">
        <v>0</v>
      </c>
      <c r="AV178" s="22">
        <v>19241</v>
      </c>
      <c r="AW178" s="22">
        <v>48199456</v>
      </c>
      <c r="AX178" s="22">
        <v>13887756</v>
      </c>
    </row>
    <row r="179" spans="1:50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11472746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10644519</v>
      </c>
      <c r="M179" s="22">
        <v>240581</v>
      </c>
      <c r="N179" s="22">
        <v>553734</v>
      </c>
      <c r="O179" s="22">
        <v>201997</v>
      </c>
      <c r="P179" s="22">
        <v>2245561</v>
      </c>
      <c r="Q179" s="22">
        <v>1088259</v>
      </c>
      <c r="R179" s="22">
        <v>1283048</v>
      </c>
      <c r="S179" s="22">
        <v>86121</v>
      </c>
      <c r="T179" s="22">
        <v>0</v>
      </c>
      <c r="U179" s="22">
        <v>0</v>
      </c>
      <c r="V179" s="22">
        <v>628912</v>
      </c>
      <c r="W179" s="22">
        <v>0</v>
      </c>
      <c r="X179" s="22">
        <v>2490154</v>
      </c>
      <c r="Y179" s="22">
        <v>536783</v>
      </c>
      <c r="Z179" s="22">
        <v>465744</v>
      </c>
      <c r="AA179" s="22">
        <v>0</v>
      </c>
      <c r="AB179" s="22">
        <v>0</v>
      </c>
      <c r="AC179" s="22">
        <v>0</v>
      </c>
      <c r="AD179" s="22">
        <v>0</v>
      </c>
      <c r="AE179" s="22">
        <v>377038</v>
      </c>
      <c r="AF179" s="22">
        <v>32315197</v>
      </c>
      <c r="AG179" s="22">
        <v>14203364</v>
      </c>
      <c r="AH179" s="22">
        <v>8706343</v>
      </c>
      <c r="AI179" s="22">
        <v>0</v>
      </c>
      <c r="AJ179" s="22">
        <v>4703555</v>
      </c>
      <c r="AK179" s="22">
        <v>1838</v>
      </c>
      <c r="AL179" s="22">
        <v>0</v>
      </c>
      <c r="AM179" s="22">
        <v>142381</v>
      </c>
      <c r="AN179" s="22">
        <v>553131</v>
      </c>
      <c r="AO179" s="22">
        <v>18372</v>
      </c>
      <c r="AP179" s="22">
        <v>173541</v>
      </c>
      <c r="AQ179" s="22">
        <v>249662</v>
      </c>
      <c r="AR179" s="22">
        <v>342820</v>
      </c>
      <c r="AS179" s="22">
        <v>5962967</v>
      </c>
      <c r="AT179" s="22">
        <v>53318</v>
      </c>
      <c r="AU179" s="22">
        <v>0</v>
      </c>
      <c r="AV179" s="22">
        <v>414774</v>
      </c>
      <c r="AW179" s="22">
        <v>35526066</v>
      </c>
      <c r="AX179" s="22">
        <v>-3210869</v>
      </c>
    </row>
    <row r="180" spans="1:50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1696896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923420</v>
      </c>
      <c r="M180" s="22">
        <v>46153</v>
      </c>
      <c r="N180" s="22">
        <v>22271</v>
      </c>
      <c r="O180" s="22">
        <v>0</v>
      </c>
      <c r="P180" s="22">
        <v>323696</v>
      </c>
      <c r="Q180" s="22">
        <v>98677</v>
      </c>
      <c r="R180" s="22">
        <v>144837</v>
      </c>
      <c r="S180" s="22">
        <v>0</v>
      </c>
      <c r="T180" s="22">
        <v>0</v>
      </c>
      <c r="U180" s="22">
        <v>0</v>
      </c>
      <c r="V180" s="22">
        <v>8375</v>
      </c>
      <c r="W180" s="22">
        <v>0</v>
      </c>
      <c r="X180" s="22">
        <v>114737</v>
      </c>
      <c r="Y180" s="22">
        <v>590016</v>
      </c>
      <c r="Z180" s="22">
        <v>366720</v>
      </c>
      <c r="AA180" s="22">
        <v>0</v>
      </c>
      <c r="AB180" s="22">
        <v>0</v>
      </c>
      <c r="AC180" s="22">
        <v>0</v>
      </c>
      <c r="AD180" s="22">
        <v>0</v>
      </c>
      <c r="AE180" s="22">
        <v>9007</v>
      </c>
      <c r="AF180" s="22">
        <v>4344805</v>
      </c>
      <c r="AG180" s="22">
        <v>1308499</v>
      </c>
      <c r="AH180" s="22">
        <v>1036515</v>
      </c>
      <c r="AI180" s="22">
        <v>0</v>
      </c>
      <c r="AJ180" s="22">
        <v>706727</v>
      </c>
      <c r="AK180" s="22">
        <v>-25696</v>
      </c>
      <c r="AL180" s="22">
        <v>0</v>
      </c>
      <c r="AM180" s="22">
        <v>64000</v>
      </c>
      <c r="AN180" s="22">
        <v>0</v>
      </c>
      <c r="AO180" s="22">
        <v>0</v>
      </c>
      <c r="AP180" s="22">
        <v>0</v>
      </c>
      <c r="AQ180" s="22">
        <v>68247</v>
      </c>
      <c r="AR180" s="22">
        <v>0</v>
      </c>
      <c r="AS180" s="22">
        <v>769485</v>
      </c>
      <c r="AT180" s="22">
        <v>0</v>
      </c>
      <c r="AU180" s="22">
        <v>0</v>
      </c>
      <c r="AV180" s="22">
        <v>0</v>
      </c>
      <c r="AW180" s="22">
        <v>3927777</v>
      </c>
      <c r="AX180" s="22">
        <v>417028</v>
      </c>
    </row>
    <row r="181" spans="1:50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2821024</v>
      </c>
      <c r="F181" s="22">
        <v>0</v>
      </c>
      <c r="G181" s="22">
        <v>0</v>
      </c>
      <c r="H181" s="22">
        <v>0</v>
      </c>
      <c r="I181" s="22">
        <v>0</v>
      </c>
      <c r="J181" s="22">
        <v>26059</v>
      </c>
      <c r="K181" s="22">
        <v>0</v>
      </c>
      <c r="L181" s="22">
        <v>1757308</v>
      </c>
      <c r="M181" s="22">
        <v>64494</v>
      </c>
      <c r="N181" s="22">
        <v>22763</v>
      </c>
      <c r="O181" s="22">
        <v>9879</v>
      </c>
      <c r="P181" s="22">
        <v>154923</v>
      </c>
      <c r="Q181" s="22">
        <v>206068</v>
      </c>
      <c r="R181" s="22">
        <v>62688</v>
      </c>
      <c r="S181" s="22">
        <v>0</v>
      </c>
      <c r="T181" s="22">
        <v>9313</v>
      </c>
      <c r="U181" s="22">
        <v>0</v>
      </c>
      <c r="V181" s="22">
        <v>104675</v>
      </c>
      <c r="W181" s="22">
        <v>0</v>
      </c>
      <c r="X181" s="22">
        <v>330567</v>
      </c>
      <c r="Y181" s="22">
        <v>489390</v>
      </c>
      <c r="Z181" s="22">
        <v>301486</v>
      </c>
      <c r="AA181" s="22">
        <v>0</v>
      </c>
      <c r="AB181" s="22">
        <v>0</v>
      </c>
      <c r="AC181" s="22">
        <v>0</v>
      </c>
      <c r="AD181" s="22">
        <v>0</v>
      </c>
      <c r="AE181" s="22">
        <v>1769844</v>
      </c>
      <c r="AF181" s="22">
        <v>8130481</v>
      </c>
      <c r="AG181" s="22">
        <v>1857625</v>
      </c>
      <c r="AH181" s="22">
        <v>1202877</v>
      </c>
      <c r="AI181" s="22">
        <v>0</v>
      </c>
      <c r="AJ181" s="22">
        <v>1530314</v>
      </c>
      <c r="AK181" s="22">
        <v>0</v>
      </c>
      <c r="AL181" s="22">
        <v>0</v>
      </c>
      <c r="AM181" s="22">
        <v>163605</v>
      </c>
      <c r="AN181" s="22">
        <v>538271</v>
      </c>
      <c r="AO181" s="22">
        <v>2576</v>
      </c>
      <c r="AP181" s="22">
        <v>0</v>
      </c>
      <c r="AQ181" s="22">
        <v>116750</v>
      </c>
      <c r="AR181" s="22">
        <v>0</v>
      </c>
      <c r="AS181" s="22">
        <v>1411488</v>
      </c>
      <c r="AT181" s="22">
        <v>0</v>
      </c>
      <c r="AU181" s="22">
        <v>0</v>
      </c>
      <c r="AV181" s="22">
        <v>117445</v>
      </c>
      <c r="AW181" s="22">
        <v>6940951</v>
      </c>
      <c r="AX181" s="22">
        <v>1189530</v>
      </c>
    </row>
    <row r="182" spans="1:50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1370312</v>
      </c>
      <c r="F182" s="22">
        <v>0</v>
      </c>
      <c r="G182" s="22">
        <v>233753</v>
      </c>
      <c r="H182" s="22">
        <v>0</v>
      </c>
      <c r="I182" s="22">
        <v>0</v>
      </c>
      <c r="J182" s="22">
        <v>0</v>
      </c>
      <c r="K182" s="22">
        <v>0</v>
      </c>
      <c r="L182" s="22">
        <v>1079400</v>
      </c>
      <c r="M182" s="22">
        <v>75950</v>
      </c>
      <c r="N182" s="22">
        <v>4311</v>
      </c>
      <c r="O182" s="22">
        <v>0</v>
      </c>
      <c r="P182" s="22">
        <v>272390</v>
      </c>
      <c r="Q182" s="22">
        <v>33066</v>
      </c>
      <c r="R182" s="22">
        <v>45015</v>
      </c>
      <c r="S182" s="22">
        <v>0</v>
      </c>
      <c r="T182" s="22">
        <v>0</v>
      </c>
      <c r="U182" s="22">
        <v>0</v>
      </c>
      <c r="V182" s="22">
        <v>79295</v>
      </c>
      <c r="W182" s="22">
        <v>286410</v>
      </c>
      <c r="X182" s="22">
        <v>643630</v>
      </c>
      <c r="Y182" s="22">
        <v>0</v>
      </c>
      <c r="Z182" s="22">
        <v>99914</v>
      </c>
      <c r="AA182" s="22">
        <v>0</v>
      </c>
      <c r="AB182" s="22">
        <v>0</v>
      </c>
      <c r="AC182" s="22">
        <v>0</v>
      </c>
      <c r="AD182" s="22">
        <v>0</v>
      </c>
      <c r="AE182" s="22">
        <v>126044</v>
      </c>
      <c r="AF182" s="22">
        <v>4349490</v>
      </c>
      <c r="AG182" s="22">
        <v>1125799</v>
      </c>
      <c r="AH182" s="22">
        <v>804402</v>
      </c>
      <c r="AI182" s="22">
        <v>129462</v>
      </c>
      <c r="AJ182" s="22">
        <v>1016875</v>
      </c>
      <c r="AK182" s="22">
        <v>144426</v>
      </c>
      <c r="AL182" s="22">
        <v>0</v>
      </c>
      <c r="AM182" s="22">
        <v>273039</v>
      </c>
      <c r="AN182" s="22">
        <v>0</v>
      </c>
      <c r="AO182" s="22">
        <v>2505</v>
      </c>
      <c r="AP182" s="22">
        <v>0</v>
      </c>
      <c r="AQ182" s="22">
        <v>103500</v>
      </c>
      <c r="AR182" s="22">
        <v>0</v>
      </c>
      <c r="AS182" s="22">
        <v>553818</v>
      </c>
      <c r="AT182" s="22">
        <v>0</v>
      </c>
      <c r="AU182" s="22">
        <v>0</v>
      </c>
      <c r="AV182" s="22">
        <v>0</v>
      </c>
      <c r="AW182" s="22">
        <v>4153826</v>
      </c>
      <c r="AX182" s="22">
        <v>195664</v>
      </c>
    </row>
    <row r="183" spans="1:50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2660121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3142993</v>
      </c>
      <c r="M183" s="22">
        <v>39087</v>
      </c>
      <c r="N183" s="22">
        <v>21716</v>
      </c>
      <c r="O183" s="22">
        <v>41010</v>
      </c>
      <c r="P183" s="22">
        <v>161209</v>
      </c>
      <c r="Q183" s="22">
        <v>187401</v>
      </c>
      <c r="R183" s="22">
        <v>92056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277145</v>
      </c>
      <c r="Y183" s="22">
        <v>659125</v>
      </c>
      <c r="Z183" s="22">
        <v>3126140</v>
      </c>
      <c r="AA183" s="22">
        <v>0</v>
      </c>
      <c r="AB183" s="22">
        <v>0</v>
      </c>
      <c r="AC183" s="22">
        <v>0</v>
      </c>
      <c r="AD183" s="22">
        <v>0</v>
      </c>
      <c r="AE183" s="22">
        <v>294535</v>
      </c>
      <c r="AF183" s="22">
        <v>10702538</v>
      </c>
      <c r="AG183" s="22">
        <v>4478825</v>
      </c>
      <c r="AH183" s="22">
        <v>2370601</v>
      </c>
      <c r="AI183" s="22">
        <v>617979</v>
      </c>
      <c r="AJ183" s="22">
        <v>1516708</v>
      </c>
      <c r="AK183" s="22">
        <v>0</v>
      </c>
      <c r="AL183" s="22">
        <v>150000</v>
      </c>
      <c r="AM183" s="22">
        <v>8776</v>
      </c>
      <c r="AN183" s="22">
        <v>235487</v>
      </c>
      <c r="AO183" s="22">
        <v>35498</v>
      </c>
      <c r="AP183" s="22">
        <v>0</v>
      </c>
      <c r="AQ183" s="22">
        <v>13594</v>
      </c>
      <c r="AR183" s="22">
        <v>0</v>
      </c>
      <c r="AS183" s="22">
        <v>2088658</v>
      </c>
      <c r="AT183" s="22">
        <v>38135</v>
      </c>
      <c r="AU183" s="22">
        <v>0</v>
      </c>
      <c r="AV183" s="22">
        <v>24638</v>
      </c>
      <c r="AW183" s="22">
        <v>11578899</v>
      </c>
      <c r="AX183" s="22">
        <v>-876361</v>
      </c>
    </row>
    <row r="184" spans="1:50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1300082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792062</v>
      </c>
      <c r="M184" s="22">
        <v>30242</v>
      </c>
      <c r="N184" s="22">
        <v>12345</v>
      </c>
      <c r="O184" s="22">
        <v>0</v>
      </c>
      <c r="P184" s="22">
        <v>125585</v>
      </c>
      <c r="Q184" s="22">
        <v>129375</v>
      </c>
      <c r="R184" s="22">
        <v>97300</v>
      </c>
      <c r="S184" s="22">
        <v>0</v>
      </c>
      <c r="T184" s="22">
        <v>10000</v>
      </c>
      <c r="U184" s="22">
        <v>0</v>
      </c>
      <c r="V184" s="22">
        <v>5385</v>
      </c>
      <c r="W184" s="22">
        <v>0</v>
      </c>
      <c r="X184" s="22">
        <v>403653</v>
      </c>
      <c r="Y184" s="22">
        <v>2034386</v>
      </c>
      <c r="Z184" s="22">
        <v>232851</v>
      </c>
      <c r="AA184" s="22">
        <v>0</v>
      </c>
      <c r="AB184" s="22">
        <v>0</v>
      </c>
      <c r="AC184" s="22">
        <v>0</v>
      </c>
      <c r="AD184" s="22">
        <v>0</v>
      </c>
      <c r="AE184" s="22">
        <v>166808</v>
      </c>
      <c r="AF184" s="22">
        <v>5340074</v>
      </c>
      <c r="AG184" s="22">
        <v>941306</v>
      </c>
      <c r="AH184" s="22">
        <v>1008693</v>
      </c>
      <c r="AI184" s="22">
        <v>0</v>
      </c>
      <c r="AJ184" s="22">
        <v>844601</v>
      </c>
      <c r="AK184" s="22">
        <v>0</v>
      </c>
      <c r="AL184" s="22">
        <v>0</v>
      </c>
      <c r="AM184" s="22">
        <v>60850</v>
      </c>
      <c r="AN184" s="22">
        <v>0</v>
      </c>
      <c r="AO184" s="22">
        <v>6161</v>
      </c>
      <c r="AP184" s="22">
        <v>0</v>
      </c>
      <c r="AQ184" s="22">
        <v>8676</v>
      </c>
      <c r="AR184" s="22">
        <v>2007</v>
      </c>
      <c r="AS184" s="22">
        <v>502604</v>
      </c>
      <c r="AT184" s="22">
        <v>0</v>
      </c>
      <c r="AU184" s="22">
        <v>0</v>
      </c>
      <c r="AV184" s="22">
        <v>0</v>
      </c>
      <c r="AW184" s="22">
        <v>3374898</v>
      </c>
      <c r="AX184" s="22">
        <v>1965176</v>
      </c>
    </row>
    <row r="185" spans="1:50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9848238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4716052</v>
      </c>
      <c r="M185" s="22">
        <v>139080</v>
      </c>
      <c r="N185" s="22">
        <v>87617</v>
      </c>
      <c r="O185" s="22">
        <v>190863</v>
      </c>
      <c r="P185" s="22">
        <v>1441915</v>
      </c>
      <c r="Q185" s="22">
        <v>326455</v>
      </c>
      <c r="R185" s="22">
        <v>426612</v>
      </c>
      <c r="S185" s="22">
        <v>0</v>
      </c>
      <c r="T185" s="22">
        <v>0</v>
      </c>
      <c r="U185" s="22">
        <v>0</v>
      </c>
      <c r="V185" s="22">
        <v>12600</v>
      </c>
      <c r="W185" s="22">
        <v>0</v>
      </c>
      <c r="X185" s="22">
        <v>1124841</v>
      </c>
      <c r="Y185" s="22">
        <v>1766255</v>
      </c>
      <c r="Z185" s="22">
        <v>625116</v>
      </c>
      <c r="AA185" s="22">
        <v>0</v>
      </c>
      <c r="AB185" s="22">
        <v>0</v>
      </c>
      <c r="AC185" s="22">
        <v>0</v>
      </c>
      <c r="AD185" s="22">
        <v>0</v>
      </c>
      <c r="AE185" s="22">
        <v>331479</v>
      </c>
      <c r="AF185" s="22">
        <v>21037123</v>
      </c>
      <c r="AG185" s="22">
        <v>8575537</v>
      </c>
      <c r="AH185" s="22">
        <v>3466514</v>
      </c>
      <c r="AI185" s="22">
        <v>1105848</v>
      </c>
      <c r="AJ185" s="22">
        <v>4000346</v>
      </c>
      <c r="AK185" s="22">
        <v>236799</v>
      </c>
      <c r="AL185" s="22">
        <v>0</v>
      </c>
      <c r="AM185" s="22">
        <v>79766</v>
      </c>
      <c r="AN185" s="22">
        <v>0</v>
      </c>
      <c r="AO185" s="22">
        <v>39675</v>
      </c>
      <c r="AP185" s="22">
        <v>0</v>
      </c>
      <c r="AQ185" s="22">
        <v>311320</v>
      </c>
      <c r="AR185" s="22">
        <v>38641</v>
      </c>
      <c r="AS185" s="22">
        <v>3137457</v>
      </c>
      <c r="AT185" s="22">
        <v>6348</v>
      </c>
      <c r="AU185" s="22">
        <v>0</v>
      </c>
      <c r="AV185" s="22">
        <v>0</v>
      </c>
      <c r="AW185" s="22">
        <v>20998251</v>
      </c>
      <c r="AX185" s="22">
        <v>38872</v>
      </c>
    </row>
    <row r="186" spans="1:50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6236500</v>
      </c>
      <c r="F186" s="22">
        <v>0</v>
      </c>
      <c r="G186" s="22">
        <v>0</v>
      </c>
      <c r="H186" s="22">
        <v>0</v>
      </c>
      <c r="I186" s="22">
        <v>0</v>
      </c>
      <c r="J186" s="22">
        <v>264</v>
      </c>
      <c r="K186" s="22">
        <v>0</v>
      </c>
      <c r="L186" s="22">
        <v>6453426</v>
      </c>
      <c r="M186" s="22">
        <v>41612</v>
      </c>
      <c r="N186" s="22">
        <v>91931</v>
      </c>
      <c r="O186" s="22">
        <v>0</v>
      </c>
      <c r="P186" s="22">
        <v>817925</v>
      </c>
      <c r="Q186" s="22">
        <v>343982</v>
      </c>
      <c r="R186" s="22">
        <v>0</v>
      </c>
      <c r="S186" s="22">
        <v>0</v>
      </c>
      <c r="T186" s="22">
        <v>45000</v>
      </c>
      <c r="U186" s="22">
        <v>0</v>
      </c>
      <c r="V186" s="22">
        <v>0</v>
      </c>
      <c r="W186" s="22">
        <v>500000</v>
      </c>
      <c r="X186" s="22">
        <v>231019</v>
      </c>
      <c r="Y186" s="22">
        <v>114091</v>
      </c>
      <c r="Z186" s="22">
        <v>548754</v>
      </c>
      <c r="AA186" s="22">
        <v>0</v>
      </c>
      <c r="AB186" s="22">
        <v>0</v>
      </c>
      <c r="AC186" s="22">
        <v>0</v>
      </c>
      <c r="AD186" s="22">
        <v>0</v>
      </c>
      <c r="AE186" s="22">
        <v>384640</v>
      </c>
      <c r="AF186" s="22">
        <v>15809144</v>
      </c>
      <c r="AG186" s="22">
        <v>3758482</v>
      </c>
      <c r="AH186" s="22">
        <v>4744960</v>
      </c>
      <c r="AI186" s="22">
        <v>503</v>
      </c>
      <c r="AJ186" s="22">
        <v>2369029</v>
      </c>
      <c r="AK186" s="22">
        <v>0</v>
      </c>
      <c r="AL186" s="22">
        <v>365637</v>
      </c>
      <c r="AM186" s="22">
        <v>0</v>
      </c>
      <c r="AN186" s="22">
        <v>253228</v>
      </c>
      <c r="AO186" s="22">
        <v>10185</v>
      </c>
      <c r="AP186" s="22">
        <v>0</v>
      </c>
      <c r="AQ186" s="22">
        <v>315410</v>
      </c>
      <c r="AR186" s="22">
        <v>0</v>
      </c>
      <c r="AS186" s="22">
        <v>2963887</v>
      </c>
      <c r="AT186" s="22">
        <v>0</v>
      </c>
      <c r="AU186" s="22">
        <v>0</v>
      </c>
      <c r="AV186" s="22">
        <v>200386</v>
      </c>
      <c r="AW186" s="22">
        <v>14981707</v>
      </c>
      <c r="AX186" s="22">
        <v>827437</v>
      </c>
    </row>
    <row r="187" spans="1:50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1451771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1417540</v>
      </c>
      <c r="M187" s="22">
        <v>34184</v>
      </c>
      <c r="N187" s="22">
        <v>4703</v>
      </c>
      <c r="O187" s="22">
        <v>7530</v>
      </c>
      <c r="P187" s="22">
        <v>190327</v>
      </c>
      <c r="Q187" s="22">
        <v>65332</v>
      </c>
      <c r="R187" s="22">
        <v>214691</v>
      </c>
      <c r="S187" s="22">
        <v>0</v>
      </c>
      <c r="T187" s="22">
        <v>43900</v>
      </c>
      <c r="U187" s="22">
        <v>137260</v>
      </c>
      <c r="V187" s="22">
        <v>0</v>
      </c>
      <c r="W187" s="22">
        <v>0</v>
      </c>
      <c r="X187" s="22">
        <v>198696</v>
      </c>
      <c r="Y187" s="22">
        <v>1056402</v>
      </c>
      <c r="Z187" s="22">
        <v>351727</v>
      </c>
      <c r="AA187" s="22">
        <v>0</v>
      </c>
      <c r="AB187" s="22">
        <v>456124</v>
      </c>
      <c r="AC187" s="22">
        <v>0</v>
      </c>
      <c r="AD187" s="22">
        <v>0</v>
      </c>
      <c r="AE187" s="22">
        <v>14632</v>
      </c>
      <c r="AF187" s="22">
        <v>5644819</v>
      </c>
      <c r="AG187" s="22">
        <v>1181607</v>
      </c>
      <c r="AH187" s="22">
        <v>853863</v>
      </c>
      <c r="AI187" s="22">
        <v>0</v>
      </c>
      <c r="AJ187" s="22">
        <v>1660739</v>
      </c>
      <c r="AK187" s="22">
        <v>0</v>
      </c>
      <c r="AL187" s="22">
        <v>0</v>
      </c>
      <c r="AM187" s="22">
        <v>429944</v>
      </c>
      <c r="AN187" s="22">
        <v>0</v>
      </c>
      <c r="AO187" s="22">
        <v>4085</v>
      </c>
      <c r="AP187" s="22">
        <v>0</v>
      </c>
      <c r="AQ187" s="22">
        <v>59280</v>
      </c>
      <c r="AR187" s="22">
        <v>0</v>
      </c>
      <c r="AS187" s="22">
        <v>919360</v>
      </c>
      <c r="AT187" s="22">
        <v>0</v>
      </c>
      <c r="AU187" s="22">
        <v>0</v>
      </c>
      <c r="AV187" s="22">
        <v>0</v>
      </c>
      <c r="AW187" s="22">
        <v>5108878</v>
      </c>
      <c r="AX187" s="22">
        <v>535941</v>
      </c>
    </row>
    <row r="188" spans="1:50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2626307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2347404</v>
      </c>
      <c r="M188" s="22">
        <v>38330</v>
      </c>
      <c r="N188" s="22">
        <v>54291</v>
      </c>
      <c r="O188" s="22">
        <v>6094</v>
      </c>
      <c r="P188" s="22">
        <v>568438</v>
      </c>
      <c r="Q188" s="22">
        <v>204698</v>
      </c>
      <c r="R188" s="22">
        <v>198024</v>
      </c>
      <c r="S188" s="22">
        <v>0</v>
      </c>
      <c r="T188" s="22">
        <v>5077</v>
      </c>
      <c r="U188" s="22">
        <v>0</v>
      </c>
      <c r="V188" s="22">
        <v>0</v>
      </c>
      <c r="W188" s="22">
        <v>0</v>
      </c>
      <c r="X188" s="22">
        <v>492179</v>
      </c>
      <c r="Y188" s="22">
        <v>426148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54479</v>
      </c>
      <c r="AF188" s="22">
        <v>7021469</v>
      </c>
      <c r="AG188" s="22">
        <v>1700558</v>
      </c>
      <c r="AH188" s="22">
        <v>1638553</v>
      </c>
      <c r="AI188" s="22">
        <v>0</v>
      </c>
      <c r="AJ188" s="22">
        <v>1253721</v>
      </c>
      <c r="AK188" s="22">
        <v>0</v>
      </c>
      <c r="AL188" s="22">
        <v>0</v>
      </c>
      <c r="AM188" s="22">
        <v>602599</v>
      </c>
      <c r="AN188" s="22">
        <v>0</v>
      </c>
      <c r="AO188" s="22">
        <v>12249</v>
      </c>
      <c r="AP188" s="22">
        <v>17998</v>
      </c>
      <c r="AQ188" s="22">
        <v>146235</v>
      </c>
      <c r="AR188" s="22">
        <v>0</v>
      </c>
      <c r="AS188" s="22">
        <v>872477</v>
      </c>
      <c r="AT188" s="22">
        <v>0</v>
      </c>
      <c r="AU188" s="22">
        <v>0</v>
      </c>
      <c r="AV188" s="22">
        <v>0</v>
      </c>
      <c r="AW188" s="22">
        <v>6244390</v>
      </c>
      <c r="AX188" s="22">
        <v>777079</v>
      </c>
    </row>
    <row r="189" spans="1:50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7274770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306114</v>
      </c>
      <c r="L189" s="22">
        <v>9793527</v>
      </c>
      <c r="M189" s="22">
        <v>122609</v>
      </c>
      <c r="N189" s="22">
        <v>179495</v>
      </c>
      <c r="O189" s="22">
        <v>2230</v>
      </c>
      <c r="P189" s="22">
        <v>0</v>
      </c>
      <c r="Q189" s="22">
        <v>1284747</v>
      </c>
      <c r="R189" s="22">
        <v>96703</v>
      </c>
      <c r="S189" s="22">
        <v>0</v>
      </c>
      <c r="T189" s="22">
        <v>0</v>
      </c>
      <c r="U189" s="22">
        <v>0</v>
      </c>
      <c r="V189" s="22">
        <v>423647</v>
      </c>
      <c r="W189" s="22">
        <v>0</v>
      </c>
      <c r="X189" s="22">
        <v>955164</v>
      </c>
      <c r="Y189" s="22">
        <v>3954045</v>
      </c>
      <c r="Z189" s="22">
        <v>416102</v>
      </c>
      <c r="AA189" s="22">
        <v>0</v>
      </c>
      <c r="AB189" s="22">
        <v>0</v>
      </c>
      <c r="AC189" s="22">
        <v>0</v>
      </c>
      <c r="AD189" s="22">
        <v>0</v>
      </c>
      <c r="AE189" s="22">
        <v>897896</v>
      </c>
      <c r="AF189" s="22">
        <v>25707049</v>
      </c>
      <c r="AG189" s="22">
        <v>6075010</v>
      </c>
      <c r="AH189" s="22">
        <v>2788649</v>
      </c>
      <c r="AI189" s="22">
        <v>3501244</v>
      </c>
      <c r="AJ189" s="22">
        <v>3953410</v>
      </c>
      <c r="AK189" s="22">
        <v>13791</v>
      </c>
      <c r="AL189" s="22">
        <v>0</v>
      </c>
      <c r="AM189" s="22">
        <v>723757</v>
      </c>
      <c r="AN189" s="22">
        <v>0</v>
      </c>
      <c r="AO189" s="22">
        <v>4634</v>
      </c>
      <c r="AP189" s="22">
        <v>0</v>
      </c>
      <c r="AQ189" s="22">
        <v>77361</v>
      </c>
      <c r="AR189" s="22">
        <v>15810</v>
      </c>
      <c r="AS189" s="22">
        <v>2930903</v>
      </c>
      <c r="AT189" s="22">
        <v>681060</v>
      </c>
      <c r="AU189" s="22">
        <v>0</v>
      </c>
      <c r="AV189" s="22">
        <v>0</v>
      </c>
      <c r="AW189" s="22">
        <v>20765629</v>
      </c>
      <c r="AX189" s="22">
        <v>4941420</v>
      </c>
    </row>
    <row r="190" spans="1:50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2162712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488528</v>
      </c>
      <c r="M190" s="22">
        <v>40853</v>
      </c>
      <c r="N190" s="22">
        <v>3276</v>
      </c>
      <c r="O190" s="22">
        <v>14914</v>
      </c>
      <c r="P190" s="22">
        <v>280597</v>
      </c>
      <c r="Q190" s="22">
        <v>136770</v>
      </c>
      <c r="R190" s="22">
        <v>52440</v>
      </c>
      <c r="S190" s="22">
        <v>0</v>
      </c>
      <c r="T190" s="22">
        <v>24</v>
      </c>
      <c r="U190" s="22">
        <v>8500</v>
      </c>
      <c r="V190" s="22">
        <v>14700</v>
      </c>
      <c r="W190" s="22">
        <v>0</v>
      </c>
      <c r="X190" s="22">
        <v>98394</v>
      </c>
      <c r="Y190" s="22">
        <v>218158</v>
      </c>
      <c r="Z190" s="22">
        <v>74786</v>
      </c>
      <c r="AA190" s="22">
        <v>0</v>
      </c>
      <c r="AB190" s="22">
        <v>0</v>
      </c>
      <c r="AC190" s="22">
        <v>0</v>
      </c>
      <c r="AD190" s="22">
        <v>0</v>
      </c>
      <c r="AE190" s="22">
        <v>66846</v>
      </c>
      <c r="AF190" s="22">
        <v>3661498</v>
      </c>
      <c r="AG190" s="22">
        <v>1504207</v>
      </c>
      <c r="AH190" s="22">
        <v>1186143</v>
      </c>
      <c r="AI190" s="22">
        <v>20596</v>
      </c>
      <c r="AJ190" s="22">
        <v>440197</v>
      </c>
      <c r="AK190" s="22">
        <v>0</v>
      </c>
      <c r="AL190" s="22">
        <v>0</v>
      </c>
      <c r="AM190" s="22">
        <v>0</v>
      </c>
      <c r="AN190" s="22">
        <v>52060</v>
      </c>
      <c r="AO190" s="22">
        <v>7947</v>
      </c>
      <c r="AP190" s="22">
        <v>0</v>
      </c>
      <c r="AQ190" s="22">
        <v>13663</v>
      </c>
      <c r="AR190" s="22">
        <v>0</v>
      </c>
      <c r="AS190" s="22">
        <v>1032814</v>
      </c>
      <c r="AT190" s="22">
        <v>0</v>
      </c>
      <c r="AU190" s="22">
        <v>0</v>
      </c>
      <c r="AV190" s="22">
        <v>329474</v>
      </c>
      <c r="AW190" s="22">
        <v>4587101</v>
      </c>
      <c r="AX190" s="22">
        <v>-925603</v>
      </c>
    </row>
    <row r="191" spans="1:50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7828600</v>
      </c>
      <c r="F191" s="22">
        <v>0</v>
      </c>
      <c r="G191" s="22">
        <v>0</v>
      </c>
      <c r="H191" s="22">
        <v>0</v>
      </c>
      <c r="I191" s="22">
        <v>0</v>
      </c>
      <c r="J191" s="22">
        <v>44540</v>
      </c>
      <c r="K191" s="22">
        <v>0</v>
      </c>
      <c r="L191" s="22">
        <v>5243690</v>
      </c>
      <c r="M191" s="22">
        <v>101537</v>
      </c>
      <c r="N191" s="22">
        <v>150341</v>
      </c>
      <c r="O191" s="22">
        <v>20327</v>
      </c>
      <c r="P191" s="22">
        <v>1744548</v>
      </c>
      <c r="Q191" s="22">
        <v>487998</v>
      </c>
      <c r="R191" s="22">
        <v>521492</v>
      </c>
      <c r="S191" s="22">
        <v>111804</v>
      </c>
      <c r="T191" s="22">
        <v>0</v>
      </c>
      <c r="U191" s="22">
        <v>0</v>
      </c>
      <c r="V191" s="22">
        <v>252754</v>
      </c>
      <c r="W191" s="22">
        <v>339458</v>
      </c>
      <c r="X191" s="22">
        <v>675434</v>
      </c>
      <c r="Y191" s="22">
        <v>640064</v>
      </c>
      <c r="Z191" s="22">
        <v>551020</v>
      </c>
      <c r="AA191" s="22">
        <v>0</v>
      </c>
      <c r="AB191" s="22">
        <v>0</v>
      </c>
      <c r="AC191" s="22">
        <v>0</v>
      </c>
      <c r="AD191" s="22">
        <v>0</v>
      </c>
      <c r="AE191" s="22">
        <v>685514</v>
      </c>
      <c r="AF191" s="22">
        <v>19399121</v>
      </c>
      <c r="AG191" s="22">
        <v>6520927</v>
      </c>
      <c r="AH191" s="22">
        <v>4018712</v>
      </c>
      <c r="AI191" s="22">
        <v>1721914</v>
      </c>
      <c r="AJ191" s="22">
        <v>2179864</v>
      </c>
      <c r="AK191" s="22">
        <v>3397</v>
      </c>
      <c r="AL191" s="22">
        <v>0</v>
      </c>
      <c r="AM191" s="22">
        <v>841327</v>
      </c>
      <c r="AN191" s="22">
        <v>215978</v>
      </c>
      <c r="AO191" s="22">
        <v>25513</v>
      </c>
      <c r="AP191" s="22">
        <v>4044</v>
      </c>
      <c r="AQ191" s="22">
        <v>211213</v>
      </c>
      <c r="AR191" s="22">
        <v>2400</v>
      </c>
      <c r="AS191" s="22">
        <v>3048259</v>
      </c>
      <c r="AT191" s="22">
        <v>36345</v>
      </c>
      <c r="AU191" s="22">
        <v>0</v>
      </c>
      <c r="AV191" s="22">
        <v>115682</v>
      </c>
      <c r="AW191" s="22">
        <v>18945575</v>
      </c>
      <c r="AX191" s="22">
        <v>453546</v>
      </c>
    </row>
    <row r="192" spans="1:50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16661735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10055470</v>
      </c>
      <c r="M192" s="22">
        <v>347525</v>
      </c>
      <c r="N192" s="22">
        <v>0</v>
      </c>
      <c r="O192" s="22">
        <v>128415</v>
      </c>
      <c r="P192" s="22">
        <v>1955939</v>
      </c>
      <c r="Q192" s="22">
        <v>2402757</v>
      </c>
      <c r="R192" s="22">
        <v>618770</v>
      </c>
      <c r="S192" s="22">
        <v>0</v>
      </c>
      <c r="T192" s="22">
        <v>0</v>
      </c>
      <c r="U192" s="22">
        <v>0</v>
      </c>
      <c r="V192" s="22">
        <v>453449</v>
      </c>
      <c r="W192" s="22">
        <v>3820694</v>
      </c>
      <c r="X192" s="22">
        <v>2037727</v>
      </c>
      <c r="Y192" s="22">
        <v>8317122</v>
      </c>
      <c r="Z192" s="22">
        <v>2080780</v>
      </c>
      <c r="AA192" s="22">
        <v>130981</v>
      </c>
      <c r="AB192" s="22">
        <v>0</v>
      </c>
      <c r="AC192" s="22">
        <v>0</v>
      </c>
      <c r="AD192" s="22">
        <v>150386</v>
      </c>
      <c r="AE192" s="22">
        <v>865968</v>
      </c>
      <c r="AF192" s="22">
        <v>50027718</v>
      </c>
      <c r="AG192" s="22">
        <v>16215578</v>
      </c>
      <c r="AH192" s="22">
        <v>7977642</v>
      </c>
      <c r="AI192" s="22">
        <v>0</v>
      </c>
      <c r="AJ192" s="22">
        <v>5768038</v>
      </c>
      <c r="AK192" s="22">
        <v>0</v>
      </c>
      <c r="AL192" s="22">
        <v>0</v>
      </c>
      <c r="AM192" s="22">
        <v>589496</v>
      </c>
      <c r="AN192" s="22">
        <v>0</v>
      </c>
      <c r="AO192" s="22">
        <v>97094</v>
      </c>
      <c r="AP192" s="22">
        <v>87139</v>
      </c>
      <c r="AQ192" s="22">
        <v>208921</v>
      </c>
      <c r="AR192" s="22">
        <v>7165</v>
      </c>
      <c r="AS192" s="22">
        <v>6147428</v>
      </c>
      <c r="AT192" s="22">
        <v>188379</v>
      </c>
      <c r="AU192" s="22">
        <v>0</v>
      </c>
      <c r="AV192" s="22">
        <v>92196</v>
      </c>
      <c r="AW192" s="22">
        <v>37379076</v>
      </c>
      <c r="AX192" s="22">
        <v>12648642</v>
      </c>
    </row>
    <row r="193" spans="1:50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987626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461173</v>
      </c>
      <c r="M193" s="22">
        <v>9516</v>
      </c>
      <c r="N193" s="22">
        <v>3710</v>
      </c>
      <c r="O193" s="22">
        <v>0</v>
      </c>
      <c r="P193" s="22">
        <v>48109</v>
      </c>
      <c r="Q193" s="22">
        <v>148898</v>
      </c>
      <c r="R193" s="22">
        <v>0</v>
      </c>
      <c r="S193" s="22">
        <v>0</v>
      </c>
      <c r="T193" s="22">
        <v>0</v>
      </c>
      <c r="U193" s="22">
        <v>0</v>
      </c>
      <c r="V193" s="22">
        <v>4200</v>
      </c>
      <c r="W193" s="22">
        <v>162639</v>
      </c>
      <c r="X193" s="22">
        <v>98678</v>
      </c>
      <c r="Y193" s="22">
        <v>2015878</v>
      </c>
      <c r="Z193" s="22">
        <v>83871</v>
      </c>
      <c r="AA193" s="22">
        <v>0</v>
      </c>
      <c r="AB193" s="22">
        <v>0</v>
      </c>
      <c r="AC193" s="22">
        <v>0</v>
      </c>
      <c r="AD193" s="22">
        <v>0</v>
      </c>
      <c r="AE193" s="22">
        <v>424642</v>
      </c>
      <c r="AF193" s="22">
        <v>4448940</v>
      </c>
      <c r="AG193" s="22">
        <v>749913</v>
      </c>
      <c r="AH193" s="22">
        <v>634887</v>
      </c>
      <c r="AI193" s="22">
        <v>0</v>
      </c>
      <c r="AJ193" s="22">
        <v>677877</v>
      </c>
      <c r="AK193" s="22">
        <v>0</v>
      </c>
      <c r="AL193" s="22">
        <v>0</v>
      </c>
      <c r="AM193" s="22">
        <v>57454</v>
      </c>
      <c r="AN193" s="22">
        <v>26298</v>
      </c>
      <c r="AO193" s="22">
        <v>4425</v>
      </c>
      <c r="AP193" s="22">
        <v>0</v>
      </c>
      <c r="AQ193" s="22">
        <v>44564</v>
      </c>
      <c r="AR193" s="22">
        <v>0</v>
      </c>
      <c r="AS193" s="22">
        <v>493696</v>
      </c>
      <c r="AT193" s="22">
        <v>15093</v>
      </c>
      <c r="AU193" s="22">
        <v>0</v>
      </c>
      <c r="AV193" s="22">
        <v>0</v>
      </c>
      <c r="AW193" s="22">
        <v>2704207</v>
      </c>
      <c r="AX193" s="22">
        <v>1744733</v>
      </c>
    </row>
    <row r="194" spans="1:50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2001143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25177</v>
      </c>
      <c r="L194" s="22">
        <v>360579</v>
      </c>
      <c r="M194" s="22">
        <v>86445</v>
      </c>
      <c r="N194" s="22">
        <v>5420</v>
      </c>
      <c r="O194" s="22">
        <v>57766</v>
      </c>
      <c r="P194" s="22">
        <v>104271</v>
      </c>
      <c r="Q194" s="22">
        <v>89802</v>
      </c>
      <c r="R194" s="22">
        <v>134336</v>
      </c>
      <c r="S194" s="22">
        <v>0</v>
      </c>
      <c r="T194" s="22">
        <v>19835</v>
      </c>
      <c r="U194" s="22">
        <v>0</v>
      </c>
      <c r="V194" s="22">
        <v>0</v>
      </c>
      <c r="W194" s="22">
        <v>0</v>
      </c>
      <c r="X194" s="22">
        <v>67561</v>
      </c>
      <c r="Y194" s="22">
        <v>227790</v>
      </c>
      <c r="Z194" s="22">
        <v>11000</v>
      </c>
      <c r="AA194" s="22">
        <v>0</v>
      </c>
      <c r="AB194" s="22">
        <v>0</v>
      </c>
      <c r="AC194" s="22">
        <v>0</v>
      </c>
      <c r="AD194" s="22">
        <v>0</v>
      </c>
      <c r="AE194" s="22">
        <v>11317</v>
      </c>
      <c r="AF194" s="22">
        <v>3202442</v>
      </c>
      <c r="AG194" s="22">
        <v>920504</v>
      </c>
      <c r="AH194" s="22">
        <v>773507</v>
      </c>
      <c r="AI194" s="22">
        <v>0</v>
      </c>
      <c r="AJ194" s="22">
        <v>414159</v>
      </c>
      <c r="AK194" s="22">
        <v>0</v>
      </c>
      <c r="AL194" s="22">
        <v>0</v>
      </c>
      <c r="AM194" s="22">
        <v>702497</v>
      </c>
      <c r="AN194" s="22">
        <v>0</v>
      </c>
      <c r="AO194" s="22">
        <v>0</v>
      </c>
      <c r="AP194" s="22">
        <v>0</v>
      </c>
      <c r="AQ194" s="22">
        <v>0</v>
      </c>
      <c r="AR194" s="22">
        <v>10779</v>
      </c>
      <c r="AS194" s="22">
        <v>384393</v>
      </c>
      <c r="AT194" s="22">
        <v>0</v>
      </c>
      <c r="AU194" s="22">
        <v>0</v>
      </c>
      <c r="AV194" s="22">
        <v>0</v>
      </c>
      <c r="AW194" s="22">
        <v>3205839</v>
      </c>
      <c r="AX194" s="22">
        <v>-3397</v>
      </c>
    </row>
    <row r="195" spans="1:50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1581628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862356</v>
      </c>
      <c r="M195" s="22">
        <v>39176</v>
      </c>
      <c r="N195" s="22">
        <v>7100</v>
      </c>
      <c r="O195" s="22">
        <v>5941</v>
      </c>
      <c r="P195" s="22">
        <v>144156</v>
      </c>
      <c r="Q195" s="22">
        <v>97358</v>
      </c>
      <c r="R195" s="22">
        <v>21110</v>
      </c>
      <c r="S195" s="22">
        <v>0</v>
      </c>
      <c r="T195" s="22">
        <v>15000</v>
      </c>
      <c r="U195" s="22">
        <v>0</v>
      </c>
      <c r="V195" s="22">
        <v>0</v>
      </c>
      <c r="W195" s="22">
        <v>0</v>
      </c>
      <c r="X195" s="22">
        <v>61208</v>
      </c>
      <c r="Y195" s="22">
        <v>649934</v>
      </c>
      <c r="Z195" s="22">
        <v>11404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3496371</v>
      </c>
      <c r="AG195" s="22">
        <v>670952</v>
      </c>
      <c r="AH195" s="22">
        <v>621756</v>
      </c>
      <c r="AI195" s="22">
        <v>0</v>
      </c>
      <c r="AJ195" s="22">
        <v>718412</v>
      </c>
      <c r="AK195" s="22">
        <v>3133</v>
      </c>
      <c r="AL195" s="22">
        <v>0</v>
      </c>
      <c r="AM195" s="22">
        <v>96490</v>
      </c>
      <c r="AN195" s="22">
        <v>0</v>
      </c>
      <c r="AO195" s="22">
        <v>43</v>
      </c>
      <c r="AP195" s="22">
        <v>0</v>
      </c>
      <c r="AQ195" s="22">
        <v>81228</v>
      </c>
      <c r="AR195" s="22">
        <v>5322</v>
      </c>
      <c r="AS195" s="22">
        <v>456603</v>
      </c>
      <c r="AT195" s="22">
        <v>55792</v>
      </c>
      <c r="AU195" s="22">
        <v>0</v>
      </c>
      <c r="AV195" s="22">
        <v>0</v>
      </c>
      <c r="AW195" s="22">
        <v>2709731</v>
      </c>
      <c r="AX195" s="22">
        <v>786640</v>
      </c>
    </row>
    <row r="196" spans="1:50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236806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195747</v>
      </c>
      <c r="M196" s="22">
        <v>7766</v>
      </c>
      <c r="N196" s="22">
        <v>1155</v>
      </c>
      <c r="O196" s="22">
        <v>0</v>
      </c>
      <c r="P196" s="22">
        <v>17300</v>
      </c>
      <c r="Q196" s="22">
        <v>13916</v>
      </c>
      <c r="R196" s="22">
        <v>6584</v>
      </c>
      <c r="S196" s="22">
        <v>0</v>
      </c>
      <c r="T196" s="22">
        <v>0</v>
      </c>
      <c r="U196" s="22">
        <v>0</v>
      </c>
      <c r="V196" s="22">
        <v>0</v>
      </c>
      <c r="W196" s="22">
        <v>48410</v>
      </c>
      <c r="X196" s="22">
        <v>59426</v>
      </c>
      <c r="Y196" s="22">
        <v>111108</v>
      </c>
      <c r="Z196" s="22">
        <v>0</v>
      </c>
      <c r="AA196" s="22">
        <v>0</v>
      </c>
      <c r="AB196" s="22">
        <v>10000</v>
      </c>
      <c r="AC196" s="22">
        <v>0</v>
      </c>
      <c r="AD196" s="22">
        <v>0</v>
      </c>
      <c r="AE196" s="22">
        <v>7987</v>
      </c>
      <c r="AF196" s="22">
        <v>716205</v>
      </c>
      <c r="AG196" s="22">
        <v>214028</v>
      </c>
      <c r="AH196" s="22">
        <v>180852</v>
      </c>
      <c r="AI196" s="22">
        <v>0</v>
      </c>
      <c r="AJ196" s="22">
        <v>88008</v>
      </c>
      <c r="AK196" s="22">
        <v>4859</v>
      </c>
      <c r="AL196" s="22">
        <v>0</v>
      </c>
      <c r="AM196" s="22">
        <v>15553</v>
      </c>
      <c r="AN196" s="22">
        <v>0</v>
      </c>
      <c r="AO196" s="22">
        <v>0</v>
      </c>
      <c r="AP196" s="22">
        <v>5590</v>
      </c>
      <c r="AQ196" s="22">
        <v>0</v>
      </c>
      <c r="AR196" s="22">
        <v>15050</v>
      </c>
      <c r="AS196" s="22">
        <v>242634</v>
      </c>
      <c r="AT196" s="22">
        <v>0</v>
      </c>
      <c r="AU196" s="22">
        <v>0</v>
      </c>
      <c r="AV196" s="22">
        <v>1687</v>
      </c>
      <c r="AW196" s="22">
        <v>768261</v>
      </c>
      <c r="AX196" s="22">
        <v>-52056</v>
      </c>
    </row>
    <row r="197" spans="1:50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202126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48446</v>
      </c>
      <c r="L197" s="22">
        <v>120320</v>
      </c>
      <c r="M197" s="22">
        <v>11421</v>
      </c>
      <c r="N197" s="22">
        <v>665</v>
      </c>
      <c r="O197" s="22">
        <v>240</v>
      </c>
      <c r="P197" s="22">
        <v>8785</v>
      </c>
      <c r="Q197" s="22">
        <v>26547</v>
      </c>
      <c r="R197" s="22">
        <v>9000</v>
      </c>
      <c r="S197" s="22">
        <v>0</v>
      </c>
      <c r="T197" s="22">
        <v>0</v>
      </c>
      <c r="U197" s="22">
        <v>0</v>
      </c>
      <c r="V197" s="22">
        <v>0</v>
      </c>
      <c r="W197" s="22">
        <v>10407</v>
      </c>
      <c r="X197" s="22">
        <v>76481</v>
      </c>
      <c r="Y197" s="22">
        <v>104975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23755</v>
      </c>
      <c r="AF197" s="22">
        <v>643168</v>
      </c>
      <c r="AG197" s="22">
        <v>189683</v>
      </c>
      <c r="AH197" s="22">
        <v>148779</v>
      </c>
      <c r="AI197" s="22">
        <v>0</v>
      </c>
      <c r="AJ197" s="22">
        <v>73483</v>
      </c>
      <c r="AK197" s="22">
        <v>1365</v>
      </c>
      <c r="AL197" s="22">
        <v>15395</v>
      </c>
      <c r="AM197" s="22">
        <v>42275</v>
      </c>
      <c r="AN197" s="22">
        <v>0</v>
      </c>
      <c r="AO197" s="22">
        <v>980</v>
      </c>
      <c r="AP197" s="22">
        <v>0</v>
      </c>
      <c r="AQ197" s="22">
        <v>0</v>
      </c>
      <c r="AR197" s="22">
        <v>0</v>
      </c>
      <c r="AS197" s="22">
        <v>113850</v>
      </c>
      <c r="AT197" s="22">
        <v>0</v>
      </c>
      <c r="AU197" s="22">
        <v>0</v>
      </c>
      <c r="AV197" s="22">
        <v>6852</v>
      </c>
      <c r="AW197" s="22">
        <v>592662</v>
      </c>
      <c r="AX197" s="22">
        <v>50506</v>
      </c>
    </row>
    <row r="198" spans="1:50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523578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427340</v>
      </c>
      <c r="M198" s="22">
        <v>10366</v>
      </c>
      <c r="N198" s="22">
        <v>2327</v>
      </c>
      <c r="O198" s="22">
        <v>0</v>
      </c>
      <c r="P198" s="22">
        <v>65283</v>
      </c>
      <c r="Q198" s="22">
        <v>44111</v>
      </c>
      <c r="R198" s="22">
        <v>13181</v>
      </c>
      <c r="S198" s="22">
        <v>0</v>
      </c>
      <c r="T198" s="22">
        <v>15651</v>
      </c>
      <c r="U198" s="22">
        <v>0</v>
      </c>
      <c r="V198" s="22">
        <v>1800</v>
      </c>
      <c r="W198" s="22">
        <v>0</v>
      </c>
      <c r="X198" s="22">
        <v>74044</v>
      </c>
      <c r="Y198" s="22">
        <v>0</v>
      </c>
      <c r="Z198" s="22">
        <v>30396</v>
      </c>
      <c r="AA198" s="22">
        <v>0</v>
      </c>
      <c r="AB198" s="22">
        <v>0</v>
      </c>
      <c r="AC198" s="22">
        <v>0</v>
      </c>
      <c r="AD198" s="22">
        <v>0</v>
      </c>
      <c r="AE198" s="22">
        <v>477</v>
      </c>
      <c r="AF198" s="22">
        <v>1208554</v>
      </c>
      <c r="AG198" s="22">
        <v>431455</v>
      </c>
      <c r="AH198" s="22">
        <v>344268</v>
      </c>
      <c r="AI198" s="22">
        <v>131171</v>
      </c>
      <c r="AJ198" s="22">
        <v>261811</v>
      </c>
      <c r="AK198" s="22">
        <v>-39916</v>
      </c>
      <c r="AL198" s="22">
        <v>31832</v>
      </c>
      <c r="AM198" s="22">
        <v>172108</v>
      </c>
      <c r="AN198" s="22">
        <v>0</v>
      </c>
      <c r="AO198" s="22">
        <v>8531</v>
      </c>
      <c r="AP198" s="22">
        <v>0</v>
      </c>
      <c r="AQ198" s="22">
        <v>0</v>
      </c>
      <c r="AR198" s="22">
        <v>0</v>
      </c>
      <c r="AS198" s="22">
        <v>238187</v>
      </c>
      <c r="AT198" s="22">
        <v>0</v>
      </c>
      <c r="AU198" s="22">
        <v>0</v>
      </c>
      <c r="AV198" s="22">
        <v>0</v>
      </c>
      <c r="AW198" s="22">
        <v>1579447</v>
      </c>
      <c r="AX198" s="22">
        <v>-370893</v>
      </c>
    </row>
    <row r="199" spans="1:50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618908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706190</v>
      </c>
      <c r="M199" s="22">
        <v>18569</v>
      </c>
      <c r="N199" s="22">
        <v>9806</v>
      </c>
      <c r="O199" s="22">
        <v>0</v>
      </c>
      <c r="P199" s="22">
        <v>41317</v>
      </c>
      <c r="Q199" s="22">
        <v>119009</v>
      </c>
      <c r="R199" s="22">
        <v>0</v>
      </c>
      <c r="S199" s="22">
        <v>0</v>
      </c>
      <c r="T199" s="22">
        <v>3350</v>
      </c>
      <c r="U199" s="22">
        <v>0</v>
      </c>
      <c r="V199" s="22">
        <v>0</v>
      </c>
      <c r="W199" s="22">
        <v>0</v>
      </c>
      <c r="X199" s="22">
        <v>84302</v>
      </c>
      <c r="Y199" s="22">
        <v>145047</v>
      </c>
      <c r="Z199" s="22">
        <v>41264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1787762</v>
      </c>
      <c r="AG199" s="22">
        <v>391146</v>
      </c>
      <c r="AH199" s="22">
        <v>404038</v>
      </c>
      <c r="AI199" s="22">
        <v>137461</v>
      </c>
      <c r="AJ199" s="22">
        <v>305794</v>
      </c>
      <c r="AK199" s="22">
        <v>0</v>
      </c>
      <c r="AL199" s="22">
        <v>0</v>
      </c>
      <c r="AM199" s="22">
        <v>0</v>
      </c>
      <c r="AN199" s="22">
        <v>0</v>
      </c>
      <c r="AO199" s="22">
        <v>1624</v>
      </c>
      <c r="AP199" s="22">
        <v>0</v>
      </c>
      <c r="AQ199" s="22">
        <v>11183</v>
      </c>
      <c r="AR199" s="22">
        <v>0</v>
      </c>
      <c r="AS199" s="22">
        <v>364498</v>
      </c>
      <c r="AT199" s="22">
        <v>0</v>
      </c>
      <c r="AU199" s="22">
        <v>0</v>
      </c>
      <c r="AV199" s="22">
        <v>0</v>
      </c>
      <c r="AW199" s="22">
        <v>1615744</v>
      </c>
      <c r="AX199" s="22">
        <v>172018</v>
      </c>
    </row>
    <row r="200" spans="1:50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295807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195282</v>
      </c>
      <c r="M200" s="22">
        <v>9566</v>
      </c>
      <c r="N200" s="22">
        <v>2040</v>
      </c>
      <c r="O200" s="22">
        <v>0</v>
      </c>
      <c r="P200" s="22">
        <v>33401</v>
      </c>
      <c r="Q200" s="22">
        <v>41408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108902</v>
      </c>
      <c r="Y200" s="22">
        <v>1259899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5016</v>
      </c>
      <c r="AF200" s="22">
        <v>1951321</v>
      </c>
      <c r="AG200" s="22">
        <v>207586</v>
      </c>
      <c r="AH200" s="22">
        <v>356823</v>
      </c>
      <c r="AI200" s="22">
        <v>0</v>
      </c>
      <c r="AJ200" s="22">
        <v>102098</v>
      </c>
      <c r="AK200" s="22">
        <v>0</v>
      </c>
      <c r="AL200" s="22">
        <v>0</v>
      </c>
      <c r="AM200" s="22">
        <v>4090</v>
      </c>
      <c r="AN200" s="22">
        <v>0</v>
      </c>
      <c r="AO200" s="22">
        <v>1679</v>
      </c>
      <c r="AP200" s="22">
        <v>0</v>
      </c>
      <c r="AQ200" s="22">
        <v>2501</v>
      </c>
      <c r="AR200" s="22">
        <v>0</v>
      </c>
      <c r="AS200" s="22">
        <v>160059</v>
      </c>
      <c r="AT200" s="22">
        <v>0</v>
      </c>
      <c r="AU200" s="22">
        <v>0</v>
      </c>
      <c r="AV200" s="22">
        <v>0</v>
      </c>
      <c r="AW200" s="22">
        <v>834836</v>
      </c>
      <c r="AX200" s="22">
        <v>1116485</v>
      </c>
    </row>
    <row r="201" spans="1:50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319916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290359</v>
      </c>
      <c r="M201" s="22">
        <v>13473</v>
      </c>
      <c r="N201" s="22">
        <v>7540</v>
      </c>
      <c r="O201" s="22">
        <v>866</v>
      </c>
      <c r="P201" s="22">
        <v>20972</v>
      </c>
      <c r="Q201" s="22">
        <v>78110</v>
      </c>
      <c r="R201" s="22">
        <v>761</v>
      </c>
      <c r="S201" s="22">
        <v>0</v>
      </c>
      <c r="T201" s="22">
        <v>5464</v>
      </c>
      <c r="U201" s="22">
        <v>0</v>
      </c>
      <c r="V201" s="22">
        <v>0</v>
      </c>
      <c r="W201" s="22">
        <v>0</v>
      </c>
      <c r="X201" s="22">
        <v>73422</v>
      </c>
      <c r="Y201" s="22">
        <v>95103</v>
      </c>
      <c r="Z201" s="22">
        <v>9978</v>
      </c>
      <c r="AA201" s="22">
        <v>0</v>
      </c>
      <c r="AB201" s="22">
        <v>0</v>
      </c>
      <c r="AC201" s="22">
        <v>0</v>
      </c>
      <c r="AD201" s="22">
        <v>0</v>
      </c>
      <c r="AE201" s="22">
        <v>655</v>
      </c>
      <c r="AF201" s="22">
        <v>916619</v>
      </c>
      <c r="AG201" s="22">
        <v>299274</v>
      </c>
      <c r="AH201" s="22">
        <v>324911</v>
      </c>
      <c r="AI201" s="22">
        <v>0</v>
      </c>
      <c r="AJ201" s="22">
        <v>140929</v>
      </c>
      <c r="AK201" s="22">
        <v>0</v>
      </c>
      <c r="AL201" s="22">
        <v>2142</v>
      </c>
      <c r="AM201" s="22">
        <v>17461</v>
      </c>
      <c r="AN201" s="22">
        <v>3046</v>
      </c>
      <c r="AO201" s="22">
        <v>2706</v>
      </c>
      <c r="AP201" s="22">
        <v>2137</v>
      </c>
      <c r="AQ201" s="22">
        <v>0</v>
      </c>
      <c r="AR201" s="22">
        <v>6313</v>
      </c>
      <c r="AS201" s="22">
        <v>199111</v>
      </c>
      <c r="AT201" s="22">
        <v>3959</v>
      </c>
      <c r="AU201" s="22">
        <v>0</v>
      </c>
      <c r="AV201" s="22">
        <v>2455</v>
      </c>
      <c r="AW201" s="22">
        <v>1004444</v>
      </c>
      <c r="AX201" s="22">
        <v>-87825</v>
      </c>
    </row>
    <row r="202" spans="1:50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1252999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590373</v>
      </c>
      <c r="M202" s="22">
        <v>48020</v>
      </c>
      <c r="N202" s="22">
        <v>53807</v>
      </c>
      <c r="O202" s="22">
        <v>0</v>
      </c>
      <c r="P202" s="22">
        <v>69789</v>
      </c>
      <c r="Q202" s="22">
        <v>65544</v>
      </c>
      <c r="R202" s="22">
        <v>113269</v>
      </c>
      <c r="S202" s="22">
        <v>0</v>
      </c>
      <c r="T202" s="22">
        <v>17178</v>
      </c>
      <c r="U202" s="22">
        <v>0</v>
      </c>
      <c r="V202" s="22">
        <v>96034</v>
      </c>
      <c r="W202" s="22">
        <v>0</v>
      </c>
      <c r="X202" s="22">
        <v>530</v>
      </c>
      <c r="Y202" s="22">
        <v>0</v>
      </c>
      <c r="Z202" s="22">
        <v>0</v>
      </c>
      <c r="AA202" s="22">
        <v>0</v>
      </c>
      <c r="AB202" s="22">
        <v>450000</v>
      </c>
      <c r="AC202" s="22">
        <v>0</v>
      </c>
      <c r="AD202" s="22">
        <v>0</v>
      </c>
      <c r="AE202" s="22">
        <v>249687</v>
      </c>
      <c r="AF202" s="22">
        <v>3007230</v>
      </c>
      <c r="AG202" s="22">
        <v>807132</v>
      </c>
      <c r="AH202" s="22">
        <v>1449912</v>
      </c>
      <c r="AI202" s="22">
        <v>0</v>
      </c>
      <c r="AJ202" s="22">
        <v>225974</v>
      </c>
      <c r="AK202" s="22">
        <v>0</v>
      </c>
      <c r="AL202" s="22">
        <v>0</v>
      </c>
      <c r="AM202" s="22">
        <v>14871</v>
      </c>
      <c r="AN202" s="22">
        <v>0</v>
      </c>
      <c r="AO202" s="22">
        <v>5065</v>
      </c>
      <c r="AP202" s="22">
        <v>6207</v>
      </c>
      <c r="AQ202" s="22">
        <v>27328</v>
      </c>
      <c r="AR202" s="22">
        <v>0</v>
      </c>
      <c r="AS202" s="22">
        <v>481485</v>
      </c>
      <c r="AT202" s="22">
        <v>0</v>
      </c>
      <c r="AU202" s="22">
        <v>0</v>
      </c>
      <c r="AV202" s="22">
        <v>20435</v>
      </c>
      <c r="AW202" s="22">
        <v>3038409</v>
      </c>
      <c r="AX202" s="22">
        <v>-31179</v>
      </c>
    </row>
    <row r="203" spans="1:50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619079</v>
      </c>
      <c r="F203" s="22">
        <v>0</v>
      </c>
      <c r="G203" s="22">
        <v>0</v>
      </c>
      <c r="H203" s="22">
        <v>0</v>
      </c>
      <c r="I203" s="22">
        <v>0</v>
      </c>
      <c r="J203" s="22">
        <v>1491</v>
      </c>
      <c r="K203" s="22">
        <v>0</v>
      </c>
      <c r="L203" s="22">
        <v>280455</v>
      </c>
      <c r="M203" s="22">
        <v>56334</v>
      </c>
      <c r="N203" s="22">
        <v>0</v>
      </c>
      <c r="O203" s="22">
        <v>0</v>
      </c>
      <c r="P203" s="22">
        <v>74528</v>
      </c>
      <c r="Q203" s="22">
        <v>42720</v>
      </c>
      <c r="R203" s="22">
        <v>0</v>
      </c>
      <c r="S203" s="22">
        <v>4186</v>
      </c>
      <c r="T203" s="22">
        <v>0</v>
      </c>
      <c r="U203" s="22">
        <v>0</v>
      </c>
      <c r="V203" s="22">
        <v>0</v>
      </c>
      <c r="W203" s="22">
        <v>0</v>
      </c>
      <c r="X203" s="22">
        <v>241041</v>
      </c>
      <c r="Y203" s="22">
        <v>0</v>
      </c>
      <c r="Z203" s="22">
        <v>29471</v>
      </c>
      <c r="AA203" s="22">
        <v>0</v>
      </c>
      <c r="AB203" s="22">
        <v>0</v>
      </c>
      <c r="AC203" s="22">
        <v>0</v>
      </c>
      <c r="AD203" s="22">
        <v>0</v>
      </c>
      <c r="AE203" s="22">
        <v>98021</v>
      </c>
      <c r="AF203" s="22">
        <v>1447326</v>
      </c>
      <c r="AG203" s="22">
        <v>421518</v>
      </c>
      <c r="AH203" s="22">
        <v>258081</v>
      </c>
      <c r="AI203" s="22">
        <v>12085</v>
      </c>
      <c r="AJ203" s="22">
        <v>289401</v>
      </c>
      <c r="AK203" s="22">
        <v>2882</v>
      </c>
      <c r="AL203" s="22">
        <v>0</v>
      </c>
      <c r="AM203" s="22">
        <v>44432</v>
      </c>
      <c r="AN203" s="22">
        <v>60</v>
      </c>
      <c r="AO203" s="22">
        <v>3301</v>
      </c>
      <c r="AP203" s="22">
        <v>0</v>
      </c>
      <c r="AQ203" s="22">
        <v>20541</v>
      </c>
      <c r="AR203" s="22">
        <v>0</v>
      </c>
      <c r="AS203" s="22">
        <v>209720</v>
      </c>
      <c r="AT203" s="22">
        <v>0</v>
      </c>
      <c r="AU203" s="22">
        <v>0</v>
      </c>
      <c r="AV203" s="22">
        <v>99736</v>
      </c>
      <c r="AW203" s="22">
        <v>1361757</v>
      </c>
      <c r="AX203" s="22">
        <v>85569</v>
      </c>
    </row>
    <row r="204" spans="1:50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223450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145227</v>
      </c>
      <c r="M204" s="22">
        <v>7732</v>
      </c>
      <c r="N204" s="22">
        <v>2203</v>
      </c>
      <c r="O204" s="22">
        <v>332</v>
      </c>
      <c r="P204" s="22">
        <v>12693</v>
      </c>
      <c r="Q204" s="22">
        <v>31843</v>
      </c>
      <c r="R204" s="22">
        <v>7450</v>
      </c>
      <c r="S204" s="22">
        <v>0</v>
      </c>
      <c r="T204" s="22">
        <v>0</v>
      </c>
      <c r="U204" s="22">
        <v>0</v>
      </c>
      <c r="V204" s="22">
        <v>1767</v>
      </c>
      <c r="W204" s="22">
        <v>8517</v>
      </c>
      <c r="X204" s="22">
        <v>161216</v>
      </c>
      <c r="Y204" s="22">
        <v>11918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27028</v>
      </c>
      <c r="AF204" s="22">
        <v>641376</v>
      </c>
      <c r="AG204" s="22">
        <v>176482</v>
      </c>
      <c r="AH204" s="22">
        <v>244452</v>
      </c>
      <c r="AI204" s="22">
        <v>114581</v>
      </c>
      <c r="AJ204" s="22">
        <v>39846</v>
      </c>
      <c r="AK204" s="22">
        <v>0</v>
      </c>
      <c r="AL204" s="22">
        <v>12377</v>
      </c>
      <c r="AM204" s="22">
        <v>3570</v>
      </c>
      <c r="AN204" s="22">
        <v>0</v>
      </c>
      <c r="AO204" s="22">
        <v>699</v>
      </c>
      <c r="AP204" s="22">
        <v>0</v>
      </c>
      <c r="AQ204" s="22">
        <v>0</v>
      </c>
      <c r="AR204" s="22">
        <v>0</v>
      </c>
      <c r="AS204" s="22">
        <v>225847</v>
      </c>
      <c r="AT204" s="22">
        <v>0</v>
      </c>
      <c r="AU204" s="22">
        <v>0</v>
      </c>
      <c r="AV204" s="22">
        <v>1084</v>
      </c>
      <c r="AW204" s="22">
        <v>818938</v>
      </c>
      <c r="AX204" s="22">
        <v>-177562</v>
      </c>
    </row>
    <row r="205" spans="1:50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1113688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1613767</v>
      </c>
      <c r="M205" s="22">
        <v>53471</v>
      </c>
      <c r="N205" s="22">
        <v>12726</v>
      </c>
      <c r="O205" s="22">
        <v>0</v>
      </c>
      <c r="P205" s="22">
        <v>204339</v>
      </c>
      <c r="Q205" s="22">
        <v>190559</v>
      </c>
      <c r="R205" s="22">
        <v>164774</v>
      </c>
      <c r="S205" s="22">
        <v>0</v>
      </c>
      <c r="T205" s="22">
        <v>1883392</v>
      </c>
      <c r="U205" s="22">
        <v>1</v>
      </c>
      <c r="V205" s="22">
        <v>2100</v>
      </c>
      <c r="W205" s="22">
        <v>0</v>
      </c>
      <c r="X205" s="22">
        <v>228144</v>
      </c>
      <c r="Y205" s="22">
        <v>129221</v>
      </c>
      <c r="Z205" s="22">
        <v>216051</v>
      </c>
      <c r="AA205" s="22">
        <v>22740</v>
      </c>
      <c r="AB205" s="22">
        <v>25000</v>
      </c>
      <c r="AC205" s="22">
        <v>0</v>
      </c>
      <c r="AD205" s="22">
        <v>0</v>
      </c>
      <c r="AE205" s="22">
        <v>25380</v>
      </c>
      <c r="AF205" s="22">
        <v>5885353</v>
      </c>
      <c r="AG205" s="22">
        <v>1345963</v>
      </c>
      <c r="AH205" s="22">
        <v>639065</v>
      </c>
      <c r="AI205" s="22">
        <v>598544</v>
      </c>
      <c r="AJ205" s="22">
        <v>808662</v>
      </c>
      <c r="AK205" s="22">
        <v>14625</v>
      </c>
      <c r="AL205" s="22">
        <v>0</v>
      </c>
      <c r="AM205" s="22">
        <v>254472</v>
      </c>
      <c r="AN205" s="22">
        <v>30000</v>
      </c>
      <c r="AO205" s="22">
        <v>0</v>
      </c>
      <c r="AP205" s="22">
        <v>1662</v>
      </c>
      <c r="AQ205" s="22">
        <v>104130</v>
      </c>
      <c r="AR205" s="22">
        <v>19878</v>
      </c>
      <c r="AS205" s="22">
        <v>739131</v>
      </c>
      <c r="AT205" s="22">
        <v>0</v>
      </c>
      <c r="AU205" s="22">
        <v>0</v>
      </c>
      <c r="AV205" s="22">
        <v>14074</v>
      </c>
      <c r="AW205" s="22">
        <v>4570206</v>
      </c>
      <c r="AX205" s="22">
        <v>1315147</v>
      </c>
    </row>
    <row r="206" spans="1:50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283469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362571</v>
      </c>
      <c r="M206" s="22">
        <v>10694</v>
      </c>
      <c r="N206" s="22">
        <v>1300</v>
      </c>
      <c r="O206" s="22">
        <v>0</v>
      </c>
      <c r="P206" s="22">
        <v>47072</v>
      </c>
      <c r="Q206" s="22">
        <v>24558</v>
      </c>
      <c r="R206" s="22">
        <v>13994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53220</v>
      </c>
      <c r="Y206" s="22">
        <v>584942</v>
      </c>
      <c r="Z206" s="22">
        <v>2025</v>
      </c>
      <c r="AA206" s="22">
        <v>0</v>
      </c>
      <c r="AB206" s="22">
        <v>0</v>
      </c>
      <c r="AC206" s="22">
        <v>0</v>
      </c>
      <c r="AD206" s="22">
        <v>0</v>
      </c>
      <c r="AE206" s="22">
        <v>23669</v>
      </c>
      <c r="AF206" s="22">
        <v>1407514</v>
      </c>
      <c r="AG206" s="22">
        <v>213016</v>
      </c>
      <c r="AH206" s="22">
        <v>313749</v>
      </c>
      <c r="AI206" s="22">
        <v>0</v>
      </c>
      <c r="AJ206" s="22">
        <v>163406</v>
      </c>
      <c r="AK206" s="22">
        <v>0</v>
      </c>
      <c r="AL206" s="22">
        <v>0</v>
      </c>
      <c r="AM206" s="22">
        <v>0</v>
      </c>
      <c r="AN206" s="22">
        <v>0</v>
      </c>
      <c r="AO206" s="22">
        <v>3034</v>
      </c>
      <c r="AP206" s="22">
        <v>0</v>
      </c>
      <c r="AQ206" s="22">
        <v>20363</v>
      </c>
      <c r="AR206" s="22">
        <v>74446</v>
      </c>
      <c r="AS206" s="22">
        <v>158643</v>
      </c>
      <c r="AT206" s="22">
        <v>0</v>
      </c>
      <c r="AU206" s="22">
        <v>0</v>
      </c>
      <c r="AV206" s="22">
        <v>75</v>
      </c>
      <c r="AW206" s="22">
        <v>946732</v>
      </c>
      <c r="AX206" s="22">
        <v>460782</v>
      </c>
    </row>
    <row r="207" spans="1:50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520873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326771</v>
      </c>
      <c r="M207" s="22">
        <v>12611</v>
      </c>
      <c r="N207" s="22">
        <v>8792</v>
      </c>
      <c r="O207" s="22">
        <v>0</v>
      </c>
      <c r="P207" s="22">
        <v>127478</v>
      </c>
      <c r="Q207" s="22">
        <v>56408</v>
      </c>
      <c r="R207" s="22">
        <v>0</v>
      </c>
      <c r="S207" s="22">
        <v>0</v>
      </c>
      <c r="T207" s="22">
        <v>11166</v>
      </c>
      <c r="U207" s="22">
        <v>208085</v>
      </c>
      <c r="V207" s="22">
        <v>0</v>
      </c>
      <c r="W207" s="22">
        <v>107330</v>
      </c>
      <c r="X207" s="22">
        <v>199245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1578759</v>
      </c>
      <c r="AG207" s="22">
        <v>492469</v>
      </c>
      <c r="AH207" s="22">
        <v>627854</v>
      </c>
      <c r="AI207" s="22">
        <v>0</v>
      </c>
      <c r="AJ207" s="22">
        <v>175367</v>
      </c>
      <c r="AK207" s="22">
        <v>0</v>
      </c>
      <c r="AL207" s="22">
        <v>0</v>
      </c>
      <c r="AM207" s="22">
        <v>21076</v>
      </c>
      <c r="AN207" s="22">
        <v>0</v>
      </c>
      <c r="AO207" s="22">
        <v>0</v>
      </c>
      <c r="AP207" s="22">
        <v>0</v>
      </c>
      <c r="AQ207" s="22">
        <v>1412</v>
      </c>
      <c r="AR207" s="22">
        <v>7152</v>
      </c>
      <c r="AS207" s="22">
        <v>393191</v>
      </c>
      <c r="AT207" s="22">
        <v>0</v>
      </c>
      <c r="AU207" s="22">
        <v>0</v>
      </c>
      <c r="AV207" s="22">
        <v>33069</v>
      </c>
      <c r="AW207" s="22">
        <v>1751590</v>
      </c>
      <c r="AX207" s="22">
        <v>-172831</v>
      </c>
    </row>
    <row r="208" spans="1:50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385405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394509</v>
      </c>
      <c r="M208" s="22">
        <v>16984</v>
      </c>
      <c r="N208" s="22">
        <v>685</v>
      </c>
      <c r="O208" s="22">
        <v>0</v>
      </c>
      <c r="P208" s="22">
        <v>40298</v>
      </c>
      <c r="Q208" s="22">
        <v>84658</v>
      </c>
      <c r="R208" s="22">
        <v>20073</v>
      </c>
      <c r="S208" s="22">
        <v>0</v>
      </c>
      <c r="T208" s="22">
        <v>0</v>
      </c>
      <c r="U208" s="22">
        <v>0</v>
      </c>
      <c r="V208" s="22">
        <v>5319</v>
      </c>
      <c r="W208" s="22">
        <v>66948</v>
      </c>
      <c r="X208" s="22">
        <v>98636</v>
      </c>
      <c r="Y208" s="22">
        <v>436273</v>
      </c>
      <c r="Z208" s="22">
        <v>300151</v>
      </c>
      <c r="AA208" s="22">
        <v>139393</v>
      </c>
      <c r="AB208" s="22">
        <v>0</v>
      </c>
      <c r="AC208" s="22">
        <v>0</v>
      </c>
      <c r="AD208" s="22">
        <v>0</v>
      </c>
      <c r="AE208" s="22">
        <v>24819</v>
      </c>
      <c r="AF208" s="22">
        <v>2014151</v>
      </c>
      <c r="AG208" s="22">
        <v>428945</v>
      </c>
      <c r="AH208" s="22">
        <v>379762</v>
      </c>
      <c r="AI208" s="22">
        <v>0</v>
      </c>
      <c r="AJ208" s="22">
        <v>313032</v>
      </c>
      <c r="AK208" s="22">
        <v>1956</v>
      </c>
      <c r="AL208" s="22">
        <v>14170</v>
      </c>
      <c r="AM208" s="22">
        <v>112332</v>
      </c>
      <c r="AN208" s="22">
        <v>600</v>
      </c>
      <c r="AO208" s="22">
        <v>0</v>
      </c>
      <c r="AP208" s="22">
        <v>0</v>
      </c>
      <c r="AQ208" s="22">
        <v>0</v>
      </c>
      <c r="AR208" s="22">
        <v>0</v>
      </c>
      <c r="AS208" s="22">
        <v>262058</v>
      </c>
      <c r="AT208" s="22">
        <v>0</v>
      </c>
      <c r="AU208" s="22">
        <v>0</v>
      </c>
      <c r="AV208" s="22">
        <v>12898</v>
      </c>
      <c r="AW208" s="22">
        <v>1525753</v>
      </c>
      <c r="AX208" s="22">
        <v>488398</v>
      </c>
    </row>
    <row r="209" spans="1:50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339718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241063</v>
      </c>
      <c r="M209" s="22">
        <v>27906</v>
      </c>
      <c r="N209" s="22">
        <v>1317</v>
      </c>
      <c r="O209" s="22">
        <v>0</v>
      </c>
      <c r="P209" s="22">
        <v>0</v>
      </c>
      <c r="Q209" s="22">
        <v>70860</v>
      </c>
      <c r="R209" s="22">
        <v>0</v>
      </c>
      <c r="S209" s="22">
        <v>0</v>
      </c>
      <c r="T209" s="22">
        <v>0</v>
      </c>
      <c r="U209" s="22">
        <v>0</v>
      </c>
      <c r="V209" s="22">
        <v>2100</v>
      </c>
      <c r="W209" s="22">
        <v>0</v>
      </c>
      <c r="X209" s="22">
        <v>97046</v>
      </c>
      <c r="Y209" s="22">
        <v>221242</v>
      </c>
      <c r="Z209" s="22">
        <v>0</v>
      </c>
      <c r="AA209" s="22">
        <v>0</v>
      </c>
      <c r="AB209" s="22">
        <v>4108</v>
      </c>
      <c r="AC209" s="22">
        <v>0</v>
      </c>
      <c r="AD209" s="22">
        <v>0</v>
      </c>
      <c r="AE209" s="22">
        <v>2000</v>
      </c>
      <c r="AF209" s="22">
        <v>1007360</v>
      </c>
      <c r="AG209" s="22">
        <v>248317</v>
      </c>
      <c r="AH209" s="22">
        <v>131169</v>
      </c>
      <c r="AI209" s="22">
        <v>85569</v>
      </c>
      <c r="AJ209" s="22">
        <v>268840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12734</v>
      </c>
      <c r="AR209" s="22">
        <v>3030</v>
      </c>
      <c r="AS209" s="22">
        <v>197100</v>
      </c>
      <c r="AT209" s="22">
        <v>6207</v>
      </c>
      <c r="AU209" s="22">
        <v>0</v>
      </c>
      <c r="AV209" s="22">
        <v>27789</v>
      </c>
      <c r="AW209" s="22">
        <v>980755</v>
      </c>
      <c r="AX209" s="22">
        <v>26605</v>
      </c>
    </row>
    <row r="210" spans="1:50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763949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414984</v>
      </c>
      <c r="M210" s="22">
        <v>12819</v>
      </c>
      <c r="N210" s="22">
        <v>10438</v>
      </c>
      <c r="O210" s="22">
        <v>492</v>
      </c>
      <c r="P210" s="22">
        <v>93003</v>
      </c>
      <c r="Q210" s="22">
        <v>38534</v>
      </c>
      <c r="R210" s="22">
        <v>6847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143945</v>
      </c>
      <c r="Y210" s="22">
        <v>138124</v>
      </c>
      <c r="Z210" s="22">
        <v>0</v>
      </c>
      <c r="AA210" s="22">
        <v>27200</v>
      </c>
      <c r="AB210" s="22">
        <v>0</v>
      </c>
      <c r="AC210" s="22">
        <v>0</v>
      </c>
      <c r="AD210" s="22">
        <v>0</v>
      </c>
      <c r="AE210" s="22">
        <v>26782</v>
      </c>
      <c r="AF210" s="22">
        <v>1677117</v>
      </c>
      <c r="AG210" s="22">
        <v>502997</v>
      </c>
      <c r="AH210" s="22">
        <v>422249</v>
      </c>
      <c r="AI210" s="22">
        <v>0</v>
      </c>
      <c r="AJ210" s="22">
        <v>456728</v>
      </c>
      <c r="AK210" s="22">
        <v>0</v>
      </c>
      <c r="AL210" s="22">
        <v>8664</v>
      </c>
      <c r="AM210" s="22">
        <v>23309</v>
      </c>
      <c r="AN210" s="22">
        <v>0</v>
      </c>
      <c r="AO210" s="22">
        <v>1530</v>
      </c>
      <c r="AP210" s="22">
        <v>0</v>
      </c>
      <c r="AQ210" s="22">
        <v>65</v>
      </c>
      <c r="AR210" s="22">
        <v>24055</v>
      </c>
      <c r="AS210" s="22">
        <v>363303</v>
      </c>
      <c r="AT210" s="22">
        <v>3000</v>
      </c>
      <c r="AU210" s="22">
        <v>0</v>
      </c>
      <c r="AV210" s="22">
        <v>0</v>
      </c>
      <c r="AW210" s="22">
        <v>1805900</v>
      </c>
      <c r="AX210" s="22">
        <v>-128783</v>
      </c>
    </row>
    <row r="211" spans="1:50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415197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34224</v>
      </c>
      <c r="L211" s="22">
        <v>275217</v>
      </c>
      <c r="M211" s="22">
        <v>22093</v>
      </c>
      <c r="N211" s="22">
        <v>4196</v>
      </c>
      <c r="O211" s="22">
        <v>0</v>
      </c>
      <c r="P211" s="22">
        <v>63966</v>
      </c>
      <c r="Q211" s="22">
        <v>57894</v>
      </c>
      <c r="R211" s="22">
        <v>0</v>
      </c>
      <c r="S211" s="22">
        <v>0</v>
      </c>
      <c r="T211" s="22">
        <v>0</v>
      </c>
      <c r="U211" s="22">
        <v>0</v>
      </c>
      <c r="V211" s="22">
        <v>1452</v>
      </c>
      <c r="W211" s="22">
        <v>44587</v>
      </c>
      <c r="X211" s="22">
        <v>126969</v>
      </c>
      <c r="Y211" s="22">
        <v>273863</v>
      </c>
      <c r="Z211" s="22">
        <v>0</v>
      </c>
      <c r="AA211" s="22">
        <v>0</v>
      </c>
      <c r="AB211" s="22">
        <v>500</v>
      </c>
      <c r="AC211" s="22">
        <v>0</v>
      </c>
      <c r="AD211" s="22">
        <v>0</v>
      </c>
      <c r="AE211" s="22">
        <v>9022</v>
      </c>
      <c r="AF211" s="22">
        <v>1329180</v>
      </c>
      <c r="AG211" s="22">
        <v>392965</v>
      </c>
      <c r="AH211" s="22">
        <v>259727</v>
      </c>
      <c r="AI211" s="22">
        <v>127366</v>
      </c>
      <c r="AJ211" s="22">
        <v>160395</v>
      </c>
      <c r="AK211" s="22">
        <v>0</v>
      </c>
      <c r="AL211" s="22">
        <v>0</v>
      </c>
      <c r="AM211" s="22">
        <v>18522</v>
      </c>
      <c r="AN211" s="22">
        <v>0</v>
      </c>
      <c r="AO211" s="22">
        <v>0</v>
      </c>
      <c r="AP211" s="22">
        <v>0</v>
      </c>
      <c r="AQ211" s="22">
        <v>0</v>
      </c>
      <c r="AR211" s="22">
        <v>0</v>
      </c>
      <c r="AS211" s="22">
        <v>255356</v>
      </c>
      <c r="AT211" s="22">
        <v>466</v>
      </c>
      <c r="AU211" s="22">
        <v>0</v>
      </c>
      <c r="AV211" s="22">
        <v>0</v>
      </c>
      <c r="AW211" s="22">
        <v>1214797</v>
      </c>
      <c r="AX211" s="22">
        <v>114383</v>
      </c>
    </row>
    <row r="212" spans="1:50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1021832</v>
      </c>
      <c r="F212" s="22">
        <v>0</v>
      </c>
      <c r="G212" s="22">
        <v>0</v>
      </c>
      <c r="H212" s="22">
        <v>61041</v>
      </c>
      <c r="I212" s="22">
        <v>0</v>
      </c>
      <c r="J212" s="22">
        <v>0</v>
      </c>
      <c r="K212" s="22">
        <v>0</v>
      </c>
      <c r="L212" s="22">
        <v>887564</v>
      </c>
      <c r="M212" s="22">
        <v>35203</v>
      </c>
      <c r="N212" s="22">
        <v>433</v>
      </c>
      <c r="O212" s="22">
        <v>1232</v>
      </c>
      <c r="P212" s="22">
        <v>150027</v>
      </c>
      <c r="Q212" s="22">
        <v>64996</v>
      </c>
      <c r="R212" s="22">
        <v>81260</v>
      </c>
      <c r="S212" s="22">
        <v>0</v>
      </c>
      <c r="T212" s="22">
        <v>400</v>
      </c>
      <c r="U212" s="22">
        <v>0</v>
      </c>
      <c r="V212" s="22">
        <v>16800</v>
      </c>
      <c r="W212" s="22">
        <v>0</v>
      </c>
      <c r="X212" s="22">
        <v>128204</v>
      </c>
      <c r="Y212" s="22">
        <v>67224</v>
      </c>
      <c r="Z212" s="22">
        <v>630957</v>
      </c>
      <c r="AA212" s="22">
        <v>0</v>
      </c>
      <c r="AB212" s="22">
        <v>0</v>
      </c>
      <c r="AC212" s="22">
        <v>0</v>
      </c>
      <c r="AD212" s="22">
        <v>0</v>
      </c>
      <c r="AE212" s="22">
        <v>40161</v>
      </c>
      <c r="AF212" s="22">
        <v>3187334</v>
      </c>
      <c r="AG212" s="22">
        <v>811760</v>
      </c>
      <c r="AH212" s="22">
        <v>507901</v>
      </c>
      <c r="AI212" s="22">
        <v>0</v>
      </c>
      <c r="AJ212" s="22">
        <v>800088</v>
      </c>
      <c r="AK212" s="22">
        <v>0</v>
      </c>
      <c r="AL212" s="22">
        <v>0</v>
      </c>
      <c r="AM212" s="22">
        <v>75671</v>
      </c>
      <c r="AN212" s="22">
        <v>0</v>
      </c>
      <c r="AO212" s="22">
        <v>12630</v>
      </c>
      <c r="AP212" s="22">
        <v>4793</v>
      </c>
      <c r="AQ212" s="22">
        <v>70818</v>
      </c>
      <c r="AR212" s="22">
        <v>49527</v>
      </c>
      <c r="AS212" s="22">
        <v>771106</v>
      </c>
      <c r="AT212" s="22">
        <v>0</v>
      </c>
      <c r="AU212" s="22">
        <v>0</v>
      </c>
      <c r="AV212" s="22">
        <v>18389</v>
      </c>
      <c r="AW212" s="22">
        <v>3122683</v>
      </c>
      <c r="AX212" s="22">
        <v>64651</v>
      </c>
    </row>
    <row r="213" spans="1:50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395157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123154</v>
      </c>
      <c r="M213" s="22">
        <v>27594</v>
      </c>
      <c r="N213" s="22">
        <v>0</v>
      </c>
      <c r="O213" s="22">
        <v>2515</v>
      </c>
      <c r="P213" s="22">
        <v>32589</v>
      </c>
      <c r="Q213" s="22">
        <v>31041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775</v>
      </c>
      <c r="X213" s="22">
        <v>54620</v>
      </c>
      <c r="Y213" s="22">
        <v>89019</v>
      </c>
      <c r="Z213" s="22">
        <v>50608</v>
      </c>
      <c r="AA213" s="22">
        <v>0</v>
      </c>
      <c r="AB213" s="22">
        <v>0</v>
      </c>
      <c r="AC213" s="22">
        <v>0</v>
      </c>
      <c r="AD213" s="22">
        <v>0</v>
      </c>
      <c r="AE213" s="22">
        <v>41748</v>
      </c>
      <c r="AF213" s="22">
        <v>848820</v>
      </c>
      <c r="AG213" s="22">
        <v>333159</v>
      </c>
      <c r="AH213" s="22">
        <v>112165</v>
      </c>
      <c r="AI213" s="22">
        <v>0</v>
      </c>
      <c r="AJ213" s="22">
        <v>217170</v>
      </c>
      <c r="AK213" s="22">
        <v>0</v>
      </c>
      <c r="AL213" s="22">
        <v>0</v>
      </c>
      <c r="AM213" s="22">
        <v>40364</v>
      </c>
      <c r="AN213" s="22">
        <v>0</v>
      </c>
      <c r="AO213" s="22">
        <v>0</v>
      </c>
      <c r="AP213" s="22">
        <v>0</v>
      </c>
      <c r="AQ213" s="22">
        <v>0</v>
      </c>
      <c r="AR213" s="22">
        <v>1194</v>
      </c>
      <c r="AS213" s="22">
        <v>182657</v>
      </c>
      <c r="AT213" s="22">
        <v>0</v>
      </c>
      <c r="AU213" s="22">
        <v>0</v>
      </c>
      <c r="AV213" s="22">
        <v>0</v>
      </c>
      <c r="AW213" s="22">
        <v>886709</v>
      </c>
      <c r="AX213" s="22">
        <v>-37889</v>
      </c>
    </row>
    <row r="214" spans="1:50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197030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98122</v>
      </c>
      <c r="M214" s="22">
        <v>5348</v>
      </c>
      <c r="N214" s="22">
        <v>15447</v>
      </c>
      <c r="O214" s="22">
        <v>0</v>
      </c>
      <c r="P214" s="22">
        <v>19937</v>
      </c>
      <c r="Q214" s="22">
        <v>24960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59074</v>
      </c>
      <c r="Y214" s="22">
        <v>160417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3594</v>
      </c>
      <c r="AF214" s="22">
        <v>583929</v>
      </c>
      <c r="AG214" s="22">
        <v>164272</v>
      </c>
      <c r="AH214" s="22">
        <v>127969</v>
      </c>
      <c r="AI214" s="22">
        <v>0</v>
      </c>
      <c r="AJ214" s="22">
        <v>119702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0</v>
      </c>
      <c r="AR214" s="22">
        <v>0</v>
      </c>
      <c r="AS214" s="22">
        <v>175515</v>
      </c>
      <c r="AT214" s="22">
        <v>0</v>
      </c>
      <c r="AU214" s="22">
        <v>0</v>
      </c>
      <c r="AV214" s="22">
        <v>175</v>
      </c>
      <c r="AW214" s="22">
        <v>587633</v>
      </c>
      <c r="AX214" s="22">
        <v>-3704</v>
      </c>
    </row>
    <row r="215" spans="1:50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481298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418630</v>
      </c>
      <c r="M215" s="22">
        <v>5260</v>
      </c>
      <c r="N215" s="22">
        <v>2933</v>
      </c>
      <c r="O215" s="22">
        <v>0</v>
      </c>
      <c r="P215" s="22">
        <v>67950</v>
      </c>
      <c r="Q215" s="22">
        <v>891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68414</v>
      </c>
      <c r="Y215" s="22">
        <v>245470</v>
      </c>
      <c r="Z215" s="22">
        <v>116619</v>
      </c>
      <c r="AA215" s="22">
        <v>0</v>
      </c>
      <c r="AB215" s="22">
        <v>0</v>
      </c>
      <c r="AC215" s="22">
        <v>0</v>
      </c>
      <c r="AD215" s="22">
        <v>0</v>
      </c>
      <c r="AE215" s="22">
        <v>24689</v>
      </c>
      <c r="AF215" s="22">
        <v>1432154</v>
      </c>
      <c r="AG215" s="22">
        <v>359488</v>
      </c>
      <c r="AH215" s="22">
        <v>450152</v>
      </c>
      <c r="AI215" s="22">
        <v>0</v>
      </c>
      <c r="AJ215" s="22">
        <v>174329</v>
      </c>
      <c r="AK215" s="22">
        <v>8186</v>
      </c>
      <c r="AL215" s="22">
        <v>0</v>
      </c>
      <c r="AM215" s="22">
        <v>57208</v>
      </c>
      <c r="AN215" s="22">
        <v>0</v>
      </c>
      <c r="AO215" s="22">
        <v>2430</v>
      </c>
      <c r="AP215" s="22">
        <v>0</v>
      </c>
      <c r="AQ215" s="22">
        <v>4638</v>
      </c>
      <c r="AR215" s="22">
        <v>0</v>
      </c>
      <c r="AS215" s="22">
        <v>226209</v>
      </c>
      <c r="AT215" s="22">
        <v>0</v>
      </c>
      <c r="AU215" s="22">
        <v>0</v>
      </c>
      <c r="AV215" s="22">
        <v>0</v>
      </c>
      <c r="AW215" s="22">
        <v>1282640</v>
      </c>
      <c r="AX215" s="22">
        <v>149514</v>
      </c>
    </row>
    <row r="216" spans="1:50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131900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36207</v>
      </c>
      <c r="M216" s="22">
        <v>2320</v>
      </c>
      <c r="N216" s="22">
        <v>40</v>
      </c>
      <c r="O216" s="22">
        <v>196</v>
      </c>
      <c r="P216" s="22">
        <v>16298</v>
      </c>
      <c r="Q216" s="22">
        <v>25388</v>
      </c>
      <c r="R216" s="22">
        <v>7213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69228</v>
      </c>
      <c r="Y216" s="22">
        <v>18789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604</v>
      </c>
      <c r="AF216" s="22">
        <v>308183</v>
      </c>
      <c r="AG216" s="22">
        <v>71944</v>
      </c>
      <c r="AH216" s="22">
        <v>88716</v>
      </c>
      <c r="AI216" s="22">
        <v>0</v>
      </c>
      <c r="AJ216" s="22">
        <v>62717</v>
      </c>
      <c r="AK216" s="22">
        <v>0</v>
      </c>
      <c r="AL216" s="22">
        <v>17065</v>
      </c>
      <c r="AM216" s="22">
        <v>21375</v>
      </c>
      <c r="AN216" s="22">
        <v>4096</v>
      </c>
      <c r="AO216" s="22">
        <v>0</v>
      </c>
      <c r="AP216" s="22">
        <v>0</v>
      </c>
      <c r="AQ216" s="22">
        <v>0</v>
      </c>
      <c r="AR216" s="22">
        <v>0</v>
      </c>
      <c r="AS216" s="22">
        <v>173583</v>
      </c>
      <c r="AT216" s="22">
        <v>0</v>
      </c>
      <c r="AU216" s="22">
        <v>0</v>
      </c>
      <c r="AV216" s="22">
        <v>3146</v>
      </c>
      <c r="AW216" s="22">
        <v>442642</v>
      </c>
      <c r="AX216" s="22">
        <v>-134459</v>
      </c>
    </row>
    <row r="217" spans="1:50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851847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436171</v>
      </c>
      <c r="M217" s="22">
        <v>3974</v>
      </c>
      <c r="N217" s="22">
        <v>5415</v>
      </c>
      <c r="O217" s="22">
        <v>9211</v>
      </c>
      <c r="P217" s="22">
        <v>92379</v>
      </c>
      <c r="Q217" s="22">
        <v>67707</v>
      </c>
      <c r="R217" s="22">
        <v>45638</v>
      </c>
      <c r="S217" s="22">
        <v>0</v>
      </c>
      <c r="T217" s="22">
        <v>1985</v>
      </c>
      <c r="U217" s="22">
        <v>0</v>
      </c>
      <c r="V217" s="22">
        <v>2100</v>
      </c>
      <c r="W217" s="22">
        <v>0</v>
      </c>
      <c r="X217" s="22">
        <v>155000</v>
      </c>
      <c r="Y217" s="22">
        <v>474830</v>
      </c>
      <c r="Z217" s="22">
        <v>161550</v>
      </c>
      <c r="AA217" s="22">
        <v>0</v>
      </c>
      <c r="AB217" s="22">
        <v>0</v>
      </c>
      <c r="AC217" s="22">
        <v>0</v>
      </c>
      <c r="AD217" s="22">
        <v>0</v>
      </c>
      <c r="AE217" s="22">
        <v>79907</v>
      </c>
      <c r="AF217" s="22">
        <v>2387714</v>
      </c>
      <c r="AG217" s="22">
        <v>819789</v>
      </c>
      <c r="AH217" s="22">
        <v>972761</v>
      </c>
      <c r="AI217" s="22">
        <v>0</v>
      </c>
      <c r="AJ217" s="22">
        <v>267869</v>
      </c>
      <c r="AK217" s="22">
        <v>273</v>
      </c>
      <c r="AL217" s="22">
        <v>74857</v>
      </c>
      <c r="AM217" s="22">
        <v>3300</v>
      </c>
      <c r="AN217" s="22">
        <v>96514</v>
      </c>
      <c r="AO217" s="22">
        <v>825</v>
      </c>
      <c r="AP217" s="22">
        <v>0</v>
      </c>
      <c r="AQ217" s="22">
        <v>2025</v>
      </c>
      <c r="AR217" s="22">
        <v>0</v>
      </c>
      <c r="AS217" s="22">
        <v>399933</v>
      </c>
      <c r="AT217" s="22">
        <v>10868</v>
      </c>
      <c r="AU217" s="22">
        <v>0</v>
      </c>
      <c r="AV217" s="22">
        <v>10704</v>
      </c>
      <c r="AW217" s="22">
        <v>2659718</v>
      </c>
      <c r="AX217" s="22">
        <v>-272004</v>
      </c>
    </row>
    <row r="218" spans="1:50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289822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156053</v>
      </c>
      <c r="M218" s="22">
        <v>8419</v>
      </c>
      <c r="N218" s="22">
        <v>845</v>
      </c>
      <c r="O218" s="22">
        <v>104</v>
      </c>
      <c r="P218" s="22">
        <v>35683</v>
      </c>
      <c r="Q218" s="22">
        <v>15935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65894</v>
      </c>
      <c r="Y218" s="22">
        <v>0</v>
      </c>
      <c r="Z218" s="22">
        <v>9800</v>
      </c>
      <c r="AA218" s="22">
        <v>0</v>
      </c>
      <c r="AB218" s="22">
        <v>0</v>
      </c>
      <c r="AC218" s="22">
        <v>0</v>
      </c>
      <c r="AD218" s="22">
        <v>0</v>
      </c>
      <c r="AE218" s="22">
        <v>1878</v>
      </c>
      <c r="AF218" s="22">
        <v>584433</v>
      </c>
      <c r="AG218" s="22">
        <v>225555</v>
      </c>
      <c r="AH218" s="22">
        <v>142557</v>
      </c>
      <c r="AI218" s="22">
        <v>0</v>
      </c>
      <c r="AJ218" s="22">
        <v>135402</v>
      </c>
      <c r="AK218" s="22">
        <v>0</v>
      </c>
      <c r="AL218" s="22">
        <v>0</v>
      </c>
      <c r="AM218" s="22">
        <v>0</v>
      </c>
      <c r="AN218" s="22">
        <v>26952</v>
      </c>
      <c r="AO218" s="22">
        <v>6</v>
      </c>
      <c r="AP218" s="22">
        <v>7112</v>
      </c>
      <c r="AQ218" s="22">
        <v>0</v>
      </c>
      <c r="AR218" s="22">
        <v>875</v>
      </c>
      <c r="AS218" s="22">
        <v>145378</v>
      </c>
      <c r="AT218" s="22">
        <v>0</v>
      </c>
      <c r="AU218" s="22">
        <v>0</v>
      </c>
      <c r="AV218" s="22">
        <v>0</v>
      </c>
      <c r="AW218" s="22">
        <v>683837</v>
      </c>
      <c r="AX218" s="22">
        <v>-99404</v>
      </c>
    </row>
    <row r="219" spans="1:50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903474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83375</v>
      </c>
      <c r="L219" s="22">
        <v>652961</v>
      </c>
      <c r="M219" s="22">
        <v>19800</v>
      </c>
      <c r="N219" s="22">
        <v>7925</v>
      </c>
      <c r="O219" s="22">
        <v>1458</v>
      </c>
      <c r="P219" s="22">
        <v>141380</v>
      </c>
      <c r="Q219" s="22">
        <v>126380</v>
      </c>
      <c r="R219" s="22">
        <v>0</v>
      </c>
      <c r="S219" s="22">
        <v>0</v>
      </c>
      <c r="T219" s="22">
        <v>0</v>
      </c>
      <c r="U219" s="22">
        <v>0</v>
      </c>
      <c r="V219" s="22">
        <v>52703</v>
      </c>
      <c r="W219" s="22">
        <v>0</v>
      </c>
      <c r="X219" s="22">
        <v>113083</v>
      </c>
      <c r="Y219" s="22">
        <v>657864</v>
      </c>
      <c r="Z219" s="22">
        <v>220200</v>
      </c>
      <c r="AA219" s="22">
        <v>0</v>
      </c>
      <c r="AB219" s="22">
        <v>65457</v>
      </c>
      <c r="AC219" s="22">
        <v>0</v>
      </c>
      <c r="AD219" s="22">
        <v>2412</v>
      </c>
      <c r="AE219" s="22">
        <v>0</v>
      </c>
      <c r="AF219" s="22">
        <v>3048472</v>
      </c>
      <c r="AG219" s="22">
        <v>779764</v>
      </c>
      <c r="AH219" s="22">
        <v>267100</v>
      </c>
      <c r="AI219" s="22">
        <v>183425</v>
      </c>
      <c r="AJ219" s="22">
        <v>641065</v>
      </c>
      <c r="AK219" s="22">
        <v>0</v>
      </c>
      <c r="AL219" s="22">
        <v>0</v>
      </c>
      <c r="AM219" s="22">
        <v>233979</v>
      </c>
      <c r="AN219" s="22">
        <v>0</v>
      </c>
      <c r="AO219" s="22">
        <v>2966</v>
      </c>
      <c r="AP219" s="22">
        <v>0</v>
      </c>
      <c r="AQ219" s="22">
        <v>0</v>
      </c>
      <c r="AR219" s="22">
        <v>0</v>
      </c>
      <c r="AS219" s="22">
        <v>631112</v>
      </c>
      <c r="AT219" s="22">
        <v>0</v>
      </c>
      <c r="AU219" s="22">
        <v>0</v>
      </c>
      <c r="AV219" s="22">
        <v>0</v>
      </c>
      <c r="AW219" s="22">
        <v>2739411</v>
      </c>
      <c r="AX219" s="22">
        <v>309061</v>
      </c>
    </row>
    <row r="220" spans="1:50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84963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79595</v>
      </c>
      <c r="M220" s="22">
        <v>2131</v>
      </c>
      <c r="N220" s="22">
        <v>144</v>
      </c>
      <c r="O220" s="22">
        <v>0</v>
      </c>
      <c r="P220" s="22">
        <v>11485</v>
      </c>
      <c r="Q220" s="22">
        <v>37766</v>
      </c>
      <c r="R220" s="22">
        <v>2022</v>
      </c>
      <c r="S220" s="22">
        <v>11106</v>
      </c>
      <c r="T220" s="22">
        <v>0</v>
      </c>
      <c r="U220" s="22">
        <v>0</v>
      </c>
      <c r="V220" s="22">
        <v>1320</v>
      </c>
      <c r="W220" s="22">
        <v>114993</v>
      </c>
      <c r="X220" s="22">
        <v>64254</v>
      </c>
      <c r="Y220" s="22">
        <v>208463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2630</v>
      </c>
      <c r="AF220" s="22">
        <v>620872</v>
      </c>
      <c r="AG220" s="22">
        <v>31735</v>
      </c>
      <c r="AH220" s="22">
        <v>107322</v>
      </c>
      <c r="AI220" s="22">
        <v>0</v>
      </c>
      <c r="AJ220" s="22">
        <v>51181</v>
      </c>
      <c r="AK220" s="22">
        <v>6428</v>
      </c>
      <c r="AL220" s="22">
        <v>7231</v>
      </c>
      <c r="AM220" s="22">
        <v>2740</v>
      </c>
      <c r="AN220" s="22">
        <v>1698</v>
      </c>
      <c r="AO220" s="22">
        <v>651</v>
      </c>
      <c r="AP220" s="22">
        <v>0</v>
      </c>
      <c r="AQ220" s="22">
        <v>0</v>
      </c>
      <c r="AR220" s="22">
        <v>0</v>
      </c>
      <c r="AS220" s="22">
        <v>102721</v>
      </c>
      <c r="AT220" s="22">
        <v>0</v>
      </c>
      <c r="AU220" s="22">
        <v>0</v>
      </c>
      <c r="AV220" s="22">
        <v>0</v>
      </c>
      <c r="AW220" s="22">
        <v>311707</v>
      </c>
      <c r="AX220" s="22">
        <v>309165</v>
      </c>
    </row>
    <row r="221" spans="1:50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405078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296905</v>
      </c>
      <c r="M221" s="22">
        <v>5354</v>
      </c>
      <c r="N221" s="22">
        <v>1034</v>
      </c>
      <c r="O221" s="22">
        <v>197</v>
      </c>
      <c r="P221" s="22">
        <v>78082</v>
      </c>
      <c r="Q221" s="22">
        <v>53408</v>
      </c>
      <c r="R221" s="22">
        <v>9096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170652</v>
      </c>
      <c r="Y221" s="22">
        <v>116151</v>
      </c>
      <c r="Z221" s="22">
        <v>257802</v>
      </c>
      <c r="AA221" s="22">
        <v>33056</v>
      </c>
      <c r="AB221" s="22">
        <v>0</v>
      </c>
      <c r="AC221" s="22">
        <v>0</v>
      </c>
      <c r="AD221" s="22">
        <v>0</v>
      </c>
      <c r="AE221" s="22">
        <v>29813</v>
      </c>
      <c r="AF221" s="22">
        <v>1456628</v>
      </c>
      <c r="AG221" s="22">
        <v>416873</v>
      </c>
      <c r="AH221" s="22">
        <v>484351</v>
      </c>
      <c r="AI221" s="22">
        <v>0</v>
      </c>
      <c r="AJ221" s="22">
        <v>254028</v>
      </c>
      <c r="AK221" s="22">
        <v>0</v>
      </c>
      <c r="AL221" s="22">
        <v>19180</v>
      </c>
      <c r="AM221" s="22">
        <v>227785</v>
      </c>
      <c r="AN221" s="22">
        <v>750</v>
      </c>
      <c r="AO221" s="22">
        <v>3394</v>
      </c>
      <c r="AP221" s="22">
        <v>0</v>
      </c>
      <c r="AQ221" s="22">
        <v>0</v>
      </c>
      <c r="AR221" s="22">
        <v>0</v>
      </c>
      <c r="AS221" s="22">
        <v>269779</v>
      </c>
      <c r="AT221" s="22">
        <v>0</v>
      </c>
      <c r="AU221" s="22">
        <v>0</v>
      </c>
      <c r="AV221" s="22">
        <v>3871</v>
      </c>
      <c r="AW221" s="22">
        <v>1680011</v>
      </c>
      <c r="AX221" s="22">
        <v>-223383</v>
      </c>
    </row>
    <row r="222" spans="1:50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280579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146502</v>
      </c>
      <c r="M222" s="22">
        <v>17125</v>
      </c>
      <c r="N222" s="22">
        <v>1305</v>
      </c>
      <c r="O222" s="22">
        <v>821</v>
      </c>
      <c r="P222" s="22">
        <v>21523</v>
      </c>
      <c r="Q222" s="22">
        <v>22626</v>
      </c>
      <c r="R222" s="22">
        <v>19434</v>
      </c>
      <c r="S222" s="22">
        <v>0</v>
      </c>
      <c r="T222" s="22">
        <v>18203</v>
      </c>
      <c r="U222" s="22">
        <v>0</v>
      </c>
      <c r="V222" s="22">
        <v>3120</v>
      </c>
      <c r="W222" s="22">
        <v>148473</v>
      </c>
      <c r="X222" s="22">
        <v>89126</v>
      </c>
      <c r="Y222" s="22">
        <v>1946654</v>
      </c>
      <c r="Z222" s="22">
        <v>131777</v>
      </c>
      <c r="AA222" s="22">
        <v>0</v>
      </c>
      <c r="AB222" s="22">
        <v>0</v>
      </c>
      <c r="AC222" s="22">
        <v>0</v>
      </c>
      <c r="AD222" s="22">
        <v>0</v>
      </c>
      <c r="AE222" s="22">
        <v>2953</v>
      </c>
      <c r="AF222" s="22">
        <v>2850221</v>
      </c>
      <c r="AG222" s="22">
        <v>328574</v>
      </c>
      <c r="AH222" s="22">
        <v>242771</v>
      </c>
      <c r="AI222" s="22">
        <v>0</v>
      </c>
      <c r="AJ222" s="22">
        <v>110772</v>
      </c>
      <c r="AK222" s="22">
        <v>0</v>
      </c>
      <c r="AL222" s="22">
        <v>15803</v>
      </c>
      <c r="AM222" s="22">
        <v>0</v>
      </c>
      <c r="AN222" s="22">
        <v>33870</v>
      </c>
      <c r="AO222" s="22">
        <v>650</v>
      </c>
      <c r="AP222" s="22">
        <v>0</v>
      </c>
      <c r="AQ222" s="22">
        <v>0</v>
      </c>
      <c r="AR222" s="22">
        <v>1315</v>
      </c>
      <c r="AS222" s="22">
        <v>113458</v>
      </c>
      <c r="AT222" s="22">
        <v>0</v>
      </c>
      <c r="AU222" s="22">
        <v>0</v>
      </c>
      <c r="AV222" s="22">
        <v>20</v>
      </c>
      <c r="AW222" s="22">
        <v>847233</v>
      </c>
      <c r="AX222" s="22">
        <v>2002988</v>
      </c>
    </row>
    <row r="223" spans="1:50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193962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279635</v>
      </c>
      <c r="M223" s="22">
        <v>15891</v>
      </c>
      <c r="N223" s="22">
        <v>595</v>
      </c>
      <c r="O223" s="22">
        <v>0</v>
      </c>
      <c r="P223" s="22">
        <v>4491</v>
      </c>
      <c r="Q223" s="22">
        <v>46896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66655</v>
      </c>
      <c r="Y223" s="22">
        <v>83915</v>
      </c>
      <c r="Z223" s="22">
        <v>395621</v>
      </c>
      <c r="AA223" s="22">
        <v>0</v>
      </c>
      <c r="AB223" s="22">
        <v>0</v>
      </c>
      <c r="AC223" s="22">
        <v>0</v>
      </c>
      <c r="AD223" s="22">
        <v>0</v>
      </c>
      <c r="AE223" s="22">
        <v>42479</v>
      </c>
      <c r="AF223" s="22">
        <v>1130140</v>
      </c>
      <c r="AG223" s="22">
        <v>145691</v>
      </c>
      <c r="AH223" s="22">
        <v>210860</v>
      </c>
      <c r="AI223" s="22">
        <v>0</v>
      </c>
      <c r="AJ223" s="22">
        <v>217580</v>
      </c>
      <c r="AK223" s="22">
        <v>0</v>
      </c>
      <c r="AL223" s="22">
        <v>0</v>
      </c>
      <c r="AM223" s="22">
        <v>25740</v>
      </c>
      <c r="AN223" s="22">
        <v>0</v>
      </c>
      <c r="AO223" s="22">
        <v>2419</v>
      </c>
      <c r="AP223" s="22">
        <v>0</v>
      </c>
      <c r="AQ223" s="22">
        <v>0</v>
      </c>
      <c r="AR223" s="22">
        <v>0</v>
      </c>
      <c r="AS223" s="22">
        <v>156016</v>
      </c>
      <c r="AT223" s="22">
        <v>0</v>
      </c>
      <c r="AU223" s="22">
        <v>0</v>
      </c>
      <c r="AV223" s="22">
        <v>0</v>
      </c>
      <c r="AW223" s="22">
        <v>758306</v>
      </c>
      <c r="AX223" s="22">
        <v>371834</v>
      </c>
    </row>
    <row r="224" spans="1:50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754439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604375</v>
      </c>
      <c r="M224" s="22">
        <v>5967</v>
      </c>
      <c r="N224" s="22">
        <v>1525</v>
      </c>
      <c r="O224" s="22">
        <v>1340</v>
      </c>
      <c r="P224" s="22">
        <v>84543</v>
      </c>
      <c r="Q224" s="22">
        <v>80311</v>
      </c>
      <c r="R224" s="22">
        <v>233150</v>
      </c>
      <c r="S224" s="22">
        <v>0</v>
      </c>
      <c r="T224" s="22">
        <v>0</v>
      </c>
      <c r="U224" s="22">
        <v>0</v>
      </c>
      <c r="V224" s="22">
        <v>0</v>
      </c>
      <c r="W224" s="22">
        <v>391883</v>
      </c>
      <c r="X224" s="22">
        <v>515593</v>
      </c>
      <c r="Y224" s="22">
        <v>22846</v>
      </c>
      <c r="Z224" s="22">
        <v>118114</v>
      </c>
      <c r="AA224" s="22">
        <v>0</v>
      </c>
      <c r="AB224" s="22">
        <v>0</v>
      </c>
      <c r="AC224" s="22">
        <v>0</v>
      </c>
      <c r="AD224" s="22">
        <v>0</v>
      </c>
      <c r="AE224" s="22">
        <v>86540</v>
      </c>
      <c r="AF224" s="22">
        <v>2900626</v>
      </c>
      <c r="AG224" s="22">
        <v>615747</v>
      </c>
      <c r="AH224" s="22">
        <v>942941</v>
      </c>
      <c r="AI224" s="22">
        <v>0</v>
      </c>
      <c r="AJ224" s="22">
        <v>458721</v>
      </c>
      <c r="AK224" s="22">
        <v>0</v>
      </c>
      <c r="AL224" s="22">
        <v>0</v>
      </c>
      <c r="AM224" s="22">
        <v>167270</v>
      </c>
      <c r="AN224" s="22">
        <v>0</v>
      </c>
      <c r="AO224" s="22">
        <v>0</v>
      </c>
      <c r="AP224" s="22">
        <v>0</v>
      </c>
      <c r="AQ224" s="22">
        <v>27405</v>
      </c>
      <c r="AR224" s="22">
        <v>0</v>
      </c>
      <c r="AS224" s="22">
        <v>452636</v>
      </c>
      <c r="AT224" s="22">
        <v>0</v>
      </c>
      <c r="AU224" s="22">
        <v>0</v>
      </c>
      <c r="AV224" s="22">
        <v>0</v>
      </c>
      <c r="AW224" s="22">
        <v>2664720</v>
      </c>
      <c r="AX224" s="22">
        <v>235906</v>
      </c>
    </row>
    <row r="225" spans="1:50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966325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1223232</v>
      </c>
      <c r="M225" s="22">
        <v>37087</v>
      </c>
      <c r="N225" s="22">
        <v>10707</v>
      </c>
      <c r="O225" s="22">
        <v>29200</v>
      </c>
      <c r="P225" s="22">
        <v>115349</v>
      </c>
      <c r="Q225" s="22">
        <v>46542</v>
      </c>
      <c r="R225" s="22">
        <v>106021</v>
      </c>
      <c r="S225" s="22">
        <v>0</v>
      </c>
      <c r="T225" s="22">
        <v>0</v>
      </c>
      <c r="U225" s="22">
        <v>0</v>
      </c>
      <c r="V225" s="22">
        <v>8400</v>
      </c>
      <c r="W225" s="22">
        <v>1975010</v>
      </c>
      <c r="X225" s="22">
        <v>207472</v>
      </c>
      <c r="Y225" s="22">
        <v>9793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22463</v>
      </c>
      <c r="AF225" s="22">
        <v>4757601</v>
      </c>
      <c r="AG225" s="22">
        <v>937670</v>
      </c>
      <c r="AH225" s="22">
        <v>883313</v>
      </c>
      <c r="AI225" s="22">
        <v>0</v>
      </c>
      <c r="AJ225" s="22">
        <v>472362</v>
      </c>
      <c r="AK225" s="22">
        <v>11449</v>
      </c>
      <c r="AL225" s="22">
        <v>79455</v>
      </c>
      <c r="AM225" s="22">
        <v>312120</v>
      </c>
      <c r="AN225" s="22">
        <v>3172</v>
      </c>
      <c r="AO225" s="22">
        <v>4188</v>
      </c>
      <c r="AP225" s="22">
        <v>3804</v>
      </c>
      <c r="AQ225" s="22">
        <v>29097</v>
      </c>
      <c r="AR225" s="22">
        <v>0</v>
      </c>
      <c r="AS225" s="22">
        <v>636235</v>
      </c>
      <c r="AT225" s="22">
        <v>0</v>
      </c>
      <c r="AU225" s="22">
        <v>0</v>
      </c>
      <c r="AV225" s="22">
        <v>26520</v>
      </c>
      <c r="AW225" s="22">
        <v>3399385</v>
      </c>
      <c r="AX225" s="22">
        <v>1358216</v>
      </c>
    </row>
    <row r="226" spans="1:50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296959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298252</v>
      </c>
      <c r="M226" s="22">
        <v>9480</v>
      </c>
      <c r="N226" s="22">
        <v>20</v>
      </c>
      <c r="O226" s="22">
        <v>0</v>
      </c>
      <c r="P226" s="22">
        <v>45828</v>
      </c>
      <c r="Q226" s="22">
        <v>27276</v>
      </c>
      <c r="R226" s="22">
        <v>5390</v>
      </c>
      <c r="S226" s="22">
        <v>0</v>
      </c>
      <c r="T226" s="22">
        <v>0</v>
      </c>
      <c r="U226" s="22">
        <v>0</v>
      </c>
      <c r="V226" s="22">
        <v>4125</v>
      </c>
      <c r="W226" s="22">
        <v>0</v>
      </c>
      <c r="X226" s="22">
        <v>86922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28244</v>
      </c>
      <c r="AF226" s="22">
        <v>802496</v>
      </c>
      <c r="AG226" s="22">
        <v>195273</v>
      </c>
      <c r="AH226" s="22">
        <v>183475</v>
      </c>
      <c r="AI226" s="22">
        <v>0</v>
      </c>
      <c r="AJ226" s="22">
        <v>269923</v>
      </c>
      <c r="AK226" s="22">
        <v>0</v>
      </c>
      <c r="AL226" s="22">
        <v>0</v>
      </c>
      <c r="AM226" s="22">
        <v>13517</v>
      </c>
      <c r="AN226" s="22">
        <v>3825</v>
      </c>
      <c r="AO226" s="22">
        <v>509</v>
      </c>
      <c r="AP226" s="22">
        <v>0</v>
      </c>
      <c r="AQ226" s="22">
        <v>11168</v>
      </c>
      <c r="AR226" s="22">
        <v>0</v>
      </c>
      <c r="AS226" s="22">
        <v>253810</v>
      </c>
      <c r="AT226" s="22">
        <v>0</v>
      </c>
      <c r="AU226" s="22">
        <v>0</v>
      </c>
      <c r="AV226" s="22">
        <v>0</v>
      </c>
      <c r="AW226" s="22">
        <v>931500</v>
      </c>
      <c r="AX226" s="22">
        <v>-129004</v>
      </c>
    </row>
    <row r="227" spans="1:50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358828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217406</v>
      </c>
      <c r="M227" s="22">
        <v>13863</v>
      </c>
      <c r="N227" s="22">
        <v>4319</v>
      </c>
      <c r="O227" s="22">
        <v>0</v>
      </c>
      <c r="P227" s="22">
        <v>22560</v>
      </c>
      <c r="Q227" s="22">
        <v>157226</v>
      </c>
      <c r="R227" s="22">
        <v>4400</v>
      </c>
      <c r="S227" s="22">
        <v>0</v>
      </c>
      <c r="T227" s="22">
        <v>0</v>
      </c>
      <c r="U227" s="22">
        <v>31070</v>
      </c>
      <c r="V227" s="22">
        <v>0</v>
      </c>
      <c r="W227" s="22">
        <v>0</v>
      </c>
      <c r="X227" s="22">
        <v>100956</v>
      </c>
      <c r="Y227" s="22">
        <v>89257</v>
      </c>
      <c r="Z227" s="22">
        <v>700000</v>
      </c>
      <c r="AA227" s="22">
        <v>947957</v>
      </c>
      <c r="AB227" s="22">
        <v>0</v>
      </c>
      <c r="AC227" s="22">
        <v>0</v>
      </c>
      <c r="AD227" s="22">
        <v>0</v>
      </c>
      <c r="AE227" s="22">
        <v>27941</v>
      </c>
      <c r="AF227" s="22">
        <v>2675783</v>
      </c>
      <c r="AG227" s="22">
        <v>440155</v>
      </c>
      <c r="AH227" s="22">
        <v>302891</v>
      </c>
      <c r="AI227" s="22">
        <v>22241</v>
      </c>
      <c r="AJ227" s="22">
        <v>209485</v>
      </c>
      <c r="AK227" s="22">
        <v>0</v>
      </c>
      <c r="AL227" s="22">
        <v>0</v>
      </c>
      <c r="AM227" s="22">
        <v>1500</v>
      </c>
      <c r="AN227" s="22">
        <v>177957</v>
      </c>
      <c r="AO227" s="22">
        <v>1820</v>
      </c>
      <c r="AP227" s="22">
        <v>0</v>
      </c>
      <c r="AQ227" s="22">
        <v>0</v>
      </c>
      <c r="AR227" s="22">
        <v>0</v>
      </c>
      <c r="AS227" s="22">
        <v>636128</v>
      </c>
      <c r="AT227" s="22">
        <v>67567</v>
      </c>
      <c r="AU227" s="22">
        <v>0</v>
      </c>
      <c r="AV227" s="22">
        <v>13220</v>
      </c>
      <c r="AW227" s="22">
        <v>1872964</v>
      </c>
      <c r="AX227" s="22">
        <v>802819</v>
      </c>
    </row>
    <row r="228" spans="1:50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247497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243856</v>
      </c>
      <c r="M228" s="22">
        <v>5837</v>
      </c>
      <c r="N228" s="22">
        <v>11926</v>
      </c>
      <c r="O228" s="22">
        <v>0</v>
      </c>
      <c r="P228" s="22">
        <v>20189</v>
      </c>
      <c r="Q228" s="22">
        <v>30269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83049</v>
      </c>
      <c r="Y228" s="22">
        <v>243811</v>
      </c>
      <c r="Z228" s="22">
        <v>718</v>
      </c>
      <c r="AA228" s="22">
        <v>0</v>
      </c>
      <c r="AB228" s="22">
        <v>0</v>
      </c>
      <c r="AC228" s="22">
        <v>0</v>
      </c>
      <c r="AD228" s="22">
        <v>0</v>
      </c>
      <c r="AE228" s="22">
        <v>7629</v>
      </c>
      <c r="AF228" s="22">
        <v>894781</v>
      </c>
      <c r="AG228" s="22">
        <v>216640</v>
      </c>
      <c r="AH228" s="22">
        <v>209890</v>
      </c>
      <c r="AI228" s="22">
        <v>0</v>
      </c>
      <c r="AJ228" s="22">
        <v>123254</v>
      </c>
      <c r="AK228" s="22">
        <v>0</v>
      </c>
      <c r="AL228" s="22">
        <v>0</v>
      </c>
      <c r="AM228" s="22">
        <v>57322</v>
      </c>
      <c r="AN228" s="22">
        <v>0</v>
      </c>
      <c r="AO228" s="22">
        <v>2390</v>
      </c>
      <c r="AP228" s="22">
        <v>0</v>
      </c>
      <c r="AQ228" s="22">
        <v>0</v>
      </c>
      <c r="AR228" s="22">
        <v>0</v>
      </c>
      <c r="AS228" s="22">
        <v>238831</v>
      </c>
      <c r="AT228" s="22">
        <v>0</v>
      </c>
      <c r="AU228" s="22">
        <v>0</v>
      </c>
      <c r="AV228" s="22">
        <v>0</v>
      </c>
      <c r="AW228" s="22">
        <v>848327</v>
      </c>
      <c r="AX228" s="22">
        <v>46454</v>
      </c>
    </row>
    <row r="229" spans="1:50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123478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196658</v>
      </c>
      <c r="M229" s="22">
        <v>9702</v>
      </c>
      <c r="N229" s="22">
        <v>0</v>
      </c>
      <c r="O229" s="22">
        <v>0</v>
      </c>
      <c r="P229" s="22">
        <v>10985</v>
      </c>
      <c r="Q229" s="22">
        <v>12164</v>
      </c>
      <c r="R229" s="22">
        <v>0</v>
      </c>
      <c r="S229" s="22">
        <v>0</v>
      </c>
      <c r="T229" s="22">
        <v>0</v>
      </c>
      <c r="U229" s="22">
        <v>2000</v>
      </c>
      <c r="V229" s="22">
        <v>0</v>
      </c>
      <c r="W229" s="22">
        <v>0</v>
      </c>
      <c r="X229" s="22">
        <v>74984</v>
      </c>
      <c r="Y229" s="22">
        <v>122226</v>
      </c>
      <c r="Z229" s="22">
        <v>94633</v>
      </c>
      <c r="AA229" s="22">
        <v>34835</v>
      </c>
      <c r="AB229" s="22">
        <v>0</v>
      </c>
      <c r="AC229" s="22">
        <v>0</v>
      </c>
      <c r="AD229" s="22">
        <v>0</v>
      </c>
      <c r="AE229" s="22">
        <v>9430</v>
      </c>
      <c r="AF229" s="22">
        <v>691095</v>
      </c>
      <c r="AG229" s="22">
        <v>135647</v>
      </c>
      <c r="AH229" s="22">
        <v>205601</v>
      </c>
      <c r="AI229" s="22">
        <v>0</v>
      </c>
      <c r="AJ229" s="22">
        <v>164351</v>
      </c>
      <c r="AK229" s="22">
        <v>2268</v>
      </c>
      <c r="AL229" s="22">
        <v>25231</v>
      </c>
      <c r="AM229" s="22">
        <v>16892</v>
      </c>
      <c r="AN229" s="22">
        <v>0</v>
      </c>
      <c r="AO229" s="22">
        <v>175</v>
      </c>
      <c r="AP229" s="22">
        <v>0</v>
      </c>
      <c r="AQ229" s="22">
        <v>0</v>
      </c>
      <c r="AR229" s="22">
        <v>0</v>
      </c>
      <c r="AS229" s="22">
        <v>169546</v>
      </c>
      <c r="AT229" s="22">
        <v>0</v>
      </c>
      <c r="AU229" s="22">
        <v>99165</v>
      </c>
      <c r="AV229" s="22">
        <v>0</v>
      </c>
      <c r="AW229" s="22">
        <v>818876</v>
      </c>
      <c r="AX229" s="22">
        <v>-127781</v>
      </c>
    </row>
    <row r="230" spans="1:50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440650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367779</v>
      </c>
      <c r="M230" s="22">
        <v>23480</v>
      </c>
      <c r="N230" s="22">
        <v>1980</v>
      </c>
      <c r="O230" s="22">
        <v>1373</v>
      </c>
      <c r="P230" s="22">
        <v>46116</v>
      </c>
      <c r="Q230" s="22">
        <v>12421</v>
      </c>
      <c r="R230" s="22">
        <v>500</v>
      </c>
      <c r="S230" s="22">
        <v>0</v>
      </c>
      <c r="T230" s="22">
        <v>23282</v>
      </c>
      <c r="U230" s="22">
        <v>0</v>
      </c>
      <c r="V230" s="22">
        <v>0</v>
      </c>
      <c r="W230" s="22">
        <v>0</v>
      </c>
      <c r="X230" s="22">
        <v>81508</v>
      </c>
      <c r="Y230" s="22">
        <v>68179</v>
      </c>
      <c r="Z230" s="22">
        <v>40860</v>
      </c>
      <c r="AA230" s="22">
        <v>0</v>
      </c>
      <c r="AB230" s="22">
        <v>0</v>
      </c>
      <c r="AC230" s="22">
        <v>0</v>
      </c>
      <c r="AD230" s="22">
        <v>0</v>
      </c>
      <c r="AE230" s="22">
        <v>22271</v>
      </c>
      <c r="AF230" s="22">
        <v>1130399</v>
      </c>
      <c r="AG230" s="22">
        <v>434818</v>
      </c>
      <c r="AH230" s="22">
        <v>277822</v>
      </c>
      <c r="AI230" s="22">
        <v>4929</v>
      </c>
      <c r="AJ230" s="22">
        <v>214433</v>
      </c>
      <c r="AK230" s="22">
        <v>368</v>
      </c>
      <c r="AL230" s="22">
        <v>24129</v>
      </c>
      <c r="AM230" s="22">
        <v>63890</v>
      </c>
      <c r="AN230" s="22">
        <v>0</v>
      </c>
      <c r="AO230" s="22">
        <v>6435</v>
      </c>
      <c r="AP230" s="22">
        <v>0</v>
      </c>
      <c r="AQ230" s="22">
        <v>8657</v>
      </c>
      <c r="AR230" s="22">
        <v>604</v>
      </c>
      <c r="AS230" s="22">
        <v>254739</v>
      </c>
      <c r="AT230" s="22">
        <v>0</v>
      </c>
      <c r="AU230" s="22">
        <v>0</v>
      </c>
      <c r="AV230" s="22">
        <v>6919</v>
      </c>
      <c r="AW230" s="22">
        <v>1297743</v>
      </c>
      <c r="AX230" s="22">
        <v>-167344</v>
      </c>
    </row>
    <row r="231" spans="1:50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199770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126291</v>
      </c>
      <c r="M231" s="22">
        <v>7422</v>
      </c>
      <c r="N231" s="22">
        <v>1652</v>
      </c>
      <c r="O231" s="22">
        <v>0</v>
      </c>
      <c r="P231" s="22">
        <v>16961</v>
      </c>
      <c r="Q231" s="22">
        <v>32190</v>
      </c>
      <c r="R231" s="22">
        <v>3015</v>
      </c>
      <c r="S231" s="22">
        <v>0</v>
      </c>
      <c r="T231" s="22">
        <v>0</v>
      </c>
      <c r="U231" s="22">
        <v>0</v>
      </c>
      <c r="V231" s="22">
        <v>0</v>
      </c>
      <c r="W231" s="22">
        <v>5531</v>
      </c>
      <c r="X231" s="22">
        <v>60592</v>
      </c>
      <c r="Y231" s="22">
        <v>255641</v>
      </c>
      <c r="Z231" s="22">
        <v>1000</v>
      </c>
      <c r="AA231" s="22">
        <v>0</v>
      </c>
      <c r="AB231" s="22">
        <v>0</v>
      </c>
      <c r="AC231" s="22">
        <v>0</v>
      </c>
      <c r="AD231" s="22">
        <v>0</v>
      </c>
      <c r="AE231" s="22">
        <v>1825</v>
      </c>
      <c r="AF231" s="22">
        <v>711890</v>
      </c>
      <c r="AG231" s="22">
        <v>184066</v>
      </c>
      <c r="AH231" s="22">
        <v>107605</v>
      </c>
      <c r="AI231" s="22">
        <v>3316</v>
      </c>
      <c r="AJ231" s="22">
        <v>85259</v>
      </c>
      <c r="AK231" s="22">
        <v>2903</v>
      </c>
      <c r="AL231" s="22">
        <v>7389</v>
      </c>
      <c r="AM231" s="22">
        <v>15622</v>
      </c>
      <c r="AN231" s="22">
        <v>0</v>
      </c>
      <c r="AO231" s="22">
        <v>331</v>
      </c>
      <c r="AP231" s="22">
        <v>0</v>
      </c>
      <c r="AQ231" s="22">
        <v>0</v>
      </c>
      <c r="AR231" s="22">
        <v>0</v>
      </c>
      <c r="AS231" s="22">
        <v>105727</v>
      </c>
      <c r="AT231" s="22">
        <v>0</v>
      </c>
      <c r="AU231" s="22">
        <v>0</v>
      </c>
      <c r="AV231" s="22">
        <v>4150</v>
      </c>
      <c r="AW231" s="22">
        <v>516368</v>
      </c>
      <c r="AX231" s="22">
        <v>195522</v>
      </c>
    </row>
    <row r="232" spans="1:50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214011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123454</v>
      </c>
      <c r="M232" s="22">
        <v>2356</v>
      </c>
      <c r="N232" s="22">
        <v>0</v>
      </c>
      <c r="O232" s="22">
        <v>0</v>
      </c>
      <c r="P232" s="22">
        <v>8870</v>
      </c>
      <c r="Q232" s="22">
        <v>45208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45432</v>
      </c>
      <c r="Y232" s="22">
        <v>156761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56912</v>
      </c>
      <c r="AF232" s="22">
        <v>653004</v>
      </c>
      <c r="AG232" s="22">
        <v>145234</v>
      </c>
      <c r="AH232" s="22">
        <v>173072</v>
      </c>
      <c r="AI232" s="22">
        <v>0</v>
      </c>
      <c r="AJ232" s="22">
        <v>72387</v>
      </c>
      <c r="AK232" s="22">
        <v>0</v>
      </c>
      <c r="AL232" s="22">
        <v>0</v>
      </c>
      <c r="AM232" s="22">
        <v>10972</v>
      </c>
      <c r="AN232" s="22">
        <v>0</v>
      </c>
      <c r="AO232" s="22">
        <v>1324</v>
      </c>
      <c r="AP232" s="22">
        <v>0</v>
      </c>
      <c r="AQ232" s="22">
        <v>0</v>
      </c>
      <c r="AR232" s="22">
        <v>0</v>
      </c>
      <c r="AS232" s="22">
        <v>135665</v>
      </c>
      <c r="AT232" s="22">
        <v>0</v>
      </c>
      <c r="AU232" s="22">
        <v>0</v>
      </c>
      <c r="AV232" s="22">
        <v>0</v>
      </c>
      <c r="AW232" s="22">
        <v>538654</v>
      </c>
      <c r="AX232" s="22">
        <v>114350</v>
      </c>
    </row>
    <row r="233" spans="1:50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520988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328520</v>
      </c>
      <c r="M233" s="22">
        <v>33254</v>
      </c>
      <c r="N233" s="22">
        <v>0</v>
      </c>
      <c r="O233" s="22">
        <v>0</v>
      </c>
      <c r="P233" s="22">
        <v>0</v>
      </c>
      <c r="Q233" s="22">
        <v>148406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134341</v>
      </c>
      <c r="Y233" s="22">
        <v>117512</v>
      </c>
      <c r="Z233" s="22">
        <v>581349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1864370</v>
      </c>
      <c r="AG233" s="22">
        <v>551212</v>
      </c>
      <c r="AH233" s="22">
        <v>577471</v>
      </c>
      <c r="AI233" s="22">
        <v>0</v>
      </c>
      <c r="AJ233" s="22">
        <v>204624</v>
      </c>
      <c r="AK233" s="22">
        <v>0</v>
      </c>
      <c r="AL233" s="22">
        <v>0</v>
      </c>
      <c r="AM233" s="22">
        <v>184485</v>
      </c>
      <c r="AN233" s="22">
        <v>0</v>
      </c>
      <c r="AO233" s="22">
        <v>66529</v>
      </c>
      <c r="AP233" s="22">
        <v>0</v>
      </c>
      <c r="AQ233" s="22">
        <v>6506</v>
      </c>
      <c r="AR233" s="22">
        <v>0</v>
      </c>
      <c r="AS233" s="22">
        <v>388018</v>
      </c>
      <c r="AT233" s="22">
        <v>0</v>
      </c>
      <c r="AU233" s="22">
        <v>0</v>
      </c>
      <c r="AV233" s="22">
        <v>0</v>
      </c>
      <c r="AW233" s="22">
        <v>1978845</v>
      </c>
      <c r="AX233" s="22">
        <v>-114475</v>
      </c>
    </row>
    <row r="234" spans="1:50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484507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114888</v>
      </c>
      <c r="M234" s="22">
        <v>15206</v>
      </c>
      <c r="N234" s="22">
        <v>2651</v>
      </c>
      <c r="O234" s="22">
        <v>0</v>
      </c>
      <c r="P234" s="22">
        <v>19737</v>
      </c>
      <c r="Q234" s="22">
        <v>429692</v>
      </c>
      <c r="R234" s="22">
        <v>10039</v>
      </c>
      <c r="S234" s="22">
        <v>0</v>
      </c>
      <c r="T234" s="22">
        <v>0</v>
      </c>
      <c r="U234" s="22">
        <v>0</v>
      </c>
      <c r="V234" s="22">
        <v>0</v>
      </c>
      <c r="W234" s="22">
        <v>221509</v>
      </c>
      <c r="X234" s="22">
        <v>175363</v>
      </c>
      <c r="Y234" s="22">
        <v>925687</v>
      </c>
      <c r="Z234" s="22">
        <v>25140</v>
      </c>
      <c r="AA234" s="22">
        <v>0</v>
      </c>
      <c r="AB234" s="22">
        <v>0</v>
      </c>
      <c r="AC234" s="22">
        <v>0</v>
      </c>
      <c r="AD234" s="22">
        <v>0</v>
      </c>
      <c r="AE234" s="22">
        <v>4551</v>
      </c>
      <c r="AF234" s="22">
        <v>2428970</v>
      </c>
      <c r="AG234" s="22">
        <v>329775</v>
      </c>
      <c r="AH234" s="22">
        <v>271273</v>
      </c>
      <c r="AI234" s="22">
        <v>0</v>
      </c>
      <c r="AJ234" s="22">
        <v>117230</v>
      </c>
      <c r="AK234" s="22">
        <v>0</v>
      </c>
      <c r="AL234" s="22">
        <v>18315</v>
      </c>
      <c r="AM234" s="22">
        <v>84313</v>
      </c>
      <c r="AN234" s="22">
        <v>0</v>
      </c>
      <c r="AO234" s="22">
        <v>1748</v>
      </c>
      <c r="AP234" s="22">
        <v>0</v>
      </c>
      <c r="AQ234" s="22">
        <v>4844</v>
      </c>
      <c r="AR234" s="22">
        <v>0</v>
      </c>
      <c r="AS234" s="22">
        <v>150843</v>
      </c>
      <c r="AT234" s="22">
        <v>0</v>
      </c>
      <c r="AU234" s="22">
        <v>0</v>
      </c>
      <c r="AV234" s="22">
        <v>2300</v>
      </c>
      <c r="AW234" s="22">
        <v>980641</v>
      </c>
      <c r="AX234" s="22">
        <v>1448329</v>
      </c>
    </row>
    <row r="235" spans="1:50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216363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195321</v>
      </c>
      <c r="M235" s="22">
        <v>16861</v>
      </c>
      <c r="N235" s="22">
        <v>0</v>
      </c>
      <c r="O235" s="22">
        <v>0</v>
      </c>
      <c r="P235" s="22">
        <v>21598</v>
      </c>
      <c r="Q235" s="22">
        <v>9800</v>
      </c>
      <c r="R235" s="22">
        <v>2825</v>
      </c>
      <c r="S235" s="22">
        <v>0</v>
      </c>
      <c r="T235" s="22">
        <v>0</v>
      </c>
      <c r="U235" s="22">
        <v>0</v>
      </c>
      <c r="V235" s="22">
        <v>0</v>
      </c>
      <c r="W235" s="22">
        <v>121676</v>
      </c>
      <c r="X235" s="22">
        <v>77564</v>
      </c>
      <c r="Y235" s="22">
        <v>29903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3905</v>
      </c>
      <c r="AF235" s="22">
        <v>695816</v>
      </c>
      <c r="AG235" s="22">
        <v>181833</v>
      </c>
      <c r="AH235" s="22">
        <v>116148</v>
      </c>
      <c r="AI235" s="22">
        <v>5869</v>
      </c>
      <c r="AJ235" s="22">
        <v>91388</v>
      </c>
      <c r="AK235" s="22">
        <v>13729</v>
      </c>
      <c r="AL235" s="22">
        <v>16203</v>
      </c>
      <c r="AM235" s="22">
        <v>14798</v>
      </c>
      <c r="AN235" s="22">
        <v>0</v>
      </c>
      <c r="AO235" s="22">
        <v>876</v>
      </c>
      <c r="AP235" s="22">
        <v>0</v>
      </c>
      <c r="AQ235" s="22">
        <v>0</v>
      </c>
      <c r="AR235" s="22">
        <v>0</v>
      </c>
      <c r="AS235" s="22">
        <v>178804</v>
      </c>
      <c r="AT235" s="22">
        <v>0</v>
      </c>
      <c r="AU235" s="22">
        <v>0</v>
      </c>
      <c r="AV235" s="22">
        <v>0</v>
      </c>
      <c r="AW235" s="22">
        <v>619648</v>
      </c>
      <c r="AX235" s="22">
        <v>76168</v>
      </c>
    </row>
    <row r="236" spans="1:50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183992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437626</v>
      </c>
      <c r="M236" s="22">
        <v>6699</v>
      </c>
      <c r="N236" s="22">
        <v>1685</v>
      </c>
      <c r="O236" s="22">
        <v>0</v>
      </c>
      <c r="P236" s="22">
        <v>51134</v>
      </c>
      <c r="Q236" s="22">
        <v>11781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48406</v>
      </c>
      <c r="Y236" s="22">
        <v>224599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52772</v>
      </c>
      <c r="AF236" s="22">
        <v>1018694</v>
      </c>
      <c r="AG236" s="22">
        <v>224433</v>
      </c>
      <c r="AH236" s="22">
        <v>260896</v>
      </c>
      <c r="AI236" s="22">
        <v>0</v>
      </c>
      <c r="AJ236" s="22">
        <v>175684</v>
      </c>
      <c r="AK236" s="22">
        <v>202</v>
      </c>
      <c r="AL236" s="22">
        <v>0</v>
      </c>
      <c r="AM236" s="22">
        <v>37363</v>
      </c>
      <c r="AN236" s="22">
        <v>0</v>
      </c>
      <c r="AO236" s="22">
        <v>0</v>
      </c>
      <c r="AP236" s="22">
        <v>0</v>
      </c>
      <c r="AQ236" s="22">
        <v>1679</v>
      </c>
      <c r="AR236" s="22">
        <v>0</v>
      </c>
      <c r="AS236" s="22">
        <v>268550</v>
      </c>
      <c r="AT236" s="22">
        <v>0</v>
      </c>
      <c r="AU236" s="22">
        <v>0</v>
      </c>
      <c r="AV236" s="22">
        <v>0</v>
      </c>
      <c r="AW236" s="22">
        <v>968807</v>
      </c>
      <c r="AX236" s="22">
        <v>49887</v>
      </c>
    </row>
    <row r="237" spans="1:50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296287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263063</v>
      </c>
      <c r="M237" s="22">
        <v>31133</v>
      </c>
      <c r="N237" s="22">
        <v>1235</v>
      </c>
      <c r="O237" s="22">
        <v>0</v>
      </c>
      <c r="P237" s="22">
        <v>41803</v>
      </c>
      <c r="Q237" s="22">
        <v>29106</v>
      </c>
      <c r="R237" s="22">
        <v>11240</v>
      </c>
      <c r="S237" s="22">
        <v>7368</v>
      </c>
      <c r="T237" s="22">
        <v>0</v>
      </c>
      <c r="U237" s="22">
        <v>0</v>
      </c>
      <c r="V237" s="22">
        <v>4200</v>
      </c>
      <c r="W237" s="22">
        <v>0</v>
      </c>
      <c r="X237" s="22">
        <v>223536</v>
      </c>
      <c r="Y237" s="22">
        <v>570215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9833</v>
      </c>
      <c r="AF237" s="22">
        <v>1489019</v>
      </c>
      <c r="AG237" s="22">
        <v>231962</v>
      </c>
      <c r="AH237" s="22">
        <v>243862</v>
      </c>
      <c r="AI237" s="22">
        <v>0</v>
      </c>
      <c r="AJ237" s="22">
        <v>192355</v>
      </c>
      <c r="AK237" s="22">
        <v>20134</v>
      </c>
      <c r="AL237" s="22">
        <v>0</v>
      </c>
      <c r="AM237" s="22">
        <v>172975</v>
      </c>
      <c r="AN237" s="22">
        <v>0</v>
      </c>
      <c r="AO237" s="22">
        <v>7891</v>
      </c>
      <c r="AP237" s="22">
        <v>0</v>
      </c>
      <c r="AQ237" s="22">
        <v>0</v>
      </c>
      <c r="AR237" s="22">
        <v>2854</v>
      </c>
      <c r="AS237" s="22">
        <v>177392</v>
      </c>
      <c r="AT237" s="22">
        <v>0</v>
      </c>
      <c r="AU237" s="22">
        <v>0</v>
      </c>
      <c r="AV237" s="22">
        <v>1020</v>
      </c>
      <c r="AW237" s="22">
        <v>1050445</v>
      </c>
      <c r="AX237" s="22">
        <v>438574</v>
      </c>
    </row>
    <row r="238" spans="1:50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527744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397490</v>
      </c>
      <c r="M238" s="22">
        <v>9674</v>
      </c>
      <c r="N238" s="22">
        <v>2212</v>
      </c>
      <c r="O238" s="22">
        <v>0</v>
      </c>
      <c r="P238" s="22">
        <v>147982</v>
      </c>
      <c r="Q238" s="22">
        <v>95711</v>
      </c>
      <c r="R238" s="22">
        <v>7925</v>
      </c>
      <c r="S238" s="22">
        <v>0</v>
      </c>
      <c r="T238" s="22">
        <v>0</v>
      </c>
      <c r="U238" s="22">
        <v>0</v>
      </c>
      <c r="V238" s="22">
        <v>0</v>
      </c>
      <c r="W238" s="22">
        <v>110388</v>
      </c>
      <c r="X238" s="22">
        <v>84258</v>
      </c>
      <c r="Y238" s="22">
        <v>244886</v>
      </c>
      <c r="Z238" s="22">
        <v>326066</v>
      </c>
      <c r="AA238" s="22">
        <v>500000</v>
      </c>
      <c r="AB238" s="22">
        <v>0</v>
      </c>
      <c r="AC238" s="22">
        <v>0</v>
      </c>
      <c r="AD238" s="22">
        <v>0</v>
      </c>
      <c r="AE238" s="22">
        <v>88919</v>
      </c>
      <c r="AF238" s="22">
        <v>2543255</v>
      </c>
      <c r="AG238" s="22">
        <v>477140</v>
      </c>
      <c r="AH238" s="22">
        <v>449242</v>
      </c>
      <c r="AI238" s="22">
        <v>2795</v>
      </c>
      <c r="AJ238" s="22">
        <v>171675</v>
      </c>
      <c r="AK238" s="22">
        <v>636</v>
      </c>
      <c r="AL238" s="22">
        <v>27091</v>
      </c>
      <c r="AM238" s="22">
        <v>304153</v>
      </c>
      <c r="AN238" s="22">
        <v>3000</v>
      </c>
      <c r="AO238" s="22">
        <v>3088</v>
      </c>
      <c r="AP238" s="22">
        <v>0</v>
      </c>
      <c r="AQ238" s="22">
        <v>0</v>
      </c>
      <c r="AR238" s="22">
        <v>0</v>
      </c>
      <c r="AS238" s="22">
        <v>305508</v>
      </c>
      <c r="AT238" s="22">
        <v>0</v>
      </c>
      <c r="AU238" s="22">
        <v>0</v>
      </c>
      <c r="AV238" s="22">
        <v>9579</v>
      </c>
      <c r="AW238" s="22">
        <v>1753907</v>
      </c>
      <c r="AX238" s="22">
        <v>789348</v>
      </c>
    </row>
    <row r="239" spans="1:50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861161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600158</v>
      </c>
      <c r="M239" s="22">
        <v>36283</v>
      </c>
      <c r="N239" s="22">
        <v>1150</v>
      </c>
      <c r="O239" s="22">
        <v>100</v>
      </c>
      <c r="P239" s="22">
        <v>124121</v>
      </c>
      <c r="Q239" s="22">
        <v>154890</v>
      </c>
      <c r="R239" s="22">
        <v>24811</v>
      </c>
      <c r="S239" s="22">
        <v>0</v>
      </c>
      <c r="T239" s="22">
        <v>0</v>
      </c>
      <c r="U239" s="22">
        <v>0</v>
      </c>
      <c r="V239" s="22">
        <v>2100</v>
      </c>
      <c r="W239" s="22">
        <v>0</v>
      </c>
      <c r="X239" s="22">
        <v>160264</v>
      </c>
      <c r="Y239" s="22">
        <v>298767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125176</v>
      </c>
      <c r="AF239" s="22">
        <v>2388981</v>
      </c>
      <c r="AG239" s="22">
        <v>378157</v>
      </c>
      <c r="AH239" s="22">
        <v>446598</v>
      </c>
      <c r="AI239" s="22">
        <v>0</v>
      </c>
      <c r="AJ239" s="22">
        <v>567195</v>
      </c>
      <c r="AK239" s="22">
        <v>743</v>
      </c>
      <c r="AL239" s="22">
        <v>0</v>
      </c>
      <c r="AM239" s="22">
        <v>123819</v>
      </c>
      <c r="AN239" s="22">
        <v>0</v>
      </c>
      <c r="AO239" s="22">
        <v>1521</v>
      </c>
      <c r="AP239" s="22">
        <v>0</v>
      </c>
      <c r="AQ239" s="22">
        <v>0</v>
      </c>
      <c r="AR239" s="22">
        <v>7914</v>
      </c>
      <c r="AS239" s="22">
        <v>501251</v>
      </c>
      <c r="AT239" s="22">
        <v>1775</v>
      </c>
      <c r="AU239" s="22">
        <v>0</v>
      </c>
      <c r="AV239" s="22">
        <v>0</v>
      </c>
      <c r="AW239" s="22">
        <v>2028973</v>
      </c>
      <c r="AX239" s="22">
        <v>360008</v>
      </c>
    </row>
    <row r="240" spans="1:50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1423402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561708</v>
      </c>
      <c r="M240" s="22">
        <v>5750</v>
      </c>
      <c r="N240" s="22">
        <v>3800</v>
      </c>
      <c r="O240" s="22">
        <v>0</v>
      </c>
      <c r="P240" s="22">
        <v>98280</v>
      </c>
      <c r="Q240" s="22">
        <v>108027</v>
      </c>
      <c r="R240" s="22">
        <v>36614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190098</v>
      </c>
      <c r="Y240" s="22">
        <v>690973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-4334</v>
      </c>
      <c r="AF240" s="22">
        <v>3114318</v>
      </c>
      <c r="AG240" s="22">
        <v>563859</v>
      </c>
      <c r="AH240" s="22">
        <v>307504</v>
      </c>
      <c r="AI240" s="22">
        <v>0</v>
      </c>
      <c r="AJ240" s="22">
        <v>718923</v>
      </c>
      <c r="AK240" s="22">
        <v>0</v>
      </c>
      <c r="AL240" s="22">
        <v>0</v>
      </c>
      <c r="AM240" s="22">
        <v>8040</v>
      </c>
      <c r="AN240" s="22">
        <v>114210</v>
      </c>
      <c r="AO240" s="22">
        <v>0</v>
      </c>
      <c r="AP240" s="22">
        <v>0</v>
      </c>
      <c r="AQ240" s="22">
        <v>5073</v>
      </c>
      <c r="AR240" s="22">
        <v>1146</v>
      </c>
      <c r="AS240" s="22">
        <v>292426</v>
      </c>
      <c r="AT240" s="22">
        <v>0</v>
      </c>
      <c r="AU240" s="22">
        <v>0</v>
      </c>
      <c r="AV240" s="22">
        <v>0</v>
      </c>
      <c r="AW240" s="22">
        <v>2011181</v>
      </c>
      <c r="AX240" s="22">
        <v>1103137</v>
      </c>
    </row>
    <row r="241" spans="1:50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349268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192165</v>
      </c>
      <c r="M241" s="22">
        <v>16278</v>
      </c>
      <c r="N241" s="22">
        <v>10425</v>
      </c>
      <c r="O241" s="22">
        <v>8067</v>
      </c>
      <c r="P241" s="22">
        <v>138281</v>
      </c>
      <c r="Q241" s="22">
        <v>66590</v>
      </c>
      <c r="R241" s="22">
        <v>75135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40158</v>
      </c>
      <c r="Y241" s="22">
        <v>422452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16304</v>
      </c>
      <c r="AF241" s="22">
        <v>1335123</v>
      </c>
      <c r="AG241" s="22">
        <v>294846</v>
      </c>
      <c r="AH241" s="22">
        <v>217787</v>
      </c>
      <c r="AI241" s="22">
        <v>0</v>
      </c>
      <c r="AJ241" s="22">
        <v>191735</v>
      </c>
      <c r="AK241" s="22">
        <v>0</v>
      </c>
      <c r="AL241" s="22">
        <v>0</v>
      </c>
      <c r="AM241" s="22">
        <v>16140</v>
      </c>
      <c r="AN241" s="22">
        <v>0</v>
      </c>
      <c r="AO241" s="22">
        <v>3131</v>
      </c>
      <c r="AP241" s="22">
        <v>0</v>
      </c>
      <c r="AQ241" s="22">
        <v>18583</v>
      </c>
      <c r="AR241" s="22">
        <v>0</v>
      </c>
      <c r="AS241" s="22">
        <v>361410</v>
      </c>
      <c r="AT241" s="22">
        <v>0</v>
      </c>
      <c r="AU241" s="22">
        <v>0</v>
      </c>
      <c r="AV241" s="22">
        <v>3834</v>
      </c>
      <c r="AW241" s="22">
        <v>1107466</v>
      </c>
      <c r="AX241" s="22">
        <v>227657</v>
      </c>
    </row>
    <row r="242" spans="1:50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323267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225500</v>
      </c>
      <c r="M242" s="22">
        <v>7357</v>
      </c>
      <c r="N242" s="22">
        <v>726</v>
      </c>
      <c r="O242" s="22">
        <v>0</v>
      </c>
      <c r="P242" s="22">
        <v>29255</v>
      </c>
      <c r="Q242" s="22">
        <v>33504</v>
      </c>
      <c r="R242" s="22">
        <v>10861</v>
      </c>
      <c r="S242" s="22">
        <v>0</v>
      </c>
      <c r="T242" s="22">
        <v>0</v>
      </c>
      <c r="U242" s="22">
        <v>0</v>
      </c>
      <c r="V242" s="22">
        <v>4200</v>
      </c>
      <c r="W242" s="22">
        <v>45905</v>
      </c>
      <c r="X242" s="22">
        <v>80466</v>
      </c>
      <c r="Y242" s="22">
        <v>29700</v>
      </c>
      <c r="Z242" s="22">
        <v>625</v>
      </c>
      <c r="AA242" s="22">
        <v>0</v>
      </c>
      <c r="AB242" s="22">
        <v>0</v>
      </c>
      <c r="AC242" s="22">
        <v>0</v>
      </c>
      <c r="AD242" s="22">
        <v>0</v>
      </c>
      <c r="AE242" s="22">
        <v>2975</v>
      </c>
      <c r="AF242" s="22">
        <v>794341</v>
      </c>
      <c r="AG242" s="22">
        <v>238539</v>
      </c>
      <c r="AH242" s="22">
        <v>219172</v>
      </c>
      <c r="AI242" s="22">
        <v>54619</v>
      </c>
      <c r="AJ242" s="22">
        <v>155385</v>
      </c>
      <c r="AK242" s="22">
        <v>-11125</v>
      </c>
      <c r="AL242" s="22">
        <v>13557</v>
      </c>
      <c r="AM242" s="22">
        <v>26433</v>
      </c>
      <c r="AN242" s="22">
        <v>0</v>
      </c>
      <c r="AO242" s="22">
        <v>1081</v>
      </c>
      <c r="AP242" s="22">
        <v>0</v>
      </c>
      <c r="AQ242" s="22">
        <v>0</v>
      </c>
      <c r="AR242" s="22">
        <v>0</v>
      </c>
      <c r="AS242" s="22">
        <v>131187</v>
      </c>
      <c r="AT242" s="22">
        <v>0</v>
      </c>
      <c r="AU242" s="22">
        <v>0</v>
      </c>
      <c r="AV242" s="22">
        <v>676</v>
      </c>
      <c r="AW242" s="22">
        <v>829524</v>
      </c>
      <c r="AX242" s="22">
        <v>-35183</v>
      </c>
    </row>
    <row r="243" spans="1:50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866440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1416674</v>
      </c>
      <c r="M243" s="22">
        <v>27013</v>
      </c>
      <c r="N243" s="22">
        <v>6197</v>
      </c>
      <c r="O243" s="22">
        <v>0</v>
      </c>
      <c r="P243" s="22">
        <v>168124</v>
      </c>
      <c r="Q243" s="22">
        <v>62859</v>
      </c>
      <c r="R243" s="22">
        <v>23535</v>
      </c>
      <c r="S243" s="22">
        <v>0</v>
      </c>
      <c r="T243" s="22">
        <v>0</v>
      </c>
      <c r="U243" s="22">
        <v>0</v>
      </c>
      <c r="V243" s="22">
        <v>5760</v>
      </c>
      <c r="W243" s="22">
        <v>0</v>
      </c>
      <c r="X243" s="22">
        <v>291571</v>
      </c>
      <c r="Y243" s="22">
        <v>349557</v>
      </c>
      <c r="Z243" s="22">
        <v>4000</v>
      </c>
      <c r="AA243" s="22">
        <v>0</v>
      </c>
      <c r="AB243" s="22">
        <v>0</v>
      </c>
      <c r="AC243" s="22">
        <v>0</v>
      </c>
      <c r="AD243" s="22">
        <v>0</v>
      </c>
      <c r="AE243" s="22">
        <v>21968</v>
      </c>
      <c r="AF243" s="22">
        <v>3243698</v>
      </c>
      <c r="AG243" s="22">
        <v>914696</v>
      </c>
      <c r="AH243" s="22">
        <v>524282</v>
      </c>
      <c r="AI243" s="22">
        <v>347829</v>
      </c>
      <c r="AJ243" s="22">
        <v>475660</v>
      </c>
      <c r="AK243" s="22">
        <v>-6000</v>
      </c>
      <c r="AL243" s="22">
        <v>51843</v>
      </c>
      <c r="AM243" s="22">
        <v>111452</v>
      </c>
      <c r="AN243" s="22">
        <v>0</v>
      </c>
      <c r="AO243" s="22">
        <v>20861</v>
      </c>
      <c r="AP243" s="22">
        <v>0</v>
      </c>
      <c r="AQ243" s="22">
        <v>21819</v>
      </c>
      <c r="AR243" s="22">
        <v>0</v>
      </c>
      <c r="AS243" s="22">
        <v>475904</v>
      </c>
      <c r="AT243" s="22">
        <v>0</v>
      </c>
      <c r="AU243" s="22">
        <v>0</v>
      </c>
      <c r="AV243" s="22">
        <v>12087</v>
      </c>
      <c r="AW243" s="22">
        <v>2950433</v>
      </c>
      <c r="AX243" s="22">
        <v>293265</v>
      </c>
    </row>
    <row r="244" spans="1:50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520601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610737</v>
      </c>
      <c r="M244" s="22">
        <v>21932</v>
      </c>
      <c r="N244" s="22">
        <v>1602</v>
      </c>
      <c r="O244" s="22">
        <v>0</v>
      </c>
      <c r="P244" s="22">
        <v>39116</v>
      </c>
      <c r="Q244" s="22">
        <v>155370</v>
      </c>
      <c r="R244" s="22">
        <v>13165</v>
      </c>
      <c r="S244" s="22">
        <v>0</v>
      </c>
      <c r="T244" s="22">
        <v>0</v>
      </c>
      <c r="U244" s="22">
        <v>8660</v>
      </c>
      <c r="V244" s="22">
        <v>2100</v>
      </c>
      <c r="W244" s="22">
        <v>79631</v>
      </c>
      <c r="X244" s="22">
        <v>228123</v>
      </c>
      <c r="Y244" s="22">
        <v>279512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32692</v>
      </c>
      <c r="AF244" s="22">
        <v>1993241</v>
      </c>
      <c r="AG244" s="22">
        <v>452882</v>
      </c>
      <c r="AH244" s="22">
        <v>339661</v>
      </c>
      <c r="AI244" s="22">
        <v>0</v>
      </c>
      <c r="AJ244" s="22">
        <v>406503</v>
      </c>
      <c r="AK244" s="22">
        <v>1066</v>
      </c>
      <c r="AL244" s="22">
        <v>0</v>
      </c>
      <c r="AM244" s="22">
        <v>253188</v>
      </c>
      <c r="AN244" s="22">
        <v>0</v>
      </c>
      <c r="AO244" s="22">
        <v>0</v>
      </c>
      <c r="AP244" s="22">
        <v>0</v>
      </c>
      <c r="AQ244" s="22">
        <v>31164</v>
      </c>
      <c r="AR244" s="22">
        <v>4168</v>
      </c>
      <c r="AS244" s="22">
        <v>396350</v>
      </c>
      <c r="AT244" s="22">
        <v>0</v>
      </c>
      <c r="AU244" s="22">
        <v>0</v>
      </c>
      <c r="AV244" s="22">
        <v>1257</v>
      </c>
      <c r="AW244" s="22">
        <v>1886239</v>
      </c>
      <c r="AX244" s="22">
        <v>107002</v>
      </c>
    </row>
    <row r="245" spans="1:50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233007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167270</v>
      </c>
      <c r="M245" s="22">
        <v>4664</v>
      </c>
      <c r="N245" s="22">
        <v>0</v>
      </c>
      <c r="O245" s="22">
        <v>0</v>
      </c>
      <c r="P245" s="22">
        <v>34034</v>
      </c>
      <c r="Q245" s="22">
        <v>16878</v>
      </c>
      <c r="R245" s="22">
        <v>0</v>
      </c>
      <c r="S245" s="22">
        <v>0</v>
      </c>
      <c r="T245" s="22">
        <v>16110</v>
      </c>
      <c r="U245" s="22">
        <v>0</v>
      </c>
      <c r="V245" s="22">
        <v>0</v>
      </c>
      <c r="W245" s="22">
        <v>0</v>
      </c>
      <c r="X245" s="22">
        <v>107224</v>
      </c>
      <c r="Y245" s="22">
        <v>295666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83079</v>
      </c>
      <c r="AF245" s="22">
        <v>957932</v>
      </c>
      <c r="AG245" s="22">
        <v>252068</v>
      </c>
      <c r="AH245" s="22">
        <v>161019</v>
      </c>
      <c r="AI245" s="22">
        <v>0</v>
      </c>
      <c r="AJ245" s="22">
        <v>162859</v>
      </c>
      <c r="AK245" s="22">
        <v>0</v>
      </c>
      <c r="AL245" s="22">
        <v>0</v>
      </c>
      <c r="AM245" s="22">
        <v>0</v>
      </c>
      <c r="AN245" s="22">
        <v>0</v>
      </c>
      <c r="AO245" s="22">
        <v>650</v>
      </c>
      <c r="AP245" s="22">
        <v>0</v>
      </c>
      <c r="AQ245" s="22">
        <v>5857</v>
      </c>
      <c r="AR245" s="22">
        <v>15987</v>
      </c>
      <c r="AS245" s="22">
        <v>152128</v>
      </c>
      <c r="AT245" s="22">
        <v>0</v>
      </c>
      <c r="AU245" s="22">
        <v>0</v>
      </c>
      <c r="AV245" s="22">
        <v>0</v>
      </c>
      <c r="AW245" s="22">
        <v>750568</v>
      </c>
      <c r="AX245" s="22">
        <v>207364</v>
      </c>
    </row>
    <row r="246" spans="1:50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225049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198904</v>
      </c>
      <c r="M246" s="22">
        <v>50936</v>
      </c>
      <c r="N246" s="22">
        <v>991</v>
      </c>
      <c r="O246" s="22">
        <v>851</v>
      </c>
      <c r="P246" s="22">
        <v>31326</v>
      </c>
      <c r="Q246" s="22">
        <v>11289</v>
      </c>
      <c r="R246" s="22">
        <v>6536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77008</v>
      </c>
      <c r="Y246" s="22">
        <v>89125</v>
      </c>
      <c r="Z246" s="22">
        <v>9800</v>
      </c>
      <c r="AA246" s="22">
        <v>0</v>
      </c>
      <c r="AB246" s="22">
        <v>0</v>
      </c>
      <c r="AC246" s="22">
        <v>0</v>
      </c>
      <c r="AD246" s="22">
        <v>0</v>
      </c>
      <c r="AE246" s="22">
        <v>14685</v>
      </c>
      <c r="AF246" s="22">
        <v>716500</v>
      </c>
      <c r="AG246" s="22">
        <v>164227</v>
      </c>
      <c r="AH246" s="22">
        <v>225977</v>
      </c>
      <c r="AI246" s="22">
        <v>0</v>
      </c>
      <c r="AJ246" s="22">
        <v>78171</v>
      </c>
      <c r="AK246" s="22">
        <v>29639</v>
      </c>
      <c r="AL246" s="22">
        <v>0</v>
      </c>
      <c r="AM246" s="22">
        <v>0</v>
      </c>
      <c r="AN246" s="22">
        <v>4966</v>
      </c>
      <c r="AO246" s="22">
        <v>0</v>
      </c>
      <c r="AP246" s="22">
        <v>0</v>
      </c>
      <c r="AQ246" s="22">
        <v>0</v>
      </c>
      <c r="AR246" s="22">
        <v>6595</v>
      </c>
      <c r="AS246" s="22">
        <v>126941</v>
      </c>
      <c r="AT246" s="22">
        <v>0</v>
      </c>
      <c r="AU246" s="22">
        <v>0</v>
      </c>
      <c r="AV246" s="22">
        <v>497</v>
      </c>
      <c r="AW246" s="22">
        <v>637013</v>
      </c>
      <c r="AX246" s="22">
        <v>79487</v>
      </c>
    </row>
    <row r="247" spans="1:50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310383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360480</v>
      </c>
      <c r="M247" s="22">
        <v>15718</v>
      </c>
      <c r="N247" s="22">
        <v>0</v>
      </c>
      <c r="O247" s="22">
        <v>0</v>
      </c>
      <c r="P247" s="22">
        <v>0</v>
      </c>
      <c r="Q247" s="22">
        <v>14172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155140</v>
      </c>
      <c r="Y247" s="22">
        <v>386437</v>
      </c>
      <c r="Z247" s="22">
        <v>25000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1267330</v>
      </c>
      <c r="AG247" s="22">
        <v>272691</v>
      </c>
      <c r="AH247" s="22">
        <v>94016</v>
      </c>
      <c r="AI247" s="22">
        <v>0</v>
      </c>
      <c r="AJ247" s="22">
        <v>354760</v>
      </c>
      <c r="AK247" s="22">
        <v>19953</v>
      </c>
      <c r="AL247" s="22">
        <v>0</v>
      </c>
      <c r="AM247" s="22">
        <v>0</v>
      </c>
      <c r="AN247" s="22">
        <v>0</v>
      </c>
      <c r="AO247" s="22">
        <v>3293</v>
      </c>
      <c r="AP247" s="22">
        <v>0</v>
      </c>
      <c r="AQ247" s="22">
        <v>45286</v>
      </c>
      <c r="AR247" s="22">
        <v>0</v>
      </c>
      <c r="AS247" s="22">
        <v>208226</v>
      </c>
      <c r="AT247" s="22">
        <v>0</v>
      </c>
      <c r="AU247" s="22">
        <v>0</v>
      </c>
      <c r="AV247" s="22">
        <v>0</v>
      </c>
      <c r="AW247" s="22">
        <v>998225</v>
      </c>
      <c r="AX247" s="22">
        <v>269105</v>
      </c>
    </row>
    <row r="248" spans="1:50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453641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2093459</v>
      </c>
      <c r="M248" s="22">
        <v>8043</v>
      </c>
      <c r="N248" s="22">
        <v>1445</v>
      </c>
      <c r="O248" s="22">
        <v>0</v>
      </c>
      <c r="P248" s="22">
        <v>42727</v>
      </c>
      <c r="Q248" s="22">
        <v>190590</v>
      </c>
      <c r="R248" s="22">
        <v>11066</v>
      </c>
      <c r="S248" s="22">
        <v>0</v>
      </c>
      <c r="T248" s="22">
        <v>0</v>
      </c>
      <c r="U248" s="22">
        <v>0</v>
      </c>
      <c r="V248" s="22">
        <v>50000</v>
      </c>
      <c r="W248" s="22">
        <v>0</v>
      </c>
      <c r="X248" s="22">
        <v>46782</v>
      </c>
      <c r="Y248" s="22">
        <v>344542</v>
      </c>
      <c r="Z248" s="22">
        <v>572000</v>
      </c>
      <c r="AA248" s="22">
        <v>528634</v>
      </c>
      <c r="AB248" s="22">
        <v>0</v>
      </c>
      <c r="AC248" s="22">
        <v>0</v>
      </c>
      <c r="AD248" s="22">
        <v>0</v>
      </c>
      <c r="AE248" s="22">
        <v>20875</v>
      </c>
      <c r="AF248" s="22">
        <v>4363804</v>
      </c>
      <c r="AG248" s="22">
        <v>767465</v>
      </c>
      <c r="AH248" s="22">
        <v>716889</v>
      </c>
      <c r="AI248" s="22">
        <v>0</v>
      </c>
      <c r="AJ248" s="22">
        <v>366758</v>
      </c>
      <c r="AK248" s="22">
        <v>0</v>
      </c>
      <c r="AL248" s="22">
        <v>0</v>
      </c>
      <c r="AM248" s="22">
        <v>0</v>
      </c>
      <c r="AN248" s="22">
        <v>171943</v>
      </c>
      <c r="AO248" s="22">
        <v>0</v>
      </c>
      <c r="AP248" s="22">
        <v>0</v>
      </c>
      <c r="AQ248" s="22">
        <v>24163</v>
      </c>
      <c r="AR248" s="22">
        <v>43418</v>
      </c>
      <c r="AS248" s="22">
        <v>623408</v>
      </c>
      <c r="AT248" s="22">
        <v>0</v>
      </c>
      <c r="AU248" s="22">
        <v>0</v>
      </c>
      <c r="AV248" s="22">
        <v>85204</v>
      </c>
      <c r="AW248" s="22">
        <v>2799248</v>
      </c>
      <c r="AX248" s="22">
        <v>1564556</v>
      </c>
    </row>
    <row r="249" spans="1:50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150432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193362</v>
      </c>
      <c r="M249" s="22">
        <v>6505</v>
      </c>
      <c r="N249" s="22">
        <v>1488</v>
      </c>
      <c r="O249" s="22">
        <v>0</v>
      </c>
      <c r="P249" s="22">
        <v>27637</v>
      </c>
      <c r="Q249" s="22">
        <v>4250</v>
      </c>
      <c r="R249" s="22">
        <v>6360</v>
      </c>
      <c r="S249" s="22">
        <v>0</v>
      </c>
      <c r="T249" s="22">
        <v>18189</v>
      </c>
      <c r="U249" s="22">
        <v>0</v>
      </c>
      <c r="V249" s="22">
        <v>0</v>
      </c>
      <c r="W249" s="22">
        <v>0</v>
      </c>
      <c r="X249" s="22">
        <v>70003</v>
      </c>
      <c r="Y249" s="22">
        <v>288637</v>
      </c>
      <c r="Z249" s="22">
        <v>0</v>
      </c>
      <c r="AA249" s="22">
        <v>0</v>
      </c>
      <c r="AB249" s="22">
        <v>22686</v>
      </c>
      <c r="AC249" s="22">
        <v>0</v>
      </c>
      <c r="AD249" s="22">
        <v>0</v>
      </c>
      <c r="AE249" s="22">
        <v>7852</v>
      </c>
      <c r="AF249" s="22">
        <v>797401</v>
      </c>
      <c r="AG249" s="22">
        <v>207148</v>
      </c>
      <c r="AH249" s="22">
        <v>161947</v>
      </c>
      <c r="AI249" s="22">
        <v>10324</v>
      </c>
      <c r="AJ249" s="22">
        <v>70815</v>
      </c>
      <c r="AK249" s="22">
        <v>0</v>
      </c>
      <c r="AL249" s="22">
        <v>22424</v>
      </c>
      <c r="AM249" s="22">
        <v>18965</v>
      </c>
      <c r="AN249" s="22">
        <v>0</v>
      </c>
      <c r="AO249" s="22">
        <v>0</v>
      </c>
      <c r="AP249" s="22">
        <v>0</v>
      </c>
      <c r="AQ249" s="22">
        <v>0</v>
      </c>
      <c r="AR249" s="22">
        <v>0</v>
      </c>
      <c r="AS249" s="22">
        <v>210681</v>
      </c>
      <c r="AT249" s="22">
        <v>0</v>
      </c>
      <c r="AU249" s="22">
        <v>0</v>
      </c>
      <c r="AV249" s="22">
        <v>0</v>
      </c>
      <c r="AW249" s="22">
        <v>702304</v>
      </c>
      <c r="AX249" s="22">
        <v>95097</v>
      </c>
    </row>
    <row r="250" spans="1:50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385700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601775</v>
      </c>
      <c r="M250" s="22">
        <v>38876</v>
      </c>
      <c r="N250" s="22">
        <v>6676</v>
      </c>
      <c r="O250" s="22">
        <v>0</v>
      </c>
      <c r="P250" s="22">
        <v>58473</v>
      </c>
      <c r="Q250" s="22">
        <v>44281</v>
      </c>
      <c r="R250" s="22">
        <v>0</v>
      </c>
      <c r="S250" s="22">
        <v>0</v>
      </c>
      <c r="T250" s="22">
        <v>0</v>
      </c>
      <c r="U250" s="22">
        <v>0</v>
      </c>
      <c r="V250" s="22">
        <v>2100</v>
      </c>
      <c r="W250" s="22">
        <v>0</v>
      </c>
      <c r="X250" s="22">
        <v>62238</v>
      </c>
      <c r="Y250" s="22">
        <v>119349</v>
      </c>
      <c r="Z250" s="22">
        <v>70072</v>
      </c>
      <c r="AA250" s="22">
        <v>48973</v>
      </c>
      <c r="AB250" s="22">
        <v>0</v>
      </c>
      <c r="AC250" s="22">
        <v>0</v>
      </c>
      <c r="AD250" s="22">
        <v>0</v>
      </c>
      <c r="AE250" s="22">
        <v>129812</v>
      </c>
      <c r="AF250" s="22">
        <v>1568325</v>
      </c>
      <c r="AG250" s="22">
        <v>300656</v>
      </c>
      <c r="AH250" s="22">
        <v>620207</v>
      </c>
      <c r="AI250" s="22">
        <v>0</v>
      </c>
      <c r="AJ250" s="22">
        <v>254352</v>
      </c>
      <c r="AK250" s="22">
        <v>0</v>
      </c>
      <c r="AL250" s="22">
        <v>0</v>
      </c>
      <c r="AM250" s="22">
        <v>65753</v>
      </c>
      <c r="AN250" s="22">
        <v>0</v>
      </c>
      <c r="AO250" s="22">
        <v>2945</v>
      </c>
      <c r="AP250" s="22">
        <v>0</v>
      </c>
      <c r="AQ250" s="22">
        <v>20868</v>
      </c>
      <c r="AR250" s="22">
        <v>0</v>
      </c>
      <c r="AS250" s="22">
        <v>824296</v>
      </c>
      <c r="AT250" s="22">
        <v>0</v>
      </c>
      <c r="AU250" s="22">
        <v>0</v>
      </c>
      <c r="AV250" s="22">
        <v>6170</v>
      </c>
      <c r="AW250" s="22">
        <v>2095247</v>
      </c>
      <c r="AX250" s="22">
        <v>-526922</v>
      </c>
    </row>
    <row r="251" spans="1:50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165611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99328</v>
      </c>
      <c r="M251" s="22">
        <v>2179</v>
      </c>
      <c r="N251" s="22">
        <v>1350</v>
      </c>
      <c r="O251" s="22">
        <v>0</v>
      </c>
      <c r="P251" s="22">
        <v>1110</v>
      </c>
      <c r="Q251" s="22">
        <v>82631</v>
      </c>
      <c r="R251" s="22">
        <v>2400</v>
      </c>
      <c r="S251" s="22">
        <v>0</v>
      </c>
      <c r="T251" s="22">
        <v>0</v>
      </c>
      <c r="U251" s="22">
        <v>0</v>
      </c>
      <c r="V251" s="22">
        <v>0</v>
      </c>
      <c r="W251" s="22">
        <v>2833</v>
      </c>
      <c r="X251" s="22">
        <v>66514</v>
      </c>
      <c r="Y251" s="22">
        <v>209897</v>
      </c>
      <c r="Z251" s="22">
        <v>9288</v>
      </c>
      <c r="AA251" s="22">
        <v>0</v>
      </c>
      <c r="AB251" s="22">
        <v>0</v>
      </c>
      <c r="AC251" s="22">
        <v>0</v>
      </c>
      <c r="AD251" s="22">
        <v>0</v>
      </c>
      <c r="AE251" s="22">
        <v>10070</v>
      </c>
      <c r="AF251" s="22">
        <v>653211</v>
      </c>
      <c r="AG251" s="22">
        <v>55773</v>
      </c>
      <c r="AH251" s="22">
        <v>127638</v>
      </c>
      <c r="AI251" s="22">
        <v>0</v>
      </c>
      <c r="AJ251" s="22">
        <v>63685</v>
      </c>
      <c r="AK251" s="22">
        <v>0</v>
      </c>
      <c r="AL251" s="22">
        <v>9247</v>
      </c>
      <c r="AM251" s="22">
        <v>7686</v>
      </c>
      <c r="AN251" s="22">
        <v>0</v>
      </c>
      <c r="AO251" s="22">
        <v>201</v>
      </c>
      <c r="AP251" s="22">
        <v>0</v>
      </c>
      <c r="AQ251" s="22">
        <v>0</v>
      </c>
      <c r="AR251" s="22">
        <v>0</v>
      </c>
      <c r="AS251" s="22">
        <v>128455</v>
      </c>
      <c r="AT251" s="22">
        <v>0</v>
      </c>
      <c r="AU251" s="22">
        <v>0</v>
      </c>
      <c r="AV251" s="22">
        <v>0</v>
      </c>
      <c r="AW251" s="22">
        <v>392685</v>
      </c>
      <c r="AX251" s="22">
        <v>260526</v>
      </c>
    </row>
    <row r="252" spans="1:50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327148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242549</v>
      </c>
      <c r="M252" s="22">
        <v>8753</v>
      </c>
      <c r="N252" s="22">
        <v>6533</v>
      </c>
      <c r="O252" s="22">
        <v>3263</v>
      </c>
      <c r="P252" s="22">
        <v>61147</v>
      </c>
      <c r="Q252" s="22">
        <v>14722</v>
      </c>
      <c r="R252" s="22">
        <v>3551</v>
      </c>
      <c r="S252" s="22">
        <v>0</v>
      </c>
      <c r="T252" s="22">
        <v>0</v>
      </c>
      <c r="U252" s="22">
        <v>0</v>
      </c>
      <c r="V252" s="22">
        <v>4200</v>
      </c>
      <c r="W252" s="22">
        <v>0</v>
      </c>
      <c r="X252" s="22">
        <v>32870</v>
      </c>
      <c r="Y252" s="22">
        <v>341314</v>
      </c>
      <c r="Z252" s="22">
        <v>0</v>
      </c>
      <c r="AA252" s="22">
        <v>0</v>
      </c>
      <c r="AB252" s="22">
        <v>121642</v>
      </c>
      <c r="AC252" s="22">
        <v>0</v>
      </c>
      <c r="AD252" s="22">
        <v>0</v>
      </c>
      <c r="AE252" s="22">
        <v>0</v>
      </c>
      <c r="AF252" s="22">
        <v>1167692</v>
      </c>
      <c r="AG252" s="22">
        <v>307646</v>
      </c>
      <c r="AH252" s="22">
        <v>123776</v>
      </c>
      <c r="AI252" s="22">
        <v>97671</v>
      </c>
      <c r="AJ252" s="22">
        <v>176197</v>
      </c>
      <c r="AK252" s="22">
        <v>1356</v>
      </c>
      <c r="AL252" s="22">
        <v>21120</v>
      </c>
      <c r="AM252" s="22">
        <v>46073</v>
      </c>
      <c r="AN252" s="22">
        <v>5100</v>
      </c>
      <c r="AO252" s="22">
        <v>1049</v>
      </c>
      <c r="AP252" s="22">
        <v>0</v>
      </c>
      <c r="AQ252" s="22">
        <v>1626</v>
      </c>
      <c r="AR252" s="22">
        <v>0</v>
      </c>
      <c r="AS252" s="22">
        <v>223083</v>
      </c>
      <c r="AT252" s="22">
        <v>41383</v>
      </c>
      <c r="AU252" s="22">
        <v>0</v>
      </c>
      <c r="AV252" s="22">
        <v>0</v>
      </c>
      <c r="AW252" s="22">
        <v>1046080</v>
      </c>
      <c r="AX252" s="22">
        <v>121612</v>
      </c>
    </row>
    <row r="253" spans="1:50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998178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812868</v>
      </c>
      <c r="M253" s="22">
        <v>90682</v>
      </c>
      <c r="N253" s="22">
        <v>0</v>
      </c>
      <c r="O253" s="22">
        <v>0</v>
      </c>
      <c r="P253" s="22">
        <v>0</v>
      </c>
      <c r="Q253" s="22">
        <v>157368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64946</v>
      </c>
      <c r="Y253" s="22">
        <v>378060</v>
      </c>
      <c r="Z253" s="22">
        <v>750000</v>
      </c>
      <c r="AA253" s="22">
        <v>0</v>
      </c>
      <c r="AB253" s="22">
        <v>0</v>
      </c>
      <c r="AC253" s="22">
        <v>0</v>
      </c>
      <c r="AD253" s="22">
        <v>0</v>
      </c>
      <c r="AE253" s="22">
        <v>65665</v>
      </c>
      <c r="AF253" s="22">
        <v>3317767</v>
      </c>
      <c r="AG253" s="22">
        <v>693948</v>
      </c>
      <c r="AH253" s="22">
        <v>641858</v>
      </c>
      <c r="AI253" s="22">
        <v>0</v>
      </c>
      <c r="AJ253" s="22">
        <v>417050</v>
      </c>
      <c r="AK253" s="22">
        <v>278621</v>
      </c>
      <c r="AL253" s="22">
        <v>74008</v>
      </c>
      <c r="AM253" s="22">
        <v>0</v>
      </c>
      <c r="AN253" s="22">
        <v>0</v>
      </c>
      <c r="AO253" s="22">
        <v>2974</v>
      </c>
      <c r="AP253" s="22">
        <v>0</v>
      </c>
      <c r="AQ253" s="22">
        <v>31700</v>
      </c>
      <c r="AR253" s="22">
        <v>2369</v>
      </c>
      <c r="AS253" s="22">
        <v>546237</v>
      </c>
      <c r="AT253" s="22">
        <v>0</v>
      </c>
      <c r="AU253" s="22">
        <v>0</v>
      </c>
      <c r="AV253" s="22">
        <v>0</v>
      </c>
      <c r="AW253" s="22">
        <v>2688765</v>
      </c>
      <c r="AX253" s="22">
        <v>629002</v>
      </c>
    </row>
    <row r="254" spans="1:50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725289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99703</v>
      </c>
      <c r="M254" s="22">
        <v>22513</v>
      </c>
      <c r="N254" s="22">
        <v>14134</v>
      </c>
      <c r="O254" s="22">
        <v>0</v>
      </c>
      <c r="P254" s="22">
        <v>35789</v>
      </c>
      <c r="Q254" s="22">
        <v>111191</v>
      </c>
      <c r="R254" s="22">
        <v>15155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131055</v>
      </c>
      <c r="Y254" s="22">
        <v>304709</v>
      </c>
      <c r="Z254" s="22">
        <v>60349</v>
      </c>
      <c r="AA254" s="22">
        <v>0</v>
      </c>
      <c r="AB254" s="22">
        <v>0</v>
      </c>
      <c r="AC254" s="22">
        <v>1528211</v>
      </c>
      <c r="AD254" s="22">
        <v>0</v>
      </c>
      <c r="AE254" s="22">
        <v>81942</v>
      </c>
      <c r="AF254" s="22">
        <v>3130040</v>
      </c>
      <c r="AG254" s="22">
        <v>688800</v>
      </c>
      <c r="AH254" s="22">
        <v>623517</v>
      </c>
      <c r="AI254" s="22">
        <v>0</v>
      </c>
      <c r="AJ254" s="22">
        <v>358238</v>
      </c>
      <c r="AK254" s="22">
        <v>0</v>
      </c>
      <c r="AL254" s="22">
        <v>0</v>
      </c>
      <c r="AM254" s="22">
        <v>111502</v>
      </c>
      <c r="AN254" s="22">
        <v>0</v>
      </c>
      <c r="AO254" s="22">
        <v>0</v>
      </c>
      <c r="AP254" s="22">
        <v>6237</v>
      </c>
      <c r="AQ254" s="22">
        <v>0</v>
      </c>
      <c r="AR254" s="22">
        <v>0</v>
      </c>
      <c r="AS254" s="22">
        <v>331309</v>
      </c>
      <c r="AT254" s="22">
        <v>0</v>
      </c>
      <c r="AU254" s="22">
        <v>0</v>
      </c>
      <c r="AV254" s="22">
        <v>67513</v>
      </c>
      <c r="AW254" s="22">
        <v>2187116</v>
      </c>
      <c r="AX254" s="22">
        <v>942924</v>
      </c>
    </row>
    <row r="255" spans="1:50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926550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3759</v>
      </c>
      <c r="M255" s="22">
        <v>20162</v>
      </c>
      <c r="N255" s="22">
        <v>4525</v>
      </c>
      <c r="O255" s="22">
        <v>0</v>
      </c>
      <c r="P255" s="22">
        <v>0</v>
      </c>
      <c r="Q255" s="22">
        <v>21028</v>
      </c>
      <c r="R255" s="22">
        <v>12100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38342</v>
      </c>
      <c r="Y255" s="22">
        <v>399641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2706</v>
      </c>
      <c r="AF255" s="22">
        <v>1428813</v>
      </c>
      <c r="AG255" s="22">
        <v>389586</v>
      </c>
      <c r="AH255" s="22">
        <v>370647</v>
      </c>
      <c r="AI255" s="22">
        <v>0</v>
      </c>
      <c r="AJ255" s="22">
        <v>83073</v>
      </c>
      <c r="AK255" s="22">
        <v>0</v>
      </c>
      <c r="AL255" s="22">
        <v>0</v>
      </c>
      <c r="AM255" s="22">
        <v>3837</v>
      </c>
      <c r="AN255" s="22">
        <v>0</v>
      </c>
      <c r="AO255" s="22">
        <v>0</v>
      </c>
      <c r="AP255" s="22">
        <v>0</v>
      </c>
      <c r="AQ255" s="22">
        <v>0</v>
      </c>
      <c r="AR255" s="22">
        <v>0</v>
      </c>
      <c r="AS255" s="22">
        <v>252147</v>
      </c>
      <c r="AT255" s="22">
        <v>0</v>
      </c>
      <c r="AU255" s="22">
        <v>0</v>
      </c>
      <c r="AV255" s="22">
        <v>0</v>
      </c>
      <c r="AW255" s="22">
        <v>1099290</v>
      </c>
      <c r="AX255" s="22">
        <v>329523</v>
      </c>
    </row>
    <row r="256" spans="1:50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476914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555038</v>
      </c>
      <c r="M256" s="22">
        <v>11069</v>
      </c>
      <c r="N256" s="22">
        <v>646</v>
      </c>
      <c r="O256" s="22">
        <v>0</v>
      </c>
      <c r="P256" s="22">
        <v>13560</v>
      </c>
      <c r="Q256" s="22">
        <v>36070</v>
      </c>
      <c r="R256" s="22">
        <v>15367</v>
      </c>
      <c r="S256" s="22">
        <v>0</v>
      </c>
      <c r="T256" s="22">
        <v>27567</v>
      </c>
      <c r="U256" s="22">
        <v>0</v>
      </c>
      <c r="V256" s="22">
        <v>0</v>
      </c>
      <c r="W256" s="22">
        <v>0</v>
      </c>
      <c r="X256" s="22">
        <v>37373</v>
      </c>
      <c r="Y256" s="22">
        <v>10000</v>
      </c>
      <c r="Z256" s="22">
        <v>4000</v>
      </c>
      <c r="AA256" s="22">
        <v>0</v>
      </c>
      <c r="AB256" s="22">
        <v>0</v>
      </c>
      <c r="AC256" s="22">
        <v>0</v>
      </c>
      <c r="AD256" s="22">
        <v>0</v>
      </c>
      <c r="AE256" s="22">
        <v>65089</v>
      </c>
      <c r="AF256" s="22">
        <v>1252693</v>
      </c>
      <c r="AG256" s="22">
        <v>248634</v>
      </c>
      <c r="AH256" s="22">
        <v>186173</v>
      </c>
      <c r="AI256" s="22">
        <v>0</v>
      </c>
      <c r="AJ256" s="22">
        <v>647892</v>
      </c>
      <c r="AK256" s="22">
        <v>0</v>
      </c>
      <c r="AL256" s="22">
        <v>0</v>
      </c>
      <c r="AM256" s="22">
        <v>6552</v>
      </c>
      <c r="AN256" s="22">
        <v>0</v>
      </c>
      <c r="AO256" s="22">
        <v>0</v>
      </c>
      <c r="AP256" s="22">
        <v>0</v>
      </c>
      <c r="AQ256" s="22">
        <v>24784</v>
      </c>
      <c r="AR256" s="22">
        <v>0</v>
      </c>
      <c r="AS256" s="22">
        <v>329918</v>
      </c>
      <c r="AT256" s="22">
        <v>0</v>
      </c>
      <c r="AU256" s="22">
        <v>0</v>
      </c>
      <c r="AV256" s="22">
        <v>0</v>
      </c>
      <c r="AW256" s="22">
        <v>1443953</v>
      </c>
      <c r="AX256" s="22">
        <v>-191260</v>
      </c>
    </row>
    <row r="257" spans="1:50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1118917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1136896</v>
      </c>
      <c r="M257" s="22">
        <v>51574</v>
      </c>
      <c r="N257" s="22">
        <v>0</v>
      </c>
      <c r="O257" s="22">
        <v>0</v>
      </c>
      <c r="P257" s="22">
        <v>91018</v>
      </c>
      <c r="Q257" s="22">
        <v>64156</v>
      </c>
      <c r="R257" s="22">
        <v>0</v>
      </c>
      <c r="S257" s="22">
        <v>0</v>
      </c>
      <c r="T257" s="22">
        <v>35370</v>
      </c>
      <c r="U257" s="22">
        <v>0</v>
      </c>
      <c r="V257" s="22">
        <v>67859</v>
      </c>
      <c r="W257" s="22">
        <v>0</v>
      </c>
      <c r="X257" s="22">
        <v>358392</v>
      </c>
      <c r="Y257" s="22">
        <v>2355058</v>
      </c>
      <c r="Z257" s="22">
        <v>66764</v>
      </c>
      <c r="AA257" s="22">
        <v>25000</v>
      </c>
      <c r="AB257" s="22">
        <v>0</v>
      </c>
      <c r="AC257" s="22">
        <v>0</v>
      </c>
      <c r="AD257" s="22">
        <v>0</v>
      </c>
      <c r="AE257" s="22">
        <v>0</v>
      </c>
      <c r="AF257" s="22">
        <v>5371004</v>
      </c>
      <c r="AG257" s="22">
        <v>1080541</v>
      </c>
      <c r="AH257" s="22">
        <v>871839</v>
      </c>
      <c r="AI257" s="22">
        <v>0</v>
      </c>
      <c r="AJ257" s="22">
        <v>445500</v>
      </c>
      <c r="AK257" s="22">
        <v>0</v>
      </c>
      <c r="AL257" s="22">
        <v>0</v>
      </c>
      <c r="AM257" s="22">
        <v>118432</v>
      </c>
      <c r="AN257" s="22">
        <v>0</v>
      </c>
      <c r="AO257" s="22">
        <v>8233</v>
      </c>
      <c r="AP257" s="22">
        <v>0</v>
      </c>
      <c r="AQ257" s="22">
        <v>16672</v>
      </c>
      <c r="AR257" s="22">
        <v>0</v>
      </c>
      <c r="AS257" s="22">
        <v>740267</v>
      </c>
      <c r="AT257" s="22">
        <v>0</v>
      </c>
      <c r="AU257" s="22">
        <v>0</v>
      </c>
      <c r="AV257" s="22">
        <v>1115</v>
      </c>
      <c r="AW257" s="22">
        <v>3282599</v>
      </c>
      <c r="AX257" s="22">
        <v>2088405</v>
      </c>
    </row>
    <row r="258" spans="1:50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227248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249600</v>
      </c>
      <c r="M258" s="22">
        <v>8531</v>
      </c>
      <c r="N258" s="22">
        <v>0</v>
      </c>
      <c r="O258" s="22">
        <v>0</v>
      </c>
      <c r="P258" s="22">
        <v>23305</v>
      </c>
      <c r="Q258" s="22">
        <v>101733</v>
      </c>
      <c r="R258" s="22">
        <v>0</v>
      </c>
      <c r="S258" s="22">
        <v>0</v>
      </c>
      <c r="T258" s="22">
        <v>18939</v>
      </c>
      <c r="U258" s="22">
        <v>0</v>
      </c>
      <c r="V258" s="22">
        <v>0</v>
      </c>
      <c r="W258" s="22">
        <v>0</v>
      </c>
      <c r="X258" s="22">
        <v>97042</v>
      </c>
      <c r="Y258" s="22">
        <v>192697</v>
      </c>
      <c r="Z258" s="22">
        <v>183117</v>
      </c>
      <c r="AA258" s="22">
        <v>0</v>
      </c>
      <c r="AB258" s="22">
        <v>0</v>
      </c>
      <c r="AC258" s="22">
        <v>0</v>
      </c>
      <c r="AD258" s="22">
        <v>0</v>
      </c>
      <c r="AE258" s="22">
        <v>6418</v>
      </c>
      <c r="AF258" s="22">
        <v>1108630</v>
      </c>
      <c r="AG258" s="22">
        <v>192331</v>
      </c>
      <c r="AH258" s="22">
        <v>337825</v>
      </c>
      <c r="AI258" s="22">
        <v>0</v>
      </c>
      <c r="AJ258" s="22">
        <v>204469</v>
      </c>
      <c r="AK258" s="22">
        <v>5835</v>
      </c>
      <c r="AL258" s="22">
        <v>38574</v>
      </c>
      <c r="AM258" s="22">
        <v>24097</v>
      </c>
      <c r="AN258" s="22">
        <v>0</v>
      </c>
      <c r="AO258" s="22">
        <v>635</v>
      </c>
      <c r="AP258" s="22">
        <v>0</v>
      </c>
      <c r="AQ258" s="22">
        <v>0</v>
      </c>
      <c r="AR258" s="22">
        <v>0</v>
      </c>
      <c r="AS258" s="22">
        <v>152816</v>
      </c>
      <c r="AT258" s="22">
        <v>0</v>
      </c>
      <c r="AU258" s="22">
        <v>0</v>
      </c>
      <c r="AV258" s="22">
        <v>0</v>
      </c>
      <c r="AW258" s="22">
        <v>956582</v>
      </c>
      <c r="AX258" s="22">
        <v>152048</v>
      </c>
    </row>
    <row r="259" spans="1:50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292047</v>
      </c>
      <c r="F259" s="22">
        <v>0</v>
      </c>
      <c r="G259" s="22">
        <v>0</v>
      </c>
      <c r="H259" s="22">
        <v>0</v>
      </c>
      <c r="I259" s="22">
        <v>76598</v>
      </c>
      <c r="J259" s="22">
        <v>0</v>
      </c>
      <c r="K259" s="22">
        <v>0</v>
      </c>
      <c r="L259" s="22">
        <v>222238</v>
      </c>
      <c r="M259" s="22">
        <v>21131</v>
      </c>
      <c r="N259" s="22">
        <v>589</v>
      </c>
      <c r="O259" s="22">
        <v>0</v>
      </c>
      <c r="P259" s="22">
        <v>79527</v>
      </c>
      <c r="Q259" s="22">
        <v>28207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115252</v>
      </c>
      <c r="Y259" s="22">
        <v>295130</v>
      </c>
      <c r="Z259" s="22">
        <v>33407</v>
      </c>
      <c r="AA259" s="22">
        <v>0</v>
      </c>
      <c r="AB259" s="22">
        <v>0</v>
      </c>
      <c r="AC259" s="22">
        <v>0</v>
      </c>
      <c r="AD259" s="22">
        <v>0</v>
      </c>
      <c r="AE259" s="22">
        <v>42030</v>
      </c>
      <c r="AF259" s="22">
        <v>1206156</v>
      </c>
      <c r="AG259" s="22">
        <v>352899</v>
      </c>
      <c r="AH259" s="22">
        <v>196679</v>
      </c>
      <c r="AI259" s="22">
        <v>82259</v>
      </c>
      <c r="AJ259" s="22">
        <v>135923</v>
      </c>
      <c r="AK259" s="22">
        <v>20169</v>
      </c>
      <c r="AL259" s="22">
        <v>28380</v>
      </c>
      <c r="AM259" s="22">
        <v>9853</v>
      </c>
      <c r="AN259" s="22">
        <v>0</v>
      </c>
      <c r="AO259" s="22">
        <v>2382</v>
      </c>
      <c r="AP259" s="22">
        <v>0</v>
      </c>
      <c r="AQ259" s="22">
        <v>2098</v>
      </c>
      <c r="AR259" s="22">
        <v>0</v>
      </c>
      <c r="AS259" s="22">
        <v>185547</v>
      </c>
      <c r="AT259" s="22">
        <v>2914</v>
      </c>
      <c r="AU259" s="22">
        <v>0</v>
      </c>
      <c r="AV259" s="22">
        <v>0</v>
      </c>
      <c r="AW259" s="22">
        <v>1019103</v>
      </c>
      <c r="AX259" s="22">
        <v>187053</v>
      </c>
    </row>
    <row r="260" spans="1:50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770417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489403</v>
      </c>
      <c r="M260" s="22">
        <v>38408</v>
      </c>
      <c r="N260" s="22">
        <v>11206</v>
      </c>
      <c r="O260" s="22">
        <v>14230</v>
      </c>
      <c r="P260" s="22">
        <v>86844</v>
      </c>
      <c r="Q260" s="22">
        <v>211232</v>
      </c>
      <c r="R260" s="22">
        <v>45146</v>
      </c>
      <c r="S260" s="22">
        <v>0</v>
      </c>
      <c r="T260" s="22">
        <v>4885</v>
      </c>
      <c r="U260" s="22">
        <v>0</v>
      </c>
      <c r="V260" s="22">
        <v>0</v>
      </c>
      <c r="W260" s="22">
        <v>0</v>
      </c>
      <c r="X260" s="22">
        <v>185164</v>
      </c>
      <c r="Y260" s="22">
        <v>516016</v>
      </c>
      <c r="Z260" s="22">
        <v>204415</v>
      </c>
      <c r="AA260" s="22">
        <v>0</v>
      </c>
      <c r="AB260" s="22">
        <v>0</v>
      </c>
      <c r="AC260" s="22">
        <v>0</v>
      </c>
      <c r="AD260" s="22">
        <v>0</v>
      </c>
      <c r="AE260" s="22">
        <v>8805</v>
      </c>
      <c r="AF260" s="22">
        <v>2586171</v>
      </c>
      <c r="AG260" s="22">
        <v>440480</v>
      </c>
      <c r="AH260" s="22">
        <v>185627</v>
      </c>
      <c r="AI260" s="22">
        <v>0</v>
      </c>
      <c r="AJ260" s="22">
        <v>376273</v>
      </c>
      <c r="AK260" s="22">
        <v>28398</v>
      </c>
      <c r="AL260" s="22">
        <v>0</v>
      </c>
      <c r="AM260" s="22">
        <v>505726</v>
      </c>
      <c r="AN260" s="22">
        <v>0</v>
      </c>
      <c r="AO260" s="22">
        <v>0</v>
      </c>
      <c r="AP260" s="22">
        <v>0</v>
      </c>
      <c r="AQ260" s="22">
        <v>0</v>
      </c>
      <c r="AR260" s="22">
        <v>0</v>
      </c>
      <c r="AS260" s="22">
        <v>515703</v>
      </c>
      <c r="AT260" s="22">
        <v>0</v>
      </c>
      <c r="AU260" s="22">
        <v>0</v>
      </c>
      <c r="AV260" s="22">
        <v>0</v>
      </c>
      <c r="AW260" s="22">
        <v>2052207</v>
      </c>
      <c r="AX260" s="22">
        <v>533964</v>
      </c>
    </row>
    <row r="261" spans="1:50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501430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399392</v>
      </c>
      <c r="M261" s="22">
        <v>17692</v>
      </c>
      <c r="N261" s="22">
        <v>5958</v>
      </c>
      <c r="O261" s="22">
        <v>0</v>
      </c>
      <c r="P261" s="22">
        <v>27206</v>
      </c>
      <c r="Q261" s="22">
        <v>26734</v>
      </c>
      <c r="R261" s="22">
        <v>18604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111434</v>
      </c>
      <c r="Y261" s="22">
        <v>253227</v>
      </c>
      <c r="Z261" s="22">
        <v>59972</v>
      </c>
      <c r="AA261" s="22">
        <v>0</v>
      </c>
      <c r="AB261" s="22">
        <v>0</v>
      </c>
      <c r="AC261" s="22">
        <v>0</v>
      </c>
      <c r="AD261" s="22">
        <v>0</v>
      </c>
      <c r="AE261" s="22">
        <v>20247</v>
      </c>
      <c r="AF261" s="22">
        <v>1441896</v>
      </c>
      <c r="AG261" s="22">
        <v>310009</v>
      </c>
      <c r="AH261" s="22">
        <v>491796</v>
      </c>
      <c r="AI261" s="22">
        <v>0</v>
      </c>
      <c r="AJ261" s="22">
        <v>163902</v>
      </c>
      <c r="AK261" s="22">
        <v>0</v>
      </c>
      <c r="AL261" s="22">
        <v>18544</v>
      </c>
      <c r="AM261" s="22">
        <v>20971</v>
      </c>
      <c r="AN261" s="22">
        <v>0</v>
      </c>
      <c r="AO261" s="22">
        <v>2018</v>
      </c>
      <c r="AP261" s="22">
        <v>0</v>
      </c>
      <c r="AQ261" s="22">
        <v>27627</v>
      </c>
      <c r="AR261" s="22">
        <v>10137</v>
      </c>
      <c r="AS261" s="22">
        <v>184391</v>
      </c>
      <c r="AT261" s="22">
        <v>0</v>
      </c>
      <c r="AU261" s="22">
        <v>0</v>
      </c>
      <c r="AV261" s="22">
        <v>3936</v>
      </c>
      <c r="AW261" s="22">
        <v>1233331</v>
      </c>
      <c r="AX261" s="22">
        <v>208565</v>
      </c>
    </row>
    <row r="262" spans="1:50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195172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15693</v>
      </c>
      <c r="L262" s="22">
        <v>168605</v>
      </c>
      <c r="M262" s="22">
        <v>8190</v>
      </c>
      <c r="N262" s="22">
        <v>200</v>
      </c>
      <c r="O262" s="22">
        <v>0</v>
      </c>
      <c r="P262" s="22">
        <v>18214</v>
      </c>
      <c r="Q262" s="22">
        <v>58956</v>
      </c>
      <c r="R262" s="22">
        <v>0</v>
      </c>
      <c r="S262" s="22">
        <v>0</v>
      </c>
      <c r="T262" s="22">
        <v>49310</v>
      </c>
      <c r="U262" s="22">
        <v>195000</v>
      </c>
      <c r="V262" s="22">
        <v>0</v>
      </c>
      <c r="W262" s="22">
        <v>0</v>
      </c>
      <c r="X262" s="22">
        <v>183587</v>
      </c>
      <c r="Y262" s="22">
        <v>159008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694</v>
      </c>
      <c r="AF262" s="22">
        <v>1052629</v>
      </c>
      <c r="AG262" s="22">
        <v>171497</v>
      </c>
      <c r="AH262" s="22">
        <v>222208</v>
      </c>
      <c r="AI262" s="22">
        <v>0</v>
      </c>
      <c r="AJ262" s="22">
        <v>170036</v>
      </c>
      <c r="AK262" s="22">
        <v>579</v>
      </c>
      <c r="AL262" s="22">
        <v>34318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  <c r="AR262" s="22">
        <v>0</v>
      </c>
      <c r="AS262" s="22">
        <v>170306</v>
      </c>
      <c r="AT262" s="22">
        <v>0</v>
      </c>
      <c r="AU262" s="22">
        <v>0</v>
      </c>
      <c r="AV262" s="22">
        <v>0</v>
      </c>
      <c r="AW262" s="22">
        <v>768944</v>
      </c>
      <c r="AX262" s="22">
        <v>283685</v>
      </c>
    </row>
    <row r="263" spans="1:50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145597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127939</v>
      </c>
      <c r="M263" s="22">
        <v>5243</v>
      </c>
      <c r="N263" s="22">
        <v>0</v>
      </c>
      <c r="O263" s="22">
        <v>50</v>
      </c>
      <c r="P263" s="22">
        <v>3057</v>
      </c>
      <c r="Q263" s="22">
        <v>49529</v>
      </c>
      <c r="R263" s="22">
        <v>12485</v>
      </c>
      <c r="S263" s="22">
        <v>0</v>
      </c>
      <c r="T263" s="22">
        <v>0</v>
      </c>
      <c r="U263" s="22">
        <v>0</v>
      </c>
      <c r="V263" s="22">
        <v>1035</v>
      </c>
      <c r="W263" s="22">
        <v>0</v>
      </c>
      <c r="X263" s="22">
        <v>64666</v>
      </c>
      <c r="Y263" s="22">
        <v>326149</v>
      </c>
      <c r="Z263" s="22">
        <v>189535</v>
      </c>
      <c r="AA263" s="22">
        <v>0</v>
      </c>
      <c r="AB263" s="22">
        <v>0</v>
      </c>
      <c r="AC263" s="22">
        <v>0</v>
      </c>
      <c r="AD263" s="22">
        <v>0</v>
      </c>
      <c r="AE263" s="22">
        <v>7818</v>
      </c>
      <c r="AF263" s="22">
        <v>933103</v>
      </c>
      <c r="AG263" s="22">
        <v>136525</v>
      </c>
      <c r="AH263" s="22">
        <v>113229</v>
      </c>
      <c r="AI263" s="22">
        <v>0</v>
      </c>
      <c r="AJ263" s="22">
        <v>127288</v>
      </c>
      <c r="AK263" s="22">
        <v>0</v>
      </c>
      <c r="AL263" s="22">
        <v>7410</v>
      </c>
      <c r="AM263" s="22">
        <v>52666</v>
      </c>
      <c r="AN263" s="22">
        <v>0</v>
      </c>
      <c r="AO263" s="22">
        <v>0</v>
      </c>
      <c r="AP263" s="22">
        <v>0</v>
      </c>
      <c r="AQ263" s="22">
        <v>0</v>
      </c>
      <c r="AR263" s="22">
        <v>0</v>
      </c>
      <c r="AS263" s="22">
        <v>168461</v>
      </c>
      <c r="AT263" s="22">
        <v>0</v>
      </c>
      <c r="AU263" s="22">
        <v>0</v>
      </c>
      <c r="AV263" s="22">
        <v>0</v>
      </c>
      <c r="AW263" s="22">
        <v>605579</v>
      </c>
      <c r="AX263" s="22">
        <v>327524</v>
      </c>
    </row>
    <row r="264" spans="1:50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260957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11343</v>
      </c>
      <c r="M264" s="22">
        <v>4817</v>
      </c>
      <c r="N264" s="22">
        <v>1260</v>
      </c>
      <c r="O264" s="22">
        <v>0</v>
      </c>
      <c r="P264" s="22">
        <v>0</v>
      </c>
      <c r="Q264" s="22">
        <v>41019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9444</v>
      </c>
      <c r="Y264" s="22">
        <v>32185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50</v>
      </c>
      <c r="AF264" s="22">
        <v>361075</v>
      </c>
      <c r="AG264" s="22">
        <v>36737</v>
      </c>
      <c r="AH264" s="22">
        <v>162188</v>
      </c>
      <c r="AI264" s="22">
        <v>0</v>
      </c>
      <c r="AJ264" s="22">
        <v>13277</v>
      </c>
      <c r="AK264" s="22">
        <v>0</v>
      </c>
      <c r="AL264" s="22">
        <v>0</v>
      </c>
      <c r="AM264" s="22">
        <v>9737</v>
      </c>
      <c r="AN264" s="22">
        <v>0</v>
      </c>
      <c r="AO264" s="22">
        <v>0</v>
      </c>
      <c r="AP264" s="22">
        <v>0</v>
      </c>
      <c r="AQ264" s="22">
        <v>0</v>
      </c>
      <c r="AR264" s="22">
        <v>0</v>
      </c>
      <c r="AS264" s="22">
        <v>72455</v>
      </c>
      <c r="AT264" s="22">
        <v>0</v>
      </c>
      <c r="AU264" s="22">
        <v>0</v>
      </c>
      <c r="AV264" s="22">
        <v>0</v>
      </c>
      <c r="AW264" s="22">
        <v>294394</v>
      </c>
      <c r="AX264" s="22">
        <v>66681</v>
      </c>
    </row>
    <row r="265" spans="1:50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79723</v>
      </c>
      <c r="F265" s="22">
        <v>0</v>
      </c>
      <c r="G265" s="22">
        <v>0</v>
      </c>
      <c r="H265" s="22">
        <v>6700</v>
      </c>
      <c r="I265" s="22">
        <v>0</v>
      </c>
      <c r="J265" s="22">
        <v>0</v>
      </c>
      <c r="K265" s="22">
        <v>0</v>
      </c>
      <c r="L265" s="22">
        <v>0</v>
      </c>
      <c r="M265" s="22">
        <v>1359</v>
      </c>
      <c r="N265" s="22">
        <v>0</v>
      </c>
      <c r="O265" s="22">
        <v>0</v>
      </c>
      <c r="P265" s="22">
        <v>0</v>
      </c>
      <c r="Q265" s="22">
        <v>4212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6920</v>
      </c>
      <c r="Y265" s="22">
        <v>105885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350</v>
      </c>
      <c r="AF265" s="22">
        <v>205149</v>
      </c>
      <c r="AG265" s="22">
        <v>31612</v>
      </c>
      <c r="AH265" s="22">
        <v>64871</v>
      </c>
      <c r="AI265" s="22">
        <v>0</v>
      </c>
      <c r="AJ265" s="22">
        <v>4156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0</v>
      </c>
      <c r="AR265" s="22">
        <v>0</v>
      </c>
      <c r="AS265" s="22">
        <v>44092</v>
      </c>
      <c r="AT265" s="22">
        <v>0</v>
      </c>
      <c r="AU265" s="22">
        <v>0</v>
      </c>
      <c r="AV265" s="22">
        <v>0</v>
      </c>
      <c r="AW265" s="22">
        <v>144731</v>
      </c>
      <c r="AX265" s="22">
        <v>60418</v>
      </c>
    </row>
    <row r="266" spans="1:50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85087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8677</v>
      </c>
      <c r="N266" s="22">
        <v>102</v>
      </c>
      <c r="O266" s="22">
        <v>0</v>
      </c>
      <c r="P266" s="22">
        <v>0</v>
      </c>
      <c r="Q266" s="22">
        <v>8020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28228</v>
      </c>
      <c r="Y266" s="22">
        <v>55707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142</v>
      </c>
      <c r="AF266" s="22">
        <v>185963</v>
      </c>
      <c r="AG266" s="22">
        <v>37503</v>
      </c>
      <c r="AH266" s="22">
        <v>67417</v>
      </c>
      <c r="AI266" s="22">
        <v>0</v>
      </c>
      <c r="AJ266" s="22">
        <v>15718</v>
      </c>
      <c r="AK266" s="22">
        <v>0</v>
      </c>
      <c r="AL266" s="22">
        <v>0</v>
      </c>
      <c r="AM266" s="22">
        <v>2120</v>
      </c>
      <c r="AN266" s="22">
        <v>0</v>
      </c>
      <c r="AO266" s="22">
        <v>0</v>
      </c>
      <c r="AP266" s="22">
        <v>0</v>
      </c>
      <c r="AQ266" s="22">
        <v>0</v>
      </c>
      <c r="AR266" s="22">
        <v>0</v>
      </c>
      <c r="AS266" s="22">
        <v>62888</v>
      </c>
      <c r="AT266" s="22">
        <v>0</v>
      </c>
      <c r="AU266" s="22">
        <v>0</v>
      </c>
      <c r="AV266" s="22">
        <v>0</v>
      </c>
      <c r="AW266" s="22">
        <v>185646</v>
      </c>
      <c r="AX266" s="22">
        <v>317</v>
      </c>
    </row>
    <row r="267" spans="1:50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417098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1194105</v>
      </c>
      <c r="M267" s="22">
        <v>10368</v>
      </c>
      <c r="N267" s="22">
        <v>6486</v>
      </c>
      <c r="O267" s="22">
        <v>100</v>
      </c>
      <c r="P267" s="22">
        <v>0</v>
      </c>
      <c r="Q267" s="22">
        <v>61041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20836</v>
      </c>
      <c r="Y267" s="22">
        <v>20703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2259</v>
      </c>
      <c r="AF267" s="22">
        <v>1732996</v>
      </c>
      <c r="AG267" s="22">
        <v>154902</v>
      </c>
      <c r="AH267" s="22">
        <v>369698</v>
      </c>
      <c r="AI267" s="22">
        <v>0</v>
      </c>
      <c r="AJ267" s="22">
        <v>13886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0</v>
      </c>
      <c r="AR267" s="22">
        <v>0</v>
      </c>
      <c r="AS267" s="22">
        <v>125188</v>
      </c>
      <c r="AT267" s="22">
        <v>0</v>
      </c>
      <c r="AU267" s="22">
        <v>0</v>
      </c>
      <c r="AV267" s="22">
        <v>0</v>
      </c>
      <c r="AW267" s="22">
        <v>663674</v>
      </c>
      <c r="AX267" s="22">
        <v>1069322</v>
      </c>
    </row>
    <row r="268" spans="1:50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177468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7129</v>
      </c>
      <c r="N268" s="22">
        <v>2475</v>
      </c>
      <c r="O268" s="22">
        <v>0</v>
      </c>
      <c r="P268" s="22">
        <v>0</v>
      </c>
      <c r="Q268" s="22">
        <v>38246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26242</v>
      </c>
      <c r="Y268" s="22">
        <v>107350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358910</v>
      </c>
      <c r="AG268" s="22">
        <v>47317</v>
      </c>
      <c r="AH268" s="22">
        <v>115310</v>
      </c>
      <c r="AI268" s="22">
        <v>0</v>
      </c>
      <c r="AJ268" s="22">
        <v>907</v>
      </c>
      <c r="AK268" s="22">
        <v>5349</v>
      </c>
      <c r="AL268" s="22">
        <v>0</v>
      </c>
      <c r="AM268" s="22">
        <v>1286</v>
      </c>
      <c r="AN268" s="22">
        <v>0</v>
      </c>
      <c r="AO268" s="22">
        <v>0</v>
      </c>
      <c r="AP268" s="22">
        <v>0</v>
      </c>
      <c r="AQ268" s="22">
        <v>0</v>
      </c>
      <c r="AR268" s="22">
        <v>0</v>
      </c>
      <c r="AS268" s="22">
        <v>99697</v>
      </c>
      <c r="AT268" s="22">
        <v>0</v>
      </c>
      <c r="AU268" s="22">
        <v>0</v>
      </c>
      <c r="AV268" s="22">
        <v>0</v>
      </c>
      <c r="AW268" s="22">
        <v>269866</v>
      </c>
      <c r="AX268" s="22">
        <v>89044</v>
      </c>
    </row>
    <row r="269" spans="1:50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77590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1875</v>
      </c>
      <c r="M269" s="22">
        <v>176</v>
      </c>
      <c r="N269" s="22">
        <v>320</v>
      </c>
      <c r="O269" s="22">
        <v>0</v>
      </c>
      <c r="P269" s="22">
        <v>0</v>
      </c>
      <c r="Q269" s="22">
        <v>14452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13996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2500</v>
      </c>
      <c r="AF269" s="22">
        <v>110909</v>
      </c>
      <c r="AG269" s="22">
        <v>21390</v>
      </c>
      <c r="AH269" s="22">
        <v>40836</v>
      </c>
      <c r="AI269" s="22">
        <v>11000</v>
      </c>
      <c r="AJ269" s="22">
        <v>19596</v>
      </c>
      <c r="AK269" s="22">
        <v>0</v>
      </c>
      <c r="AL269" s="22">
        <v>0</v>
      </c>
      <c r="AM269" s="22">
        <v>0</v>
      </c>
      <c r="AN269" s="22">
        <v>0</v>
      </c>
      <c r="AO269" s="22">
        <v>136</v>
      </c>
      <c r="AP269" s="22">
        <v>0</v>
      </c>
      <c r="AQ269" s="22">
        <v>0</v>
      </c>
      <c r="AR269" s="22">
        <v>0</v>
      </c>
      <c r="AS269" s="22">
        <v>16568</v>
      </c>
      <c r="AT269" s="22">
        <v>0</v>
      </c>
      <c r="AU269" s="22">
        <v>0</v>
      </c>
      <c r="AV269" s="22">
        <v>0</v>
      </c>
      <c r="AW269" s="22">
        <v>109526</v>
      </c>
      <c r="AX269" s="22">
        <v>1383</v>
      </c>
    </row>
    <row r="270" spans="1:50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62450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466</v>
      </c>
      <c r="M270" s="22">
        <v>0</v>
      </c>
      <c r="N270" s="22">
        <v>0</v>
      </c>
      <c r="O270" s="22">
        <v>0</v>
      </c>
      <c r="P270" s="22">
        <v>0</v>
      </c>
      <c r="Q270" s="22">
        <v>15513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6288</v>
      </c>
      <c r="Y270" s="22">
        <v>73172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907</v>
      </c>
      <c r="AF270" s="22">
        <v>158796</v>
      </c>
      <c r="AG270" s="22">
        <v>22151</v>
      </c>
      <c r="AH270" s="22">
        <v>38436</v>
      </c>
      <c r="AI270" s="22">
        <v>0</v>
      </c>
      <c r="AJ270" s="22">
        <v>2948</v>
      </c>
      <c r="AK270" s="22">
        <v>0</v>
      </c>
      <c r="AL270" s="22">
        <v>0</v>
      </c>
      <c r="AM270" s="22">
        <v>0</v>
      </c>
      <c r="AN270" s="22">
        <v>0</v>
      </c>
      <c r="AO270" s="22">
        <v>28</v>
      </c>
      <c r="AP270" s="22">
        <v>0</v>
      </c>
      <c r="AQ270" s="22">
        <v>0</v>
      </c>
      <c r="AR270" s="22">
        <v>0</v>
      </c>
      <c r="AS270" s="22">
        <v>42612</v>
      </c>
      <c r="AT270" s="22">
        <v>0</v>
      </c>
      <c r="AU270" s="22">
        <v>0</v>
      </c>
      <c r="AV270" s="22">
        <v>0</v>
      </c>
      <c r="AW270" s="22">
        <v>106175</v>
      </c>
      <c r="AX270" s="22">
        <v>52621</v>
      </c>
    </row>
    <row r="271" spans="1:50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65566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605</v>
      </c>
      <c r="N271" s="22">
        <v>0</v>
      </c>
      <c r="O271" s="22">
        <v>0</v>
      </c>
      <c r="P271" s="22">
        <v>0</v>
      </c>
      <c r="Q271" s="22">
        <v>5951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5454</v>
      </c>
      <c r="Y271" s="22">
        <v>310904</v>
      </c>
      <c r="Z271" s="22">
        <v>998</v>
      </c>
      <c r="AA271" s="22">
        <v>0</v>
      </c>
      <c r="AB271" s="22">
        <v>0</v>
      </c>
      <c r="AC271" s="22">
        <v>0</v>
      </c>
      <c r="AD271" s="22">
        <v>7505</v>
      </c>
      <c r="AE271" s="22">
        <v>0</v>
      </c>
      <c r="AF271" s="22">
        <v>396983</v>
      </c>
      <c r="AG271" s="22">
        <v>17873</v>
      </c>
      <c r="AH271" s="22">
        <v>83883</v>
      </c>
      <c r="AI271" s="22">
        <v>0</v>
      </c>
      <c r="AJ271" s="22">
        <v>1813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  <c r="AR271" s="22">
        <v>0</v>
      </c>
      <c r="AS271" s="22">
        <v>28562</v>
      </c>
      <c r="AT271" s="22">
        <v>0</v>
      </c>
      <c r="AU271" s="22">
        <v>0</v>
      </c>
      <c r="AV271" s="22">
        <v>0</v>
      </c>
      <c r="AW271" s="22">
        <v>132131</v>
      </c>
      <c r="AX271" s="22">
        <v>264852</v>
      </c>
    </row>
    <row r="272" spans="1:50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295407</v>
      </c>
      <c r="F272" s="22">
        <v>0</v>
      </c>
      <c r="G272" s="22">
        <v>0</v>
      </c>
      <c r="H272" s="22">
        <v>0</v>
      </c>
      <c r="I272" s="22">
        <v>0</v>
      </c>
      <c r="J272" s="22">
        <v>26651</v>
      </c>
      <c r="K272" s="22">
        <v>0</v>
      </c>
      <c r="L272" s="22">
        <v>68654</v>
      </c>
      <c r="M272" s="22">
        <v>4161</v>
      </c>
      <c r="N272" s="22">
        <v>17577</v>
      </c>
      <c r="O272" s="22">
        <v>0</v>
      </c>
      <c r="P272" s="22">
        <v>0</v>
      </c>
      <c r="Q272" s="22">
        <v>37293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41864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11558</v>
      </c>
      <c r="AF272" s="22">
        <v>503165</v>
      </c>
      <c r="AG272" s="22">
        <v>67922</v>
      </c>
      <c r="AH272" s="22">
        <v>313724</v>
      </c>
      <c r="AI272" s="22">
        <v>0</v>
      </c>
      <c r="AJ272" s="22">
        <v>15675</v>
      </c>
      <c r="AK272" s="22">
        <v>0</v>
      </c>
      <c r="AL272" s="22">
        <v>0</v>
      </c>
      <c r="AM272" s="22">
        <v>1247</v>
      </c>
      <c r="AN272" s="22">
        <v>0</v>
      </c>
      <c r="AO272" s="22">
        <v>0</v>
      </c>
      <c r="AP272" s="22">
        <v>0</v>
      </c>
      <c r="AQ272" s="22">
        <v>0</v>
      </c>
      <c r="AR272" s="22">
        <v>0</v>
      </c>
      <c r="AS272" s="22">
        <v>260574</v>
      </c>
      <c r="AT272" s="22">
        <v>0</v>
      </c>
      <c r="AU272" s="22">
        <v>0</v>
      </c>
      <c r="AV272" s="22">
        <v>0</v>
      </c>
      <c r="AW272" s="22">
        <v>659142</v>
      </c>
      <c r="AX272" s="22">
        <v>-155977</v>
      </c>
    </row>
    <row r="273" spans="1:50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153831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3037</v>
      </c>
      <c r="M273" s="22">
        <v>1289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25757</v>
      </c>
      <c r="Y273" s="22">
        <v>156783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340697</v>
      </c>
      <c r="AG273" s="22">
        <v>46269</v>
      </c>
      <c r="AH273" s="22">
        <v>111504</v>
      </c>
      <c r="AI273" s="22">
        <v>0</v>
      </c>
      <c r="AJ273" s="22">
        <v>20292</v>
      </c>
      <c r="AK273" s="22">
        <v>0</v>
      </c>
      <c r="AL273" s="22">
        <v>0</v>
      </c>
      <c r="AM273" s="22">
        <v>0</v>
      </c>
      <c r="AN273" s="22">
        <v>0</v>
      </c>
      <c r="AO273" s="22">
        <v>75</v>
      </c>
      <c r="AP273" s="22">
        <v>0</v>
      </c>
      <c r="AQ273" s="22">
        <v>0</v>
      </c>
      <c r="AR273" s="22">
        <v>0</v>
      </c>
      <c r="AS273" s="22">
        <v>56431</v>
      </c>
      <c r="AT273" s="22">
        <v>0</v>
      </c>
      <c r="AU273" s="22">
        <v>0</v>
      </c>
      <c r="AV273" s="22">
        <v>0</v>
      </c>
      <c r="AW273" s="22">
        <v>234571</v>
      </c>
      <c r="AX273" s="22">
        <v>106126</v>
      </c>
    </row>
    <row r="274" spans="1:50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534195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29605</v>
      </c>
      <c r="M274" s="22">
        <v>9758</v>
      </c>
      <c r="N274" s="22">
        <v>2530</v>
      </c>
      <c r="O274" s="22">
        <v>5000</v>
      </c>
      <c r="P274" s="22">
        <v>39190</v>
      </c>
      <c r="Q274" s="22">
        <v>37670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18946</v>
      </c>
      <c r="Y274" s="22">
        <v>147980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788</v>
      </c>
      <c r="AF274" s="22">
        <v>825662</v>
      </c>
      <c r="AG274" s="22">
        <v>119266</v>
      </c>
      <c r="AH274" s="22">
        <v>469355</v>
      </c>
      <c r="AI274" s="22">
        <v>0</v>
      </c>
      <c r="AJ274" s="22">
        <v>26957</v>
      </c>
      <c r="AK274" s="22">
        <v>0</v>
      </c>
      <c r="AL274" s="22">
        <v>0</v>
      </c>
      <c r="AM274" s="22">
        <v>2500</v>
      </c>
      <c r="AN274" s="22">
        <v>0</v>
      </c>
      <c r="AO274" s="22">
        <v>0</v>
      </c>
      <c r="AP274" s="22">
        <v>0</v>
      </c>
      <c r="AQ274" s="22">
        <v>0</v>
      </c>
      <c r="AR274" s="22">
        <v>0</v>
      </c>
      <c r="AS274" s="22">
        <v>237857</v>
      </c>
      <c r="AT274" s="22">
        <v>0</v>
      </c>
      <c r="AU274" s="22">
        <v>0</v>
      </c>
      <c r="AV274" s="22">
        <v>0</v>
      </c>
      <c r="AW274" s="22">
        <v>855935</v>
      </c>
      <c r="AX274" s="22">
        <v>-30273</v>
      </c>
    </row>
    <row r="275" spans="1:50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227819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2208</v>
      </c>
      <c r="N275" s="22">
        <v>7122</v>
      </c>
      <c r="O275" s="22">
        <v>0</v>
      </c>
      <c r="P275" s="22">
        <v>31496</v>
      </c>
      <c r="Q275" s="22">
        <v>79898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17636</v>
      </c>
      <c r="Y275" s="22">
        <v>322494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10711</v>
      </c>
      <c r="AF275" s="22">
        <v>699384</v>
      </c>
      <c r="AG275" s="22">
        <v>68656</v>
      </c>
      <c r="AH275" s="22">
        <v>264393</v>
      </c>
      <c r="AI275" s="22">
        <v>0</v>
      </c>
      <c r="AJ275" s="22">
        <v>14597</v>
      </c>
      <c r="AK275" s="22">
        <v>0</v>
      </c>
      <c r="AL275" s="22">
        <v>0</v>
      </c>
      <c r="AM275" s="22">
        <v>1609</v>
      </c>
      <c r="AN275" s="22">
        <v>0</v>
      </c>
      <c r="AO275" s="22">
        <v>0</v>
      </c>
      <c r="AP275" s="22">
        <v>0</v>
      </c>
      <c r="AQ275" s="22">
        <v>0</v>
      </c>
      <c r="AR275" s="22">
        <v>0</v>
      </c>
      <c r="AS275" s="22">
        <v>168888</v>
      </c>
      <c r="AT275" s="22">
        <v>0</v>
      </c>
      <c r="AU275" s="22">
        <v>0</v>
      </c>
      <c r="AV275" s="22">
        <v>0</v>
      </c>
      <c r="AW275" s="22">
        <v>518143</v>
      </c>
      <c r="AX275" s="22">
        <v>181241</v>
      </c>
    </row>
    <row r="276" spans="1:50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364145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17416</v>
      </c>
      <c r="M276" s="22">
        <v>4698</v>
      </c>
      <c r="N276" s="22">
        <v>8424</v>
      </c>
      <c r="O276" s="22">
        <v>0</v>
      </c>
      <c r="P276" s="22">
        <v>0</v>
      </c>
      <c r="Q276" s="22">
        <v>101355</v>
      </c>
      <c r="R276" s="22">
        <v>13708</v>
      </c>
      <c r="S276" s="22">
        <v>0</v>
      </c>
      <c r="T276" s="22">
        <v>0</v>
      </c>
      <c r="U276" s="22">
        <v>15000</v>
      </c>
      <c r="V276" s="22">
        <v>0</v>
      </c>
      <c r="W276" s="22">
        <v>0</v>
      </c>
      <c r="X276" s="22">
        <v>22698</v>
      </c>
      <c r="Y276" s="22">
        <v>80578</v>
      </c>
      <c r="Z276" s="22">
        <v>10000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638022</v>
      </c>
      <c r="AG276" s="22">
        <v>201595</v>
      </c>
      <c r="AH276" s="22">
        <v>154945</v>
      </c>
      <c r="AI276" s="22">
        <v>0</v>
      </c>
      <c r="AJ276" s="22">
        <v>94850</v>
      </c>
      <c r="AK276" s="22">
        <v>0</v>
      </c>
      <c r="AL276" s="22">
        <v>0</v>
      </c>
      <c r="AM276" s="22">
        <v>35108</v>
      </c>
      <c r="AN276" s="22">
        <v>0</v>
      </c>
      <c r="AO276" s="22">
        <v>0</v>
      </c>
      <c r="AP276" s="22">
        <v>0</v>
      </c>
      <c r="AQ276" s="22">
        <v>0</v>
      </c>
      <c r="AR276" s="22">
        <v>0</v>
      </c>
      <c r="AS276" s="22">
        <v>141548</v>
      </c>
      <c r="AT276" s="22">
        <v>20973</v>
      </c>
      <c r="AU276" s="22">
        <v>0</v>
      </c>
      <c r="AV276" s="22">
        <v>0</v>
      </c>
      <c r="AW276" s="22">
        <v>649019</v>
      </c>
      <c r="AX276" s="22">
        <v>-10997</v>
      </c>
    </row>
    <row r="277" spans="1:50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147608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475</v>
      </c>
      <c r="M277" s="22">
        <v>1480</v>
      </c>
      <c r="N277" s="22">
        <v>2196</v>
      </c>
      <c r="O277" s="22">
        <v>750</v>
      </c>
      <c r="P277" s="22">
        <v>0</v>
      </c>
      <c r="Q277" s="22">
        <v>47957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9838</v>
      </c>
      <c r="Y277" s="22">
        <v>174377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1274</v>
      </c>
      <c r="AF277" s="22">
        <v>385955</v>
      </c>
      <c r="AG277" s="22">
        <v>44061</v>
      </c>
      <c r="AH277" s="22">
        <v>102231</v>
      </c>
      <c r="AI277" s="22">
        <v>0</v>
      </c>
      <c r="AJ277" s="22">
        <v>2954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  <c r="AR277" s="22">
        <v>0</v>
      </c>
      <c r="AS277" s="22">
        <v>50398</v>
      </c>
      <c r="AT277" s="22">
        <v>0</v>
      </c>
      <c r="AU277" s="22">
        <v>0</v>
      </c>
      <c r="AV277" s="22">
        <v>0</v>
      </c>
      <c r="AW277" s="22">
        <v>199644</v>
      </c>
      <c r="AX277" s="22">
        <v>186311</v>
      </c>
    </row>
    <row r="278" spans="1:50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103019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676</v>
      </c>
      <c r="M278" s="22">
        <v>913</v>
      </c>
      <c r="N278" s="22">
        <v>50</v>
      </c>
      <c r="O278" s="22">
        <v>0</v>
      </c>
      <c r="P278" s="22">
        <v>0</v>
      </c>
      <c r="Q278" s="22">
        <v>6080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120907</v>
      </c>
      <c r="Y278" s="22">
        <v>19361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1463</v>
      </c>
      <c r="AF278" s="22">
        <v>252469</v>
      </c>
      <c r="AG278" s="22">
        <v>40884</v>
      </c>
      <c r="AH278" s="22">
        <v>143104</v>
      </c>
      <c r="AI278" s="22">
        <v>19553</v>
      </c>
      <c r="AJ278" s="22">
        <v>10112</v>
      </c>
      <c r="AK278" s="22">
        <v>0</v>
      </c>
      <c r="AL278" s="22">
        <v>8305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  <c r="AR278" s="22">
        <v>0</v>
      </c>
      <c r="AS278" s="22">
        <v>82930</v>
      </c>
      <c r="AT278" s="22">
        <v>0</v>
      </c>
      <c r="AU278" s="22">
        <v>0</v>
      </c>
      <c r="AV278" s="22">
        <v>0</v>
      </c>
      <c r="AW278" s="22">
        <v>304888</v>
      </c>
      <c r="AX278" s="22">
        <v>-52419</v>
      </c>
    </row>
    <row r="279" spans="1:50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331005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700</v>
      </c>
      <c r="M279" s="22">
        <v>11958</v>
      </c>
      <c r="N279" s="22">
        <v>4698</v>
      </c>
      <c r="O279" s="22">
        <v>0</v>
      </c>
      <c r="P279" s="22">
        <v>0</v>
      </c>
      <c r="Q279" s="22">
        <v>12516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34739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439</v>
      </c>
      <c r="AF279" s="22">
        <v>396055</v>
      </c>
      <c r="AG279" s="22">
        <v>101942</v>
      </c>
      <c r="AH279" s="22">
        <v>202794</v>
      </c>
      <c r="AI279" s="22">
        <v>0</v>
      </c>
      <c r="AJ279" s="22">
        <v>1469</v>
      </c>
      <c r="AK279" s="22">
        <v>0</v>
      </c>
      <c r="AL279" s="22">
        <v>0</v>
      </c>
      <c r="AM279" s="22">
        <v>12458</v>
      </c>
      <c r="AN279" s="22">
        <v>0</v>
      </c>
      <c r="AO279" s="22">
        <v>0</v>
      </c>
      <c r="AP279" s="22">
        <v>0</v>
      </c>
      <c r="AQ279" s="22">
        <v>0</v>
      </c>
      <c r="AR279" s="22">
        <v>0</v>
      </c>
      <c r="AS279" s="22">
        <v>194210</v>
      </c>
      <c r="AT279" s="22">
        <v>0</v>
      </c>
      <c r="AU279" s="22">
        <v>0</v>
      </c>
      <c r="AV279" s="22">
        <v>0</v>
      </c>
      <c r="AW279" s="22">
        <v>512873</v>
      </c>
      <c r="AX279" s="22">
        <v>-116818</v>
      </c>
    </row>
    <row r="280" spans="1:50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101177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838</v>
      </c>
      <c r="M280" s="22">
        <v>1980</v>
      </c>
      <c r="N280" s="22">
        <v>0</v>
      </c>
      <c r="O280" s="22">
        <v>0</v>
      </c>
      <c r="P280" s="22">
        <v>0</v>
      </c>
      <c r="Q280" s="22">
        <v>17721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11278</v>
      </c>
      <c r="Y280" s="22">
        <v>319000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451994</v>
      </c>
      <c r="AG280" s="22">
        <v>27332</v>
      </c>
      <c r="AH280" s="22">
        <v>65709</v>
      </c>
      <c r="AI280" s="22">
        <v>0</v>
      </c>
      <c r="AJ280" s="22">
        <v>6461</v>
      </c>
      <c r="AK280" s="22">
        <v>0</v>
      </c>
      <c r="AL280" s="22">
        <v>0</v>
      </c>
      <c r="AM280" s="22">
        <v>658</v>
      </c>
      <c r="AN280" s="22">
        <v>0</v>
      </c>
      <c r="AO280" s="22">
        <v>0</v>
      </c>
      <c r="AP280" s="22">
        <v>0</v>
      </c>
      <c r="AQ280" s="22">
        <v>0</v>
      </c>
      <c r="AR280" s="22">
        <v>0</v>
      </c>
      <c r="AS280" s="22">
        <v>64972</v>
      </c>
      <c r="AT280" s="22">
        <v>0</v>
      </c>
      <c r="AU280" s="22">
        <v>0</v>
      </c>
      <c r="AV280" s="22">
        <v>0</v>
      </c>
      <c r="AW280" s="22">
        <v>165132</v>
      </c>
      <c r="AX280" s="22">
        <v>286862</v>
      </c>
    </row>
    <row r="281" spans="1:50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179637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2229</v>
      </c>
      <c r="N281" s="22">
        <v>20409</v>
      </c>
      <c r="O281" s="22">
        <v>0</v>
      </c>
      <c r="P281" s="22">
        <v>3897</v>
      </c>
      <c r="Q281" s="22">
        <v>23225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33417</v>
      </c>
      <c r="Y281" s="22">
        <v>73387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788</v>
      </c>
      <c r="AF281" s="22">
        <v>336989</v>
      </c>
      <c r="AG281" s="22">
        <v>64348</v>
      </c>
      <c r="AH281" s="22">
        <v>143790</v>
      </c>
      <c r="AI281" s="22">
        <v>0</v>
      </c>
      <c r="AJ281" s="22">
        <v>13000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  <c r="AR281" s="22">
        <v>0</v>
      </c>
      <c r="AS281" s="22">
        <v>48367</v>
      </c>
      <c r="AT281" s="22">
        <v>0</v>
      </c>
      <c r="AU281" s="22">
        <v>0</v>
      </c>
      <c r="AV281" s="22">
        <v>0</v>
      </c>
      <c r="AW281" s="22">
        <v>269505</v>
      </c>
      <c r="AX281" s="22">
        <v>67484</v>
      </c>
    </row>
    <row r="282" spans="1:50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453267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69718</v>
      </c>
      <c r="M282" s="22">
        <v>9572</v>
      </c>
      <c r="N282" s="22">
        <v>13111</v>
      </c>
      <c r="O282" s="22">
        <v>900</v>
      </c>
      <c r="P282" s="22">
        <v>0</v>
      </c>
      <c r="Q282" s="22">
        <v>106142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21272</v>
      </c>
      <c r="Y282" s="22">
        <v>269000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3289</v>
      </c>
      <c r="AF282" s="22">
        <v>946271</v>
      </c>
      <c r="AG282" s="22">
        <v>154472</v>
      </c>
      <c r="AH282" s="22">
        <v>365267</v>
      </c>
      <c r="AI282" s="22">
        <v>0</v>
      </c>
      <c r="AJ282" s="22">
        <v>7788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0</v>
      </c>
      <c r="AR282" s="22">
        <v>0</v>
      </c>
      <c r="AS282" s="22">
        <v>89361</v>
      </c>
      <c r="AT282" s="22">
        <v>0</v>
      </c>
      <c r="AU282" s="22">
        <v>0</v>
      </c>
      <c r="AV282" s="22">
        <v>0</v>
      </c>
      <c r="AW282" s="22">
        <v>616888</v>
      </c>
      <c r="AX282" s="22">
        <v>329383</v>
      </c>
    </row>
    <row r="283" spans="1:50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93043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50</v>
      </c>
      <c r="M283" s="22">
        <v>760</v>
      </c>
      <c r="N283" s="22">
        <v>202</v>
      </c>
      <c r="O283" s="22">
        <v>0</v>
      </c>
      <c r="P283" s="22">
        <v>0</v>
      </c>
      <c r="Q283" s="22">
        <v>13809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40014</v>
      </c>
      <c r="Y283" s="22">
        <v>53017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200895</v>
      </c>
      <c r="AG283" s="22">
        <v>32732</v>
      </c>
      <c r="AH283" s="22">
        <v>85453</v>
      </c>
      <c r="AI283" s="22">
        <v>0</v>
      </c>
      <c r="AJ283" s="22">
        <v>28345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  <c r="AR283" s="22">
        <v>0</v>
      </c>
      <c r="AS283" s="22">
        <v>33154</v>
      </c>
      <c r="AT283" s="22">
        <v>0</v>
      </c>
      <c r="AU283" s="22">
        <v>0</v>
      </c>
      <c r="AV283" s="22">
        <v>0</v>
      </c>
      <c r="AW283" s="22">
        <v>179684</v>
      </c>
      <c r="AX283" s="22">
        <v>21211</v>
      </c>
    </row>
    <row r="284" spans="1:50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77102</v>
      </c>
      <c r="F284" s="22">
        <v>0</v>
      </c>
      <c r="G284" s="22">
        <v>0</v>
      </c>
      <c r="H284" s="22">
        <v>5875</v>
      </c>
      <c r="I284" s="22">
        <v>0</v>
      </c>
      <c r="J284" s="22">
        <v>0</v>
      </c>
      <c r="K284" s="22">
        <v>0</v>
      </c>
      <c r="L284" s="22">
        <v>150</v>
      </c>
      <c r="M284" s="22">
        <v>504</v>
      </c>
      <c r="N284" s="22">
        <v>257</v>
      </c>
      <c r="O284" s="22">
        <v>0</v>
      </c>
      <c r="P284" s="22">
        <v>554</v>
      </c>
      <c r="Q284" s="22">
        <v>4902</v>
      </c>
      <c r="R284" s="22">
        <v>1200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11234</v>
      </c>
      <c r="Y284" s="22">
        <v>14418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180</v>
      </c>
      <c r="AF284" s="22">
        <v>116376</v>
      </c>
      <c r="AG284" s="22">
        <v>26948</v>
      </c>
      <c r="AH284" s="22">
        <v>63321</v>
      </c>
      <c r="AI284" s="22">
        <v>0</v>
      </c>
      <c r="AJ284" s="22">
        <v>3417</v>
      </c>
      <c r="AK284" s="22">
        <v>0</v>
      </c>
      <c r="AL284" s="22">
        <v>0</v>
      </c>
      <c r="AM284" s="22">
        <v>163</v>
      </c>
      <c r="AN284" s="22">
        <v>0</v>
      </c>
      <c r="AO284" s="22">
        <v>0</v>
      </c>
      <c r="AP284" s="22">
        <v>0</v>
      </c>
      <c r="AQ284" s="22">
        <v>0</v>
      </c>
      <c r="AR284" s="22">
        <v>0</v>
      </c>
      <c r="AS284" s="22">
        <v>28337</v>
      </c>
      <c r="AT284" s="22">
        <v>0</v>
      </c>
      <c r="AU284" s="22">
        <v>0</v>
      </c>
      <c r="AV284" s="22">
        <v>0</v>
      </c>
      <c r="AW284" s="22">
        <v>122186</v>
      </c>
      <c r="AX284" s="22">
        <v>-5810</v>
      </c>
    </row>
    <row r="285" spans="1:50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93955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2023</v>
      </c>
      <c r="N285" s="22">
        <v>1823</v>
      </c>
      <c r="O285" s="22">
        <v>0</v>
      </c>
      <c r="P285" s="22">
        <v>0</v>
      </c>
      <c r="Q285" s="22">
        <v>26812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9752</v>
      </c>
      <c r="Y285" s="22">
        <v>153600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287965</v>
      </c>
      <c r="AG285" s="22">
        <v>34651</v>
      </c>
      <c r="AH285" s="22">
        <v>41949</v>
      </c>
      <c r="AI285" s="22">
        <v>0</v>
      </c>
      <c r="AJ285" s="22">
        <v>9291</v>
      </c>
      <c r="AK285" s="22">
        <v>0</v>
      </c>
      <c r="AL285" s="22">
        <v>0</v>
      </c>
      <c r="AM285" s="22">
        <v>750</v>
      </c>
      <c r="AN285" s="22">
        <v>0</v>
      </c>
      <c r="AO285" s="22">
        <v>0</v>
      </c>
      <c r="AP285" s="22">
        <v>0</v>
      </c>
      <c r="AQ285" s="22">
        <v>0</v>
      </c>
      <c r="AR285" s="22">
        <v>0</v>
      </c>
      <c r="AS285" s="22">
        <v>24513</v>
      </c>
      <c r="AT285" s="22">
        <v>0</v>
      </c>
      <c r="AU285" s="22">
        <v>0</v>
      </c>
      <c r="AV285" s="22">
        <v>0</v>
      </c>
      <c r="AW285" s="22">
        <v>111154</v>
      </c>
      <c r="AX285" s="22">
        <v>176811</v>
      </c>
    </row>
    <row r="286" spans="1:50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515949</v>
      </c>
      <c r="F286" s="22">
        <v>0</v>
      </c>
      <c r="G286" s="22">
        <v>0</v>
      </c>
      <c r="H286" s="22">
        <v>5460000</v>
      </c>
      <c r="I286" s="22">
        <v>0</v>
      </c>
      <c r="J286" s="22">
        <v>0</v>
      </c>
      <c r="K286" s="22">
        <v>0</v>
      </c>
      <c r="L286" s="22">
        <v>62036</v>
      </c>
      <c r="M286" s="22">
        <v>28002</v>
      </c>
      <c r="N286" s="22">
        <v>7633</v>
      </c>
      <c r="O286" s="22">
        <v>0</v>
      </c>
      <c r="P286" s="22">
        <v>0</v>
      </c>
      <c r="Q286" s="22">
        <v>54862</v>
      </c>
      <c r="R286" s="22">
        <v>23566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112898</v>
      </c>
      <c r="Y286" s="22">
        <v>42387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2077</v>
      </c>
      <c r="AF286" s="22">
        <v>6309410</v>
      </c>
      <c r="AG286" s="22">
        <v>95001</v>
      </c>
      <c r="AH286" s="22">
        <v>633105</v>
      </c>
      <c r="AI286" s="22">
        <v>0</v>
      </c>
      <c r="AJ286" s="22">
        <v>64618</v>
      </c>
      <c r="AK286" s="22">
        <v>0</v>
      </c>
      <c r="AL286" s="22">
        <v>0</v>
      </c>
      <c r="AM286" s="22">
        <v>13053</v>
      </c>
      <c r="AN286" s="22">
        <v>0</v>
      </c>
      <c r="AO286" s="22">
        <v>0</v>
      </c>
      <c r="AP286" s="22">
        <v>0</v>
      </c>
      <c r="AQ286" s="22">
        <v>184723</v>
      </c>
      <c r="AR286" s="22">
        <v>0</v>
      </c>
      <c r="AS286" s="22">
        <v>81921</v>
      </c>
      <c r="AT286" s="22">
        <v>0</v>
      </c>
      <c r="AU286" s="22">
        <v>1387114</v>
      </c>
      <c r="AV286" s="22">
        <v>54943</v>
      </c>
      <c r="AW286" s="22">
        <v>2514478</v>
      </c>
      <c r="AX286" s="22">
        <v>3794932</v>
      </c>
    </row>
    <row r="287" spans="1:50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156494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3426</v>
      </c>
      <c r="N287" s="22">
        <v>1574</v>
      </c>
      <c r="O287" s="22">
        <v>0</v>
      </c>
      <c r="P287" s="22">
        <v>11050</v>
      </c>
      <c r="Q287" s="22">
        <v>18810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33579</v>
      </c>
      <c r="Y287" s="22">
        <v>21503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246436</v>
      </c>
      <c r="AG287" s="22">
        <v>41683</v>
      </c>
      <c r="AH287" s="22">
        <v>173041</v>
      </c>
      <c r="AI287" s="22">
        <v>0</v>
      </c>
      <c r="AJ287" s="22">
        <v>3234</v>
      </c>
      <c r="AK287" s="22">
        <v>0</v>
      </c>
      <c r="AL287" s="22">
        <v>0</v>
      </c>
      <c r="AM287" s="22">
        <v>560</v>
      </c>
      <c r="AN287" s="22">
        <v>0</v>
      </c>
      <c r="AO287" s="22">
        <v>0</v>
      </c>
      <c r="AP287" s="22">
        <v>0</v>
      </c>
      <c r="AQ287" s="22">
        <v>0</v>
      </c>
      <c r="AR287" s="22">
        <v>0</v>
      </c>
      <c r="AS287" s="22">
        <v>76802</v>
      </c>
      <c r="AT287" s="22">
        <v>0</v>
      </c>
      <c r="AU287" s="22">
        <v>0</v>
      </c>
      <c r="AV287" s="22">
        <v>0</v>
      </c>
      <c r="AW287" s="22">
        <v>295320</v>
      </c>
      <c r="AX287" s="22">
        <v>-48884</v>
      </c>
    </row>
    <row r="288" spans="1:50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244215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7549</v>
      </c>
      <c r="N288" s="22">
        <v>1810</v>
      </c>
      <c r="O288" s="22">
        <v>0</v>
      </c>
      <c r="P288" s="22">
        <v>0</v>
      </c>
      <c r="Q288" s="22">
        <v>11380</v>
      </c>
      <c r="R288" s="22">
        <v>0</v>
      </c>
      <c r="S288" s="22">
        <v>0</v>
      </c>
      <c r="T288" s="22">
        <v>2500</v>
      </c>
      <c r="U288" s="22">
        <v>0</v>
      </c>
      <c r="V288" s="22">
        <v>0</v>
      </c>
      <c r="W288" s="22">
        <v>0</v>
      </c>
      <c r="X288" s="22">
        <v>20090</v>
      </c>
      <c r="Y288" s="22">
        <v>71274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2998</v>
      </c>
      <c r="AF288" s="22">
        <v>361816</v>
      </c>
      <c r="AG288" s="22">
        <v>82006</v>
      </c>
      <c r="AH288" s="22">
        <v>166150</v>
      </c>
      <c r="AI288" s="22">
        <v>0</v>
      </c>
      <c r="AJ288" s="22">
        <v>26656</v>
      </c>
      <c r="AK288" s="22">
        <v>0</v>
      </c>
      <c r="AL288" s="22">
        <v>0</v>
      </c>
      <c r="AM288" s="22">
        <v>3892</v>
      </c>
      <c r="AN288" s="22">
        <v>0</v>
      </c>
      <c r="AO288" s="22">
        <v>0</v>
      </c>
      <c r="AP288" s="22">
        <v>7495</v>
      </c>
      <c r="AQ288" s="22">
        <v>0</v>
      </c>
      <c r="AR288" s="22">
        <v>0</v>
      </c>
      <c r="AS288" s="22">
        <v>30534</v>
      </c>
      <c r="AT288" s="22">
        <v>0</v>
      </c>
      <c r="AU288" s="22">
        <v>0</v>
      </c>
      <c r="AV288" s="22">
        <v>0</v>
      </c>
      <c r="AW288" s="22">
        <v>316733</v>
      </c>
      <c r="AX288" s="22">
        <v>45083</v>
      </c>
    </row>
    <row r="289" spans="1:50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514691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93600</v>
      </c>
      <c r="M289" s="22">
        <v>6088</v>
      </c>
      <c r="N289" s="22">
        <v>8951</v>
      </c>
      <c r="O289" s="22">
        <v>563</v>
      </c>
      <c r="P289" s="22">
        <v>12967</v>
      </c>
      <c r="Q289" s="22">
        <v>126472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25088</v>
      </c>
      <c r="Y289" s="22">
        <v>20000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3071</v>
      </c>
      <c r="AF289" s="22">
        <v>811491</v>
      </c>
      <c r="AG289" s="22">
        <v>198310</v>
      </c>
      <c r="AH289" s="22">
        <v>467242</v>
      </c>
      <c r="AI289" s="22">
        <v>0</v>
      </c>
      <c r="AJ289" s="22">
        <v>17887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  <c r="AR289" s="22">
        <v>0</v>
      </c>
      <c r="AS289" s="22">
        <v>104410</v>
      </c>
      <c r="AT289" s="22">
        <v>0</v>
      </c>
      <c r="AU289" s="22">
        <v>0</v>
      </c>
      <c r="AV289" s="22">
        <v>0</v>
      </c>
      <c r="AW289" s="22">
        <v>787849</v>
      </c>
      <c r="AX289" s="22">
        <v>23642</v>
      </c>
    </row>
    <row r="290" spans="1:50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190264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36872</v>
      </c>
      <c r="M290" s="22">
        <v>2182</v>
      </c>
      <c r="N290" s="22">
        <v>995</v>
      </c>
      <c r="O290" s="22">
        <v>0</v>
      </c>
      <c r="P290" s="22">
        <v>0</v>
      </c>
      <c r="Q290" s="22">
        <v>41387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9122</v>
      </c>
      <c r="Y290" s="22">
        <v>56139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1885</v>
      </c>
      <c r="AF290" s="22">
        <v>338846</v>
      </c>
      <c r="AG290" s="22">
        <v>44919</v>
      </c>
      <c r="AH290" s="22">
        <v>149737</v>
      </c>
      <c r="AI290" s="22">
        <v>0</v>
      </c>
      <c r="AJ290" s="22">
        <v>6312</v>
      </c>
      <c r="AK290" s="22">
        <v>0</v>
      </c>
      <c r="AL290" s="22">
        <v>0</v>
      </c>
      <c r="AM290" s="22">
        <v>719</v>
      </c>
      <c r="AN290" s="22">
        <v>0</v>
      </c>
      <c r="AO290" s="22">
        <v>0</v>
      </c>
      <c r="AP290" s="22">
        <v>0</v>
      </c>
      <c r="AQ290" s="22">
        <v>0</v>
      </c>
      <c r="AR290" s="22">
        <v>0</v>
      </c>
      <c r="AS290" s="22">
        <v>107887</v>
      </c>
      <c r="AT290" s="22">
        <v>0</v>
      </c>
      <c r="AU290" s="22">
        <v>0</v>
      </c>
      <c r="AV290" s="22">
        <v>0</v>
      </c>
      <c r="AW290" s="22">
        <v>309574</v>
      </c>
      <c r="AX290" s="22">
        <v>29272</v>
      </c>
    </row>
    <row r="291" spans="1:50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367366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359</v>
      </c>
      <c r="M291" s="22">
        <v>8054</v>
      </c>
      <c r="N291" s="22">
        <v>4323</v>
      </c>
      <c r="O291" s="22">
        <v>0</v>
      </c>
      <c r="P291" s="22">
        <v>0</v>
      </c>
      <c r="Q291" s="22">
        <v>18173</v>
      </c>
      <c r="R291" s="22">
        <v>15419</v>
      </c>
      <c r="S291" s="22">
        <v>0</v>
      </c>
      <c r="T291" s="22">
        <v>2073</v>
      </c>
      <c r="U291" s="22">
        <v>0</v>
      </c>
      <c r="V291" s="22">
        <v>0</v>
      </c>
      <c r="W291" s="22">
        <v>0</v>
      </c>
      <c r="X291" s="22">
        <v>21990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44305</v>
      </c>
      <c r="AF291" s="22">
        <v>482062</v>
      </c>
      <c r="AG291" s="22">
        <v>205865</v>
      </c>
      <c r="AH291" s="22">
        <v>139752</v>
      </c>
      <c r="AI291" s="22">
        <v>0</v>
      </c>
      <c r="AJ291" s="22">
        <v>50347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  <c r="AR291" s="22">
        <v>0</v>
      </c>
      <c r="AS291" s="22">
        <v>96018</v>
      </c>
      <c r="AT291" s="22">
        <v>0</v>
      </c>
      <c r="AU291" s="22">
        <v>0</v>
      </c>
      <c r="AV291" s="22">
        <v>0</v>
      </c>
      <c r="AW291" s="22">
        <v>491982</v>
      </c>
      <c r="AX291" s="22">
        <v>-9920</v>
      </c>
    </row>
    <row r="292" spans="1:50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304175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5148</v>
      </c>
      <c r="N292" s="22">
        <v>775</v>
      </c>
      <c r="O292" s="22">
        <v>0</v>
      </c>
      <c r="P292" s="22">
        <v>0</v>
      </c>
      <c r="Q292" s="22">
        <v>0</v>
      </c>
      <c r="R292" s="22">
        <v>470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17088</v>
      </c>
      <c r="Y292" s="22">
        <v>255750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32795</v>
      </c>
      <c r="AF292" s="22">
        <v>616201</v>
      </c>
      <c r="AG292" s="22">
        <v>32473</v>
      </c>
      <c r="AH292" s="22">
        <v>77166</v>
      </c>
      <c r="AI292" s="22">
        <v>0</v>
      </c>
      <c r="AJ292" s="22">
        <v>22485</v>
      </c>
      <c r="AK292" s="22">
        <v>0</v>
      </c>
      <c r="AL292" s="22">
        <v>0</v>
      </c>
      <c r="AM292" s="22">
        <v>145672</v>
      </c>
      <c r="AN292" s="22">
        <v>0</v>
      </c>
      <c r="AO292" s="22">
        <v>318</v>
      </c>
      <c r="AP292" s="22">
        <v>0</v>
      </c>
      <c r="AQ292" s="22">
        <v>0</v>
      </c>
      <c r="AR292" s="22">
        <v>0</v>
      </c>
      <c r="AS292" s="22">
        <v>184644</v>
      </c>
      <c r="AT292" s="22">
        <v>0</v>
      </c>
      <c r="AU292" s="22">
        <v>0</v>
      </c>
      <c r="AV292" s="22">
        <v>0</v>
      </c>
      <c r="AW292" s="22">
        <v>462758</v>
      </c>
      <c r="AX292" s="22">
        <v>153443</v>
      </c>
    </row>
    <row r="293" spans="1:50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34743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2974</v>
      </c>
      <c r="Q293" s="22">
        <v>4199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5780</v>
      </c>
      <c r="Y293" s="22">
        <v>157275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703</v>
      </c>
      <c r="AF293" s="22">
        <v>205674</v>
      </c>
      <c r="AG293" s="22">
        <v>9750</v>
      </c>
      <c r="AH293" s="22">
        <v>23656</v>
      </c>
      <c r="AI293" s="22">
        <v>12680</v>
      </c>
      <c r="AJ293" s="22">
        <v>2993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  <c r="AR293" s="22">
        <v>0</v>
      </c>
      <c r="AS293" s="22">
        <v>119880</v>
      </c>
      <c r="AT293" s="22">
        <v>0</v>
      </c>
      <c r="AU293" s="22">
        <v>0</v>
      </c>
      <c r="AV293" s="22">
        <v>0</v>
      </c>
      <c r="AW293" s="22">
        <v>168959</v>
      </c>
      <c r="AX293" s="22">
        <v>36715</v>
      </c>
    </row>
    <row r="294" spans="1:50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301465</v>
      </c>
      <c r="F294" s="22">
        <v>0</v>
      </c>
      <c r="G294" s="22">
        <v>0</v>
      </c>
      <c r="H294" s="22">
        <v>0</v>
      </c>
      <c r="I294" s="22">
        <v>0</v>
      </c>
      <c r="J294" s="22">
        <v>8250</v>
      </c>
      <c r="K294" s="22">
        <v>0</v>
      </c>
      <c r="L294" s="22">
        <v>51500</v>
      </c>
      <c r="M294" s="22">
        <v>3145</v>
      </c>
      <c r="N294" s="22">
        <v>5107</v>
      </c>
      <c r="O294" s="22">
        <v>0</v>
      </c>
      <c r="P294" s="22">
        <v>0</v>
      </c>
      <c r="Q294" s="22">
        <v>68341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17752</v>
      </c>
      <c r="Z294" s="22">
        <v>23</v>
      </c>
      <c r="AA294" s="22">
        <v>0</v>
      </c>
      <c r="AB294" s="22">
        <v>0</v>
      </c>
      <c r="AC294" s="22">
        <v>0</v>
      </c>
      <c r="AD294" s="22">
        <v>0</v>
      </c>
      <c r="AE294" s="22">
        <v>700</v>
      </c>
      <c r="AF294" s="22">
        <v>456260</v>
      </c>
      <c r="AG294" s="22">
        <v>67645</v>
      </c>
      <c r="AH294" s="22">
        <v>284029</v>
      </c>
      <c r="AI294" s="22">
        <v>0</v>
      </c>
      <c r="AJ294" s="22">
        <v>3341</v>
      </c>
      <c r="AK294" s="22">
        <v>0</v>
      </c>
      <c r="AL294" s="22">
        <v>0</v>
      </c>
      <c r="AM294" s="22">
        <v>2012</v>
      </c>
      <c r="AN294" s="22">
        <v>0</v>
      </c>
      <c r="AO294" s="22">
        <v>0</v>
      </c>
      <c r="AP294" s="22">
        <v>0</v>
      </c>
      <c r="AQ294" s="22">
        <v>0</v>
      </c>
      <c r="AR294" s="22">
        <v>0</v>
      </c>
      <c r="AS294" s="22">
        <v>124116</v>
      </c>
      <c r="AT294" s="22">
        <v>0</v>
      </c>
      <c r="AU294" s="22">
        <v>0</v>
      </c>
      <c r="AV294" s="22">
        <v>0</v>
      </c>
      <c r="AW294" s="22">
        <v>481143</v>
      </c>
      <c r="AX294" s="22">
        <v>-24883</v>
      </c>
    </row>
    <row r="295" spans="1:50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296795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194332</v>
      </c>
      <c r="M295" s="22">
        <v>867</v>
      </c>
      <c r="N295" s="22">
        <v>5726</v>
      </c>
      <c r="O295" s="22">
        <v>0</v>
      </c>
      <c r="P295" s="22">
        <v>0</v>
      </c>
      <c r="Q295" s="22">
        <v>18894</v>
      </c>
      <c r="R295" s="22">
        <v>476</v>
      </c>
      <c r="S295" s="22">
        <v>0</v>
      </c>
      <c r="T295" s="22">
        <v>0</v>
      </c>
      <c r="U295" s="22">
        <v>0</v>
      </c>
      <c r="V295" s="22">
        <v>11760</v>
      </c>
      <c r="W295" s="22">
        <v>0</v>
      </c>
      <c r="X295" s="22">
        <v>16469</v>
      </c>
      <c r="Y295" s="22">
        <v>18212</v>
      </c>
      <c r="Z295" s="22">
        <v>486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564017</v>
      </c>
      <c r="AG295" s="22">
        <v>251453</v>
      </c>
      <c r="AH295" s="22">
        <v>155114</v>
      </c>
      <c r="AI295" s="22">
        <v>0</v>
      </c>
      <c r="AJ295" s="22">
        <v>103648</v>
      </c>
      <c r="AK295" s="22">
        <v>0</v>
      </c>
      <c r="AL295" s="22">
        <v>0</v>
      </c>
      <c r="AM295" s="22">
        <v>0</v>
      </c>
      <c r="AN295" s="22">
        <v>0</v>
      </c>
      <c r="AO295" s="22">
        <v>2154</v>
      </c>
      <c r="AP295" s="22">
        <v>1903</v>
      </c>
      <c r="AQ295" s="22">
        <v>0</v>
      </c>
      <c r="AR295" s="22">
        <v>415</v>
      </c>
      <c r="AS295" s="22">
        <v>88239</v>
      </c>
      <c r="AT295" s="22">
        <v>0</v>
      </c>
      <c r="AU295" s="22">
        <v>0</v>
      </c>
      <c r="AV295" s="22">
        <v>18</v>
      </c>
      <c r="AW295" s="22">
        <v>602944</v>
      </c>
      <c r="AX295" s="22">
        <v>-38927</v>
      </c>
    </row>
    <row r="296" spans="1:50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397933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2362</v>
      </c>
      <c r="M296" s="22">
        <v>1531</v>
      </c>
      <c r="N296" s="22">
        <v>0</v>
      </c>
      <c r="O296" s="22">
        <v>0</v>
      </c>
      <c r="P296" s="22">
        <v>0</v>
      </c>
      <c r="Q296" s="22">
        <v>7135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30164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439125</v>
      </c>
      <c r="AG296" s="22">
        <v>104093</v>
      </c>
      <c r="AH296" s="22">
        <v>219569</v>
      </c>
      <c r="AI296" s="22">
        <v>0</v>
      </c>
      <c r="AJ296" s="22">
        <v>54250</v>
      </c>
      <c r="AK296" s="22">
        <v>0</v>
      </c>
      <c r="AL296" s="22">
        <v>0</v>
      </c>
      <c r="AM296" s="22">
        <v>6811</v>
      </c>
      <c r="AN296" s="22">
        <v>0</v>
      </c>
      <c r="AO296" s="22">
        <v>0</v>
      </c>
      <c r="AP296" s="22">
        <v>0</v>
      </c>
      <c r="AQ296" s="22">
        <v>0</v>
      </c>
      <c r="AR296" s="22">
        <v>0</v>
      </c>
      <c r="AS296" s="22">
        <v>64790</v>
      </c>
      <c r="AT296" s="22">
        <v>0</v>
      </c>
      <c r="AU296" s="22">
        <v>0</v>
      </c>
      <c r="AV296" s="22">
        <v>0</v>
      </c>
      <c r="AW296" s="22">
        <v>449513</v>
      </c>
      <c r="AX296" s="22">
        <v>-10388</v>
      </c>
    </row>
    <row r="297" spans="1:50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393092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11949</v>
      </c>
      <c r="M297" s="22">
        <v>32251</v>
      </c>
      <c r="N297" s="22">
        <v>0</v>
      </c>
      <c r="O297" s="22">
        <v>0</v>
      </c>
      <c r="P297" s="22">
        <v>0</v>
      </c>
      <c r="Q297" s="22">
        <v>80860</v>
      </c>
      <c r="R297" s="22">
        <v>6800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128716</v>
      </c>
      <c r="Y297" s="22">
        <v>20250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673918</v>
      </c>
      <c r="AG297" s="22">
        <v>270160</v>
      </c>
      <c r="AH297" s="22">
        <v>212845</v>
      </c>
      <c r="AI297" s="22">
        <v>0</v>
      </c>
      <c r="AJ297" s="22">
        <v>146970</v>
      </c>
      <c r="AK297" s="22">
        <v>0</v>
      </c>
      <c r="AL297" s="22">
        <v>0</v>
      </c>
      <c r="AM297" s="22">
        <v>8000</v>
      </c>
      <c r="AN297" s="22">
        <v>0</v>
      </c>
      <c r="AO297" s="22">
        <v>497</v>
      </c>
      <c r="AP297" s="22">
        <v>0</v>
      </c>
      <c r="AQ297" s="22">
        <v>0</v>
      </c>
      <c r="AR297" s="22">
        <v>0</v>
      </c>
      <c r="AS297" s="22">
        <v>78042</v>
      </c>
      <c r="AT297" s="22">
        <v>0</v>
      </c>
      <c r="AU297" s="22">
        <v>0</v>
      </c>
      <c r="AV297" s="22">
        <v>0</v>
      </c>
      <c r="AW297" s="22">
        <v>716514</v>
      </c>
      <c r="AX297" s="22">
        <v>-42596</v>
      </c>
    </row>
    <row r="298" spans="1:50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514689</v>
      </c>
      <c r="F298" s="22">
        <v>0</v>
      </c>
      <c r="G298" s="22">
        <v>0</v>
      </c>
      <c r="H298" s="22">
        <v>187550</v>
      </c>
      <c r="I298" s="22">
        <v>0</v>
      </c>
      <c r="J298" s="22">
        <v>0</v>
      </c>
      <c r="K298" s="22">
        <v>0</v>
      </c>
      <c r="L298" s="22">
        <v>12936</v>
      </c>
      <c r="M298" s="22">
        <v>10862</v>
      </c>
      <c r="N298" s="22">
        <v>1652</v>
      </c>
      <c r="O298" s="22">
        <v>0</v>
      </c>
      <c r="P298" s="22">
        <v>41285</v>
      </c>
      <c r="Q298" s="22">
        <v>20884</v>
      </c>
      <c r="R298" s="22">
        <v>33409</v>
      </c>
      <c r="S298" s="22">
        <v>0</v>
      </c>
      <c r="T298" s="22">
        <v>4500</v>
      </c>
      <c r="U298" s="22">
        <v>0</v>
      </c>
      <c r="V298" s="22">
        <v>0</v>
      </c>
      <c r="W298" s="22">
        <v>0</v>
      </c>
      <c r="X298" s="22">
        <v>83192</v>
      </c>
      <c r="Y298" s="22">
        <v>61984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22094</v>
      </c>
      <c r="AF298" s="22">
        <v>995037</v>
      </c>
      <c r="AG298" s="22">
        <v>349408</v>
      </c>
      <c r="AH298" s="22">
        <v>415765</v>
      </c>
      <c r="AI298" s="22">
        <v>0</v>
      </c>
      <c r="AJ298" s="22">
        <v>70045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18161</v>
      </c>
      <c r="AR298" s="22">
        <v>0</v>
      </c>
      <c r="AS298" s="22">
        <v>158841</v>
      </c>
      <c r="AT298" s="22">
        <v>0</v>
      </c>
      <c r="AU298" s="22">
        <v>0</v>
      </c>
      <c r="AV298" s="22">
        <v>0</v>
      </c>
      <c r="AW298" s="22">
        <v>1012220</v>
      </c>
      <c r="AX298" s="22">
        <v>-17183</v>
      </c>
    </row>
    <row r="299" spans="1:50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210581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320</v>
      </c>
      <c r="M299" s="22">
        <v>1770</v>
      </c>
      <c r="N299" s="22">
        <v>13535</v>
      </c>
      <c r="O299" s="22">
        <v>0</v>
      </c>
      <c r="P299" s="22">
        <v>11906</v>
      </c>
      <c r="Q299" s="22">
        <v>28360</v>
      </c>
      <c r="R299" s="22">
        <v>1812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23885</v>
      </c>
      <c r="Y299" s="22">
        <v>144329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1770</v>
      </c>
      <c r="AF299" s="22">
        <v>438268</v>
      </c>
      <c r="AG299" s="22">
        <v>70887</v>
      </c>
      <c r="AH299" s="22">
        <v>183812</v>
      </c>
      <c r="AI299" s="22">
        <v>0</v>
      </c>
      <c r="AJ299" s="22">
        <v>5743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0</v>
      </c>
      <c r="AR299" s="22">
        <v>0</v>
      </c>
      <c r="AS299" s="22">
        <v>55769</v>
      </c>
      <c r="AT299" s="22">
        <v>0</v>
      </c>
      <c r="AU299" s="22">
        <v>0</v>
      </c>
      <c r="AV299" s="22">
        <v>0</v>
      </c>
      <c r="AW299" s="22">
        <v>316211</v>
      </c>
      <c r="AX299" s="22">
        <v>122057</v>
      </c>
    </row>
    <row r="300" spans="1:50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427493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13725</v>
      </c>
      <c r="M300" s="22">
        <v>9594</v>
      </c>
      <c r="N300" s="22">
        <v>5582</v>
      </c>
      <c r="O300" s="22">
        <v>0</v>
      </c>
      <c r="P300" s="22">
        <v>6461</v>
      </c>
      <c r="Q300" s="22">
        <v>23820</v>
      </c>
      <c r="R300" s="22">
        <v>0</v>
      </c>
      <c r="S300" s="22">
        <v>0</v>
      </c>
      <c r="T300" s="22">
        <v>3330</v>
      </c>
      <c r="U300" s="22">
        <v>0</v>
      </c>
      <c r="V300" s="22">
        <v>0</v>
      </c>
      <c r="W300" s="22">
        <v>0</v>
      </c>
      <c r="X300" s="22">
        <v>23723</v>
      </c>
      <c r="Y300" s="22">
        <v>85400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1400</v>
      </c>
      <c r="AF300" s="22">
        <v>600528</v>
      </c>
      <c r="AG300" s="22">
        <v>117256</v>
      </c>
      <c r="AH300" s="22">
        <v>306940</v>
      </c>
      <c r="AI300" s="22">
        <v>0</v>
      </c>
      <c r="AJ300" s="22">
        <v>92467</v>
      </c>
      <c r="AK300" s="22">
        <v>0</v>
      </c>
      <c r="AL300" s="22">
        <v>0</v>
      </c>
      <c r="AM300" s="22">
        <v>1500</v>
      </c>
      <c r="AN300" s="22">
        <v>0</v>
      </c>
      <c r="AO300" s="22">
        <v>0</v>
      </c>
      <c r="AP300" s="22">
        <v>0</v>
      </c>
      <c r="AQ300" s="22">
        <v>0</v>
      </c>
      <c r="AR300" s="22">
        <v>0</v>
      </c>
      <c r="AS300" s="22">
        <v>105536</v>
      </c>
      <c r="AT300" s="22">
        <v>0</v>
      </c>
      <c r="AU300" s="22">
        <v>0</v>
      </c>
      <c r="AV300" s="22">
        <v>0</v>
      </c>
      <c r="AW300" s="22">
        <v>623699</v>
      </c>
      <c r="AX300" s="22">
        <v>-23171</v>
      </c>
    </row>
    <row r="301" spans="1:50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82519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2130</v>
      </c>
      <c r="N301" s="22">
        <v>3600</v>
      </c>
      <c r="O301" s="22">
        <v>0</v>
      </c>
      <c r="P301" s="22">
        <v>0</v>
      </c>
      <c r="Q301" s="22">
        <v>30942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27656</v>
      </c>
      <c r="Y301" s="22">
        <v>67327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2830</v>
      </c>
      <c r="AF301" s="22">
        <v>217004</v>
      </c>
      <c r="AG301" s="22">
        <v>41540</v>
      </c>
      <c r="AH301" s="22">
        <v>81152</v>
      </c>
      <c r="AI301" s="22">
        <v>0</v>
      </c>
      <c r="AJ301" s="22">
        <v>1181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0</v>
      </c>
      <c r="AR301" s="22">
        <v>0</v>
      </c>
      <c r="AS301" s="22">
        <v>19761</v>
      </c>
      <c r="AT301" s="22">
        <v>0</v>
      </c>
      <c r="AU301" s="22">
        <v>0</v>
      </c>
      <c r="AV301" s="22">
        <v>0</v>
      </c>
      <c r="AW301" s="22">
        <v>143634</v>
      </c>
      <c r="AX301" s="22">
        <v>73370</v>
      </c>
    </row>
    <row r="302" spans="1:50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221841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8636</v>
      </c>
      <c r="M302" s="22">
        <v>2494</v>
      </c>
      <c r="N302" s="22">
        <v>5906</v>
      </c>
      <c r="O302" s="22">
        <v>0</v>
      </c>
      <c r="P302" s="22">
        <v>0</v>
      </c>
      <c r="Q302" s="22">
        <v>7985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15950</v>
      </c>
      <c r="Y302" s="22">
        <v>170732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433544</v>
      </c>
      <c r="AG302" s="22">
        <v>85828</v>
      </c>
      <c r="AH302" s="22">
        <v>160195</v>
      </c>
      <c r="AI302" s="22">
        <v>12301</v>
      </c>
      <c r="AJ302" s="22">
        <v>0</v>
      </c>
      <c r="AK302" s="22">
        <v>0</v>
      </c>
      <c r="AL302" s="22">
        <v>0</v>
      </c>
      <c r="AM302" s="22">
        <v>275</v>
      </c>
      <c r="AN302" s="22">
        <v>0</v>
      </c>
      <c r="AO302" s="22">
        <v>0</v>
      </c>
      <c r="AP302" s="22">
        <v>0</v>
      </c>
      <c r="AQ302" s="22">
        <v>0</v>
      </c>
      <c r="AR302" s="22">
        <v>0</v>
      </c>
      <c r="AS302" s="22">
        <v>53667</v>
      </c>
      <c r="AT302" s="22">
        <v>836</v>
      </c>
      <c r="AU302" s="22">
        <v>0</v>
      </c>
      <c r="AV302" s="22">
        <v>0</v>
      </c>
      <c r="AW302" s="22">
        <v>313102</v>
      </c>
      <c r="AX302" s="22">
        <v>120442</v>
      </c>
    </row>
    <row r="303" spans="1:50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377426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117212</v>
      </c>
      <c r="M303" s="22">
        <v>6899</v>
      </c>
      <c r="N303" s="22">
        <v>7261</v>
      </c>
      <c r="O303" s="22">
        <v>900</v>
      </c>
      <c r="P303" s="22">
        <v>0</v>
      </c>
      <c r="Q303" s="22">
        <v>50612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17597</v>
      </c>
      <c r="Y303" s="22">
        <v>181697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3022</v>
      </c>
      <c r="AF303" s="22">
        <v>762626</v>
      </c>
      <c r="AG303" s="22">
        <v>118169</v>
      </c>
      <c r="AH303" s="22">
        <v>297750</v>
      </c>
      <c r="AI303" s="22">
        <v>0</v>
      </c>
      <c r="AJ303" s="22">
        <v>10356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14281</v>
      </c>
      <c r="AR303" s="22">
        <v>0</v>
      </c>
      <c r="AS303" s="22">
        <v>128115</v>
      </c>
      <c r="AT303" s="22">
        <v>0</v>
      </c>
      <c r="AU303" s="22">
        <v>0</v>
      </c>
      <c r="AV303" s="22">
        <v>0</v>
      </c>
      <c r="AW303" s="22">
        <v>568671</v>
      </c>
      <c r="AX303" s="22">
        <v>193955</v>
      </c>
    </row>
    <row r="304" spans="1:50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224881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2187</v>
      </c>
      <c r="N304" s="22">
        <v>5215</v>
      </c>
      <c r="O304" s="22">
        <v>0</v>
      </c>
      <c r="P304" s="22">
        <v>0</v>
      </c>
      <c r="Q304" s="22">
        <v>10958</v>
      </c>
      <c r="R304" s="22">
        <v>15875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23123</v>
      </c>
      <c r="Y304" s="22">
        <v>15777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2052</v>
      </c>
      <c r="AF304" s="22">
        <v>300068</v>
      </c>
      <c r="AG304" s="22">
        <v>73783</v>
      </c>
      <c r="AH304" s="22">
        <v>166510</v>
      </c>
      <c r="AI304" s="22">
        <v>0</v>
      </c>
      <c r="AJ304" s="22">
        <v>14218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0</v>
      </c>
      <c r="AR304" s="22">
        <v>0</v>
      </c>
      <c r="AS304" s="22">
        <v>98237</v>
      </c>
      <c r="AT304" s="22">
        <v>0</v>
      </c>
      <c r="AU304" s="22">
        <v>0</v>
      </c>
      <c r="AV304" s="22">
        <v>0</v>
      </c>
      <c r="AW304" s="22">
        <v>352748</v>
      </c>
      <c r="AX304" s="22">
        <v>-52680</v>
      </c>
    </row>
    <row r="305" spans="1:50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269503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2844</v>
      </c>
      <c r="M305" s="22">
        <v>14437</v>
      </c>
      <c r="N305" s="22">
        <v>2080</v>
      </c>
      <c r="O305" s="22">
        <v>0</v>
      </c>
      <c r="P305" s="22">
        <v>0</v>
      </c>
      <c r="Q305" s="22">
        <v>5933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75464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370261</v>
      </c>
      <c r="AG305" s="22">
        <v>47163</v>
      </c>
      <c r="AH305" s="22">
        <v>220172</v>
      </c>
      <c r="AI305" s="22">
        <v>0</v>
      </c>
      <c r="AJ305" s="22">
        <v>32277</v>
      </c>
      <c r="AK305" s="22">
        <v>0</v>
      </c>
      <c r="AL305" s="22">
        <v>9248</v>
      </c>
      <c r="AM305" s="22">
        <v>0</v>
      </c>
      <c r="AN305" s="22">
        <v>0</v>
      </c>
      <c r="AO305" s="22">
        <v>455</v>
      </c>
      <c r="AP305" s="22">
        <v>0</v>
      </c>
      <c r="AQ305" s="22">
        <v>0</v>
      </c>
      <c r="AR305" s="22">
        <v>0</v>
      </c>
      <c r="AS305" s="22">
        <v>44492</v>
      </c>
      <c r="AT305" s="22">
        <v>0</v>
      </c>
      <c r="AU305" s="22">
        <v>0</v>
      </c>
      <c r="AV305" s="22">
        <v>0</v>
      </c>
      <c r="AW305" s="22">
        <v>353807</v>
      </c>
      <c r="AX305" s="22">
        <v>16454</v>
      </c>
    </row>
    <row r="306" spans="1:50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113008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500</v>
      </c>
      <c r="M306" s="22">
        <v>2592</v>
      </c>
      <c r="N306" s="22">
        <v>1696</v>
      </c>
      <c r="O306" s="22">
        <v>0</v>
      </c>
      <c r="P306" s="22">
        <v>2519</v>
      </c>
      <c r="Q306" s="22">
        <v>12807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12728</v>
      </c>
      <c r="Y306" s="22">
        <v>4413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150263</v>
      </c>
      <c r="AG306" s="22">
        <v>52275</v>
      </c>
      <c r="AH306" s="22">
        <v>68466</v>
      </c>
      <c r="AI306" s="22">
        <v>0</v>
      </c>
      <c r="AJ306" s="22">
        <v>1168</v>
      </c>
      <c r="AK306" s="22">
        <v>0</v>
      </c>
      <c r="AL306" s="22">
        <v>0</v>
      </c>
      <c r="AM306" s="22">
        <v>528</v>
      </c>
      <c r="AN306" s="22">
        <v>0</v>
      </c>
      <c r="AO306" s="22">
        <v>0</v>
      </c>
      <c r="AP306" s="22">
        <v>0</v>
      </c>
      <c r="AQ306" s="22">
        <v>0</v>
      </c>
      <c r="AR306" s="22">
        <v>0</v>
      </c>
      <c r="AS306" s="22">
        <v>41652</v>
      </c>
      <c r="AT306" s="22">
        <v>0</v>
      </c>
      <c r="AU306" s="22">
        <v>0</v>
      </c>
      <c r="AV306" s="22">
        <v>0</v>
      </c>
      <c r="AW306" s="22">
        <v>164089</v>
      </c>
      <c r="AX306" s="22">
        <v>-13826</v>
      </c>
    </row>
    <row r="307" spans="1:50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559733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94200</v>
      </c>
      <c r="M307" s="22">
        <v>157634</v>
      </c>
      <c r="N307" s="22">
        <v>0</v>
      </c>
      <c r="O307" s="22">
        <v>0</v>
      </c>
      <c r="P307" s="22">
        <v>24410</v>
      </c>
      <c r="Q307" s="22">
        <v>19428</v>
      </c>
      <c r="R307" s="22">
        <v>3600</v>
      </c>
      <c r="S307" s="22">
        <v>0</v>
      </c>
      <c r="T307" s="22">
        <v>0</v>
      </c>
      <c r="U307" s="22">
        <v>0</v>
      </c>
      <c r="V307" s="22">
        <v>44054</v>
      </c>
      <c r="W307" s="22">
        <v>0</v>
      </c>
      <c r="X307" s="22">
        <v>0</v>
      </c>
      <c r="Y307" s="22">
        <v>306519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3085</v>
      </c>
      <c r="AF307" s="22">
        <v>1212663</v>
      </c>
      <c r="AG307" s="22">
        <v>92271</v>
      </c>
      <c r="AH307" s="22">
        <v>321331</v>
      </c>
      <c r="AI307" s="22">
        <v>0</v>
      </c>
      <c r="AJ307" s="22">
        <v>59922</v>
      </c>
      <c r="AK307" s="22">
        <v>0</v>
      </c>
      <c r="AL307" s="22">
        <v>0</v>
      </c>
      <c r="AM307" s="22">
        <v>299643</v>
      </c>
      <c r="AN307" s="22">
        <v>0</v>
      </c>
      <c r="AO307" s="22">
        <v>1149</v>
      </c>
      <c r="AP307" s="22">
        <v>0</v>
      </c>
      <c r="AQ307" s="22">
        <v>0</v>
      </c>
      <c r="AR307" s="22">
        <v>0</v>
      </c>
      <c r="AS307" s="22">
        <v>72416</v>
      </c>
      <c r="AT307" s="22">
        <v>0</v>
      </c>
      <c r="AU307" s="22">
        <v>0</v>
      </c>
      <c r="AV307" s="22">
        <v>5493</v>
      </c>
      <c r="AW307" s="22">
        <v>852225</v>
      </c>
      <c r="AX307" s="22">
        <v>360438</v>
      </c>
    </row>
    <row r="308" spans="1:50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428458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1003</v>
      </c>
      <c r="M308" s="22">
        <v>25157</v>
      </c>
      <c r="N308" s="22">
        <v>0</v>
      </c>
      <c r="O308" s="22">
        <v>0</v>
      </c>
      <c r="P308" s="22">
        <v>0</v>
      </c>
      <c r="Q308" s="22">
        <v>40944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53322</v>
      </c>
      <c r="Y308" s="22">
        <v>476276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4992</v>
      </c>
      <c r="AF308" s="22">
        <v>1030152</v>
      </c>
      <c r="AG308" s="22">
        <v>68380</v>
      </c>
      <c r="AH308" s="22">
        <v>387798</v>
      </c>
      <c r="AI308" s="22">
        <v>0</v>
      </c>
      <c r="AJ308" s="22">
        <v>35529</v>
      </c>
      <c r="AK308" s="22">
        <v>0</v>
      </c>
      <c r="AL308" s="22">
        <v>0</v>
      </c>
      <c r="AM308" s="22">
        <v>5698</v>
      </c>
      <c r="AN308" s="22">
        <v>0</v>
      </c>
      <c r="AO308" s="22">
        <v>0</v>
      </c>
      <c r="AP308" s="22">
        <v>0</v>
      </c>
      <c r="AQ308" s="22">
        <v>0</v>
      </c>
      <c r="AR308" s="22">
        <v>0</v>
      </c>
      <c r="AS308" s="22">
        <v>76931</v>
      </c>
      <c r="AT308" s="22">
        <v>0</v>
      </c>
      <c r="AU308" s="22">
        <v>0</v>
      </c>
      <c r="AV308" s="22">
        <v>0</v>
      </c>
      <c r="AW308" s="22">
        <v>574336</v>
      </c>
      <c r="AX308" s="22">
        <v>455816</v>
      </c>
    </row>
    <row r="309" spans="1:50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117760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2257</v>
      </c>
      <c r="M309" s="22">
        <v>250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96966</v>
      </c>
      <c r="Y309" s="22">
        <v>15378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5000</v>
      </c>
      <c r="AF309" s="22">
        <v>237611</v>
      </c>
      <c r="AG309" s="22">
        <v>34129</v>
      </c>
      <c r="AH309" s="22">
        <v>163908</v>
      </c>
      <c r="AI309" s="22">
        <v>0</v>
      </c>
      <c r="AJ309" s="22">
        <v>9519</v>
      </c>
      <c r="AK309" s="22">
        <v>0</v>
      </c>
      <c r="AL309" s="22">
        <v>0</v>
      </c>
      <c r="AM309" s="22">
        <v>482</v>
      </c>
      <c r="AN309" s="22">
        <v>0</v>
      </c>
      <c r="AO309" s="22">
        <v>62</v>
      </c>
      <c r="AP309" s="22">
        <v>0</v>
      </c>
      <c r="AQ309" s="22">
        <v>0</v>
      </c>
      <c r="AR309" s="22">
        <v>0</v>
      </c>
      <c r="AS309" s="22">
        <v>56468</v>
      </c>
      <c r="AT309" s="22">
        <v>0</v>
      </c>
      <c r="AU309" s="22">
        <v>0</v>
      </c>
      <c r="AV309" s="22">
        <v>0</v>
      </c>
      <c r="AW309" s="22">
        <v>264568</v>
      </c>
      <c r="AX309" s="22">
        <v>-26957</v>
      </c>
    </row>
    <row r="310" spans="1:50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78788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1615</v>
      </c>
      <c r="N310" s="22">
        <v>400</v>
      </c>
      <c r="O310" s="22">
        <v>0</v>
      </c>
      <c r="P310" s="22">
        <v>0</v>
      </c>
      <c r="Q310" s="22">
        <v>7172</v>
      </c>
      <c r="R310" s="22">
        <v>4727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9206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101908</v>
      </c>
      <c r="AG310" s="22">
        <v>30890</v>
      </c>
      <c r="AH310" s="22">
        <v>61946</v>
      </c>
      <c r="AI310" s="22">
        <v>0</v>
      </c>
      <c r="AJ310" s="22">
        <v>7246</v>
      </c>
      <c r="AK310" s="22">
        <v>0</v>
      </c>
      <c r="AL310" s="22">
        <v>0</v>
      </c>
      <c r="AM310" s="22">
        <v>1547</v>
      </c>
      <c r="AN310" s="22">
        <v>0</v>
      </c>
      <c r="AO310" s="22">
        <v>0</v>
      </c>
      <c r="AP310" s="22">
        <v>0</v>
      </c>
      <c r="AQ310" s="22">
        <v>0</v>
      </c>
      <c r="AR310" s="22">
        <v>0</v>
      </c>
      <c r="AS310" s="22">
        <v>61924</v>
      </c>
      <c r="AT310" s="22">
        <v>0</v>
      </c>
      <c r="AU310" s="22">
        <v>0</v>
      </c>
      <c r="AV310" s="22">
        <v>0</v>
      </c>
      <c r="AW310" s="22">
        <v>163553</v>
      </c>
      <c r="AX310" s="22">
        <v>-61645</v>
      </c>
    </row>
    <row r="311" spans="1:50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416126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7594</v>
      </c>
      <c r="M311" s="22">
        <v>7748</v>
      </c>
      <c r="N311" s="22">
        <v>1320</v>
      </c>
      <c r="O311" s="22">
        <v>0</v>
      </c>
      <c r="P311" s="22">
        <v>0</v>
      </c>
      <c r="Q311" s="22">
        <v>19186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29434</v>
      </c>
      <c r="Y311" s="22">
        <v>47436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733</v>
      </c>
      <c r="AF311" s="22">
        <v>529577</v>
      </c>
      <c r="AG311" s="22">
        <v>112397</v>
      </c>
      <c r="AH311" s="22">
        <v>280000</v>
      </c>
      <c r="AI311" s="22">
        <v>0</v>
      </c>
      <c r="AJ311" s="22">
        <v>21073</v>
      </c>
      <c r="AK311" s="22">
        <v>0</v>
      </c>
      <c r="AL311" s="22">
        <v>0</v>
      </c>
      <c r="AM311" s="22">
        <v>902</v>
      </c>
      <c r="AN311" s="22">
        <v>0</v>
      </c>
      <c r="AO311" s="22">
        <v>0</v>
      </c>
      <c r="AP311" s="22">
        <v>0</v>
      </c>
      <c r="AQ311" s="22">
        <v>0</v>
      </c>
      <c r="AR311" s="22">
        <v>0</v>
      </c>
      <c r="AS311" s="22">
        <v>72597</v>
      </c>
      <c r="AT311" s="22">
        <v>0</v>
      </c>
      <c r="AU311" s="22">
        <v>0</v>
      </c>
      <c r="AV311" s="22">
        <v>0</v>
      </c>
      <c r="AW311" s="22">
        <v>486969</v>
      </c>
      <c r="AX311" s="22">
        <v>42608</v>
      </c>
    </row>
    <row r="312" spans="1:50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194432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9683</v>
      </c>
      <c r="M312" s="22">
        <v>5793</v>
      </c>
      <c r="N312" s="22">
        <v>0</v>
      </c>
      <c r="O312" s="22">
        <v>0</v>
      </c>
      <c r="P312" s="22">
        <v>7750</v>
      </c>
      <c r="Q312" s="22">
        <v>46121</v>
      </c>
      <c r="R312" s="22">
        <v>3600</v>
      </c>
      <c r="S312" s="22">
        <v>0</v>
      </c>
      <c r="T312" s="22">
        <v>259644</v>
      </c>
      <c r="U312" s="22">
        <v>0</v>
      </c>
      <c r="V312" s="22">
        <v>0</v>
      </c>
      <c r="W312" s="22">
        <v>0</v>
      </c>
      <c r="X312" s="22">
        <v>16620</v>
      </c>
      <c r="Y312" s="22">
        <v>49329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592972</v>
      </c>
      <c r="AG312" s="22">
        <v>63824</v>
      </c>
      <c r="AH312" s="22">
        <v>116474</v>
      </c>
      <c r="AI312" s="22">
        <v>0</v>
      </c>
      <c r="AJ312" s="22">
        <v>7850</v>
      </c>
      <c r="AK312" s="22">
        <v>0</v>
      </c>
      <c r="AL312" s="22">
        <v>0</v>
      </c>
      <c r="AM312" s="22">
        <v>1658</v>
      </c>
      <c r="AN312" s="22">
        <v>0</v>
      </c>
      <c r="AO312" s="22">
        <v>0</v>
      </c>
      <c r="AP312" s="22">
        <v>0</v>
      </c>
      <c r="AQ312" s="22">
        <v>0</v>
      </c>
      <c r="AR312" s="22">
        <v>0</v>
      </c>
      <c r="AS312" s="22">
        <v>89309</v>
      </c>
      <c r="AT312" s="22">
        <v>0</v>
      </c>
      <c r="AU312" s="22">
        <v>0</v>
      </c>
      <c r="AV312" s="22">
        <v>0</v>
      </c>
      <c r="AW312" s="22">
        <v>279115</v>
      </c>
      <c r="AX312" s="22">
        <v>313857</v>
      </c>
    </row>
    <row r="313" spans="1:50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515696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3146</v>
      </c>
      <c r="M313" s="22">
        <v>3679</v>
      </c>
      <c r="N313" s="22">
        <v>31179</v>
      </c>
      <c r="O313" s="22">
        <v>229</v>
      </c>
      <c r="P313" s="22">
        <v>0</v>
      </c>
      <c r="Q313" s="22">
        <v>21975</v>
      </c>
      <c r="R313" s="22">
        <v>825</v>
      </c>
      <c r="S313" s="22">
        <v>0</v>
      </c>
      <c r="T313" s="22">
        <v>0</v>
      </c>
      <c r="U313" s="22">
        <v>0</v>
      </c>
      <c r="V313" s="22">
        <v>7560</v>
      </c>
      <c r="W313" s="22">
        <v>0</v>
      </c>
      <c r="X313" s="22">
        <v>18740</v>
      </c>
      <c r="Y313" s="22">
        <v>416149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1019178</v>
      </c>
      <c r="AG313" s="22">
        <v>283707</v>
      </c>
      <c r="AH313" s="22">
        <v>257598</v>
      </c>
      <c r="AI313" s="22">
        <v>0</v>
      </c>
      <c r="AJ313" s="22">
        <v>75331</v>
      </c>
      <c r="AK313" s="22">
        <v>0</v>
      </c>
      <c r="AL313" s="22">
        <v>40900</v>
      </c>
      <c r="AM313" s="22">
        <v>0</v>
      </c>
      <c r="AN313" s="22">
        <v>0</v>
      </c>
      <c r="AO313" s="22">
        <v>798</v>
      </c>
      <c r="AP313" s="22">
        <v>1044</v>
      </c>
      <c r="AQ313" s="22">
        <v>0</v>
      </c>
      <c r="AR313" s="22">
        <v>0</v>
      </c>
      <c r="AS313" s="22">
        <v>80662</v>
      </c>
      <c r="AT313" s="22">
        <v>0</v>
      </c>
      <c r="AU313" s="22">
        <v>0</v>
      </c>
      <c r="AV313" s="22">
        <v>10</v>
      </c>
      <c r="AW313" s="22">
        <v>740050</v>
      </c>
      <c r="AX313" s="22">
        <v>279128</v>
      </c>
    </row>
    <row r="314" spans="1:50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323546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1275</v>
      </c>
      <c r="M314" s="22">
        <v>4722</v>
      </c>
      <c r="N314" s="22">
        <v>0</v>
      </c>
      <c r="O314" s="22">
        <v>0</v>
      </c>
      <c r="P314" s="22">
        <v>9615</v>
      </c>
      <c r="Q314" s="22">
        <v>23082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21645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1145</v>
      </c>
      <c r="AF314" s="22">
        <v>385030</v>
      </c>
      <c r="AG314" s="22">
        <v>80167</v>
      </c>
      <c r="AH314" s="22">
        <v>198885</v>
      </c>
      <c r="AI314" s="22">
        <v>0</v>
      </c>
      <c r="AJ314" s="22">
        <v>26021</v>
      </c>
      <c r="AK314" s="22">
        <v>0</v>
      </c>
      <c r="AL314" s="22">
        <v>0</v>
      </c>
      <c r="AM314" s="22">
        <v>6876</v>
      </c>
      <c r="AN314" s="22">
        <v>0</v>
      </c>
      <c r="AO314" s="22">
        <v>201</v>
      </c>
      <c r="AP314" s="22">
        <v>0</v>
      </c>
      <c r="AQ314" s="22">
        <v>0</v>
      </c>
      <c r="AR314" s="22">
        <v>417</v>
      </c>
      <c r="AS314" s="22">
        <v>48693</v>
      </c>
      <c r="AT314" s="22">
        <v>0</v>
      </c>
      <c r="AU314" s="22">
        <v>0</v>
      </c>
      <c r="AV314" s="22">
        <v>0</v>
      </c>
      <c r="AW314" s="22">
        <v>361260</v>
      </c>
      <c r="AX314" s="22">
        <v>23770</v>
      </c>
    </row>
    <row r="315" spans="1:50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642652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26196</v>
      </c>
      <c r="N315" s="22">
        <v>160</v>
      </c>
      <c r="O315" s="22">
        <v>0</v>
      </c>
      <c r="P315" s="22">
        <v>0</v>
      </c>
      <c r="Q315" s="22">
        <v>40809</v>
      </c>
      <c r="R315" s="22">
        <v>924593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239357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20748</v>
      </c>
      <c r="AF315" s="22">
        <v>1894515</v>
      </c>
      <c r="AG315" s="22">
        <v>390941</v>
      </c>
      <c r="AH315" s="22">
        <v>96846</v>
      </c>
      <c r="AI315" s="22">
        <v>82713</v>
      </c>
      <c r="AJ315" s="22">
        <v>696379</v>
      </c>
      <c r="AK315" s="22">
        <v>0</v>
      </c>
      <c r="AL315" s="22">
        <v>0</v>
      </c>
      <c r="AM315" s="22">
        <v>0</v>
      </c>
      <c r="AN315" s="22">
        <v>0</v>
      </c>
      <c r="AO315" s="22">
        <v>39083</v>
      </c>
      <c r="AP315" s="22">
        <v>0</v>
      </c>
      <c r="AQ315" s="22">
        <v>0</v>
      </c>
      <c r="AR315" s="22">
        <v>0</v>
      </c>
      <c r="AS315" s="22">
        <v>201747</v>
      </c>
      <c r="AT315" s="22">
        <v>3375</v>
      </c>
      <c r="AU315" s="22">
        <v>0</v>
      </c>
      <c r="AV315" s="22">
        <v>3934</v>
      </c>
      <c r="AW315" s="22">
        <v>1515018</v>
      </c>
      <c r="AX315" s="22">
        <v>379497</v>
      </c>
    </row>
    <row r="316" spans="1:50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4265096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175</v>
      </c>
      <c r="P316" s="22">
        <v>0</v>
      </c>
      <c r="Q316" s="22">
        <v>428273</v>
      </c>
      <c r="R316" s="22">
        <v>90142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76892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102065</v>
      </c>
      <c r="AF316" s="22">
        <v>4962643</v>
      </c>
      <c r="AG316" s="22">
        <v>679787</v>
      </c>
      <c r="AH316" s="22">
        <v>309277</v>
      </c>
      <c r="AI316" s="22">
        <v>855896</v>
      </c>
      <c r="AJ316" s="22">
        <v>34734</v>
      </c>
      <c r="AK316" s="22">
        <v>0</v>
      </c>
      <c r="AL316" s="22">
        <v>0</v>
      </c>
      <c r="AM316" s="22">
        <v>1444041</v>
      </c>
      <c r="AN316" s="22">
        <v>0</v>
      </c>
      <c r="AO316" s="22">
        <v>0</v>
      </c>
      <c r="AP316" s="22">
        <v>0</v>
      </c>
      <c r="AQ316" s="22">
        <v>0</v>
      </c>
      <c r="AR316" s="22">
        <v>0</v>
      </c>
      <c r="AS316" s="22">
        <v>334973</v>
      </c>
      <c r="AT316" s="22">
        <v>0</v>
      </c>
      <c r="AU316" s="22">
        <v>0</v>
      </c>
      <c r="AV316" s="22">
        <v>166833</v>
      </c>
      <c r="AW316" s="22">
        <v>3825541</v>
      </c>
      <c r="AX316" s="22">
        <v>1137102</v>
      </c>
    </row>
    <row r="317" spans="1:50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36970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78572</v>
      </c>
      <c r="O317" s="22">
        <v>0</v>
      </c>
      <c r="P317" s="22">
        <v>0</v>
      </c>
      <c r="Q317" s="22">
        <v>44290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21392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181224</v>
      </c>
      <c r="AG317" s="22">
        <v>0</v>
      </c>
      <c r="AH317" s="22">
        <v>18948</v>
      </c>
      <c r="AI317" s="22">
        <v>50916</v>
      </c>
      <c r="AJ317" s="22">
        <v>0</v>
      </c>
      <c r="AK317" s="22">
        <v>0</v>
      </c>
      <c r="AL317" s="22">
        <v>19500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  <c r="AR317" s="22">
        <v>0</v>
      </c>
      <c r="AS317" s="22">
        <v>0</v>
      </c>
      <c r="AT317" s="22">
        <v>0</v>
      </c>
      <c r="AU317" s="22">
        <v>0</v>
      </c>
      <c r="AV317" s="22">
        <v>0</v>
      </c>
      <c r="AW317" s="22">
        <v>89364</v>
      </c>
      <c r="AX317" s="22">
        <v>91860</v>
      </c>
    </row>
    <row r="318" spans="1:50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10645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15132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8160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33937</v>
      </c>
      <c r="AG318" s="22">
        <v>0</v>
      </c>
      <c r="AH318" s="22">
        <v>11804</v>
      </c>
      <c r="AI318" s="22">
        <v>1848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  <c r="AR318" s="22">
        <v>0</v>
      </c>
      <c r="AS318" s="22">
        <v>0</v>
      </c>
      <c r="AT318" s="22">
        <v>0</v>
      </c>
      <c r="AU318" s="22">
        <v>0</v>
      </c>
      <c r="AV318" s="22">
        <v>0</v>
      </c>
      <c r="AW318" s="22">
        <v>13652</v>
      </c>
      <c r="AX318" s="22">
        <v>20285</v>
      </c>
    </row>
    <row r="319" spans="1:50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37631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494</v>
      </c>
      <c r="N319" s="22">
        <v>0</v>
      </c>
      <c r="O319" s="22">
        <v>0</v>
      </c>
      <c r="P319" s="22">
        <v>0</v>
      </c>
      <c r="Q319" s="22">
        <v>4331</v>
      </c>
      <c r="R319" s="22">
        <v>0</v>
      </c>
      <c r="S319" s="22">
        <v>0</v>
      </c>
      <c r="T319" s="22">
        <v>0</v>
      </c>
      <c r="U319" s="22">
        <v>0</v>
      </c>
      <c r="V319" s="22">
        <v>305460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347916</v>
      </c>
      <c r="AG319" s="22">
        <v>0</v>
      </c>
      <c r="AH319" s="22">
        <v>16144</v>
      </c>
      <c r="AI319" s="22">
        <v>29731</v>
      </c>
      <c r="AJ319" s="22">
        <v>0</v>
      </c>
      <c r="AK319" s="22">
        <v>0</v>
      </c>
      <c r="AL319" s="22">
        <v>272502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  <c r="AR319" s="22">
        <v>0</v>
      </c>
      <c r="AS319" s="22">
        <v>0</v>
      </c>
      <c r="AT319" s="22">
        <v>0</v>
      </c>
      <c r="AU319" s="22">
        <v>0</v>
      </c>
      <c r="AV319" s="22">
        <v>0</v>
      </c>
      <c r="AW319" s="22">
        <v>318377</v>
      </c>
      <c r="AX319" s="22">
        <v>29539</v>
      </c>
    </row>
    <row r="320" spans="1:50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32153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32153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32153</v>
      </c>
      <c r="AO320" s="22">
        <v>0</v>
      </c>
      <c r="AP320" s="22">
        <v>0</v>
      </c>
      <c r="AQ320" s="22">
        <v>0</v>
      </c>
      <c r="AR320" s="22">
        <v>0</v>
      </c>
      <c r="AS320" s="22">
        <v>0</v>
      </c>
      <c r="AT320" s="22">
        <v>0</v>
      </c>
      <c r="AU320" s="22">
        <v>0</v>
      </c>
      <c r="AV320" s="22">
        <v>0</v>
      </c>
      <c r="AW320" s="22">
        <v>32153</v>
      </c>
      <c r="AX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B9D96-0412-43D0-98E6-B1E433420B95}">
  <dimension ref="A1:AQ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1026</v>
      </c>
      <c r="D1" s="20" t="s">
        <v>1027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815</v>
      </c>
      <c r="F2" s="21" t="s">
        <v>816</v>
      </c>
      <c r="G2" s="21" t="s">
        <v>817</v>
      </c>
      <c r="H2" s="21" t="s">
        <v>818</v>
      </c>
      <c r="I2" s="21" t="s">
        <v>819</v>
      </c>
      <c r="J2" s="21" t="s">
        <v>820</v>
      </c>
      <c r="K2" s="21" t="s">
        <v>821</v>
      </c>
      <c r="L2" s="21" t="s">
        <v>822</v>
      </c>
      <c r="M2" s="21" t="s">
        <v>823</v>
      </c>
      <c r="N2" s="21" t="s">
        <v>1028</v>
      </c>
      <c r="O2" s="21" t="s">
        <v>825</v>
      </c>
      <c r="P2" s="21" t="s">
        <v>826</v>
      </c>
      <c r="Q2" s="21" t="s">
        <v>827</v>
      </c>
      <c r="R2" s="21" t="s">
        <v>828</v>
      </c>
      <c r="S2" s="21" t="s">
        <v>829</v>
      </c>
      <c r="T2" s="21" t="s">
        <v>830</v>
      </c>
      <c r="U2" s="21" t="s">
        <v>831</v>
      </c>
      <c r="V2" s="21" t="s">
        <v>832</v>
      </c>
      <c r="W2" s="21" t="s">
        <v>833</v>
      </c>
      <c r="X2" s="21" t="s">
        <v>834</v>
      </c>
      <c r="Y2" s="21" t="s">
        <v>835</v>
      </c>
      <c r="Z2" s="21" t="s">
        <v>1029</v>
      </c>
      <c r="AA2" s="21" t="s">
        <v>837</v>
      </c>
      <c r="AB2" s="21" t="s">
        <v>838</v>
      </c>
      <c r="AC2" s="21" t="s">
        <v>839</v>
      </c>
      <c r="AD2" s="21" t="s">
        <v>840</v>
      </c>
      <c r="AE2" s="21" t="s">
        <v>841</v>
      </c>
      <c r="AF2" s="21" t="s">
        <v>842</v>
      </c>
      <c r="AG2" s="21" t="s">
        <v>843</v>
      </c>
      <c r="AH2" s="21" t="s">
        <v>844</v>
      </c>
      <c r="AI2" s="21" t="s">
        <v>845</v>
      </c>
      <c r="AJ2" s="21" t="s">
        <v>846</v>
      </c>
      <c r="AK2" s="21" t="s">
        <v>847</v>
      </c>
      <c r="AL2" s="21" t="s">
        <v>848</v>
      </c>
      <c r="AM2" s="21" t="s">
        <v>849</v>
      </c>
      <c r="AN2" s="21" t="s">
        <v>850</v>
      </c>
      <c r="AO2" s="21" t="s">
        <v>851</v>
      </c>
      <c r="AP2" s="21" t="s">
        <v>64</v>
      </c>
      <c r="AQ2" s="21" t="s">
        <v>1030</v>
      </c>
    </row>
    <row r="3" spans="1:43" x14ac:dyDescent="0.25">
      <c r="A3" s="21"/>
      <c r="B3" s="21"/>
      <c r="C3" s="21"/>
      <c r="D3" s="21" t="s">
        <v>89</v>
      </c>
      <c r="E3" s="21" t="s">
        <v>1031</v>
      </c>
      <c r="F3" s="21" t="s">
        <v>1032</v>
      </c>
      <c r="G3" s="21" t="s">
        <v>1033</v>
      </c>
      <c r="H3" s="21" t="s">
        <v>1034</v>
      </c>
      <c r="I3" s="21" t="s">
        <v>1035</v>
      </c>
      <c r="J3" s="21" t="s">
        <v>1036</v>
      </c>
      <c r="K3" s="21" t="s">
        <v>1037</v>
      </c>
      <c r="L3" s="21" t="s">
        <v>1038</v>
      </c>
      <c r="M3" s="21" t="s">
        <v>1039</v>
      </c>
      <c r="N3" s="21" t="s">
        <v>1040</v>
      </c>
      <c r="O3" s="21" t="s">
        <v>1041</v>
      </c>
      <c r="P3" s="21" t="s">
        <v>1042</v>
      </c>
      <c r="Q3" s="21" t="s">
        <v>1043</v>
      </c>
      <c r="R3" s="21" t="s">
        <v>1044</v>
      </c>
      <c r="S3" s="21" t="s">
        <v>1045</v>
      </c>
      <c r="T3" s="21" t="s">
        <v>1046</v>
      </c>
      <c r="U3" s="21" t="s">
        <v>1047</v>
      </c>
      <c r="V3" s="21" t="s">
        <v>1048</v>
      </c>
      <c r="W3" s="21" t="s">
        <v>1049</v>
      </c>
      <c r="X3" s="21" t="s">
        <v>1050</v>
      </c>
      <c r="Y3" s="21" t="s">
        <v>1051</v>
      </c>
      <c r="Z3" s="21" t="s">
        <v>1052</v>
      </c>
      <c r="AA3" s="21" t="s">
        <v>1053</v>
      </c>
      <c r="AB3" s="21" t="s">
        <v>1054</v>
      </c>
      <c r="AC3" s="21" t="s">
        <v>1055</v>
      </c>
      <c r="AD3" s="21" t="s">
        <v>1056</v>
      </c>
      <c r="AE3" s="21" t="s">
        <v>1057</v>
      </c>
      <c r="AF3" s="21" t="s">
        <v>1058</v>
      </c>
      <c r="AG3" s="21" t="s">
        <v>1059</v>
      </c>
      <c r="AH3" s="21" t="s">
        <v>1060</v>
      </c>
      <c r="AI3" s="21" t="s">
        <v>1061</v>
      </c>
      <c r="AJ3" s="21" t="s">
        <v>1062</v>
      </c>
      <c r="AK3" s="21" t="s">
        <v>1063</v>
      </c>
      <c r="AL3" s="21" t="s">
        <v>1064</v>
      </c>
      <c r="AM3" s="21" t="s">
        <v>1065</v>
      </c>
      <c r="AN3" s="21" t="s">
        <v>1066</v>
      </c>
      <c r="AO3" s="21" t="s">
        <v>1067</v>
      </c>
      <c r="AP3" s="21" t="s">
        <v>1068</v>
      </c>
      <c r="AQ3" s="21" t="s">
        <v>1069</v>
      </c>
    </row>
    <row r="4" spans="1:43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816456</v>
      </c>
      <c r="G4" s="22">
        <v>0</v>
      </c>
      <c r="H4" s="22">
        <v>421146</v>
      </c>
      <c r="I4" s="22">
        <v>40305</v>
      </c>
      <c r="J4" s="22">
        <v>0</v>
      </c>
      <c r="K4" s="22">
        <v>0</v>
      </c>
      <c r="L4" s="22">
        <v>0</v>
      </c>
      <c r="M4" s="22">
        <v>0</v>
      </c>
      <c r="N4" s="22">
        <v>13185</v>
      </c>
      <c r="O4" s="22">
        <v>104321</v>
      </c>
      <c r="P4" s="22">
        <v>0</v>
      </c>
      <c r="Q4" s="22">
        <v>1780814</v>
      </c>
      <c r="R4" s="22">
        <v>0</v>
      </c>
      <c r="S4" s="22">
        <v>0</v>
      </c>
      <c r="T4" s="22">
        <v>20607414</v>
      </c>
      <c r="U4" s="22">
        <v>30321611</v>
      </c>
      <c r="V4" s="22">
        <v>10247588</v>
      </c>
      <c r="W4" s="22">
        <v>0</v>
      </c>
      <c r="X4" s="22">
        <v>0</v>
      </c>
      <c r="Y4" s="22">
        <v>0</v>
      </c>
      <c r="Z4" s="22">
        <v>255505</v>
      </c>
      <c r="AA4" s="22">
        <v>0</v>
      </c>
      <c r="AB4" s="22">
        <v>899</v>
      </c>
      <c r="AC4" s="22">
        <v>0</v>
      </c>
      <c r="AD4" s="22">
        <v>0</v>
      </c>
      <c r="AE4" s="22">
        <v>0</v>
      </c>
      <c r="AF4" s="22">
        <v>-1503</v>
      </c>
      <c r="AG4" s="22">
        <v>0</v>
      </c>
      <c r="AH4" s="22">
        <v>6427851</v>
      </c>
      <c r="AI4" s="22">
        <v>182906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71218498</v>
      </c>
    </row>
    <row r="5" spans="1:43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1083</v>
      </c>
      <c r="F5" s="22">
        <v>195709</v>
      </c>
      <c r="G5" s="22">
        <v>0</v>
      </c>
      <c r="H5" s="22">
        <v>0</v>
      </c>
      <c r="I5" s="22">
        <v>44412</v>
      </c>
      <c r="J5" s="22">
        <v>0</v>
      </c>
      <c r="K5" s="22">
        <v>0</v>
      </c>
      <c r="L5" s="22">
        <v>11561</v>
      </c>
      <c r="M5" s="22">
        <v>0</v>
      </c>
      <c r="N5" s="22">
        <v>0</v>
      </c>
      <c r="O5" s="22">
        <v>369514</v>
      </c>
      <c r="P5" s="22">
        <v>0</v>
      </c>
      <c r="Q5" s="22">
        <v>93380</v>
      </c>
      <c r="R5" s="22">
        <v>761088</v>
      </c>
      <c r="S5" s="22">
        <v>0</v>
      </c>
      <c r="T5" s="22">
        <v>6010987</v>
      </c>
      <c r="U5" s="22">
        <v>5174069</v>
      </c>
      <c r="V5" s="22">
        <v>2290254</v>
      </c>
      <c r="W5" s="22">
        <v>3000</v>
      </c>
      <c r="X5" s="22">
        <v>3684</v>
      </c>
      <c r="Y5" s="22">
        <v>1423113</v>
      </c>
      <c r="Z5" s="22">
        <v>14853</v>
      </c>
      <c r="AA5" s="22">
        <v>2286</v>
      </c>
      <c r="AB5" s="22">
        <v>31166</v>
      </c>
      <c r="AC5" s="22">
        <v>52097</v>
      </c>
      <c r="AD5" s="22">
        <v>643236</v>
      </c>
      <c r="AE5" s="22">
        <v>0</v>
      </c>
      <c r="AF5" s="22">
        <v>0</v>
      </c>
      <c r="AG5" s="22">
        <v>139236</v>
      </c>
      <c r="AH5" s="22">
        <v>0</v>
      </c>
      <c r="AI5" s="22">
        <v>2154058</v>
      </c>
      <c r="AJ5" s="22">
        <v>21624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274608</v>
      </c>
      <c r="AQ5" s="22">
        <v>19715019</v>
      </c>
    </row>
    <row r="6" spans="1:43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14795</v>
      </c>
      <c r="G6" s="22">
        <v>0</v>
      </c>
      <c r="H6" s="22">
        <v>0</v>
      </c>
      <c r="I6" s="22">
        <v>117995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4578199</v>
      </c>
      <c r="U6" s="22">
        <v>1752674</v>
      </c>
      <c r="V6" s="22">
        <v>1638626</v>
      </c>
      <c r="W6" s="22">
        <v>0</v>
      </c>
      <c r="X6" s="22">
        <v>0</v>
      </c>
      <c r="Y6" s="22">
        <v>0</v>
      </c>
      <c r="Z6" s="22">
        <v>34950</v>
      </c>
      <c r="AA6" s="22">
        <v>0</v>
      </c>
      <c r="AB6" s="22">
        <v>1645</v>
      </c>
      <c r="AC6" s="22">
        <v>30120</v>
      </c>
      <c r="AD6" s="22">
        <v>72018</v>
      </c>
      <c r="AE6" s="22">
        <v>0</v>
      </c>
      <c r="AF6" s="22">
        <v>0</v>
      </c>
      <c r="AG6" s="22">
        <v>0</v>
      </c>
      <c r="AH6" s="22">
        <v>0</v>
      </c>
      <c r="AI6" s="22">
        <v>743540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8984562</v>
      </c>
    </row>
    <row r="7" spans="1:43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13508000</v>
      </c>
      <c r="G7" s="22">
        <v>0</v>
      </c>
      <c r="H7" s="22">
        <v>26406000</v>
      </c>
      <c r="I7" s="22">
        <v>168000</v>
      </c>
      <c r="J7" s="22">
        <v>1651000</v>
      </c>
      <c r="K7" s="22">
        <v>0</v>
      </c>
      <c r="L7" s="22">
        <v>601000</v>
      </c>
      <c r="M7" s="22">
        <v>0</v>
      </c>
      <c r="N7" s="22">
        <v>11845000</v>
      </c>
      <c r="O7" s="22">
        <v>62487000</v>
      </c>
      <c r="P7" s="22">
        <v>0</v>
      </c>
      <c r="Q7" s="22">
        <v>151959000</v>
      </c>
      <c r="R7" s="22">
        <v>78088000</v>
      </c>
      <c r="S7" s="22">
        <v>513000</v>
      </c>
      <c r="T7" s="22">
        <v>271958000</v>
      </c>
      <c r="U7" s="22">
        <v>382564000</v>
      </c>
      <c r="V7" s="22">
        <v>167076000</v>
      </c>
      <c r="W7" s="22">
        <v>2109000</v>
      </c>
      <c r="X7" s="22">
        <v>1516000</v>
      </c>
      <c r="Y7" s="22">
        <v>0</v>
      </c>
      <c r="Z7" s="22">
        <v>6509000</v>
      </c>
      <c r="AA7" s="22">
        <v>0</v>
      </c>
      <c r="AB7" s="22">
        <v>1932000</v>
      </c>
      <c r="AC7" s="22">
        <v>0</v>
      </c>
      <c r="AD7" s="22">
        <v>0</v>
      </c>
      <c r="AE7" s="22">
        <v>675000</v>
      </c>
      <c r="AF7" s="22">
        <v>3244000</v>
      </c>
      <c r="AG7" s="22">
        <v>0</v>
      </c>
      <c r="AH7" s="22">
        <v>0</v>
      </c>
      <c r="AI7" s="22">
        <v>30531000</v>
      </c>
      <c r="AJ7" s="22">
        <v>0</v>
      </c>
      <c r="AK7" s="22">
        <v>27338000</v>
      </c>
      <c r="AL7" s="22">
        <v>1230000</v>
      </c>
      <c r="AM7" s="22">
        <v>0</v>
      </c>
      <c r="AN7" s="22">
        <v>0</v>
      </c>
      <c r="AO7" s="22">
        <v>0</v>
      </c>
      <c r="AP7" s="22">
        <v>0</v>
      </c>
      <c r="AQ7" s="22">
        <v>1243908000</v>
      </c>
    </row>
    <row r="8" spans="1:43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62862</v>
      </c>
      <c r="G8" s="22">
        <v>0</v>
      </c>
      <c r="H8" s="22">
        <v>807327</v>
      </c>
      <c r="I8" s="22">
        <v>35100</v>
      </c>
      <c r="J8" s="22">
        <v>0</v>
      </c>
      <c r="K8" s="22">
        <v>0</v>
      </c>
      <c r="L8" s="22">
        <v>3365</v>
      </c>
      <c r="M8" s="22">
        <v>36173</v>
      </c>
      <c r="N8" s="22">
        <v>0</v>
      </c>
      <c r="O8" s="22">
        <v>36055</v>
      </c>
      <c r="P8" s="22">
        <v>97508</v>
      </c>
      <c r="Q8" s="22">
        <v>6264</v>
      </c>
      <c r="R8" s="22">
        <v>0</v>
      </c>
      <c r="S8" s="22">
        <v>0</v>
      </c>
      <c r="T8" s="22">
        <v>7358836</v>
      </c>
      <c r="U8" s="22">
        <v>4714020</v>
      </c>
      <c r="V8" s="22">
        <v>3306649</v>
      </c>
      <c r="W8" s="22">
        <v>0</v>
      </c>
      <c r="X8" s="22">
        <v>0</v>
      </c>
      <c r="Y8" s="22">
        <v>0</v>
      </c>
      <c r="Z8" s="22">
        <v>248448</v>
      </c>
      <c r="AA8" s="22">
        <v>0</v>
      </c>
      <c r="AB8" s="22">
        <v>67561</v>
      </c>
      <c r="AC8" s="22">
        <v>0</v>
      </c>
      <c r="AD8" s="22">
        <v>0</v>
      </c>
      <c r="AE8" s="22">
        <v>0</v>
      </c>
      <c r="AF8" s="22">
        <v>0</v>
      </c>
      <c r="AG8" s="22">
        <v>4510</v>
      </c>
      <c r="AH8" s="22">
        <v>1585264</v>
      </c>
      <c r="AI8" s="22">
        <v>0</v>
      </c>
      <c r="AJ8" s="22">
        <v>38236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18408178</v>
      </c>
    </row>
    <row r="9" spans="1:43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3882032</v>
      </c>
      <c r="F9" s="22">
        <v>0</v>
      </c>
      <c r="G9" s="22">
        <v>0</v>
      </c>
      <c r="H9" s="22">
        <v>469630</v>
      </c>
      <c r="I9" s="22">
        <v>206276</v>
      </c>
      <c r="J9" s="22">
        <v>0</v>
      </c>
      <c r="K9" s="22">
        <v>0</v>
      </c>
      <c r="L9" s="22">
        <v>333687</v>
      </c>
      <c r="M9" s="22">
        <v>0</v>
      </c>
      <c r="N9" s="22">
        <v>0</v>
      </c>
      <c r="O9" s="22">
        <v>67398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1318776</v>
      </c>
      <c r="W9" s="22">
        <v>177320</v>
      </c>
      <c r="X9" s="22">
        <v>80730</v>
      </c>
      <c r="Y9" s="22">
        <v>0</v>
      </c>
      <c r="Z9" s="22">
        <v>0</v>
      </c>
      <c r="AA9" s="22">
        <v>0</v>
      </c>
      <c r="AB9" s="22">
        <v>2988685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93237</v>
      </c>
      <c r="AJ9" s="22">
        <v>5275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9623046</v>
      </c>
    </row>
    <row r="10" spans="1:43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126346</v>
      </c>
      <c r="G10" s="22">
        <v>0</v>
      </c>
      <c r="H10" s="22">
        <v>51235</v>
      </c>
      <c r="I10" s="22">
        <v>219940</v>
      </c>
      <c r="J10" s="22">
        <v>0</v>
      </c>
      <c r="K10" s="22">
        <v>0</v>
      </c>
      <c r="L10" s="22">
        <v>28675</v>
      </c>
      <c r="M10" s="22">
        <v>0</v>
      </c>
      <c r="N10" s="22">
        <v>0</v>
      </c>
      <c r="O10" s="22">
        <v>3423</v>
      </c>
      <c r="P10" s="22">
        <v>108026</v>
      </c>
      <c r="Q10" s="22">
        <v>43396</v>
      </c>
      <c r="R10" s="22">
        <v>302139</v>
      </c>
      <c r="S10" s="22">
        <v>0</v>
      </c>
      <c r="T10" s="22">
        <v>3927773</v>
      </c>
      <c r="U10" s="22">
        <v>2530884</v>
      </c>
      <c r="V10" s="22">
        <v>3161226</v>
      </c>
      <c r="W10" s="22">
        <v>0</v>
      </c>
      <c r="X10" s="22">
        <v>5086</v>
      </c>
      <c r="Y10" s="22">
        <v>0</v>
      </c>
      <c r="Z10" s="22">
        <v>14382</v>
      </c>
      <c r="AA10" s="22">
        <v>8302</v>
      </c>
      <c r="AB10" s="22">
        <v>7135</v>
      </c>
      <c r="AC10" s="22">
        <v>12743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1903660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12454371</v>
      </c>
    </row>
    <row r="11" spans="1:43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12811000</v>
      </c>
      <c r="G11" s="22">
        <v>0</v>
      </c>
      <c r="H11" s="22">
        <v>36665000</v>
      </c>
      <c r="I11" s="22">
        <v>14511000</v>
      </c>
      <c r="J11" s="22">
        <v>0</v>
      </c>
      <c r="K11" s="22">
        <v>0</v>
      </c>
      <c r="L11" s="22">
        <v>1108000</v>
      </c>
      <c r="M11" s="22">
        <v>0</v>
      </c>
      <c r="N11" s="22">
        <v>8989000</v>
      </c>
      <c r="O11" s="22">
        <v>16768000</v>
      </c>
      <c r="P11" s="22">
        <v>0</v>
      </c>
      <c r="Q11" s="22">
        <v>105846000</v>
      </c>
      <c r="R11" s="22">
        <v>0</v>
      </c>
      <c r="S11" s="22">
        <v>353000</v>
      </c>
      <c r="T11" s="22">
        <v>0</v>
      </c>
      <c r="U11" s="22">
        <v>0</v>
      </c>
      <c r="V11" s="22">
        <v>240703000</v>
      </c>
      <c r="W11" s="22">
        <v>483000</v>
      </c>
      <c r="X11" s="22">
        <v>2159000</v>
      </c>
      <c r="Y11" s="22">
        <v>0</v>
      </c>
      <c r="Z11" s="22">
        <v>3256000</v>
      </c>
      <c r="AA11" s="22">
        <v>0</v>
      </c>
      <c r="AB11" s="22">
        <v>7665000</v>
      </c>
      <c r="AC11" s="22">
        <v>0</v>
      </c>
      <c r="AD11" s="22">
        <v>23709000</v>
      </c>
      <c r="AE11" s="22">
        <v>205000</v>
      </c>
      <c r="AF11" s="22">
        <v>1041000</v>
      </c>
      <c r="AG11" s="22">
        <v>0</v>
      </c>
      <c r="AH11" s="22">
        <v>0</v>
      </c>
      <c r="AI11" s="22">
        <v>75642000</v>
      </c>
      <c r="AJ11" s="22">
        <v>795000</v>
      </c>
      <c r="AK11" s="22">
        <v>51756000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604465000</v>
      </c>
    </row>
    <row r="12" spans="1:43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111000</v>
      </c>
      <c r="G12" s="22">
        <v>0</v>
      </c>
      <c r="H12" s="22">
        <v>81000</v>
      </c>
      <c r="I12" s="22">
        <v>-22000</v>
      </c>
      <c r="J12" s="22">
        <v>0</v>
      </c>
      <c r="K12" s="22">
        <v>0</v>
      </c>
      <c r="L12" s="22">
        <v>4000</v>
      </c>
      <c r="M12" s="22">
        <v>0</v>
      </c>
      <c r="N12" s="22">
        <v>0</v>
      </c>
      <c r="O12" s="22">
        <v>69000</v>
      </c>
      <c r="P12" s="22">
        <v>0</v>
      </c>
      <c r="Q12" s="22">
        <v>170000</v>
      </c>
      <c r="R12" s="22">
        <v>0</v>
      </c>
      <c r="S12" s="22">
        <v>0</v>
      </c>
      <c r="T12" s="22">
        <v>8771000</v>
      </c>
      <c r="U12" s="22">
        <v>10654000</v>
      </c>
      <c r="V12" s="22">
        <v>4200000</v>
      </c>
      <c r="W12" s="22">
        <v>0</v>
      </c>
      <c r="X12" s="22">
        <v>62000</v>
      </c>
      <c r="Y12" s="22">
        <v>0</v>
      </c>
      <c r="Z12" s="22">
        <v>131000</v>
      </c>
      <c r="AA12" s="22">
        <v>0</v>
      </c>
      <c r="AB12" s="22">
        <v>0</v>
      </c>
      <c r="AC12" s="22">
        <v>14000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2045000</v>
      </c>
      <c r="AJ12" s="22">
        <v>643000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26933000</v>
      </c>
    </row>
    <row r="13" spans="1:43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8615</v>
      </c>
      <c r="F13" s="22">
        <v>1257408</v>
      </c>
      <c r="G13" s="22">
        <v>0</v>
      </c>
      <c r="H13" s="22">
        <v>1406398</v>
      </c>
      <c r="I13" s="22">
        <v>622193</v>
      </c>
      <c r="J13" s="22">
        <v>811176</v>
      </c>
      <c r="K13" s="22">
        <v>0</v>
      </c>
      <c r="L13" s="22">
        <v>262757</v>
      </c>
      <c r="M13" s="22">
        <v>0</v>
      </c>
      <c r="N13" s="22">
        <v>224168</v>
      </c>
      <c r="O13" s="22">
        <v>115130</v>
      </c>
      <c r="P13" s="22">
        <v>7747638</v>
      </c>
      <c r="Q13" s="22">
        <v>716449</v>
      </c>
      <c r="R13" s="22">
        <v>250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160040</v>
      </c>
      <c r="Y13" s="22">
        <v>0</v>
      </c>
      <c r="Z13" s="22">
        <v>236689</v>
      </c>
      <c r="AA13" s="22">
        <v>0</v>
      </c>
      <c r="AB13" s="22">
        <v>32350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2812</v>
      </c>
      <c r="AI13" s="22">
        <v>6295342</v>
      </c>
      <c r="AJ13" s="22">
        <v>128142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20027557</v>
      </c>
    </row>
    <row r="14" spans="1:43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220236</v>
      </c>
      <c r="G14" s="22">
        <v>0</v>
      </c>
      <c r="H14" s="22">
        <v>817247</v>
      </c>
      <c r="I14" s="22">
        <v>39534</v>
      </c>
      <c r="J14" s="22">
        <v>0</v>
      </c>
      <c r="K14" s="22">
        <v>0</v>
      </c>
      <c r="L14" s="22">
        <v>0</v>
      </c>
      <c r="M14" s="22">
        <v>0</v>
      </c>
      <c r="N14" s="22">
        <v>20459</v>
      </c>
      <c r="O14" s="22">
        <v>5641</v>
      </c>
      <c r="P14" s="22">
        <v>0</v>
      </c>
      <c r="Q14" s="22">
        <v>0</v>
      </c>
      <c r="R14" s="22">
        <v>0</v>
      </c>
      <c r="S14" s="22">
        <v>0</v>
      </c>
      <c r="T14" s="22">
        <v>5337171</v>
      </c>
      <c r="U14" s="22">
        <v>4965757</v>
      </c>
      <c r="V14" s="22">
        <v>2745364</v>
      </c>
      <c r="W14" s="22">
        <v>0</v>
      </c>
      <c r="X14" s="22">
        <v>0</v>
      </c>
      <c r="Y14" s="22">
        <v>0</v>
      </c>
      <c r="Z14" s="22">
        <v>103177</v>
      </c>
      <c r="AA14" s="22">
        <v>0</v>
      </c>
      <c r="AB14" s="22">
        <v>47000</v>
      </c>
      <c r="AC14" s="22">
        <v>0</v>
      </c>
      <c r="AD14" s="22">
        <v>0</v>
      </c>
      <c r="AE14" s="22">
        <v>0</v>
      </c>
      <c r="AF14" s="22">
        <v>0</v>
      </c>
      <c r="AG14" s="22">
        <v>187899</v>
      </c>
      <c r="AH14" s="22">
        <v>100171</v>
      </c>
      <c r="AI14" s="22">
        <v>508669</v>
      </c>
      <c r="AJ14" s="22">
        <v>551204</v>
      </c>
      <c r="AK14" s="22">
        <v>0</v>
      </c>
      <c r="AL14" s="22">
        <v>15067</v>
      </c>
      <c r="AM14" s="22">
        <v>0</v>
      </c>
      <c r="AN14" s="22">
        <v>0</v>
      </c>
      <c r="AO14" s="22">
        <v>0</v>
      </c>
      <c r="AP14" s="22">
        <v>46380</v>
      </c>
      <c r="AQ14" s="22">
        <v>15710976</v>
      </c>
    </row>
    <row r="15" spans="1:43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482412</v>
      </c>
      <c r="G15" s="22">
        <v>0</v>
      </c>
      <c r="H15" s="22">
        <v>0</v>
      </c>
      <c r="I15" s="22">
        <v>80175</v>
      </c>
      <c r="J15" s="22">
        <v>0</v>
      </c>
      <c r="K15" s="22">
        <v>910639</v>
      </c>
      <c r="L15" s="22">
        <v>73693</v>
      </c>
      <c r="M15" s="22">
        <v>0</v>
      </c>
      <c r="N15" s="22">
        <v>34253</v>
      </c>
      <c r="O15" s="22">
        <v>280196</v>
      </c>
      <c r="P15" s="22">
        <v>0</v>
      </c>
      <c r="Q15" s="22">
        <v>304911</v>
      </c>
      <c r="R15" s="22">
        <v>858072</v>
      </c>
      <c r="S15" s="22">
        <v>0</v>
      </c>
      <c r="T15" s="22">
        <v>11077947</v>
      </c>
      <c r="U15" s="22">
        <v>9257175</v>
      </c>
      <c r="V15" s="22">
        <v>3660517</v>
      </c>
      <c r="W15" s="22">
        <v>0</v>
      </c>
      <c r="X15" s="22">
        <v>19303</v>
      </c>
      <c r="Y15" s="22">
        <v>0</v>
      </c>
      <c r="Z15" s="22">
        <v>98568</v>
      </c>
      <c r="AA15" s="22">
        <v>0</v>
      </c>
      <c r="AB15" s="22">
        <v>1700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3056676</v>
      </c>
      <c r="AJ15" s="22">
        <v>215655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30411892</v>
      </c>
    </row>
    <row r="16" spans="1:43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219000</v>
      </c>
      <c r="G16" s="22">
        <v>0</v>
      </c>
      <c r="H16" s="22">
        <v>685000</v>
      </c>
      <c r="I16" s="22">
        <v>31000</v>
      </c>
      <c r="J16" s="22">
        <v>0</v>
      </c>
      <c r="K16" s="22">
        <v>17259000</v>
      </c>
      <c r="L16" s="22">
        <v>3000</v>
      </c>
      <c r="M16" s="22">
        <v>421000</v>
      </c>
      <c r="N16" s="22">
        <v>240000</v>
      </c>
      <c r="O16" s="22">
        <v>1863000</v>
      </c>
      <c r="P16" s="22">
        <v>736000</v>
      </c>
      <c r="Q16" s="22">
        <v>4257000</v>
      </c>
      <c r="R16" s="22">
        <v>0</v>
      </c>
      <c r="S16" s="22">
        <v>3612000</v>
      </c>
      <c r="T16" s="22">
        <v>26344000</v>
      </c>
      <c r="U16" s="22">
        <v>19968000</v>
      </c>
      <c r="V16" s="22">
        <v>25346000</v>
      </c>
      <c r="W16" s="22">
        <v>0</v>
      </c>
      <c r="X16" s="22">
        <v>0</v>
      </c>
      <c r="Y16" s="22">
        <v>0</v>
      </c>
      <c r="Z16" s="22">
        <v>956000</v>
      </c>
      <c r="AA16" s="22">
        <v>0</v>
      </c>
      <c r="AB16" s="22">
        <v>0</v>
      </c>
      <c r="AC16" s="22">
        <v>0</v>
      </c>
      <c r="AD16" s="22">
        <v>2407000</v>
      </c>
      <c r="AE16" s="22">
        <v>0</v>
      </c>
      <c r="AF16" s="22">
        <v>0</v>
      </c>
      <c r="AG16" s="22">
        <v>0</v>
      </c>
      <c r="AH16" s="22">
        <v>0</v>
      </c>
      <c r="AI16" s="22">
        <v>9917000</v>
      </c>
      <c r="AJ16" s="22">
        <v>744000</v>
      </c>
      <c r="AK16" s="22">
        <v>0</v>
      </c>
      <c r="AL16" s="22">
        <v>4930000</v>
      </c>
      <c r="AM16" s="22">
        <v>0</v>
      </c>
      <c r="AN16" s="22">
        <v>100459000</v>
      </c>
      <c r="AO16" s="22">
        <v>0</v>
      </c>
      <c r="AP16" s="22">
        <v>0</v>
      </c>
      <c r="AQ16" s="22">
        <v>220397000</v>
      </c>
    </row>
    <row r="17" spans="1:43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140</v>
      </c>
      <c r="F17" s="22">
        <v>45598</v>
      </c>
      <c r="G17" s="22">
        <v>0</v>
      </c>
      <c r="H17" s="22">
        <v>1491409</v>
      </c>
      <c r="I17" s="22">
        <v>227251</v>
      </c>
      <c r="J17" s="22">
        <v>75202</v>
      </c>
      <c r="K17" s="22">
        <v>0</v>
      </c>
      <c r="L17" s="22">
        <v>59035</v>
      </c>
      <c r="M17" s="22">
        <v>0</v>
      </c>
      <c r="N17" s="22">
        <v>0</v>
      </c>
      <c r="O17" s="22">
        <v>46023</v>
      </c>
      <c r="P17" s="22">
        <v>634987</v>
      </c>
      <c r="Q17" s="22">
        <v>0</v>
      </c>
      <c r="R17" s="22">
        <v>3091650</v>
      </c>
      <c r="S17" s="22">
        <v>0</v>
      </c>
      <c r="T17" s="22">
        <v>20674762</v>
      </c>
      <c r="U17" s="22">
        <v>565844</v>
      </c>
      <c r="V17" s="22">
        <v>4919881</v>
      </c>
      <c r="W17" s="22">
        <v>0</v>
      </c>
      <c r="X17" s="22">
        <v>219807</v>
      </c>
      <c r="Y17" s="22">
        <v>0</v>
      </c>
      <c r="Z17" s="22">
        <v>146905</v>
      </c>
      <c r="AA17" s="22">
        <v>0</v>
      </c>
      <c r="AB17" s="22">
        <v>9140</v>
      </c>
      <c r="AC17" s="22">
        <v>571</v>
      </c>
      <c r="AD17" s="22">
        <v>2112395</v>
      </c>
      <c r="AE17" s="22">
        <v>0</v>
      </c>
      <c r="AF17" s="22">
        <v>0</v>
      </c>
      <c r="AG17" s="22">
        <v>0</v>
      </c>
      <c r="AH17" s="22">
        <v>0</v>
      </c>
      <c r="AI17" s="22">
        <v>7435543</v>
      </c>
      <c r="AJ17" s="22">
        <v>237243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41993386</v>
      </c>
    </row>
    <row r="18" spans="1:43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6356000</v>
      </c>
      <c r="G18" s="22">
        <v>733000</v>
      </c>
      <c r="H18" s="22">
        <v>17000</v>
      </c>
      <c r="I18" s="22">
        <v>573000</v>
      </c>
      <c r="J18" s="22">
        <v>322000</v>
      </c>
      <c r="K18" s="22">
        <v>0</v>
      </c>
      <c r="L18" s="22">
        <v>0</v>
      </c>
      <c r="M18" s="22">
        <v>0</v>
      </c>
      <c r="N18" s="22">
        <v>0</v>
      </c>
      <c r="O18" s="22">
        <v>69000</v>
      </c>
      <c r="P18" s="22">
        <v>547000</v>
      </c>
      <c r="Q18" s="22">
        <v>1592000</v>
      </c>
      <c r="R18" s="22">
        <v>0</v>
      </c>
      <c r="S18" s="22">
        <v>57000</v>
      </c>
      <c r="T18" s="22">
        <v>24783000</v>
      </c>
      <c r="U18" s="22">
        <v>24160000</v>
      </c>
      <c r="V18" s="22">
        <v>10352000</v>
      </c>
      <c r="W18" s="22">
        <v>0</v>
      </c>
      <c r="X18" s="22">
        <v>0</v>
      </c>
      <c r="Y18" s="22">
        <v>0</v>
      </c>
      <c r="Z18" s="22">
        <v>1015000</v>
      </c>
      <c r="AA18" s="22">
        <v>0</v>
      </c>
      <c r="AB18" s="22">
        <v>8000</v>
      </c>
      <c r="AC18" s="22">
        <v>0</v>
      </c>
      <c r="AD18" s="22">
        <v>2282000</v>
      </c>
      <c r="AE18" s="22">
        <v>0</v>
      </c>
      <c r="AF18" s="22">
        <v>0</v>
      </c>
      <c r="AG18" s="22">
        <v>0</v>
      </c>
      <c r="AH18" s="22">
        <v>0</v>
      </c>
      <c r="AI18" s="22">
        <v>2987000</v>
      </c>
      <c r="AJ18" s="22">
        <v>1970000</v>
      </c>
      <c r="AK18" s="22">
        <v>3354000</v>
      </c>
      <c r="AL18" s="22">
        <v>0</v>
      </c>
      <c r="AM18" s="22">
        <v>22990000</v>
      </c>
      <c r="AN18" s="22">
        <v>155579000</v>
      </c>
      <c r="AO18" s="22">
        <v>0</v>
      </c>
      <c r="AP18" s="22">
        <v>0</v>
      </c>
      <c r="AQ18" s="22">
        <v>259746000</v>
      </c>
    </row>
    <row r="19" spans="1:43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298667</v>
      </c>
      <c r="G19" s="22">
        <v>0</v>
      </c>
      <c r="H19" s="22">
        <v>21596</v>
      </c>
      <c r="I19" s="22">
        <v>1565920</v>
      </c>
      <c r="J19" s="22">
        <v>0</v>
      </c>
      <c r="K19" s="22">
        <v>17904377</v>
      </c>
      <c r="L19" s="22">
        <v>52040</v>
      </c>
      <c r="M19" s="22">
        <v>991313</v>
      </c>
      <c r="N19" s="22">
        <v>0</v>
      </c>
      <c r="O19" s="22">
        <v>33642</v>
      </c>
      <c r="P19" s="22">
        <v>0</v>
      </c>
      <c r="Q19" s="22">
        <v>6149279</v>
      </c>
      <c r="R19" s="22">
        <v>51028</v>
      </c>
      <c r="S19" s="22">
        <v>0</v>
      </c>
      <c r="T19" s="22">
        <v>28274053</v>
      </c>
      <c r="U19" s="22">
        <v>27898796</v>
      </c>
      <c r="V19" s="22">
        <v>18747288</v>
      </c>
      <c r="W19" s="22">
        <v>0</v>
      </c>
      <c r="X19" s="22">
        <v>0</v>
      </c>
      <c r="Y19" s="22">
        <v>0</v>
      </c>
      <c r="Z19" s="22">
        <v>666850</v>
      </c>
      <c r="AA19" s="22">
        <v>0</v>
      </c>
      <c r="AB19" s="22">
        <v>0</v>
      </c>
      <c r="AC19" s="22">
        <v>80208</v>
      </c>
      <c r="AD19" s="22">
        <v>3332888</v>
      </c>
      <c r="AE19" s="22">
        <v>0</v>
      </c>
      <c r="AF19" s="22">
        <v>0</v>
      </c>
      <c r="AG19" s="22">
        <v>0</v>
      </c>
      <c r="AH19" s="22">
        <v>0</v>
      </c>
      <c r="AI19" s="22">
        <v>9166841</v>
      </c>
      <c r="AJ19" s="22">
        <v>141502</v>
      </c>
      <c r="AK19" s="22">
        <v>0</v>
      </c>
      <c r="AL19" s="22">
        <v>0</v>
      </c>
      <c r="AM19" s="22">
        <v>0</v>
      </c>
      <c r="AN19" s="22">
        <v>71727748</v>
      </c>
      <c r="AO19" s="22">
        <v>0</v>
      </c>
      <c r="AP19" s="22">
        <v>0</v>
      </c>
      <c r="AQ19" s="22">
        <v>187104036</v>
      </c>
    </row>
    <row r="20" spans="1:43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0</v>
      </c>
      <c r="G20" s="22">
        <v>232645</v>
      </c>
      <c r="H20" s="22">
        <v>0</v>
      </c>
      <c r="I20" s="22">
        <v>93780</v>
      </c>
      <c r="J20" s="22">
        <v>0</v>
      </c>
      <c r="K20" s="22">
        <v>959886</v>
      </c>
      <c r="L20" s="22">
        <v>13241</v>
      </c>
      <c r="M20" s="22">
        <v>0</v>
      </c>
      <c r="N20" s="22">
        <v>176012</v>
      </c>
      <c r="O20" s="22">
        <v>13880</v>
      </c>
      <c r="P20" s="22">
        <v>0</v>
      </c>
      <c r="Q20" s="22">
        <v>685779</v>
      </c>
      <c r="R20" s="22">
        <v>2853633</v>
      </c>
      <c r="S20" s="22">
        <v>0</v>
      </c>
      <c r="T20" s="22">
        <v>15040988</v>
      </c>
      <c r="U20" s="22">
        <v>6715585</v>
      </c>
      <c r="V20" s="22">
        <v>3907869</v>
      </c>
      <c r="W20" s="22">
        <v>0</v>
      </c>
      <c r="X20" s="22">
        <v>625</v>
      </c>
      <c r="Y20" s="22">
        <v>0</v>
      </c>
      <c r="Z20" s="22">
        <v>115201</v>
      </c>
      <c r="AA20" s="22">
        <v>0</v>
      </c>
      <c r="AB20" s="22">
        <v>542995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2688692</v>
      </c>
      <c r="AJ20" s="22">
        <v>38467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34079278</v>
      </c>
    </row>
    <row r="21" spans="1:43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12189</v>
      </c>
      <c r="F21" s="22">
        <v>977761</v>
      </c>
      <c r="G21" s="22">
        <v>0</v>
      </c>
      <c r="H21" s="22">
        <v>320109</v>
      </c>
      <c r="I21" s="22">
        <v>269930</v>
      </c>
      <c r="J21" s="22">
        <v>0</v>
      </c>
      <c r="K21" s="22">
        <v>1048790</v>
      </c>
      <c r="L21" s="22">
        <v>2118</v>
      </c>
      <c r="M21" s="22">
        <v>0</v>
      </c>
      <c r="N21" s="22">
        <v>392206</v>
      </c>
      <c r="O21" s="22">
        <v>797616</v>
      </c>
      <c r="P21" s="22">
        <v>0</v>
      </c>
      <c r="Q21" s="22">
        <v>4117114</v>
      </c>
      <c r="R21" s="22">
        <v>6855993</v>
      </c>
      <c r="S21" s="22">
        <v>0</v>
      </c>
      <c r="T21" s="22">
        <v>16161117</v>
      </c>
      <c r="U21" s="22">
        <v>17881029</v>
      </c>
      <c r="V21" s="22">
        <v>8471738</v>
      </c>
      <c r="W21" s="22">
        <v>0</v>
      </c>
      <c r="X21" s="22">
        <v>26209</v>
      </c>
      <c r="Y21" s="22">
        <v>0</v>
      </c>
      <c r="Z21" s="22">
        <v>123101</v>
      </c>
      <c r="AA21" s="22">
        <v>0</v>
      </c>
      <c r="AB21" s="22">
        <v>1322681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9916717</v>
      </c>
      <c r="AJ21" s="22">
        <v>1921554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70617972</v>
      </c>
    </row>
    <row r="22" spans="1:43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0</v>
      </c>
      <c r="F22" s="22">
        <v>130671</v>
      </c>
      <c r="G22" s="22">
        <v>0</v>
      </c>
      <c r="H22" s="22">
        <v>31775</v>
      </c>
      <c r="I22" s="22">
        <v>0</v>
      </c>
      <c r="J22" s="22">
        <v>0</v>
      </c>
      <c r="K22" s="22">
        <v>0</v>
      </c>
      <c r="L22" s="22">
        <v>9658</v>
      </c>
      <c r="M22" s="22">
        <v>0</v>
      </c>
      <c r="N22" s="22">
        <v>0</v>
      </c>
      <c r="O22" s="22">
        <v>0</v>
      </c>
      <c r="P22" s="22">
        <v>4747</v>
      </c>
      <c r="Q22" s="22">
        <v>0</v>
      </c>
      <c r="R22" s="22">
        <v>202234</v>
      </c>
      <c r="S22" s="22">
        <v>0</v>
      </c>
      <c r="T22" s="22">
        <v>0</v>
      </c>
      <c r="U22" s="22">
        <v>0</v>
      </c>
      <c r="V22" s="22">
        <v>1844886</v>
      </c>
      <c r="W22" s="22">
        <v>0</v>
      </c>
      <c r="X22" s="22">
        <v>0</v>
      </c>
      <c r="Y22" s="22">
        <v>0</v>
      </c>
      <c r="Z22" s="22">
        <v>68235</v>
      </c>
      <c r="AA22" s="22">
        <v>0</v>
      </c>
      <c r="AB22" s="22">
        <v>5775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829444</v>
      </c>
      <c r="AJ22" s="22">
        <v>39655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3167080</v>
      </c>
    </row>
    <row r="23" spans="1:43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90092</v>
      </c>
      <c r="G23" s="22">
        <v>0</v>
      </c>
      <c r="H23" s="22">
        <v>0</v>
      </c>
      <c r="I23" s="22">
        <v>101288</v>
      </c>
      <c r="J23" s="22">
        <v>0</v>
      </c>
      <c r="K23" s="22">
        <v>0</v>
      </c>
      <c r="L23" s="22">
        <v>143009</v>
      </c>
      <c r="M23" s="22">
        <v>0</v>
      </c>
      <c r="N23" s="22">
        <v>0</v>
      </c>
      <c r="O23" s="22">
        <v>123021</v>
      </c>
      <c r="P23" s="22">
        <v>0</v>
      </c>
      <c r="Q23" s="22">
        <v>0</v>
      </c>
      <c r="R23" s="22">
        <v>0</v>
      </c>
      <c r="S23" s="22">
        <v>0</v>
      </c>
      <c r="T23" s="22">
        <v>1467545</v>
      </c>
      <c r="U23" s="22">
        <v>1699975</v>
      </c>
      <c r="V23" s="22">
        <v>1125741</v>
      </c>
      <c r="W23" s="22">
        <v>0</v>
      </c>
      <c r="X23" s="22">
        <v>0</v>
      </c>
      <c r="Y23" s="22">
        <v>0</v>
      </c>
      <c r="Z23" s="22">
        <v>19180</v>
      </c>
      <c r="AA23" s="22">
        <v>0</v>
      </c>
      <c r="AB23" s="22">
        <v>352624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686355</v>
      </c>
      <c r="AJ23" s="22">
        <v>28440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5837270</v>
      </c>
    </row>
    <row r="24" spans="1:43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6542</v>
      </c>
      <c r="F24" s="22">
        <v>5711</v>
      </c>
      <c r="G24" s="22">
        <v>0</v>
      </c>
      <c r="H24" s="22">
        <v>0</v>
      </c>
      <c r="I24" s="22">
        <v>14455</v>
      </c>
      <c r="J24" s="22">
        <v>0</v>
      </c>
      <c r="K24" s="22">
        <v>0</v>
      </c>
      <c r="L24" s="22">
        <v>789609</v>
      </c>
      <c r="M24" s="22">
        <v>0</v>
      </c>
      <c r="N24" s="22">
        <v>0</v>
      </c>
      <c r="O24" s="22">
        <v>0</v>
      </c>
      <c r="P24" s="22">
        <v>0</v>
      </c>
      <c r="Q24" s="22">
        <v>227369</v>
      </c>
      <c r="R24" s="22">
        <v>0</v>
      </c>
      <c r="S24" s="22">
        <v>0</v>
      </c>
      <c r="T24" s="22">
        <v>1168590</v>
      </c>
      <c r="U24" s="22">
        <v>2297331</v>
      </c>
      <c r="V24" s="22">
        <v>2572077</v>
      </c>
      <c r="W24" s="22">
        <v>0</v>
      </c>
      <c r="X24" s="22">
        <v>0</v>
      </c>
      <c r="Y24" s="22">
        <v>601997</v>
      </c>
      <c r="Z24" s="22">
        <v>1700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285988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7971369</v>
      </c>
    </row>
    <row r="25" spans="1:43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0</v>
      </c>
      <c r="F25" s="22">
        <v>45400</v>
      </c>
      <c r="G25" s="22">
        <v>0</v>
      </c>
      <c r="H25" s="22">
        <v>0</v>
      </c>
      <c r="I25" s="22">
        <v>132095</v>
      </c>
      <c r="J25" s="22">
        <v>0</v>
      </c>
      <c r="K25" s="22">
        <v>0</v>
      </c>
      <c r="L25" s="22">
        <v>0</v>
      </c>
      <c r="M25" s="22">
        <v>0</v>
      </c>
      <c r="N25" s="22">
        <v>40976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1048526</v>
      </c>
      <c r="U25" s="22">
        <v>1091032</v>
      </c>
      <c r="V25" s="22">
        <v>943839</v>
      </c>
      <c r="W25" s="22">
        <v>2596</v>
      </c>
      <c r="X25" s="22">
        <v>62800</v>
      </c>
      <c r="Y25" s="22">
        <v>0</v>
      </c>
      <c r="Z25" s="22">
        <v>11700</v>
      </c>
      <c r="AA25" s="22">
        <v>0</v>
      </c>
      <c r="AB25" s="22">
        <v>0</v>
      </c>
      <c r="AC25" s="22">
        <v>28148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545303</v>
      </c>
      <c r="AJ25" s="22">
        <v>9784</v>
      </c>
      <c r="AK25" s="22">
        <v>0</v>
      </c>
      <c r="AL25" s="22">
        <v>0</v>
      </c>
      <c r="AM25" s="22">
        <v>2123558</v>
      </c>
      <c r="AN25" s="22">
        <v>0</v>
      </c>
      <c r="AO25" s="22">
        <v>0</v>
      </c>
      <c r="AP25" s="22">
        <v>0</v>
      </c>
      <c r="AQ25" s="22">
        <v>6085757</v>
      </c>
    </row>
    <row r="26" spans="1:43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0</v>
      </c>
      <c r="F26" s="22">
        <v>48529</v>
      </c>
      <c r="G26" s="22">
        <v>0</v>
      </c>
      <c r="H26" s="22">
        <v>0</v>
      </c>
      <c r="I26" s="22">
        <v>542979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402031</v>
      </c>
      <c r="P26" s="22">
        <v>119760</v>
      </c>
      <c r="Q26" s="22">
        <v>0</v>
      </c>
      <c r="R26" s="22">
        <v>0</v>
      </c>
      <c r="S26" s="22">
        <v>0</v>
      </c>
      <c r="T26" s="22">
        <v>3857920</v>
      </c>
      <c r="U26" s="22">
        <v>1259986</v>
      </c>
      <c r="V26" s="22">
        <v>444141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77373</v>
      </c>
      <c r="AC26" s="22">
        <v>23693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66426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6842838</v>
      </c>
    </row>
    <row r="27" spans="1:43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0</v>
      </c>
      <c r="F27" s="22">
        <v>431527</v>
      </c>
      <c r="G27" s="22">
        <v>0</v>
      </c>
      <c r="H27" s="22">
        <v>265153</v>
      </c>
      <c r="I27" s="22">
        <v>11393453</v>
      </c>
      <c r="J27" s="22">
        <v>0</v>
      </c>
      <c r="K27" s="22">
        <v>0</v>
      </c>
      <c r="L27" s="22">
        <v>8893</v>
      </c>
      <c r="M27" s="22">
        <v>0</v>
      </c>
      <c r="N27" s="22">
        <v>93273</v>
      </c>
      <c r="O27" s="22">
        <v>37045</v>
      </c>
      <c r="P27" s="22">
        <v>292170</v>
      </c>
      <c r="Q27" s="22">
        <v>4864018</v>
      </c>
      <c r="R27" s="22">
        <v>0</v>
      </c>
      <c r="S27" s="22">
        <v>0</v>
      </c>
      <c r="T27" s="22">
        <v>29232221</v>
      </c>
      <c r="U27" s="22">
        <v>28104843</v>
      </c>
      <c r="V27" s="22">
        <v>10423777</v>
      </c>
      <c r="W27" s="22">
        <v>610876</v>
      </c>
      <c r="X27" s="22">
        <v>34845</v>
      </c>
      <c r="Y27" s="22">
        <v>0</v>
      </c>
      <c r="Z27" s="22">
        <v>0</v>
      </c>
      <c r="AA27" s="22">
        <v>0</v>
      </c>
      <c r="AB27" s="22">
        <v>1009018</v>
      </c>
      <c r="AC27" s="22">
        <v>52117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14941933</v>
      </c>
      <c r="AJ27" s="22">
        <v>42299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101837461</v>
      </c>
    </row>
    <row r="28" spans="1:43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8271</v>
      </c>
      <c r="F28" s="22">
        <v>380444</v>
      </c>
      <c r="G28" s="22">
        <v>185607</v>
      </c>
      <c r="H28" s="22">
        <v>276584</v>
      </c>
      <c r="I28" s="22">
        <v>20327</v>
      </c>
      <c r="J28" s="22">
        <v>1527618</v>
      </c>
      <c r="K28" s="22">
        <v>0</v>
      </c>
      <c r="L28" s="22">
        <v>20400</v>
      </c>
      <c r="M28" s="22">
        <v>0</v>
      </c>
      <c r="N28" s="22">
        <v>10094</v>
      </c>
      <c r="O28" s="22">
        <v>148049</v>
      </c>
      <c r="P28" s="22">
        <v>0</v>
      </c>
      <c r="Q28" s="22">
        <v>2049550</v>
      </c>
      <c r="R28" s="22">
        <v>0</v>
      </c>
      <c r="S28" s="22">
        <v>0</v>
      </c>
      <c r="T28" s="22">
        <v>25299135</v>
      </c>
      <c r="U28" s="22">
        <v>16184553</v>
      </c>
      <c r="V28" s="22">
        <v>13190487</v>
      </c>
      <c r="W28" s="22">
        <v>0</v>
      </c>
      <c r="X28" s="22">
        <v>0</v>
      </c>
      <c r="Y28" s="22">
        <v>0</v>
      </c>
      <c r="Z28" s="22">
        <v>78693</v>
      </c>
      <c r="AA28" s="22">
        <v>0</v>
      </c>
      <c r="AB28" s="22">
        <v>31300</v>
      </c>
      <c r="AC28" s="22">
        <v>0</v>
      </c>
      <c r="AD28" s="22">
        <v>0</v>
      </c>
      <c r="AE28" s="22">
        <v>218828</v>
      </c>
      <c r="AF28" s="22">
        <v>0</v>
      </c>
      <c r="AG28" s="22">
        <v>0</v>
      </c>
      <c r="AH28" s="22">
        <v>0</v>
      </c>
      <c r="AI28" s="22">
        <v>14375787</v>
      </c>
      <c r="AJ28" s="22">
        <v>34453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74040180</v>
      </c>
    </row>
    <row r="29" spans="1:43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0</v>
      </c>
      <c r="F29" s="22">
        <v>2340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45596</v>
      </c>
      <c r="P29" s="22">
        <v>0</v>
      </c>
      <c r="Q29" s="22">
        <v>0</v>
      </c>
      <c r="R29" s="22">
        <v>0</v>
      </c>
      <c r="S29" s="22">
        <v>0</v>
      </c>
      <c r="T29" s="22">
        <v>162885</v>
      </c>
      <c r="U29" s="22">
        <v>15278</v>
      </c>
      <c r="V29" s="22">
        <v>16945</v>
      </c>
      <c r="W29" s="22">
        <v>0</v>
      </c>
      <c r="X29" s="22">
        <v>0</v>
      </c>
      <c r="Y29" s="22">
        <v>0</v>
      </c>
      <c r="Z29" s="22">
        <v>40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24438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267522</v>
      </c>
    </row>
    <row r="30" spans="1:43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40594</v>
      </c>
      <c r="G30" s="22">
        <v>0</v>
      </c>
      <c r="H30" s="22">
        <v>0</v>
      </c>
      <c r="I30" s="22">
        <v>506703</v>
      </c>
      <c r="J30" s="22">
        <v>164040</v>
      </c>
      <c r="K30" s="22">
        <v>0</v>
      </c>
      <c r="L30" s="22">
        <v>16690</v>
      </c>
      <c r="M30" s="22">
        <v>0</v>
      </c>
      <c r="N30" s="22">
        <v>101808</v>
      </c>
      <c r="O30" s="22">
        <v>151707</v>
      </c>
      <c r="P30" s="22">
        <v>13632</v>
      </c>
      <c r="Q30" s="22">
        <v>35272</v>
      </c>
      <c r="R30" s="22">
        <v>0</v>
      </c>
      <c r="S30" s="22">
        <v>0</v>
      </c>
      <c r="T30" s="22">
        <v>1065488</v>
      </c>
      <c r="U30" s="22">
        <v>215020</v>
      </c>
      <c r="V30" s="22">
        <v>0</v>
      </c>
      <c r="W30" s="22">
        <v>0</v>
      </c>
      <c r="X30" s="22">
        <v>132403</v>
      </c>
      <c r="Y30" s="22">
        <v>0</v>
      </c>
      <c r="Z30" s="22">
        <v>2750</v>
      </c>
      <c r="AA30" s="22">
        <v>0</v>
      </c>
      <c r="AB30" s="22">
        <v>40050</v>
      </c>
      <c r="AC30" s="22">
        <v>44949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843298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3374404</v>
      </c>
    </row>
    <row r="31" spans="1:43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0</v>
      </c>
      <c r="F31" s="22">
        <v>34879</v>
      </c>
      <c r="G31" s="22">
        <v>0</v>
      </c>
      <c r="H31" s="22">
        <v>0</v>
      </c>
      <c r="I31" s="22">
        <v>49610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179626</v>
      </c>
      <c r="P31" s="22">
        <v>0</v>
      </c>
      <c r="Q31" s="22">
        <v>0</v>
      </c>
      <c r="R31" s="22">
        <v>0</v>
      </c>
      <c r="S31" s="22">
        <v>0</v>
      </c>
      <c r="T31" s="22">
        <v>287131</v>
      </c>
      <c r="U31" s="22">
        <v>141165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172594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11614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876619</v>
      </c>
    </row>
    <row r="32" spans="1:43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37244</v>
      </c>
      <c r="G32" s="22">
        <v>50</v>
      </c>
      <c r="H32" s="22">
        <v>0</v>
      </c>
      <c r="I32" s="22">
        <v>0</v>
      </c>
      <c r="J32" s="22">
        <v>0</v>
      </c>
      <c r="K32" s="22">
        <v>0</v>
      </c>
      <c r="L32" s="22">
        <v>7009</v>
      </c>
      <c r="M32" s="22">
        <v>0</v>
      </c>
      <c r="N32" s="22">
        <v>0</v>
      </c>
      <c r="O32" s="22">
        <v>187198</v>
      </c>
      <c r="P32" s="22">
        <v>0</v>
      </c>
      <c r="Q32" s="22">
        <v>0</v>
      </c>
      <c r="R32" s="22">
        <v>0</v>
      </c>
      <c r="S32" s="22">
        <v>0</v>
      </c>
      <c r="T32" s="22">
        <v>110606</v>
      </c>
      <c r="U32" s="22">
        <v>27369</v>
      </c>
      <c r="V32" s="22">
        <v>4920</v>
      </c>
      <c r="W32" s="22">
        <v>0</v>
      </c>
      <c r="X32" s="22">
        <v>35</v>
      </c>
      <c r="Y32" s="22">
        <v>0</v>
      </c>
      <c r="Z32" s="22">
        <v>0</v>
      </c>
      <c r="AA32" s="22">
        <v>0</v>
      </c>
      <c r="AB32" s="22">
        <v>97754</v>
      </c>
      <c r="AC32" s="22">
        <v>4166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271609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747960</v>
      </c>
    </row>
    <row r="33" spans="1:43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8531</v>
      </c>
      <c r="F33" s="22">
        <v>27460</v>
      </c>
      <c r="G33" s="22">
        <v>0</v>
      </c>
      <c r="H33" s="22">
        <v>0</v>
      </c>
      <c r="I33" s="22">
        <v>219949</v>
      </c>
      <c r="J33" s="22">
        <v>9486</v>
      </c>
      <c r="K33" s="22">
        <v>0</v>
      </c>
      <c r="L33" s="22">
        <v>40</v>
      </c>
      <c r="M33" s="22">
        <v>0</v>
      </c>
      <c r="N33" s="22">
        <v>657</v>
      </c>
      <c r="O33" s="22">
        <v>164330</v>
      </c>
      <c r="P33" s="22">
        <v>165182</v>
      </c>
      <c r="Q33" s="22">
        <v>0</v>
      </c>
      <c r="R33" s="22">
        <v>0</v>
      </c>
      <c r="S33" s="22">
        <v>0</v>
      </c>
      <c r="T33" s="22">
        <v>1804544</v>
      </c>
      <c r="U33" s="22">
        <v>338088</v>
      </c>
      <c r="V33" s="22">
        <v>0</v>
      </c>
      <c r="W33" s="22">
        <v>0</v>
      </c>
      <c r="X33" s="22">
        <v>39456</v>
      </c>
      <c r="Y33" s="22">
        <v>0</v>
      </c>
      <c r="Z33" s="22">
        <v>300</v>
      </c>
      <c r="AA33" s="22">
        <v>0</v>
      </c>
      <c r="AB33" s="22">
        <v>0</v>
      </c>
      <c r="AC33" s="22">
        <v>93947</v>
      </c>
      <c r="AD33" s="22">
        <v>16205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350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2888525</v>
      </c>
    </row>
    <row r="34" spans="1:43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0</v>
      </c>
      <c r="F34" s="22">
        <v>351083</v>
      </c>
      <c r="G34" s="22">
        <v>0</v>
      </c>
      <c r="H34" s="22">
        <v>0</v>
      </c>
      <c r="I34" s="22">
        <v>768318</v>
      </c>
      <c r="J34" s="22">
        <v>0</v>
      </c>
      <c r="K34" s="22">
        <v>0</v>
      </c>
      <c r="L34" s="22">
        <v>39495</v>
      </c>
      <c r="M34" s="22">
        <v>0</v>
      </c>
      <c r="N34" s="22">
        <v>23740</v>
      </c>
      <c r="O34" s="22">
        <v>23928</v>
      </c>
      <c r="P34" s="22">
        <v>0</v>
      </c>
      <c r="Q34" s="22">
        <v>0</v>
      </c>
      <c r="R34" s="22">
        <v>0</v>
      </c>
      <c r="S34" s="22">
        <v>0</v>
      </c>
      <c r="T34" s="22">
        <v>438739</v>
      </c>
      <c r="U34" s="22">
        <v>318589</v>
      </c>
      <c r="V34" s="22">
        <v>211199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72264</v>
      </c>
      <c r="AC34" s="22">
        <v>99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355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2247809</v>
      </c>
    </row>
    <row r="35" spans="1:43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9506</v>
      </c>
      <c r="G35" s="22">
        <v>0</v>
      </c>
      <c r="H35" s="22">
        <v>0</v>
      </c>
      <c r="I35" s="22">
        <v>62201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68340</v>
      </c>
      <c r="P35" s="22">
        <v>0</v>
      </c>
      <c r="Q35" s="22">
        <v>0</v>
      </c>
      <c r="R35" s="22">
        <v>0</v>
      </c>
      <c r="S35" s="22">
        <v>0</v>
      </c>
      <c r="T35" s="22">
        <v>215056</v>
      </c>
      <c r="U35" s="22">
        <v>68025</v>
      </c>
      <c r="V35" s="22">
        <v>24232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447360</v>
      </c>
    </row>
    <row r="36" spans="1:43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0</v>
      </c>
      <c r="F36" s="22">
        <v>14774</v>
      </c>
      <c r="G36" s="22">
        <v>0</v>
      </c>
      <c r="H36" s="22">
        <v>0</v>
      </c>
      <c r="I36" s="22">
        <v>2378010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506575</v>
      </c>
      <c r="U36" s="22">
        <v>97251</v>
      </c>
      <c r="V36" s="22">
        <v>79095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1133</v>
      </c>
      <c r="AC36" s="22">
        <v>109882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2412417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5599137</v>
      </c>
    </row>
    <row r="37" spans="1:43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0</v>
      </c>
      <c r="F37" s="22">
        <v>15526</v>
      </c>
      <c r="G37" s="22">
        <v>0</v>
      </c>
      <c r="H37" s="22">
        <v>0</v>
      </c>
      <c r="I37" s="22">
        <v>1776</v>
      </c>
      <c r="J37" s="22">
        <v>0</v>
      </c>
      <c r="K37" s="22">
        <v>0</v>
      </c>
      <c r="L37" s="22">
        <v>0</v>
      </c>
      <c r="M37" s="22">
        <v>0</v>
      </c>
      <c r="N37" s="22">
        <v>7854</v>
      </c>
      <c r="O37" s="22">
        <v>165372</v>
      </c>
      <c r="P37" s="22">
        <v>0</v>
      </c>
      <c r="Q37" s="22">
        <v>0</v>
      </c>
      <c r="R37" s="22">
        <v>0</v>
      </c>
      <c r="S37" s="22">
        <v>0</v>
      </c>
      <c r="T37" s="22">
        <v>78814</v>
      </c>
      <c r="U37" s="22">
        <v>134026</v>
      </c>
      <c r="V37" s="22">
        <v>28313</v>
      </c>
      <c r="W37" s="22">
        <v>0</v>
      </c>
      <c r="X37" s="22">
        <v>0</v>
      </c>
      <c r="Y37" s="22">
        <v>0</v>
      </c>
      <c r="Z37" s="22">
        <v>4700</v>
      </c>
      <c r="AA37" s="22">
        <v>0</v>
      </c>
      <c r="AB37" s="22">
        <v>21776</v>
      </c>
      <c r="AC37" s="22">
        <v>7887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94795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560839</v>
      </c>
    </row>
    <row r="38" spans="1:43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0</v>
      </c>
      <c r="F38" s="22">
        <v>43971</v>
      </c>
      <c r="G38" s="22">
        <v>0</v>
      </c>
      <c r="H38" s="22">
        <v>43984</v>
      </c>
      <c r="I38" s="22">
        <v>185971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483464</v>
      </c>
      <c r="P38" s="22">
        <v>0</v>
      </c>
      <c r="Q38" s="22">
        <v>0</v>
      </c>
      <c r="R38" s="22">
        <v>0</v>
      </c>
      <c r="S38" s="22">
        <v>0</v>
      </c>
      <c r="T38" s="22">
        <v>827417</v>
      </c>
      <c r="U38" s="22">
        <v>243071</v>
      </c>
      <c r="V38" s="22">
        <v>2239705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83192</v>
      </c>
      <c r="AC38" s="22">
        <v>991566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141453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5283794</v>
      </c>
    </row>
    <row r="39" spans="1:43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0</v>
      </c>
      <c r="F39" s="22">
        <v>32386</v>
      </c>
      <c r="G39" s="22">
        <v>0</v>
      </c>
      <c r="H39" s="22">
        <v>0</v>
      </c>
      <c r="I39" s="22">
        <v>12065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144899</v>
      </c>
      <c r="P39" s="22">
        <v>0</v>
      </c>
      <c r="Q39" s="22">
        <v>0</v>
      </c>
      <c r="R39" s="22">
        <v>0</v>
      </c>
      <c r="S39" s="22">
        <v>0</v>
      </c>
      <c r="T39" s="22">
        <v>443241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290978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923569</v>
      </c>
    </row>
    <row r="40" spans="1:43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95584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11218</v>
      </c>
      <c r="P40" s="22">
        <v>0</v>
      </c>
      <c r="Q40" s="22">
        <v>0</v>
      </c>
      <c r="R40" s="22">
        <v>0</v>
      </c>
      <c r="S40" s="22">
        <v>0</v>
      </c>
      <c r="T40" s="22">
        <v>194807</v>
      </c>
      <c r="U40" s="22">
        <v>23123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3661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328393</v>
      </c>
    </row>
    <row r="41" spans="1:43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0</v>
      </c>
      <c r="F41" s="22">
        <v>12323</v>
      </c>
      <c r="G41" s="22">
        <v>0</v>
      </c>
      <c r="H41" s="22">
        <v>0</v>
      </c>
      <c r="I41" s="22">
        <v>349946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332004</v>
      </c>
      <c r="P41" s="22">
        <v>0</v>
      </c>
      <c r="Q41" s="22">
        <v>0</v>
      </c>
      <c r="R41" s="22">
        <v>0</v>
      </c>
      <c r="S41" s="22">
        <v>0</v>
      </c>
      <c r="T41" s="22">
        <v>68201</v>
      </c>
      <c r="U41" s="22">
        <v>146687</v>
      </c>
      <c r="V41" s="22">
        <v>1107945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511809</v>
      </c>
      <c r="AD41" s="22">
        <v>252088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13474</v>
      </c>
      <c r="AM41" s="22">
        <v>0</v>
      </c>
      <c r="AN41" s="22">
        <v>0</v>
      </c>
      <c r="AO41" s="22">
        <v>0</v>
      </c>
      <c r="AP41" s="22">
        <v>0</v>
      </c>
      <c r="AQ41" s="22">
        <v>2794477</v>
      </c>
    </row>
    <row r="42" spans="1:43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0</v>
      </c>
      <c r="F42" s="22">
        <v>305012</v>
      </c>
      <c r="G42" s="22">
        <v>0</v>
      </c>
      <c r="H42" s="22">
        <v>0</v>
      </c>
      <c r="I42" s="22">
        <v>586539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104412</v>
      </c>
      <c r="P42" s="22">
        <v>0</v>
      </c>
      <c r="Q42" s="22">
        <v>0</v>
      </c>
      <c r="R42" s="22">
        <v>0</v>
      </c>
      <c r="S42" s="22">
        <v>0</v>
      </c>
      <c r="T42" s="22">
        <v>1606389</v>
      </c>
      <c r="U42" s="22">
        <v>429877</v>
      </c>
      <c r="V42" s="22">
        <v>99980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228003</v>
      </c>
      <c r="AC42" s="22">
        <v>80432</v>
      </c>
      <c r="AD42" s="22">
        <v>9950</v>
      </c>
      <c r="AE42" s="22">
        <v>0</v>
      </c>
      <c r="AF42" s="22">
        <v>0</v>
      </c>
      <c r="AG42" s="22">
        <v>111783</v>
      </c>
      <c r="AH42" s="22">
        <v>0</v>
      </c>
      <c r="AI42" s="22">
        <v>0</v>
      </c>
      <c r="AJ42" s="22">
        <v>305480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3867857</v>
      </c>
    </row>
    <row r="43" spans="1:43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59629</v>
      </c>
      <c r="G43" s="22">
        <v>0</v>
      </c>
      <c r="H43" s="22">
        <v>0</v>
      </c>
      <c r="I43" s="22">
        <v>830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52311</v>
      </c>
      <c r="P43" s="22">
        <v>47520</v>
      </c>
      <c r="Q43" s="22">
        <v>0</v>
      </c>
      <c r="R43" s="22">
        <v>0</v>
      </c>
      <c r="S43" s="22">
        <v>0</v>
      </c>
      <c r="T43" s="22">
        <v>233807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5500</v>
      </c>
      <c r="AA43" s="22">
        <v>0</v>
      </c>
      <c r="AB43" s="22">
        <v>7360</v>
      </c>
      <c r="AC43" s="22">
        <v>574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407531</v>
      </c>
    </row>
    <row r="44" spans="1:43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0</v>
      </c>
      <c r="F44" s="22">
        <v>17156</v>
      </c>
      <c r="G44" s="22">
        <v>0</v>
      </c>
      <c r="H44" s="22">
        <v>1146</v>
      </c>
      <c r="I44" s="22">
        <v>1256</v>
      </c>
      <c r="J44" s="22">
        <v>0</v>
      </c>
      <c r="K44" s="22">
        <v>0</v>
      </c>
      <c r="L44" s="22">
        <v>1617</v>
      </c>
      <c r="M44" s="22">
        <v>0</v>
      </c>
      <c r="N44" s="22">
        <v>0</v>
      </c>
      <c r="O44" s="22">
        <v>369938</v>
      </c>
      <c r="P44" s="22">
        <v>64421</v>
      </c>
      <c r="Q44" s="22">
        <v>0</v>
      </c>
      <c r="R44" s="22">
        <v>0</v>
      </c>
      <c r="S44" s="22">
        <v>0</v>
      </c>
      <c r="T44" s="22">
        <v>279713</v>
      </c>
      <c r="U44" s="22">
        <v>101444</v>
      </c>
      <c r="V44" s="22">
        <v>61636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73496</v>
      </c>
      <c r="AC44" s="22">
        <v>8454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13822</v>
      </c>
      <c r="AJ44" s="22">
        <v>90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994189</v>
      </c>
    </row>
    <row r="45" spans="1:43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0</v>
      </c>
      <c r="F45" s="22">
        <v>1189097</v>
      </c>
      <c r="G45" s="22">
        <v>0</v>
      </c>
      <c r="H45" s="22">
        <v>0</v>
      </c>
      <c r="I45" s="22">
        <v>256148</v>
      </c>
      <c r="J45" s="22">
        <v>0</v>
      </c>
      <c r="K45" s="22">
        <v>0</v>
      </c>
      <c r="L45" s="22">
        <v>5682</v>
      </c>
      <c r="M45" s="22">
        <v>0</v>
      </c>
      <c r="N45" s="22">
        <v>0</v>
      </c>
      <c r="O45" s="22">
        <v>1382712</v>
      </c>
      <c r="P45" s="22">
        <v>58686</v>
      </c>
      <c r="Q45" s="22">
        <v>0</v>
      </c>
      <c r="R45" s="22">
        <v>0</v>
      </c>
      <c r="S45" s="22">
        <v>0</v>
      </c>
      <c r="T45" s="22">
        <v>3650100</v>
      </c>
      <c r="U45" s="22">
        <v>342361</v>
      </c>
      <c r="V45" s="22">
        <v>146930</v>
      </c>
      <c r="W45" s="22">
        <v>0</v>
      </c>
      <c r="X45" s="22">
        <v>0</v>
      </c>
      <c r="Y45" s="22">
        <v>0</v>
      </c>
      <c r="Z45" s="22">
        <v>114542</v>
      </c>
      <c r="AA45" s="22">
        <v>0</v>
      </c>
      <c r="AB45" s="22">
        <v>85404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263520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87958</v>
      </c>
      <c r="AQ45" s="22">
        <v>7583140</v>
      </c>
    </row>
    <row r="46" spans="1:43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0</v>
      </c>
      <c r="F46" s="22">
        <v>14160</v>
      </c>
      <c r="G46" s="22">
        <v>0</v>
      </c>
      <c r="H46" s="22">
        <v>0</v>
      </c>
      <c r="I46" s="22">
        <v>96394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37492</v>
      </c>
      <c r="P46" s="22">
        <v>0</v>
      </c>
      <c r="Q46" s="22">
        <v>0</v>
      </c>
      <c r="R46" s="22">
        <v>0</v>
      </c>
      <c r="S46" s="22">
        <v>0</v>
      </c>
      <c r="T46" s="22">
        <v>312132</v>
      </c>
      <c r="U46" s="22">
        <v>32162</v>
      </c>
      <c r="V46" s="22">
        <v>37932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1300</v>
      </c>
      <c r="AC46" s="22">
        <v>66537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477589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1075698</v>
      </c>
    </row>
    <row r="47" spans="1:43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0</v>
      </c>
      <c r="F47" s="22">
        <v>147179</v>
      </c>
      <c r="G47" s="22">
        <v>0</v>
      </c>
      <c r="H47" s="22">
        <v>22660</v>
      </c>
      <c r="I47" s="22">
        <v>422450</v>
      </c>
      <c r="J47" s="22">
        <v>212768</v>
      </c>
      <c r="K47" s="22">
        <v>0</v>
      </c>
      <c r="L47" s="22">
        <v>274890</v>
      </c>
      <c r="M47" s="22">
        <v>0</v>
      </c>
      <c r="N47" s="22">
        <v>14566</v>
      </c>
      <c r="O47" s="22">
        <v>663379</v>
      </c>
      <c r="P47" s="22">
        <v>0</v>
      </c>
      <c r="Q47" s="22">
        <v>0</v>
      </c>
      <c r="R47" s="22">
        <v>388190</v>
      </c>
      <c r="S47" s="22">
        <v>0</v>
      </c>
      <c r="T47" s="22">
        <v>0</v>
      </c>
      <c r="U47" s="22">
        <v>0</v>
      </c>
      <c r="V47" s="22">
        <v>3181093</v>
      </c>
      <c r="W47" s="22">
        <v>0</v>
      </c>
      <c r="X47" s="22">
        <v>420247</v>
      </c>
      <c r="Y47" s="22">
        <v>0</v>
      </c>
      <c r="Z47" s="22">
        <v>7950</v>
      </c>
      <c r="AA47" s="22">
        <v>0</v>
      </c>
      <c r="AB47" s="22">
        <v>450</v>
      </c>
      <c r="AC47" s="22">
        <v>27148</v>
      </c>
      <c r="AD47" s="22">
        <v>0</v>
      </c>
      <c r="AE47" s="22">
        <v>0</v>
      </c>
      <c r="AF47" s="22">
        <v>8470</v>
      </c>
      <c r="AG47" s="22">
        <v>120580</v>
      </c>
      <c r="AH47" s="22">
        <v>0</v>
      </c>
      <c r="AI47" s="22">
        <v>437695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6349715</v>
      </c>
    </row>
    <row r="48" spans="1:43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0</v>
      </c>
      <c r="F48" s="22">
        <v>41085</v>
      </c>
      <c r="G48" s="22">
        <v>0</v>
      </c>
      <c r="H48" s="22">
        <v>0</v>
      </c>
      <c r="I48" s="22">
        <v>147065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1513727</v>
      </c>
      <c r="P48" s="22">
        <v>0</v>
      </c>
      <c r="Q48" s="22">
        <v>0</v>
      </c>
      <c r="R48" s="22">
        <v>0</v>
      </c>
      <c r="S48" s="22">
        <v>0</v>
      </c>
      <c r="T48" s="22">
        <v>1907398</v>
      </c>
      <c r="U48" s="22">
        <v>1392910</v>
      </c>
      <c r="V48" s="22">
        <v>720241</v>
      </c>
      <c r="W48" s="22">
        <v>0</v>
      </c>
      <c r="X48" s="22">
        <v>196297</v>
      </c>
      <c r="Y48" s="22">
        <v>0</v>
      </c>
      <c r="Z48" s="22">
        <v>23400</v>
      </c>
      <c r="AA48" s="22">
        <v>156219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1290443</v>
      </c>
      <c r="AJ48" s="22">
        <v>97616</v>
      </c>
      <c r="AK48" s="22">
        <v>0</v>
      </c>
      <c r="AL48" s="22">
        <v>24786</v>
      </c>
      <c r="AM48" s="22">
        <v>0</v>
      </c>
      <c r="AN48" s="22">
        <v>0</v>
      </c>
      <c r="AO48" s="22">
        <v>0</v>
      </c>
      <c r="AP48" s="22">
        <v>0</v>
      </c>
      <c r="AQ48" s="22">
        <v>7511187</v>
      </c>
    </row>
    <row r="49" spans="1:43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20452</v>
      </c>
      <c r="G49" s="22">
        <v>0</v>
      </c>
      <c r="H49" s="22">
        <v>0</v>
      </c>
      <c r="I49" s="22">
        <v>39329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281137</v>
      </c>
      <c r="P49" s="22">
        <v>0</v>
      </c>
      <c r="Q49" s="22">
        <v>0</v>
      </c>
      <c r="R49" s="22">
        <v>0</v>
      </c>
      <c r="S49" s="22">
        <v>0</v>
      </c>
      <c r="T49" s="22">
        <v>1340292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10300</v>
      </c>
      <c r="AB49" s="22">
        <v>122225</v>
      </c>
      <c r="AC49" s="22">
        <v>6680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114778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1935193</v>
      </c>
    </row>
    <row r="50" spans="1:43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4769</v>
      </c>
      <c r="F50" s="22">
        <v>1128056</v>
      </c>
      <c r="G50" s="22">
        <v>0</v>
      </c>
      <c r="H50" s="22">
        <v>0</v>
      </c>
      <c r="I50" s="22">
        <v>593852</v>
      </c>
      <c r="J50" s="22">
        <v>5000</v>
      </c>
      <c r="K50" s="22">
        <v>0</v>
      </c>
      <c r="L50" s="22">
        <v>233161</v>
      </c>
      <c r="M50" s="22">
        <v>0</v>
      </c>
      <c r="N50" s="22">
        <v>0</v>
      </c>
      <c r="O50" s="22">
        <v>406133</v>
      </c>
      <c r="P50" s="22">
        <v>0</v>
      </c>
      <c r="Q50" s="22">
        <v>32964</v>
      </c>
      <c r="R50" s="22">
        <v>0</v>
      </c>
      <c r="S50" s="22">
        <v>0</v>
      </c>
      <c r="T50" s="22">
        <v>128133</v>
      </c>
      <c r="U50" s="22">
        <v>430449</v>
      </c>
      <c r="V50" s="22">
        <v>1114972</v>
      </c>
      <c r="W50" s="22">
        <v>0</v>
      </c>
      <c r="X50" s="22">
        <v>114005</v>
      </c>
      <c r="Y50" s="22">
        <v>0</v>
      </c>
      <c r="Z50" s="22">
        <v>2655</v>
      </c>
      <c r="AA50" s="22">
        <v>0</v>
      </c>
      <c r="AB50" s="22">
        <v>531022</v>
      </c>
      <c r="AC50" s="22">
        <v>2872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337253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5065296</v>
      </c>
    </row>
    <row r="51" spans="1:43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45922</v>
      </c>
      <c r="G51" s="22">
        <v>0</v>
      </c>
      <c r="H51" s="22">
        <v>0</v>
      </c>
      <c r="I51" s="22">
        <v>301329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1425636</v>
      </c>
      <c r="P51" s="22">
        <v>0</v>
      </c>
      <c r="Q51" s="22">
        <v>0</v>
      </c>
      <c r="R51" s="22">
        <v>0</v>
      </c>
      <c r="S51" s="22">
        <v>0</v>
      </c>
      <c r="T51" s="22">
        <v>715008</v>
      </c>
      <c r="U51" s="22">
        <v>301181</v>
      </c>
      <c r="V51" s="22">
        <v>56876</v>
      </c>
      <c r="W51" s="22">
        <v>0</v>
      </c>
      <c r="X51" s="22">
        <v>0</v>
      </c>
      <c r="Y51" s="22">
        <v>0</v>
      </c>
      <c r="Z51" s="22">
        <v>2915</v>
      </c>
      <c r="AA51" s="22">
        <v>0</v>
      </c>
      <c r="AB51" s="22">
        <v>33823</v>
      </c>
      <c r="AC51" s="22">
        <v>13216</v>
      </c>
      <c r="AD51" s="22">
        <v>6086</v>
      </c>
      <c r="AE51" s="22">
        <v>0</v>
      </c>
      <c r="AF51" s="22">
        <v>0</v>
      </c>
      <c r="AG51" s="22">
        <v>0</v>
      </c>
      <c r="AH51" s="22">
        <v>0</v>
      </c>
      <c r="AI51" s="22">
        <v>94100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2996092</v>
      </c>
    </row>
    <row r="52" spans="1:43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0</v>
      </c>
      <c r="F52" s="22">
        <v>284230</v>
      </c>
      <c r="G52" s="22">
        <v>0</v>
      </c>
      <c r="H52" s="22">
        <v>0</v>
      </c>
      <c r="I52" s="22">
        <v>644567</v>
      </c>
      <c r="J52" s="22">
        <v>0</v>
      </c>
      <c r="K52" s="22">
        <v>0</v>
      </c>
      <c r="L52" s="22">
        <v>16901</v>
      </c>
      <c r="M52" s="22">
        <v>0</v>
      </c>
      <c r="N52" s="22">
        <v>0</v>
      </c>
      <c r="O52" s="22">
        <v>98217</v>
      </c>
      <c r="P52" s="22">
        <v>0</v>
      </c>
      <c r="Q52" s="22">
        <v>0</v>
      </c>
      <c r="R52" s="22">
        <v>0</v>
      </c>
      <c r="S52" s="22">
        <v>0</v>
      </c>
      <c r="T52" s="22">
        <v>424696</v>
      </c>
      <c r="U52" s="22">
        <v>0</v>
      </c>
      <c r="V52" s="22">
        <v>0</v>
      </c>
      <c r="W52" s="22">
        <v>0</v>
      </c>
      <c r="X52" s="22">
        <v>178493</v>
      </c>
      <c r="Y52" s="22">
        <v>0</v>
      </c>
      <c r="Z52" s="22">
        <v>0</v>
      </c>
      <c r="AA52" s="22">
        <v>0</v>
      </c>
      <c r="AB52" s="22">
        <v>2872</v>
      </c>
      <c r="AC52" s="22">
        <v>540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52118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1702634</v>
      </c>
    </row>
    <row r="53" spans="1:43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0</v>
      </c>
      <c r="F53" s="22">
        <v>55563</v>
      </c>
      <c r="G53" s="22">
        <v>0</v>
      </c>
      <c r="H53" s="22">
        <v>0</v>
      </c>
      <c r="I53" s="22">
        <v>482363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394084</v>
      </c>
      <c r="P53" s="22">
        <v>0</v>
      </c>
      <c r="Q53" s="22">
        <v>41332</v>
      </c>
      <c r="R53" s="22">
        <v>0</v>
      </c>
      <c r="S53" s="22">
        <v>0</v>
      </c>
      <c r="T53" s="22">
        <v>3769379</v>
      </c>
      <c r="U53" s="22">
        <v>3532387</v>
      </c>
      <c r="V53" s="22">
        <v>131199</v>
      </c>
      <c r="W53" s="22">
        <v>0</v>
      </c>
      <c r="X53" s="22">
        <v>1450</v>
      </c>
      <c r="Y53" s="22">
        <v>0</v>
      </c>
      <c r="Z53" s="22">
        <v>0</v>
      </c>
      <c r="AA53" s="22">
        <v>0</v>
      </c>
      <c r="AB53" s="22">
        <v>248402</v>
      </c>
      <c r="AC53" s="22">
        <v>2796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367136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9026091</v>
      </c>
    </row>
    <row r="54" spans="1:43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787</v>
      </c>
      <c r="F54" s="22">
        <v>14322</v>
      </c>
      <c r="G54" s="22">
        <v>27358</v>
      </c>
      <c r="H54" s="22">
        <v>280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30200</v>
      </c>
      <c r="O54" s="22">
        <v>217873</v>
      </c>
      <c r="P54" s="22">
        <v>0</v>
      </c>
      <c r="Q54" s="22">
        <v>0</v>
      </c>
      <c r="R54" s="22">
        <v>0</v>
      </c>
      <c r="S54" s="22">
        <v>0</v>
      </c>
      <c r="T54" s="22">
        <v>1044693</v>
      </c>
      <c r="U54" s="22">
        <v>270434</v>
      </c>
      <c r="V54" s="22">
        <v>28145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8663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84136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1726891</v>
      </c>
    </row>
    <row r="55" spans="1:43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77180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1221511</v>
      </c>
      <c r="P55" s="22">
        <v>0</v>
      </c>
      <c r="Q55" s="22">
        <v>0</v>
      </c>
      <c r="R55" s="22">
        <v>0</v>
      </c>
      <c r="S55" s="22">
        <v>0</v>
      </c>
      <c r="T55" s="22">
        <v>3616528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55184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4970403</v>
      </c>
    </row>
    <row r="56" spans="1:43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9891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71357</v>
      </c>
      <c r="P56" s="22">
        <v>0</v>
      </c>
      <c r="Q56" s="22">
        <v>0</v>
      </c>
      <c r="R56" s="22">
        <v>0</v>
      </c>
      <c r="S56" s="22">
        <v>0</v>
      </c>
      <c r="T56" s="22">
        <v>236896</v>
      </c>
      <c r="U56" s="22">
        <v>12283</v>
      </c>
      <c r="V56" s="22">
        <v>9059</v>
      </c>
      <c r="W56" s="22">
        <v>0</v>
      </c>
      <c r="X56" s="22">
        <v>0</v>
      </c>
      <c r="Y56" s="22">
        <v>0</v>
      </c>
      <c r="Z56" s="22">
        <v>350</v>
      </c>
      <c r="AA56" s="22">
        <v>0</v>
      </c>
      <c r="AB56" s="22">
        <v>0</v>
      </c>
      <c r="AC56" s="22">
        <v>5857</v>
      </c>
      <c r="AD56" s="22">
        <v>32363</v>
      </c>
      <c r="AE56" s="22">
        <v>0</v>
      </c>
      <c r="AF56" s="22">
        <v>23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378056</v>
      </c>
    </row>
    <row r="57" spans="1:43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0</v>
      </c>
      <c r="F57" s="22">
        <v>37568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5100</v>
      </c>
      <c r="M57" s="22">
        <v>0</v>
      </c>
      <c r="N57" s="22">
        <v>0</v>
      </c>
      <c r="O57" s="22">
        <v>267337</v>
      </c>
      <c r="P57" s="22">
        <v>383472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97347</v>
      </c>
      <c r="AC57" s="22">
        <v>43125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833949</v>
      </c>
    </row>
    <row r="58" spans="1:43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0</v>
      </c>
      <c r="F58" s="22">
        <v>23330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436844</v>
      </c>
      <c r="P58" s="22">
        <v>0</v>
      </c>
      <c r="Q58" s="22">
        <v>0</v>
      </c>
      <c r="R58" s="22">
        <v>0</v>
      </c>
      <c r="S58" s="22">
        <v>0</v>
      </c>
      <c r="T58" s="22">
        <v>1837542</v>
      </c>
      <c r="U58" s="22">
        <v>201878</v>
      </c>
      <c r="V58" s="22">
        <v>23599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200218</v>
      </c>
      <c r="AD58" s="22">
        <v>0</v>
      </c>
      <c r="AE58" s="22">
        <v>0</v>
      </c>
      <c r="AF58" s="22">
        <v>0</v>
      </c>
      <c r="AG58" s="22">
        <v>17420</v>
      </c>
      <c r="AH58" s="22">
        <v>0</v>
      </c>
      <c r="AI58" s="22">
        <v>7106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2747937</v>
      </c>
    </row>
    <row r="59" spans="1:43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0</v>
      </c>
      <c r="F59" s="22">
        <v>41447</v>
      </c>
      <c r="G59" s="22">
        <v>79</v>
      </c>
      <c r="H59" s="22">
        <v>0</v>
      </c>
      <c r="I59" s="22">
        <v>18750</v>
      </c>
      <c r="J59" s="22">
        <v>0</v>
      </c>
      <c r="K59" s="22">
        <v>0</v>
      </c>
      <c r="L59" s="22">
        <v>0</v>
      </c>
      <c r="M59" s="22">
        <v>34950</v>
      </c>
      <c r="N59" s="22">
        <v>228464</v>
      </c>
      <c r="O59" s="22">
        <v>0</v>
      </c>
      <c r="P59" s="22">
        <v>416352</v>
      </c>
      <c r="Q59" s="22">
        <v>0</v>
      </c>
      <c r="R59" s="22">
        <v>0</v>
      </c>
      <c r="S59" s="22">
        <v>0</v>
      </c>
      <c r="T59" s="22">
        <v>1089366</v>
      </c>
      <c r="U59" s="22">
        <v>0</v>
      </c>
      <c r="V59" s="22">
        <v>0</v>
      </c>
      <c r="W59" s="22">
        <v>6205</v>
      </c>
      <c r="X59" s="22">
        <v>0</v>
      </c>
      <c r="Y59" s="22">
        <v>0</v>
      </c>
      <c r="Z59" s="22">
        <v>0</v>
      </c>
      <c r="AA59" s="22">
        <v>0</v>
      </c>
      <c r="AB59" s="22">
        <v>9933</v>
      </c>
      <c r="AC59" s="22">
        <v>11205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1856751</v>
      </c>
    </row>
    <row r="60" spans="1:43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10180</v>
      </c>
      <c r="F60" s="22">
        <v>247575</v>
      </c>
      <c r="G60" s="22">
        <v>0</v>
      </c>
      <c r="H60" s="22">
        <v>0</v>
      </c>
      <c r="I60" s="22">
        <v>124580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82000</v>
      </c>
      <c r="P60" s="22">
        <v>0</v>
      </c>
      <c r="Q60" s="22">
        <v>0</v>
      </c>
      <c r="R60" s="22">
        <v>0</v>
      </c>
      <c r="S60" s="22">
        <v>0</v>
      </c>
      <c r="T60" s="22">
        <v>946055</v>
      </c>
      <c r="U60" s="22">
        <v>38982</v>
      </c>
      <c r="V60" s="22">
        <v>4703039</v>
      </c>
      <c r="W60" s="22">
        <v>0</v>
      </c>
      <c r="X60" s="22">
        <v>30000</v>
      </c>
      <c r="Y60" s="22">
        <v>0</v>
      </c>
      <c r="Z60" s="22">
        <v>0</v>
      </c>
      <c r="AA60" s="22">
        <v>0</v>
      </c>
      <c r="AB60" s="22">
        <v>6700</v>
      </c>
      <c r="AC60" s="22">
        <v>77566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273511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6540188</v>
      </c>
    </row>
    <row r="61" spans="1:43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0</v>
      </c>
      <c r="F61" s="22">
        <v>3463</v>
      </c>
      <c r="G61" s="22">
        <v>0</v>
      </c>
      <c r="H61" s="22">
        <v>0</v>
      </c>
      <c r="I61" s="22">
        <v>918396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157816</v>
      </c>
      <c r="P61" s="22">
        <v>0</v>
      </c>
      <c r="Q61" s="22">
        <v>0</v>
      </c>
      <c r="R61" s="22">
        <v>0</v>
      </c>
      <c r="S61" s="22">
        <v>0</v>
      </c>
      <c r="T61" s="22">
        <v>1127663</v>
      </c>
      <c r="U61" s="22">
        <v>379365</v>
      </c>
      <c r="V61" s="22">
        <v>608247</v>
      </c>
      <c r="W61" s="22">
        <v>0</v>
      </c>
      <c r="X61" s="22">
        <v>0</v>
      </c>
      <c r="Y61" s="22">
        <v>76273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99742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3370965</v>
      </c>
    </row>
    <row r="62" spans="1:43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19476</v>
      </c>
      <c r="G62" s="22">
        <v>0</v>
      </c>
      <c r="H62" s="22">
        <v>0</v>
      </c>
      <c r="I62" s="22">
        <v>22969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67805</v>
      </c>
      <c r="P62" s="22">
        <v>0</v>
      </c>
      <c r="Q62" s="22">
        <v>0</v>
      </c>
      <c r="R62" s="22">
        <v>0</v>
      </c>
      <c r="S62" s="22">
        <v>0</v>
      </c>
      <c r="T62" s="22">
        <v>189743</v>
      </c>
      <c r="U62" s="22">
        <v>3725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30140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38080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371938</v>
      </c>
    </row>
    <row r="63" spans="1:43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0</v>
      </c>
      <c r="F63" s="22">
        <v>116754</v>
      </c>
      <c r="G63" s="22">
        <v>0</v>
      </c>
      <c r="H63" s="22">
        <v>0</v>
      </c>
      <c r="I63" s="22">
        <v>393003</v>
      </c>
      <c r="J63" s="22">
        <v>900219</v>
      </c>
      <c r="K63" s="22">
        <v>556754</v>
      </c>
      <c r="L63" s="22">
        <v>767272</v>
      </c>
      <c r="M63" s="22">
        <v>0</v>
      </c>
      <c r="N63" s="22">
        <v>11799</v>
      </c>
      <c r="O63" s="22">
        <v>31929</v>
      </c>
      <c r="P63" s="22">
        <v>0</v>
      </c>
      <c r="Q63" s="22">
        <v>0</v>
      </c>
      <c r="R63" s="22">
        <v>0</v>
      </c>
      <c r="S63" s="22">
        <v>91851</v>
      </c>
      <c r="T63" s="22">
        <v>3500254</v>
      </c>
      <c r="U63" s="22">
        <v>2653608</v>
      </c>
      <c r="V63" s="22">
        <v>1408370</v>
      </c>
      <c r="W63" s="22">
        <v>13500</v>
      </c>
      <c r="X63" s="22">
        <v>5200</v>
      </c>
      <c r="Y63" s="22">
        <v>0</v>
      </c>
      <c r="Z63" s="22">
        <v>8030</v>
      </c>
      <c r="AA63" s="22">
        <v>0</v>
      </c>
      <c r="AB63" s="22">
        <v>211306</v>
      </c>
      <c r="AC63" s="22">
        <v>13896</v>
      </c>
      <c r="AD63" s="22">
        <v>648625</v>
      </c>
      <c r="AE63" s="22">
        <v>0</v>
      </c>
      <c r="AF63" s="22">
        <v>0</v>
      </c>
      <c r="AG63" s="22">
        <v>0</v>
      </c>
      <c r="AH63" s="22">
        <v>0</v>
      </c>
      <c r="AI63" s="22">
        <v>2258355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13590725</v>
      </c>
    </row>
    <row r="64" spans="1:43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5957</v>
      </c>
      <c r="G64" s="22">
        <v>0</v>
      </c>
      <c r="H64" s="22">
        <v>0</v>
      </c>
      <c r="I64" s="22">
        <v>35761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52148</v>
      </c>
      <c r="P64" s="22">
        <v>0</v>
      </c>
      <c r="Q64" s="22">
        <v>0</v>
      </c>
      <c r="R64" s="22">
        <v>0</v>
      </c>
      <c r="S64" s="22">
        <v>0</v>
      </c>
      <c r="T64" s="22">
        <v>13842</v>
      </c>
      <c r="U64" s="22">
        <v>58709</v>
      </c>
      <c r="V64" s="22">
        <v>0</v>
      </c>
      <c r="W64" s="22">
        <v>0</v>
      </c>
      <c r="X64" s="22">
        <v>0</v>
      </c>
      <c r="Y64" s="22">
        <v>0</v>
      </c>
      <c r="Z64" s="22">
        <v>1800</v>
      </c>
      <c r="AA64" s="22">
        <v>0</v>
      </c>
      <c r="AB64" s="22">
        <v>1612</v>
      </c>
      <c r="AC64" s="22">
        <v>4326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2533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176688</v>
      </c>
    </row>
    <row r="65" spans="1:43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0</v>
      </c>
      <c r="F65" s="22">
        <v>12422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14784</v>
      </c>
      <c r="M65" s="22">
        <v>0</v>
      </c>
      <c r="N65" s="22">
        <v>0</v>
      </c>
      <c r="O65" s="22">
        <v>175992</v>
      </c>
      <c r="P65" s="22">
        <v>0</v>
      </c>
      <c r="Q65" s="22">
        <v>0</v>
      </c>
      <c r="R65" s="22">
        <v>0</v>
      </c>
      <c r="S65" s="22">
        <v>0</v>
      </c>
      <c r="T65" s="22">
        <v>195021</v>
      </c>
      <c r="U65" s="22">
        <v>15419</v>
      </c>
      <c r="V65" s="22">
        <v>26660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98619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538917</v>
      </c>
    </row>
    <row r="66" spans="1:43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21806</v>
      </c>
      <c r="G66" s="22">
        <v>0</v>
      </c>
      <c r="H66" s="22">
        <v>0</v>
      </c>
      <c r="I66" s="22">
        <v>436179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199477</v>
      </c>
      <c r="P66" s="22">
        <v>0</v>
      </c>
      <c r="Q66" s="22">
        <v>0</v>
      </c>
      <c r="R66" s="22">
        <v>0</v>
      </c>
      <c r="S66" s="22">
        <v>0</v>
      </c>
      <c r="T66" s="22">
        <v>21055</v>
      </c>
      <c r="U66" s="22">
        <v>3180</v>
      </c>
      <c r="V66" s="22">
        <v>103723</v>
      </c>
      <c r="W66" s="22">
        <v>45714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6093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837227</v>
      </c>
    </row>
    <row r="67" spans="1:43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9238</v>
      </c>
      <c r="G67" s="22">
        <v>0</v>
      </c>
      <c r="H67" s="22">
        <v>0</v>
      </c>
      <c r="I67" s="22">
        <v>42990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70053</v>
      </c>
      <c r="P67" s="22">
        <v>61308</v>
      </c>
      <c r="Q67" s="22">
        <v>0</v>
      </c>
      <c r="R67" s="22">
        <v>0</v>
      </c>
      <c r="S67" s="22">
        <v>0</v>
      </c>
      <c r="T67" s="22">
        <v>62035</v>
      </c>
      <c r="U67" s="22">
        <v>34938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64326</v>
      </c>
      <c r="AB67" s="22">
        <v>46843</v>
      </c>
      <c r="AC67" s="22">
        <v>13537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174725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579993</v>
      </c>
    </row>
    <row r="68" spans="1:43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70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145452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305</v>
      </c>
      <c r="AC68" s="22">
        <v>53418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638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199883</v>
      </c>
    </row>
    <row r="69" spans="1:43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79064</v>
      </c>
      <c r="F69" s="22">
        <v>1693550</v>
      </c>
      <c r="G69" s="22">
        <v>0</v>
      </c>
      <c r="H69" s="22">
        <v>0</v>
      </c>
      <c r="I69" s="22">
        <v>547238</v>
      </c>
      <c r="J69" s="22">
        <v>5028</v>
      </c>
      <c r="K69" s="22">
        <v>0</v>
      </c>
      <c r="L69" s="22">
        <v>22708</v>
      </c>
      <c r="M69" s="22">
        <v>0</v>
      </c>
      <c r="N69" s="22">
        <v>0</v>
      </c>
      <c r="O69" s="22">
        <v>519476</v>
      </c>
      <c r="P69" s="22">
        <v>0</v>
      </c>
      <c r="Q69" s="22">
        <v>0</v>
      </c>
      <c r="R69" s="22">
        <v>0</v>
      </c>
      <c r="S69" s="22">
        <v>0</v>
      </c>
      <c r="T69" s="22">
        <v>2250099</v>
      </c>
      <c r="U69" s="22">
        <v>2407666</v>
      </c>
      <c r="V69" s="22">
        <v>1330430</v>
      </c>
      <c r="W69" s="22">
        <v>0</v>
      </c>
      <c r="X69" s="22">
        <v>438564</v>
      </c>
      <c r="Y69" s="22">
        <v>0</v>
      </c>
      <c r="Z69" s="22">
        <v>0</v>
      </c>
      <c r="AA69" s="22">
        <v>0</v>
      </c>
      <c r="AB69" s="22">
        <v>234354</v>
      </c>
      <c r="AC69" s="22">
        <v>551437</v>
      </c>
      <c r="AD69" s="22">
        <v>2665540</v>
      </c>
      <c r="AE69" s="22">
        <v>0</v>
      </c>
      <c r="AF69" s="22">
        <v>0</v>
      </c>
      <c r="AG69" s="22">
        <v>0</v>
      </c>
      <c r="AH69" s="22">
        <v>0</v>
      </c>
      <c r="AI69" s="22">
        <v>242112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12987266</v>
      </c>
    </row>
    <row r="70" spans="1:43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0</v>
      </c>
      <c r="F70" s="22">
        <v>354111</v>
      </c>
      <c r="G70" s="22">
        <v>0</v>
      </c>
      <c r="H70" s="22">
        <v>0</v>
      </c>
      <c r="I70" s="22">
        <v>1032966</v>
      </c>
      <c r="J70" s="22">
        <v>0</v>
      </c>
      <c r="K70" s="22">
        <v>0</v>
      </c>
      <c r="L70" s="22">
        <v>209471</v>
      </c>
      <c r="M70" s="22">
        <v>0</v>
      </c>
      <c r="N70" s="22">
        <v>0</v>
      </c>
      <c r="O70" s="22">
        <v>4805874</v>
      </c>
      <c r="P70" s="22">
        <v>0</v>
      </c>
      <c r="Q70" s="22">
        <v>0</v>
      </c>
      <c r="R70" s="22">
        <v>0</v>
      </c>
      <c r="S70" s="22">
        <v>0</v>
      </c>
      <c r="T70" s="22">
        <v>4204791</v>
      </c>
      <c r="U70" s="22">
        <v>5430286</v>
      </c>
      <c r="V70" s="22">
        <v>1223584</v>
      </c>
      <c r="W70" s="22">
        <v>0</v>
      </c>
      <c r="X70" s="22">
        <v>0</v>
      </c>
      <c r="Y70" s="22">
        <v>0</v>
      </c>
      <c r="Z70" s="22">
        <v>2003411</v>
      </c>
      <c r="AA70" s="22">
        <v>0</v>
      </c>
      <c r="AB70" s="22">
        <v>1543727</v>
      </c>
      <c r="AC70" s="22">
        <v>53086</v>
      </c>
      <c r="AD70" s="22">
        <v>0</v>
      </c>
      <c r="AE70" s="22">
        <v>0</v>
      </c>
      <c r="AF70" s="22">
        <v>0</v>
      </c>
      <c r="AG70" s="22">
        <v>387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20861694</v>
      </c>
    </row>
    <row r="71" spans="1:43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6493</v>
      </c>
      <c r="G71" s="22">
        <v>0</v>
      </c>
      <c r="H71" s="22">
        <v>0</v>
      </c>
      <c r="I71" s="22">
        <v>33808</v>
      </c>
      <c r="J71" s="22">
        <v>0</v>
      </c>
      <c r="K71" s="22">
        <v>0</v>
      </c>
      <c r="L71" s="22">
        <v>0</v>
      </c>
      <c r="M71" s="22">
        <v>0</v>
      </c>
      <c r="N71" s="22">
        <v>12747</v>
      </c>
      <c r="O71" s="22">
        <v>260935</v>
      </c>
      <c r="P71" s="22">
        <v>0</v>
      </c>
      <c r="Q71" s="22">
        <v>0</v>
      </c>
      <c r="R71" s="22">
        <v>0</v>
      </c>
      <c r="S71" s="22">
        <v>0</v>
      </c>
      <c r="T71" s="22">
        <v>378148</v>
      </c>
      <c r="U71" s="22">
        <v>12094</v>
      </c>
      <c r="V71" s="22">
        <v>9405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25359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6674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745663</v>
      </c>
    </row>
    <row r="72" spans="1:43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95573</v>
      </c>
      <c r="G72" s="22">
        <v>0</v>
      </c>
      <c r="H72" s="22">
        <v>0</v>
      </c>
      <c r="I72" s="22">
        <v>2015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281152</v>
      </c>
      <c r="P72" s="22">
        <v>0</v>
      </c>
      <c r="Q72" s="22">
        <v>0</v>
      </c>
      <c r="R72" s="22">
        <v>0</v>
      </c>
      <c r="S72" s="22">
        <v>0</v>
      </c>
      <c r="T72" s="22">
        <v>187179</v>
      </c>
      <c r="U72" s="22">
        <v>12003</v>
      </c>
      <c r="V72" s="22">
        <v>41516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2475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2417853</v>
      </c>
      <c r="AN72" s="22">
        <v>0</v>
      </c>
      <c r="AO72" s="22">
        <v>0</v>
      </c>
      <c r="AP72" s="22">
        <v>0</v>
      </c>
      <c r="AQ72" s="22">
        <v>3039766</v>
      </c>
    </row>
    <row r="73" spans="1:43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0</v>
      </c>
      <c r="F73" s="22">
        <v>61565</v>
      </c>
      <c r="G73" s="22">
        <v>0</v>
      </c>
      <c r="H73" s="22">
        <v>0</v>
      </c>
      <c r="I73" s="22">
        <v>183320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145899</v>
      </c>
      <c r="P73" s="22">
        <v>7313</v>
      </c>
      <c r="Q73" s="22">
        <v>0</v>
      </c>
      <c r="R73" s="22">
        <v>0</v>
      </c>
      <c r="S73" s="22">
        <v>0</v>
      </c>
      <c r="T73" s="22">
        <v>74461</v>
      </c>
      <c r="U73" s="22">
        <v>14532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11150</v>
      </c>
      <c r="AB73" s="22">
        <v>0</v>
      </c>
      <c r="AC73" s="22">
        <v>18416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120443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637099</v>
      </c>
    </row>
    <row r="74" spans="1:43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1765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172150</v>
      </c>
      <c r="P74" s="22">
        <v>0</v>
      </c>
      <c r="Q74" s="22">
        <v>21705</v>
      </c>
      <c r="R74" s="22">
        <v>0</v>
      </c>
      <c r="S74" s="22">
        <v>0</v>
      </c>
      <c r="T74" s="22">
        <v>0</v>
      </c>
      <c r="U74" s="22">
        <v>0</v>
      </c>
      <c r="V74" s="22">
        <v>62372</v>
      </c>
      <c r="W74" s="22">
        <v>0</v>
      </c>
      <c r="X74" s="22">
        <v>0</v>
      </c>
      <c r="Y74" s="22">
        <v>0</v>
      </c>
      <c r="Z74" s="22">
        <v>2250</v>
      </c>
      <c r="AA74" s="22">
        <v>0</v>
      </c>
      <c r="AB74" s="22">
        <v>1500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261742</v>
      </c>
    </row>
    <row r="75" spans="1:43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0</v>
      </c>
      <c r="F75" s="22">
        <v>23299</v>
      </c>
      <c r="G75" s="22">
        <v>0</v>
      </c>
      <c r="H75" s="22">
        <v>0</v>
      </c>
      <c r="I75" s="22">
        <v>103766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2061572</v>
      </c>
      <c r="P75" s="22">
        <v>0</v>
      </c>
      <c r="Q75" s="22">
        <v>0</v>
      </c>
      <c r="R75" s="22">
        <v>0</v>
      </c>
      <c r="S75" s="22">
        <v>0</v>
      </c>
      <c r="T75" s="22">
        <v>551734</v>
      </c>
      <c r="U75" s="22">
        <v>85267</v>
      </c>
      <c r="V75" s="22">
        <v>297935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4760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317062</v>
      </c>
      <c r="AJ75" s="22">
        <v>2502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3447897</v>
      </c>
    </row>
    <row r="76" spans="1:43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0</v>
      </c>
      <c r="F76" s="22">
        <v>43931</v>
      </c>
      <c r="G76" s="22">
        <v>0</v>
      </c>
      <c r="H76" s="22">
        <v>0</v>
      </c>
      <c r="I76" s="22">
        <v>37310</v>
      </c>
      <c r="J76" s="22">
        <v>0</v>
      </c>
      <c r="K76" s="22">
        <v>0</v>
      </c>
      <c r="L76" s="22">
        <v>12790</v>
      </c>
      <c r="M76" s="22">
        <v>0</v>
      </c>
      <c r="N76" s="22">
        <v>0</v>
      </c>
      <c r="O76" s="22">
        <v>241915</v>
      </c>
      <c r="P76" s="22">
        <v>0</v>
      </c>
      <c r="Q76" s="22">
        <v>0</v>
      </c>
      <c r="R76" s="22">
        <v>0</v>
      </c>
      <c r="S76" s="22">
        <v>0</v>
      </c>
      <c r="T76" s="22">
        <v>429695</v>
      </c>
      <c r="U76" s="22">
        <v>16379</v>
      </c>
      <c r="V76" s="22">
        <v>0</v>
      </c>
      <c r="W76" s="22">
        <v>0</v>
      </c>
      <c r="X76" s="22">
        <v>0</v>
      </c>
      <c r="Y76" s="22">
        <v>0</v>
      </c>
      <c r="Z76" s="22">
        <v>11160</v>
      </c>
      <c r="AA76" s="22">
        <v>0</v>
      </c>
      <c r="AB76" s="22">
        <v>0</v>
      </c>
      <c r="AC76" s="22">
        <v>27624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151441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972245</v>
      </c>
    </row>
    <row r="77" spans="1:43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0</v>
      </c>
      <c r="F77" s="22">
        <v>29328</v>
      </c>
      <c r="G77" s="22">
        <v>0</v>
      </c>
      <c r="H77" s="22">
        <v>0</v>
      </c>
      <c r="I77" s="22">
        <v>135514</v>
      </c>
      <c r="J77" s="22">
        <v>0</v>
      </c>
      <c r="K77" s="22">
        <v>0</v>
      </c>
      <c r="L77" s="22">
        <v>64057</v>
      </c>
      <c r="M77" s="22">
        <v>0</v>
      </c>
      <c r="N77" s="22">
        <v>0</v>
      </c>
      <c r="O77" s="22">
        <v>166967</v>
      </c>
      <c r="P77" s="22">
        <v>0</v>
      </c>
      <c r="Q77" s="22">
        <v>0</v>
      </c>
      <c r="R77" s="22">
        <v>0</v>
      </c>
      <c r="S77" s="22">
        <v>0</v>
      </c>
      <c r="T77" s="22">
        <v>634809</v>
      </c>
      <c r="U77" s="22">
        <v>161048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85392</v>
      </c>
      <c r="AD77" s="22">
        <v>132250</v>
      </c>
      <c r="AE77" s="22">
        <v>0</v>
      </c>
      <c r="AF77" s="22">
        <v>0</v>
      </c>
      <c r="AG77" s="22">
        <v>0</v>
      </c>
      <c r="AH77" s="22">
        <v>0</v>
      </c>
      <c r="AI77" s="22">
        <v>1048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1410413</v>
      </c>
    </row>
    <row r="78" spans="1:43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0</v>
      </c>
      <c r="F78" s="22">
        <v>119110</v>
      </c>
      <c r="G78" s="22">
        <v>0</v>
      </c>
      <c r="H78" s="22">
        <v>0</v>
      </c>
      <c r="I78" s="22">
        <v>309509</v>
      </c>
      <c r="J78" s="22">
        <v>0</v>
      </c>
      <c r="K78" s="22">
        <v>0</v>
      </c>
      <c r="L78" s="22">
        <v>16830</v>
      </c>
      <c r="M78" s="22">
        <v>0</v>
      </c>
      <c r="N78" s="22">
        <v>0</v>
      </c>
      <c r="O78" s="22">
        <v>435592</v>
      </c>
      <c r="P78" s="22">
        <v>0</v>
      </c>
      <c r="Q78" s="22">
        <v>7455</v>
      </c>
      <c r="R78" s="22">
        <v>102987</v>
      </c>
      <c r="S78" s="22">
        <v>0</v>
      </c>
      <c r="T78" s="22">
        <v>6120221</v>
      </c>
      <c r="U78" s="22">
        <v>5105655</v>
      </c>
      <c r="V78" s="22">
        <v>5710</v>
      </c>
      <c r="W78" s="22">
        <v>0</v>
      </c>
      <c r="X78" s="22">
        <v>37261</v>
      </c>
      <c r="Y78" s="22">
        <v>0</v>
      </c>
      <c r="Z78" s="22">
        <v>0</v>
      </c>
      <c r="AA78" s="22">
        <v>0</v>
      </c>
      <c r="AB78" s="22">
        <v>938078</v>
      </c>
      <c r="AC78" s="22">
        <v>4862</v>
      </c>
      <c r="AD78" s="22">
        <v>7300</v>
      </c>
      <c r="AE78" s="22">
        <v>0</v>
      </c>
      <c r="AF78" s="22">
        <v>0</v>
      </c>
      <c r="AG78" s="22">
        <v>0</v>
      </c>
      <c r="AH78" s="22">
        <v>0</v>
      </c>
      <c r="AI78" s="22">
        <v>27948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13238518</v>
      </c>
    </row>
    <row r="79" spans="1:43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0</v>
      </c>
      <c r="F79" s="22">
        <v>71079</v>
      </c>
      <c r="G79" s="22">
        <v>0</v>
      </c>
      <c r="H79" s="22">
        <v>0</v>
      </c>
      <c r="I79" s="22">
        <v>270093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225660</v>
      </c>
      <c r="P79" s="22">
        <v>0</v>
      </c>
      <c r="Q79" s="22">
        <v>0</v>
      </c>
      <c r="R79" s="22">
        <v>0</v>
      </c>
      <c r="S79" s="22">
        <v>0</v>
      </c>
      <c r="T79" s="22">
        <v>1604378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179306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284459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2634975</v>
      </c>
    </row>
    <row r="80" spans="1:43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38916</v>
      </c>
      <c r="G80" s="22">
        <v>0</v>
      </c>
      <c r="H80" s="22">
        <v>0</v>
      </c>
      <c r="I80" s="22">
        <v>115656</v>
      </c>
      <c r="J80" s="22">
        <v>16560</v>
      </c>
      <c r="K80" s="22">
        <v>0</v>
      </c>
      <c r="L80" s="22">
        <v>0</v>
      </c>
      <c r="M80" s="22">
        <v>0</v>
      </c>
      <c r="N80" s="22">
        <v>0</v>
      </c>
      <c r="O80" s="22">
        <v>70765</v>
      </c>
      <c r="P80" s="22">
        <v>0</v>
      </c>
      <c r="Q80" s="22">
        <v>0</v>
      </c>
      <c r="R80" s="22">
        <v>0</v>
      </c>
      <c r="S80" s="22">
        <v>0</v>
      </c>
      <c r="T80" s="22">
        <v>739563</v>
      </c>
      <c r="U80" s="22">
        <v>149677</v>
      </c>
      <c r="V80" s="22">
        <v>964679</v>
      </c>
      <c r="W80" s="22">
        <v>0</v>
      </c>
      <c r="X80" s="22">
        <v>45060</v>
      </c>
      <c r="Y80" s="22">
        <v>0</v>
      </c>
      <c r="Z80" s="22">
        <v>0</v>
      </c>
      <c r="AA80" s="22">
        <v>0</v>
      </c>
      <c r="AB80" s="22">
        <v>107388</v>
      </c>
      <c r="AC80" s="22">
        <v>2104</v>
      </c>
      <c r="AD80" s="22">
        <v>0</v>
      </c>
      <c r="AE80" s="22">
        <v>0</v>
      </c>
      <c r="AF80" s="22">
        <v>0</v>
      </c>
      <c r="AG80" s="22">
        <v>0</v>
      </c>
      <c r="AH80" s="22">
        <v>63493</v>
      </c>
      <c r="AI80" s="22">
        <v>0</v>
      </c>
      <c r="AJ80" s="22">
        <v>0</v>
      </c>
      <c r="AK80" s="22">
        <v>0</v>
      </c>
      <c r="AL80" s="22">
        <v>0</v>
      </c>
      <c r="AM80" s="22">
        <v>4241261</v>
      </c>
      <c r="AN80" s="22">
        <v>0</v>
      </c>
      <c r="AO80" s="22">
        <v>0</v>
      </c>
      <c r="AP80" s="22">
        <v>0</v>
      </c>
      <c r="AQ80" s="22">
        <v>6555122</v>
      </c>
    </row>
    <row r="81" spans="1:43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14458</v>
      </c>
      <c r="G81" s="22">
        <v>0</v>
      </c>
      <c r="H81" s="22">
        <v>0</v>
      </c>
      <c r="I81" s="22">
        <v>124094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405559</v>
      </c>
      <c r="P81" s="22">
        <v>0</v>
      </c>
      <c r="Q81" s="22">
        <v>0</v>
      </c>
      <c r="R81" s="22">
        <v>0</v>
      </c>
      <c r="S81" s="22">
        <v>0</v>
      </c>
      <c r="T81" s="22">
        <v>367824</v>
      </c>
      <c r="U81" s="22">
        <v>0</v>
      </c>
      <c r="V81" s="22">
        <v>114831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14079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54299</v>
      </c>
      <c r="AJ81" s="22">
        <v>0</v>
      </c>
      <c r="AK81" s="22">
        <v>0</v>
      </c>
      <c r="AL81" s="22">
        <v>0</v>
      </c>
      <c r="AM81" s="22">
        <v>2235657</v>
      </c>
      <c r="AN81" s="22">
        <v>0</v>
      </c>
      <c r="AO81" s="22">
        <v>0</v>
      </c>
      <c r="AP81" s="22">
        <v>0</v>
      </c>
      <c r="AQ81" s="22">
        <v>3330801</v>
      </c>
    </row>
    <row r="82" spans="1:43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0</v>
      </c>
      <c r="F82" s="22">
        <v>15488</v>
      </c>
      <c r="G82" s="22">
        <v>0</v>
      </c>
      <c r="H82" s="22">
        <v>0</v>
      </c>
      <c r="I82" s="22">
        <v>489300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979158</v>
      </c>
      <c r="P82" s="22">
        <v>0</v>
      </c>
      <c r="Q82" s="22">
        <v>0</v>
      </c>
      <c r="R82" s="22">
        <v>0</v>
      </c>
      <c r="S82" s="22">
        <v>0</v>
      </c>
      <c r="T82" s="22">
        <v>494084</v>
      </c>
      <c r="U82" s="22">
        <v>197053</v>
      </c>
      <c r="V82" s="22">
        <v>41866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1241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9650626</v>
      </c>
      <c r="AN82" s="22">
        <v>0</v>
      </c>
      <c r="AO82" s="22">
        <v>0</v>
      </c>
      <c r="AP82" s="22">
        <v>0</v>
      </c>
      <c r="AQ82" s="22">
        <v>11868816</v>
      </c>
    </row>
    <row r="83" spans="1:43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0</v>
      </c>
      <c r="F83" s="22">
        <v>21063</v>
      </c>
      <c r="G83" s="22">
        <v>7967</v>
      </c>
      <c r="H83" s="22">
        <v>0</v>
      </c>
      <c r="I83" s="22">
        <v>530060</v>
      </c>
      <c r="J83" s="22">
        <v>0</v>
      </c>
      <c r="K83" s="22">
        <v>11342</v>
      </c>
      <c r="L83" s="22">
        <v>53355</v>
      </c>
      <c r="M83" s="22">
        <v>0</v>
      </c>
      <c r="N83" s="22">
        <v>934</v>
      </c>
      <c r="O83" s="22">
        <v>973354</v>
      </c>
      <c r="P83" s="22">
        <v>0</v>
      </c>
      <c r="Q83" s="22">
        <v>0</v>
      </c>
      <c r="R83" s="22">
        <v>0</v>
      </c>
      <c r="S83" s="22">
        <v>0</v>
      </c>
      <c r="T83" s="22">
        <v>24744</v>
      </c>
      <c r="U83" s="22">
        <v>0</v>
      </c>
      <c r="V83" s="22">
        <v>2511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326440</v>
      </c>
      <c r="AC83" s="22">
        <v>8902</v>
      </c>
      <c r="AD83" s="22">
        <v>0</v>
      </c>
      <c r="AE83" s="22">
        <v>0</v>
      </c>
      <c r="AF83" s="22">
        <v>236775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2197447</v>
      </c>
    </row>
    <row r="84" spans="1:43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121400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170179</v>
      </c>
      <c r="P84" s="22">
        <v>0</v>
      </c>
      <c r="Q84" s="22">
        <v>0</v>
      </c>
      <c r="R84" s="22">
        <v>0</v>
      </c>
      <c r="S84" s="22">
        <v>0</v>
      </c>
      <c r="T84" s="22">
        <v>45450</v>
      </c>
      <c r="U84" s="22">
        <v>22520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22740</v>
      </c>
      <c r="AC84" s="22">
        <v>5568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477025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864882</v>
      </c>
    </row>
    <row r="85" spans="1:43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16222</v>
      </c>
      <c r="G85" s="22">
        <v>0</v>
      </c>
      <c r="H85" s="22">
        <v>2770</v>
      </c>
      <c r="I85" s="22">
        <v>0</v>
      </c>
      <c r="J85" s="22">
        <v>0</v>
      </c>
      <c r="K85" s="22">
        <v>0</v>
      </c>
      <c r="L85" s="22">
        <v>2550</v>
      </c>
      <c r="M85" s="22">
        <v>0</v>
      </c>
      <c r="N85" s="22">
        <v>0</v>
      </c>
      <c r="O85" s="22">
        <v>472244</v>
      </c>
      <c r="P85" s="22">
        <v>0</v>
      </c>
      <c r="Q85" s="22">
        <v>0</v>
      </c>
      <c r="R85" s="22">
        <v>0</v>
      </c>
      <c r="S85" s="22">
        <v>0</v>
      </c>
      <c r="T85" s="22">
        <v>77695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138695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710176</v>
      </c>
    </row>
    <row r="86" spans="1:43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0</v>
      </c>
      <c r="F86" s="22">
        <v>290077</v>
      </c>
      <c r="G86" s="22">
        <v>0</v>
      </c>
      <c r="H86" s="22">
        <v>0</v>
      </c>
      <c r="I86" s="22">
        <v>125964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189922</v>
      </c>
      <c r="P86" s="22">
        <v>1901</v>
      </c>
      <c r="Q86" s="22">
        <v>0</v>
      </c>
      <c r="R86" s="22">
        <v>0</v>
      </c>
      <c r="S86" s="22">
        <v>0</v>
      </c>
      <c r="T86" s="22">
        <v>644288</v>
      </c>
      <c r="U86" s="22">
        <v>120093</v>
      </c>
      <c r="V86" s="22">
        <v>86411</v>
      </c>
      <c r="W86" s="22">
        <v>0</v>
      </c>
      <c r="X86" s="22">
        <v>0</v>
      </c>
      <c r="Y86" s="22">
        <v>0</v>
      </c>
      <c r="Z86" s="22">
        <v>11050</v>
      </c>
      <c r="AA86" s="22">
        <v>0</v>
      </c>
      <c r="AB86" s="22">
        <v>6060</v>
      </c>
      <c r="AC86" s="22">
        <v>19758</v>
      </c>
      <c r="AD86" s="22">
        <v>0</v>
      </c>
      <c r="AE86" s="22">
        <v>0</v>
      </c>
      <c r="AF86" s="22">
        <v>0</v>
      </c>
      <c r="AG86" s="22">
        <v>0</v>
      </c>
      <c r="AH86" s="22">
        <v>140233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1635757</v>
      </c>
    </row>
    <row r="87" spans="1:43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0</v>
      </c>
      <c r="F87" s="22">
        <v>77264</v>
      </c>
      <c r="G87" s="22">
        <v>0</v>
      </c>
      <c r="H87" s="22">
        <v>0</v>
      </c>
      <c r="I87" s="22">
        <v>780355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1202393</v>
      </c>
      <c r="P87" s="22">
        <v>0</v>
      </c>
      <c r="Q87" s="22">
        <v>0</v>
      </c>
      <c r="R87" s="22">
        <v>0</v>
      </c>
      <c r="S87" s="22">
        <v>0</v>
      </c>
      <c r="T87" s="22">
        <v>514704</v>
      </c>
      <c r="U87" s="22">
        <v>486036</v>
      </c>
      <c r="V87" s="22">
        <v>335918</v>
      </c>
      <c r="W87" s="22">
        <v>0</v>
      </c>
      <c r="X87" s="22">
        <v>23419</v>
      </c>
      <c r="Y87" s="22">
        <v>0</v>
      </c>
      <c r="Z87" s="22">
        <v>0</v>
      </c>
      <c r="AA87" s="22">
        <v>0</v>
      </c>
      <c r="AB87" s="22">
        <v>92200</v>
      </c>
      <c r="AC87" s="22">
        <v>98322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34591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3645202</v>
      </c>
    </row>
    <row r="88" spans="1:43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0</v>
      </c>
      <c r="F88" s="22">
        <v>486897</v>
      </c>
      <c r="G88" s="22">
        <v>0</v>
      </c>
      <c r="H88" s="22">
        <v>144389</v>
      </c>
      <c r="I88" s="22">
        <v>159025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251951</v>
      </c>
      <c r="P88" s="22">
        <v>0</v>
      </c>
      <c r="Q88" s="22">
        <v>0</v>
      </c>
      <c r="R88" s="22">
        <v>0</v>
      </c>
      <c r="S88" s="22">
        <v>0</v>
      </c>
      <c r="T88" s="22">
        <v>667072</v>
      </c>
      <c r="U88" s="22">
        <v>682637</v>
      </c>
      <c r="V88" s="22">
        <v>72648</v>
      </c>
      <c r="W88" s="22">
        <v>0</v>
      </c>
      <c r="X88" s="22">
        <v>0</v>
      </c>
      <c r="Y88" s="22">
        <v>0</v>
      </c>
      <c r="Z88" s="22">
        <v>2050</v>
      </c>
      <c r="AA88" s="22">
        <v>0</v>
      </c>
      <c r="AB88" s="22">
        <v>0</v>
      </c>
      <c r="AC88" s="22">
        <v>100462</v>
      </c>
      <c r="AD88" s="22">
        <v>156611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2723742</v>
      </c>
    </row>
    <row r="89" spans="1:43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0</v>
      </c>
      <c r="F89" s="22">
        <v>32353</v>
      </c>
      <c r="G89" s="22">
        <v>0</v>
      </c>
      <c r="H89" s="22">
        <v>0</v>
      </c>
      <c r="I89" s="22">
        <v>327311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47783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5980</v>
      </c>
      <c r="AA89" s="22">
        <v>0</v>
      </c>
      <c r="AB89" s="22">
        <v>237237</v>
      </c>
      <c r="AC89" s="22">
        <v>62580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4688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717932</v>
      </c>
    </row>
    <row r="90" spans="1:43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0</v>
      </c>
      <c r="F90" s="22">
        <v>17450</v>
      </c>
      <c r="G90" s="22">
        <v>0</v>
      </c>
      <c r="H90" s="22">
        <v>1663</v>
      </c>
      <c r="I90" s="22">
        <v>0</v>
      </c>
      <c r="J90" s="22">
        <v>2878</v>
      </c>
      <c r="K90" s="22">
        <v>0</v>
      </c>
      <c r="L90" s="22">
        <v>0</v>
      </c>
      <c r="M90" s="22">
        <v>0</v>
      </c>
      <c r="N90" s="22">
        <v>0</v>
      </c>
      <c r="O90" s="22">
        <v>17015</v>
      </c>
      <c r="P90" s="22">
        <v>11282</v>
      </c>
      <c r="Q90" s="22">
        <v>0</v>
      </c>
      <c r="R90" s="22">
        <v>0</v>
      </c>
      <c r="S90" s="22">
        <v>0</v>
      </c>
      <c r="T90" s="22">
        <v>264044</v>
      </c>
      <c r="U90" s="22">
        <v>142766</v>
      </c>
      <c r="V90" s="22">
        <v>33229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20822</v>
      </c>
      <c r="AC90" s="22">
        <v>9900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7024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528073</v>
      </c>
    </row>
    <row r="91" spans="1:43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0</v>
      </c>
      <c r="F91" s="22">
        <v>224325</v>
      </c>
      <c r="G91" s="22">
        <v>0</v>
      </c>
      <c r="H91" s="22">
        <v>93520</v>
      </c>
      <c r="I91" s="22">
        <v>383122</v>
      </c>
      <c r="J91" s="22">
        <v>-20000</v>
      </c>
      <c r="K91" s="22">
        <v>0</v>
      </c>
      <c r="L91" s="22">
        <v>0</v>
      </c>
      <c r="M91" s="22">
        <v>259747</v>
      </c>
      <c r="N91" s="22">
        <v>0</v>
      </c>
      <c r="O91" s="22">
        <v>263763</v>
      </c>
      <c r="P91" s="22">
        <v>12660</v>
      </c>
      <c r="Q91" s="22">
        <v>0</v>
      </c>
      <c r="R91" s="22">
        <v>0</v>
      </c>
      <c r="S91" s="22">
        <v>0</v>
      </c>
      <c r="T91" s="22">
        <v>358780</v>
      </c>
      <c r="U91" s="22">
        <v>253212</v>
      </c>
      <c r="V91" s="22">
        <v>106666</v>
      </c>
      <c r="W91" s="22">
        <v>0</v>
      </c>
      <c r="X91" s="22">
        <v>32894</v>
      </c>
      <c r="Y91" s="22">
        <v>0</v>
      </c>
      <c r="Z91" s="22">
        <v>8150</v>
      </c>
      <c r="AA91" s="22">
        <v>0</v>
      </c>
      <c r="AB91" s="22">
        <v>55215</v>
      </c>
      <c r="AC91" s="22">
        <v>20143</v>
      </c>
      <c r="AD91" s="22">
        <v>219</v>
      </c>
      <c r="AE91" s="22">
        <v>0</v>
      </c>
      <c r="AF91" s="22">
        <v>0</v>
      </c>
      <c r="AG91" s="22">
        <v>0</v>
      </c>
      <c r="AH91" s="22">
        <v>0</v>
      </c>
      <c r="AI91" s="22">
        <v>60871</v>
      </c>
      <c r="AJ91" s="22">
        <v>1057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2114344</v>
      </c>
    </row>
    <row r="92" spans="1:43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0</v>
      </c>
      <c r="F92" s="22">
        <v>84915</v>
      </c>
      <c r="G92" s="22">
        <v>0</v>
      </c>
      <c r="H92" s="22">
        <v>2859</v>
      </c>
      <c r="I92" s="22">
        <v>276251</v>
      </c>
      <c r="J92" s="22">
        <v>0</v>
      </c>
      <c r="K92" s="22">
        <v>0</v>
      </c>
      <c r="L92" s="22">
        <v>38815</v>
      </c>
      <c r="M92" s="22">
        <v>0</v>
      </c>
      <c r="N92" s="22">
        <v>0</v>
      </c>
      <c r="O92" s="22">
        <v>64262</v>
      </c>
      <c r="P92" s="22">
        <v>0</v>
      </c>
      <c r="Q92" s="22">
        <v>0</v>
      </c>
      <c r="R92" s="22">
        <v>0</v>
      </c>
      <c r="S92" s="22">
        <v>0</v>
      </c>
      <c r="T92" s="22">
        <v>2062852</v>
      </c>
      <c r="U92" s="22">
        <v>616434</v>
      </c>
      <c r="V92" s="22">
        <v>575032</v>
      </c>
      <c r="W92" s="22">
        <v>12524</v>
      </c>
      <c r="X92" s="22">
        <v>0</v>
      </c>
      <c r="Y92" s="22">
        <v>0</v>
      </c>
      <c r="Z92" s="22">
        <v>29401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34963</v>
      </c>
      <c r="AH92" s="22">
        <v>0</v>
      </c>
      <c r="AI92" s="22">
        <v>601569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4399877</v>
      </c>
    </row>
    <row r="93" spans="1:43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0</v>
      </c>
      <c r="F93" s="22">
        <v>75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6110771</v>
      </c>
      <c r="M93" s="22">
        <v>0</v>
      </c>
      <c r="N93" s="22">
        <v>3181303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2556303</v>
      </c>
      <c r="U93" s="22">
        <v>6655881</v>
      </c>
      <c r="V93" s="22">
        <v>5334887</v>
      </c>
      <c r="W93" s="22">
        <v>0</v>
      </c>
      <c r="X93" s="22">
        <v>313036</v>
      </c>
      <c r="Y93" s="22">
        <v>0</v>
      </c>
      <c r="Z93" s="22">
        <v>37764</v>
      </c>
      <c r="AA93" s="22">
        <v>0</v>
      </c>
      <c r="AB93" s="22">
        <v>0</v>
      </c>
      <c r="AC93" s="22">
        <v>2881</v>
      </c>
      <c r="AD93" s="22">
        <v>0</v>
      </c>
      <c r="AE93" s="22">
        <v>515364</v>
      </c>
      <c r="AF93" s="22">
        <v>0</v>
      </c>
      <c r="AG93" s="22">
        <v>0</v>
      </c>
      <c r="AH93" s="22">
        <v>0</v>
      </c>
      <c r="AI93" s="22">
        <v>954945</v>
      </c>
      <c r="AJ93" s="22">
        <v>19882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25683092</v>
      </c>
    </row>
    <row r="94" spans="1:43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0</v>
      </c>
      <c r="F94" s="22">
        <v>26779</v>
      </c>
      <c r="G94" s="22">
        <v>0</v>
      </c>
      <c r="H94" s="22">
        <v>0</v>
      </c>
      <c r="I94" s="22">
        <v>194842</v>
      </c>
      <c r="J94" s="22">
        <v>0</v>
      </c>
      <c r="K94" s="22">
        <v>0</v>
      </c>
      <c r="L94" s="22">
        <v>4900</v>
      </c>
      <c r="M94" s="22">
        <v>0</v>
      </c>
      <c r="N94" s="22">
        <v>22514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2829063</v>
      </c>
      <c r="U94" s="22">
        <v>743319</v>
      </c>
      <c r="V94" s="22">
        <v>580034</v>
      </c>
      <c r="W94" s="22">
        <v>0</v>
      </c>
      <c r="X94" s="22">
        <v>0</v>
      </c>
      <c r="Y94" s="22">
        <v>0</v>
      </c>
      <c r="Z94" s="22">
        <v>11600</v>
      </c>
      <c r="AA94" s="22">
        <v>0</v>
      </c>
      <c r="AB94" s="22">
        <v>1120</v>
      </c>
      <c r="AC94" s="22">
        <v>0</v>
      </c>
      <c r="AD94" s="22">
        <v>116623</v>
      </c>
      <c r="AE94" s="22">
        <v>0</v>
      </c>
      <c r="AF94" s="22">
        <v>0</v>
      </c>
      <c r="AG94" s="22">
        <v>0</v>
      </c>
      <c r="AH94" s="22">
        <v>0</v>
      </c>
      <c r="AI94" s="22">
        <v>368260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4899054</v>
      </c>
    </row>
    <row r="95" spans="1:43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3017</v>
      </c>
      <c r="G95" s="22">
        <v>0</v>
      </c>
      <c r="H95" s="22">
        <v>0</v>
      </c>
      <c r="I95" s="22">
        <v>40487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475188</v>
      </c>
      <c r="U95" s="22">
        <v>142157</v>
      </c>
      <c r="V95" s="22">
        <v>85139</v>
      </c>
      <c r="W95" s="22">
        <v>0</v>
      </c>
      <c r="X95" s="22">
        <v>0</v>
      </c>
      <c r="Y95" s="22">
        <v>0</v>
      </c>
      <c r="Z95" s="22">
        <v>4660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29054</v>
      </c>
      <c r="AH95" s="22">
        <v>0</v>
      </c>
      <c r="AI95" s="22">
        <v>68669</v>
      </c>
      <c r="AJ95" s="22">
        <v>3464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9187</v>
      </c>
      <c r="AQ95" s="22">
        <v>861022</v>
      </c>
    </row>
    <row r="96" spans="1:43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5709</v>
      </c>
      <c r="G96" s="22">
        <v>0</v>
      </c>
      <c r="H96" s="22">
        <v>0</v>
      </c>
      <c r="I96" s="22">
        <v>14520</v>
      </c>
      <c r="J96" s="22">
        <v>0</v>
      </c>
      <c r="K96" s="22">
        <v>0</v>
      </c>
      <c r="L96" s="22">
        <v>4997</v>
      </c>
      <c r="M96" s="22">
        <v>0</v>
      </c>
      <c r="N96" s="22">
        <v>0</v>
      </c>
      <c r="O96" s="22">
        <v>4005</v>
      </c>
      <c r="P96" s="22">
        <v>3615</v>
      </c>
      <c r="Q96" s="22">
        <v>0</v>
      </c>
      <c r="R96" s="22">
        <v>0</v>
      </c>
      <c r="S96" s="22">
        <v>0</v>
      </c>
      <c r="T96" s="22">
        <v>925446</v>
      </c>
      <c r="U96" s="22">
        <v>142608</v>
      </c>
      <c r="V96" s="22">
        <v>150143</v>
      </c>
      <c r="W96" s="22">
        <v>0</v>
      </c>
      <c r="X96" s="22">
        <v>17070</v>
      </c>
      <c r="Y96" s="22">
        <v>0</v>
      </c>
      <c r="Z96" s="22">
        <v>7302</v>
      </c>
      <c r="AA96" s="22">
        <v>0</v>
      </c>
      <c r="AB96" s="22">
        <v>0</v>
      </c>
      <c r="AC96" s="22">
        <v>0</v>
      </c>
      <c r="AD96" s="22">
        <v>60925</v>
      </c>
      <c r="AE96" s="22">
        <v>0</v>
      </c>
      <c r="AF96" s="22">
        <v>0</v>
      </c>
      <c r="AG96" s="22">
        <v>0</v>
      </c>
      <c r="AH96" s="22">
        <v>0</v>
      </c>
      <c r="AI96" s="22">
        <v>116451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1452791</v>
      </c>
    </row>
    <row r="97" spans="1:43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921098</v>
      </c>
      <c r="U97" s="22">
        <v>653832</v>
      </c>
      <c r="V97" s="22">
        <v>362112</v>
      </c>
      <c r="W97" s="22">
        <v>0</v>
      </c>
      <c r="X97" s="22">
        <v>10316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513057</v>
      </c>
      <c r="AJ97" s="22">
        <v>18245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2478660</v>
      </c>
    </row>
    <row r="98" spans="1:43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2661</v>
      </c>
      <c r="G98" s="22">
        <v>0</v>
      </c>
      <c r="H98" s="22">
        <v>0</v>
      </c>
      <c r="I98" s="22">
        <v>48878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169579</v>
      </c>
      <c r="U98" s="22">
        <v>135970</v>
      </c>
      <c r="V98" s="22">
        <v>198738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170371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726197</v>
      </c>
    </row>
    <row r="99" spans="1:43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1175</v>
      </c>
      <c r="F99" s="22">
        <v>28555</v>
      </c>
      <c r="G99" s="22">
        <v>1314</v>
      </c>
      <c r="H99" s="22">
        <v>4550</v>
      </c>
      <c r="I99" s="22">
        <v>132457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36517</v>
      </c>
      <c r="P99" s="22">
        <v>0</v>
      </c>
      <c r="Q99" s="22">
        <v>14213</v>
      </c>
      <c r="R99" s="22">
        <v>0</v>
      </c>
      <c r="S99" s="22">
        <v>0</v>
      </c>
      <c r="T99" s="22">
        <v>3723903</v>
      </c>
      <c r="U99" s="22">
        <v>3026046</v>
      </c>
      <c r="V99" s="22">
        <v>1759542</v>
      </c>
      <c r="W99" s="22">
        <v>0</v>
      </c>
      <c r="X99" s="22">
        <v>40609</v>
      </c>
      <c r="Y99" s="22">
        <v>0</v>
      </c>
      <c r="Z99" s="22">
        <v>11075</v>
      </c>
      <c r="AA99" s="22">
        <v>0</v>
      </c>
      <c r="AB99" s="22">
        <v>0</v>
      </c>
      <c r="AC99" s="22">
        <v>144372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1248846</v>
      </c>
      <c r="AJ99" s="22">
        <v>34046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10207220</v>
      </c>
    </row>
    <row r="100" spans="1:43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0</v>
      </c>
      <c r="F100" s="22">
        <v>6818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754</v>
      </c>
      <c r="P100" s="22">
        <v>0</v>
      </c>
      <c r="Q100" s="22">
        <v>0</v>
      </c>
      <c r="R100" s="22">
        <v>0</v>
      </c>
      <c r="S100" s="22">
        <v>0</v>
      </c>
      <c r="T100" s="22">
        <v>537843</v>
      </c>
      <c r="U100" s="22">
        <v>355120</v>
      </c>
      <c r="V100" s="22">
        <v>107157</v>
      </c>
      <c r="W100" s="22">
        <v>0</v>
      </c>
      <c r="X100" s="22">
        <v>4568</v>
      </c>
      <c r="Y100" s="22">
        <v>0</v>
      </c>
      <c r="Z100" s="22">
        <v>30950</v>
      </c>
      <c r="AA100" s="22">
        <v>0</v>
      </c>
      <c r="AB100" s="22">
        <v>110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7048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1050368</v>
      </c>
    </row>
    <row r="101" spans="1:43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0</v>
      </c>
      <c r="F101" s="22">
        <v>64113</v>
      </c>
      <c r="G101" s="22">
        <v>0</v>
      </c>
      <c r="H101" s="22">
        <v>0</v>
      </c>
      <c r="I101" s="22">
        <v>0</v>
      </c>
      <c r="J101" s="22">
        <v>0</v>
      </c>
      <c r="K101" s="22">
        <v>570</v>
      </c>
      <c r="L101" s="22">
        <v>0</v>
      </c>
      <c r="M101" s="22">
        <v>0</v>
      </c>
      <c r="N101" s="22">
        <v>34277</v>
      </c>
      <c r="O101" s="22">
        <v>17515</v>
      </c>
      <c r="P101" s="22">
        <v>0</v>
      </c>
      <c r="Q101" s="22">
        <v>0</v>
      </c>
      <c r="R101" s="22">
        <v>0</v>
      </c>
      <c r="S101" s="22">
        <v>0</v>
      </c>
      <c r="T101" s="22">
        <v>2128651</v>
      </c>
      <c r="U101" s="22">
        <v>1080038</v>
      </c>
      <c r="V101" s="22">
        <v>1842689</v>
      </c>
      <c r="W101" s="22">
        <v>0</v>
      </c>
      <c r="X101" s="22">
        <v>12744</v>
      </c>
      <c r="Y101" s="22">
        <v>0</v>
      </c>
      <c r="Z101" s="22">
        <v>0</v>
      </c>
      <c r="AA101" s="22">
        <v>0</v>
      </c>
      <c r="AB101" s="22">
        <v>10450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159155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5350202</v>
      </c>
    </row>
    <row r="102" spans="1:43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0</v>
      </c>
      <c r="F102" s="22">
        <v>8653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1340104</v>
      </c>
      <c r="U102" s="22">
        <v>0</v>
      </c>
      <c r="V102" s="22">
        <v>0</v>
      </c>
      <c r="W102" s="22">
        <v>0</v>
      </c>
      <c r="X102" s="22">
        <v>18803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527729</v>
      </c>
      <c r="AE102" s="22">
        <v>0</v>
      </c>
      <c r="AF102" s="22">
        <v>0</v>
      </c>
      <c r="AG102" s="22">
        <v>0</v>
      </c>
      <c r="AH102" s="22">
        <v>0</v>
      </c>
      <c r="AI102" s="22">
        <v>10211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1905500</v>
      </c>
    </row>
    <row r="103" spans="1:43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2300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332113</v>
      </c>
      <c r="U103" s="22">
        <v>353581</v>
      </c>
      <c r="V103" s="22">
        <v>142844</v>
      </c>
      <c r="W103" s="22">
        <v>0</v>
      </c>
      <c r="X103" s="22">
        <v>0</v>
      </c>
      <c r="Y103" s="22">
        <v>0</v>
      </c>
      <c r="Z103" s="22">
        <v>11032</v>
      </c>
      <c r="AA103" s="22">
        <v>0</v>
      </c>
      <c r="AB103" s="22">
        <v>0</v>
      </c>
      <c r="AC103" s="22">
        <v>0</v>
      </c>
      <c r="AD103" s="22">
        <v>7800</v>
      </c>
      <c r="AE103" s="22">
        <v>0</v>
      </c>
      <c r="AF103" s="22">
        <v>0</v>
      </c>
      <c r="AG103" s="22">
        <v>0</v>
      </c>
      <c r="AH103" s="22">
        <v>0</v>
      </c>
      <c r="AI103" s="22">
        <v>89410</v>
      </c>
      <c r="AJ103" s="22">
        <v>2933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942013</v>
      </c>
    </row>
    <row r="104" spans="1:43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0</v>
      </c>
      <c r="F104" s="22">
        <v>4635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6707</v>
      </c>
      <c r="O104" s="22">
        <v>6800</v>
      </c>
      <c r="P104" s="22">
        <v>0</v>
      </c>
      <c r="Q104" s="22">
        <v>0</v>
      </c>
      <c r="R104" s="22">
        <v>0</v>
      </c>
      <c r="S104" s="22">
        <v>0</v>
      </c>
      <c r="T104" s="22">
        <v>425322</v>
      </c>
      <c r="U104" s="22">
        <v>182119</v>
      </c>
      <c r="V104" s="22">
        <v>238235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250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25085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889153</v>
      </c>
    </row>
    <row r="105" spans="1:43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0</v>
      </c>
      <c r="F105" s="22">
        <v>60383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338</v>
      </c>
      <c r="P105" s="22">
        <v>0</v>
      </c>
      <c r="Q105" s="22">
        <v>0</v>
      </c>
      <c r="R105" s="22">
        <v>0</v>
      </c>
      <c r="S105" s="22">
        <v>0</v>
      </c>
      <c r="T105" s="22">
        <v>724026</v>
      </c>
      <c r="U105" s="22">
        <v>835245</v>
      </c>
      <c r="V105" s="22">
        <v>293211</v>
      </c>
      <c r="W105" s="22">
        <v>0</v>
      </c>
      <c r="X105" s="22">
        <v>8940</v>
      </c>
      <c r="Y105" s="22">
        <v>0</v>
      </c>
      <c r="Z105" s="22">
        <v>0</v>
      </c>
      <c r="AA105" s="22">
        <v>0</v>
      </c>
      <c r="AB105" s="22">
        <v>14705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271598</v>
      </c>
      <c r="AJ105" s="22">
        <v>1110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2209556</v>
      </c>
    </row>
    <row r="106" spans="1:43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0</v>
      </c>
      <c r="F106" s="22">
        <v>95362</v>
      </c>
      <c r="G106" s="22">
        <v>0</v>
      </c>
      <c r="H106" s="22">
        <v>89774</v>
      </c>
      <c r="I106" s="22">
        <v>216594</v>
      </c>
      <c r="J106" s="22">
        <v>0</v>
      </c>
      <c r="K106" s="22">
        <v>0</v>
      </c>
      <c r="L106" s="22">
        <v>3307388</v>
      </c>
      <c r="M106" s="22">
        <v>0</v>
      </c>
      <c r="N106" s="22">
        <v>1536</v>
      </c>
      <c r="O106" s="22">
        <v>9031</v>
      </c>
      <c r="P106" s="22">
        <v>0</v>
      </c>
      <c r="Q106" s="22">
        <v>0</v>
      </c>
      <c r="R106" s="22">
        <v>0</v>
      </c>
      <c r="S106" s="22">
        <v>0</v>
      </c>
      <c r="T106" s="22">
        <v>5363975</v>
      </c>
      <c r="U106" s="22">
        <v>8767311</v>
      </c>
      <c r="V106" s="22">
        <v>4815837</v>
      </c>
      <c r="W106" s="22">
        <v>0</v>
      </c>
      <c r="X106" s="22">
        <v>31238</v>
      </c>
      <c r="Y106" s="22">
        <v>0</v>
      </c>
      <c r="Z106" s="22">
        <v>95651</v>
      </c>
      <c r="AA106" s="22">
        <v>28750</v>
      </c>
      <c r="AB106" s="22">
        <v>39281</v>
      </c>
      <c r="AC106" s="22">
        <v>0</v>
      </c>
      <c r="AD106" s="22">
        <v>0</v>
      </c>
      <c r="AE106" s="22">
        <v>2050300</v>
      </c>
      <c r="AF106" s="22">
        <v>0</v>
      </c>
      <c r="AG106" s="22">
        <v>25401</v>
      </c>
      <c r="AH106" s="22">
        <v>0</v>
      </c>
      <c r="AI106" s="22">
        <v>83421</v>
      </c>
      <c r="AJ106" s="22">
        <v>46413</v>
      </c>
      <c r="AK106" s="22">
        <v>0</v>
      </c>
      <c r="AL106" s="22">
        <v>3342674</v>
      </c>
      <c r="AM106" s="22">
        <v>0</v>
      </c>
      <c r="AN106" s="22">
        <v>0</v>
      </c>
      <c r="AO106" s="22">
        <v>0</v>
      </c>
      <c r="AP106" s="22">
        <v>0</v>
      </c>
      <c r="AQ106" s="22">
        <v>28409937</v>
      </c>
    </row>
    <row r="107" spans="1:43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52520</v>
      </c>
      <c r="G107" s="22">
        <v>0</v>
      </c>
      <c r="H107" s="22">
        <v>0</v>
      </c>
      <c r="I107" s="22">
        <v>36040</v>
      </c>
      <c r="J107" s="22">
        <v>0</v>
      </c>
      <c r="K107" s="22">
        <v>0</v>
      </c>
      <c r="L107" s="22">
        <v>15535</v>
      </c>
      <c r="M107" s="22">
        <v>0</v>
      </c>
      <c r="N107" s="22">
        <v>0</v>
      </c>
      <c r="O107" s="22">
        <v>254397</v>
      </c>
      <c r="P107" s="22">
        <v>0</v>
      </c>
      <c r="Q107" s="22">
        <v>0</v>
      </c>
      <c r="R107" s="22">
        <v>0</v>
      </c>
      <c r="S107" s="22">
        <v>0</v>
      </c>
      <c r="T107" s="22">
        <v>1494500</v>
      </c>
      <c r="U107" s="22">
        <v>1193916</v>
      </c>
      <c r="V107" s="22">
        <v>447886</v>
      </c>
      <c r="W107" s="22">
        <v>0</v>
      </c>
      <c r="X107" s="22">
        <v>0</v>
      </c>
      <c r="Y107" s="22">
        <v>0</v>
      </c>
      <c r="Z107" s="22">
        <v>27174</v>
      </c>
      <c r="AA107" s="22">
        <v>0</v>
      </c>
      <c r="AB107" s="22">
        <v>99502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1299589</v>
      </c>
      <c r="AJ107" s="22">
        <v>12372</v>
      </c>
      <c r="AK107" s="22">
        <v>0</v>
      </c>
      <c r="AL107" s="22">
        <v>2138</v>
      </c>
      <c r="AM107" s="22">
        <v>0</v>
      </c>
      <c r="AN107" s="22">
        <v>2801111</v>
      </c>
      <c r="AO107" s="22">
        <v>0</v>
      </c>
      <c r="AP107" s="22">
        <v>0</v>
      </c>
      <c r="AQ107" s="22">
        <v>7736680</v>
      </c>
    </row>
    <row r="108" spans="1:43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0</v>
      </c>
      <c r="F108" s="22">
        <v>24736</v>
      </c>
      <c r="G108" s="22">
        <v>0</v>
      </c>
      <c r="H108" s="22">
        <v>0</v>
      </c>
      <c r="I108" s="22">
        <v>234331</v>
      </c>
      <c r="J108" s="22">
        <v>0</v>
      </c>
      <c r="K108" s="22">
        <v>0</v>
      </c>
      <c r="L108" s="22">
        <v>25364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1544162</v>
      </c>
      <c r="U108" s="22">
        <v>790275</v>
      </c>
      <c r="V108" s="22">
        <v>590123</v>
      </c>
      <c r="W108" s="22">
        <v>0</v>
      </c>
      <c r="X108" s="22">
        <v>135287</v>
      </c>
      <c r="Y108" s="22">
        <v>0</v>
      </c>
      <c r="Z108" s="22">
        <v>21365</v>
      </c>
      <c r="AA108" s="22">
        <v>0</v>
      </c>
      <c r="AB108" s="22">
        <v>7650</v>
      </c>
      <c r="AC108" s="22">
        <v>0</v>
      </c>
      <c r="AD108" s="22">
        <v>20980</v>
      </c>
      <c r="AE108" s="22">
        <v>0</v>
      </c>
      <c r="AF108" s="22">
        <v>0</v>
      </c>
      <c r="AG108" s="22">
        <v>0</v>
      </c>
      <c r="AH108" s="22">
        <v>0</v>
      </c>
      <c r="AI108" s="22">
        <v>2380215</v>
      </c>
      <c r="AJ108" s="22">
        <v>31825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5806313</v>
      </c>
    </row>
    <row r="109" spans="1:43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0</v>
      </c>
      <c r="F109" s="22">
        <v>3483</v>
      </c>
      <c r="G109" s="22">
        <v>0</v>
      </c>
      <c r="H109" s="22">
        <v>17130</v>
      </c>
      <c r="I109" s="22">
        <v>101835</v>
      </c>
      <c r="J109" s="22">
        <v>0</v>
      </c>
      <c r="K109" s="22">
        <v>17414</v>
      </c>
      <c r="L109" s="22">
        <v>0</v>
      </c>
      <c r="M109" s="22">
        <v>0</v>
      </c>
      <c r="N109" s="22">
        <v>0</v>
      </c>
      <c r="O109" s="22">
        <v>15139</v>
      </c>
      <c r="P109" s="22">
        <v>2941</v>
      </c>
      <c r="Q109" s="22">
        <v>0</v>
      </c>
      <c r="R109" s="22">
        <v>0</v>
      </c>
      <c r="S109" s="22">
        <v>0</v>
      </c>
      <c r="T109" s="22">
        <v>649687</v>
      </c>
      <c r="U109" s="22">
        <v>216013</v>
      </c>
      <c r="V109" s="22">
        <v>154808</v>
      </c>
      <c r="W109" s="22">
        <v>0</v>
      </c>
      <c r="X109" s="22">
        <v>0</v>
      </c>
      <c r="Y109" s="22">
        <v>0</v>
      </c>
      <c r="Z109" s="22">
        <v>11072</v>
      </c>
      <c r="AA109" s="22">
        <v>32389</v>
      </c>
      <c r="AB109" s="22">
        <v>1846</v>
      </c>
      <c r="AC109" s="22">
        <v>0</v>
      </c>
      <c r="AD109" s="22">
        <v>31564</v>
      </c>
      <c r="AE109" s="22">
        <v>0</v>
      </c>
      <c r="AF109" s="22">
        <v>0</v>
      </c>
      <c r="AG109" s="22">
        <v>0</v>
      </c>
      <c r="AH109" s="22">
        <v>0</v>
      </c>
      <c r="AI109" s="22">
        <v>202275</v>
      </c>
      <c r="AJ109" s="22">
        <v>39508</v>
      </c>
      <c r="AK109" s="22">
        <v>0</v>
      </c>
      <c r="AL109" s="22">
        <v>0</v>
      </c>
      <c r="AM109" s="22">
        <v>603611</v>
      </c>
      <c r="AN109" s="22">
        <v>0</v>
      </c>
      <c r="AO109" s="22">
        <v>0</v>
      </c>
      <c r="AP109" s="22">
        <v>0</v>
      </c>
      <c r="AQ109" s="22">
        <v>2100715</v>
      </c>
    </row>
    <row r="110" spans="1:43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0</v>
      </c>
      <c r="F110" s="22">
        <v>4760</v>
      </c>
      <c r="G110" s="22">
        <v>1369</v>
      </c>
      <c r="H110" s="22">
        <v>0</v>
      </c>
      <c r="I110" s="22">
        <v>55129</v>
      </c>
      <c r="J110" s="22">
        <v>0</v>
      </c>
      <c r="K110" s="22">
        <v>0</v>
      </c>
      <c r="L110" s="22">
        <v>5245</v>
      </c>
      <c r="M110" s="22">
        <v>0</v>
      </c>
      <c r="N110" s="22">
        <v>0</v>
      </c>
      <c r="O110" s="22">
        <v>75433</v>
      </c>
      <c r="P110" s="22">
        <v>0</v>
      </c>
      <c r="Q110" s="22">
        <v>0</v>
      </c>
      <c r="R110" s="22">
        <v>0</v>
      </c>
      <c r="S110" s="22">
        <v>0</v>
      </c>
      <c r="T110" s="22">
        <v>1748192</v>
      </c>
      <c r="U110" s="22">
        <v>623569</v>
      </c>
      <c r="V110" s="22">
        <v>497431</v>
      </c>
      <c r="W110" s="22">
        <v>318069</v>
      </c>
      <c r="X110" s="22">
        <v>0</v>
      </c>
      <c r="Y110" s="22">
        <v>0</v>
      </c>
      <c r="Z110" s="22">
        <v>33504</v>
      </c>
      <c r="AA110" s="22">
        <v>0</v>
      </c>
      <c r="AB110" s="22">
        <v>9411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202037</v>
      </c>
      <c r="AJ110" s="22">
        <v>3808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3577957</v>
      </c>
    </row>
    <row r="111" spans="1:43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700</v>
      </c>
      <c r="F111" s="22">
        <v>17357</v>
      </c>
      <c r="G111" s="22">
        <v>21719</v>
      </c>
      <c r="H111" s="22">
        <v>0</v>
      </c>
      <c r="I111" s="22">
        <v>1034582</v>
      </c>
      <c r="J111" s="22">
        <v>0</v>
      </c>
      <c r="K111" s="22">
        <v>0</v>
      </c>
      <c r="L111" s="22">
        <v>0</v>
      </c>
      <c r="M111" s="22">
        <v>0</v>
      </c>
      <c r="N111" s="22">
        <v>574</v>
      </c>
      <c r="O111" s="22">
        <v>3244</v>
      </c>
      <c r="P111" s="22">
        <v>0</v>
      </c>
      <c r="Q111" s="22">
        <v>0</v>
      </c>
      <c r="R111" s="22">
        <v>525522</v>
      </c>
      <c r="S111" s="22">
        <v>0</v>
      </c>
      <c r="T111" s="22">
        <v>2407579</v>
      </c>
      <c r="U111" s="22">
        <v>1904660</v>
      </c>
      <c r="V111" s="22">
        <v>1160721</v>
      </c>
      <c r="W111" s="22">
        <v>0</v>
      </c>
      <c r="X111" s="22">
        <v>0</v>
      </c>
      <c r="Y111" s="22">
        <v>0</v>
      </c>
      <c r="Z111" s="22">
        <v>97158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817911</v>
      </c>
      <c r="AJ111" s="22">
        <v>20544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8012271</v>
      </c>
    </row>
    <row r="112" spans="1:43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0</v>
      </c>
      <c r="F112" s="22">
        <v>7875</v>
      </c>
      <c r="G112" s="22">
        <v>0</v>
      </c>
      <c r="H112" s="22">
        <v>0</v>
      </c>
      <c r="I112" s="22">
        <v>273246</v>
      </c>
      <c r="J112" s="22">
        <v>0</v>
      </c>
      <c r="K112" s="22">
        <v>0</v>
      </c>
      <c r="L112" s="22">
        <v>29365</v>
      </c>
      <c r="M112" s="22">
        <v>0</v>
      </c>
      <c r="N112" s="22">
        <v>0</v>
      </c>
      <c r="O112" s="22">
        <v>3559</v>
      </c>
      <c r="P112" s="22">
        <v>0</v>
      </c>
      <c r="Q112" s="22">
        <v>0</v>
      </c>
      <c r="R112" s="22">
        <v>72369</v>
      </c>
      <c r="S112" s="22">
        <v>0</v>
      </c>
      <c r="T112" s="22">
        <v>654160</v>
      </c>
      <c r="U112" s="22">
        <v>557409</v>
      </c>
      <c r="V112" s="22">
        <v>455105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1175</v>
      </c>
      <c r="AE112" s="22">
        <v>0</v>
      </c>
      <c r="AF112" s="22">
        <v>0</v>
      </c>
      <c r="AG112" s="22">
        <v>0</v>
      </c>
      <c r="AH112" s="22">
        <v>0</v>
      </c>
      <c r="AI112" s="22">
        <v>56834</v>
      </c>
      <c r="AJ112" s="22">
        <v>5781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2116878</v>
      </c>
    </row>
    <row r="113" spans="1:43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0</v>
      </c>
      <c r="F113" s="22">
        <v>182331</v>
      </c>
      <c r="G113" s="22">
        <v>0</v>
      </c>
      <c r="H113" s="22">
        <v>0</v>
      </c>
      <c r="I113" s="22">
        <v>67570</v>
      </c>
      <c r="J113" s="22">
        <v>0</v>
      </c>
      <c r="K113" s="22">
        <v>0</v>
      </c>
      <c r="L113" s="22">
        <v>0</v>
      </c>
      <c r="M113" s="22">
        <v>0</v>
      </c>
      <c r="N113" s="22">
        <v>168256</v>
      </c>
      <c r="O113" s="22">
        <v>362</v>
      </c>
      <c r="P113" s="22">
        <v>0</v>
      </c>
      <c r="Q113" s="22">
        <v>0</v>
      </c>
      <c r="R113" s="22">
        <v>1036433</v>
      </c>
      <c r="S113" s="22">
        <v>0</v>
      </c>
      <c r="T113" s="22">
        <v>8453474</v>
      </c>
      <c r="U113" s="22">
        <v>9489529</v>
      </c>
      <c r="V113" s="22">
        <v>4910161</v>
      </c>
      <c r="W113" s="22">
        <v>0</v>
      </c>
      <c r="X113" s="22">
        <v>17476</v>
      </c>
      <c r="Y113" s="22">
        <v>0</v>
      </c>
      <c r="Z113" s="22">
        <v>0</v>
      </c>
      <c r="AA113" s="22">
        <v>0</v>
      </c>
      <c r="AB113" s="22">
        <v>601312</v>
      </c>
      <c r="AC113" s="22">
        <v>170143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1917</v>
      </c>
      <c r="AJ113" s="22">
        <v>841613</v>
      </c>
      <c r="AK113" s="22">
        <v>0</v>
      </c>
      <c r="AL113" s="22">
        <v>13083</v>
      </c>
      <c r="AM113" s="22">
        <v>0</v>
      </c>
      <c r="AN113" s="22">
        <v>0</v>
      </c>
      <c r="AO113" s="22">
        <v>0</v>
      </c>
      <c r="AP113" s="22">
        <v>0</v>
      </c>
      <c r="AQ113" s="22">
        <v>25953660</v>
      </c>
    </row>
    <row r="114" spans="1:43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0</v>
      </c>
      <c r="F114" s="22">
        <v>967</v>
      </c>
      <c r="G114" s="22">
        <v>0</v>
      </c>
      <c r="H114" s="22">
        <v>0</v>
      </c>
      <c r="I114" s="22">
        <v>48507</v>
      </c>
      <c r="J114" s="22">
        <v>0</v>
      </c>
      <c r="K114" s="22">
        <v>0</v>
      </c>
      <c r="L114" s="22">
        <v>0</v>
      </c>
      <c r="M114" s="22">
        <v>0</v>
      </c>
      <c r="N114" s="22">
        <v>1930</v>
      </c>
      <c r="O114" s="22">
        <v>0</v>
      </c>
      <c r="P114" s="22">
        <v>10841</v>
      </c>
      <c r="Q114" s="22">
        <v>0</v>
      </c>
      <c r="R114" s="22">
        <v>0</v>
      </c>
      <c r="S114" s="22">
        <v>0</v>
      </c>
      <c r="T114" s="22">
        <v>504614</v>
      </c>
      <c r="U114" s="22">
        <v>144288</v>
      </c>
      <c r="V114" s="22">
        <v>135098</v>
      </c>
      <c r="W114" s="22">
        <v>0</v>
      </c>
      <c r="X114" s="22">
        <v>0</v>
      </c>
      <c r="Y114" s="22">
        <v>0</v>
      </c>
      <c r="Z114" s="22">
        <v>6950</v>
      </c>
      <c r="AA114" s="22">
        <v>0</v>
      </c>
      <c r="AB114" s="22">
        <v>0</v>
      </c>
      <c r="AC114" s="22">
        <v>0</v>
      </c>
      <c r="AD114" s="22">
        <v>13000</v>
      </c>
      <c r="AE114" s="22">
        <v>0</v>
      </c>
      <c r="AF114" s="22">
        <v>0</v>
      </c>
      <c r="AG114" s="22">
        <v>0</v>
      </c>
      <c r="AH114" s="22">
        <v>0</v>
      </c>
      <c r="AI114" s="22">
        <v>134389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1000584</v>
      </c>
    </row>
    <row r="115" spans="1:43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0</v>
      </c>
      <c r="F115" s="22">
        <v>54863</v>
      </c>
      <c r="G115" s="22">
        <v>0</v>
      </c>
      <c r="H115" s="22">
        <v>0</v>
      </c>
      <c r="I115" s="22">
        <v>176318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236</v>
      </c>
      <c r="P115" s="22">
        <v>0</v>
      </c>
      <c r="Q115" s="22">
        <v>0</v>
      </c>
      <c r="R115" s="22">
        <v>0</v>
      </c>
      <c r="S115" s="22">
        <v>0</v>
      </c>
      <c r="T115" s="22">
        <v>1619009</v>
      </c>
      <c r="U115" s="22">
        <v>976819</v>
      </c>
      <c r="V115" s="22">
        <v>468241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354499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3649985</v>
      </c>
    </row>
    <row r="116" spans="1:43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0</v>
      </c>
      <c r="F116" s="22">
        <v>3418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1859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383495</v>
      </c>
      <c r="U116" s="22">
        <v>294424</v>
      </c>
      <c r="V116" s="22">
        <v>189752</v>
      </c>
      <c r="W116" s="22">
        <v>0</v>
      </c>
      <c r="X116" s="22">
        <v>0</v>
      </c>
      <c r="Y116" s="22">
        <v>0</v>
      </c>
      <c r="Z116" s="22">
        <v>1200</v>
      </c>
      <c r="AA116" s="22">
        <v>0</v>
      </c>
      <c r="AB116" s="22">
        <v>0</v>
      </c>
      <c r="AC116" s="22">
        <v>0</v>
      </c>
      <c r="AD116" s="22">
        <v>1431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416631</v>
      </c>
      <c r="AN116" s="22">
        <v>0</v>
      </c>
      <c r="AO116" s="22">
        <v>0</v>
      </c>
      <c r="AP116" s="22">
        <v>0</v>
      </c>
      <c r="AQ116" s="22">
        <v>1292210</v>
      </c>
    </row>
    <row r="117" spans="1:43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0</v>
      </c>
      <c r="F117" s="22">
        <v>711802</v>
      </c>
      <c r="G117" s="22">
        <v>0</v>
      </c>
      <c r="H117" s="22">
        <v>37693</v>
      </c>
      <c r="I117" s="22">
        <v>9690</v>
      </c>
      <c r="J117" s="22">
        <v>0</v>
      </c>
      <c r="K117" s="22">
        <v>0</v>
      </c>
      <c r="L117" s="22">
        <v>6064</v>
      </c>
      <c r="M117" s="22">
        <v>0</v>
      </c>
      <c r="N117" s="22">
        <v>0</v>
      </c>
      <c r="O117" s="22">
        <v>294491</v>
      </c>
      <c r="P117" s="22">
        <v>0</v>
      </c>
      <c r="Q117" s="22">
        <v>0</v>
      </c>
      <c r="R117" s="22">
        <v>0</v>
      </c>
      <c r="S117" s="22">
        <v>0</v>
      </c>
      <c r="T117" s="22">
        <v>2357302</v>
      </c>
      <c r="U117" s="22">
        <v>2397025</v>
      </c>
      <c r="V117" s="22">
        <v>976170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554187</v>
      </c>
      <c r="AJ117" s="22">
        <v>0</v>
      </c>
      <c r="AK117" s="22">
        <v>0</v>
      </c>
      <c r="AL117" s="22">
        <v>0</v>
      </c>
      <c r="AM117" s="22">
        <v>4561028</v>
      </c>
      <c r="AN117" s="22">
        <v>0</v>
      </c>
      <c r="AO117" s="22">
        <v>0</v>
      </c>
      <c r="AP117" s="22">
        <v>19415</v>
      </c>
      <c r="AQ117" s="22">
        <v>11924867</v>
      </c>
    </row>
    <row r="118" spans="1:43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0</v>
      </c>
      <c r="F118" s="22">
        <v>26827</v>
      </c>
      <c r="G118" s="22">
        <v>0</v>
      </c>
      <c r="H118" s="22">
        <v>0</v>
      </c>
      <c r="I118" s="22">
        <v>863790</v>
      </c>
      <c r="J118" s="22">
        <v>0</v>
      </c>
      <c r="K118" s="22">
        <v>0</v>
      </c>
      <c r="L118" s="22">
        <v>30902</v>
      </c>
      <c r="M118" s="22">
        <v>0</v>
      </c>
      <c r="N118" s="22">
        <v>0</v>
      </c>
      <c r="O118" s="22">
        <v>9256</v>
      </c>
      <c r="P118" s="22">
        <v>0</v>
      </c>
      <c r="Q118" s="22">
        <v>0</v>
      </c>
      <c r="R118" s="22">
        <v>138262</v>
      </c>
      <c r="S118" s="22">
        <v>0</v>
      </c>
      <c r="T118" s="22">
        <v>1621346</v>
      </c>
      <c r="U118" s="22">
        <v>1643266</v>
      </c>
      <c r="V118" s="22">
        <v>712902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63475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117773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5227799</v>
      </c>
    </row>
    <row r="119" spans="1:43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0</v>
      </c>
      <c r="F119" s="22">
        <v>60333</v>
      </c>
      <c r="G119" s="22">
        <v>0</v>
      </c>
      <c r="H119" s="22">
        <v>6796</v>
      </c>
      <c r="I119" s="22">
        <v>219244</v>
      </c>
      <c r="J119" s="22">
        <v>0</v>
      </c>
      <c r="K119" s="22">
        <v>0</v>
      </c>
      <c r="L119" s="22">
        <v>1707</v>
      </c>
      <c r="M119" s="22">
        <v>0</v>
      </c>
      <c r="N119" s="22">
        <v>0</v>
      </c>
      <c r="O119" s="22">
        <v>52037</v>
      </c>
      <c r="P119" s="22">
        <v>0</v>
      </c>
      <c r="Q119" s="22">
        <v>0</v>
      </c>
      <c r="R119" s="22">
        <v>0</v>
      </c>
      <c r="S119" s="22">
        <v>0</v>
      </c>
      <c r="T119" s="22">
        <v>2212423</v>
      </c>
      <c r="U119" s="22">
        <v>788699</v>
      </c>
      <c r="V119" s="22">
        <v>494947</v>
      </c>
      <c r="W119" s="22">
        <v>0</v>
      </c>
      <c r="X119" s="22">
        <v>982</v>
      </c>
      <c r="Y119" s="22">
        <v>81907</v>
      </c>
      <c r="Z119" s="22">
        <v>35435</v>
      </c>
      <c r="AA119" s="22">
        <v>0</v>
      </c>
      <c r="AB119" s="22">
        <v>50060</v>
      </c>
      <c r="AC119" s="22">
        <v>6476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511291</v>
      </c>
      <c r="AJ119" s="22">
        <v>1026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4523363</v>
      </c>
    </row>
    <row r="120" spans="1:43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6323</v>
      </c>
      <c r="F120" s="22">
        <v>37750</v>
      </c>
      <c r="G120" s="22">
        <v>0</v>
      </c>
      <c r="H120" s="22">
        <v>1800</v>
      </c>
      <c r="I120" s="22">
        <v>219280</v>
      </c>
      <c r="J120" s="22">
        <v>19001</v>
      </c>
      <c r="K120" s="22">
        <v>0</v>
      </c>
      <c r="L120" s="22">
        <v>0</v>
      </c>
      <c r="M120" s="22">
        <v>0</v>
      </c>
      <c r="N120" s="22">
        <v>38</v>
      </c>
      <c r="O120" s="22">
        <v>5710</v>
      </c>
      <c r="P120" s="22">
        <v>0</v>
      </c>
      <c r="Q120" s="22">
        <v>0</v>
      </c>
      <c r="R120" s="22">
        <v>0</v>
      </c>
      <c r="S120" s="22">
        <v>0</v>
      </c>
      <c r="T120" s="22">
        <v>3005417</v>
      </c>
      <c r="U120" s="22">
        <v>2396975</v>
      </c>
      <c r="V120" s="22">
        <v>2289337</v>
      </c>
      <c r="W120" s="22">
        <v>0</v>
      </c>
      <c r="X120" s="22">
        <v>0</v>
      </c>
      <c r="Y120" s="22">
        <v>11880</v>
      </c>
      <c r="Z120" s="22">
        <v>26859</v>
      </c>
      <c r="AA120" s="22">
        <v>481289</v>
      </c>
      <c r="AB120" s="22">
        <v>0</v>
      </c>
      <c r="AC120" s="22">
        <v>68098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924328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9494085</v>
      </c>
    </row>
    <row r="121" spans="1:43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0</v>
      </c>
      <c r="F121" s="22">
        <v>215909</v>
      </c>
      <c r="G121" s="22">
        <v>0</v>
      </c>
      <c r="H121" s="22">
        <v>472252</v>
      </c>
      <c r="I121" s="22">
        <v>53025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193673</v>
      </c>
      <c r="R121" s="22">
        <v>0</v>
      </c>
      <c r="S121" s="22">
        <v>0</v>
      </c>
      <c r="T121" s="22">
        <v>6845406</v>
      </c>
      <c r="U121" s="22">
        <v>0</v>
      </c>
      <c r="V121" s="22">
        <v>465910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126706</v>
      </c>
      <c r="AE121" s="22">
        <v>0</v>
      </c>
      <c r="AF121" s="22">
        <v>0</v>
      </c>
      <c r="AG121" s="22">
        <v>0</v>
      </c>
      <c r="AH121" s="22">
        <v>0</v>
      </c>
      <c r="AI121" s="22">
        <v>665489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9038370</v>
      </c>
    </row>
    <row r="122" spans="1:43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0</v>
      </c>
      <c r="F122" s="22">
        <v>2334</v>
      </c>
      <c r="G122" s="22">
        <v>0</v>
      </c>
      <c r="H122" s="22">
        <v>0</v>
      </c>
      <c r="I122" s="22">
        <v>21099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1050</v>
      </c>
      <c r="P122" s="22">
        <v>0</v>
      </c>
      <c r="Q122" s="22">
        <v>0</v>
      </c>
      <c r="R122" s="22">
        <v>0</v>
      </c>
      <c r="S122" s="22">
        <v>0</v>
      </c>
      <c r="T122" s="22">
        <v>159513</v>
      </c>
      <c r="U122" s="22">
        <v>227210</v>
      </c>
      <c r="V122" s="22">
        <v>174426</v>
      </c>
      <c r="W122" s="22">
        <v>0</v>
      </c>
      <c r="X122" s="22">
        <v>0</v>
      </c>
      <c r="Y122" s="22">
        <v>0</v>
      </c>
      <c r="Z122" s="22">
        <v>7575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593207</v>
      </c>
    </row>
    <row r="123" spans="1:43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0</v>
      </c>
      <c r="F123" s="22">
        <v>17358</v>
      </c>
      <c r="G123" s="22">
        <v>0</v>
      </c>
      <c r="H123" s="22">
        <v>0</v>
      </c>
      <c r="I123" s="22">
        <v>184679</v>
      </c>
      <c r="J123" s="22">
        <v>0</v>
      </c>
      <c r="K123" s="22">
        <v>0</v>
      </c>
      <c r="L123" s="22">
        <v>1570</v>
      </c>
      <c r="M123" s="22">
        <v>0</v>
      </c>
      <c r="N123" s="22">
        <v>0</v>
      </c>
      <c r="O123" s="22">
        <v>886767</v>
      </c>
      <c r="P123" s="22">
        <v>36710</v>
      </c>
      <c r="Q123" s="22">
        <v>0</v>
      </c>
      <c r="R123" s="22">
        <v>0</v>
      </c>
      <c r="S123" s="22">
        <v>0</v>
      </c>
      <c r="T123" s="22">
        <v>2060043</v>
      </c>
      <c r="U123" s="22">
        <v>2876741</v>
      </c>
      <c r="V123" s="22">
        <v>2285430</v>
      </c>
      <c r="W123" s="22">
        <v>0</v>
      </c>
      <c r="X123" s="22">
        <v>2265</v>
      </c>
      <c r="Y123" s="22">
        <v>0</v>
      </c>
      <c r="Z123" s="22">
        <v>38665</v>
      </c>
      <c r="AA123" s="22">
        <v>66892</v>
      </c>
      <c r="AB123" s="22">
        <v>12400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151215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8620735</v>
      </c>
    </row>
    <row r="124" spans="1:43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0</v>
      </c>
      <c r="F124" s="22">
        <v>5047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4770</v>
      </c>
      <c r="P124" s="22">
        <v>710</v>
      </c>
      <c r="Q124" s="22">
        <v>0</v>
      </c>
      <c r="R124" s="22">
        <v>0</v>
      </c>
      <c r="S124" s="22">
        <v>0</v>
      </c>
      <c r="T124" s="22">
        <v>872725</v>
      </c>
      <c r="U124" s="22">
        <v>199807</v>
      </c>
      <c r="V124" s="22">
        <v>181539</v>
      </c>
      <c r="W124" s="22">
        <v>0</v>
      </c>
      <c r="X124" s="22">
        <v>0</v>
      </c>
      <c r="Y124" s="22">
        <v>0</v>
      </c>
      <c r="Z124" s="22">
        <v>2400</v>
      </c>
      <c r="AA124" s="22">
        <v>0</v>
      </c>
      <c r="AB124" s="22">
        <v>0</v>
      </c>
      <c r="AC124" s="22">
        <v>250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1267248</v>
      </c>
    </row>
    <row r="125" spans="1:43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20841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14</v>
      </c>
      <c r="P125" s="22">
        <v>0</v>
      </c>
      <c r="Q125" s="22">
        <v>0</v>
      </c>
      <c r="R125" s="22">
        <v>0</v>
      </c>
      <c r="S125" s="22">
        <v>0</v>
      </c>
      <c r="T125" s="22">
        <v>1935960</v>
      </c>
      <c r="U125" s="22">
        <v>681222</v>
      </c>
      <c r="V125" s="22">
        <v>590336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391948</v>
      </c>
      <c r="AJ125" s="22">
        <v>0</v>
      </c>
      <c r="AK125" s="22">
        <v>17616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3637937</v>
      </c>
    </row>
    <row r="126" spans="1:43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21846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1493</v>
      </c>
      <c r="O126" s="22">
        <v>2775</v>
      </c>
      <c r="P126" s="22">
        <v>0</v>
      </c>
      <c r="Q126" s="22">
        <v>0</v>
      </c>
      <c r="R126" s="22">
        <v>0</v>
      </c>
      <c r="S126" s="22">
        <v>0</v>
      </c>
      <c r="T126" s="22">
        <v>678223</v>
      </c>
      <c r="U126" s="22">
        <v>101881</v>
      </c>
      <c r="V126" s="22">
        <v>144040</v>
      </c>
      <c r="W126" s="22">
        <v>0</v>
      </c>
      <c r="X126" s="22">
        <v>16413</v>
      </c>
      <c r="Y126" s="22">
        <v>0</v>
      </c>
      <c r="Z126" s="22">
        <v>15513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58411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1040595</v>
      </c>
    </row>
    <row r="127" spans="1:43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0</v>
      </c>
      <c r="F127" s="22">
        <v>8700</v>
      </c>
      <c r="G127" s="22">
        <v>0</v>
      </c>
      <c r="H127" s="22">
        <v>0</v>
      </c>
      <c r="I127" s="22">
        <v>27676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1920</v>
      </c>
      <c r="P127" s="22">
        <v>0</v>
      </c>
      <c r="Q127" s="22">
        <v>0</v>
      </c>
      <c r="R127" s="22">
        <v>0</v>
      </c>
      <c r="S127" s="22">
        <v>0</v>
      </c>
      <c r="T127" s="22">
        <v>1508109</v>
      </c>
      <c r="U127" s="22">
        <v>1048706</v>
      </c>
      <c r="V127" s="22">
        <v>525829</v>
      </c>
      <c r="W127" s="22">
        <v>0</v>
      </c>
      <c r="X127" s="22">
        <v>5058</v>
      </c>
      <c r="Y127" s="22">
        <v>0</v>
      </c>
      <c r="Z127" s="22">
        <v>31040</v>
      </c>
      <c r="AA127" s="22">
        <v>0</v>
      </c>
      <c r="AB127" s="22">
        <v>6550</v>
      </c>
      <c r="AC127" s="22">
        <v>0</v>
      </c>
      <c r="AD127" s="22">
        <v>667470</v>
      </c>
      <c r="AE127" s="22">
        <v>0</v>
      </c>
      <c r="AF127" s="22">
        <v>0</v>
      </c>
      <c r="AG127" s="22">
        <v>0</v>
      </c>
      <c r="AH127" s="22">
        <v>0</v>
      </c>
      <c r="AI127" s="22">
        <v>6288</v>
      </c>
      <c r="AJ127" s="22">
        <v>21846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3859192</v>
      </c>
    </row>
    <row r="128" spans="1:43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0</v>
      </c>
      <c r="F128" s="22">
        <v>2347</v>
      </c>
      <c r="G128" s="22">
        <v>0</v>
      </c>
      <c r="H128" s="22">
        <v>0</v>
      </c>
      <c r="I128" s="22">
        <v>28870</v>
      </c>
      <c r="J128" s="22">
        <v>55885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990450</v>
      </c>
      <c r="U128" s="22">
        <v>873658</v>
      </c>
      <c r="V128" s="22">
        <v>338175</v>
      </c>
      <c r="W128" s="22">
        <v>0</v>
      </c>
      <c r="X128" s="22">
        <v>40705</v>
      </c>
      <c r="Y128" s="22">
        <v>0</v>
      </c>
      <c r="Z128" s="22">
        <v>900</v>
      </c>
      <c r="AA128" s="22">
        <v>0</v>
      </c>
      <c r="AB128" s="22">
        <v>3970</v>
      </c>
      <c r="AC128" s="22">
        <v>0</v>
      </c>
      <c r="AD128" s="22">
        <v>52000</v>
      </c>
      <c r="AE128" s="22">
        <v>0</v>
      </c>
      <c r="AF128" s="22">
        <v>0</v>
      </c>
      <c r="AG128" s="22">
        <v>0</v>
      </c>
      <c r="AH128" s="22">
        <v>0</v>
      </c>
      <c r="AI128" s="22">
        <v>23</v>
      </c>
      <c r="AJ128" s="22">
        <v>554555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2941515</v>
      </c>
    </row>
    <row r="129" spans="1:43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0</v>
      </c>
      <c r="F129" s="22">
        <v>19498</v>
      </c>
      <c r="G129" s="22">
        <v>0</v>
      </c>
      <c r="H129" s="22">
        <v>0</v>
      </c>
      <c r="I129" s="22">
        <v>206478</v>
      </c>
      <c r="J129" s="22">
        <v>0</v>
      </c>
      <c r="K129" s="22">
        <v>0</v>
      </c>
      <c r="L129" s="22">
        <v>0</v>
      </c>
      <c r="M129" s="22">
        <v>0</v>
      </c>
      <c r="N129" s="22">
        <v>309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1003942</v>
      </c>
      <c r="U129" s="22">
        <v>781918</v>
      </c>
      <c r="V129" s="22">
        <v>294593</v>
      </c>
      <c r="W129" s="22">
        <v>0</v>
      </c>
      <c r="X129" s="22">
        <v>79047</v>
      </c>
      <c r="Y129" s="22">
        <v>0</v>
      </c>
      <c r="Z129" s="22">
        <v>0</v>
      </c>
      <c r="AA129" s="22">
        <v>0</v>
      </c>
      <c r="AB129" s="22">
        <v>179654</v>
      </c>
      <c r="AC129" s="22">
        <v>0</v>
      </c>
      <c r="AD129" s="22">
        <v>725</v>
      </c>
      <c r="AE129" s="22">
        <v>0</v>
      </c>
      <c r="AF129" s="22">
        <v>0</v>
      </c>
      <c r="AG129" s="22">
        <v>0</v>
      </c>
      <c r="AH129" s="22">
        <v>125775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2691939</v>
      </c>
    </row>
    <row r="130" spans="1:43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582498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23083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1484609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53099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273977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2417266</v>
      </c>
    </row>
    <row r="131" spans="1:43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14779</v>
      </c>
      <c r="G131" s="22">
        <v>0</v>
      </c>
      <c r="H131" s="22">
        <v>0</v>
      </c>
      <c r="I131" s="22">
        <v>86628</v>
      </c>
      <c r="J131" s="22">
        <v>0</v>
      </c>
      <c r="K131" s="22">
        <v>0</v>
      </c>
      <c r="L131" s="22">
        <v>2845</v>
      </c>
      <c r="M131" s="22">
        <v>0</v>
      </c>
      <c r="N131" s="22">
        <v>11825</v>
      </c>
      <c r="O131" s="22">
        <v>0</v>
      </c>
      <c r="P131" s="22">
        <v>186</v>
      </c>
      <c r="Q131" s="22">
        <v>0</v>
      </c>
      <c r="R131" s="22">
        <v>0</v>
      </c>
      <c r="S131" s="22">
        <v>0</v>
      </c>
      <c r="T131" s="22">
        <v>1203865</v>
      </c>
      <c r="U131" s="22">
        <v>261209</v>
      </c>
      <c r="V131" s="22">
        <v>76546</v>
      </c>
      <c r="W131" s="22">
        <v>353718</v>
      </c>
      <c r="X131" s="22">
        <v>0</v>
      </c>
      <c r="Y131" s="22">
        <v>0</v>
      </c>
      <c r="Z131" s="22">
        <v>11105</v>
      </c>
      <c r="AA131" s="22">
        <v>0</v>
      </c>
      <c r="AB131" s="22">
        <v>0</v>
      </c>
      <c r="AC131" s="22">
        <v>653</v>
      </c>
      <c r="AD131" s="22">
        <v>37004</v>
      </c>
      <c r="AE131" s="22">
        <v>0</v>
      </c>
      <c r="AF131" s="22">
        <v>0</v>
      </c>
      <c r="AG131" s="22">
        <v>0</v>
      </c>
      <c r="AH131" s="22">
        <v>0</v>
      </c>
      <c r="AI131" s="22">
        <v>167058</v>
      </c>
      <c r="AJ131" s="22">
        <v>517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2227938</v>
      </c>
    </row>
    <row r="132" spans="1:43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6074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346805</v>
      </c>
      <c r="U132" s="22">
        <v>203844</v>
      </c>
      <c r="V132" s="22">
        <v>123199</v>
      </c>
      <c r="W132" s="22">
        <v>0</v>
      </c>
      <c r="X132" s="22">
        <v>0</v>
      </c>
      <c r="Y132" s="22">
        <v>0</v>
      </c>
      <c r="Z132" s="22">
        <v>5020</v>
      </c>
      <c r="AA132" s="22">
        <v>0</v>
      </c>
      <c r="AB132" s="22">
        <v>0</v>
      </c>
      <c r="AC132" s="22">
        <v>0</v>
      </c>
      <c r="AD132" s="22">
        <v>12500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34166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731608</v>
      </c>
    </row>
    <row r="133" spans="1:43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54168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5190922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44</v>
      </c>
      <c r="AH133" s="22">
        <v>0</v>
      </c>
      <c r="AI133" s="22">
        <v>0</v>
      </c>
      <c r="AJ133" s="22">
        <v>0</v>
      </c>
      <c r="AK133" s="22">
        <v>0</v>
      </c>
      <c r="AL133" s="22">
        <v>229024</v>
      </c>
      <c r="AM133" s="22">
        <v>0</v>
      </c>
      <c r="AN133" s="22">
        <v>0</v>
      </c>
      <c r="AO133" s="22">
        <v>0</v>
      </c>
      <c r="AP133" s="22">
        <v>0</v>
      </c>
      <c r="AQ133" s="22">
        <v>5474158</v>
      </c>
    </row>
    <row r="134" spans="1:43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0</v>
      </c>
      <c r="F134" s="22">
        <v>58466</v>
      </c>
      <c r="G134" s="22">
        <v>0</v>
      </c>
      <c r="H134" s="22">
        <v>0</v>
      </c>
      <c r="I134" s="22">
        <v>166710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274399</v>
      </c>
      <c r="P134" s="22">
        <v>0</v>
      </c>
      <c r="Q134" s="22">
        <v>0</v>
      </c>
      <c r="R134" s="22">
        <v>0</v>
      </c>
      <c r="S134" s="22">
        <v>0</v>
      </c>
      <c r="T134" s="22">
        <v>9098936</v>
      </c>
      <c r="U134" s="22">
        <v>0</v>
      </c>
      <c r="V134" s="22">
        <v>0</v>
      </c>
      <c r="W134" s="22">
        <v>0</v>
      </c>
      <c r="X134" s="22">
        <v>169739</v>
      </c>
      <c r="Y134" s="22">
        <v>0</v>
      </c>
      <c r="Z134" s="22">
        <v>0</v>
      </c>
      <c r="AA134" s="22">
        <v>0</v>
      </c>
      <c r="AB134" s="22">
        <v>94170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752154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10614574</v>
      </c>
    </row>
    <row r="135" spans="1:43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0</v>
      </c>
      <c r="F135" s="22">
        <v>16429</v>
      </c>
      <c r="G135" s="22">
        <v>0</v>
      </c>
      <c r="H135" s="22">
        <v>16256</v>
      </c>
      <c r="I135" s="22">
        <v>90353</v>
      </c>
      <c r="J135" s="22">
        <v>0</v>
      </c>
      <c r="K135" s="22">
        <v>0</v>
      </c>
      <c r="L135" s="22">
        <v>3590</v>
      </c>
      <c r="M135" s="22">
        <v>0</v>
      </c>
      <c r="N135" s="22">
        <v>0</v>
      </c>
      <c r="O135" s="22">
        <v>18802</v>
      </c>
      <c r="P135" s="22">
        <v>0</v>
      </c>
      <c r="Q135" s="22">
        <v>0</v>
      </c>
      <c r="R135" s="22">
        <v>0</v>
      </c>
      <c r="S135" s="22">
        <v>0</v>
      </c>
      <c r="T135" s="22">
        <v>3728535</v>
      </c>
      <c r="U135" s="22">
        <v>1065823</v>
      </c>
      <c r="V135" s="22">
        <v>2206790</v>
      </c>
      <c r="W135" s="22">
        <v>0</v>
      </c>
      <c r="X135" s="22">
        <v>191913</v>
      </c>
      <c r="Y135" s="22">
        <v>0</v>
      </c>
      <c r="Z135" s="22">
        <v>25289</v>
      </c>
      <c r="AA135" s="22">
        <v>0</v>
      </c>
      <c r="AB135" s="22">
        <v>6770</v>
      </c>
      <c r="AC135" s="22">
        <v>0</v>
      </c>
      <c r="AD135" s="22">
        <v>2492</v>
      </c>
      <c r="AE135" s="22">
        <v>0</v>
      </c>
      <c r="AF135" s="22">
        <v>0</v>
      </c>
      <c r="AG135" s="22">
        <v>0</v>
      </c>
      <c r="AH135" s="22">
        <v>0</v>
      </c>
      <c r="AI135" s="22">
        <v>602904</v>
      </c>
      <c r="AJ135" s="22">
        <v>17578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7993524</v>
      </c>
    </row>
    <row r="136" spans="1:43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0</v>
      </c>
      <c r="F136" s="22">
        <v>15121</v>
      </c>
      <c r="G136" s="22">
        <v>0</v>
      </c>
      <c r="H136" s="22">
        <v>0</v>
      </c>
      <c r="I136" s="22">
        <v>127070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124914</v>
      </c>
      <c r="S136" s="22">
        <v>0</v>
      </c>
      <c r="T136" s="22">
        <v>2944378</v>
      </c>
      <c r="U136" s="22">
        <v>3201723</v>
      </c>
      <c r="V136" s="22">
        <v>840403</v>
      </c>
      <c r="W136" s="22">
        <v>0</v>
      </c>
      <c r="X136" s="22">
        <v>4412</v>
      </c>
      <c r="Y136" s="22">
        <v>0</v>
      </c>
      <c r="Z136" s="22">
        <v>84617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19315</v>
      </c>
      <c r="AG136" s="22">
        <v>3516847</v>
      </c>
      <c r="AH136" s="22">
        <v>0</v>
      </c>
      <c r="AI136" s="22">
        <v>380503</v>
      </c>
      <c r="AJ136" s="22">
        <v>0</v>
      </c>
      <c r="AK136" s="22">
        <v>0</v>
      </c>
      <c r="AL136" s="22">
        <v>542</v>
      </c>
      <c r="AM136" s="22">
        <v>0</v>
      </c>
      <c r="AN136" s="22">
        <v>0</v>
      </c>
      <c r="AO136" s="22">
        <v>0</v>
      </c>
      <c r="AP136" s="22">
        <v>0</v>
      </c>
      <c r="AQ136" s="22">
        <v>11259845</v>
      </c>
    </row>
    <row r="137" spans="1:43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0</v>
      </c>
      <c r="F137" s="22">
        <v>3787</v>
      </c>
      <c r="G137" s="22">
        <v>0</v>
      </c>
      <c r="H137" s="22">
        <v>0</v>
      </c>
      <c r="I137" s="22">
        <v>20400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29586</v>
      </c>
      <c r="P137" s="22">
        <v>0</v>
      </c>
      <c r="Q137" s="22">
        <v>0</v>
      </c>
      <c r="R137" s="22">
        <v>0</v>
      </c>
      <c r="S137" s="22">
        <v>0</v>
      </c>
      <c r="T137" s="22">
        <v>368045</v>
      </c>
      <c r="U137" s="22">
        <v>217593</v>
      </c>
      <c r="V137" s="22">
        <v>177338</v>
      </c>
      <c r="W137" s="22">
        <v>0</v>
      </c>
      <c r="X137" s="22">
        <v>0</v>
      </c>
      <c r="Y137" s="22">
        <v>0</v>
      </c>
      <c r="Z137" s="22">
        <v>7598</v>
      </c>
      <c r="AA137" s="22">
        <v>0</v>
      </c>
      <c r="AB137" s="22">
        <v>0</v>
      </c>
      <c r="AC137" s="22">
        <v>0</v>
      </c>
      <c r="AD137" s="22">
        <v>27677</v>
      </c>
      <c r="AE137" s="22">
        <v>0</v>
      </c>
      <c r="AF137" s="22">
        <v>0</v>
      </c>
      <c r="AG137" s="22">
        <v>0</v>
      </c>
      <c r="AH137" s="22">
        <v>5000</v>
      </c>
      <c r="AI137" s="22">
        <v>15013</v>
      </c>
      <c r="AJ137" s="22">
        <v>1500</v>
      </c>
      <c r="AK137" s="22">
        <v>0</v>
      </c>
      <c r="AL137" s="22">
        <v>0</v>
      </c>
      <c r="AM137" s="22">
        <v>617836</v>
      </c>
      <c r="AN137" s="22">
        <v>0</v>
      </c>
      <c r="AO137" s="22">
        <v>0</v>
      </c>
      <c r="AP137" s="22">
        <v>0</v>
      </c>
      <c r="AQ137" s="22">
        <v>1491373</v>
      </c>
    </row>
    <row r="138" spans="1:43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0</v>
      </c>
      <c r="F138" s="22">
        <v>16832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624724</v>
      </c>
      <c r="U138" s="22">
        <v>164287</v>
      </c>
      <c r="V138" s="22">
        <v>369230</v>
      </c>
      <c r="W138" s="22">
        <v>0</v>
      </c>
      <c r="X138" s="22">
        <v>0</v>
      </c>
      <c r="Y138" s="22">
        <v>0</v>
      </c>
      <c r="Z138" s="22">
        <v>500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1175573</v>
      </c>
    </row>
    <row r="139" spans="1:43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3530</v>
      </c>
      <c r="G139" s="22">
        <v>0</v>
      </c>
      <c r="H139" s="22">
        <v>0</v>
      </c>
      <c r="I139" s="22">
        <v>5400</v>
      </c>
      <c r="J139" s="22">
        <v>0</v>
      </c>
      <c r="K139" s="22">
        <v>0</v>
      </c>
      <c r="L139" s="22">
        <v>0</v>
      </c>
      <c r="M139" s="22">
        <v>0</v>
      </c>
      <c r="N139" s="22">
        <v>20749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454647</v>
      </c>
      <c r="U139" s="22">
        <v>85483</v>
      </c>
      <c r="V139" s="22">
        <v>117050</v>
      </c>
      <c r="W139" s="22">
        <v>0</v>
      </c>
      <c r="X139" s="22">
        <v>2889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14240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703988</v>
      </c>
    </row>
    <row r="140" spans="1:43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0</v>
      </c>
      <c r="F140" s="22">
        <v>743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1082</v>
      </c>
      <c r="P140" s="22">
        <v>0</v>
      </c>
      <c r="Q140" s="22">
        <v>0</v>
      </c>
      <c r="R140" s="22">
        <v>0</v>
      </c>
      <c r="S140" s="22">
        <v>0</v>
      </c>
      <c r="T140" s="22">
        <v>790369</v>
      </c>
      <c r="U140" s="22">
        <v>227151</v>
      </c>
      <c r="V140" s="22">
        <v>253906</v>
      </c>
      <c r="W140" s="22">
        <v>0</v>
      </c>
      <c r="X140" s="22">
        <v>4627</v>
      </c>
      <c r="Y140" s="22">
        <v>0</v>
      </c>
      <c r="Z140" s="22">
        <v>34175</v>
      </c>
      <c r="AA140" s="22">
        <v>0</v>
      </c>
      <c r="AB140" s="22">
        <v>385362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174205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1871620</v>
      </c>
    </row>
    <row r="141" spans="1:43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0</v>
      </c>
      <c r="F141" s="22">
        <v>10243</v>
      </c>
      <c r="G141" s="22">
        <v>0</v>
      </c>
      <c r="H141" s="22">
        <v>0</v>
      </c>
      <c r="I141" s="22">
        <v>41505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1173868</v>
      </c>
      <c r="U141" s="22">
        <v>173761</v>
      </c>
      <c r="V141" s="22">
        <v>128450</v>
      </c>
      <c r="W141" s="22">
        <v>0</v>
      </c>
      <c r="X141" s="22">
        <v>0</v>
      </c>
      <c r="Y141" s="22">
        <v>0</v>
      </c>
      <c r="Z141" s="22">
        <v>3500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5781</v>
      </c>
      <c r="AJ141" s="22">
        <v>0</v>
      </c>
      <c r="AK141" s="22">
        <v>0</v>
      </c>
      <c r="AL141" s="22">
        <v>0</v>
      </c>
      <c r="AM141" s="22">
        <v>793093</v>
      </c>
      <c r="AN141" s="22">
        <v>0</v>
      </c>
      <c r="AO141" s="22">
        <v>0</v>
      </c>
      <c r="AP141" s="22">
        <v>0</v>
      </c>
      <c r="AQ141" s="22">
        <v>2330201</v>
      </c>
    </row>
    <row r="142" spans="1:43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8977</v>
      </c>
      <c r="F142" s="22">
        <v>0</v>
      </c>
      <c r="G142" s="22">
        <v>0</v>
      </c>
      <c r="H142" s="22">
        <v>0</v>
      </c>
      <c r="I142" s="22">
        <v>26865</v>
      </c>
      <c r="J142" s="22">
        <v>0</v>
      </c>
      <c r="K142" s="22">
        <v>0</v>
      </c>
      <c r="L142" s="22">
        <v>36405</v>
      </c>
      <c r="M142" s="22">
        <v>0</v>
      </c>
      <c r="N142" s="22">
        <v>0</v>
      </c>
      <c r="O142" s="22">
        <v>4915</v>
      </c>
      <c r="P142" s="22">
        <v>0</v>
      </c>
      <c r="Q142" s="22">
        <v>35148</v>
      </c>
      <c r="R142" s="22">
        <v>26473</v>
      </c>
      <c r="S142" s="22">
        <v>0</v>
      </c>
      <c r="T142" s="22">
        <v>581066</v>
      </c>
      <c r="U142" s="22">
        <v>254585</v>
      </c>
      <c r="V142" s="22">
        <v>130844</v>
      </c>
      <c r="W142" s="22">
        <v>0</v>
      </c>
      <c r="X142" s="22">
        <v>0</v>
      </c>
      <c r="Y142" s="22">
        <v>0</v>
      </c>
      <c r="Z142" s="22">
        <v>15669</v>
      </c>
      <c r="AA142" s="22">
        <v>0</v>
      </c>
      <c r="AB142" s="22">
        <v>9696</v>
      </c>
      <c r="AC142" s="22">
        <v>11935</v>
      </c>
      <c r="AD142" s="22">
        <v>12425</v>
      </c>
      <c r="AE142" s="22">
        <v>0</v>
      </c>
      <c r="AF142" s="22">
        <v>0</v>
      </c>
      <c r="AG142" s="22">
        <v>95</v>
      </c>
      <c r="AH142" s="22">
        <v>0</v>
      </c>
      <c r="AI142" s="22">
        <v>117708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1272806</v>
      </c>
    </row>
    <row r="143" spans="1:43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0</v>
      </c>
      <c r="F143" s="22">
        <v>4030</v>
      </c>
      <c r="G143" s="22">
        <v>0</v>
      </c>
      <c r="H143" s="22">
        <v>0</v>
      </c>
      <c r="I143" s="22">
        <v>10199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1781</v>
      </c>
      <c r="R143" s="22">
        <v>0</v>
      </c>
      <c r="S143" s="22">
        <v>0</v>
      </c>
      <c r="T143" s="22">
        <v>352547</v>
      </c>
      <c r="U143" s="22">
        <v>146531</v>
      </c>
      <c r="V143" s="22">
        <v>109073</v>
      </c>
      <c r="W143" s="22">
        <v>0</v>
      </c>
      <c r="X143" s="22">
        <v>0</v>
      </c>
      <c r="Y143" s="22">
        <v>0</v>
      </c>
      <c r="Z143" s="22">
        <v>2229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7104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633494</v>
      </c>
    </row>
    <row r="144" spans="1:43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2043</v>
      </c>
      <c r="G144" s="22">
        <v>0</v>
      </c>
      <c r="H144" s="22">
        <v>0</v>
      </c>
      <c r="I144" s="22">
        <v>17113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814</v>
      </c>
      <c r="P144" s="22">
        <v>0</v>
      </c>
      <c r="Q144" s="22">
        <v>0</v>
      </c>
      <c r="R144" s="22">
        <v>0</v>
      </c>
      <c r="S144" s="22">
        <v>0</v>
      </c>
      <c r="T144" s="22">
        <v>267506</v>
      </c>
      <c r="U144" s="22">
        <v>98829</v>
      </c>
      <c r="V144" s="22">
        <v>115033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88199</v>
      </c>
      <c r="AE144" s="22">
        <v>0</v>
      </c>
      <c r="AF144" s="22">
        <v>0</v>
      </c>
      <c r="AG144" s="22">
        <v>0</v>
      </c>
      <c r="AH144" s="22">
        <v>0</v>
      </c>
      <c r="AI144" s="22">
        <v>34324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623861</v>
      </c>
    </row>
    <row r="145" spans="1:43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0</v>
      </c>
      <c r="F145" s="22">
        <v>46295</v>
      </c>
      <c r="G145" s="22">
        <v>0</v>
      </c>
      <c r="H145" s="22">
        <v>0</v>
      </c>
      <c r="I145" s="22">
        <v>116199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657894</v>
      </c>
      <c r="U145" s="22">
        <v>456268</v>
      </c>
      <c r="V145" s="22">
        <v>2332611</v>
      </c>
      <c r="W145" s="22">
        <v>0</v>
      </c>
      <c r="X145" s="22">
        <v>7878</v>
      </c>
      <c r="Y145" s="22">
        <v>0</v>
      </c>
      <c r="Z145" s="22">
        <v>12225</v>
      </c>
      <c r="AA145" s="22">
        <v>0</v>
      </c>
      <c r="AB145" s="22">
        <v>0</v>
      </c>
      <c r="AC145" s="22">
        <v>3880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39776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3673026</v>
      </c>
    </row>
    <row r="146" spans="1:43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3388457</v>
      </c>
      <c r="U146" s="22">
        <v>3467356</v>
      </c>
      <c r="V146" s="22">
        <v>972630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188450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8016893</v>
      </c>
    </row>
    <row r="147" spans="1:43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18163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9251</v>
      </c>
      <c r="M147" s="22">
        <v>0</v>
      </c>
      <c r="N147" s="22">
        <v>0</v>
      </c>
      <c r="O147" s="22">
        <v>10470</v>
      </c>
      <c r="P147" s="22">
        <v>0</v>
      </c>
      <c r="Q147" s="22">
        <v>0</v>
      </c>
      <c r="R147" s="22">
        <v>0</v>
      </c>
      <c r="S147" s="22">
        <v>0</v>
      </c>
      <c r="T147" s="22">
        <v>302935</v>
      </c>
      <c r="U147" s="22">
        <v>94219</v>
      </c>
      <c r="V147" s="22">
        <v>161959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9090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606087</v>
      </c>
    </row>
    <row r="148" spans="1:43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0</v>
      </c>
      <c r="F148" s="22">
        <v>6815</v>
      </c>
      <c r="G148" s="22">
        <v>0</v>
      </c>
      <c r="H148" s="22">
        <v>0</v>
      </c>
      <c r="I148" s="22">
        <v>450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28269</v>
      </c>
      <c r="S148" s="22">
        <v>0</v>
      </c>
      <c r="T148" s="22">
        <v>655124</v>
      </c>
      <c r="U148" s="22">
        <v>707726</v>
      </c>
      <c r="V148" s="22">
        <v>98783</v>
      </c>
      <c r="W148" s="22">
        <v>74431</v>
      </c>
      <c r="X148" s="22">
        <v>0</v>
      </c>
      <c r="Y148" s="22">
        <v>0</v>
      </c>
      <c r="Z148" s="22">
        <v>18973</v>
      </c>
      <c r="AA148" s="22">
        <v>0</v>
      </c>
      <c r="AB148" s="22">
        <v>1647</v>
      </c>
      <c r="AC148" s="22">
        <v>0</v>
      </c>
      <c r="AD148" s="22">
        <v>765295</v>
      </c>
      <c r="AE148" s="22">
        <v>0</v>
      </c>
      <c r="AF148" s="22">
        <v>0</v>
      </c>
      <c r="AG148" s="22">
        <v>0</v>
      </c>
      <c r="AH148" s="22">
        <v>0</v>
      </c>
      <c r="AI148" s="22">
        <v>26994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2384507</v>
      </c>
    </row>
    <row r="149" spans="1:43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250</v>
      </c>
      <c r="F149" s="22">
        <v>13957</v>
      </c>
      <c r="G149" s="22">
        <v>0</v>
      </c>
      <c r="H149" s="22">
        <v>0</v>
      </c>
      <c r="I149" s="22">
        <v>164512</v>
      </c>
      <c r="J149" s="22">
        <v>30096</v>
      </c>
      <c r="K149" s="22">
        <v>0</v>
      </c>
      <c r="L149" s="22">
        <v>0</v>
      </c>
      <c r="M149" s="22">
        <v>0</v>
      </c>
      <c r="N149" s="22">
        <v>0</v>
      </c>
      <c r="O149" s="22">
        <v>48842</v>
      </c>
      <c r="P149" s="22">
        <v>0</v>
      </c>
      <c r="Q149" s="22">
        <v>0</v>
      </c>
      <c r="R149" s="22">
        <v>0</v>
      </c>
      <c r="S149" s="22">
        <v>0</v>
      </c>
      <c r="T149" s="22">
        <v>546960</v>
      </c>
      <c r="U149" s="22">
        <v>101855</v>
      </c>
      <c r="V149" s="22">
        <v>200749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2100</v>
      </c>
      <c r="AE149" s="22">
        <v>0</v>
      </c>
      <c r="AF149" s="22">
        <v>0</v>
      </c>
      <c r="AG149" s="22">
        <v>0</v>
      </c>
      <c r="AH149" s="22">
        <v>0</v>
      </c>
      <c r="AI149" s="22">
        <v>34832</v>
      </c>
      <c r="AJ149" s="22">
        <v>3444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1147597</v>
      </c>
    </row>
    <row r="150" spans="1:43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225</v>
      </c>
      <c r="F150" s="22">
        <v>2683840</v>
      </c>
      <c r="G150" s="22">
        <v>0</v>
      </c>
      <c r="H150" s="22">
        <v>0</v>
      </c>
      <c r="I150" s="22">
        <v>207830</v>
      </c>
      <c r="J150" s="22">
        <v>0</v>
      </c>
      <c r="K150" s="22">
        <v>0</v>
      </c>
      <c r="L150" s="22">
        <v>573275</v>
      </c>
      <c r="M150" s="22">
        <v>0</v>
      </c>
      <c r="N150" s="22">
        <v>0</v>
      </c>
      <c r="O150" s="22">
        <v>0</v>
      </c>
      <c r="P150" s="22">
        <v>0</v>
      </c>
      <c r="Q150" s="22">
        <v>182090</v>
      </c>
      <c r="R150" s="22">
        <v>1282107</v>
      </c>
      <c r="S150" s="22">
        <v>0</v>
      </c>
      <c r="T150" s="22">
        <v>6378016</v>
      </c>
      <c r="U150" s="22">
        <v>6328917</v>
      </c>
      <c r="V150" s="22">
        <v>3416819</v>
      </c>
      <c r="W150" s="22">
        <v>0</v>
      </c>
      <c r="X150" s="22">
        <v>0</v>
      </c>
      <c r="Y150" s="22">
        <v>0</v>
      </c>
      <c r="Z150" s="22">
        <v>228070</v>
      </c>
      <c r="AA150" s="22">
        <v>0</v>
      </c>
      <c r="AB150" s="22">
        <v>3265288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1615029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26161506</v>
      </c>
    </row>
    <row r="151" spans="1:43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0</v>
      </c>
      <c r="F151" s="22">
        <v>371200</v>
      </c>
      <c r="G151" s="22">
        <v>0</v>
      </c>
      <c r="H151" s="22">
        <v>3360</v>
      </c>
      <c r="I151" s="22">
        <v>233495</v>
      </c>
      <c r="J151" s="22">
        <v>0</v>
      </c>
      <c r="K151" s="22">
        <v>0</v>
      </c>
      <c r="L151" s="22">
        <v>1805</v>
      </c>
      <c r="M151" s="22">
        <v>0</v>
      </c>
      <c r="N151" s="22">
        <v>0</v>
      </c>
      <c r="O151" s="22">
        <v>7402</v>
      </c>
      <c r="P151" s="22">
        <v>0</v>
      </c>
      <c r="Q151" s="22">
        <v>0</v>
      </c>
      <c r="R151" s="22">
        <v>0</v>
      </c>
      <c r="S151" s="22">
        <v>0</v>
      </c>
      <c r="T151" s="22">
        <v>3224146</v>
      </c>
      <c r="U151" s="22">
        <v>4663486</v>
      </c>
      <c r="V151" s="22">
        <v>1071718</v>
      </c>
      <c r="W151" s="22">
        <v>0</v>
      </c>
      <c r="X151" s="22">
        <v>0</v>
      </c>
      <c r="Y151" s="22">
        <v>0</v>
      </c>
      <c r="Z151" s="22">
        <v>0</v>
      </c>
      <c r="AA151" s="22">
        <v>93384</v>
      </c>
      <c r="AB151" s="22">
        <v>0</v>
      </c>
      <c r="AC151" s="22">
        <v>13052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848303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10531351</v>
      </c>
    </row>
    <row r="152" spans="1:43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0</v>
      </c>
      <c r="F152" s="22">
        <v>2525</v>
      </c>
      <c r="G152" s="22">
        <v>0</v>
      </c>
      <c r="H152" s="22">
        <v>0</v>
      </c>
      <c r="I152" s="22">
        <v>66938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653501</v>
      </c>
      <c r="U152" s="22">
        <v>360444</v>
      </c>
      <c r="V152" s="22">
        <v>87121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113311</v>
      </c>
      <c r="AE152" s="22">
        <v>0</v>
      </c>
      <c r="AF152" s="22">
        <v>2850</v>
      </c>
      <c r="AG152" s="22">
        <v>0</v>
      </c>
      <c r="AH152" s="22">
        <v>0</v>
      </c>
      <c r="AI152" s="22">
        <v>4233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1290923</v>
      </c>
    </row>
    <row r="153" spans="1:43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1379</v>
      </c>
      <c r="G153" s="22">
        <v>0</v>
      </c>
      <c r="H153" s="22">
        <v>91595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13674</v>
      </c>
      <c r="P153" s="22">
        <v>0</v>
      </c>
      <c r="Q153" s="22">
        <v>0</v>
      </c>
      <c r="R153" s="22">
        <v>0</v>
      </c>
      <c r="S153" s="22">
        <v>0</v>
      </c>
      <c r="T153" s="22">
        <v>677973</v>
      </c>
      <c r="U153" s="22">
        <v>174689</v>
      </c>
      <c r="V153" s="22">
        <v>226684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128175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1314169</v>
      </c>
    </row>
    <row r="154" spans="1:43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26645</v>
      </c>
      <c r="I154" s="22">
        <v>95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46849</v>
      </c>
      <c r="R154" s="22">
        <v>282473</v>
      </c>
      <c r="S154" s="22">
        <v>0</v>
      </c>
      <c r="T154" s="22">
        <v>4154808</v>
      </c>
      <c r="U154" s="22">
        <v>2767111</v>
      </c>
      <c r="V154" s="22">
        <v>5186826</v>
      </c>
      <c r="W154" s="22">
        <v>0</v>
      </c>
      <c r="X154" s="22">
        <v>20363</v>
      </c>
      <c r="Y154" s="22">
        <v>0</v>
      </c>
      <c r="Z154" s="22">
        <v>28693</v>
      </c>
      <c r="AA154" s="22">
        <v>0</v>
      </c>
      <c r="AB154" s="22">
        <v>3950</v>
      </c>
      <c r="AC154" s="22">
        <v>8000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353069</v>
      </c>
      <c r="AJ154" s="22">
        <v>15643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12894525</v>
      </c>
    </row>
    <row r="155" spans="1:43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2669</v>
      </c>
      <c r="F155" s="22">
        <v>65195</v>
      </c>
      <c r="G155" s="22">
        <v>0</v>
      </c>
      <c r="H155" s="22">
        <v>0</v>
      </c>
      <c r="I155" s="22">
        <v>204709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27889</v>
      </c>
      <c r="P155" s="22">
        <v>0</v>
      </c>
      <c r="Q155" s="22">
        <v>0</v>
      </c>
      <c r="R155" s="22">
        <v>87320</v>
      </c>
      <c r="S155" s="22">
        <v>0</v>
      </c>
      <c r="T155" s="22">
        <v>726510</v>
      </c>
      <c r="U155" s="22">
        <v>1442683</v>
      </c>
      <c r="V155" s="22">
        <v>346212</v>
      </c>
      <c r="W155" s="22">
        <v>0</v>
      </c>
      <c r="X155" s="22">
        <v>72006</v>
      </c>
      <c r="Y155" s="22">
        <v>0</v>
      </c>
      <c r="Z155" s="22">
        <v>0</v>
      </c>
      <c r="AA155" s="22">
        <v>0</v>
      </c>
      <c r="AB155" s="22">
        <v>156526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985532</v>
      </c>
      <c r="AJ155" s="22">
        <v>19169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4136420</v>
      </c>
    </row>
    <row r="156" spans="1:43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0</v>
      </c>
      <c r="F156" s="22">
        <v>7611</v>
      </c>
      <c r="G156" s="22">
        <v>0</v>
      </c>
      <c r="H156" s="22">
        <v>0</v>
      </c>
      <c r="I156" s="22">
        <v>80320</v>
      </c>
      <c r="J156" s="22">
        <v>0</v>
      </c>
      <c r="K156" s="22">
        <v>718280</v>
      </c>
      <c r="L156" s="22">
        <v>0</v>
      </c>
      <c r="M156" s="22">
        <v>0</v>
      </c>
      <c r="N156" s="22">
        <v>0</v>
      </c>
      <c r="O156" s="22">
        <v>155</v>
      </c>
      <c r="P156" s="22">
        <v>0</v>
      </c>
      <c r="Q156" s="22">
        <v>0</v>
      </c>
      <c r="R156" s="22">
        <v>0</v>
      </c>
      <c r="S156" s="22">
        <v>0</v>
      </c>
      <c r="T156" s="22">
        <v>678573</v>
      </c>
      <c r="U156" s="22">
        <v>308450</v>
      </c>
      <c r="V156" s="22">
        <v>237096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1050</v>
      </c>
      <c r="AC156" s="22">
        <v>0</v>
      </c>
      <c r="AD156" s="22">
        <v>694480</v>
      </c>
      <c r="AE156" s="22">
        <v>0</v>
      </c>
      <c r="AF156" s="22">
        <v>0</v>
      </c>
      <c r="AG156" s="22">
        <v>0</v>
      </c>
      <c r="AH156" s="22">
        <v>0</v>
      </c>
      <c r="AI156" s="22">
        <v>248985</v>
      </c>
      <c r="AJ156" s="22">
        <v>122174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3097174</v>
      </c>
    </row>
    <row r="157" spans="1:43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0</v>
      </c>
      <c r="F157" s="22">
        <v>95375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221113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1078107</v>
      </c>
      <c r="U157" s="22">
        <v>405866</v>
      </c>
      <c r="V157" s="22">
        <v>616890</v>
      </c>
      <c r="W157" s="22">
        <v>0</v>
      </c>
      <c r="X157" s="22">
        <v>13590</v>
      </c>
      <c r="Y157" s="22">
        <v>0</v>
      </c>
      <c r="Z157" s="22">
        <v>0</v>
      </c>
      <c r="AA157" s="22">
        <v>0</v>
      </c>
      <c r="AB157" s="22">
        <v>4250</v>
      </c>
      <c r="AC157" s="22">
        <v>0</v>
      </c>
      <c r="AD157" s="22">
        <v>551959</v>
      </c>
      <c r="AE157" s="22">
        <v>0</v>
      </c>
      <c r="AF157" s="22">
        <v>0</v>
      </c>
      <c r="AG157" s="22">
        <v>0</v>
      </c>
      <c r="AH157" s="22">
        <v>313658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3300808</v>
      </c>
    </row>
    <row r="158" spans="1:43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0</v>
      </c>
      <c r="F158" s="22">
        <v>29944</v>
      </c>
      <c r="G158" s="22">
        <v>0</v>
      </c>
      <c r="H158" s="22">
        <v>26434</v>
      </c>
      <c r="I158" s="22">
        <v>21535</v>
      </c>
      <c r="J158" s="22">
        <v>0</v>
      </c>
      <c r="K158" s="22">
        <v>0</v>
      </c>
      <c r="L158" s="22">
        <v>23319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2731998</v>
      </c>
      <c r="U158" s="22">
        <v>1469839</v>
      </c>
      <c r="V158" s="22">
        <v>1224681</v>
      </c>
      <c r="W158" s="22">
        <v>0</v>
      </c>
      <c r="X158" s="22">
        <v>0</v>
      </c>
      <c r="Y158" s="22">
        <v>0</v>
      </c>
      <c r="Z158" s="22">
        <v>63255</v>
      </c>
      <c r="AA158" s="22">
        <v>0</v>
      </c>
      <c r="AB158" s="22">
        <v>695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208772</v>
      </c>
      <c r="AJ158" s="22">
        <v>70</v>
      </c>
      <c r="AK158" s="22">
        <v>0</v>
      </c>
      <c r="AL158" s="22">
        <v>0</v>
      </c>
      <c r="AM158" s="22">
        <v>0</v>
      </c>
      <c r="AN158" s="22">
        <v>4721546</v>
      </c>
      <c r="AO158" s="22">
        <v>0</v>
      </c>
      <c r="AP158" s="22">
        <v>0</v>
      </c>
      <c r="AQ158" s="22">
        <v>10522088</v>
      </c>
    </row>
    <row r="159" spans="1:43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0</v>
      </c>
      <c r="F159" s="22">
        <v>3656</v>
      </c>
      <c r="G159" s="22">
        <v>0</v>
      </c>
      <c r="H159" s="22">
        <v>0</v>
      </c>
      <c r="I159" s="22">
        <v>35597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59500</v>
      </c>
      <c r="P159" s="22">
        <v>0</v>
      </c>
      <c r="Q159" s="22">
        <v>0</v>
      </c>
      <c r="R159" s="22">
        <v>0</v>
      </c>
      <c r="S159" s="22">
        <v>0</v>
      </c>
      <c r="T159" s="22">
        <v>527273</v>
      </c>
      <c r="U159" s="22">
        <v>387219</v>
      </c>
      <c r="V159" s="22">
        <v>167309</v>
      </c>
      <c r="W159" s="22">
        <v>0</v>
      </c>
      <c r="X159" s="22">
        <v>0</v>
      </c>
      <c r="Y159" s="22">
        <v>0</v>
      </c>
      <c r="Z159" s="22">
        <v>8350</v>
      </c>
      <c r="AA159" s="22">
        <v>0</v>
      </c>
      <c r="AB159" s="22">
        <v>4740</v>
      </c>
      <c r="AC159" s="22">
        <v>10970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70644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1275258</v>
      </c>
    </row>
    <row r="160" spans="1:43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809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59498</v>
      </c>
      <c r="Q160" s="22">
        <v>0</v>
      </c>
      <c r="R160" s="22">
        <v>0</v>
      </c>
      <c r="S160" s="22">
        <v>0</v>
      </c>
      <c r="T160" s="22">
        <v>406768</v>
      </c>
      <c r="U160" s="22">
        <v>125249</v>
      </c>
      <c r="V160" s="22">
        <v>96586</v>
      </c>
      <c r="W160" s="22">
        <v>0</v>
      </c>
      <c r="X160" s="22">
        <v>300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1536</v>
      </c>
      <c r="AJ160" s="22">
        <v>0</v>
      </c>
      <c r="AK160" s="22">
        <v>0</v>
      </c>
      <c r="AL160" s="22">
        <v>0</v>
      </c>
      <c r="AM160" s="22">
        <v>354984</v>
      </c>
      <c r="AN160" s="22">
        <v>60051</v>
      </c>
      <c r="AO160" s="22">
        <v>0</v>
      </c>
      <c r="AP160" s="22">
        <v>0</v>
      </c>
      <c r="AQ160" s="22">
        <v>1105781</v>
      </c>
    </row>
    <row r="161" spans="1:43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1265</v>
      </c>
      <c r="F161" s="22">
        <v>17046</v>
      </c>
      <c r="G161" s="22">
        <v>0</v>
      </c>
      <c r="H161" s="22">
        <v>38556</v>
      </c>
      <c r="I161" s="22">
        <v>133075</v>
      </c>
      <c r="J161" s="22">
        <v>0</v>
      </c>
      <c r="K161" s="22">
        <v>0</v>
      </c>
      <c r="L161" s="22">
        <v>48509</v>
      </c>
      <c r="M161" s="22">
        <v>0</v>
      </c>
      <c r="N161" s="22">
        <v>2670</v>
      </c>
      <c r="O161" s="22">
        <v>9434</v>
      </c>
      <c r="P161" s="22">
        <v>0</v>
      </c>
      <c r="Q161" s="22">
        <v>0</v>
      </c>
      <c r="R161" s="22">
        <v>0</v>
      </c>
      <c r="S161" s="22">
        <v>0</v>
      </c>
      <c r="T161" s="22">
        <v>1440263</v>
      </c>
      <c r="U161" s="22">
        <v>417719</v>
      </c>
      <c r="V161" s="22">
        <v>621791</v>
      </c>
      <c r="W161" s="22">
        <v>0</v>
      </c>
      <c r="X161" s="22">
        <v>0</v>
      </c>
      <c r="Y161" s="22">
        <v>0</v>
      </c>
      <c r="Z161" s="22">
        <v>89619</v>
      </c>
      <c r="AA161" s="22">
        <v>0</v>
      </c>
      <c r="AB161" s="22">
        <v>591933</v>
      </c>
      <c r="AC161" s="22">
        <v>5176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922155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4339211</v>
      </c>
    </row>
    <row r="162" spans="1:43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0</v>
      </c>
      <c r="F162" s="22">
        <v>68043</v>
      </c>
      <c r="G162" s="22">
        <v>0</v>
      </c>
      <c r="H162" s="22">
        <v>7566</v>
      </c>
      <c r="I162" s="22">
        <v>0</v>
      </c>
      <c r="J162" s="22">
        <v>0</v>
      </c>
      <c r="K162" s="22">
        <v>0</v>
      </c>
      <c r="L162" s="22">
        <v>80019</v>
      </c>
      <c r="M162" s="22">
        <v>969</v>
      </c>
      <c r="N162" s="22">
        <v>0</v>
      </c>
      <c r="O162" s="22">
        <v>9950</v>
      </c>
      <c r="P162" s="22">
        <v>0</v>
      </c>
      <c r="Q162" s="22">
        <v>0</v>
      </c>
      <c r="R162" s="22">
        <v>0</v>
      </c>
      <c r="S162" s="22">
        <v>0</v>
      </c>
      <c r="T162" s="22">
        <v>2545772</v>
      </c>
      <c r="U162" s="22">
        <v>1653347</v>
      </c>
      <c r="V162" s="22">
        <v>875559</v>
      </c>
      <c r="W162" s="22">
        <v>0</v>
      </c>
      <c r="X162" s="22">
        <v>835</v>
      </c>
      <c r="Y162" s="22">
        <v>0</v>
      </c>
      <c r="Z162" s="22">
        <v>76685</v>
      </c>
      <c r="AA162" s="22">
        <v>0</v>
      </c>
      <c r="AB162" s="22">
        <v>0</v>
      </c>
      <c r="AC162" s="22">
        <v>0</v>
      </c>
      <c r="AD162" s="22">
        <v>22030</v>
      </c>
      <c r="AE162" s="22">
        <v>0</v>
      </c>
      <c r="AF162" s="22">
        <v>0</v>
      </c>
      <c r="AG162" s="22">
        <v>0</v>
      </c>
      <c r="AH162" s="22">
        <v>0</v>
      </c>
      <c r="AI162" s="22">
        <v>315014</v>
      </c>
      <c r="AJ162" s="22">
        <v>15780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5671569</v>
      </c>
    </row>
    <row r="163" spans="1:43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0</v>
      </c>
      <c r="F163" s="22">
        <v>13107</v>
      </c>
      <c r="G163" s="22">
        <v>0</v>
      </c>
      <c r="H163" s="22">
        <v>0</v>
      </c>
      <c r="I163" s="22">
        <v>137273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5807</v>
      </c>
      <c r="P163" s="22">
        <v>0</v>
      </c>
      <c r="Q163" s="22">
        <v>0</v>
      </c>
      <c r="R163" s="22">
        <v>0</v>
      </c>
      <c r="S163" s="22">
        <v>0</v>
      </c>
      <c r="T163" s="22">
        <v>854924</v>
      </c>
      <c r="U163" s="22">
        <v>441095</v>
      </c>
      <c r="V163" s="22">
        <v>256056</v>
      </c>
      <c r="W163" s="22">
        <v>0</v>
      </c>
      <c r="X163" s="22">
        <v>4382</v>
      </c>
      <c r="Y163" s="22">
        <v>0</v>
      </c>
      <c r="Z163" s="22">
        <v>0</v>
      </c>
      <c r="AA163" s="22">
        <v>0</v>
      </c>
      <c r="AB163" s="22">
        <v>2280</v>
      </c>
      <c r="AC163" s="22">
        <v>39927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255122</v>
      </c>
      <c r="AJ163" s="22">
        <v>0</v>
      </c>
      <c r="AK163" s="22">
        <v>0</v>
      </c>
      <c r="AL163" s="22">
        <v>0</v>
      </c>
      <c r="AM163" s="22">
        <v>1196833</v>
      </c>
      <c r="AN163" s="22">
        <v>0</v>
      </c>
      <c r="AO163" s="22">
        <v>0</v>
      </c>
      <c r="AP163" s="22">
        <v>0</v>
      </c>
      <c r="AQ163" s="22">
        <v>3206806</v>
      </c>
    </row>
    <row r="164" spans="1:43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0</v>
      </c>
      <c r="F164" s="22">
        <v>4877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7566</v>
      </c>
      <c r="P164" s="22">
        <v>0</v>
      </c>
      <c r="Q164" s="22">
        <v>0</v>
      </c>
      <c r="R164" s="22">
        <v>0</v>
      </c>
      <c r="S164" s="22">
        <v>0</v>
      </c>
      <c r="T164" s="22">
        <v>521901</v>
      </c>
      <c r="U164" s="22">
        <v>291495</v>
      </c>
      <c r="V164" s="22">
        <v>312331</v>
      </c>
      <c r="W164" s="22">
        <v>0</v>
      </c>
      <c r="X164" s="22">
        <v>0</v>
      </c>
      <c r="Y164" s="22">
        <v>0</v>
      </c>
      <c r="Z164" s="22">
        <v>12425</v>
      </c>
      <c r="AA164" s="22">
        <v>0</v>
      </c>
      <c r="AB164" s="22">
        <v>2200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108019</v>
      </c>
      <c r="AJ164" s="22">
        <v>2535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1263349</v>
      </c>
    </row>
    <row r="165" spans="1:43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0</v>
      </c>
      <c r="F165" s="22">
        <v>36134</v>
      </c>
      <c r="G165" s="22">
        <v>0</v>
      </c>
      <c r="H165" s="22">
        <v>9960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2700</v>
      </c>
      <c r="O165" s="22">
        <v>740</v>
      </c>
      <c r="P165" s="22">
        <v>15842</v>
      </c>
      <c r="Q165" s="22">
        <v>0</v>
      </c>
      <c r="R165" s="22">
        <v>0</v>
      </c>
      <c r="S165" s="22">
        <v>0</v>
      </c>
      <c r="T165" s="22">
        <v>2507967</v>
      </c>
      <c r="U165" s="22">
        <v>1866665</v>
      </c>
      <c r="V165" s="22">
        <v>924222</v>
      </c>
      <c r="W165" s="22">
        <v>0</v>
      </c>
      <c r="X165" s="22">
        <v>0</v>
      </c>
      <c r="Y165" s="22">
        <v>0</v>
      </c>
      <c r="Z165" s="22">
        <v>61772</v>
      </c>
      <c r="AA165" s="22">
        <v>0</v>
      </c>
      <c r="AB165" s="22">
        <v>6398</v>
      </c>
      <c r="AC165" s="22">
        <v>22524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598007</v>
      </c>
      <c r="AJ165" s="22">
        <v>0</v>
      </c>
      <c r="AK165" s="22">
        <v>756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6053687</v>
      </c>
    </row>
    <row r="166" spans="1:43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0</v>
      </c>
      <c r="F166" s="22">
        <v>4105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264252</v>
      </c>
      <c r="U166" s="22">
        <v>244789</v>
      </c>
      <c r="V166" s="22">
        <v>170766</v>
      </c>
      <c r="W166" s="22">
        <v>0</v>
      </c>
      <c r="X166" s="22">
        <v>0</v>
      </c>
      <c r="Y166" s="22">
        <v>0</v>
      </c>
      <c r="Z166" s="22">
        <v>8287</v>
      </c>
      <c r="AA166" s="22">
        <v>0</v>
      </c>
      <c r="AB166" s="22">
        <v>0</v>
      </c>
      <c r="AC166" s="22">
        <v>3481</v>
      </c>
      <c r="AD166" s="22">
        <v>15834</v>
      </c>
      <c r="AE166" s="22">
        <v>0</v>
      </c>
      <c r="AF166" s="22">
        <v>0</v>
      </c>
      <c r="AG166" s="22">
        <v>0</v>
      </c>
      <c r="AH166" s="22">
        <v>0</v>
      </c>
      <c r="AI166" s="22">
        <v>39823</v>
      </c>
      <c r="AJ166" s="22">
        <v>0</v>
      </c>
      <c r="AK166" s="22">
        <v>0</v>
      </c>
      <c r="AL166" s="22">
        <v>0</v>
      </c>
      <c r="AM166" s="22">
        <v>515785</v>
      </c>
      <c r="AN166" s="22">
        <v>0</v>
      </c>
      <c r="AO166" s="22">
        <v>0</v>
      </c>
      <c r="AP166" s="22">
        <v>0</v>
      </c>
      <c r="AQ166" s="22">
        <v>1267122</v>
      </c>
    </row>
    <row r="167" spans="1:43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252655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12022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3697</v>
      </c>
      <c r="W167" s="22">
        <v>0</v>
      </c>
      <c r="X167" s="22">
        <v>93923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41179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403476</v>
      </c>
    </row>
    <row r="168" spans="1:43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0</v>
      </c>
      <c r="F168" s="22">
        <v>43097</v>
      </c>
      <c r="G168" s="22">
        <v>0</v>
      </c>
      <c r="H168" s="22">
        <v>28100</v>
      </c>
      <c r="I168" s="22">
        <v>721528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141</v>
      </c>
      <c r="P168" s="22">
        <v>0</v>
      </c>
      <c r="Q168" s="22">
        <v>0</v>
      </c>
      <c r="R168" s="22">
        <v>0</v>
      </c>
      <c r="S168" s="22">
        <v>0</v>
      </c>
      <c r="T168" s="22">
        <v>2503820</v>
      </c>
      <c r="U168" s="22">
        <v>1889000</v>
      </c>
      <c r="V168" s="22">
        <v>696583</v>
      </c>
      <c r="W168" s="22">
        <v>0</v>
      </c>
      <c r="X168" s="22">
        <v>5114</v>
      </c>
      <c r="Y168" s="22">
        <v>0</v>
      </c>
      <c r="Z168" s="22">
        <v>23687</v>
      </c>
      <c r="AA168" s="22">
        <v>0</v>
      </c>
      <c r="AB168" s="22">
        <v>7962</v>
      </c>
      <c r="AC168" s="22">
        <v>28210</v>
      </c>
      <c r="AD168" s="22">
        <v>432655</v>
      </c>
      <c r="AE168" s="22">
        <v>0</v>
      </c>
      <c r="AF168" s="22">
        <v>0</v>
      </c>
      <c r="AG168" s="22">
        <v>0</v>
      </c>
      <c r="AH168" s="22">
        <v>0</v>
      </c>
      <c r="AI168" s="22">
        <v>485522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6865419</v>
      </c>
    </row>
    <row r="169" spans="1:43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0</v>
      </c>
      <c r="F169" s="22">
        <v>58312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60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715</v>
      </c>
      <c r="T169" s="22">
        <v>682517</v>
      </c>
      <c r="U169" s="22">
        <v>166732</v>
      </c>
      <c r="V169" s="22">
        <v>364875</v>
      </c>
      <c r="W169" s="22">
        <v>6511</v>
      </c>
      <c r="X169" s="22">
        <v>0</v>
      </c>
      <c r="Y169" s="22">
        <v>0</v>
      </c>
      <c r="Z169" s="22">
        <v>0</v>
      </c>
      <c r="AA169" s="22">
        <v>0</v>
      </c>
      <c r="AB169" s="22">
        <v>195187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704068</v>
      </c>
      <c r="AN169" s="22">
        <v>13925</v>
      </c>
      <c r="AO169" s="22">
        <v>0</v>
      </c>
      <c r="AP169" s="22">
        <v>0</v>
      </c>
      <c r="AQ169" s="22">
        <v>2192902</v>
      </c>
    </row>
    <row r="170" spans="1:43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0</v>
      </c>
      <c r="F170" s="22">
        <v>3422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643468</v>
      </c>
      <c r="U170" s="22">
        <v>95838</v>
      </c>
      <c r="V170" s="22">
        <v>113384</v>
      </c>
      <c r="W170" s="22">
        <v>0</v>
      </c>
      <c r="X170" s="22">
        <v>0</v>
      </c>
      <c r="Y170" s="22">
        <v>0</v>
      </c>
      <c r="Z170" s="22">
        <v>1400</v>
      </c>
      <c r="AA170" s="22">
        <v>0</v>
      </c>
      <c r="AB170" s="22">
        <v>0</v>
      </c>
      <c r="AC170" s="22">
        <v>0</v>
      </c>
      <c r="AD170" s="22">
        <v>26641</v>
      </c>
      <c r="AE170" s="22">
        <v>0</v>
      </c>
      <c r="AF170" s="22">
        <v>0</v>
      </c>
      <c r="AG170" s="22">
        <v>0</v>
      </c>
      <c r="AH170" s="22">
        <v>0</v>
      </c>
      <c r="AI170" s="22">
        <v>159571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1043724</v>
      </c>
    </row>
    <row r="171" spans="1:43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0</v>
      </c>
      <c r="F171" s="22">
        <v>49672</v>
      </c>
      <c r="G171" s="22">
        <v>0</v>
      </c>
      <c r="H171" s="22">
        <v>11975</v>
      </c>
      <c r="I171" s="22">
        <v>62936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49218</v>
      </c>
      <c r="P171" s="22">
        <v>0</v>
      </c>
      <c r="Q171" s="22">
        <v>28844</v>
      </c>
      <c r="R171" s="22">
        <v>0</v>
      </c>
      <c r="S171" s="22">
        <v>0</v>
      </c>
      <c r="T171" s="22">
        <v>1593725</v>
      </c>
      <c r="U171" s="22">
        <v>1283119</v>
      </c>
      <c r="V171" s="22">
        <v>429645</v>
      </c>
      <c r="W171" s="22">
        <v>0</v>
      </c>
      <c r="X171" s="22">
        <v>27551</v>
      </c>
      <c r="Y171" s="22">
        <v>0</v>
      </c>
      <c r="Z171" s="22">
        <v>1950</v>
      </c>
      <c r="AA171" s="22">
        <v>0</v>
      </c>
      <c r="AB171" s="22">
        <v>435</v>
      </c>
      <c r="AC171" s="22">
        <v>11363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1090349</v>
      </c>
      <c r="AJ171" s="22">
        <v>42068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4682850</v>
      </c>
    </row>
    <row r="172" spans="1:43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3730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144859</v>
      </c>
      <c r="U172" s="22">
        <v>54008</v>
      </c>
      <c r="V172" s="22">
        <v>88897</v>
      </c>
      <c r="W172" s="22">
        <v>0</v>
      </c>
      <c r="X172" s="22">
        <v>13595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13946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319035</v>
      </c>
    </row>
    <row r="173" spans="1:43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0</v>
      </c>
      <c r="F173" s="22">
        <v>77217</v>
      </c>
      <c r="G173" s="22">
        <v>0</v>
      </c>
      <c r="H173" s="22">
        <v>6134</v>
      </c>
      <c r="I173" s="22">
        <v>17585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13043</v>
      </c>
      <c r="P173" s="22">
        <v>0</v>
      </c>
      <c r="Q173" s="22">
        <v>0</v>
      </c>
      <c r="R173" s="22">
        <v>0</v>
      </c>
      <c r="S173" s="22">
        <v>0</v>
      </c>
      <c r="T173" s="22">
        <v>3421312</v>
      </c>
      <c r="U173" s="22">
        <v>911278</v>
      </c>
      <c r="V173" s="22">
        <v>876966</v>
      </c>
      <c r="W173" s="22">
        <v>0</v>
      </c>
      <c r="X173" s="22">
        <v>0</v>
      </c>
      <c r="Y173" s="22">
        <v>0</v>
      </c>
      <c r="Z173" s="22">
        <v>23106</v>
      </c>
      <c r="AA173" s="22">
        <v>0</v>
      </c>
      <c r="AB173" s="22">
        <v>0</v>
      </c>
      <c r="AC173" s="22">
        <v>128948</v>
      </c>
      <c r="AD173" s="22">
        <v>0</v>
      </c>
      <c r="AE173" s="22">
        <v>0</v>
      </c>
      <c r="AF173" s="22">
        <v>0</v>
      </c>
      <c r="AG173" s="22">
        <v>0</v>
      </c>
      <c r="AH173" s="22">
        <v>14490</v>
      </c>
      <c r="AI173" s="22">
        <v>306052</v>
      </c>
      <c r="AJ173" s="22">
        <v>15076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5811207</v>
      </c>
    </row>
    <row r="174" spans="1:43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0</v>
      </c>
      <c r="F174" s="22">
        <v>519104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192582</v>
      </c>
      <c r="R174" s="22">
        <v>2774059</v>
      </c>
      <c r="S174" s="22">
        <v>0</v>
      </c>
      <c r="T174" s="22">
        <v>5435202</v>
      </c>
      <c r="U174" s="22">
        <v>4904529</v>
      </c>
      <c r="V174" s="22">
        <v>2136140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57040</v>
      </c>
      <c r="AC174" s="22">
        <v>0</v>
      </c>
      <c r="AD174" s="22">
        <v>340428</v>
      </c>
      <c r="AE174" s="22">
        <v>0</v>
      </c>
      <c r="AF174" s="22">
        <v>0</v>
      </c>
      <c r="AG174" s="22">
        <v>0</v>
      </c>
      <c r="AH174" s="22">
        <v>0</v>
      </c>
      <c r="AI174" s="22">
        <v>4367691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20726775</v>
      </c>
    </row>
    <row r="175" spans="1:43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0</v>
      </c>
      <c r="F175" s="22">
        <v>3387929</v>
      </c>
      <c r="G175" s="22">
        <v>0</v>
      </c>
      <c r="H175" s="22">
        <v>100922</v>
      </c>
      <c r="I175" s="22">
        <v>123263</v>
      </c>
      <c r="J175" s="22">
        <v>0</v>
      </c>
      <c r="K175" s="22">
        <v>0</v>
      </c>
      <c r="L175" s="22">
        <v>54401</v>
      </c>
      <c r="M175" s="22">
        <v>47287</v>
      </c>
      <c r="N175" s="22">
        <v>31392</v>
      </c>
      <c r="O175" s="22">
        <v>0</v>
      </c>
      <c r="P175" s="22">
        <v>0</v>
      </c>
      <c r="Q175" s="22">
        <v>0</v>
      </c>
      <c r="R175" s="22">
        <v>662172</v>
      </c>
      <c r="S175" s="22">
        <v>0</v>
      </c>
      <c r="T175" s="22">
        <v>5037755</v>
      </c>
      <c r="U175" s="22">
        <v>5266675</v>
      </c>
      <c r="V175" s="22">
        <v>1343492</v>
      </c>
      <c r="W175" s="22">
        <v>0</v>
      </c>
      <c r="X175" s="22">
        <v>0</v>
      </c>
      <c r="Y175" s="22">
        <v>0</v>
      </c>
      <c r="Z175" s="22">
        <v>98232</v>
      </c>
      <c r="AA175" s="22">
        <v>0</v>
      </c>
      <c r="AB175" s="22">
        <v>24050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31760</v>
      </c>
      <c r="AI175" s="22">
        <v>1478917</v>
      </c>
      <c r="AJ175" s="22">
        <v>137262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17825509</v>
      </c>
    </row>
    <row r="176" spans="1:43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0</v>
      </c>
      <c r="F176" s="22">
        <v>11202</v>
      </c>
      <c r="G176" s="22">
        <v>0</v>
      </c>
      <c r="H176" s="22">
        <v>0</v>
      </c>
      <c r="I176" s="22">
        <v>164187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84957</v>
      </c>
      <c r="P176" s="22">
        <v>0</v>
      </c>
      <c r="Q176" s="22">
        <v>0</v>
      </c>
      <c r="R176" s="22">
        <v>0</v>
      </c>
      <c r="S176" s="22">
        <v>0</v>
      </c>
      <c r="T176" s="22">
        <v>1089088</v>
      </c>
      <c r="U176" s="22">
        <v>817210</v>
      </c>
      <c r="V176" s="22">
        <v>323611</v>
      </c>
      <c r="W176" s="22">
        <v>0</v>
      </c>
      <c r="X176" s="22">
        <v>3264</v>
      </c>
      <c r="Y176" s="22">
        <v>0</v>
      </c>
      <c r="Z176" s="22">
        <v>0</v>
      </c>
      <c r="AA176" s="22">
        <v>0</v>
      </c>
      <c r="AB176" s="22">
        <v>14095</v>
      </c>
      <c r="AC176" s="22">
        <v>16049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183602</v>
      </c>
      <c r="AJ176" s="22">
        <v>0</v>
      </c>
      <c r="AK176" s="22">
        <v>0</v>
      </c>
      <c r="AL176" s="22">
        <v>0</v>
      </c>
      <c r="AM176" s="22">
        <v>1269431</v>
      </c>
      <c r="AN176" s="22">
        <v>0</v>
      </c>
      <c r="AO176" s="22">
        <v>0</v>
      </c>
      <c r="AP176" s="22">
        <v>0</v>
      </c>
      <c r="AQ176" s="22">
        <v>3976696</v>
      </c>
    </row>
    <row r="177" spans="1:43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0</v>
      </c>
      <c r="F177" s="22">
        <v>10681</v>
      </c>
      <c r="G177" s="22">
        <v>0</v>
      </c>
      <c r="H177" s="22">
        <v>0</v>
      </c>
      <c r="I177" s="22">
        <v>245636</v>
      </c>
      <c r="J177" s="22">
        <v>90732</v>
      </c>
      <c r="K177" s="22">
        <v>0</v>
      </c>
      <c r="L177" s="22">
        <v>2585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321505</v>
      </c>
      <c r="U177" s="22">
        <v>116494</v>
      </c>
      <c r="V177" s="22">
        <v>174714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3195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71475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4753</v>
      </c>
      <c r="AQ177" s="22">
        <v>1041770</v>
      </c>
    </row>
    <row r="178" spans="1:43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0</v>
      </c>
      <c r="F178" s="22">
        <v>174584</v>
      </c>
      <c r="G178" s="22">
        <v>0</v>
      </c>
      <c r="H178" s="22">
        <v>16453</v>
      </c>
      <c r="I178" s="22">
        <v>110314</v>
      </c>
      <c r="J178" s="22">
        <v>0</v>
      </c>
      <c r="K178" s="22">
        <v>0</v>
      </c>
      <c r="L178" s="22">
        <v>750</v>
      </c>
      <c r="M178" s="22">
        <v>680702</v>
      </c>
      <c r="N178" s="22">
        <v>0</v>
      </c>
      <c r="O178" s="22">
        <v>176138</v>
      </c>
      <c r="P178" s="22">
        <v>0</v>
      </c>
      <c r="Q178" s="22">
        <v>0</v>
      </c>
      <c r="R178" s="22">
        <v>0</v>
      </c>
      <c r="S178" s="22">
        <v>0</v>
      </c>
      <c r="T178" s="22">
        <v>5377385</v>
      </c>
      <c r="U178" s="22">
        <v>6258687</v>
      </c>
      <c r="V178" s="22">
        <v>2134053</v>
      </c>
      <c r="W178" s="22">
        <v>0</v>
      </c>
      <c r="X178" s="22">
        <v>0</v>
      </c>
      <c r="Y178" s="22">
        <v>0</v>
      </c>
      <c r="Z178" s="22">
        <v>53479</v>
      </c>
      <c r="AA178" s="22">
        <v>0</v>
      </c>
      <c r="AB178" s="22">
        <v>248920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1504161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16735626</v>
      </c>
    </row>
    <row r="179" spans="1:43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0</v>
      </c>
      <c r="F179" s="22">
        <v>19859</v>
      </c>
      <c r="G179" s="22">
        <v>0</v>
      </c>
      <c r="H179" s="22">
        <v>176271</v>
      </c>
      <c r="I179" s="22">
        <v>47010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7571</v>
      </c>
      <c r="P179" s="22">
        <v>0</v>
      </c>
      <c r="Q179" s="22">
        <v>0</v>
      </c>
      <c r="R179" s="22">
        <v>541084</v>
      </c>
      <c r="S179" s="22">
        <v>0</v>
      </c>
      <c r="T179" s="22">
        <v>3502794</v>
      </c>
      <c r="U179" s="22">
        <v>3508647</v>
      </c>
      <c r="V179" s="22">
        <v>2142327</v>
      </c>
      <c r="W179" s="22">
        <v>0</v>
      </c>
      <c r="X179" s="22">
        <v>0</v>
      </c>
      <c r="Y179" s="22">
        <v>0</v>
      </c>
      <c r="Z179" s="22">
        <v>85153</v>
      </c>
      <c r="AA179" s="22">
        <v>0</v>
      </c>
      <c r="AB179" s="22">
        <v>0</v>
      </c>
      <c r="AC179" s="22">
        <v>0</v>
      </c>
      <c r="AD179" s="22">
        <v>386098</v>
      </c>
      <c r="AE179" s="22">
        <v>0</v>
      </c>
      <c r="AF179" s="22">
        <v>47118</v>
      </c>
      <c r="AG179" s="22">
        <v>0</v>
      </c>
      <c r="AH179" s="22">
        <v>0</v>
      </c>
      <c r="AI179" s="22">
        <v>173736</v>
      </c>
      <c r="AJ179" s="22">
        <v>6851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10644519</v>
      </c>
    </row>
    <row r="180" spans="1:43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530709</v>
      </c>
      <c r="U180" s="22">
        <v>159926</v>
      </c>
      <c r="V180" s="22">
        <v>111638</v>
      </c>
      <c r="W180" s="22">
        <v>9744</v>
      </c>
      <c r="X180" s="22">
        <v>24005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87398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923420</v>
      </c>
    </row>
    <row r="181" spans="1:43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0</v>
      </c>
      <c r="F181" s="22">
        <v>5944</v>
      </c>
      <c r="G181" s="22">
        <v>3976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21672</v>
      </c>
      <c r="Q181" s="22">
        <v>0</v>
      </c>
      <c r="R181" s="22">
        <v>0</v>
      </c>
      <c r="S181" s="22">
        <v>0</v>
      </c>
      <c r="T181" s="22">
        <v>1254548</v>
      </c>
      <c r="U181" s="22">
        <v>180811</v>
      </c>
      <c r="V181" s="22">
        <v>125822</v>
      </c>
      <c r="W181" s="22">
        <v>0</v>
      </c>
      <c r="X181" s="22">
        <v>30105</v>
      </c>
      <c r="Y181" s="22">
        <v>0</v>
      </c>
      <c r="Z181" s="22">
        <v>33631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100799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1757308</v>
      </c>
    </row>
    <row r="182" spans="1:43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0</v>
      </c>
      <c r="F182" s="22">
        <v>30011</v>
      </c>
      <c r="G182" s="22">
        <v>0</v>
      </c>
      <c r="H182" s="22">
        <v>0</v>
      </c>
      <c r="I182" s="22">
        <v>24452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10665</v>
      </c>
      <c r="P182" s="22">
        <v>0</v>
      </c>
      <c r="Q182" s="22">
        <v>0</v>
      </c>
      <c r="R182" s="22">
        <v>0</v>
      </c>
      <c r="S182" s="22">
        <v>0</v>
      </c>
      <c r="T182" s="22">
        <v>640006</v>
      </c>
      <c r="U182" s="22">
        <v>159029</v>
      </c>
      <c r="V182" s="22">
        <v>209106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3437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2694</v>
      </c>
      <c r="AQ182" s="22">
        <v>1079400</v>
      </c>
    </row>
    <row r="183" spans="1:43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0</v>
      </c>
      <c r="F183" s="22">
        <v>3475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845797</v>
      </c>
      <c r="U183" s="22">
        <v>568421</v>
      </c>
      <c r="V183" s="22">
        <v>96068</v>
      </c>
      <c r="W183" s="22">
        <v>337205</v>
      </c>
      <c r="X183" s="22">
        <v>0</v>
      </c>
      <c r="Y183" s="22">
        <v>0</v>
      </c>
      <c r="Z183" s="22">
        <v>6852</v>
      </c>
      <c r="AA183" s="22">
        <v>0</v>
      </c>
      <c r="AB183" s="22">
        <v>30620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151970</v>
      </c>
      <c r="AJ183" s="22">
        <v>0</v>
      </c>
      <c r="AK183" s="22">
        <v>0</v>
      </c>
      <c r="AL183" s="22">
        <v>0</v>
      </c>
      <c r="AM183" s="22">
        <v>1102585</v>
      </c>
      <c r="AN183" s="22">
        <v>0</v>
      </c>
      <c r="AO183" s="22">
        <v>0</v>
      </c>
      <c r="AP183" s="22">
        <v>0</v>
      </c>
      <c r="AQ183" s="22">
        <v>3142993</v>
      </c>
    </row>
    <row r="184" spans="1:43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0</v>
      </c>
      <c r="F184" s="22">
        <v>6379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454786</v>
      </c>
      <c r="U184" s="22">
        <v>120298</v>
      </c>
      <c r="V184" s="22">
        <v>178564</v>
      </c>
      <c r="W184" s="22">
        <v>0</v>
      </c>
      <c r="X184" s="22">
        <v>0</v>
      </c>
      <c r="Y184" s="22">
        <v>0</v>
      </c>
      <c r="Z184" s="22">
        <v>7300</v>
      </c>
      <c r="AA184" s="22">
        <v>0</v>
      </c>
      <c r="AB184" s="22">
        <v>61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24674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792062</v>
      </c>
    </row>
    <row r="185" spans="1:43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0</v>
      </c>
      <c r="F185" s="22">
        <v>11702</v>
      </c>
      <c r="G185" s="22">
        <v>48</v>
      </c>
      <c r="H185" s="22">
        <v>9960</v>
      </c>
      <c r="I185" s="22">
        <v>118659</v>
      </c>
      <c r="J185" s="22">
        <v>0</v>
      </c>
      <c r="K185" s="22">
        <v>0</v>
      </c>
      <c r="L185" s="22">
        <v>136727</v>
      </c>
      <c r="M185" s="22">
        <v>0</v>
      </c>
      <c r="N185" s="22">
        <v>0</v>
      </c>
      <c r="O185" s="22">
        <v>378088</v>
      </c>
      <c r="P185" s="22">
        <v>0</v>
      </c>
      <c r="Q185" s="22">
        <v>0</v>
      </c>
      <c r="R185" s="22">
        <v>0</v>
      </c>
      <c r="S185" s="22">
        <v>0</v>
      </c>
      <c r="T185" s="22">
        <v>2073131</v>
      </c>
      <c r="U185" s="22">
        <v>265490</v>
      </c>
      <c r="V185" s="22">
        <v>1050085</v>
      </c>
      <c r="W185" s="22">
        <v>0</v>
      </c>
      <c r="X185" s="22">
        <v>11312</v>
      </c>
      <c r="Y185" s="22">
        <v>0</v>
      </c>
      <c r="Z185" s="22">
        <v>49100</v>
      </c>
      <c r="AA185" s="22">
        <v>0</v>
      </c>
      <c r="AB185" s="22">
        <v>300</v>
      </c>
      <c r="AC185" s="22">
        <v>0</v>
      </c>
      <c r="AD185" s="22">
        <v>200000</v>
      </c>
      <c r="AE185" s="22">
        <v>0</v>
      </c>
      <c r="AF185" s="22">
        <v>0</v>
      </c>
      <c r="AG185" s="22">
        <v>0</v>
      </c>
      <c r="AH185" s="22">
        <v>0</v>
      </c>
      <c r="AI185" s="22">
        <v>398411</v>
      </c>
      <c r="AJ185" s="22">
        <v>13039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4716052</v>
      </c>
    </row>
    <row r="186" spans="1:43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0</v>
      </c>
      <c r="F186" s="22">
        <v>5113</v>
      </c>
      <c r="G186" s="22">
        <v>2487</v>
      </c>
      <c r="H186" s="22">
        <v>81578</v>
      </c>
      <c r="I186" s="22">
        <v>2000</v>
      </c>
      <c r="J186" s="22">
        <v>0</v>
      </c>
      <c r="K186" s="22">
        <v>0</v>
      </c>
      <c r="L186" s="22">
        <v>3196</v>
      </c>
      <c r="M186" s="22">
        <v>0</v>
      </c>
      <c r="N186" s="22">
        <v>0</v>
      </c>
      <c r="O186" s="22">
        <v>95652</v>
      </c>
      <c r="P186" s="22">
        <v>22965</v>
      </c>
      <c r="Q186" s="22">
        <v>0</v>
      </c>
      <c r="R186" s="22">
        <v>0</v>
      </c>
      <c r="S186" s="22">
        <v>0</v>
      </c>
      <c r="T186" s="22">
        <v>2812506</v>
      </c>
      <c r="U186" s="22">
        <v>1488550</v>
      </c>
      <c r="V186" s="22">
        <v>935847</v>
      </c>
      <c r="W186" s="22">
        <v>0</v>
      </c>
      <c r="X186" s="22">
        <v>0</v>
      </c>
      <c r="Y186" s="22">
        <v>0</v>
      </c>
      <c r="Z186" s="22">
        <v>36379</v>
      </c>
      <c r="AA186" s="22">
        <v>156500</v>
      </c>
      <c r="AB186" s="22">
        <v>60</v>
      </c>
      <c r="AC186" s="22">
        <v>0</v>
      </c>
      <c r="AD186" s="22">
        <v>402145</v>
      </c>
      <c r="AE186" s="22">
        <v>0</v>
      </c>
      <c r="AF186" s="22">
        <v>0</v>
      </c>
      <c r="AG186" s="22">
        <v>0</v>
      </c>
      <c r="AH186" s="22">
        <v>0</v>
      </c>
      <c r="AI186" s="22">
        <v>320608</v>
      </c>
      <c r="AJ186" s="22">
        <v>0</v>
      </c>
      <c r="AK186" s="22">
        <v>87840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6453426</v>
      </c>
    </row>
    <row r="187" spans="1:43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0</v>
      </c>
      <c r="F187" s="22">
        <v>120784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686046</v>
      </c>
      <c r="U187" s="22">
        <v>235388</v>
      </c>
      <c r="V187" s="22">
        <v>83704</v>
      </c>
      <c r="W187" s="22">
        <v>0</v>
      </c>
      <c r="X187" s="22">
        <v>21119</v>
      </c>
      <c r="Y187" s="22">
        <v>0</v>
      </c>
      <c r="Z187" s="22">
        <v>6352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264147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1417540</v>
      </c>
    </row>
    <row r="188" spans="1:43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0</v>
      </c>
      <c r="F188" s="22">
        <v>5845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18856</v>
      </c>
      <c r="P188" s="22">
        <v>0</v>
      </c>
      <c r="Q188" s="22">
        <v>0</v>
      </c>
      <c r="R188" s="22">
        <v>0</v>
      </c>
      <c r="S188" s="22">
        <v>0</v>
      </c>
      <c r="T188" s="22">
        <v>975447</v>
      </c>
      <c r="U188" s="22">
        <v>234185</v>
      </c>
      <c r="V188" s="22">
        <v>490578</v>
      </c>
      <c r="W188" s="22">
        <v>0</v>
      </c>
      <c r="X188" s="22">
        <v>0</v>
      </c>
      <c r="Y188" s="22">
        <v>0</v>
      </c>
      <c r="Z188" s="22">
        <v>8050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614443</v>
      </c>
      <c r="AM188" s="22">
        <v>0</v>
      </c>
      <c r="AN188" s="22">
        <v>0</v>
      </c>
      <c r="AO188" s="22">
        <v>0</v>
      </c>
      <c r="AP188" s="22">
        <v>0</v>
      </c>
      <c r="AQ188" s="22">
        <v>2347404</v>
      </c>
    </row>
    <row r="189" spans="1:43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10735</v>
      </c>
      <c r="G189" s="22">
        <v>0</v>
      </c>
      <c r="H189" s="22">
        <v>2100</v>
      </c>
      <c r="I189" s="22">
        <v>67931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704513</v>
      </c>
      <c r="P189" s="22">
        <v>1142</v>
      </c>
      <c r="Q189" s="22">
        <v>0</v>
      </c>
      <c r="R189" s="22">
        <v>207471</v>
      </c>
      <c r="S189" s="22">
        <v>0</v>
      </c>
      <c r="T189" s="22">
        <v>3027941</v>
      </c>
      <c r="U189" s="22">
        <v>907641</v>
      </c>
      <c r="V189" s="22">
        <v>608897</v>
      </c>
      <c r="W189" s="22">
        <v>0</v>
      </c>
      <c r="X189" s="22">
        <v>0</v>
      </c>
      <c r="Y189" s="22">
        <v>0</v>
      </c>
      <c r="Z189" s="22">
        <v>44577</v>
      </c>
      <c r="AA189" s="22">
        <v>0</v>
      </c>
      <c r="AB189" s="22">
        <v>6700</v>
      </c>
      <c r="AC189" s="22">
        <v>0</v>
      </c>
      <c r="AD189" s="22">
        <v>125660</v>
      </c>
      <c r="AE189" s="22">
        <v>0</v>
      </c>
      <c r="AF189" s="22">
        <v>0</v>
      </c>
      <c r="AG189" s="22">
        <v>8252</v>
      </c>
      <c r="AH189" s="22">
        <v>0</v>
      </c>
      <c r="AI189" s="22">
        <v>822611</v>
      </c>
      <c r="AJ189" s="22">
        <v>0</v>
      </c>
      <c r="AK189" s="22">
        <v>0</v>
      </c>
      <c r="AL189" s="22">
        <v>0</v>
      </c>
      <c r="AM189" s="22">
        <v>3247356</v>
      </c>
      <c r="AN189" s="22">
        <v>0</v>
      </c>
      <c r="AO189" s="22">
        <v>0</v>
      </c>
      <c r="AP189" s="22">
        <v>0</v>
      </c>
      <c r="AQ189" s="22">
        <v>9793527</v>
      </c>
    </row>
    <row r="190" spans="1:43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28210</v>
      </c>
      <c r="G190" s="22">
        <v>0</v>
      </c>
      <c r="H190" s="22">
        <v>0</v>
      </c>
      <c r="I190" s="22">
        <v>220146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215830</v>
      </c>
      <c r="W190" s="22">
        <v>0</v>
      </c>
      <c r="X190" s="22">
        <v>1357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15137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7848</v>
      </c>
      <c r="AQ190" s="22">
        <v>488528</v>
      </c>
    </row>
    <row r="191" spans="1:43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0</v>
      </c>
      <c r="F191" s="22">
        <v>11670</v>
      </c>
      <c r="G191" s="22">
        <v>0</v>
      </c>
      <c r="H191" s="22">
        <v>12840</v>
      </c>
      <c r="I191" s="22">
        <v>16421</v>
      </c>
      <c r="J191" s="22">
        <v>691</v>
      </c>
      <c r="K191" s="22">
        <v>0</v>
      </c>
      <c r="L191" s="22">
        <v>0</v>
      </c>
      <c r="M191" s="22">
        <v>0</v>
      </c>
      <c r="N191" s="22">
        <v>0</v>
      </c>
      <c r="O191" s="22">
        <v>12690</v>
      </c>
      <c r="P191" s="22">
        <v>0</v>
      </c>
      <c r="Q191" s="22">
        <v>33106</v>
      </c>
      <c r="R191" s="22">
        <v>89916</v>
      </c>
      <c r="S191" s="22">
        <v>1959</v>
      </c>
      <c r="T191" s="22">
        <v>2970227</v>
      </c>
      <c r="U191" s="22">
        <v>672998</v>
      </c>
      <c r="V191" s="22">
        <v>697811</v>
      </c>
      <c r="W191" s="22">
        <v>0</v>
      </c>
      <c r="X191" s="22">
        <v>49210</v>
      </c>
      <c r="Y191" s="22">
        <v>0</v>
      </c>
      <c r="Z191" s="22">
        <v>30571</v>
      </c>
      <c r="AA191" s="22">
        <v>0</v>
      </c>
      <c r="AB191" s="22">
        <v>1356</v>
      </c>
      <c r="AC191" s="22">
        <v>286</v>
      </c>
      <c r="AD191" s="22">
        <v>0</v>
      </c>
      <c r="AE191" s="22">
        <v>0</v>
      </c>
      <c r="AF191" s="22">
        <v>108080</v>
      </c>
      <c r="AG191" s="22">
        <v>0</v>
      </c>
      <c r="AH191" s="22">
        <v>0</v>
      </c>
      <c r="AI191" s="22">
        <v>533858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5243690</v>
      </c>
    </row>
    <row r="192" spans="1:43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0</v>
      </c>
      <c r="F192" s="22">
        <v>68515</v>
      </c>
      <c r="G192" s="22">
        <v>35308</v>
      </c>
      <c r="H192" s="22">
        <v>147</v>
      </c>
      <c r="I192" s="22">
        <v>334997</v>
      </c>
      <c r="J192" s="22">
        <v>0</v>
      </c>
      <c r="K192" s="22">
        <v>0</v>
      </c>
      <c r="L192" s="22">
        <v>0</v>
      </c>
      <c r="M192" s="22">
        <v>0</v>
      </c>
      <c r="N192" s="22">
        <v>53784</v>
      </c>
      <c r="O192" s="22">
        <v>54695</v>
      </c>
      <c r="P192" s="22">
        <v>0</v>
      </c>
      <c r="Q192" s="22">
        <v>79670</v>
      </c>
      <c r="R192" s="22">
        <v>49</v>
      </c>
      <c r="S192" s="22">
        <v>0</v>
      </c>
      <c r="T192" s="22">
        <v>3046769</v>
      </c>
      <c r="U192" s="22">
        <v>2277997</v>
      </c>
      <c r="V192" s="22">
        <v>2023906</v>
      </c>
      <c r="W192" s="22">
        <v>0</v>
      </c>
      <c r="X192" s="22">
        <v>35284</v>
      </c>
      <c r="Y192" s="22">
        <v>0</v>
      </c>
      <c r="Z192" s="22">
        <v>25523</v>
      </c>
      <c r="AA192" s="22">
        <v>0</v>
      </c>
      <c r="AB192" s="22">
        <v>133795</v>
      </c>
      <c r="AC192" s="22">
        <v>2846</v>
      </c>
      <c r="AD192" s="22">
        <v>0</v>
      </c>
      <c r="AE192" s="22">
        <v>0</v>
      </c>
      <c r="AF192" s="22">
        <v>42001</v>
      </c>
      <c r="AG192" s="22">
        <v>0</v>
      </c>
      <c r="AH192" s="22">
        <v>0</v>
      </c>
      <c r="AI192" s="22">
        <v>1407234</v>
      </c>
      <c r="AJ192" s="22">
        <v>432950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10055470</v>
      </c>
    </row>
    <row r="193" spans="1:43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4033</v>
      </c>
      <c r="G193" s="22">
        <v>0</v>
      </c>
      <c r="H193" s="22">
        <v>0</v>
      </c>
      <c r="I193" s="22">
        <v>2725</v>
      </c>
      <c r="J193" s="22">
        <v>0</v>
      </c>
      <c r="K193" s="22">
        <v>0</v>
      </c>
      <c r="L193" s="22">
        <v>4358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257313</v>
      </c>
      <c r="U193" s="22">
        <v>62003</v>
      </c>
      <c r="V193" s="22">
        <v>99852</v>
      </c>
      <c r="W193" s="22">
        <v>5486</v>
      </c>
      <c r="X193" s="22">
        <v>0</v>
      </c>
      <c r="Y193" s="22">
        <v>0</v>
      </c>
      <c r="Z193" s="22">
        <v>8748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16655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461173</v>
      </c>
    </row>
    <row r="194" spans="1:43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16609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12230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331740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360579</v>
      </c>
    </row>
    <row r="195" spans="1:43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739</v>
      </c>
      <c r="F195" s="22">
        <v>3023</v>
      </c>
      <c r="G195" s="22">
        <v>0</v>
      </c>
      <c r="H195" s="22">
        <v>0</v>
      </c>
      <c r="I195" s="22">
        <v>863</v>
      </c>
      <c r="J195" s="22">
        <v>3115</v>
      </c>
      <c r="K195" s="22">
        <v>0</v>
      </c>
      <c r="L195" s="22">
        <v>0</v>
      </c>
      <c r="M195" s="22">
        <v>0</v>
      </c>
      <c r="N195" s="22">
        <v>1450</v>
      </c>
      <c r="O195" s="22">
        <v>2076</v>
      </c>
      <c r="P195" s="22">
        <v>0</v>
      </c>
      <c r="Q195" s="22">
        <v>0</v>
      </c>
      <c r="R195" s="22">
        <v>0</v>
      </c>
      <c r="S195" s="22">
        <v>0</v>
      </c>
      <c r="T195" s="22">
        <v>401059</v>
      </c>
      <c r="U195" s="22">
        <v>252305</v>
      </c>
      <c r="V195" s="22">
        <v>171496</v>
      </c>
      <c r="W195" s="22">
        <v>0</v>
      </c>
      <c r="X195" s="22">
        <v>0</v>
      </c>
      <c r="Y195" s="22">
        <v>0</v>
      </c>
      <c r="Z195" s="22">
        <v>1350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24880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862356</v>
      </c>
    </row>
    <row r="196" spans="1:43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16758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7396</v>
      </c>
      <c r="P196" s="22">
        <v>0</v>
      </c>
      <c r="Q196" s="22">
        <v>0</v>
      </c>
      <c r="R196" s="22">
        <v>0</v>
      </c>
      <c r="S196" s="22">
        <v>0</v>
      </c>
      <c r="T196" s="22">
        <v>69928</v>
      </c>
      <c r="U196" s="22">
        <v>52184</v>
      </c>
      <c r="V196" s="22">
        <v>37377</v>
      </c>
      <c r="W196" s="22">
        <v>0</v>
      </c>
      <c r="X196" s="22">
        <v>0</v>
      </c>
      <c r="Y196" s="22">
        <v>0</v>
      </c>
      <c r="Z196" s="22">
        <v>1920</v>
      </c>
      <c r="AA196" s="22">
        <v>0</v>
      </c>
      <c r="AB196" s="22">
        <v>265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9769</v>
      </c>
      <c r="AJ196" s="22">
        <v>150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195747</v>
      </c>
    </row>
    <row r="197" spans="1:43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67502</v>
      </c>
      <c r="U197" s="22">
        <v>26885</v>
      </c>
      <c r="V197" s="22">
        <v>25933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120320</v>
      </c>
    </row>
    <row r="198" spans="1:43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1031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241644</v>
      </c>
      <c r="U198" s="22">
        <v>67831</v>
      </c>
      <c r="V198" s="22">
        <v>100299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159</v>
      </c>
      <c r="AJ198" s="22">
        <v>16376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427340</v>
      </c>
    </row>
    <row r="199" spans="1:43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2592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2760</v>
      </c>
      <c r="M199" s="22">
        <v>0</v>
      </c>
      <c r="N199" s="22">
        <v>0</v>
      </c>
      <c r="O199" s="22">
        <v>566</v>
      </c>
      <c r="P199" s="22">
        <v>0</v>
      </c>
      <c r="Q199" s="22">
        <v>0</v>
      </c>
      <c r="R199" s="22">
        <v>0</v>
      </c>
      <c r="S199" s="22">
        <v>0</v>
      </c>
      <c r="T199" s="22">
        <v>447864</v>
      </c>
      <c r="U199" s="22">
        <v>103834</v>
      </c>
      <c r="V199" s="22">
        <v>101391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11563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35620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706190</v>
      </c>
    </row>
    <row r="200" spans="1:43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1425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3532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102782</v>
      </c>
      <c r="U200" s="22">
        <v>37536</v>
      </c>
      <c r="V200" s="22">
        <v>50007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195282</v>
      </c>
    </row>
    <row r="201" spans="1:43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7516</v>
      </c>
      <c r="G201" s="22">
        <v>0</v>
      </c>
      <c r="H201" s="22">
        <v>0</v>
      </c>
      <c r="I201" s="22">
        <v>27969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300</v>
      </c>
      <c r="P201" s="22">
        <v>0</v>
      </c>
      <c r="Q201" s="22">
        <v>0</v>
      </c>
      <c r="R201" s="22">
        <v>0</v>
      </c>
      <c r="S201" s="22">
        <v>0</v>
      </c>
      <c r="T201" s="22">
        <v>130165</v>
      </c>
      <c r="U201" s="22">
        <v>72439</v>
      </c>
      <c r="V201" s="22">
        <v>44778</v>
      </c>
      <c r="W201" s="22">
        <v>0</v>
      </c>
      <c r="X201" s="22">
        <v>0</v>
      </c>
      <c r="Y201" s="22">
        <v>0</v>
      </c>
      <c r="Z201" s="22">
        <v>1600</v>
      </c>
      <c r="AA201" s="22">
        <v>0</v>
      </c>
      <c r="AB201" s="22">
        <v>0</v>
      </c>
      <c r="AC201" s="22">
        <v>2792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2800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290359</v>
      </c>
    </row>
    <row r="202" spans="1:43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17800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346100</v>
      </c>
      <c r="U202" s="22">
        <v>132018</v>
      </c>
      <c r="V202" s="22">
        <v>94326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129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590373</v>
      </c>
    </row>
    <row r="203" spans="1:43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6850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132574</v>
      </c>
      <c r="U203" s="22">
        <v>58779</v>
      </c>
      <c r="V203" s="22">
        <v>79168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1277</v>
      </c>
      <c r="AC203" s="22">
        <v>0</v>
      </c>
      <c r="AD203" s="22">
        <v>0</v>
      </c>
      <c r="AE203" s="22">
        <v>0</v>
      </c>
      <c r="AF203" s="22">
        <v>1807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280455</v>
      </c>
    </row>
    <row r="204" spans="1:43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256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111534</v>
      </c>
      <c r="U204" s="22">
        <v>10632</v>
      </c>
      <c r="V204" s="22">
        <v>22805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145227</v>
      </c>
    </row>
    <row r="205" spans="1:43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0</v>
      </c>
      <c r="F205" s="22">
        <v>5654</v>
      </c>
      <c r="G205" s="22">
        <v>0</v>
      </c>
      <c r="H205" s="22">
        <v>0</v>
      </c>
      <c r="I205" s="22">
        <v>143015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4177</v>
      </c>
      <c r="P205" s="22">
        <v>0</v>
      </c>
      <c r="Q205" s="22">
        <v>0</v>
      </c>
      <c r="R205" s="22">
        <v>0</v>
      </c>
      <c r="S205" s="22">
        <v>0</v>
      </c>
      <c r="T205" s="22">
        <v>651501</v>
      </c>
      <c r="U205" s="22">
        <v>138051</v>
      </c>
      <c r="V205" s="22">
        <v>174147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6483</v>
      </c>
      <c r="AJ205" s="22">
        <v>0</v>
      </c>
      <c r="AK205" s="22">
        <v>0</v>
      </c>
      <c r="AL205" s="22">
        <v>0</v>
      </c>
      <c r="AM205" s="22">
        <v>490739</v>
      </c>
      <c r="AN205" s="22">
        <v>0</v>
      </c>
      <c r="AO205" s="22">
        <v>0</v>
      </c>
      <c r="AP205" s="22">
        <v>0</v>
      </c>
      <c r="AQ205" s="22">
        <v>1613767</v>
      </c>
    </row>
    <row r="206" spans="1:43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64350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6730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163508</v>
      </c>
      <c r="U206" s="22">
        <v>40670</v>
      </c>
      <c r="V206" s="22">
        <v>82449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2225</v>
      </c>
      <c r="AH206" s="22">
        <v>0</v>
      </c>
      <c r="AI206" s="22">
        <v>2639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362571</v>
      </c>
    </row>
    <row r="207" spans="1:43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4783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454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225777</v>
      </c>
      <c r="U207" s="22">
        <v>0</v>
      </c>
      <c r="V207" s="22">
        <v>60900</v>
      </c>
      <c r="W207" s="22">
        <v>0</v>
      </c>
      <c r="X207" s="22">
        <v>0</v>
      </c>
      <c r="Y207" s="22">
        <v>0</v>
      </c>
      <c r="Z207" s="22">
        <v>0</v>
      </c>
      <c r="AA207" s="22">
        <v>10650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24207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326771</v>
      </c>
    </row>
    <row r="208" spans="1:43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175</v>
      </c>
      <c r="G208" s="22">
        <v>0</v>
      </c>
      <c r="H208" s="22">
        <v>0</v>
      </c>
      <c r="I208" s="22">
        <v>32175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69113</v>
      </c>
      <c r="U208" s="22">
        <v>61937</v>
      </c>
      <c r="V208" s="22">
        <v>70379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4523</v>
      </c>
      <c r="AJ208" s="22">
        <v>0</v>
      </c>
      <c r="AK208" s="22">
        <v>0</v>
      </c>
      <c r="AL208" s="22">
        <v>0</v>
      </c>
      <c r="AM208" s="22">
        <v>156207</v>
      </c>
      <c r="AN208" s="22">
        <v>0</v>
      </c>
      <c r="AO208" s="22">
        <v>0</v>
      </c>
      <c r="AP208" s="22">
        <v>0</v>
      </c>
      <c r="AQ208" s="22">
        <v>394509</v>
      </c>
    </row>
    <row r="209" spans="1:43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37731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137240</v>
      </c>
      <c r="U209" s="22">
        <v>28528</v>
      </c>
      <c r="V209" s="22">
        <v>30166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7398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241063</v>
      </c>
    </row>
    <row r="210" spans="1:43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11724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259527</v>
      </c>
      <c r="U210" s="22">
        <v>0</v>
      </c>
      <c r="V210" s="22">
        <v>143733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414984</v>
      </c>
    </row>
    <row r="211" spans="1:43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10260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152052</v>
      </c>
      <c r="U211" s="22">
        <v>35403</v>
      </c>
      <c r="V211" s="22">
        <v>71922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5580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275217</v>
      </c>
    </row>
    <row r="212" spans="1:43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0</v>
      </c>
      <c r="F212" s="22">
        <v>1050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317</v>
      </c>
      <c r="P212" s="22">
        <v>0</v>
      </c>
      <c r="Q212" s="22">
        <v>0</v>
      </c>
      <c r="R212" s="22">
        <v>0</v>
      </c>
      <c r="S212" s="22">
        <v>0</v>
      </c>
      <c r="T212" s="22">
        <v>485090</v>
      </c>
      <c r="U212" s="22">
        <v>154123</v>
      </c>
      <c r="V212" s="22">
        <v>133230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113754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887564</v>
      </c>
    </row>
    <row r="213" spans="1:43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892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83451</v>
      </c>
      <c r="U213" s="22">
        <v>13260</v>
      </c>
      <c r="V213" s="22">
        <v>20511</v>
      </c>
      <c r="W213" s="22">
        <v>5000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40</v>
      </c>
      <c r="AM213" s="22">
        <v>0</v>
      </c>
      <c r="AN213" s="22">
        <v>0</v>
      </c>
      <c r="AO213" s="22">
        <v>0</v>
      </c>
      <c r="AP213" s="22">
        <v>0</v>
      </c>
      <c r="AQ213" s="22">
        <v>123154</v>
      </c>
    </row>
    <row r="214" spans="1:43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43188</v>
      </c>
      <c r="U214" s="22">
        <v>22512</v>
      </c>
      <c r="V214" s="22">
        <v>32422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98122</v>
      </c>
    </row>
    <row r="215" spans="1:43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4565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245337</v>
      </c>
      <c r="U215" s="22">
        <v>57523</v>
      </c>
      <c r="V215" s="22">
        <v>56539</v>
      </c>
      <c r="W215" s="22">
        <v>0</v>
      </c>
      <c r="X215" s="22">
        <v>8187</v>
      </c>
      <c r="Y215" s="22">
        <v>0</v>
      </c>
      <c r="Z215" s="22">
        <v>4543</v>
      </c>
      <c r="AA215" s="22">
        <v>0</v>
      </c>
      <c r="AB215" s="22">
        <v>41936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418630</v>
      </c>
    </row>
    <row r="216" spans="1:43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20115</v>
      </c>
      <c r="V216" s="22">
        <v>16092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36207</v>
      </c>
    </row>
    <row r="217" spans="1:43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0</v>
      </c>
      <c r="F217" s="22">
        <v>124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249669</v>
      </c>
      <c r="U217" s="22">
        <v>74617</v>
      </c>
      <c r="V217" s="22">
        <v>79320</v>
      </c>
      <c r="W217" s="22">
        <v>31485</v>
      </c>
      <c r="X217" s="22">
        <v>250</v>
      </c>
      <c r="Y217" s="22">
        <v>0</v>
      </c>
      <c r="Z217" s="22">
        <v>700</v>
      </c>
      <c r="AA217" s="22">
        <v>0</v>
      </c>
      <c r="AB217" s="22">
        <v>6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436171</v>
      </c>
    </row>
    <row r="218" spans="1:43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3481</v>
      </c>
      <c r="G218" s="22">
        <v>0</v>
      </c>
      <c r="H218" s="22">
        <v>0</v>
      </c>
      <c r="I218" s="22">
        <v>9170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111196</v>
      </c>
      <c r="U218" s="22">
        <v>32206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156053</v>
      </c>
    </row>
    <row r="219" spans="1:43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4362</v>
      </c>
      <c r="G219" s="22">
        <v>0</v>
      </c>
      <c r="H219" s="22">
        <v>0</v>
      </c>
      <c r="I219" s="22">
        <v>1031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33335</v>
      </c>
      <c r="P219" s="22">
        <v>0</v>
      </c>
      <c r="Q219" s="22">
        <v>0</v>
      </c>
      <c r="R219" s="22">
        <v>0</v>
      </c>
      <c r="S219" s="22">
        <v>0</v>
      </c>
      <c r="T219" s="22">
        <v>343630</v>
      </c>
      <c r="U219" s="22">
        <v>87036</v>
      </c>
      <c r="V219" s="22">
        <v>86632</v>
      </c>
      <c r="W219" s="22">
        <v>0</v>
      </c>
      <c r="X219" s="22">
        <v>0</v>
      </c>
      <c r="Y219" s="22">
        <v>0</v>
      </c>
      <c r="Z219" s="22">
        <v>3750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93185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652961</v>
      </c>
    </row>
    <row r="220" spans="1:43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75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520</v>
      </c>
      <c r="P220" s="22">
        <v>0</v>
      </c>
      <c r="Q220" s="22">
        <v>0</v>
      </c>
      <c r="R220" s="22">
        <v>0</v>
      </c>
      <c r="S220" s="22">
        <v>0</v>
      </c>
      <c r="T220" s="22">
        <v>38618</v>
      </c>
      <c r="U220" s="22">
        <v>20726</v>
      </c>
      <c r="V220" s="22">
        <v>19656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79595</v>
      </c>
    </row>
    <row r="221" spans="1:43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873</v>
      </c>
      <c r="G221" s="22">
        <v>0</v>
      </c>
      <c r="H221" s="22">
        <v>0</v>
      </c>
      <c r="I221" s="22">
        <v>24883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109376</v>
      </c>
      <c r="U221" s="22">
        <v>83033</v>
      </c>
      <c r="V221" s="22">
        <v>63730</v>
      </c>
      <c r="W221" s="22">
        <v>0</v>
      </c>
      <c r="X221" s="22">
        <v>0</v>
      </c>
      <c r="Y221" s="22">
        <v>0</v>
      </c>
      <c r="Z221" s="22">
        <v>8095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6915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296905</v>
      </c>
    </row>
    <row r="222" spans="1:43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840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253</v>
      </c>
      <c r="P222" s="22">
        <v>0</v>
      </c>
      <c r="Q222" s="22">
        <v>0</v>
      </c>
      <c r="R222" s="22">
        <v>0</v>
      </c>
      <c r="S222" s="22">
        <v>0</v>
      </c>
      <c r="T222" s="22">
        <v>65157</v>
      </c>
      <c r="U222" s="22">
        <v>25786</v>
      </c>
      <c r="V222" s="22">
        <v>47968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3498</v>
      </c>
      <c r="AJ222" s="22">
        <v>3000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146502</v>
      </c>
    </row>
    <row r="223" spans="1:43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6200</v>
      </c>
      <c r="P223" s="22">
        <v>2400</v>
      </c>
      <c r="Q223" s="22">
        <v>0</v>
      </c>
      <c r="R223" s="22">
        <v>0</v>
      </c>
      <c r="S223" s="22">
        <v>117763</v>
      </c>
      <c r="T223" s="22">
        <v>67871</v>
      </c>
      <c r="U223" s="22">
        <v>12590</v>
      </c>
      <c r="V223" s="22">
        <v>25121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46890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800</v>
      </c>
      <c r="AM223" s="22">
        <v>0</v>
      </c>
      <c r="AN223" s="22">
        <v>0</v>
      </c>
      <c r="AO223" s="22">
        <v>0</v>
      </c>
      <c r="AP223" s="22">
        <v>0</v>
      </c>
      <c r="AQ223" s="22">
        <v>279635</v>
      </c>
    </row>
    <row r="224" spans="1:43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0</v>
      </c>
      <c r="F224" s="22">
        <v>1050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15436</v>
      </c>
      <c r="Q224" s="22">
        <v>0</v>
      </c>
      <c r="R224" s="22">
        <v>0</v>
      </c>
      <c r="S224" s="22">
        <v>0</v>
      </c>
      <c r="T224" s="22">
        <v>233457</v>
      </c>
      <c r="U224" s="22">
        <v>89497</v>
      </c>
      <c r="V224" s="22">
        <v>58990</v>
      </c>
      <c r="W224" s="22">
        <v>0</v>
      </c>
      <c r="X224" s="22">
        <v>0</v>
      </c>
      <c r="Y224" s="22">
        <v>0</v>
      </c>
      <c r="Z224" s="22">
        <v>5125</v>
      </c>
      <c r="AA224" s="22">
        <v>0</v>
      </c>
      <c r="AB224" s="22">
        <v>0</v>
      </c>
      <c r="AC224" s="22">
        <v>0</v>
      </c>
      <c r="AD224" s="22">
        <v>191150</v>
      </c>
      <c r="AE224" s="22">
        <v>0</v>
      </c>
      <c r="AF224" s="22">
        <v>0</v>
      </c>
      <c r="AG224" s="22">
        <v>0</v>
      </c>
      <c r="AH224" s="22">
        <v>0</v>
      </c>
      <c r="AI224" s="22">
        <v>9670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604375</v>
      </c>
    </row>
    <row r="225" spans="1:43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0</v>
      </c>
      <c r="F225" s="22">
        <v>3229</v>
      </c>
      <c r="G225" s="22">
        <v>0</v>
      </c>
      <c r="H225" s="22">
        <v>0</v>
      </c>
      <c r="I225" s="22">
        <v>67177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298045</v>
      </c>
      <c r="U225" s="22">
        <v>94923</v>
      </c>
      <c r="V225" s="22">
        <v>151085</v>
      </c>
      <c r="W225" s="22">
        <v>0</v>
      </c>
      <c r="X225" s="22">
        <v>0</v>
      </c>
      <c r="Y225" s="22">
        <v>0</v>
      </c>
      <c r="Z225" s="22">
        <v>1588</v>
      </c>
      <c r="AA225" s="22">
        <v>0</v>
      </c>
      <c r="AB225" s="22">
        <v>1016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57051</v>
      </c>
      <c r="AJ225" s="22">
        <v>0</v>
      </c>
      <c r="AK225" s="22">
        <v>0</v>
      </c>
      <c r="AL225" s="22">
        <v>0</v>
      </c>
      <c r="AM225" s="22">
        <v>549118</v>
      </c>
      <c r="AN225" s="22">
        <v>0</v>
      </c>
      <c r="AO225" s="22">
        <v>0</v>
      </c>
      <c r="AP225" s="22">
        <v>0</v>
      </c>
      <c r="AQ225" s="22">
        <v>1223232</v>
      </c>
    </row>
    <row r="226" spans="1:43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90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215692</v>
      </c>
      <c r="U226" s="22">
        <v>37089</v>
      </c>
      <c r="V226" s="22">
        <v>44402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979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298252</v>
      </c>
    </row>
    <row r="227" spans="1:43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8086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87361</v>
      </c>
      <c r="U227" s="22">
        <v>41368</v>
      </c>
      <c r="V227" s="22">
        <v>44152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36439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217406</v>
      </c>
    </row>
    <row r="228" spans="1:43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3367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164969</v>
      </c>
      <c r="U228" s="22">
        <v>44169</v>
      </c>
      <c r="V228" s="22">
        <v>17306</v>
      </c>
      <c r="W228" s="22">
        <v>0</v>
      </c>
      <c r="X228" s="22">
        <v>0</v>
      </c>
      <c r="Y228" s="22">
        <v>0</v>
      </c>
      <c r="Z228" s="22">
        <v>2710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7281</v>
      </c>
      <c r="AJ228" s="22">
        <v>4054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243856</v>
      </c>
    </row>
    <row r="229" spans="1:43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3647</v>
      </c>
      <c r="G229" s="22">
        <v>0</v>
      </c>
      <c r="H229" s="22">
        <v>0</v>
      </c>
      <c r="I229" s="22">
        <v>18214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62869</v>
      </c>
      <c r="U229" s="22">
        <v>17856</v>
      </c>
      <c r="V229" s="22">
        <v>16398</v>
      </c>
      <c r="W229" s="22">
        <v>0</v>
      </c>
      <c r="X229" s="22">
        <v>0</v>
      </c>
      <c r="Y229" s="22">
        <v>0</v>
      </c>
      <c r="Z229" s="22">
        <v>850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22586</v>
      </c>
      <c r="AJ229" s="22">
        <v>0</v>
      </c>
      <c r="AK229" s="22">
        <v>0</v>
      </c>
      <c r="AL229" s="22">
        <v>0</v>
      </c>
      <c r="AM229" s="22">
        <v>54238</v>
      </c>
      <c r="AN229" s="22">
        <v>0</v>
      </c>
      <c r="AO229" s="22">
        <v>0</v>
      </c>
      <c r="AP229" s="22">
        <v>0</v>
      </c>
      <c r="AQ229" s="22">
        <v>196658</v>
      </c>
    </row>
    <row r="230" spans="1:43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1532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218795</v>
      </c>
      <c r="U230" s="22">
        <v>37987</v>
      </c>
      <c r="V230" s="22">
        <v>84551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24914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367779</v>
      </c>
    </row>
    <row r="231" spans="1:43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984</v>
      </c>
      <c r="G231" s="22">
        <v>0</v>
      </c>
      <c r="H231" s="22">
        <v>0</v>
      </c>
      <c r="I231" s="22">
        <v>14099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3300</v>
      </c>
      <c r="P231" s="22">
        <v>0</v>
      </c>
      <c r="Q231" s="22">
        <v>0</v>
      </c>
      <c r="R231" s="22">
        <v>0</v>
      </c>
      <c r="S231" s="22">
        <v>0</v>
      </c>
      <c r="T231" s="22">
        <v>50300</v>
      </c>
      <c r="U231" s="22">
        <v>24202</v>
      </c>
      <c r="V231" s="22">
        <v>25612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7794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126291</v>
      </c>
    </row>
    <row r="232" spans="1:43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140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93473</v>
      </c>
      <c r="U232" s="22">
        <v>19274</v>
      </c>
      <c r="V232" s="22">
        <v>9492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550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525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123454</v>
      </c>
    </row>
    <row r="233" spans="1:43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1977</v>
      </c>
      <c r="G233" s="22">
        <v>0</v>
      </c>
      <c r="H233" s="22">
        <v>0</v>
      </c>
      <c r="I233" s="22">
        <v>3989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5546</v>
      </c>
      <c r="P233" s="22">
        <v>0</v>
      </c>
      <c r="Q233" s="22">
        <v>0</v>
      </c>
      <c r="R233" s="22">
        <v>0</v>
      </c>
      <c r="S233" s="22">
        <v>0</v>
      </c>
      <c r="T233" s="22">
        <v>162491</v>
      </c>
      <c r="U233" s="22">
        <v>0</v>
      </c>
      <c r="V233" s="22">
        <v>50834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7450</v>
      </c>
      <c r="AJ233" s="22">
        <v>19000</v>
      </c>
      <c r="AK233" s="22">
        <v>0</v>
      </c>
      <c r="AL233" s="22">
        <v>77233</v>
      </c>
      <c r="AM233" s="22">
        <v>0</v>
      </c>
      <c r="AN233" s="22">
        <v>0</v>
      </c>
      <c r="AO233" s="22">
        <v>0</v>
      </c>
      <c r="AP233" s="22">
        <v>0</v>
      </c>
      <c r="AQ233" s="22">
        <v>328520</v>
      </c>
    </row>
    <row r="234" spans="1:43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0</v>
      </c>
      <c r="F234" s="22">
        <v>7695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1375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65136</v>
      </c>
      <c r="V234" s="22">
        <v>29787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3240</v>
      </c>
      <c r="AJ234" s="22">
        <v>7655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114888</v>
      </c>
    </row>
    <row r="235" spans="1:43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122015</v>
      </c>
      <c r="U235" s="22">
        <v>40046</v>
      </c>
      <c r="V235" s="22">
        <v>31830</v>
      </c>
      <c r="W235" s="22">
        <v>0</v>
      </c>
      <c r="X235" s="22">
        <v>0</v>
      </c>
      <c r="Y235" s="22">
        <v>0</v>
      </c>
      <c r="Z235" s="22">
        <v>600</v>
      </c>
      <c r="AA235" s="22">
        <v>0</v>
      </c>
      <c r="AB235" s="22">
        <v>0</v>
      </c>
      <c r="AC235" s="22">
        <v>0</v>
      </c>
      <c r="AD235" s="22">
        <v>255</v>
      </c>
      <c r="AE235" s="22">
        <v>0</v>
      </c>
      <c r="AF235" s="22">
        <v>0</v>
      </c>
      <c r="AG235" s="22">
        <v>0</v>
      </c>
      <c r="AH235" s="22">
        <v>0</v>
      </c>
      <c r="AI235" s="22">
        <v>575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195321</v>
      </c>
    </row>
    <row r="236" spans="1:43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4755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370255</v>
      </c>
      <c r="U236" s="22">
        <v>20605</v>
      </c>
      <c r="V236" s="22">
        <v>31702</v>
      </c>
      <c r="W236" s="22">
        <v>0</v>
      </c>
      <c r="X236" s="22">
        <v>0</v>
      </c>
      <c r="Y236" s="22">
        <v>0</v>
      </c>
      <c r="Z236" s="22">
        <v>2800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7509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437626</v>
      </c>
    </row>
    <row r="237" spans="1:43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1475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5644</v>
      </c>
      <c r="S237" s="22">
        <v>0</v>
      </c>
      <c r="T237" s="22">
        <v>112475</v>
      </c>
      <c r="U237" s="22">
        <v>37117</v>
      </c>
      <c r="V237" s="22">
        <v>74228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32124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263063</v>
      </c>
    </row>
    <row r="238" spans="1:43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2955</v>
      </c>
      <c r="G238" s="22">
        <v>0</v>
      </c>
      <c r="H238" s="22">
        <v>0</v>
      </c>
      <c r="I238" s="22">
        <v>84145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3750</v>
      </c>
      <c r="P238" s="22">
        <v>0</v>
      </c>
      <c r="Q238" s="22">
        <v>0</v>
      </c>
      <c r="R238" s="22">
        <v>0</v>
      </c>
      <c r="S238" s="22">
        <v>0</v>
      </c>
      <c r="T238" s="22">
        <v>145339</v>
      </c>
      <c r="U238" s="22">
        <v>80811</v>
      </c>
      <c r="V238" s="22">
        <v>76290</v>
      </c>
      <c r="W238" s="22">
        <v>0</v>
      </c>
      <c r="X238" s="22">
        <v>0</v>
      </c>
      <c r="Y238" s="22">
        <v>0</v>
      </c>
      <c r="Z238" s="22">
        <v>4200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397490</v>
      </c>
    </row>
    <row r="239" spans="1:43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1005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399727</v>
      </c>
      <c r="U239" s="22">
        <v>76306</v>
      </c>
      <c r="V239" s="22">
        <v>121710</v>
      </c>
      <c r="W239" s="22">
        <v>0</v>
      </c>
      <c r="X239" s="22">
        <v>0</v>
      </c>
      <c r="Y239" s="22">
        <v>0</v>
      </c>
      <c r="Z239" s="22">
        <v>1410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600158</v>
      </c>
    </row>
    <row r="240" spans="1:43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6797</v>
      </c>
      <c r="G240" s="22">
        <v>0</v>
      </c>
      <c r="H240" s="22">
        <v>0</v>
      </c>
      <c r="I240" s="22">
        <v>53162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317714</v>
      </c>
      <c r="U240" s="22">
        <v>97240</v>
      </c>
      <c r="V240" s="22">
        <v>67756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19039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561708</v>
      </c>
    </row>
    <row r="241" spans="1:43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1175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20367</v>
      </c>
      <c r="P241" s="22">
        <v>0</v>
      </c>
      <c r="Q241" s="22">
        <v>0</v>
      </c>
      <c r="R241" s="22">
        <v>0</v>
      </c>
      <c r="S241" s="22">
        <v>0</v>
      </c>
      <c r="T241" s="22">
        <v>124970</v>
      </c>
      <c r="U241" s="22">
        <v>19309</v>
      </c>
      <c r="V241" s="22">
        <v>20237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4744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1087</v>
      </c>
      <c r="AJ241" s="22">
        <v>0</v>
      </c>
      <c r="AK241" s="22">
        <v>0</v>
      </c>
      <c r="AL241" s="22">
        <v>276</v>
      </c>
      <c r="AM241" s="22">
        <v>0</v>
      </c>
      <c r="AN241" s="22">
        <v>0</v>
      </c>
      <c r="AO241" s="22">
        <v>0</v>
      </c>
      <c r="AP241" s="22">
        <v>0</v>
      </c>
      <c r="AQ241" s="22">
        <v>192165</v>
      </c>
    </row>
    <row r="242" spans="1:43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800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490</v>
      </c>
      <c r="P242" s="22">
        <v>0</v>
      </c>
      <c r="Q242" s="22">
        <v>0</v>
      </c>
      <c r="R242" s="22">
        <v>0</v>
      </c>
      <c r="S242" s="22">
        <v>0</v>
      </c>
      <c r="T242" s="22">
        <v>116140</v>
      </c>
      <c r="U242" s="22">
        <v>54823</v>
      </c>
      <c r="V242" s="22">
        <v>43074</v>
      </c>
      <c r="W242" s="22">
        <v>0</v>
      </c>
      <c r="X242" s="22">
        <v>0</v>
      </c>
      <c r="Y242" s="22">
        <v>0</v>
      </c>
      <c r="Z242" s="22">
        <v>1143</v>
      </c>
      <c r="AA242" s="22">
        <v>0</v>
      </c>
      <c r="AB242" s="22">
        <v>0</v>
      </c>
      <c r="AC242" s="22">
        <v>0</v>
      </c>
      <c r="AD242" s="22">
        <v>7000</v>
      </c>
      <c r="AE242" s="22">
        <v>0</v>
      </c>
      <c r="AF242" s="22">
        <v>0</v>
      </c>
      <c r="AG242" s="22">
        <v>0</v>
      </c>
      <c r="AH242" s="22">
        <v>0</v>
      </c>
      <c r="AI242" s="22">
        <v>2030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225500</v>
      </c>
    </row>
    <row r="243" spans="1:43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0</v>
      </c>
      <c r="F243" s="22">
        <v>71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3358</v>
      </c>
      <c r="P243" s="22">
        <v>0</v>
      </c>
      <c r="Q243" s="22">
        <v>0</v>
      </c>
      <c r="R243" s="22">
        <v>0</v>
      </c>
      <c r="S243" s="22">
        <v>0</v>
      </c>
      <c r="T243" s="22">
        <v>316937</v>
      </c>
      <c r="U243" s="22">
        <v>144037</v>
      </c>
      <c r="V243" s="22">
        <v>166320</v>
      </c>
      <c r="W243" s="22">
        <v>0</v>
      </c>
      <c r="X243" s="22">
        <v>0</v>
      </c>
      <c r="Y243" s="22">
        <v>0</v>
      </c>
      <c r="Z243" s="22">
        <v>8646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777305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1416674</v>
      </c>
    </row>
    <row r="244" spans="1:43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0</v>
      </c>
      <c r="F244" s="22">
        <v>1195</v>
      </c>
      <c r="G244" s="22">
        <v>0</v>
      </c>
      <c r="H244" s="22">
        <v>0</v>
      </c>
      <c r="I244" s="22">
        <v>81924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19260</v>
      </c>
      <c r="P244" s="22">
        <v>0</v>
      </c>
      <c r="Q244" s="22">
        <v>0</v>
      </c>
      <c r="R244" s="22">
        <v>0</v>
      </c>
      <c r="S244" s="22">
        <v>0</v>
      </c>
      <c r="T244" s="22">
        <v>359013</v>
      </c>
      <c r="U244" s="22">
        <v>65012</v>
      </c>
      <c r="V244" s="22">
        <v>84333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610737</v>
      </c>
    </row>
    <row r="245" spans="1:43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21123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95613</v>
      </c>
      <c r="U245" s="22">
        <v>25418</v>
      </c>
      <c r="V245" s="22">
        <v>25116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167270</v>
      </c>
    </row>
    <row r="246" spans="1:43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25085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128321</v>
      </c>
      <c r="U246" s="22">
        <v>27066</v>
      </c>
      <c r="V246" s="22">
        <v>18432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198904</v>
      </c>
    </row>
    <row r="247" spans="1:43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65675</v>
      </c>
      <c r="G247" s="22">
        <v>0</v>
      </c>
      <c r="H247" s="22">
        <v>0</v>
      </c>
      <c r="I247" s="22">
        <v>9290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5690</v>
      </c>
      <c r="P247" s="22">
        <v>0</v>
      </c>
      <c r="Q247" s="22">
        <v>0</v>
      </c>
      <c r="R247" s="22">
        <v>0</v>
      </c>
      <c r="S247" s="22">
        <v>0</v>
      </c>
      <c r="T247" s="22">
        <v>216599</v>
      </c>
      <c r="U247" s="22">
        <v>9723</v>
      </c>
      <c r="V247" s="22">
        <v>19573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722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33208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360480</v>
      </c>
    </row>
    <row r="248" spans="1:43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0</v>
      </c>
      <c r="F248" s="22">
        <v>490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800</v>
      </c>
      <c r="M248" s="22">
        <v>0</v>
      </c>
      <c r="N248" s="22">
        <v>0</v>
      </c>
      <c r="O248" s="22">
        <v>1007</v>
      </c>
      <c r="P248" s="22">
        <v>0</v>
      </c>
      <c r="Q248" s="22">
        <v>0</v>
      </c>
      <c r="R248" s="22">
        <v>0</v>
      </c>
      <c r="S248" s="22">
        <v>0</v>
      </c>
      <c r="T248" s="22">
        <v>497016</v>
      </c>
      <c r="U248" s="22">
        <v>44140</v>
      </c>
      <c r="V248" s="22">
        <v>1550006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2093459</v>
      </c>
    </row>
    <row r="249" spans="1:43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2227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85797</v>
      </c>
      <c r="U249" s="22">
        <v>24474</v>
      </c>
      <c r="V249" s="22">
        <v>24515</v>
      </c>
      <c r="W249" s="22">
        <v>2985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53364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193362</v>
      </c>
    </row>
    <row r="250" spans="1:43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0</v>
      </c>
      <c r="F250" s="22">
        <v>1110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403589</v>
      </c>
      <c r="U250" s="22">
        <v>78363</v>
      </c>
      <c r="V250" s="22">
        <v>40741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77972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601775</v>
      </c>
    </row>
    <row r="251" spans="1:43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1140</v>
      </c>
      <c r="G251" s="22">
        <v>0</v>
      </c>
      <c r="H251" s="22">
        <v>0</v>
      </c>
      <c r="I251" s="22">
        <v>2944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125</v>
      </c>
      <c r="P251" s="22">
        <v>0</v>
      </c>
      <c r="Q251" s="22">
        <v>0</v>
      </c>
      <c r="R251" s="22">
        <v>0</v>
      </c>
      <c r="S251" s="22">
        <v>0</v>
      </c>
      <c r="T251" s="22">
        <v>43669</v>
      </c>
      <c r="U251" s="22">
        <v>23814</v>
      </c>
      <c r="V251" s="22">
        <v>27636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99328</v>
      </c>
    </row>
    <row r="252" spans="1:43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0</v>
      </c>
      <c r="F252" s="22">
        <v>2179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7600</v>
      </c>
      <c r="P252" s="22">
        <v>0</v>
      </c>
      <c r="Q252" s="22">
        <v>0</v>
      </c>
      <c r="R252" s="22">
        <v>0</v>
      </c>
      <c r="S252" s="22">
        <v>0</v>
      </c>
      <c r="T252" s="22">
        <v>124172</v>
      </c>
      <c r="U252" s="22">
        <v>31378</v>
      </c>
      <c r="V252" s="22">
        <v>35862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736</v>
      </c>
      <c r="AE252" s="22">
        <v>0</v>
      </c>
      <c r="AF252" s="22">
        <v>0</v>
      </c>
      <c r="AG252" s="22">
        <v>0</v>
      </c>
      <c r="AH252" s="22">
        <v>0</v>
      </c>
      <c r="AI252" s="22">
        <v>6598</v>
      </c>
      <c r="AJ252" s="22">
        <v>0</v>
      </c>
      <c r="AK252" s="22">
        <v>0</v>
      </c>
      <c r="AL252" s="22">
        <v>34024</v>
      </c>
      <c r="AM252" s="22">
        <v>0</v>
      </c>
      <c r="AN252" s="22">
        <v>0</v>
      </c>
      <c r="AO252" s="22">
        <v>0</v>
      </c>
      <c r="AP252" s="22">
        <v>0</v>
      </c>
      <c r="AQ252" s="22">
        <v>242549</v>
      </c>
    </row>
    <row r="253" spans="1:43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176302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470380</v>
      </c>
      <c r="U253" s="22">
        <v>82645</v>
      </c>
      <c r="V253" s="22">
        <v>79066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4475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812868</v>
      </c>
    </row>
    <row r="254" spans="1:43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1286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86855</v>
      </c>
      <c r="W254" s="22">
        <v>0</v>
      </c>
      <c r="X254" s="22">
        <v>0</v>
      </c>
      <c r="Y254" s="22">
        <v>0</v>
      </c>
      <c r="Z254" s="22">
        <v>3850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7712</v>
      </c>
      <c r="AM254" s="22">
        <v>0</v>
      </c>
      <c r="AN254" s="22">
        <v>0</v>
      </c>
      <c r="AO254" s="22">
        <v>0</v>
      </c>
      <c r="AP254" s="22">
        <v>0</v>
      </c>
      <c r="AQ254" s="22">
        <v>99703</v>
      </c>
    </row>
    <row r="255" spans="1:43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1815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1944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3759</v>
      </c>
    </row>
    <row r="256" spans="1:43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0</v>
      </c>
      <c r="F256" s="22">
        <v>0</v>
      </c>
      <c r="G256" s="22">
        <v>115</v>
      </c>
      <c r="H256" s="22">
        <v>0</v>
      </c>
      <c r="I256" s="22">
        <v>17244</v>
      </c>
      <c r="J256" s="22">
        <v>0</v>
      </c>
      <c r="K256" s="22">
        <v>0</v>
      </c>
      <c r="L256" s="22">
        <v>630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333820</v>
      </c>
      <c r="U256" s="22">
        <v>59296</v>
      </c>
      <c r="V256" s="22">
        <v>46055</v>
      </c>
      <c r="W256" s="22">
        <v>0</v>
      </c>
      <c r="X256" s="22">
        <v>0</v>
      </c>
      <c r="Y256" s="22">
        <v>0</v>
      </c>
      <c r="Z256" s="22">
        <v>28164</v>
      </c>
      <c r="AA256" s="22">
        <v>0</v>
      </c>
      <c r="AB256" s="22">
        <v>0</v>
      </c>
      <c r="AC256" s="22">
        <v>0</v>
      </c>
      <c r="AD256" s="22">
        <v>52374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17340</v>
      </c>
      <c r="AQ256" s="22">
        <v>555038</v>
      </c>
    </row>
    <row r="257" spans="1:43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41652</v>
      </c>
      <c r="G257" s="22">
        <v>0</v>
      </c>
      <c r="H257" s="22">
        <v>0</v>
      </c>
      <c r="I257" s="22">
        <v>74126</v>
      </c>
      <c r="J257" s="22">
        <v>0</v>
      </c>
      <c r="K257" s="22">
        <v>0</v>
      </c>
      <c r="L257" s="22">
        <v>4210</v>
      </c>
      <c r="M257" s="22">
        <v>0</v>
      </c>
      <c r="N257" s="22">
        <v>0</v>
      </c>
      <c r="O257" s="22">
        <v>3463</v>
      </c>
      <c r="P257" s="22">
        <v>0</v>
      </c>
      <c r="Q257" s="22">
        <v>0</v>
      </c>
      <c r="R257" s="22">
        <v>0</v>
      </c>
      <c r="S257" s="22">
        <v>0</v>
      </c>
      <c r="T257" s="22">
        <v>497252</v>
      </c>
      <c r="U257" s="22">
        <v>148522</v>
      </c>
      <c r="V257" s="22">
        <v>114649</v>
      </c>
      <c r="W257" s="22">
        <v>0</v>
      </c>
      <c r="X257" s="22">
        <v>0</v>
      </c>
      <c r="Y257" s="22">
        <v>0</v>
      </c>
      <c r="Z257" s="22">
        <v>31750</v>
      </c>
      <c r="AA257" s="22">
        <v>0</v>
      </c>
      <c r="AB257" s="22">
        <v>13451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164825</v>
      </c>
      <c r="AJ257" s="22">
        <v>42996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1136896</v>
      </c>
    </row>
    <row r="258" spans="1:43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1621</v>
      </c>
      <c r="G258" s="22">
        <v>0</v>
      </c>
      <c r="H258" s="22">
        <v>0</v>
      </c>
      <c r="I258" s="22">
        <v>3519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144335</v>
      </c>
      <c r="U258" s="22">
        <v>20970</v>
      </c>
      <c r="V258" s="22">
        <v>35564</v>
      </c>
      <c r="W258" s="22">
        <v>0</v>
      </c>
      <c r="X258" s="22">
        <v>0</v>
      </c>
      <c r="Y258" s="22">
        <v>0</v>
      </c>
      <c r="Z258" s="22">
        <v>1400</v>
      </c>
      <c r="AA258" s="22">
        <v>0</v>
      </c>
      <c r="AB258" s="22">
        <v>0</v>
      </c>
      <c r="AC258" s="22">
        <v>0</v>
      </c>
      <c r="AD258" s="22">
        <v>1965</v>
      </c>
      <c r="AE258" s="22">
        <v>0</v>
      </c>
      <c r="AF258" s="22">
        <v>0</v>
      </c>
      <c r="AG258" s="22">
        <v>0</v>
      </c>
      <c r="AH258" s="22">
        <v>0</v>
      </c>
      <c r="AI258" s="22">
        <v>33446</v>
      </c>
      <c r="AJ258" s="22">
        <v>6780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249600</v>
      </c>
    </row>
    <row r="259" spans="1:43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180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126077</v>
      </c>
      <c r="U259" s="22">
        <v>33590</v>
      </c>
      <c r="V259" s="22">
        <v>50165</v>
      </c>
      <c r="W259" s="22">
        <v>0</v>
      </c>
      <c r="X259" s="22">
        <v>150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12076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222238</v>
      </c>
    </row>
    <row r="260" spans="1:43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107655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143391</v>
      </c>
      <c r="U260" s="22">
        <v>86643</v>
      </c>
      <c r="V260" s="22">
        <v>64986</v>
      </c>
      <c r="W260" s="22">
        <v>0</v>
      </c>
      <c r="X260" s="22">
        <v>35964</v>
      </c>
      <c r="Y260" s="22">
        <v>0</v>
      </c>
      <c r="Z260" s="22">
        <v>0</v>
      </c>
      <c r="AA260" s="22">
        <v>0</v>
      </c>
      <c r="AB260" s="22">
        <v>40500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10264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489403</v>
      </c>
    </row>
    <row r="261" spans="1:43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1655</v>
      </c>
      <c r="G261" s="22">
        <v>0</v>
      </c>
      <c r="H261" s="22">
        <v>0</v>
      </c>
      <c r="I261" s="22">
        <v>6403</v>
      </c>
      <c r="J261" s="22">
        <v>0</v>
      </c>
      <c r="K261" s="22">
        <v>0</v>
      </c>
      <c r="L261" s="22">
        <v>2850</v>
      </c>
      <c r="M261" s="22">
        <v>0</v>
      </c>
      <c r="N261" s="22">
        <v>0</v>
      </c>
      <c r="O261" s="22">
        <v>5942</v>
      </c>
      <c r="P261" s="22">
        <v>0</v>
      </c>
      <c r="Q261" s="22">
        <v>0</v>
      </c>
      <c r="R261" s="22">
        <v>0</v>
      </c>
      <c r="S261" s="22">
        <v>0</v>
      </c>
      <c r="T261" s="22">
        <v>224722</v>
      </c>
      <c r="U261" s="22">
        <v>27980</v>
      </c>
      <c r="V261" s="22">
        <v>47063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31961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50816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399392</v>
      </c>
    </row>
    <row r="262" spans="1:43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688</v>
      </c>
      <c r="G262" s="22">
        <v>0</v>
      </c>
      <c r="H262" s="22">
        <v>0</v>
      </c>
      <c r="I262" s="22">
        <v>1023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1623</v>
      </c>
      <c r="P262" s="22">
        <v>0</v>
      </c>
      <c r="Q262" s="22">
        <v>0</v>
      </c>
      <c r="R262" s="22">
        <v>0</v>
      </c>
      <c r="S262" s="22">
        <v>0</v>
      </c>
      <c r="T262" s="22">
        <v>119097</v>
      </c>
      <c r="U262" s="22">
        <v>20540</v>
      </c>
      <c r="V262" s="22">
        <v>22169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3465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168605</v>
      </c>
    </row>
    <row r="263" spans="1:43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232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99380</v>
      </c>
      <c r="U263" s="22">
        <v>28327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127939</v>
      </c>
    </row>
    <row r="264" spans="1:43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350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2341</v>
      </c>
      <c r="V264" s="22">
        <v>600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8052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11343</v>
      </c>
    </row>
    <row r="265" spans="1:43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0</v>
      </c>
    </row>
    <row r="266" spans="1:43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0</v>
      </c>
    </row>
    <row r="267" spans="1:43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475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51897</v>
      </c>
      <c r="V267" s="22">
        <v>34370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1107363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1194105</v>
      </c>
    </row>
    <row r="268" spans="1:43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</row>
    <row r="269" spans="1:43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1875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1875</v>
      </c>
    </row>
    <row r="270" spans="1:43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466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466</v>
      </c>
    </row>
    <row r="271" spans="1:43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</row>
    <row r="272" spans="1:43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2135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66519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68654</v>
      </c>
    </row>
    <row r="273" spans="1:43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1287</v>
      </c>
      <c r="G273" s="22">
        <v>550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1200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3037</v>
      </c>
    </row>
    <row r="274" spans="1:43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11931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4322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2386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10966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29605</v>
      </c>
    </row>
    <row r="275" spans="1:43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</row>
    <row r="276" spans="1:43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5734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11682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17416</v>
      </c>
    </row>
    <row r="277" spans="1:43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125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350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475</v>
      </c>
    </row>
    <row r="278" spans="1:43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375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301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676</v>
      </c>
    </row>
    <row r="279" spans="1:43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700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700</v>
      </c>
    </row>
    <row r="280" spans="1:43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838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838</v>
      </c>
    </row>
    <row r="281" spans="1:43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</row>
    <row r="282" spans="1:43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625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67253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1840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69718</v>
      </c>
    </row>
    <row r="283" spans="1:43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50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50</v>
      </c>
    </row>
    <row r="284" spans="1:43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150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150</v>
      </c>
    </row>
    <row r="285" spans="1:43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</row>
    <row r="286" spans="1:43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5200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42050</v>
      </c>
      <c r="V286" s="22">
        <v>100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14686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62036</v>
      </c>
    </row>
    <row r="287" spans="1:43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</row>
    <row r="288" spans="1:43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</row>
    <row r="289" spans="1:43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900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92700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93600</v>
      </c>
    </row>
    <row r="290" spans="1:43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36872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36872</v>
      </c>
    </row>
    <row r="291" spans="1:43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359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359</v>
      </c>
    </row>
    <row r="292" spans="1:43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</row>
    <row r="293" spans="1:43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</row>
    <row r="294" spans="1:43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375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50070</v>
      </c>
      <c r="V294" s="22">
        <v>25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1030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51500</v>
      </c>
    </row>
    <row r="295" spans="1:43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4564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187768</v>
      </c>
      <c r="AJ295" s="22">
        <v>2000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194332</v>
      </c>
    </row>
    <row r="296" spans="1:43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1664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203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495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2362</v>
      </c>
    </row>
    <row r="297" spans="1:43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11949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11949</v>
      </c>
    </row>
    <row r="298" spans="1:43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1500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3272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3247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4917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12936</v>
      </c>
    </row>
    <row r="299" spans="1:43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320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320</v>
      </c>
    </row>
    <row r="300" spans="1:43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1755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11970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13725</v>
      </c>
    </row>
    <row r="301" spans="1:43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0</v>
      </c>
    </row>
    <row r="302" spans="1:43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1266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7370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8636</v>
      </c>
    </row>
    <row r="303" spans="1:43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930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82533</v>
      </c>
      <c r="V303" s="22">
        <v>33749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117212</v>
      </c>
    </row>
    <row r="304" spans="1:43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0</v>
      </c>
    </row>
    <row r="305" spans="1:43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2844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2844</v>
      </c>
    </row>
    <row r="306" spans="1:43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500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500</v>
      </c>
    </row>
    <row r="307" spans="1:43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94200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94200</v>
      </c>
    </row>
    <row r="308" spans="1:43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1003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1003</v>
      </c>
    </row>
    <row r="309" spans="1:43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2257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2257</v>
      </c>
    </row>
    <row r="310" spans="1:43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0</v>
      </c>
    </row>
    <row r="311" spans="1:43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4439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3155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7594</v>
      </c>
    </row>
    <row r="312" spans="1:43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4283</v>
      </c>
      <c r="F312" s="22">
        <v>5400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9683</v>
      </c>
    </row>
    <row r="313" spans="1:43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1496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1650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3146</v>
      </c>
    </row>
    <row r="314" spans="1:43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675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600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1275</v>
      </c>
    </row>
    <row r="315" spans="1:43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0</v>
      </c>
    </row>
    <row r="316" spans="1:43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0</v>
      </c>
    </row>
    <row r="317" spans="1:43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</row>
    <row r="318" spans="1:43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</row>
    <row r="319" spans="1:43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</row>
    <row r="320" spans="1:43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E04DF-9FAB-4C65-BF11-0F3C5A399C70}">
  <dimension ref="A1:AQ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1026</v>
      </c>
      <c r="D1" s="20" t="s">
        <v>1070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815</v>
      </c>
      <c r="F2" s="21" t="s">
        <v>816</v>
      </c>
      <c r="G2" s="21" t="s">
        <v>817</v>
      </c>
      <c r="H2" s="21" t="s">
        <v>818</v>
      </c>
      <c r="I2" s="21" t="s">
        <v>819</v>
      </c>
      <c r="J2" s="21" t="s">
        <v>820</v>
      </c>
      <c r="K2" s="21" t="s">
        <v>821</v>
      </c>
      <c r="L2" s="21" t="s">
        <v>822</v>
      </c>
      <c r="M2" s="21" t="s">
        <v>823</v>
      </c>
      <c r="N2" s="21" t="s">
        <v>1028</v>
      </c>
      <c r="O2" s="21" t="s">
        <v>825</v>
      </c>
      <c r="P2" s="21" t="s">
        <v>826</v>
      </c>
      <c r="Q2" s="21" t="s">
        <v>827</v>
      </c>
      <c r="R2" s="21" t="s">
        <v>828</v>
      </c>
      <c r="S2" s="21" t="s">
        <v>829</v>
      </c>
      <c r="T2" s="21" t="s">
        <v>830</v>
      </c>
      <c r="U2" s="21" t="s">
        <v>831</v>
      </c>
      <c r="V2" s="21" t="s">
        <v>832</v>
      </c>
      <c r="W2" s="21" t="s">
        <v>833</v>
      </c>
      <c r="X2" s="21" t="s">
        <v>834</v>
      </c>
      <c r="Y2" s="21" t="s">
        <v>835</v>
      </c>
      <c r="Z2" s="21" t="s">
        <v>1029</v>
      </c>
      <c r="AA2" s="21" t="s">
        <v>837</v>
      </c>
      <c r="AB2" s="21" t="s">
        <v>838</v>
      </c>
      <c r="AC2" s="21" t="s">
        <v>839</v>
      </c>
      <c r="AD2" s="21" t="s">
        <v>840</v>
      </c>
      <c r="AE2" s="21" t="s">
        <v>841</v>
      </c>
      <c r="AF2" s="21" t="s">
        <v>842</v>
      </c>
      <c r="AG2" s="21" t="s">
        <v>843</v>
      </c>
      <c r="AH2" s="21" t="s">
        <v>844</v>
      </c>
      <c r="AI2" s="21" t="s">
        <v>845</v>
      </c>
      <c r="AJ2" s="21" t="s">
        <v>846</v>
      </c>
      <c r="AK2" s="21" t="s">
        <v>847</v>
      </c>
      <c r="AL2" s="21" t="s">
        <v>848</v>
      </c>
      <c r="AM2" s="21" t="s">
        <v>849</v>
      </c>
      <c r="AN2" s="21" t="s">
        <v>850</v>
      </c>
      <c r="AO2" s="21" t="s">
        <v>851</v>
      </c>
      <c r="AP2" s="21" t="s">
        <v>64</v>
      </c>
      <c r="AQ2" s="21" t="s">
        <v>1030</v>
      </c>
    </row>
    <row r="3" spans="1:43" x14ac:dyDescent="0.25">
      <c r="A3" s="21"/>
      <c r="B3" s="21"/>
      <c r="C3" s="21"/>
      <c r="D3" s="21" t="s">
        <v>89</v>
      </c>
      <c r="E3" s="21" t="s">
        <v>1031</v>
      </c>
      <c r="F3" s="21" t="s">
        <v>1032</v>
      </c>
      <c r="G3" s="21" t="s">
        <v>1033</v>
      </c>
      <c r="H3" s="21" t="s">
        <v>1034</v>
      </c>
      <c r="I3" s="21" t="s">
        <v>1035</v>
      </c>
      <c r="J3" s="21" t="s">
        <v>1036</v>
      </c>
      <c r="K3" s="21" t="s">
        <v>1037</v>
      </c>
      <c r="L3" s="21" t="s">
        <v>1038</v>
      </c>
      <c r="M3" s="21" t="s">
        <v>1039</v>
      </c>
      <c r="N3" s="21" t="s">
        <v>1040</v>
      </c>
      <c r="O3" s="21" t="s">
        <v>1041</v>
      </c>
      <c r="P3" s="21" t="s">
        <v>1042</v>
      </c>
      <c r="Q3" s="21" t="s">
        <v>1043</v>
      </c>
      <c r="R3" s="21" t="s">
        <v>1044</v>
      </c>
      <c r="S3" s="21" t="s">
        <v>1045</v>
      </c>
      <c r="T3" s="21" t="s">
        <v>1046</v>
      </c>
      <c r="U3" s="21" t="s">
        <v>1047</v>
      </c>
      <c r="V3" s="21" t="s">
        <v>1048</v>
      </c>
      <c r="W3" s="21" t="s">
        <v>1049</v>
      </c>
      <c r="X3" s="21" t="s">
        <v>1050</v>
      </c>
      <c r="Y3" s="21" t="s">
        <v>1051</v>
      </c>
      <c r="Z3" s="21" t="s">
        <v>1052</v>
      </c>
      <c r="AA3" s="21" t="s">
        <v>1053</v>
      </c>
      <c r="AB3" s="21" t="s">
        <v>1054</v>
      </c>
      <c r="AC3" s="21" t="s">
        <v>1055</v>
      </c>
      <c r="AD3" s="21" t="s">
        <v>1056</v>
      </c>
      <c r="AE3" s="21" t="s">
        <v>1057</v>
      </c>
      <c r="AF3" s="21" t="s">
        <v>1058</v>
      </c>
      <c r="AG3" s="21" t="s">
        <v>1059</v>
      </c>
      <c r="AH3" s="21" t="s">
        <v>1060</v>
      </c>
      <c r="AI3" s="21" t="s">
        <v>1061</v>
      </c>
      <c r="AJ3" s="21" t="s">
        <v>1062</v>
      </c>
      <c r="AK3" s="21" t="s">
        <v>1063</v>
      </c>
      <c r="AL3" s="21" t="s">
        <v>1064</v>
      </c>
      <c r="AM3" s="21" t="s">
        <v>1065</v>
      </c>
      <c r="AN3" s="21" t="s">
        <v>1066</v>
      </c>
      <c r="AO3" s="21" t="s">
        <v>1067</v>
      </c>
      <c r="AP3" s="21" t="s">
        <v>1068</v>
      </c>
      <c r="AQ3" s="21" t="s">
        <v>1069</v>
      </c>
    </row>
    <row r="4" spans="1:43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571028</v>
      </c>
      <c r="O4" s="22">
        <v>102197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1621226</v>
      </c>
      <c r="AF4" s="22">
        <v>1973308</v>
      </c>
      <c r="AG4" s="22">
        <v>0</v>
      </c>
      <c r="AH4" s="22">
        <v>0</v>
      </c>
      <c r="AI4" s="22">
        <v>5781955</v>
      </c>
      <c r="AJ4" s="22">
        <v>10014943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20064657</v>
      </c>
    </row>
    <row r="5" spans="1:43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185636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185636</v>
      </c>
    </row>
    <row r="6" spans="1:43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1158716</v>
      </c>
      <c r="P6" s="22">
        <v>0</v>
      </c>
      <c r="Q6" s="22">
        <v>0</v>
      </c>
      <c r="R6" s="22">
        <v>0</v>
      </c>
      <c r="S6" s="22">
        <v>0</v>
      </c>
      <c r="T6" s="22">
        <v>99171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24210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164387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1446484</v>
      </c>
    </row>
    <row r="7" spans="1:43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4577000</v>
      </c>
      <c r="K7" s="22">
        <v>0</v>
      </c>
      <c r="L7" s="22">
        <v>0</v>
      </c>
      <c r="M7" s="22">
        <v>0</v>
      </c>
      <c r="N7" s="22">
        <v>757000</v>
      </c>
      <c r="O7" s="22">
        <v>14707000</v>
      </c>
      <c r="P7" s="22">
        <v>0</v>
      </c>
      <c r="Q7" s="22">
        <v>220832000</v>
      </c>
      <c r="R7" s="22">
        <v>0</v>
      </c>
      <c r="S7" s="22">
        <v>97729000</v>
      </c>
      <c r="T7" s="22">
        <v>0</v>
      </c>
      <c r="U7" s="22">
        <v>0</v>
      </c>
      <c r="V7" s="22">
        <v>0</v>
      </c>
      <c r="W7" s="22">
        <v>4209000</v>
      </c>
      <c r="X7" s="22">
        <v>50015000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56771000</v>
      </c>
      <c r="AG7" s="22">
        <v>0</v>
      </c>
      <c r="AH7" s="22">
        <v>0</v>
      </c>
      <c r="AI7" s="22">
        <v>13795000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463392000</v>
      </c>
    </row>
    <row r="8" spans="1:43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340801</v>
      </c>
      <c r="P8" s="22">
        <v>0</v>
      </c>
      <c r="Q8" s="22">
        <v>0</v>
      </c>
      <c r="R8" s="22">
        <v>0</v>
      </c>
      <c r="S8" s="22">
        <v>0</v>
      </c>
      <c r="T8" s="22">
        <v>1925000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2265801</v>
      </c>
    </row>
    <row r="9" spans="1:43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795653</v>
      </c>
      <c r="F9" s="22">
        <v>0</v>
      </c>
      <c r="G9" s="22">
        <v>0</v>
      </c>
      <c r="H9" s="22">
        <v>65239</v>
      </c>
      <c r="I9" s="22">
        <v>1818152</v>
      </c>
      <c r="J9" s="22">
        <v>0</v>
      </c>
      <c r="K9" s="22">
        <v>0</v>
      </c>
      <c r="L9" s="22">
        <v>43017</v>
      </c>
      <c r="M9" s="22">
        <v>0</v>
      </c>
      <c r="N9" s="22">
        <v>0</v>
      </c>
      <c r="O9" s="22">
        <v>4492414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22857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1638468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8875800</v>
      </c>
    </row>
    <row r="10" spans="1:43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902310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665010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1567320</v>
      </c>
    </row>
    <row r="11" spans="1:43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0</v>
      </c>
      <c r="G11" s="22">
        <v>0</v>
      </c>
      <c r="H11" s="22">
        <v>8407000</v>
      </c>
      <c r="I11" s="22">
        <v>2172000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229270000</v>
      </c>
      <c r="P11" s="22">
        <v>0</v>
      </c>
      <c r="Q11" s="22">
        <v>105338000</v>
      </c>
      <c r="R11" s="22">
        <v>0</v>
      </c>
      <c r="S11" s="22">
        <v>0</v>
      </c>
      <c r="T11" s="22">
        <v>0</v>
      </c>
      <c r="U11" s="22">
        <v>0</v>
      </c>
      <c r="V11" s="22">
        <v>-19000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4366000</v>
      </c>
      <c r="AG11" s="22">
        <v>0</v>
      </c>
      <c r="AH11" s="22">
        <v>0</v>
      </c>
      <c r="AI11" s="22">
        <v>61194000</v>
      </c>
      <c r="AJ11" s="22">
        <v>0</v>
      </c>
      <c r="AK11" s="22">
        <v>0</v>
      </c>
      <c r="AL11" s="22">
        <v>370000</v>
      </c>
      <c r="AM11" s="22">
        <v>0</v>
      </c>
      <c r="AN11" s="22">
        <v>0</v>
      </c>
      <c r="AO11" s="22">
        <v>0</v>
      </c>
      <c r="AP11" s="22">
        <v>0</v>
      </c>
      <c r="AQ11" s="22">
        <v>411098000</v>
      </c>
    </row>
    <row r="12" spans="1:43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405000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2533000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-25000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3968000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6881000</v>
      </c>
    </row>
    <row r="13" spans="1:43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893812</v>
      </c>
      <c r="I13" s="22">
        <v>410094</v>
      </c>
      <c r="J13" s="22">
        <v>0</v>
      </c>
      <c r="K13" s="22">
        <v>0</v>
      </c>
      <c r="L13" s="22">
        <v>57094</v>
      </c>
      <c r="M13" s="22">
        <v>0</v>
      </c>
      <c r="N13" s="22">
        <v>350705</v>
      </c>
      <c r="O13" s="22">
        <v>8848768</v>
      </c>
      <c r="P13" s="22">
        <v>0</v>
      </c>
      <c r="Q13" s="22">
        <v>0</v>
      </c>
      <c r="R13" s="22">
        <v>80283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199762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10840518</v>
      </c>
    </row>
    <row r="14" spans="1:43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2853572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2853572</v>
      </c>
    </row>
    <row r="15" spans="1:43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0</v>
      </c>
      <c r="H15" s="22">
        <v>0</v>
      </c>
      <c r="I15" s="22">
        <v>482150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54100792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47464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187558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54817964</v>
      </c>
    </row>
    <row r="16" spans="1:43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7008000</v>
      </c>
      <c r="G16" s="22">
        <v>0</v>
      </c>
      <c r="H16" s="22">
        <v>0</v>
      </c>
      <c r="I16" s="22">
        <v>13000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4185000</v>
      </c>
      <c r="P16" s="22">
        <v>0</v>
      </c>
      <c r="Q16" s="22">
        <v>229000</v>
      </c>
      <c r="R16" s="22">
        <v>0</v>
      </c>
      <c r="S16" s="22">
        <v>0</v>
      </c>
      <c r="T16" s="22">
        <v>391000</v>
      </c>
      <c r="U16" s="22">
        <v>0</v>
      </c>
      <c r="V16" s="22">
        <v>824000</v>
      </c>
      <c r="W16" s="22">
        <v>0</v>
      </c>
      <c r="X16" s="22">
        <v>431000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25000</v>
      </c>
      <c r="AH16" s="22">
        <v>0</v>
      </c>
      <c r="AI16" s="22">
        <v>1195000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14301000</v>
      </c>
    </row>
    <row r="17" spans="1:43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3565019</v>
      </c>
      <c r="P17" s="22">
        <v>113988</v>
      </c>
      <c r="Q17" s="22">
        <v>0</v>
      </c>
      <c r="R17" s="22">
        <v>564358</v>
      </c>
      <c r="S17" s="22">
        <v>0</v>
      </c>
      <c r="T17" s="22">
        <v>0</v>
      </c>
      <c r="U17" s="22">
        <v>177421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14699990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19120776</v>
      </c>
    </row>
    <row r="18" spans="1:43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10958000</v>
      </c>
      <c r="P18" s="22">
        <v>0</v>
      </c>
      <c r="Q18" s="22">
        <v>14000</v>
      </c>
      <c r="R18" s="22">
        <v>0</v>
      </c>
      <c r="S18" s="22">
        <v>0</v>
      </c>
      <c r="T18" s="22">
        <v>16690000</v>
      </c>
      <c r="U18" s="22">
        <v>923000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901000</v>
      </c>
      <c r="AJ18" s="22">
        <v>0</v>
      </c>
      <c r="AK18" s="22">
        <v>0</v>
      </c>
      <c r="AL18" s="22">
        <v>0</v>
      </c>
      <c r="AM18" s="22">
        <v>0</v>
      </c>
      <c r="AN18" s="22">
        <v>139000</v>
      </c>
      <c r="AO18" s="22">
        <v>0</v>
      </c>
      <c r="AP18" s="22">
        <v>0</v>
      </c>
      <c r="AQ18" s="22">
        <v>29625000</v>
      </c>
    </row>
    <row r="19" spans="1:43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626257</v>
      </c>
      <c r="G19" s="22">
        <v>0</v>
      </c>
      <c r="H19" s="22">
        <v>632463</v>
      </c>
      <c r="I19" s="22">
        <v>667351</v>
      </c>
      <c r="J19" s="22">
        <v>0</v>
      </c>
      <c r="K19" s="22">
        <v>157728</v>
      </c>
      <c r="L19" s="22">
        <v>0</v>
      </c>
      <c r="M19" s="22">
        <v>0</v>
      </c>
      <c r="N19" s="22">
        <v>1913159</v>
      </c>
      <c r="O19" s="22">
        <v>13824205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6369171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24190334</v>
      </c>
    </row>
    <row r="20" spans="1:43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1164293</v>
      </c>
      <c r="O20" s="22">
        <v>4849348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3371599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9385240</v>
      </c>
    </row>
    <row r="21" spans="1:43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0</v>
      </c>
      <c r="F21" s="22">
        <v>461606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221832</v>
      </c>
      <c r="O21" s="22">
        <v>9919616</v>
      </c>
      <c r="P21" s="22">
        <v>0</v>
      </c>
      <c r="Q21" s="22">
        <v>-46326</v>
      </c>
      <c r="R21" s="22">
        <v>623481</v>
      </c>
      <c r="S21" s="22">
        <v>0</v>
      </c>
      <c r="T21" s="22">
        <v>36573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3515139</v>
      </c>
      <c r="AJ21" s="22">
        <v>-151524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14580397</v>
      </c>
    </row>
    <row r="22" spans="1:43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0</v>
      </c>
      <c r="F22" s="22">
        <v>0</v>
      </c>
      <c r="G22" s="22">
        <v>0</v>
      </c>
      <c r="H22" s="22">
        <v>64999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237630</v>
      </c>
      <c r="O22" s="22">
        <v>192023</v>
      </c>
      <c r="P22" s="22">
        <v>286387</v>
      </c>
      <c r="Q22" s="22">
        <v>0</v>
      </c>
      <c r="R22" s="22">
        <v>0</v>
      </c>
      <c r="S22" s="22">
        <v>0</v>
      </c>
      <c r="T22" s="22">
        <v>734543</v>
      </c>
      <c r="U22" s="22">
        <v>187172</v>
      </c>
      <c r="V22" s="22">
        <v>0</v>
      </c>
      <c r="W22" s="22">
        <v>0</v>
      </c>
      <c r="X22" s="22">
        <v>116246</v>
      </c>
      <c r="Y22" s="22">
        <v>0</v>
      </c>
      <c r="Z22" s="22">
        <v>0</v>
      </c>
      <c r="AA22" s="22">
        <v>0</v>
      </c>
      <c r="AB22" s="22">
        <v>795772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30151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2644923</v>
      </c>
    </row>
    <row r="23" spans="1:43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3523618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3523618</v>
      </c>
    </row>
    <row r="24" spans="1:43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0</v>
      </c>
      <c r="I24" s="22">
        <v>350000</v>
      </c>
      <c r="J24" s="22">
        <v>2704050</v>
      </c>
      <c r="K24" s="22">
        <v>0</v>
      </c>
      <c r="L24" s="22">
        <v>0</v>
      </c>
      <c r="M24" s="22">
        <v>0</v>
      </c>
      <c r="N24" s="22">
        <v>146062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434605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2014972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5649689</v>
      </c>
    </row>
    <row r="25" spans="1:43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969244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8936594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9905838</v>
      </c>
    </row>
    <row r="26" spans="1:43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0</v>
      </c>
      <c r="F26" s="22">
        <v>0</v>
      </c>
      <c r="G26" s="22">
        <v>0</v>
      </c>
      <c r="H26" s="22">
        <v>0</v>
      </c>
      <c r="I26" s="22">
        <v>105166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3894210</v>
      </c>
      <c r="P26" s="22">
        <v>0</v>
      </c>
      <c r="Q26" s="22">
        <v>0</v>
      </c>
      <c r="R26" s="22">
        <v>0</v>
      </c>
      <c r="S26" s="22">
        <v>0</v>
      </c>
      <c r="T26" s="22">
        <v>149345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41158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4189879</v>
      </c>
    </row>
    <row r="27" spans="1:43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0</v>
      </c>
      <c r="F27" s="22">
        <v>2331928</v>
      </c>
      <c r="G27" s="22">
        <v>0</v>
      </c>
      <c r="H27" s="22">
        <v>1597727</v>
      </c>
      <c r="I27" s="22">
        <v>1399862</v>
      </c>
      <c r="J27" s="22">
        <v>17139</v>
      </c>
      <c r="K27" s="22">
        <v>0</v>
      </c>
      <c r="L27" s="22">
        <v>0</v>
      </c>
      <c r="M27" s="22">
        <v>0</v>
      </c>
      <c r="N27" s="22">
        <v>7977999</v>
      </c>
      <c r="O27" s="22">
        <v>3437183</v>
      </c>
      <c r="P27" s="22">
        <v>0</v>
      </c>
      <c r="Q27" s="22">
        <v>276810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3090869</v>
      </c>
      <c r="Y27" s="22">
        <v>0</v>
      </c>
      <c r="Z27" s="22">
        <v>0</v>
      </c>
      <c r="AA27" s="22">
        <v>0</v>
      </c>
      <c r="AB27" s="22">
        <v>341393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559934</v>
      </c>
      <c r="AK27" s="22">
        <v>0</v>
      </c>
      <c r="AL27" s="22">
        <v>11185</v>
      </c>
      <c r="AM27" s="22">
        <v>0</v>
      </c>
      <c r="AN27" s="22">
        <v>0</v>
      </c>
      <c r="AO27" s="22">
        <v>0</v>
      </c>
      <c r="AP27" s="22">
        <v>0</v>
      </c>
      <c r="AQ27" s="22">
        <v>21042029</v>
      </c>
    </row>
    <row r="28" spans="1:43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0</v>
      </c>
      <c r="F28" s="22">
        <v>13108157</v>
      </c>
      <c r="G28" s="22">
        <v>130104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15741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13254002</v>
      </c>
    </row>
    <row r="29" spans="1:43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</row>
    <row r="30" spans="1:43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2893064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2893064</v>
      </c>
    </row>
    <row r="31" spans="1:43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1009381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1009381</v>
      </c>
    </row>
    <row r="32" spans="1:43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1299000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1299000</v>
      </c>
    </row>
    <row r="33" spans="1:43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500000</v>
      </c>
      <c r="O33" s="22">
        <v>1959258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2459258</v>
      </c>
    </row>
    <row r="34" spans="1:43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  <c r="I34" s="22">
        <v>679712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413762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47223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1140697</v>
      </c>
    </row>
    <row r="35" spans="1:43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1446099</v>
      </c>
      <c r="P35" s="22">
        <v>0</v>
      </c>
      <c r="Q35" s="22">
        <v>0</v>
      </c>
      <c r="R35" s="22">
        <v>0</v>
      </c>
      <c r="S35" s="22">
        <v>0</v>
      </c>
      <c r="T35" s="22">
        <v>1172819</v>
      </c>
      <c r="U35" s="22">
        <v>1071464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3690382</v>
      </c>
    </row>
    <row r="36" spans="1:43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0</v>
      </c>
      <c r="F36" s="22">
        <v>1845011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1845011</v>
      </c>
    </row>
    <row r="37" spans="1:43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3105810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17053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3122863</v>
      </c>
    </row>
    <row r="38" spans="1:43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0</v>
      </c>
      <c r="F38" s="22">
        <v>11950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1952727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210301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2174978</v>
      </c>
    </row>
    <row r="39" spans="1:43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</row>
    <row r="40" spans="1:43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1345907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1345907</v>
      </c>
    </row>
    <row r="41" spans="1:43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8343119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8343119</v>
      </c>
    </row>
    <row r="42" spans="1:43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1220985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224414</v>
      </c>
      <c r="AP42" s="22">
        <v>0</v>
      </c>
      <c r="AQ42" s="22">
        <v>1445399</v>
      </c>
    </row>
    <row r="43" spans="1:43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436920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924983</v>
      </c>
      <c r="P43" s="22">
        <v>1000000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2361903</v>
      </c>
    </row>
    <row r="44" spans="1:43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2067080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2067080</v>
      </c>
    </row>
    <row r="45" spans="1:43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767629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3354602</v>
      </c>
      <c r="P45" s="22">
        <v>0</v>
      </c>
      <c r="Q45" s="22">
        <v>0</v>
      </c>
      <c r="R45" s="22">
        <v>0</v>
      </c>
      <c r="S45" s="22">
        <v>0</v>
      </c>
      <c r="T45" s="22">
        <v>4289300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412500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8824031</v>
      </c>
    </row>
    <row r="46" spans="1:43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0</v>
      </c>
      <c r="F46" s="22">
        <v>199134</v>
      </c>
      <c r="G46" s="22">
        <v>0</v>
      </c>
      <c r="H46" s="22">
        <v>0</v>
      </c>
      <c r="I46" s="22">
        <v>710736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780938</v>
      </c>
      <c r="P46" s="22">
        <v>0</v>
      </c>
      <c r="Q46" s="22">
        <v>0</v>
      </c>
      <c r="R46" s="22">
        <v>0</v>
      </c>
      <c r="S46" s="22">
        <v>0</v>
      </c>
      <c r="T46" s="22">
        <v>18559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185670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1895037</v>
      </c>
    </row>
    <row r="47" spans="1:43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7360876</v>
      </c>
      <c r="P47" s="22">
        <v>0</v>
      </c>
      <c r="Q47" s="22">
        <v>0</v>
      </c>
      <c r="R47" s="22">
        <v>1737705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9617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9108198</v>
      </c>
    </row>
    <row r="48" spans="1:43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0</v>
      </c>
      <c r="F48" s="22">
        <v>7383612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1034688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7557907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15976207</v>
      </c>
    </row>
    <row r="49" spans="1:43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293770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224859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28711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547340</v>
      </c>
    </row>
    <row r="50" spans="1:43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250286</v>
      </c>
      <c r="M50" s="22">
        <v>0</v>
      </c>
      <c r="N50" s="22">
        <v>0</v>
      </c>
      <c r="O50" s="22">
        <v>3206236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350000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13158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18416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3838096</v>
      </c>
    </row>
    <row r="51" spans="1:43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288256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288256</v>
      </c>
    </row>
    <row r="52" spans="1:43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287175</v>
      </c>
      <c r="J52" s="22">
        <v>0</v>
      </c>
      <c r="K52" s="22">
        <v>0</v>
      </c>
      <c r="L52" s="22">
        <v>0</v>
      </c>
      <c r="M52" s="22">
        <v>0</v>
      </c>
      <c r="N52" s="22">
        <v>511652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116134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914961</v>
      </c>
    </row>
    <row r="53" spans="1:43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4077498</v>
      </c>
      <c r="P53" s="22">
        <v>0</v>
      </c>
      <c r="Q53" s="22">
        <v>0</v>
      </c>
      <c r="R53" s="22">
        <v>0</v>
      </c>
      <c r="S53" s="22">
        <v>0</v>
      </c>
      <c r="T53" s="22">
        <v>1573845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5651343</v>
      </c>
    </row>
    <row r="54" spans="1:43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3532945</v>
      </c>
      <c r="P54" s="22">
        <v>0</v>
      </c>
      <c r="Q54" s="22">
        <v>0</v>
      </c>
      <c r="R54" s="22">
        <v>0</v>
      </c>
      <c r="S54" s="22">
        <v>0</v>
      </c>
      <c r="T54" s="22">
        <v>247658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3780603</v>
      </c>
    </row>
    <row r="55" spans="1:43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968666</v>
      </c>
      <c r="P55" s="22">
        <v>0</v>
      </c>
      <c r="Q55" s="22">
        <v>0</v>
      </c>
      <c r="R55" s="22">
        <v>0</v>
      </c>
      <c r="S55" s="22">
        <v>0</v>
      </c>
      <c r="T55" s="22">
        <v>7290040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8258706</v>
      </c>
    </row>
    <row r="56" spans="1:43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1287136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1287136</v>
      </c>
    </row>
    <row r="57" spans="1:43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2913624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42427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2956051</v>
      </c>
    </row>
    <row r="58" spans="1:43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30975</v>
      </c>
      <c r="P58" s="22">
        <v>0</v>
      </c>
      <c r="Q58" s="22">
        <v>0</v>
      </c>
      <c r="R58" s="22">
        <v>0</v>
      </c>
      <c r="S58" s="22">
        <v>0</v>
      </c>
      <c r="T58" s="22">
        <v>8190088</v>
      </c>
      <c r="U58" s="22">
        <v>16386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8237449</v>
      </c>
    </row>
    <row r="59" spans="1:43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1979302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1979302</v>
      </c>
    </row>
    <row r="60" spans="1:43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1187652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980718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2168370</v>
      </c>
    </row>
    <row r="61" spans="1:43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0</v>
      </c>
      <c r="F61" s="22">
        <v>1150970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185000</v>
      </c>
      <c r="P61" s="22">
        <v>0</v>
      </c>
      <c r="Q61" s="22">
        <v>0</v>
      </c>
      <c r="R61" s="22">
        <v>0</v>
      </c>
      <c r="S61" s="22">
        <v>0</v>
      </c>
      <c r="T61" s="22">
        <v>176048</v>
      </c>
      <c r="U61" s="22">
        <v>2521009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215998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4249025</v>
      </c>
    </row>
    <row r="62" spans="1:43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1107516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952379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2059895</v>
      </c>
    </row>
    <row r="63" spans="1:43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0</v>
      </c>
      <c r="F63" s="22">
        <v>337207</v>
      </c>
      <c r="G63" s="22">
        <v>0</v>
      </c>
      <c r="H63" s="22">
        <v>0</v>
      </c>
      <c r="I63" s="22">
        <v>7210</v>
      </c>
      <c r="J63" s="22">
        <v>353915</v>
      </c>
      <c r="K63" s="22">
        <v>0</v>
      </c>
      <c r="L63" s="22">
        <v>0</v>
      </c>
      <c r="M63" s="22">
        <v>0</v>
      </c>
      <c r="N63" s="22">
        <v>266087</v>
      </c>
      <c r="O63" s="22">
        <v>0</v>
      </c>
      <c r="P63" s="22">
        <v>0</v>
      </c>
      <c r="Q63" s="22">
        <v>0</v>
      </c>
      <c r="R63" s="22">
        <v>60487</v>
      </c>
      <c r="S63" s="22">
        <v>531549</v>
      </c>
      <c r="T63" s="22">
        <v>0</v>
      </c>
      <c r="U63" s="22">
        <v>75127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3996460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5628042</v>
      </c>
    </row>
    <row r="64" spans="1:43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365340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66000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431340</v>
      </c>
    </row>
    <row r="65" spans="1:43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485570</v>
      </c>
      <c r="P65" s="22">
        <v>0</v>
      </c>
      <c r="Q65" s="22">
        <v>0</v>
      </c>
      <c r="R65" s="22">
        <v>0</v>
      </c>
      <c r="S65" s="22">
        <v>0</v>
      </c>
      <c r="T65" s="22">
        <v>1534470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2020040</v>
      </c>
    </row>
    <row r="66" spans="1:43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2252800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2252800</v>
      </c>
    </row>
    <row r="67" spans="1:43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1277510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1277510</v>
      </c>
    </row>
    <row r="68" spans="1:43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95966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1102876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1198842</v>
      </c>
    </row>
    <row r="69" spans="1:43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5293395</v>
      </c>
      <c r="P69" s="22">
        <v>0</v>
      </c>
      <c r="Q69" s="22">
        <v>0</v>
      </c>
      <c r="R69" s="22">
        <v>0</v>
      </c>
      <c r="S69" s="22">
        <v>3694890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8988285</v>
      </c>
    </row>
    <row r="70" spans="1:43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731790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5394283</v>
      </c>
      <c r="P70" s="22">
        <v>0</v>
      </c>
      <c r="Q70" s="22">
        <v>0</v>
      </c>
      <c r="R70" s="22">
        <v>1244048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231687</v>
      </c>
      <c r="AM70" s="22">
        <v>0</v>
      </c>
      <c r="AN70" s="22">
        <v>0</v>
      </c>
      <c r="AO70" s="22">
        <v>0</v>
      </c>
      <c r="AP70" s="22">
        <v>0</v>
      </c>
      <c r="AQ70" s="22">
        <v>7601808</v>
      </c>
    </row>
    <row r="71" spans="1:43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5285022</v>
      </c>
      <c r="P71" s="22">
        <v>0</v>
      </c>
      <c r="Q71" s="22">
        <v>0</v>
      </c>
      <c r="R71" s="22">
        <v>0</v>
      </c>
      <c r="S71" s="22">
        <v>0</v>
      </c>
      <c r="T71" s="22">
        <v>5366962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10651984</v>
      </c>
    </row>
    <row r="72" spans="1:43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1598890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1598890</v>
      </c>
    </row>
    <row r="73" spans="1:43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1227084</v>
      </c>
      <c r="P73" s="22">
        <v>0</v>
      </c>
      <c r="Q73" s="22">
        <v>0</v>
      </c>
      <c r="R73" s="22">
        <v>140333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1367417</v>
      </c>
    </row>
    <row r="74" spans="1:43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350000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508875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858875</v>
      </c>
    </row>
    <row r="75" spans="1:43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2261531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2261531</v>
      </c>
    </row>
    <row r="76" spans="1:43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1127518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1127518</v>
      </c>
    </row>
    <row r="77" spans="1:43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2716809</v>
      </c>
      <c r="P77" s="22">
        <v>0</v>
      </c>
      <c r="Q77" s="22">
        <v>0</v>
      </c>
      <c r="R77" s="22">
        <v>0</v>
      </c>
      <c r="S77" s="22">
        <v>0</v>
      </c>
      <c r="T77" s="22">
        <v>464892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3181701</v>
      </c>
    </row>
    <row r="78" spans="1:43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4178302</v>
      </c>
      <c r="P78" s="22">
        <v>0</v>
      </c>
      <c r="Q78" s="22">
        <v>0</v>
      </c>
      <c r="R78" s="22">
        <v>161345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6309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53150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4399106</v>
      </c>
    </row>
    <row r="79" spans="1:43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4742389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4742389</v>
      </c>
    </row>
    <row r="80" spans="1:43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11022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11022</v>
      </c>
    </row>
    <row r="81" spans="1:43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162600</v>
      </c>
      <c r="G81" s="22">
        <v>0</v>
      </c>
      <c r="H81" s="22">
        <v>0</v>
      </c>
      <c r="I81" s="22">
        <v>90082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1078279</v>
      </c>
      <c r="P81" s="22">
        <v>0</v>
      </c>
      <c r="Q81" s="22">
        <v>0</v>
      </c>
      <c r="R81" s="22">
        <v>0</v>
      </c>
      <c r="S81" s="22">
        <v>0</v>
      </c>
      <c r="T81" s="22">
        <v>58950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25789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1415700</v>
      </c>
    </row>
    <row r="82" spans="1:43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3409439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217320</v>
      </c>
      <c r="AN82" s="22">
        <v>0</v>
      </c>
      <c r="AO82" s="22">
        <v>0</v>
      </c>
      <c r="AP82" s="22">
        <v>0</v>
      </c>
      <c r="AQ82" s="22">
        <v>3626759</v>
      </c>
    </row>
    <row r="83" spans="1:43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1330141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181976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1512117</v>
      </c>
    </row>
    <row r="84" spans="1:43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6282226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6282226</v>
      </c>
    </row>
    <row r="85" spans="1:43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1343775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1343775</v>
      </c>
    </row>
    <row r="86" spans="1:43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2527777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2527777</v>
      </c>
    </row>
    <row r="87" spans="1:43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4607270</v>
      </c>
      <c r="P87" s="22">
        <v>0</v>
      </c>
      <c r="Q87" s="22">
        <v>0</v>
      </c>
      <c r="R87" s="22">
        <v>0</v>
      </c>
      <c r="S87" s="22">
        <v>0</v>
      </c>
      <c r="T87" s="22">
        <v>169296</v>
      </c>
      <c r="U87" s="22">
        <v>709442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128185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5614193</v>
      </c>
    </row>
    <row r="88" spans="1:43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4039069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9201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4048270</v>
      </c>
    </row>
    <row r="89" spans="1:43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0</v>
      </c>
      <c r="F89" s="22">
        <v>1556082</v>
      </c>
      <c r="G89" s="22">
        <v>0</v>
      </c>
      <c r="H89" s="22">
        <v>0</v>
      </c>
      <c r="I89" s="22">
        <v>0</v>
      </c>
      <c r="J89" s="22">
        <v>19286</v>
      </c>
      <c r="K89" s="22">
        <v>0</v>
      </c>
      <c r="L89" s="22">
        <v>12172</v>
      </c>
      <c r="M89" s="22">
        <v>0</v>
      </c>
      <c r="N89" s="22">
        <v>0</v>
      </c>
      <c r="O89" s="22">
        <v>702935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3027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186248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2479750</v>
      </c>
    </row>
    <row r="90" spans="1:43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0</v>
      </c>
      <c r="F90" s="22">
        <v>0</v>
      </c>
      <c r="G90" s="22">
        <v>0</v>
      </c>
      <c r="H90" s="22">
        <v>0</v>
      </c>
      <c r="I90" s="22">
        <v>2000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1325894</v>
      </c>
      <c r="P90" s="22">
        <v>0</v>
      </c>
      <c r="Q90" s="22">
        <v>23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1327894</v>
      </c>
    </row>
    <row r="91" spans="1:43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0</v>
      </c>
      <c r="F91" s="22">
        <v>3324418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400398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2529248</v>
      </c>
      <c r="V91" s="22">
        <v>207167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6461231</v>
      </c>
    </row>
    <row r="92" spans="1:43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41804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41804</v>
      </c>
    </row>
    <row r="93" spans="1:43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0</v>
      </c>
      <c r="F93" s="22">
        <v>1443485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367126</v>
      </c>
      <c r="O93" s="22">
        <v>258617</v>
      </c>
      <c r="P93" s="22">
        <v>0</v>
      </c>
      <c r="Q93" s="22">
        <v>27457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2096685</v>
      </c>
    </row>
    <row r="94" spans="1:43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857497</v>
      </c>
      <c r="P94" s="22">
        <v>0</v>
      </c>
      <c r="Q94" s="22">
        <v>0</v>
      </c>
      <c r="R94" s="22">
        <v>26828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133830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1018155</v>
      </c>
    </row>
    <row r="95" spans="1:43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23000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23000</v>
      </c>
    </row>
    <row r="96" spans="1:43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368000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368000</v>
      </c>
    </row>
    <row r="97" spans="1:43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311894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747982</v>
      </c>
      <c r="P97" s="22">
        <v>0</v>
      </c>
      <c r="Q97" s="22">
        <v>0</v>
      </c>
      <c r="R97" s="22">
        <v>0</v>
      </c>
      <c r="S97" s="22">
        <v>0</v>
      </c>
      <c r="T97" s="22">
        <v>521055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1580931</v>
      </c>
    </row>
    <row r="98" spans="1:43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476806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476806</v>
      </c>
    </row>
    <row r="99" spans="1:43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2210855</v>
      </c>
      <c r="P99" s="22">
        <v>0</v>
      </c>
      <c r="Q99" s="22">
        <v>0</v>
      </c>
      <c r="R99" s="22">
        <v>161393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49824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423782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2845854</v>
      </c>
    </row>
    <row r="100" spans="1:43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115514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98789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542501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756804</v>
      </c>
    </row>
    <row r="101" spans="1:43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925383</v>
      </c>
      <c r="P101" s="22">
        <v>0</v>
      </c>
      <c r="Q101" s="22">
        <v>0</v>
      </c>
      <c r="R101" s="22">
        <v>191677</v>
      </c>
      <c r="S101" s="22">
        <v>0</v>
      </c>
      <c r="T101" s="22">
        <v>292071</v>
      </c>
      <c r="U101" s="22">
        <v>291886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1701017</v>
      </c>
    </row>
    <row r="102" spans="1:43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65490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1221912</v>
      </c>
      <c r="AE102" s="22">
        <v>0</v>
      </c>
      <c r="AF102" s="22">
        <v>0</v>
      </c>
      <c r="AG102" s="22">
        <v>0</v>
      </c>
      <c r="AH102" s="22">
        <v>0</v>
      </c>
      <c r="AI102" s="22">
        <v>457916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1745318</v>
      </c>
    </row>
    <row r="103" spans="1:43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525861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525861</v>
      </c>
    </row>
    <row r="104" spans="1:43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46800</v>
      </c>
      <c r="O104" s="22">
        <v>425970</v>
      </c>
      <c r="P104" s="22">
        <v>0</v>
      </c>
      <c r="Q104" s="22">
        <v>0</v>
      </c>
      <c r="R104" s="22">
        <v>0</v>
      </c>
      <c r="S104" s="22">
        <v>0</v>
      </c>
      <c r="T104" s="22">
        <v>3022625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3495395</v>
      </c>
    </row>
    <row r="105" spans="1:43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548763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43660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592423</v>
      </c>
    </row>
    <row r="106" spans="1:43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0</v>
      </c>
      <c r="F106" s="22">
        <v>20000</v>
      </c>
      <c r="G106" s="22">
        <v>0</v>
      </c>
      <c r="H106" s="22">
        <v>0</v>
      </c>
      <c r="I106" s="22">
        <v>326667</v>
      </c>
      <c r="J106" s="22">
        <v>0</v>
      </c>
      <c r="K106" s="22">
        <v>0</v>
      </c>
      <c r="L106" s="22">
        <v>0</v>
      </c>
      <c r="M106" s="22">
        <v>0</v>
      </c>
      <c r="N106" s="22">
        <v>287183</v>
      </c>
      <c r="O106" s="22">
        <v>2844662</v>
      </c>
      <c r="P106" s="22">
        <v>0</v>
      </c>
      <c r="Q106" s="22">
        <v>43030</v>
      </c>
      <c r="R106" s="22">
        <v>10659439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263979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4752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14449712</v>
      </c>
    </row>
    <row r="107" spans="1:43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31943</v>
      </c>
      <c r="O107" s="22">
        <v>779990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214730</v>
      </c>
      <c r="V107" s="22">
        <v>31686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12776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1071125</v>
      </c>
    </row>
    <row r="108" spans="1:43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58910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546961</v>
      </c>
      <c r="P108" s="22">
        <v>0</v>
      </c>
      <c r="Q108" s="22">
        <v>0</v>
      </c>
      <c r="R108" s="22">
        <v>0</v>
      </c>
      <c r="S108" s="22">
        <v>0</v>
      </c>
      <c r="T108" s="22">
        <v>195918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801789</v>
      </c>
    </row>
    <row r="109" spans="1:43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0</v>
      </c>
      <c r="F109" s="22">
        <v>13600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143085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9439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166124</v>
      </c>
    </row>
    <row r="110" spans="1:43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0</v>
      </c>
      <c r="F110" s="22">
        <v>22215</v>
      </c>
      <c r="G110" s="22">
        <v>0</v>
      </c>
      <c r="H110" s="22">
        <v>0</v>
      </c>
      <c r="I110" s="22">
        <v>477640</v>
      </c>
      <c r="J110" s="22">
        <v>0</v>
      </c>
      <c r="K110" s="22">
        <v>0</v>
      </c>
      <c r="L110" s="22">
        <v>0</v>
      </c>
      <c r="M110" s="22">
        <v>0</v>
      </c>
      <c r="N110" s="22">
        <v>208542</v>
      </c>
      <c r="O110" s="22">
        <v>200000</v>
      </c>
      <c r="P110" s="22">
        <v>0</v>
      </c>
      <c r="Q110" s="22">
        <v>0</v>
      </c>
      <c r="R110" s="22">
        <v>98204</v>
      </c>
      <c r="S110" s="22">
        <v>0</v>
      </c>
      <c r="T110" s="22">
        <v>64317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211157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1282075</v>
      </c>
    </row>
    <row r="111" spans="1:43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544600</v>
      </c>
      <c r="P111" s="22">
        <v>0</v>
      </c>
      <c r="Q111" s="22">
        <v>0</v>
      </c>
      <c r="R111" s="22">
        <v>958401</v>
      </c>
      <c r="S111" s="22">
        <v>0</v>
      </c>
      <c r="T111" s="22">
        <v>1488294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1588841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1447645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6027781</v>
      </c>
    </row>
    <row r="112" spans="1:43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441983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441983</v>
      </c>
    </row>
    <row r="113" spans="1:43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407209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159160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75294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641663</v>
      </c>
    </row>
    <row r="114" spans="1:43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56245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56245</v>
      </c>
    </row>
    <row r="115" spans="1:43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421016</v>
      </c>
      <c r="P115" s="22">
        <v>0</v>
      </c>
      <c r="Q115" s="22">
        <v>0</v>
      </c>
      <c r="R115" s="22">
        <v>0</v>
      </c>
      <c r="S115" s="22">
        <v>0</v>
      </c>
      <c r="T115" s="22">
        <v>37127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39921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498064</v>
      </c>
    </row>
    <row r="116" spans="1:43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21972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90965</v>
      </c>
      <c r="P116" s="22">
        <v>0</v>
      </c>
      <c r="Q116" s="22">
        <v>0</v>
      </c>
      <c r="R116" s="22">
        <v>0</v>
      </c>
      <c r="S116" s="22">
        <v>0</v>
      </c>
      <c r="T116" s="22">
        <v>126900</v>
      </c>
      <c r="U116" s="22">
        <v>16216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18779</v>
      </c>
      <c r="AK116" s="22">
        <v>0</v>
      </c>
      <c r="AL116" s="22">
        <v>0</v>
      </c>
      <c r="AM116" s="22">
        <v>33692</v>
      </c>
      <c r="AN116" s="22">
        <v>0</v>
      </c>
      <c r="AO116" s="22">
        <v>0</v>
      </c>
      <c r="AP116" s="22">
        <v>0</v>
      </c>
      <c r="AQ116" s="22">
        <v>308524</v>
      </c>
    </row>
    <row r="117" spans="1:43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343408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212821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556229</v>
      </c>
    </row>
    <row r="118" spans="1:43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0</v>
      </c>
      <c r="F118" s="22">
        <v>198177</v>
      </c>
      <c r="G118" s="22">
        <v>0</v>
      </c>
      <c r="H118" s="22">
        <v>0</v>
      </c>
      <c r="I118" s="22">
        <v>4311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1696674</v>
      </c>
      <c r="P118" s="22">
        <v>0</v>
      </c>
      <c r="Q118" s="22">
        <v>0</v>
      </c>
      <c r="R118" s="22">
        <v>0</v>
      </c>
      <c r="S118" s="22">
        <v>0</v>
      </c>
      <c r="T118" s="22">
        <v>133145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419383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2451690</v>
      </c>
    </row>
    <row r="119" spans="1:43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632525</v>
      </c>
      <c r="P119" s="22">
        <v>0</v>
      </c>
      <c r="Q119" s="22">
        <v>0</v>
      </c>
      <c r="R119" s="22">
        <v>0</v>
      </c>
      <c r="S119" s="22">
        <v>0</v>
      </c>
      <c r="T119" s="22">
        <v>349573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982098</v>
      </c>
    </row>
    <row r="120" spans="1:43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337097</v>
      </c>
      <c r="O120" s="22">
        <v>2345470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32877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2715444</v>
      </c>
    </row>
    <row r="121" spans="1:43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0</v>
      </c>
      <c r="F121" s="22">
        <v>97882</v>
      </c>
      <c r="G121" s="22">
        <v>0</v>
      </c>
      <c r="H121" s="22">
        <v>0</v>
      </c>
      <c r="I121" s="22">
        <v>273981</v>
      </c>
      <c r="J121" s="22">
        <v>12275671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12647534</v>
      </c>
    </row>
    <row r="122" spans="1:43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179808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36879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216687</v>
      </c>
    </row>
    <row r="123" spans="1:43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38921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1044374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581713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1665008</v>
      </c>
    </row>
    <row r="124" spans="1:43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165900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235692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42173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443765</v>
      </c>
    </row>
    <row r="125" spans="1:43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74906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216596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291502</v>
      </c>
    </row>
    <row r="126" spans="1:43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866007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866007</v>
      </c>
    </row>
    <row r="127" spans="1:43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258181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258181</v>
      </c>
    </row>
    <row r="128" spans="1:43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737249</v>
      </c>
      <c r="K128" s="22">
        <v>0</v>
      </c>
      <c r="L128" s="22">
        <v>0</v>
      </c>
      <c r="M128" s="22">
        <v>0</v>
      </c>
      <c r="N128" s="22">
        <v>0</v>
      </c>
      <c r="O128" s="22">
        <v>1023155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104896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13724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1879024</v>
      </c>
    </row>
    <row r="129" spans="1:43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130806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27449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158255</v>
      </c>
    </row>
    <row r="130" spans="1:43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665981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665981</v>
      </c>
    </row>
    <row r="131" spans="1:43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904968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904968</v>
      </c>
    </row>
    <row r="132" spans="1:43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99409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99409</v>
      </c>
    </row>
    <row r="133" spans="1:43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0</v>
      </c>
    </row>
    <row r="134" spans="1:43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5182343</v>
      </c>
      <c r="K134" s="22">
        <v>0</v>
      </c>
      <c r="L134" s="22">
        <v>0</v>
      </c>
      <c r="M134" s="22">
        <v>0</v>
      </c>
      <c r="N134" s="22">
        <v>0</v>
      </c>
      <c r="O134" s="22">
        <v>321564</v>
      </c>
      <c r="P134" s="22">
        <v>0</v>
      </c>
      <c r="Q134" s="22">
        <v>0</v>
      </c>
      <c r="R134" s="22">
        <v>0</v>
      </c>
      <c r="S134" s="22">
        <v>0</v>
      </c>
      <c r="T134" s="22">
        <v>71428</v>
      </c>
      <c r="U134" s="22">
        <v>231362</v>
      </c>
      <c r="V134" s="22">
        <v>0</v>
      </c>
      <c r="W134" s="22">
        <v>0</v>
      </c>
      <c r="X134" s="22">
        <v>3605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7572172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13382474</v>
      </c>
    </row>
    <row r="135" spans="1:43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0</v>
      </c>
      <c r="F135" s="22">
        <v>43035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200829</v>
      </c>
      <c r="P135" s="22">
        <v>0</v>
      </c>
      <c r="Q135" s="22">
        <v>0</v>
      </c>
      <c r="R135" s="22">
        <v>0</v>
      </c>
      <c r="S135" s="22">
        <v>0</v>
      </c>
      <c r="T135" s="22">
        <v>517509</v>
      </c>
      <c r="U135" s="22">
        <v>0</v>
      </c>
      <c r="V135" s="22">
        <v>27030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205972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994375</v>
      </c>
    </row>
    <row r="136" spans="1:43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0</v>
      </c>
      <c r="F136" s="22">
        <v>1134004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1134004</v>
      </c>
    </row>
    <row r="137" spans="1:43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70000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70000</v>
      </c>
    </row>
    <row r="138" spans="1:43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616091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616091</v>
      </c>
    </row>
    <row r="139" spans="1:43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370040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370040</v>
      </c>
    </row>
    <row r="140" spans="1:43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0</v>
      </c>
      <c r="F140" s="22">
        <v>168979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560368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30000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40000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799347</v>
      </c>
    </row>
    <row r="141" spans="1:43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117016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249900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366916</v>
      </c>
    </row>
    <row r="142" spans="1:43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22500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106564</v>
      </c>
      <c r="P142" s="22">
        <v>0</v>
      </c>
      <c r="Q142" s="22">
        <v>0</v>
      </c>
      <c r="R142" s="22">
        <v>0</v>
      </c>
      <c r="S142" s="22">
        <v>0</v>
      </c>
      <c r="T142" s="22">
        <v>51178</v>
      </c>
      <c r="U142" s="22">
        <v>3749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24620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9297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217908</v>
      </c>
    </row>
    <row r="143" spans="1:43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50000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50000</v>
      </c>
    </row>
    <row r="144" spans="1:43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117846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47553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149815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50000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365214</v>
      </c>
    </row>
    <row r="145" spans="1:43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0</v>
      </c>
      <c r="F145" s="22">
        <v>409531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409531</v>
      </c>
    </row>
    <row r="146" spans="1:43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1814225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1814225</v>
      </c>
    </row>
    <row r="147" spans="1:43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262012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81726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343738</v>
      </c>
    </row>
    <row r="148" spans="1:43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10943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21815</v>
      </c>
      <c r="P148" s="22">
        <v>0</v>
      </c>
      <c r="Q148" s="22">
        <v>0</v>
      </c>
      <c r="R148" s="22">
        <v>0</v>
      </c>
      <c r="S148" s="22">
        <v>0</v>
      </c>
      <c r="T148" s="22">
        <v>566554</v>
      </c>
      <c r="U148" s="22">
        <v>268526</v>
      </c>
      <c r="V148" s="22">
        <v>32055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296909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1196802</v>
      </c>
    </row>
    <row r="149" spans="1:43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0</v>
      </c>
      <c r="F149" s="22">
        <v>42866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259590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302456</v>
      </c>
    </row>
    <row r="150" spans="1:43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0</v>
      </c>
      <c r="F150" s="22">
        <v>1363613</v>
      </c>
      <c r="G150" s="22">
        <v>0</v>
      </c>
      <c r="H150" s="22">
        <v>0</v>
      </c>
      <c r="I150" s="22">
        <v>3530504</v>
      </c>
      <c r="J150" s="22">
        <v>0</v>
      </c>
      <c r="K150" s="22">
        <v>0</v>
      </c>
      <c r="L150" s="22">
        <v>69243</v>
      </c>
      <c r="M150" s="22">
        <v>0</v>
      </c>
      <c r="N150" s="22">
        <v>0</v>
      </c>
      <c r="O150" s="22">
        <v>3236993</v>
      </c>
      <c r="P150" s="22">
        <v>0</v>
      </c>
      <c r="Q150" s="22">
        <v>0</v>
      </c>
      <c r="R150" s="22">
        <v>0</v>
      </c>
      <c r="S150" s="22">
        <v>0</v>
      </c>
      <c r="T150" s="22">
        <v>1486156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4000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670656</v>
      </c>
      <c r="AJ150" s="22">
        <v>671347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11032512</v>
      </c>
    </row>
    <row r="151" spans="1:43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272609</v>
      </c>
      <c r="P151" s="22">
        <v>0</v>
      </c>
      <c r="Q151" s="22">
        <v>0</v>
      </c>
      <c r="R151" s="22">
        <v>0</v>
      </c>
      <c r="S151" s="22">
        <v>0</v>
      </c>
      <c r="T151" s="22">
        <v>731157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242156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1245922</v>
      </c>
    </row>
    <row r="152" spans="1:43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0</v>
      </c>
      <c r="F152" s="22">
        <v>71771</v>
      </c>
      <c r="G152" s="22">
        <v>0</v>
      </c>
      <c r="H152" s="22">
        <v>0</v>
      </c>
      <c r="I152" s="22">
        <v>23000</v>
      </c>
      <c r="J152" s="22">
        <v>0</v>
      </c>
      <c r="K152" s="22">
        <v>0</v>
      </c>
      <c r="L152" s="22">
        <v>0</v>
      </c>
      <c r="M152" s="22">
        <v>0</v>
      </c>
      <c r="N152" s="22">
        <v>51308</v>
      </c>
      <c r="O152" s="22">
        <v>115734</v>
      </c>
      <c r="P152" s="22">
        <v>0</v>
      </c>
      <c r="Q152" s="22">
        <v>0</v>
      </c>
      <c r="R152" s="22">
        <v>23870</v>
      </c>
      <c r="S152" s="22">
        <v>0</v>
      </c>
      <c r="T152" s="22">
        <v>27790</v>
      </c>
      <c r="U152" s="22">
        <v>0</v>
      </c>
      <c r="V152" s="22">
        <v>23600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337073</v>
      </c>
    </row>
    <row r="153" spans="1:43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54677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55116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127526</v>
      </c>
      <c r="V153" s="22">
        <v>76676</v>
      </c>
      <c r="W153" s="22">
        <v>0</v>
      </c>
      <c r="X153" s="22">
        <v>252159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566154</v>
      </c>
    </row>
    <row r="154" spans="1:43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0</v>
      </c>
      <c r="F154" s="22">
        <v>44708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866471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923001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1834180</v>
      </c>
    </row>
    <row r="155" spans="1:43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913108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341561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1254669</v>
      </c>
    </row>
    <row r="156" spans="1:43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363411</v>
      </c>
      <c r="P156" s="22">
        <v>0</v>
      </c>
      <c r="Q156" s="22">
        <v>0</v>
      </c>
      <c r="R156" s="22">
        <v>41380</v>
      </c>
      <c r="S156" s="22">
        <v>0</v>
      </c>
      <c r="T156" s="22">
        <v>0</v>
      </c>
      <c r="U156" s="22">
        <v>258167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144920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807878</v>
      </c>
    </row>
    <row r="157" spans="1:43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116900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103173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8295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228368</v>
      </c>
    </row>
    <row r="158" spans="1:43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60000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40421</v>
      </c>
      <c r="O158" s="22">
        <v>560214</v>
      </c>
      <c r="P158" s="22">
        <v>0</v>
      </c>
      <c r="Q158" s="22">
        <v>0</v>
      </c>
      <c r="R158" s="22">
        <v>0</v>
      </c>
      <c r="S158" s="22">
        <v>0</v>
      </c>
      <c r="T158" s="22">
        <v>15030</v>
      </c>
      <c r="U158" s="22">
        <v>2486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474782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1152933</v>
      </c>
    </row>
    <row r="159" spans="1:43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748155</v>
      </c>
      <c r="P159" s="22">
        <v>0</v>
      </c>
      <c r="Q159" s="22">
        <v>0</v>
      </c>
      <c r="R159" s="22">
        <v>0</v>
      </c>
      <c r="S159" s="22">
        <v>0</v>
      </c>
      <c r="T159" s="22">
        <v>40019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11175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799349</v>
      </c>
    </row>
    <row r="160" spans="1:43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49099</v>
      </c>
      <c r="G160" s="22">
        <v>0</v>
      </c>
      <c r="H160" s="22">
        <v>0</v>
      </c>
      <c r="I160" s="22">
        <v>57631</v>
      </c>
      <c r="J160" s="22">
        <v>0</v>
      </c>
      <c r="K160" s="22">
        <v>0</v>
      </c>
      <c r="L160" s="22">
        <v>0</v>
      </c>
      <c r="M160" s="22">
        <v>0</v>
      </c>
      <c r="N160" s="22">
        <v>30040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7379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-3680</v>
      </c>
      <c r="AP160" s="22">
        <v>0</v>
      </c>
      <c r="AQ160" s="22">
        <v>140469</v>
      </c>
    </row>
    <row r="161" spans="1:43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178856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3111980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77223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3368059</v>
      </c>
    </row>
    <row r="162" spans="1:43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0</v>
      </c>
      <c r="F162" s="22">
        <v>1464139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1464139</v>
      </c>
    </row>
    <row r="163" spans="1:43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39512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148962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188474</v>
      </c>
    </row>
    <row r="164" spans="1:43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297631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297631</v>
      </c>
    </row>
    <row r="165" spans="1:43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254379</v>
      </c>
      <c r="O165" s="22">
        <v>367404</v>
      </c>
      <c r="P165" s="22">
        <v>466353</v>
      </c>
      <c r="Q165" s="22">
        <v>0</v>
      </c>
      <c r="R165" s="22">
        <v>0</v>
      </c>
      <c r="S165" s="22">
        <v>0</v>
      </c>
      <c r="T165" s="22">
        <v>699111</v>
      </c>
      <c r="U165" s="22">
        <v>3765875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5553122</v>
      </c>
    </row>
    <row r="166" spans="1:43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0</v>
      </c>
    </row>
    <row r="167" spans="1:43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540000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540000</v>
      </c>
    </row>
    <row r="168" spans="1:43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1589103</v>
      </c>
      <c r="P168" s="22">
        <v>0</v>
      </c>
      <c r="Q168" s="22">
        <v>0</v>
      </c>
      <c r="R168" s="22">
        <v>0</v>
      </c>
      <c r="S168" s="22">
        <v>0</v>
      </c>
      <c r="T168" s="22">
        <v>18700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52363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1660166</v>
      </c>
    </row>
    <row r="169" spans="1:43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0</v>
      </c>
      <c r="F169" s="22">
        <v>20369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118196</v>
      </c>
      <c r="P169" s="22">
        <v>0</v>
      </c>
      <c r="Q169" s="22">
        <v>0</v>
      </c>
      <c r="R169" s="22">
        <v>0</v>
      </c>
      <c r="S169" s="22">
        <v>0</v>
      </c>
      <c r="T169" s="22">
        <v>2650595</v>
      </c>
      <c r="U169" s="22">
        <v>833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7205</v>
      </c>
      <c r="AJ169" s="22">
        <v>0</v>
      </c>
      <c r="AK169" s="22">
        <v>0</v>
      </c>
      <c r="AL169" s="22">
        <v>0</v>
      </c>
      <c r="AM169" s="22">
        <v>56468</v>
      </c>
      <c r="AN169" s="22">
        <v>12482</v>
      </c>
      <c r="AO169" s="22">
        <v>0</v>
      </c>
      <c r="AP169" s="22">
        <v>0</v>
      </c>
      <c r="AQ169" s="22">
        <v>2866148</v>
      </c>
    </row>
    <row r="170" spans="1:43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0</v>
      </c>
      <c r="F170" s="22">
        <v>30988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867751</v>
      </c>
      <c r="U170" s="22">
        <v>35000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933739</v>
      </c>
    </row>
    <row r="171" spans="1:43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72875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658890</v>
      </c>
      <c r="P171" s="22">
        <v>70510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7675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3355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509070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1322375</v>
      </c>
    </row>
    <row r="172" spans="1:43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9298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154091</v>
      </c>
      <c r="P172" s="22">
        <v>0</v>
      </c>
      <c r="Q172" s="22">
        <v>0</v>
      </c>
      <c r="R172" s="22">
        <v>0</v>
      </c>
      <c r="S172" s="22">
        <v>0</v>
      </c>
      <c r="T172" s="22">
        <v>47544</v>
      </c>
      <c r="U172" s="22">
        <v>95374</v>
      </c>
      <c r="V172" s="22">
        <v>42066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6070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354443</v>
      </c>
    </row>
    <row r="173" spans="1:43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701495</v>
      </c>
      <c r="P173" s="22">
        <v>1480663</v>
      </c>
      <c r="Q173" s="22">
        <v>0</v>
      </c>
      <c r="R173" s="22">
        <v>0</v>
      </c>
      <c r="S173" s="22">
        <v>0</v>
      </c>
      <c r="T173" s="22">
        <v>394930</v>
      </c>
      <c r="U173" s="22">
        <v>281269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2858357</v>
      </c>
    </row>
    <row r="174" spans="1:43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5955395</v>
      </c>
      <c r="P174" s="22">
        <v>0</v>
      </c>
      <c r="Q174" s="22">
        <v>0</v>
      </c>
      <c r="R174" s="22">
        <v>1248469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597412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7801276</v>
      </c>
    </row>
    <row r="175" spans="1:43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0</v>
      </c>
      <c r="F175" s="22">
        <v>59842</v>
      </c>
      <c r="G175" s="22">
        <v>0</v>
      </c>
      <c r="H175" s="22">
        <v>0</v>
      </c>
      <c r="I175" s="22">
        <v>368349</v>
      </c>
      <c r="J175" s="22">
        <v>0</v>
      </c>
      <c r="K175" s="22">
        <v>0</v>
      </c>
      <c r="L175" s="22">
        <v>0</v>
      </c>
      <c r="M175" s="22">
        <v>0</v>
      </c>
      <c r="N175" s="22">
        <v>310235</v>
      </c>
      <c r="O175" s="22">
        <v>319078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265228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663802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1986534</v>
      </c>
    </row>
    <row r="176" spans="1:43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1857042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1857042</v>
      </c>
    </row>
    <row r="177" spans="1:43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  <c r="I177" s="22">
        <v>153996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104245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258241</v>
      </c>
    </row>
    <row r="178" spans="1:43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5804082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5804082</v>
      </c>
    </row>
    <row r="179" spans="1:43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107535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140020</v>
      </c>
      <c r="P179" s="22">
        <v>0</v>
      </c>
      <c r="Q179" s="22">
        <v>0</v>
      </c>
      <c r="R179" s="22">
        <v>0</v>
      </c>
      <c r="S179" s="22">
        <v>0</v>
      </c>
      <c r="T179" s="22">
        <v>126538</v>
      </c>
      <c r="U179" s="22">
        <v>98416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11423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52851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536783</v>
      </c>
    </row>
    <row r="180" spans="1:43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20800</v>
      </c>
      <c r="O180" s="22">
        <v>6940</v>
      </c>
      <c r="P180" s="22">
        <v>0</v>
      </c>
      <c r="Q180" s="22">
        <v>0</v>
      </c>
      <c r="R180" s="22">
        <v>0</v>
      </c>
      <c r="S180" s="22">
        <v>0</v>
      </c>
      <c r="T180" s="22">
        <v>488352</v>
      </c>
      <c r="U180" s="22">
        <v>73924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590016</v>
      </c>
    </row>
    <row r="181" spans="1:43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489390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489390</v>
      </c>
    </row>
    <row r="182" spans="1:43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0</v>
      </c>
    </row>
    <row r="183" spans="1:43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42986</v>
      </c>
      <c r="P183" s="22">
        <v>0</v>
      </c>
      <c r="Q183" s="22">
        <v>0</v>
      </c>
      <c r="R183" s="22">
        <v>0</v>
      </c>
      <c r="S183" s="22">
        <v>0</v>
      </c>
      <c r="T183" s="22">
        <v>561162</v>
      </c>
      <c r="U183" s="22">
        <v>0</v>
      </c>
      <c r="V183" s="22">
        <v>54977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659125</v>
      </c>
    </row>
    <row r="184" spans="1:43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1957051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77335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2034386</v>
      </c>
    </row>
    <row r="185" spans="1:43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249000</v>
      </c>
      <c r="P185" s="22">
        <v>0</v>
      </c>
      <c r="Q185" s="22">
        <v>0</v>
      </c>
      <c r="R185" s="22">
        <v>0</v>
      </c>
      <c r="S185" s="22">
        <v>0</v>
      </c>
      <c r="T185" s="22">
        <v>100600</v>
      </c>
      <c r="U185" s="22">
        <v>1383155</v>
      </c>
      <c r="V185" s="22">
        <v>0</v>
      </c>
      <c r="W185" s="22">
        <v>0</v>
      </c>
      <c r="X185" s="22">
        <v>0</v>
      </c>
      <c r="Y185" s="22">
        <v>0</v>
      </c>
      <c r="Z185" s="22">
        <v>33500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1766255</v>
      </c>
    </row>
    <row r="186" spans="1:43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114091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114091</v>
      </c>
    </row>
    <row r="187" spans="1:43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25846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1030556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1056402</v>
      </c>
    </row>
    <row r="188" spans="1:43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426148</v>
      </c>
      <c r="AM188" s="22">
        <v>0</v>
      </c>
      <c r="AN188" s="22">
        <v>0</v>
      </c>
      <c r="AO188" s="22">
        <v>0</v>
      </c>
      <c r="AP188" s="22">
        <v>0</v>
      </c>
      <c r="AQ188" s="22">
        <v>426148</v>
      </c>
    </row>
    <row r="189" spans="1:43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151049</v>
      </c>
      <c r="U189" s="22">
        <v>3802996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3954045</v>
      </c>
    </row>
    <row r="190" spans="1:43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41000</v>
      </c>
      <c r="O190" s="22">
        <v>177158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218158</v>
      </c>
    </row>
    <row r="191" spans="1:43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135759</v>
      </c>
      <c r="O191" s="22">
        <v>442555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61750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640064</v>
      </c>
    </row>
    <row r="192" spans="1:43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0</v>
      </c>
      <c r="F192" s="22">
        <v>2213149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919870</v>
      </c>
      <c r="O192" s="22">
        <v>505581</v>
      </c>
      <c r="P192" s="22">
        <v>0</v>
      </c>
      <c r="Q192" s="22">
        <v>0</v>
      </c>
      <c r="R192" s="22">
        <v>0</v>
      </c>
      <c r="S192" s="22">
        <v>0</v>
      </c>
      <c r="T192" s="22">
        <v>8650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3593210</v>
      </c>
      <c r="AJ192" s="22">
        <v>1076662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8317122</v>
      </c>
    </row>
    <row r="193" spans="1:43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549105</v>
      </c>
      <c r="U193" s="22">
        <v>1466773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2015878</v>
      </c>
    </row>
    <row r="194" spans="1:43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209721</v>
      </c>
      <c r="P194" s="22">
        <v>0</v>
      </c>
      <c r="Q194" s="22">
        <v>0</v>
      </c>
      <c r="R194" s="22">
        <v>18069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227790</v>
      </c>
    </row>
    <row r="195" spans="1:43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649934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649934</v>
      </c>
    </row>
    <row r="196" spans="1:43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14000</v>
      </c>
      <c r="O196" s="22">
        <v>71148</v>
      </c>
      <c r="P196" s="22">
        <v>0</v>
      </c>
      <c r="Q196" s="22">
        <v>0</v>
      </c>
      <c r="R196" s="22">
        <v>0</v>
      </c>
      <c r="S196" s="22">
        <v>0</v>
      </c>
      <c r="T196" s="22">
        <v>25960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111108</v>
      </c>
    </row>
    <row r="197" spans="1:43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41684</v>
      </c>
      <c r="P197" s="22">
        <v>0</v>
      </c>
      <c r="Q197" s="22">
        <v>0</v>
      </c>
      <c r="R197" s="22">
        <v>0</v>
      </c>
      <c r="S197" s="22">
        <v>0</v>
      </c>
      <c r="T197" s="22">
        <v>63291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104975</v>
      </c>
    </row>
    <row r="198" spans="1:43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0</v>
      </c>
    </row>
    <row r="199" spans="1:43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11916</v>
      </c>
      <c r="O199" s="22">
        <v>19720</v>
      </c>
      <c r="P199" s="22">
        <v>0</v>
      </c>
      <c r="Q199" s="22">
        <v>0</v>
      </c>
      <c r="R199" s="22">
        <v>0</v>
      </c>
      <c r="S199" s="22">
        <v>0</v>
      </c>
      <c r="T199" s="22">
        <v>71268</v>
      </c>
      <c r="U199" s="22">
        <v>27320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14823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145047</v>
      </c>
    </row>
    <row r="200" spans="1:43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1856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83070</v>
      </c>
      <c r="O200" s="22">
        <v>13208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1161408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357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1259899</v>
      </c>
    </row>
    <row r="201" spans="1:43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24600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70503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95103</v>
      </c>
    </row>
    <row r="202" spans="1:43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0</v>
      </c>
    </row>
    <row r="203" spans="1:43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0</v>
      </c>
    </row>
    <row r="204" spans="1:43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11918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11918</v>
      </c>
    </row>
    <row r="205" spans="1:43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110471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18750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129221</v>
      </c>
    </row>
    <row r="206" spans="1:43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10444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574498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584942</v>
      </c>
    </row>
    <row r="207" spans="1:43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0</v>
      </c>
    </row>
    <row r="208" spans="1:43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100000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336273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436273</v>
      </c>
    </row>
    <row r="209" spans="1:43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11933</v>
      </c>
      <c r="P209" s="22">
        <v>0</v>
      </c>
      <c r="Q209" s="22">
        <v>0</v>
      </c>
      <c r="R209" s="22">
        <v>209309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221242</v>
      </c>
    </row>
    <row r="210" spans="1:43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12719</v>
      </c>
      <c r="P210" s="22">
        <v>0</v>
      </c>
      <c r="Q210" s="22">
        <v>0</v>
      </c>
      <c r="R210" s="22">
        <v>0</v>
      </c>
      <c r="S210" s="22">
        <v>0</v>
      </c>
      <c r="T210" s="22">
        <v>125405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138124</v>
      </c>
    </row>
    <row r="211" spans="1:43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10000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52770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211093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273863</v>
      </c>
    </row>
    <row r="212" spans="1:43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34785</v>
      </c>
      <c r="Q212" s="22">
        <v>0</v>
      </c>
      <c r="R212" s="22">
        <v>21958</v>
      </c>
      <c r="S212" s="22">
        <v>0</v>
      </c>
      <c r="T212" s="22">
        <v>10481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67224</v>
      </c>
    </row>
    <row r="213" spans="1:43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48971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5085</v>
      </c>
      <c r="P213" s="22">
        <v>0</v>
      </c>
      <c r="Q213" s="22">
        <v>0</v>
      </c>
      <c r="R213" s="22">
        <v>0</v>
      </c>
      <c r="S213" s="22">
        <v>0</v>
      </c>
      <c r="T213" s="22">
        <v>21397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13566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89019</v>
      </c>
    </row>
    <row r="214" spans="1:43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41485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118932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160417</v>
      </c>
    </row>
    <row r="215" spans="1:43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17540</v>
      </c>
      <c r="P215" s="22">
        <v>0</v>
      </c>
      <c r="Q215" s="22">
        <v>0</v>
      </c>
      <c r="R215" s="22">
        <v>0</v>
      </c>
      <c r="S215" s="22">
        <v>0</v>
      </c>
      <c r="T215" s="22">
        <v>227930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245470</v>
      </c>
    </row>
    <row r="216" spans="1:43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18789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18789</v>
      </c>
    </row>
    <row r="217" spans="1:43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213460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212783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48587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474830</v>
      </c>
    </row>
    <row r="218" spans="1:43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0</v>
      </c>
    </row>
    <row r="219" spans="1:43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447245</v>
      </c>
      <c r="P219" s="22">
        <v>0</v>
      </c>
      <c r="Q219" s="22">
        <v>0</v>
      </c>
      <c r="R219" s="22">
        <v>0</v>
      </c>
      <c r="S219" s="22">
        <v>0</v>
      </c>
      <c r="T219" s="22">
        <v>38427</v>
      </c>
      <c r="U219" s="22">
        <v>157699</v>
      </c>
      <c r="V219" s="22">
        <v>0</v>
      </c>
      <c r="W219" s="22">
        <v>0</v>
      </c>
      <c r="X219" s="22">
        <v>0</v>
      </c>
      <c r="Y219" s="22">
        <v>0</v>
      </c>
      <c r="Z219" s="22">
        <v>14493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657864</v>
      </c>
    </row>
    <row r="220" spans="1:43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36146</v>
      </c>
      <c r="P220" s="22">
        <v>0</v>
      </c>
      <c r="Q220" s="22">
        <v>0</v>
      </c>
      <c r="R220" s="22">
        <v>0</v>
      </c>
      <c r="S220" s="22">
        <v>0</v>
      </c>
      <c r="T220" s="22">
        <v>136170</v>
      </c>
      <c r="U220" s="22">
        <v>36147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208463</v>
      </c>
    </row>
    <row r="221" spans="1:43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116151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116151</v>
      </c>
    </row>
    <row r="222" spans="1:43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23959</v>
      </c>
      <c r="P222" s="22">
        <v>0</v>
      </c>
      <c r="Q222" s="22">
        <v>0</v>
      </c>
      <c r="R222" s="22">
        <v>0</v>
      </c>
      <c r="S222" s="22">
        <v>0</v>
      </c>
      <c r="T222" s="22">
        <v>1914750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7945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1946654</v>
      </c>
    </row>
    <row r="223" spans="1:43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83915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83915</v>
      </c>
    </row>
    <row r="224" spans="1:43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22846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22846</v>
      </c>
    </row>
    <row r="225" spans="1:43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5000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4793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9793</v>
      </c>
    </row>
    <row r="226" spans="1:43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0</v>
      </c>
    </row>
    <row r="227" spans="1:43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89257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89257</v>
      </c>
    </row>
    <row r="228" spans="1:43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200404</v>
      </c>
      <c r="P228" s="22">
        <v>0</v>
      </c>
      <c r="Q228" s="22">
        <v>0</v>
      </c>
      <c r="R228" s="22">
        <v>0</v>
      </c>
      <c r="S228" s="22">
        <v>0</v>
      </c>
      <c r="T228" s="22">
        <v>14573</v>
      </c>
      <c r="U228" s="22">
        <v>0</v>
      </c>
      <c r="V228" s="22">
        <v>11040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13873</v>
      </c>
      <c r="AJ228" s="22">
        <v>3921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243811</v>
      </c>
    </row>
    <row r="229" spans="1:43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16226</v>
      </c>
      <c r="U229" s="22">
        <v>89000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17000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122226</v>
      </c>
    </row>
    <row r="230" spans="1:43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54178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14001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68179</v>
      </c>
    </row>
    <row r="231" spans="1:43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19901</v>
      </c>
      <c r="U231" s="22">
        <v>235740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255641</v>
      </c>
    </row>
    <row r="232" spans="1:43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38903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117858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156761</v>
      </c>
    </row>
    <row r="233" spans="1:43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117512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117512</v>
      </c>
    </row>
    <row r="234" spans="1:43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925687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925687</v>
      </c>
    </row>
    <row r="235" spans="1:43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24930</v>
      </c>
      <c r="U235" s="22">
        <v>4973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29903</v>
      </c>
    </row>
    <row r="236" spans="1:43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52189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172410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224599</v>
      </c>
    </row>
    <row r="237" spans="1:43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41781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26759</v>
      </c>
      <c r="P237" s="22">
        <v>0</v>
      </c>
      <c r="Q237" s="22">
        <v>0</v>
      </c>
      <c r="R237" s="22">
        <v>0</v>
      </c>
      <c r="S237" s="22">
        <v>0</v>
      </c>
      <c r="T237" s="22">
        <v>501675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570215</v>
      </c>
    </row>
    <row r="238" spans="1:43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244886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244886</v>
      </c>
    </row>
    <row r="239" spans="1:43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298767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298767</v>
      </c>
    </row>
    <row r="240" spans="1:43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153362</v>
      </c>
      <c r="U240" s="22">
        <v>508848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28763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690973</v>
      </c>
    </row>
    <row r="241" spans="1:43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168981</v>
      </c>
      <c r="P241" s="22">
        <v>0</v>
      </c>
      <c r="Q241" s="22">
        <v>0</v>
      </c>
      <c r="R241" s="22">
        <v>0</v>
      </c>
      <c r="S241" s="22">
        <v>0</v>
      </c>
      <c r="T241" s="22">
        <v>126736</v>
      </c>
      <c r="U241" s="22">
        <v>126735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422452</v>
      </c>
    </row>
    <row r="242" spans="1:43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29700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29700</v>
      </c>
    </row>
    <row r="243" spans="1:43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0</v>
      </c>
      <c r="F243" s="22">
        <v>6090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166979</v>
      </c>
      <c r="P243" s="22">
        <v>0</v>
      </c>
      <c r="Q243" s="22">
        <v>0</v>
      </c>
      <c r="R243" s="22">
        <v>0</v>
      </c>
      <c r="S243" s="22">
        <v>0</v>
      </c>
      <c r="T243" s="22">
        <v>63688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112800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349557</v>
      </c>
    </row>
    <row r="244" spans="1:43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0</v>
      </c>
      <c r="F244" s="22">
        <v>0</v>
      </c>
      <c r="G244" s="22">
        <v>0</v>
      </c>
      <c r="H244" s="22">
        <v>0</v>
      </c>
      <c r="I244" s="22">
        <v>279512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279512</v>
      </c>
    </row>
    <row r="245" spans="1:43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5991</v>
      </c>
      <c r="P245" s="22">
        <v>0</v>
      </c>
      <c r="Q245" s="22">
        <v>0</v>
      </c>
      <c r="R245" s="22">
        <v>0</v>
      </c>
      <c r="S245" s="22">
        <v>0</v>
      </c>
      <c r="T245" s="22">
        <v>85844</v>
      </c>
      <c r="U245" s="22">
        <v>131099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72732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295666</v>
      </c>
    </row>
    <row r="246" spans="1:43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89125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89125</v>
      </c>
    </row>
    <row r="247" spans="1:43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386437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386437</v>
      </c>
    </row>
    <row r="248" spans="1:43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344542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344542</v>
      </c>
    </row>
    <row r="249" spans="1:43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37963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250674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288637</v>
      </c>
    </row>
    <row r="250" spans="1:43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0</v>
      </c>
      <c r="F250" s="22">
        <v>0</v>
      </c>
      <c r="G250" s="22">
        <v>0</v>
      </c>
      <c r="H250" s="22">
        <v>0</v>
      </c>
      <c r="I250" s="22">
        <v>9000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65190</v>
      </c>
      <c r="P250" s="22">
        <v>0</v>
      </c>
      <c r="Q250" s="22">
        <v>0</v>
      </c>
      <c r="R250" s="22">
        <v>0</v>
      </c>
      <c r="S250" s="22">
        <v>0</v>
      </c>
      <c r="T250" s="22">
        <v>45159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119349</v>
      </c>
    </row>
    <row r="251" spans="1:43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21600</v>
      </c>
      <c r="G251" s="22">
        <v>0</v>
      </c>
      <c r="H251" s="22">
        <v>0</v>
      </c>
      <c r="I251" s="22">
        <v>18000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54484</v>
      </c>
      <c r="P251" s="22">
        <v>0</v>
      </c>
      <c r="Q251" s="22">
        <v>0</v>
      </c>
      <c r="R251" s="22">
        <v>0</v>
      </c>
      <c r="S251" s="22">
        <v>0</v>
      </c>
      <c r="T251" s="22">
        <v>31557</v>
      </c>
      <c r="U251" s="22">
        <v>31556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32700</v>
      </c>
      <c r="AJ251" s="22">
        <v>20000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209897</v>
      </c>
    </row>
    <row r="252" spans="1:43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5064</v>
      </c>
      <c r="O252" s="22">
        <v>274164</v>
      </c>
      <c r="P252" s="22">
        <v>0</v>
      </c>
      <c r="Q252" s="22">
        <v>0</v>
      </c>
      <c r="R252" s="22">
        <v>53188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8898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341314</v>
      </c>
    </row>
    <row r="253" spans="1:43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378060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378060</v>
      </c>
    </row>
    <row r="254" spans="1:43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304709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304709</v>
      </c>
    </row>
    <row r="255" spans="1:43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13440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126199</v>
      </c>
      <c r="P255" s="22">
        <v>0</v>
      </c>
      <c r="Q255" s="22">
        <v>0</v>
      </c>
      <c r="R255" s="22">
        <v>260002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399641</v>
      </c>
    </row>
    <row r="256" spans="1:43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10000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10000</v>
      </c>
    </row>
    <row r="257" spans="1:43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2252083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102975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2355058</v>
      </c>
    </row>
    <row r="258" spans="1:43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179834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12863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192697</v>
      </c>
    </row>
    <row r="259" spans="1:43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93230</v>
      </c>
      <c r="P259" s="22">
        <v>0</v>
      </c>
      <c r="Q259" s="22">
        <v>0</v>
      </c>
      <c r="R259" s="22">
        <v>0</v>
      </c>
      <c r="S259" s="22">
        <v>0</v>
      </c>
      <c r="T259" s="22">
        <v>201900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295130</v>
      </c>
    </row>
    <row r="260" spans="1:43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516016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516016</v>
      </c>
    </row>
    <row r="261" spans="1:43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0</v>
      </c>
      <c r="G261" s="22">
        <v>30000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223227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253227</v>
      </c>
    </row>
    <row r="262" spans="1:43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34008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125000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159008</v>
      </c>
    </row>
    <row r="263" spans="1:43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124579</v>
      </c>
      <c r="P263" s="22">
        <v>0</v>
      </c>
      <c r="Q263" s="22">
        <v>0</v>
      </c>
      <c r="R263" s="22">
        <v>0</v>
      </c>
      <c r="S263" s="22">
        <v>0</v>
      </c>
      <c r="T263" s="22">
        <v>40744</v>
      </c>
      <c r="U263" s="22">
        <v>160826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326149</v>
      </c>
    </row>
    <row r="264" spans="1:43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32185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32185</v>
      </c>
    </row>
    <row r="265" spans="1:43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52849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53036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105885</v>
      </c>
    </row>
    <row r="266" spans="1:43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55707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55707</v>
      </c>
    </row>
    <row r="267" spans="1:43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20703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20703</v>
      </c>
    </row>
    <row r="268" spans="1:43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90326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17024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107350</v>
      </c>
    </row>
    <row r="269" spans="1:43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</row>
    <row r="270" spans="1:43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9507</v>
      </c>
      <c r="G270" s="22">
        <v>0</v>
      </c>
      <c r="H270" s="22">
        <v>0</v>
      </c>
      <c r="I270" s="22">
        <v>49952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2510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3288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7915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73172</v>
      </c>
    </row>
    <row r="271" spans="1:43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91304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97102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122498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310904</v>
      </c>
    </row>
    <row r="272" spans="1:43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</row>
    <row r="273" spans="1:43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1662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155121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156783</v>
      </c>
    </row>
    <row r="274" spans="1:43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147980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147980</v>
      </c>
    </row>
    <row r="275" spans="1:43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322494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322494</v>
      </c>
    </row>
    <row r="276" spans="1:43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33453</v>
      </c>
      <c r="P276" s="22">
        <v>0</v>
      </c>
      <c r="Q276" s="22">
        <v>0</v>
      </c>
      <c r="R276" s="22">
        <v>12941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34184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80578</v>
      </c>
    </row>
    <row r="277" spans="1:43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174377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174377</v>
      </c>
    </row>
    <row r="278" spans="1:43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4044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13428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1889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19361</v>
      </c>
    </row>
    <row r="279" spans="1:43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</row>
    <row r="280" spans="1:43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319000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319000</v>
      </c>
    </row>
    <row r="281" spans="1:43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37200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36187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73387</v>
      </c>
    </row>
    <row r="282" spans="1:43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269000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269000</v>
      </c>
    </row>
    <row r="283" spans="1:43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10258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6564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36195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53017</v>
      </c>
    </row>
    <row r="284" spans="1:43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5450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8968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14418</v>
      </c>
    </row>
    <row r="285" spans="1:43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153600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153600</v>
      </c>
    </row>
    <row r="286" spans="1:43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42387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42387</v>
      </c>
    </row>
    <row r="287" spans="1:43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21503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21503</v>
      </c>
    </row>
    <row r="288" spans="1:43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982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70292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71274</v>
      </c>
    </row>
    <row r="289" spans="1:43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20000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20000</v>
      </c>
    </row>
    <row r="290" spans="1:43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56139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56139</v>
      </c>
    </row>
    <row r="291" spans="1:43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</row>
    <row r="292" spans="1:43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255750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255750</v>
      </c>
    </row>
    <row r="293" spans="1:43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22345</v>
      </c>
      <c r="N293" s="22">
        <v>0</v>
      </c>
      <c r="O293" s="22">
        <v>134930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157275</v>
      </c>
    </row>
    <row r="294" spans="1:43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17752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17752</v>
      </c>
    </row>
    <row r="295" spans="1:43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18212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18212</v>
      </c>
    </row>
    <row r="296" spans="1:43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</row>
    <row r="297" spans="1:43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20250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20250</v>
      </c>
    </row>
    <row r="298" spans="1:43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27296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10308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24380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61984</v>
      </c>
    </row>
    <row r="299" spans="1:43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144329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144329</v>
      </c>
    </row>
    <row r="300" spans="1:43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80000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5400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85400</v>
      </c>
    </row>
    <row r="301" spans="1:43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6032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49477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11818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67327</v>
      </c>
    </row>
    <row r="302" spans="1:43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94667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76065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170732</v>
      </c>
    </row>
    <row r="303" spans="1:43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181697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181697</v>
      </c>
    </row>
    <row r="304" spans="1:43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15777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15777</v>
      </c>
    </row>
    <row r="305" spans="1:43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0</v>
      </c>
    </row>
    <row r="306" spans="1:43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4413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4413</v>
      </c>
    </row>
    <row r="307" spans="1:43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306519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306519</v>
      </c>
    </row>
    <row r="308" spans="1:43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476276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476276</v>
      </c>
    </row>
    <row r="309" spans="1:43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15378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15378</v>
      </c>
    </row>
    <row r="310" spans="1:43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0</v>
      </c>
    </row>
    <row r="311" spans="1:43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5280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3640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9800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28716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47436</v>
      </c>
    </row>
    <row r="312" spans="1:43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43060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6269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49329</v>
      </c>
    </row>
    <row r="313" spans="1:43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268390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12388</v>
      </c>
      <c r="O313" s="22">
        <v>107562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18831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8978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416149</v>
      </c>
    </row>
    <row r="314" spans="1:43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0</v>
      </c>
    </row>
    <row r="315" spans="1:43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0</v>
      </c>
    </row>
    <row r="316" spans="1:43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0</v>
      </c>
    </row>
    <row r="317" spans="1:43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</row>
    <row r="318" spans="1:43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</row>
    <row r="319" spans="1:43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</row>
    <row r="320" spans="1:43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048A8-925C-4769-A7C4-9A6B506B43F4}">
  <dimension ref="A1:AQ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1026</v>
      </c>
      <c r="D1" s="20" t="s">
        <v>1071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815</v>
      </c>
      <c r="F2" s="21" t="s">
        <v>816</v>
      </c>
      <c r="G2" s="21" t="s">
        <v>817</v>
      </c>
      <c r="H2" s="21" t="s">
        <v>818</v>
      </c>
      <c r="I2" s="21" t="s">
        <v>819</v>
      </c>
      <c r="J2" s="21" t="s">
        <v>820</v>
      </c>
      <c r="K2" s="21" t="s">
        <v>821</v>
      </c>
      <c r="L2" s="21" t="s">
        <v>822</v>
      </c>
      <c r="M2" s="21" t="s">
        <v>823</v>
      </c>
      <c r="N2" s="21" t="s">
        <v>1028</v>
      </c>
      <c r="O2" s="21" t="s">
        <v>825</v>
      </c>
      <c r="P2" s="21" t="s">
        <v>826</v>
      </c>
      <c r="Q2" s="21" t="s">
        <v>827</v>
      </c>
      <c r="R2" s="21" t="s">
        <v>828</v>
      </c>
      <c r="S2" s="21" t="s">
        <v>829</v>
      </c>
      <c r="T2" s="21" t="s">
        <v>830</v>
      </c>
      <c r="U2" s="21" t="s">
        <v>831</v>
      </c>
      <c r="V2" s="21" t="s">
        <v>832</v>
      </c>
      <c r="W2" s="21" t="s">
        <v>833</v>
      </c>
      <c r="X2" s="21" t="s">
        <v>834</v>
      </c>
      <c r="Y2" s="21" t="s">
        <v>835</v>
      </c>
      <c r="Z2" s="21" t="s">
        <v>1029</v>
      </c>
      <c r="AA2" s="21" t="s">
        <v>837</v>
      </c>
      <c r="AB2" s="21" t="s">
        <v>838</v>
      </c>
      <c r="AC2" s="21" t="s">
        <v>839</v>
      </c>
      <c r="AD2" s="21" t="s">
        <v>840</v>
      </c>
      <c r="AE2" s="21" t="s">
        <v>841</v>
      </c>
      <c r="AF2" s="21" t="s">
        <v>842</v>
      </c>
      <c r="AG2" s="21" t="s">
        <v>843</v>
      </c>
      <c r="AH2" s="21" t="s">
        <v>844</v>
      </c>
      <c r="AI2" s="21" t="s">
        <v>845</v>
      </c>
      <c r="AJ2" s="21" t="s">
        <v>846</v>
      </c>
      <c r="AK2" s="21" t="s">
        <v>847</v>
      </c>
      <c r="AL2" s="21" t="s">
        <v>848</v>
      </c>
      <c r="AM2" s="21" t="s">
        <v>849</v>
      </c>
      <c r="AN2" s="21" t="s">
        <v>850</v>
      </c>
      <c r="AO2" s="21" t="s">
        <v>851</v>
      </c>
      <c r="AP2" s="21" t="s">
        <v>64</v>
      </c>
      <c r="AQ2" s="21" t="s">
        <v>1030</v>
      </c>
    </row>
    <row r="3" spans="1:43" x14ac:dyDescent="0.25">
      <c r="A3" s="21"/>
      <c r="B3" s="21"/>
      <c r="C3" s="21"/>
      <c r="D3" s="21" t="s">
        <v>89</v>
      </c>
      <c r="E3" s="21" t="s">
        <v>1031</v>
      </c>
      <c r="F3" s="21" t="s">
        <v>1032</v>
      </c>
      <c r="G3" s="21" t="s">
        <v>1033</v>
      </c>
      <c r="H3" s="21" t="s">
        <v>1034</v>
      </c>
      <c r="I3" s="21" t="s">
        <v>1035</v>
      </c>
      <c r="J3" s="21" t="s">
        <v>1036</v>
      </c>
      <c r="K3" s="21" t="s">
        <v>1037</v>
      </c>
      <c r="L3" s="21" t="s">
        <v>1038</v>
      </c>
      <c r="M3" s="21" t="s">
        <v>1039</v>
      </c>
      <c r="N3" s="21" t="s">
        <v>1040</v>
      </c>
      <c r="O3" s="21" t="s">
        <v>1041</v>
      </c>
      <c r="P3" s="21" t="s">
        <v>1042</v>
      </c>
      <c r="Q3" s="21" t="s">
        <v>1043</v>
      </c>
      <c r="R3" s="21" t="s">
        <v>1044</v>
      </c>
      <c r="S3" s="21" t="s">
        <v>1045</v>
      </c>
      <c r="T3" s="21" t="s">
        <v>1046</v>
      </c>
      <c r="U3" s="21" t="s">
        <v>1047</v>
      </c>
      <c r="V3" s="21" t="s">
        <v>1048</v>
      </c>
      <c r="W3" s="21" t="s">
        <v>1049</v>
      </c>
      <c r="X3" s="21" t="s">
        <v>1050</v>
      </c>
      <c r="Y3" s="21" t="s">
        <v>1051</v>
      </c>
      <c r="Z3" s="21" t="s">
        <v>1052</v>
      </c>
      <c r="AA3" s="21" t="s">
        <v>1053</v>
      </c>
      <c r="AB3" s="21" t="s">
        <v>1054</v>
      </c>
      <c r="AC3" s="21" t="s">
        <v>1055</v>
      </c>
      <c r="AD3" s="21" t="s">
        <v>1056</v>
      </c>
      <c r="AE3" s="21" t="s">
        <v>1057</v>
      </c>
      <c r="AF3" s="21" t="s">
        <v>1058</v>
      </c>
      <c r="AG3" s="21" t="s">
        <v>1059</v>
      </c>
      <c r="AH3" s="21" t="s">
        <v>1060</v>
      </c>
      <c r="AI3" s="21" t="s">
        <v>1061</v>
      </c>
      <c r="AJ3" s="21" t="s">
        <v>1062</v>
      </c>
      <c r="AK3" s="21" t="s">
        <v>1063</v>
      </c>
      <c r="AL3" s="21" t="s">
        <v>1064</v>
      </c>
      <c r="AM3" s="21" t="s">
        <v>1065</v>
      </c>
      <c r="AN3" s="21" t="s">
        <v>1066</v>
      </c>
      <c r="AO3" s="21" t="s">
        <v>1067</v>
      </c>
      <c r="AP3" s="21" t="s">
        <v>1068</v>
      </c>
      <c r="AQ3" s="21" t="s">
        <v>1069</v>
      </c>
    </row>
    <row r="4" spans="1:43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2115554</v>
      </c>
      <c r="G4" s="22">
        <v>0</v>
      </c>
      <c r="H4" s="22">
        <v>344443</v>
      </c>
      <c r="I4" s="22">
        <v>895866</v>
      </c>
      <c r="J4" s="22">
        <v>0</v>
      </c>
      <c r="K4" s="22">
        <v>0</v>
      </c>
      <c r="L4" s="22">
        <v>48020</v>
      </c>
      <c r="M4" s="22">
        <v>0</v>
      </c>
      <c r="N4" s="22">
        <v>1329975</v>
      </c>
      <c r="O4" s="22">
        <v>18617449</v>
      </c>
      <c r="P4" s="22">
        <v>0</v>
      </c>
      <c r="Q4" s="22">
        <v>747901</v>
      </c>
      <c r="R4" s="22">
        <v>1909245</v>
      </c>
      <c r="S4" s="22">
        <v>0</v>
      </c>
      <c r="T4" s="22">
        <v>2457758</v>
      </c>
      <c r="U4" s="22">
        <v>2223986</v>
      </c>
      <c r="V4" s="22">
        <v>108491</v>
      </c>
      <c r="W4" s="22">
        <v>0</v>
      </c>
      <c r="X4" s="22">
        <v>0</v>
      </c>
      <c r="Y4" s="22">
        <v>0</v>
      </c>
      <c r="Z4" s="22">
        <v>4347</v>
      </c>
      <c r="AA4" s="22">
        <v>0</v>
      </c>
      <c r="AB4" s="22">
        <v>0</v>
      </c>
      <c r="AC4" s="22">
        <v>0</v>
      </c>
      <c r="AD4" s="22">
        <v>0</v>
      </c>
      <c r="AE4" s="22">
        <v>364961</v>
      </c>
      <c r="AF4" s="22">
        <v>83153</v>
      </c>
      <c r="AG4" s="22">
        <v>0</v>
      </c>
      <c r="AH4" s="22">
        <v>0</v>
      </c>
      <c r="AI4" s="22">
        <v>6197434</v>
      </c>
      <c r="AJ4" s="22">
        <v>297273</v>
      </c>
      <c r="AK4" s="22">
        <v>0</v>
      </c>
      <c r="AL4" s="22">
        <v>2968</v>
      </c>
      <c r="AM4" s="22">
        <v>0</v>
      </c>
      <c r="AN4" s="22">
        <v>0</v>
      </c>
      <c r="AO4" s="22">
        <v>0</v>
      </c>
      <c r="AP4" s="22">
        <v>0</v>
      </c>
      <c r="AQ4" s="22">
        <v>37748824</v>
      </c>
    </row>
    <row r="5" spans="1:43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151103</v>
      </c>
      <c r="G5" s="22">
        <v>17251</v>
      </c>
      <c r="H5" s="22">
        <v>121248</v>
      </c>
      <c r="I5" s="22">
        <v>262782</v>
      </c>
      <c r="J5" s="22">
        <v>0</v>
      </c>
      <c r="K5" s="22">
        <v>0</v>
      </c>
      <c r="L5" s="22">
        <v>34643</v>
      </c>
      <c r="M5" s="22">
        <v>0</v>
      </c>
      <c r="N5" s="22">
        <v>207629</v>
      </c>
      <c r="O5" s="22">
        <v>6388902</v>
      </c>
      <c r="P5" s="22">
        <v>0</v>
      </c>
      <c r="Q5" s="22">
        <v>74852</v>
      </c>
      <c r="R5" s="22">
        <v>613378</v>
      </c>
      <c r="S5" s="22">
        <v>52565</v>
      </c>
      <c r="T5" s="22">
        <v>459013</v>
      </c>
      <c r="U5" s="22">
        <v>245858</v>
      </c>
      <c r="V5" s="22">
        <v>0</v>
      </c>
      <c r="W5" s="22">
        <v>0</v>
      </c>
      <c r="X5" s="22">
        <v>22143</v>
      </c>
      <c r="Y5" s="22">
        <v>31205</v>
      </c>
      <c r="Z5" s="22">
        <v>1795</v>
      </c>
      <c r="AA5" s="22">
        <v>19056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9471</v>
      </c>
      <c r="AH5" s="22">
        <v>0</v>
      </c>
      <c r="AI5" s="22">
        <v>2639508</v>
      </c>
      <c r="AJ5" s="22">
        <v>332132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11684535</v>
      </c>
    </row>
    <row r="6" spans="1:43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83145</v>
      </c>
      <c r="G6" s="22">
        <v>0</v>
      </c>
      <c r="H6" s="22">
        <v>0</v>
      </c>
      <c r="I6" s="22">
        <v>243836</v>
      </c>
      <c r="J6" s="22">
        <v>0</v>
      </c>
      <c r="K6" s="22">
        <v>0</v>
      </c>
      <c r="L6" s="22">
        <v>16754</v>
      </c>
      <c r="M6" s="22">
        <v>0</v>
      </c>
      <c r="N6" s="22">
        <v>8592</v>
      </c>
      <c r="O6" s="22">
        <v>2571387</v>
      </c>
      <c r="P6" s="22">
        <v>8785</v>
      </c>
      <c r="Q6" s="22">
        <v>0</v>
      </c>
      <c r="R6" s="22">
        <v>0</v>
      </c>
      <c r="S6" s="22">
        <v>0</v>
      </c>
      <c r="T6" s="22">
        <v>399605</v>
      </c>
      <c r="U6" s="22">
        <v>516080</v>
      </c>
      <c r="V6" s="22">
        <v>134489</v>
      </c>
      <c r="W6" s="22">
        <v>0</v>
      </c>
      <c r="X6" s="22">
        <v>0</v>
      </c>
      <c r="Y6" s="22">
        <v>0</v>
      </c>
      <c r="Z6" s="22">
        <v>8648</v>
      </c>
      <c r="AA6" s="22">
        <v>0</v>
      </c>
      <c r="AB6" s="22">
        <v>0</v>
      </c>
      <c r="AC6" s="22">
        <v>10024</v>
      </c>
      <c r="AD6" s="22">
        <v>828</v>
      </c>
      <c r="AE6" s="22">
        <v>0</v>
      </c>
      <c r="AF6" s="22">
        <v>0</v>
      </c>
      <c r="AG6" s="22">
        <v>0</v>
      </c>
      <c r="AH6" s="22">
        <v>0</v>
      </c>
      <c r="AI6" s="22">
        <v>2266776</v>
      </c>
      <c r="AJ6" s="22">
        <v>307620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6576569</v>
      </c>
    </row>
    <row r="7" spans="1:43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1000</v>
      </c>
      <c r="F7" s="22">
        <v>20887000</v>
      </c>
      <c r="G7" s="22">
        <v>0</v>
      </c>
      <c r="H7" s="22">
        <v>14982000</v>
      </c>
      <c r="I7" s="22">
        <v>7086000</v>
      </c>
      <c r="J7" s="22">
        <v>2126000</v>
      </c>
      <c r="K7" s="22">
        <v>0</v>
      </c>
      <c r="L7" s="22">
        <v>0</v>
      </c>
      <c r="M7" s="22">
        <v>0</v>
      </c>
      <c r="N7" s="22">
        <v>30883000</v>
      </c>
      <c r="O7" s="22">
        <v>192161000</v>
      </c>
      <c r="P7" s="22">
        <v>0</v>
      </c>
      <c r="Q7" s="22">
        <v>132070000</v>
      </c>
      <c r="R7" s="22">
        <v>43114000</v>
      </c>
      <c r="S7" s="22">
        <v>165000</v>
      </c>
      <c r="T7" s="22">
        <v>51767000</v>
      </c>
      <c r="U7" s="22">
        <v>70674000</v>
      </c>
      <c r="V7" s="22">
        <v>14951000</v>
      </c>
      <c r="W7" s="22">
        <v>296000</v>
      </c>
      <c r="X7" s="22">
        <v>21101000</v>
      </c>
      <c r="Y7" s="22">
        <v>0</v>
      </c>
      <c r="Z7" s="22">
        <v>0</v>
      </c>
      <c r="AA7" s="22">
        <v>0</v>
      </c>
      <c r="AB7" s="22">
        <v>13183000</v>
      </c>
      <c r="AC7" s="22">
        <v>179000</v>
      </c>
      <c r="AD7" s="22">
        <v>0</v>
      </c>
      <c r="AE7" s="22">
        <v>0</v>
      </c>
      <c r="AF7" s="22">
        <v>63828000</v>
      </c>
      <c r="AG7" s="22">
        <v>0</v>
      </c>
      <c r="AH7" s="22">
        <v>0</v>
      </c>
      <c r="AI7" s="22">
        <v>45223000</v>
      </c>
      <c r="AJ7" s="22">
        <v>5539000</v>
      </c>
      <c r="AK7" s="22">
        <v>141000</v>
      </c>
      <c r="AL7" s="22">
        <v>1004000</v>
      </c>
      <c r="AM7" s="22">
        <v>0</v>
      </c>
      <c r="AN7" s="22">
        <v>0</v>
      </c>
      <c r="AO7" s="22">
        <v>0</v>
      </c>
      <c r="AP7" s="22">
        <v>0</v>
      </c>
      <c r="AQ7" s="22">
        <v>731361000</v>
      </c>
    </row>
    <row r="8" spans="1:43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903387</v>
      </c>
      <c r="G8" s="22">
        <v>0</v>
      </c>
      <c r="H8" s="22">
        <v>363020</v>
      </c>
      <c r="I8" s="22">
        <v>290814</v>
      </c>
      <c r="J8" s="22">
        <v>0</v>
      </c>
      <c r="K8" s="22">
        <v>0</v>
      </c>
      <c r="L8" s="22">
        <v>0</v>
      </c>
      <c r="M8" s="22">
        <v>8998</v>
      </c>
      <c r="N8" s="22">
        <v>882957</v>
      </c>
      <c r="O8" s="22">
        <v>3252086</v>
      </c>
      <c r="P8" s="22">
        <v>121656</v>
      </c>
      <c r="Q8" s="22">
        <v>0</v>
      </c>
      <c r="R8" s="22">
        <v>473578</v>
      </c>
      <c r="S8" s="22">
        <v>0</v>
      </c>
      <c r="T8" s="22">
        <v>1244712</v>
      </c>
      <c r="U8" s="22">
        <v>2149701</v>
      </c>
      <c r="V8" s="22">
        <v>128514</v>
      </c>
      <c r="W8" s="22">
        <v>0</v>
      </c>
      <c r="X8" s="22">
        <v>0</v>
      </c>
      <c r="Y8" s="22">
        <v>0</v>
      </c>
      <c r="Z8" s="22">
        <v>31723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16601</v>
      </c>
      <c r="AG8" s="22">
        <v>0</v>
      </c>
      <c r="AH8" s="22">
        <v>0</v>
      </c>
      <c r="AI8" s="22">
        <v>2416215</v>
      </c>
      <c r="AJ8" s="22">
        <v>41395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12325357</v>
      </c>
    </row>
    <row r="9" spans="1:43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767545</v>
      </c>
      <c r="F9" s="22">
        <v>0</v>
      </c>
      <c r="G9" s="22">
        <v>0</v>
      </c>
      <c r="H9" s="22">
        <v>129186</v>
      </c>
      <c r="I9" s="22">
        <v>446445</v>
      </c>
      <c r="J9" s="22">
        <v>15136</v>
      </c>
      <c r="K9" s="22">
        <v>0</v>
      </c>
      <c r="L9" s="22">
        <v>31052</v>
      </c>
      <c r="M9" s="22">
        <v>0</v>
      </c>
      <c r="N9" s="22">
        <v>0</v>
      </c>
      <c r="O9" s="22">
        <v>5119065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172130</v>
      </c>
      <c r="W9" s="22">
        <v>2000</v>
      </c>
      <c r="X9" s="22">
        <v>0</v>
      </c>
      <c r="Y9" s="22">
        <v>0</v>
      </c>
      <c r="Z9" s="22">
        <v>0</v>
      </c>
      <c r="AA9" s="22">
        <v>0</v>
      </c>
      <c r="AB9" s="22">
        <v>2022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1069966</v>
      </c>
      <c r="AJ9" s="22">
        <v>1094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7755641</v>
      </c>
    </row>
    <row r="10" spans="1:43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219917</v>
      </c>
      <c r="G10" s="22">
        <v>0</v>
      </c>
      <c r="H10" s="22">
        <v>9842</v>
      </c>
      <c r="I10" s="22">
        <v>598672</v>
      </c>
      <c r="J10" s="22">
        <v>0</v>
      </c>
      <c r="K10" s="22">
        <v>0</v>
      </c>
      <c r="L10" s="22">
        <v>29149</v>
      </c>
      <c r="M10" s="22">
        <v>0</v>
      </c>
      <c r="N10" s="22">
        <v>0</v>
      </c>
      <c r="O10" s="22">
        <v>4400409</v>
      </c>
      <c r="P10" s="22">
        <v>144670</v>
      </c>
      <c r="Q10" s="22">
        <v>217689</v>
      </c>
      <c r="R10" s="22">
        <v>520915</v>
      </c>
      <c r="S10" s="22">
        <v>0</v>
      </c>
      <c r="T10" s="22">
        <v>641552</v>
      </c>
      <c r="U10" s="22">
        <v>625233</v>
      </c>
      <c r="V10" s="22">
        <v>348730</v>
      </c>
      <c r="W10" s="22">
        <v>0</v>
      </c>
      <c r="X10" s="22">
        <v>156674</v>
      </c>
      <c r="Y10" s="22">
        <v>15088</v>
      </c>
      <c r="Z10" s="22">
        <v>42253</v>
      </c>
      <c r="AA10" s="22">
        <v>14385</v>
      </c>
      <c r="AB10" s="22">
        <v>0</v>
      </c>
      <c r="AC10" s="22">
        <v>8230</v>
      </c>
      <c r="AD10" s="22">
        <v>0</v>
      </c>
      <c r="AE10" s="22">
        <v>0</v>
      </c>
      <c r="AF10" s="22">
        <v>4697</v>
      </c>
      <c r="AG10" s="22">
        <v>0</v>
      </c>
      <c r="AH10" s="22">
        <v>0</v>
      </c>
      <c r="AI10" s="22">
        <v>3982368</v>
      </c>
      <c r="AJ10" s="22">
        <v>10200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11990673</v>
      </c>
    </row>
    <row r="11" spans="1:43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19659000</v>
      </c>
      <c r="G11" s="22">
        <v>0</v>
      </c>
      <c r="H11" s="22">
        <v>27362000</v>
      </c>
      <c r="I11" s="22">
        <v>1845000</v>
      </c>
      <c r="J11" s="22">
        <v>0</v>
      </c>
      <c r="K11" s="22">
        <v>0</v>
      </c>
      <c r="L11" s="22">
        <v>0</v>
      </c>
      <c r="M11" s="22">
        <v>0</v>
      </c>
      <c r="N11" s="22">
        <v>58744000</v>
      </c>
      <c r="O11" s="22">
        <v>242335000</v>
      </c>
      <c r="P11" s="22">
        <v>0</v>
      </c>
      <c r="Q11" s="22">
        <v>98770000</v>
      </c>
      <c r="R11" s="22">
        <v>0</v>
      </c>
      <c r="S11" s="22">
        <v>1000</v>
      </c>
      <c r="T11" s="22">
        <v>0</v>
      </c>
      <c r="U11" s="22">
        <v>0</v>
      </c>
      <c r="V11" s="22">
        <v>27835000</v>
      </c>
      <c r="W11" s="22">
        <v>625000</v>
      </c>
      <c r="X11" s="22">
        <v>0</v>
      </c>
      <c r="Y11" s="22">
        <v>0</v>
      </c>
      <c r="Z11" s="22">
        <v>364000</v>
      </c>
      <c r="AA11" s="22">
        <v>0</v>
      </c>
      <c r="AB11" s="22">
        <v>1000000</v>
      </c>
      <c r="AC11" s="22">
        <v>0</v>
      </c>
      <c r="AD11" s="22">
        <v>0</v>
      </c>
      <c r="AE11" s="22">
        <v>3404000</v>
      </c>
      <c r="AF11" s="22">
        <v>144464000</v>
      </c>
      <c r="AG11" s="22">
        <v>0</v>
      </c>
      <c r="AH11" s="22">
        <v>0</v>
      </c>
      <c r="AI11" s="22">
        <v>48872000</v>
      </c>
      <c r="AJ11" s="22">
        <v>9080000</v>
      </c>
      <c r="AK11" s="22">
        <v>2212000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686572000</v>
      </c>
    </row>
    <row r="12" spans="1:43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795000</v>
      </c>
      <c r="G12" s="22">
        <v>0</v>
      </c>
      <c r="H12" s="22">
        <v>316000</v>
      </c>
      <c r="I12" s="22">
        <v>244000</v>
      </c>
      <c r="J12" s="22">
        <v>0</v>
      </c>
      <c r="K12" s="22">
        <v>0</v>
      </c>
      <c r="L12" s="22">
        <v>28000</v>
      </c>
      <c r="M12" s="22">
        <v>0</v>
      </c>
      <c r="N12" s="22">
        <v>1014000</v>
      </c>
      <c r="O12" s="22">
        <v>7505000</v>
      </c>
      <c r="P12" s="22">
        <v>0</v>
      </c>
      <c r="Q12" s="22">
        <v>17000</v>
      </c>
      <c r="R12" s="22">
        <v>1140000</v>
      </c>
      <c r="S12" s="22">
        <v>0</v>
      </c>
      <c r="T12" s="22">
        <v>1183000</v>
      </c>
      <c r="U12" s="22">
        <v>1291000</v>
      </c>
      <c r="V12" s="22">
        <v>262000</v>
      </c>
      <c r="W12" s="22">
        <v>0</v>
      </c>
      <c r="X12" s="22">
        <v>59000</v>
      </c>
      <c r="Y12" s="22">
        <v>0</v>
      </c>
      <c r="Z12" s="22">
        <v>50000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4000</v>
      </c>
      <c r="AG12" s="22">
        <v>0</v>
      </c>
      <c r="AH12" s="22">
        <v>0</v>
      </c>
      <c r="AI12" s="22">
        <v>2035000</v>
      </c>
      <c r="AJ12" s="22">
        <v>351000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16294000</v>
      </c>
    </row>
    <row r="13" spans="1:43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481800</v>
      </c>
      <c r="G13" s="22">
        <v>0</v>
      </c>
      <c r="H13" s="22">
        <v>504469</v>
      </c>
      <c r="I13" s="22">
        <v>830021</v>
      </c>
      <c r="J13" s="22">
        <v>0</v>
      </c>
      <c r="K13" s="22">
        <v>0</v>
      </c>
      <c r="L13" s="22">
        <v>89553</v>
      </c>
      <c r="M13" s="22">
        <v>0</v>
      </c>
      <c r="N13" s="22">
        <v>1896872</v>
      </c>
      <c r="O13" s="22">
        <v>19162076</v>
      </c>
      <c r="P13" s="22">
        <v>3567890</v>
      </c>
      <c r="Q13" s="22">
        <v>764273</v>
      </c>
      <c r="R13" s="22">
        <v>1628879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751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649226</v>
      </c>
      <c r="AF13" s="22">
        <v>0</v>
      </c>
      <c r="AG13" s="22">
        <v>0</v>
      </c>
      <c r="AH13" s="22">
        <v>0</v>
      </c>
      <c r="AI13" s="22">
        <v>5924229</v>
      </c>
      <c r="AJ13" s="22">
        <v>956730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36456769</v>
      </c>
    </row>
    <row r="14" spans="1:43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55464</v>
      </c>
      <c r="G14" s="22">
        <v>69592</v>
      </c>
      <c r="H14" s="22">
        <v>316956</v>
      </c>
      <c r="I14" s="22">
        <v>51571</v>
      </c>
      <c r="J14" s="22">
        <v>0</v>
      </c>
      <c r="K14" s="22">
        <v>0</v>
      </c>
      <c r="L14" s="22">
        <v>7271</v>
      </c>
      <c r="M14" s="22">
        <v>0</v>
      </c>
      <c r="N14" s="22">
        <v>713978</v>
      </c>
      <c r="O14" s="22">
        <v>3724056</v>
      </c>
      <c r="P14" s="22">
        <v>82879</v>
      </c>
      <c r="Q14" s="22">
        <v>0</v>
      </c>
      <c r="R14" s="22">
        <v>17590</v>
      </c>
      <c r="S14" s="22">
        <v>359538</v>
      </c>
      <c r="T14" s="22">
        <v>495649</v>
      </c>
      <c r="U14" s="22">
        <v>516658</v>
      </c>
      <c r="V14" s="22">
        <v>79229</v>
      </c>
      <c r="W14" s="22">
        <v>0</v>
      </c>
      <c r="X14" s="22">
        <v>20861</v>
      </c>
      <c r="Y14" s="22">
        <v>0</v>
      </c>
      <c r="Z14" s="22">
        <v>0</v>
      </c>
      <c r="AA14" s="22">
        <v>0</v>
      </c>
      <c r="AB14" s="22">
        <v>20230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299353</v>
      </c>
      <c r="AJ14" s="22">
        <v>139206</v>
      </c>
      <c r="AK14" s="22">
        <v>0</v>
      </c>
      <c r="AL14" s="22">
        <v>1081926</v>
      </c>
      <c r="AM14" s="22">
        <v>0</v>
      </c>
      <c r="AN14" s="22">
        <v>0</v>
      </c>
      <c r="AO14" s="22">
        <v>0</v>
      </c>
      <c r="AP14" s="22">
        <v>0</v>
      </c>
      <c r="AQ14" s="22">
        <v>8052007</v>
      </c>
    </row>
    <row r="15" spans="1:43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4581840</v>
      </c>
      <c r="G15" s="22">
        <v>0</v>
      </c>
      <c r="H15" s="22">
        <v>4877</v>
      </c>
      <c r="I15" s="22">
        <v>250709</v>
      </c>
      <c r="J15" s="22">
        <v>0</v>
      </c>
      <c r="K15" s="22">
        <v>36496</v>
      </c>
      <c r="L15" s="22">
        <v>3289</v>
      </c>
      <c r="M15" s="22">
        <v>0</v>
      </c>
      <c r="N15" s="22">
        <v>2085968</v>
      </c>
      <c r="O15" s="22">
        <v>11749228</v>
      </c>
      <c r="P15" s="22">
        <v>0</v>
      </c>
      <c r="Q15" s="22">
        <v>250725</v>
      </c>
      <c r="R15" s="22">
        <v>3173963</v>
      </c>
      <c r="S15" s="22">
        <v>0</v>
      </c>
      <c r="T15" s="22">
        <v>2949323</v>
      </c>
      <c r="U15" s="22">
        <v>2273138</v>
      </c>
      <c r="V15" s="22">
        <v>1179861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2847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195135</v>
      </c>
      <c r="AJ15" s="22">
        <v>81977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28819376</v>
      </c>
    </row>
    <row r="16" spans="1:43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3771000</v>
      </c>
      <c r="G16" s="22">
        <v>0</v>
      </c>
      <c r="H16" s="22">
        <v>1027000</v>
      </c>
      <c r="I16" s="22">
        <v>1007000</v>
      </c>
      <c r="J16" s="22">
        <v>0</v>
      </c>
      <c r="K16" s="22">
        <v>0</v>
      </c>
      <c r="L16" s="22">
        <v>0</v>
      </c>
      <c r="M16" s="22">
        <v>86000</v>
      </c>
      <c r="N16" s="22">
        <v>6157000</v>
      </c>
      <c r="O16" s="22">
        <v>15778000</v>
      </c>
      <c r="P16" s="22">
        <v>2057000</v>
      </c>
      <c r="Q16" s="22">
        <v>4006000</v>
      </c>
      <c r="R16" s="22">
        <v>3157000</v>
      </c>
      <c r="S16" s="22">
        <v>212000</v>
      </c>
      <c r="T16" s="22">
        <v>5790000</v>
      </c>
      <c r="U16" s="22">
        <v>4580000</v>
      </c>
      <c r="V16" s="22">
        <v>3905000</v>
      </c>
      <c r="W16" s="22">
        <v>0</v>
      </c>
      <c r="X16" s="22">
        <v>7000</v>
      </c>
      <c r="Y16" s="22">
        <v>0</v>
      </c>
      <c r="Z16" s="22">
        <v>175000</v>
      </c>
      <c r="AA16" s="22">
        <v>0</v>
      </c>
      <c r="AB16" s="22">
        <v>35000</v>
      </c>
      <c r="AC16" s="22">
        <v>9000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9621000</v>
      </c>
      <c r="AJ16" s="22">
        <v>2231000</v>
      </c>
      <c r="AK16" s="22">
        <v>0</v>
      </c>
      <c r="AL16" s="22">
        <v>2502000</v>
      </c>
      <c r="AM16" s="22">
        <v>0</v>
      </c>
      <c r="AN16" s="22">
        <v>11867000</v>
      </c>
      <c r="AO16" s="22">
        <v>0</v>
      </c>
      <c r="AP16" s="22">
        <v>0</v>
      </c>
      <c r="AQ16" s="22">
        <v>77980000</v>
      </c>
    </row>
    <row r="17" spans="1:43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3579</v>
      </c>
      <c r="F17" s="22">
        <v>1718192</v>
      </c>
      <c r="G17" s="22">
        <v>0</v>
      </c>
      <c r="H17" s="22">
        <v>461370</v>
      </c>
      <c r="I17" s="22">
        <v>500077</v>
      </c>
      <c r="J17" s="22">
        <v>23511</v>
      </c>
      <c r="K17" s="22">
        <v>0</v>
      </c>
      <c r="L17" s="22">
        <v>21499</v>
      </c>
      <c r="M17" s="22">
        <v>0</v>
      </c>
      <c r="N17" s="22">
        <v>914464</v>
      </c>
      <c r="O17" s="22">
        <v>7560678</v>
      </c>
      <c r="P17" s="22">
        <v>618029</v>
      </c>
      <c r="Q17" s="22">
        <v>0</v>
      </c>
      <c r="R17" s="22">
        <v>1779851</v>
      </c>
      <c r="S17" s="22">
        <v>0</v>
      </c>
      <c r="T17" s="22">
        <v>3327992</v>
      </c>
      <c r="U17" s="22">
        <v>4151938</v>
      </c>
      <c r="V17" s="22">
        <v>296943</v>
      </c>
      <c r="W17" s="22">
        <v>0</v>
      </c>
      <c r="X17" s="22">
        <v>2075</v>
      </c>
      <c r="Y17" s="22">
        <v>0</v>
      </c>
      <c r="Z17" s="22">
        <v>19990</v>
      </c>
      <c r="AA17" s="22">
        <v>0</v>
      </c>
      <c r="AB17" s="22">
        <v>48942</v>
      </c>
      <c r="AC17" s="22">
        <v>0</v>
      </c>
      <c r="AD17" s="22">
        <v>45005</v>
      </c>
      <c r="AE17" s="22">
        <v>0</v>
      </c>
      <c r="AF17" s="22">
        <v>0</v>
      </c>
      <c r="AG17" s="22">
        <v>0</v>
      </c>
      <c r="AH17" s="22">
        <v>0</v>
      </c>
      <c r="AI17" s="22">
        <v>2705933</v>
      </c>
      <c r="AJ17" s="22">
        <v>330896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24530964</v>
      </c>
    </row>
    <row r="18" spans="1:43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16000</v>
      </c>
      <c r="F18" s="22">
        <v>8668000</v>
      </c>
      <c r="G18" s="22">
        <v>0</v>
      </c>
      <c r="H18" s="22">
        <v>235000</v>
      </c>
      <c r="I18" s="22">
        <v>387000</v>
      </c>
      <c r="J18" s="22">
        <v>20000</v>
      </c>
      <c r="K18" s="22">
        <v>0</v>
      </c>
      <c r="L18" s="22">
        <v>0</v>
      </c>
      <c r="M18" s="22">
        <v>0</v>
      </c>
      <c r="N18" s="22">
        <v>5352000</v>
      </c>
      <c r="O18" s="22">
        <v>15100000</v>
      </c>
      <c r="P18" s="22">
        <v>1489000</v>
      </c>
      <c r="Q18" s="22">
        <v>0</v>
      </c>
      <c r="R18" s="22">
        <v>0</v>
      </c>
      <c r="S18" s="22">
        <v>0</v>
      </c>
      <c r="T18" s="22">
        <v>5683000</v>
      </c>
      <c r="U18" s="22">
        <v>4745000</v>
      </c>
      <c r="V18" s="22">
        <v>950000</v>
      </c>
      <c r="W18" s="22">
        <v>0</v>
      </c>
      <c r="X18" s="22">
        <v>3484000</v>
      </c>
      <c r="Y18" s="22">
        <v>0</v>
      </c>
      <c r="Z18" s="22">
        <v>0</v>
      </c>
      <c r="AA18" s="22">
        <v>0</v>
      </c>
      <c r="AB18" s="22">
        <v>40000</v>
      </c>
      <c r="AC18" s="22">
        <v>0</v>
      </c>
      <c r="AD18" s="22">
        <v>315000</v>
      </c>
      <c r="AE18" s="22">
        <v>0</v>
      </c>
      <c r="AF18" s="22">
        <v>0</v>
      </c>
      <c r="AG18" s="22">
        <v>0</v>
      </c>
      <c r="AH18" s="22">
        <v>0</v>
      </c>
      <c r="AI18" s="22">
        <v>6057000</v>
      </c>
      <c r="AJ18" s="22">
        <v>0</v>
      </c>
      <c r="AK18" s="22">
        <v>0</v>
      </c>
      <c r="AL18" s="22">
        <v>0</v>
      </c>
      <c r="AM18" s="22">
        <v>7480000</v>
      </c>
      <c r="AN18" s="22">
        <v>24584000</v>
      </c>
      <c r="AO18" s="22">
        <v>0</v>
      </c>
      <c r="AP18" s="22">
        <v>0</v>
      </c>
      <c r="AQ18" s="22">
        <v>84605000</v>
      </c>
    </row>
    <row r="19" spans="1:43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3256155</v>
      </c>
      <c r="G19" s="22">
        <v>0</v>
      </c>
      <c r="H19" s="22">
        <v>1246651</v>
      </c>
      <c r="I19" s="22">
        <v>1677004</v>
      </c>
      <c r="J19" s="22">
        <v>44</v>
      </c>
      <c r="K19" s="22">
        <v>299665</v>
      </c>
      <c r="L19" s="22">
        <v>279</v>
      </c>
      <c r="M19" s="22">
        <v>410700</v>
      </c>
      <c r="N19" s="22">
        <v>6871212</v>
      </c>
      <c r="O19" s="22">
        <v>26740902</v>
      </c>
      <c r="P19" s="22">
        <v>0</v>
      </c>
      <c r="Q19" s="22">
        <v>1635757</v>
      </c>
      <c r="R19" s="22">
        <v>4352611</v>
      </c>
      <c r="S19" s="22">
        <v>0</v>
      </c>
      <c r="T19" s="22">
        <v>9548684</v>
      </c>
      <c r="U19" s="22">
        <v>9359157</v>
      </c>
      <c r="V19" s="22">
        <v>948046</v>
      </c>
      <c r="W19" s="22">
        <v>0</v>
      </c>
      <c r="X19" s="22">
        <v>28664</v>
      </c>
      <c r="Y19" s="22">
        <v>0</v>
      </c>
      <c r="Z19" s="22">
        <v>0</v>
      </c>
      <c r="AA19" s="22">
        <v>0</v>
      </c>
      <c r="AB19" s="22">
        <v>0</v>
      </c>
      <c r="AC19" s="22">
        <v>37177</v>
      </c>
      <c r="AD19" s="22">
        <v>125651</v>
      </c>
      <c r="AE19" s="22">
        <v>0</v>
      </c>
      <c r="AF19" s="22">
        <v>0</v>
      </c>
      <c r="AG19" s="22">
        <v>0</v>
      </c>
      <c r="AH19" s="22">
        <v>6940356</v>
      </c>
      <c r="AI19" s="22">
        <v>4808773</v>
      </c>
      <c r="AJ19" s="22">
        <v>1272043</v>
      </c>
      <c r="AK19" s="22">
        <v>0</v>
      </c>
      <c r="AL19" s="22">
        <v>0</v>
      </c>
      <c r="AM19" s="22">
        <v>0</v>
      </c>
      <c r="AN19" s="22">
        <v>4964301</v>
      </c>
      <c r="AO19" s="22">
        <v>0</v>
      </c>
      <c r="AP19" s="22">
        <v>0</v>
      </c>
      <c r="AQ19" s="22">
        <v>84523832</v>
      </c>
    </row>
    <row r="20" spans="1:43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583021</v>
      </c>
      <c r="G20" s="22">
        <v>0</v>
      </c>
      <c r="H20" s="22">
        <v>223900</v>
      </c>
      <c r="I20" s="22">
        <v>797629</v>
      </c>
      <c r="J20" s="22">
        <v>0</v>
      </c>
      <c r="K20" s="22">
        <v>0</v>
      </c>
      <c r="L20" s="22">
        <v>49602</v>
      </c>
      <c r="M20" s="22">
        <v>0</v>
      </c>
      <c r="N20" s="22">
        <v>928107</v>
      </c>
      <c r="O20" s="22">
        <v>9473525</v>
      </c>
      <c r="P20" s="22">
        <v>0</v>
      </c>
      <c r="Q20" s="22">
        <v>423871</v>
      </c>
      <c r="R20" s="22">
        <v>1790556</v>
      </c>
      <c r="S20" s="22">
        <v>0</v>
      </c>
      <c r="T20" s="22">
        <v>3396704</v>
      </c>
      <c r="U20" s="22">
        <v>983259</v>
      </c>
      <c r="V20" s="22">
        <v>24045</v>
      </c>
      <c r="W20" s="22">
        <v>0</v>
      </c>
      <c r="X20" s="22">
        <v>39668</v>
      </c>
      <c r="Y20" s="22">
        <v>0</v>
      </c>
      <c r="Z20" s="22">
        <v>0</v>
      </c>
      <c r="AA20" s="22">
        <v>0</v>
      </c>
      <c r="AB20" s="22">
        <v>8267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1251650</v>
      </c>
      <c r="AJ20" s="22">
        <v>213254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20187058</v>
      </c>
    </row>
    <row r="21" spans="1:43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87225</v>
      </c>
      <c r="F21" s="22">
        <v>2282720</v>
      </c>
      <c r="G21" s="22">
        <v>0</v>
      </c>
      <c r="H21" s="22">
        <v>189727</v>
      </c>
      <c r="I21" s="22">
        <v>1195218</v>
      </c>
      <c r="J21" s="22">
        <v>0</v>
      </c>
      <c r="K21" s="22">
        <v>8353</v>
      </c>
      <c r="L21" s="22">
        <v>3436</v>
      </c>
      <c r="M21" s="22">
        <v>0</v>
      </c>
      <c r="N21" s="22">
        <v>2319519</v>
      </c>
      <c r="O21" s="22">
        <v>16472178</v>
      </c>
      <c r="P21" s="22">
        <v>0</v>
      </c>
      <c r="Q21" s="22">
        <v>3627279</v>
      </c>
      <c r="R21" s="22">
        <v>2571244</v>
      </c>
      <c r="S21" s="22">
        <v>0</v>
      </c>
      <c r="T21" s="22">
        <v>2901468</v>
      </c>
      <c r="U21" s="22">
        <v>2571109</v>
      </c>
      <c r="V21" s="22">
        <v>77656</v>
      </c>
      <c r="W21" s="22">
        <v>0</v>
      </c>
      <c r="X21" s="22">
        <v>0</v>
      </c>
      <c r="Y21" s="22">
        <v>0</v>
      </c>
      <c r="Z21" s="22">
        <v>127</v>
      </c>
      <c r="AA21" s="22">
        <v>0</v>
      </c>
      <c r="AB21" s="22">
        <v>211379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6335564</v>
      </c>
      <c r="AJ21" s="22">
        <v>783344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41637546</v>
      </c>
    </row>
    <row r="22" spans="1:43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0</v>
      </c>
      <c r="F22" s="22">
        <v>134557</v>
      </c>
      <c r="G22" s="22">
        <v>0</v>
      </c>
      <c r="H22" s="22">
        <v>74258</v>
      </c>
      <c r="I22" s="22">
        <v>189012</v>
      </c>
      <c r="J22" s="22">
        <v>0</v>
      </c>
      <c r="K22" s="22">
        <v>0</v>
      </c>
      <c r="L22" s="22">
        <v>6469</v>
      </c>
      <c r="M22" s="22">
        <v>0</v>
      </c>
      <c r="N22" s="22">
        <v>413108</v>
      </c>
      <c r="O22" s="22">
        <v>2039814</v>
      </c>
      <c r="P22" s="22">
        <v>208891</v>
      </c>
      <c r="Q22" s="22">
        <v>0</v>
      </c>
      <c r="R22" s="22">
        <v>182560</v>
      </c>
      <c r="S22" s="22">
        <v>0</v>
      </c>
      <c r="T22" s="22">
        <v>1184799</v>
      </c>
      <c r="U22" s="22">
        <v>1172110</v>
      </c>
      <c r="V22" s="22">
        <v>44827</v>
      </c>
      <c r="W22" s="22">
        <v>0</v>
      </c>
      <c r="X22" s="22">
        <v>0</v>
      </c>
      <c r="Y22" s="22">
        <v>0</v>
      </c>
      <c r="Z22" s="22">
        <v>15696</v>
      </c>
      <c r="AA22" s="22">
        <v>0</v>
      </c>
      <c r="AB22" s="22">
        <v>17512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896066</v>
      </c>
      <c r="AJ22" s="22">
        <v>12448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6592127</v>
      </c>
    </row>
    <row r="23" spans="1:43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42488</v>
      </c>
      <c r="G23" s="22">
        <v>0</v>
      </c>
      <c r="H23" s="22">
        <v>0</v>
      </c>
      <c r="I23" s="22">
        <v>213087</v>
      </c>
      <c r="J23" s="22">
        <v>0</v>
      </c>
      <c r="K23" s="22">
        <v>0</v>
      </c>
      <c r="L23" s="22">
        <v>21877</v>
      </c>
      <c r="M23" s="22">
        <v>0</v>
      </c>
      <c r="N23" s="22">
        <v>0</v>
      </c>
      <c r="O23" s="22">
        <v>1688268</v>
      </c>
      <c r="P23" s="22">
        <v>0</v>
      </c>
      <c r="Q23" s="22">
        <v>0</v>
      </c>
      <c r="R23" s="22">
        <v>0</v>
      </c>
      <c r="S23" s="22">
        <v>0</v>
      </c>
      <c r="T23" s="22">
        <v>787597</v>
      </c>
      <c r="U23" s="22">
        <v>1070415</v>
      </c>
      <c r="V23" s="22">
        <v>0</v>
      </c>
      <c r="W23" s="22">
        <v>0</v>
      </c>
      <c r="X23" s="22">
        <v>0</v>
      </c>
      <c r="Y23" s="22">
        <v>0</v>
      </c>
      <c r="Z23" s="22">
        <v>2917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751358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4578007</v>
      </c>
    </row>
    <row r="24" spans="1:43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0</v>
      </c>
      <c r="F24" s="22">
        <v>37287</v>
      </c>
      <c r="G24" s="22">
        <v>0</v>
      </c>
      <c r="H24" s="22">
        <v>0</v>
      </c>
      <c r="I24" s="22">
        <v>349898</v>
      </c>
      <c r="J24" s="22">
        <v>0</v>
      </c>
      <c r="K24" s="22">
        <v>0</v>
      </c>
      <c r="L24" s="22">
        <v>7868</v>
      </c>
      <c r="M24" s="22">
        <v>0</v>
      </c>
      <c r="N24" s="22">
        <v>627102</v>
      </c>
      <c r="O24" s="22">
        <v>440230</v>
      </c>
      <c r="P24" s="22">
        <v>0</v>
      </c>
      <c r="Q24" s="22">
        <v>0</v>
      </c>
      <c r="R24" s="22">
        <v>0</v>
      </c>
      <c r="S24" s="22">
        <v>0</v>
      </c>
      <c r="T24" s="22">
        <v>227240</v>
      </c>
      <c r="U24" s="22">
        <v>586760</v>
      </c>
      <c r="V24" s="22">
        <v>55876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41739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558572</v>
      </c>
      <c r="AJ24" s="22">
        <v>206119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3138691</v>
      </c>
    </row>
    <row r="25" spans="1:43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0</v>
      </c>
      <c r="F25" s="22">
        <v>686255</v>
      </c>
      <c r="G25" s="22">
        <v>0</v>
      </c>
      <c r="H25" s="22">
        <v>0</v>
      </c>
      <c r="I25" s="22">
        <v>221415</v>
      </c>
      <c r="J25" s="22">
        <v>0</v>
      </c>
      <c r="K25" s="22">
        <v>0</v>
      </c>
      <c r="L25" s="22">
        <v>162802</v>
      </c>
      <c r="M25" s="22">
        <v>0</v>
      </c>
      <c r="N25" s="22">
        <v>2300285</v>
      </c>
      <c r="O25" s="22">
        <v>9801333</v>
      </c>
      <c r="P25" s="22">
        <v>100844</v>
      </c>
      <c r="Q25" s="22">
        <v>0</v>
      </c>
      <c r="R25" s="22">
        <v>236935</v>
      </c>
      <c r="S25" s="22">
        <v>0</v>
      </c>
      <c r="T25" s="22">
        <v>1178264</v>
      </c>
      <c r="U25" s="22">
        <v>1835020</v>
      </c>
      <c r="V25" s="22">
        <v>379444</v>
      </c>
      <c r="W25" s="22">
        <v>19535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31330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3410947</v>
      </c>
      <c r="AJ25" s="22">
        <v>85769</v>
      </c>
      <c r="AK25" s="22">
        <v>0</v>
      </c>
      <c r="AL25" s="22">
        <v>0</v>
      </c>
      <c r="AM25" s="22">
        <v>65548</v>
      </c>
      <c r="AN25" s="22">
        <v>0</v>
      </c>
      <c r="AO25" s="22">
        <v>0</v>
      </c>
      <c r="AP25" s="22">
        <v>0</v>
      </c>
      <c r="AQ25" s="22">
        <v>20515726</v>
      </c>
    </row>
    <row r="26" spans="1:43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0</v>
      </c>
      <c r="F26" s="22">
        <v>322296</v>
      </c>
      <c r="G26" s="22">
        <v>0</v>
      </c>
      <c r="H26" s="22">
        <v>0</v>
      </c>
      <c r="I26" s="22">
        <v>231328</v>
      </c>
      <c r="J26" s="22">
        <v>0</v>
      </c>
      <c r="K26" s="22">
        <v>12328</v>
      </c>
      <c r="L26" s="22">
        <v>6404</v>
      </c>
      <c r="M26" s="22">
        <v>0</v>
      </c>
      <c r="N26" s="22">
        <v>0</v>
      </c>
      <c r="O26" s="22">
        <v>6727046</v>
      </c>
      <c r="P26" s="22">
        <v>218555</v>
      </c>
      <c r="Q26" s="22">
        <v>0</v>
      </c>
      <c r="R26" s="22">
        <v>0</v>
      </c>
      <c r="S26" s="22">
        <v>0</v>
      </c>
      <c r="T26" s="22">
        <v>1477929</v>
      </c>
      <c r="U26" s="22">
        <v>743880</v>
      </c>
      <c r="V26" s="22">
        <v>14687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24196</v>
      </c>
      <c r="AC26" s="22">
        <v>24946</v>
      </c>
      <c r="AD26" s="22">
        <v>0</v>
      </c>
      <c r="AE26" s="22">
        <v>0</v>
      </c>
      <c r="AF26" s="22">
        <v>0</v>
      </c>
      <c r="AG26" s="22">
        <v>0</v>
      </c>
      <c r="AH26" s="22">
        <v>619488</v>
      </c>
      <c r="AI26" s="22">
        <v>126495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10549578</v>
      </c>
    </row>
    <row r="27" spans="1:43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0</v>
      </c>
      <c r="F27" s="22">
        <v>5373969</v>
      </c>
      <c r="G27" s="22">
        <v>0</v>
      </c>
      <c r="H27" s="22">
        <v>881492</v>
      </c>
      <c r="I27" s="22">
        <v>1920172</v>
      </c>
      <c r="J27" s="22">
        <v>0</v>
      </c>
      <c r="K27" s="22">
        <v>267290</v>
      </c>
      <c r="L27" s="22">
        <v>109355</v>
      </c>
      <c r="M27" s="22">
        <v>0</v>
      </c>
      <c r="N27" s="22">
        <v>2013329</v>
      </c>
      <c r="O27" s="22">
        <v>30616260</v>
      </c>
      <c r="P27" s="22">
        <v>397482</v>
      </c>
      <c r="Q27" s="22">
        <v>3408132</v>
      </c>
      <c r="R27" s="22">
        <v>2439629</v>
      </c>
      <c r="S27" s="22">
        <v>852223</v>
      </c>
      <c r="T27" s="22">
        <v>3854324</v>
      </c>
      <c r="U27" s="22">
        <v>1986076</v>
      </c>
      <c r="V27" s="22">
        <v>329516</v>
      </c>
      <c r="W27" s="22">
        <v>348761</v>
      </c>
      <c r="X27" s="22">
        <v>10568</v>
      </c>
      <c r="Y27" s="22">
        <v>0</v>
      </c>
      <c r="Z27" s="22">
        <v>0</v>
      </c>
      <c r="AA27" s="22">
        <v>0</v>
      </c>
      <c r="AB27" s="22">
        <v>101</v>
      </c>
      <c r="AC27" s="22">
        <v>0</v>
      </c>
      <c r="AD27" s="22">
        <v>0</v>
      </c>
      <c r="AE27" s="22">
        <v>1332360</v>
      </c>
      <c r="AF27" s="22">
        <v>0</v>
      </c>
      <c r="AG27" s="22">
        <v>0</v>
      </c>
      <c r="AH27" s="22">
        <v>0</v>
      </c>
      <c r="AI27" s="22">
        <v>11606787</v>
      </c>
      <c r="AJ27" s="22">
        <v>1944428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20572</v>
      </c>
      <c r="AQ27" s="22">
        <v>69712826</v>
      </c>
    </row>
    <row r="28" spans="1:43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0</v>
      </c>
      <c r="F28" s="22">
        <v>9075982</v>
      </c>
      <c r="G28" s="22">
        <v>438724</v>
      </c>
      <c r="H28" s="22">
        <v>1556079</v>
      </c>
      <c r="I28" s="22">
        <v>3421229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42415912</v>
      </c>
      <c r="P28" s="22">
        <v>0</v>
      </c>
      <c r="Q28" s="22">
        <v>10846553</v>
      </c>
      <c r="R28" s="22">
        <v>5650026</v>
      </c>
      <c r="S28" s="22">
        <v>0</v>
      </c>
      <c r="T28" s="22">
        <v>23433096</v>
      </c>
      <c r="U28" s="22">
        <v>23240593</v>
      </c>
      <c r="V28" s="22">
        <v>1389301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6336787</v>
      </c>
      <c r="AF28" s="22">
        <v>38487</v>
      </c>
      <c r="AG28" s="22">
        <v>0</v>
      </c>
      <c r="AH28" s="22">
        <v>0</v>
      </c>
      <c r="AI28" s="22">
        <v>25658622</v>
      </c>
      <c r="AJ28" s="22">
        <v>5808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153507199</v>
      </c>
    </row>
    <row r="29" spans="1:43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0</v>
      </c>
      <c r="F29" s="22">
        <v>22254</v>
      </c>
      <c r="G29" s="22">
        <v>0</v>
      </c>
      <c r="H29" s="22">
        <v>0</v>
      </c>
      <c r="I29" s="22">
        <v>48312</v>
      </c>
      <c r="J29" s="22">
        <v>0</v>
      </c>
      <c r="K29" s="22">
        <v>0</v>
      </c>
      <c r="L29" s="22">
        <v>0</v>
      </c>
      <c r="M29" s="22">
        <v>0</v>
      </c>
      <c r="N29" s="22">
        <v>173088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24764</v>
      </c>
      <c r="U29" s="22">
        <v>16068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13582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44817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342885</v>
      </c>
    </row>
    <row r="30" spans="1:43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165947</v>
      </c>
      <c r="G30" s="22">
        <v>0</v>
      </c>
      <c r="H30" s="22">
        <v>0</v>
      </c>
      <c r="I30" s="22">
        <v>219948</v>
      </c>
      <c r="J30" s="22">
        <v>0</v>
      </c>
      <c r="K30" s="22">
        <v>0</v>
      </c>
      <c r="L30" s="22">
        <v>0</v>
      </c>
      <c r="M30" s="22">
        <v>0</v>
      </c>
      <c r="N30" s="22">
        <v>1371875</v>
      </c>
      <c r="O30" s="22">
        <v>3020138</v>
      </c>
      <c r="P30" s="22">
        <v>35950</v>
      </c>
      <c r="Q30" s="22">
        <v>12544</v>
      </c>
      <c r="R30" s="22">
        <v>0</v>
      </c>
      <c r="S30" s="22">
        <v>0</v>
      </c>
      <c r="T30" s="22">
        <v>69181</v>
      </c>
      <c r="U30" s="22">
        <v>67529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28337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370063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5361512</v>
      </c>
    </row>
    <row r="31" spans="1:43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0</v>
      </c>
      <c r="F31" s="22">
        <v>34833</v>
      </c>
      <c r="G31" s="22">
        <v>0</v>
      </c>
      <c r="H31" s="22">
        <v>0</v>
      </c>
      <c r="I31" s="22">
        <v>100329</v>
      </c>
      <c r="J31" s="22">
        <v>1620</v>
      </c>
      <c r="K31" s="22">
        <v>0</v>
      </c>
      <c r="L31" s="22">
        <v>13485</v>
      </c>
      <c r="M31" s="22">
        <v>0</v>
      </c>
      <c r="N31" s="22">
        <v>0</v>
      </c>
      <c r="O31" s="22">
        <v>3424381</v>
      </c>
      <c r="P31" s="22">
        <v>14198</v>
      </c>
      <c r="Q31" s="22">
        <v>0</v>
      </c>
      <c r="R31" s="22">
        <v>0</v>
      </c>
      <c r="S31" s="22">
        <v>0</v>
      </c>
      <c r="T31" s="22">
        <v>50969</v>
      </c>
      <c r="U31" s="22">
        <v>50904</v>
      </c>
      <c r="V31" s="22">
        <v>61981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24867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3701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3781268</v>
      </c>
    </row>
    <row r="32" spans="1:43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322907</v>
      </c>
      <c r="G32" s="22">
        <v>0</v>
      </c>
      <c r="H32" s="22">
        <v>20540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3794785</v>
      </c>
      <c r="P32" s="22">
        <v>0</v>
      </c>
      <c r="Q32" s="22">
        <v>0</v>
      </c>
      <c r="R32" s="22">
        <v>0</v>
      </c>
      <c r="S32" s="22">
        <v>0</v>
      </c>
      <c r="T32" s="22">
        <v>21208</v>
      </c>
      <c r="U32" s="22">
        <v>27611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97753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53198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4338002</v>
      </c>
    </row>
    <row r="33" spans="1:43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0</v>
      </c>
      <c r="F33" s="22">
        <v>185860</v>
      </c>
      <c r="G33" s="22">
        <v>0</v>
      </c>
      <c r="H33" s="22">
        <v>0</v>
      </c>
      <c r="I33" s="22">
        <v>325401</v>
      </c>
      <c r="J33" s="22">
        <v>0</v>
      </c>
      <c r="K33" s="22">
        <v>0</v>
      </c>
      <c r="L33" s="22">
        <v>20829</v>
      </c>
      <c r="M33" s="22">
        <v>0</v>
      </c>
      <c r="N33" s="22">
        <v>1418677</v>
      </c>
      <c r="O33" s="22">
        <v>5218707</v>
      </c>
      <c r="P33" s="22">
        <v>286484</v>
      </c>
      <c r="Q33" s="22">
        <v>0</v>
      </c>
      <c r="R33" s="22">
        <v>164998</v>
      </c>
      <c r="S33" s="22">
        <v>0</v>
      </c>
      <c r="T33" s="22">
        <v>1109110</v>
      </c>
      <c r="U33" s="22">
        <v>548876</v>
      </c>
      <c r="V33" s="22">
        <v>17092</v>
      </c>
      <c r="W33" s="22">
        <v>0</v>
      </c>
      <c r="X33" s="22">
        <v>10366</v>
      </c>
      <c r="Y33" s="22">
        <v>0</v>
      </c>
      <c r="Z33" s="22">
        <v>0</v>
      </c>
      <c r="AA33" s="22">
        <v>0</v>
      </c>
      <c r="AB33" s="22">
        <v>0</v>
      </c>
      <c r="AC33" s="22">
        <v>9141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9315541</v>
      </c>
    </row>
    <row r="34" spans="1:43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0</v>
      </c>
      <c r="F34" s="22">
        <v>62214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1554561</v>
      </c>
      <c r="O34" s="22">
        <v>281875</v>
      </c>
      <c r="P34" s="22">
        <v>0</v>
      </c>
      <c r="Q34" s="22">
        <v>0</v>
      </c>
      <c r="R34" s="22">
        <v>0</v>
      </c>
      <c r="S34" s="22">
        <v>0</v>
      </c>
      <c r="T34" s="22">
        <v>322640</v>
      </c>
      <c r="U34" s="22">
        <v>99539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2320829</v>
      </c>
    </row>
    <row r="35" spans="1:43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41828</v>
      </c>
      <c r="G35" s="22">
        <v>0</v>
      </c>
      <c r="H35" s="22">
        <v>0</v>
      </c>
      <c r="I35" s="22">
        <v>69026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1940049</v>
      </c>
      <c r="P35" s="22">
        <v>0</v>
      </c>
      <c r="Q35" s="22">
        <v>0</v>
      </c>
      <c r="R35" s="22">
        <v>0</v>
      </c>
      <c r="S35" s="22">
        <v>0</v>
      </c>
      <c r="T35" s="22">
        <v>249124</v>
      </c>
      <c r="U35" s="22">
        <v>102929</v>
      </c>
      <c r="V35" s="22">
        <v>83326</v>
      </c>
      <c r="W35" s="22">
        <v>0</v>
      </c>
      <c r="X35" s="22">
        <v>0</v>
      </c>
      <c r="Y35" s="22">
        <v>0</v>
      </c>
      <c r="Z35" s="22">
        <v>0</v>
      </c>
      <c r="AA35" s="22">
        <v>7009</v>
      </c>
      <c r="AB35" s="22">
        <v>0</v>
      </c>
      <c r="AC35" s="22">
        <v>44286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2537577</v>
      </c>
    </row>
    <row r="36" spans="1:43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0</v>
      </c>
      <c r="F36" s="22">
        <v>222468</v>
      </c>
      <c r="G36" s="22">
        <v>0</v>
      </c>
      <c r="H36" s="22">
        <v>0</v>
      </c>
      <c r="I36" s="22">
        <v>746648</v>
      </c>
      <c r="J36" s="22">
        <v>10921</v>
      </c>
      <c r="K36" s="22">
        <v>151548</v>
      </c>
      <c r="L36" s="22">
        <v>119945</v>
      </c>
      <c r="M36" s="22">
        <v>0</v>
      </c>
      <c r="N36" s="22">
        <v>0</v>
      </c>
      <c r="O36" s="22">
        <v>15866269</v>
      </c>
      <c r="P36" s="22">
        <v>137021</v>
      </c>
      <c r="Q36" s="22">
        <v>0</v>
      </c>
      <c r="R36" s="22">
        <v>0</v>
      </c>
      <c r="S36" s="22">
        <v>0</v>
      </c>
      <c r="T36" s="22">
        <v>376215</v>
      </c>
      <c r="U36" s="22">
        <v>329834</v>
      </c>
      <c r="V36" s="22">
        <v>142817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48061</v>
      </c>
      <c r="AC36" s="22">
        <v>234866</v>
      </c>
      <c r="AD36" s="22">
        <v>0</v>
      </c>
      <c r="AE36" s="22">
        <v>0</v>
      </c>
      <c r="AF36" s="22">
        <v>0</v>
      </c>
      <c r="AG36" s="22">
        <v>0</v>
      </c>
      <c r="AH36" s="22">
        <v>444048</v>
      </c>
      <c r="AI36" s="22">
        <v>1331741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20162402</v>
      </c>
    </row>
    <row r="37" spans="1:43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0</v>
      </c>
      <c r="F37" s="22">
        <v>860738</v>
      </c>
      <c r="G37" s="22">
        <v>0</v>
      </c>
      <c r="H37" s="22">
        <v>16185</v>
      </c>
      <c r="I37" s="22">
        <v>274711</v>
      </c>
      <c r="J37" s="22">
        <v>0</v>
      </c>
      <c r="K37" s="22">
        <v>0</v>
      </c>
      <c r="L37" s="22">
        <v>0</v>
      </c>
      <c r="M37" s="22">
        <v>0</v>
      </c>
      <c r="N37" s="22">
        <v>1117514</v>
      </c>
      <c r="O37" s="22">
        <v>6821321</v>
      </c>
      <c r="P37" s="22">
        <v>0</v>
      </c>
      <c r="Q37" s="22">
        <v>0</v>
      </c>
      <c r="R37" s="22">
        <v>16824</v>
      </c>
      <c r="S37" s="22">
        <v>0</v>
      </c>
      <c r="T37" s="22">
        <v>306887</v>
      </c>
      <c r="U37" s="22">
        <v>381800</v>
      </c>
      <c r="V37" s="22">
        <v>18551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3506</v>
      </c>
      <c r="AC37" s="22">
        <v>95540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213900</v>
      </c>
      <c r="AJ37" s="22">
        <v>16900</v>
      </c>
      <c r="AK37" s="22">
        <v>3907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10148284</v>
      </c>
    </row>
    <row r="38" spans="1:43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0</v>
      </c>
      <c r="F38" s="22">
        <v>152544</v>
      </c>
      <c r="G38" s="22">
        <v>0</v>
      </c>
      <c r="H38" s="22">
        <v>27109</v>
      </c>
      <c r="I38" s="22">
        <v>119504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3547401</v>
      </c>
      <c r="P38" s="22">
        <v>0</v>
      </c>
      <c r="Q38" s="22">
        <v>0</v>
      </c>
      <c r="R38" s="22">
        <v>6578</v>
      </c>
      <c r="S38" s="22">
        <v>0</v>
      </c>
      <c r="T38" s="22">
        <v>281167</v>
      </c>
      <c r="U38" s="22">
        <v>120779</v>
      </c>
      <c r="V38" s="22">
        <v>1030165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388978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86227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5760452</v>
      </c>
    </row>
    <row r="39" spans="1:43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0</v>
      </c>
      <c r="F39" s="22">
        <v>28861</v>
      </c>
      <c r="G39" s="22">
        <v>0</v>
      </c>
      <c r="H39" s="22">
        <v>0</v>
      </c>
      <c r="I39" s="22">
        <v>20959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2568723</v>
      </c>
      <c r="P39" s="22">
        <v>0</v>
      </c>
      <c r="Q39" s="22">
        <v>0</v>
      </c>
      <c r="R39" s="22">
        <v>0</v>
      </c>
      <c r="S39" s="22">
        <v>0</v>
      </c>
      <c r="T39" s="22">
        <v>97626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185189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836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2902194</v>
      </c>
    </row>
    <row r="40" spans="1:43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26751</v>
      </c>
      <c r="G40" s="22">
        <v>0</v>
      </c>
      <c r="H40" s="22">
        <v>0</v>
      </c>
      <c r="I40" s="22">
        <v>67381</v>
      </c>
      <c r="J40" s="22">
        <v>0</v>
      </c>
      <c r="K40" s="22">
        <v>0</v>
      </c>
      <c r="L40" s="22">
        <v>0</v>
      </c>
      <c r="M40" s="22">
        <v>0</v>
      </c>
      <c r="N40" s="22">
        <v>129859</v>
      </c>
      <c r="O40" s="22">
        <v>3551898</v>
      </c>
      <c r="P40" s="22">
        <v>0</v>
      </c>
      <c r="Q40" s="22">
        <v>0</v>
      </c>
      <c r="R40" s="22">
        <v>0</v>
      </c>
      <c r="S40" s="22">
        <v>0</v>
      </c>
      <c r="T40" s="22">
        <v>402709</v>
      </c>
      <c r="U40" s="22">
        <v>15196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19797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4213591</v>
      </c>
    </row>
    <row r="41" spans="1:43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0</v>
      </c>
      <c r="F41" s="22">
        <v>95540</v>
      </c>
      <c r="G41" s="22">
        <v>0</v>
      </c>
      <c r="H41" s="22">
        <v>0</v>
      </c>
      <c r="I41" s="22">
        <v>486153</v>
      </c>
      <c r="J41" s="22">
        <v>0</v>
      </c>
      <c r="K41" s="22">
        <v>0</v>
      </c>
      <c r="L41" s="22">
        <v>49784</v>
      </c>
      <c r="M41" s="22">
        <v>0</v>
      </c>
      <c r="N41" s="22">
        <v>537709</v>
      </c>
      <c r="O41" s="22">
        <v>20532926</v>
      </c>
      <c r="P41" s="22">
        <v>12432</v>
      </c>
      <c r="Q41" s="22">
        <v>0</v>
      </c>
      <c r="R41" s="22">
        <v>0</v>
      </c>
      <c r="S41" s="22">
        <v>0</v>
      </c>
      <c r="T41" s="22">
        <v>127303</v>
      </c>
      <c r="U41" s="22">
        <v>376724</v>
      </c>
      <c r="V41" s="22">
        <v>1022103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152812</v>
      </c>
      <c r="AC41" s="22">
        <v>243483</v>
      </c>
      <c r="AD41" s="22">
        <v>0</v>
      </c>
      <c r="AE41" s="22">
        <v>0</v>
      </c>
      <c r="AF41" s="22">
        <v>0</v>
      </c>
      <c r="AG41" s="22">
        <v>422620</v>
      </c>
      <c r="AH41" s="22">
        <v>0</v>
      </c>
      <c r="AI41" s="22">
        <v>81085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24140674</v>
      </c>
    </row>
    <row r="42" spans="1:43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0</v>
      </c>
      <c r="F42" s="22">
        <v>185005</v>
      </c>
      <c r="G42" s="22">
        <v>0</v>
      </c>
      <c r="H42" s="22">
        <v>0</v>
      </c>
      <c r="I42" s="22">
        <v>453416</v>
      </c>
      <c r="J42" s="22">
        <v>0</v>
      </c>
      <c r="K42" s="22">
        <v>0</v>
      </c>
      <c r="L42" s="22">
        <v>0</v>
      </c>
      <c r="M42" s="22">
        <v>0</v>
      </c>
      <c r="N42" s="22">
        <v>1317137</v>
      </c>
      <c r="O42" s="22">
        <v>3523029</v>
      </c>
      <c r="P42" s="22">
        <v>0</v>
      </c>
      <c r="Q42" s="22">
        <v>0</v>
      </c>
      <c r="R42" s="22">
        <v>0</v>
      </c>
      <c r="S42" s="22">
        <v>0</v>
      </c>
      <c r="T42" s="22">
        <v>1833504</v>
      </c>
      <c r="U42" s="22">
        <v>217221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205244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7734556</v>
      </c>
    </row>
    <row r="43" spans="1:43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35110</v>
      </c>
      <c r="G43" s="22">
        <v>0</v>
      </c>
      <c r="H43" s="22">
        <v>0</v>
      </c>
      <c r="I43" s="22">
        <v>28530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1136844</v>
      </c>
      <c r="P43" s="22">
        <v>70002</v>
      </c>
      <c r="Q43" s="22">
        <v>0</v>
      </c>
      <c r="R43" s="22">
        <v>0</v>
      </c>
      <c r="S43" s="22">
        <v>0</v>
      </c>
      <c r="T43" s="22">
        <v>126473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5933</v>
      </c>
      <c r="AA43" s="22">
        <v>0</v>
      </c>
      <c r="AB43" s="22">
        <v>0</v>
      </c>
      <c r="AC43" s="22">
        <v>32917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15347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1451156</v>
      </c>
    </row>
    <row r="44" spans="1:43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0</v>
      </c>
      <c r="F44" s="22">
        <v>276142</v>
      </c>
      <c r="G44" s="22">
        <v>0</v>
      </c>
      <c r="H44" s="22">
        <v>26834</v>
      </c>
      <c r="I44" s="22">
        <v>0</v>
      </c>
      <c r="J44" s="22">
        <v>1872</v>
      </c>
      <c r="K44" s="22">
        <v>0</v>
      </c>
      <c r="L44" s="22">
        <v>0</v>
      </c>
      <c r="M44" s="22">
        <v>3579</v>
      </c>
      <c r="N44" s="22">
        <v>0</v>
      </c>
      <c r="O44" s="22">
        <v>3837271</v>
      </c>
      <c r="P44" s="22">
        <v>9223</v>
      </c>
      <c r="Q44" s="22">
        <v>0</v>
      </c>
      <c r="R44" s="22">
        <v>0</v>
      </c>
      <c r="S44" s="22">
        <v>0</v>
      </c>
      <c r="T44" s="22">
        <v>125083</v>
      </c>
      <c r="U44" s="22">
        <v>54107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89889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60094</v>
      </c>
      <c r="AJ44" s="22">
        <v>11707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4495801</v>
      </c>
    </row>
    <row r="45" spans="1:43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0</v>
      </c>
      <c r="F45" s="22">
        <v>245854</v>
      </c>
      <c r="G45" s="22">
        <v>0</v>
      </c>
      <c r="H45" s="22">
        <v>0</v>
      </c>
      <c r="I45" s="22">
        <v>851864</v>
      </c>
      <c r="J45" s="22">
        <v>42190</v>
      </c>
      <c r="K45" s="22">
        <v>19621</v>
      </c>
      <c r="L45" s="22">
        <v>0</v>
      </c>
      <c r="M45" s="22">
        <v>0</v>
      </c>
      <c r="N45" s="22">
        <v>0</v>
      </c>
      <c r="O45" s="22">
        <v>13472876</v>
      </c>
      <c r="P45" s="22">
        <v>10767</v>
      </c>
      <c r="Q45" s="22">
        <v>0</v>
      </c>
      <c r="R45" s="22">
        <v>0</v>
      </c>
      <c r="S45" s="22">
        <v>0</v>
      </c>
      <c r="T45" s="22">
        <v>1143571</v>
      </c>
      <c r="U45" s="22">
        <v>141643</v>
      </c>
      <c r="V45" s="22">
        <v>4815</v>
      </c>
      <c r="W45" s="22">
        <v>0</v>
      </c>
      <c r="X45" s="22">
        <v>0</v>
      </c>
      <c r="Y45" s="22">
        <v>0</v>
      </c>
      <c r="Z45" s="22">
        <v>66127</v>
      </c>
      <c r="AA45" s="22">
        <v>0</v>
      </c>
      <c r="AB45" s="22">
        <v>0</v>
      </c>
      <c r="AC45" s="22">
        <v>24855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950257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16974440</v>
      </c>
    </row>
    <row r="46" spans="1:43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0</v>
      </c>
      <c r="F46" s="22">
        <v>260026</v>
      </c>
      <c r="G46" s="22">
        <v>0</v>
      </c>
      <c r="H46" s="22">
        <v>0</v>
      </c>
      <c r="I46" s="22">
        <v>176862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1679794</v>
      </c>
      <c r="P46" s="22">
        <v>0</v>
      </c>
      <c r="Q46" s="22">
        <v>0</v>
      </c>
      <c r="R46" s="22">
        <v>0</v>
      </c>
      <c r="S46" s="22">
        <v>0</v>
      </c>
      <c r="T46" s="22">
        <v>219770</v>
      </c>
      <c r="U46" s="22">
        <v>37614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1197</v>
      </c>
      <c r="AC46" s="22">
        <v>75693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64544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2515500</v>
      </c>
    </row>
    <row r="47" spans="1:43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0</v>
      </c>
      <c r="F47" s="22">
        <v>890417</v>
      </c>
      <c r="G47" s="22">
        <v>762651</v>
      </c>
      <c r="H47" s="22">
        <v>0</v>
      </c>
      <c r="I47" s="22">
        <v>1023991</v>
      </c>
      <c r="J47" s="22">
        <v>0</v>
      </c>
      <c r="K47" s="22">
        <v>0</v>
      </c>
      <c r="L47" s="22">
        <v>253137</v>
      </c>
      <c r="M47" s="22">
        <v>0</v>
      </c>
      <c r="N47" s="22">
        <v>39141</v>
      </c>
      <c r="O47" s="22">
        <v>21217501</v>
      </c>
      <c r="P47" s="22">
        <v>0</v>
      </c>
      <c r="Q47" s="22">
        <v>19905</v>
      </c>
      <c r="R47" s="22">
        <v>8058</v>
      </c>
      <c r="S47" s="22">
        <v>0</v>
      </c>
      <c r="T47" s="22">
        <v>121312</v>
      </c>
      <c r="U47" s="22">
        <v>113659</v>
      </c>
      <c r="V47" s="22">
        <v>1619021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148386</v>
      </c>
      <c r="AC47" s="22">
        <v>251151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2711236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29179566</v>
      </c>
    </row>
    <row r="48" spans="1:43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0</v>
      </c>
      <c r="F48" s="22">
        <v>836353</v>
      </c>
      <c r="G48" s="22">
        <v>0</v>
      </c>
      <c r="H48" s="22">
        <v>1699624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1896786</v>
      </c>
      <c r="O48" s="22">
        <v>14064767</v>
      </c>
      <c r="P48" s="22">
        <v>22077</v>
      </c>
      <c r="Q48" s="22">
        <v>0</v>
      </c>
      <c r="R48" s="22">
        <v>0</v>
      </c>
      <c r="S48" s="22">
        <v>0</v>
      </c>
      <c r="T48" s="22">
        <v>2502809</v>
      </c>
      <c r="U48" s="22">
        <v>1184520</v>
      </c>
      <c r="V48" s="22">
        <v>351972</v>
      </c>
      <c r="W48" s="22">
        <v>0</v>
      </c>
      <c r="X48" s="22">
        <v>12416</v>
      </c>
      <c r="Y48" s="22">
        <v>0</v>
      </c>
      <c r="Z48" s="22">
        <v>0</v>
      </c>
      <c r="AA48" s="22">
        <v>0</v>
      </c>
      <c r="AB48" s="22">
        <v>0</v>
      </c>
      <c r="AC48" s="22">
        <v>204137</v>
      </c>
      <c r="AD48" s="22">
        <v>0</v>
      </c>
      <c r="AE48" s="22">
        <v>0</v>
      </c>
      <c r="AF48" s="22">
        <v>89910</v>
      </c>
      <c r="AG48" s="22">
        <v>0</v>
      </c>
      <c r="AH48" s="22">
        <v>0</v>
      </c>
      <c r="AI48" s="22">
        <v>2203665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25069036</v>
      </c>
    </row>
    <row r="49" spans="1:43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128813</v>
      </c>
      <c r="G49" s="22">
        <v>0</v>
      </c>
      <c r="H49" s="22">
        <v>0</v>
      </c>
      <c r="I49" s="22">
        <v>421953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4133907</v>
      </c>
      <c r="P49" s="22">
        <v>0</v>
      </c>
      <c r="Q49" s="22">
        <v>0</v>
      </c>
      <c r="R49" s="22">
        <v>0</v>
      </c>
      <c r="S49" s="22">
        <v>0</v>
      </c>
      <c r="T49" s="22">
        <v>963070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98153</v>
      </c>
      <c r="AB49" s="22">
        <v>0</v>
      </c>
      <c r="AC49" s="22">
        <v>60767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239228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6045891</v>
      </c>
    </row>
    <row r="50" spans="1:43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0</v>
      </c>
      <c r="F50" s="22">
        <v>384534</v>
      </c>
      <c r="G50" s="22">
        <v>87631</v>
      </c>
      <c r="H50" s="22">
        <v>0</v>
      </c>
      <c r="I50" s="22">
        <v>186733</v>
      </c>
      <c r="J50" s="22">
        <v>2299</v>
      </c>
      <c r="K50" s="22">
        <v>0</v>
      </c>
      <c r="L50" s="22">
        <v>36753</v>
      </c>
      <c r="M50" s="22">
        <v>0</v>
      </c>
      <c r="N50" s="22">
        <v>0</v>
      </c>
      <c r="O50" s="22">
        <v>4118094</v>
      </c>
      <c r="P50" s="22">
        <v>14613</v>
      </c>
      <c r="Q50" s="22">
        <v>6500</v>
      </c>
      <c r="R50" s="22">
        <v>0</v>
      </c>
      <c r="S50" s="22">
        <v>0</v>
      </c>
      <c r="T50" s="22">
        <v>19293</v>
      </c>
      <c r="U50" s="22">
        <v>165902</v>
      </c>
      <c r="V50" s="22">
        <v>93013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67187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106749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5289301</v>
      </c>
    </row>
    <row r="51" spans="1:43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276087</v>
      </c>
      <c r="G51" s="22">
        <v>0</v>
      </c>
      <c r="H51" s="22">
        <v>63667</v>
      </c>
      <c r="I51" s="22">
        <v>359985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21228468</v>
      </c>
      <c r="P51" s="22">
        <v>0</v>
      </c>
      <c r="Q51" s="22">
        <v>0</v>
      </c>
      <c r="R51" s="22">
        <v>0</v>
      </c>
      <c r="S51" s="22">
        <v>0</v>
      </c>
      <c r="T51" s="22">
        <v>248848</v>
      </c>
      <c r="U51" s="22">
        <v>303117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2070</v>
      </c>
      <c r="AC51" s="22">
        <v>202548</v>
      </c>
      <c r="AD51" s="22">
        <v>239262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22924052</v>
      </c>
    </row>
    <row r="52" spans="1:43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0</v>
      </c>
      <c r="F52" s="22">
        <v>73810</v>
      </c>
      <c r="G52" s="22">
        <v>0</v>
      </c>
      <c r="H52" s="22">
        <v>0</v>
      </c>
      <c r="I52" s="22">
        <v>246539</v>
      </c>
      <c r="J52" s="22">
        <v>0</v>
      </c>
      <c r="K52" s="22">
        <v>0</v>
      </c>
      <c r="L52" s="22">
        <v>6691</v>
      </c>
      <c r="M52" s="22">
        <v>0</v>
      </c>
      <c r="N52" s="22">
        <v>0</v>
      </c>
      <c r="O52" s="22">
        <v>2285801</v>
      </c>
      <c r="P52" s="22">
        <v>0</v>
      </c>
      <c r="Q52" s="22">
        <v>0</v>
      </c>
      <c r="R52" s="22">
        <v>0</v>
      </c>
      <c r="S52" s="22">
        <v>0</v>
      </c>
      <c r="T52" s="22">
        <v>184185</v>
      </c>
      <c r="U52" s="22">
        <v>0</v>
      </c>
      <c r="V52" s="22">
        <v>0</v>
      </c>
      <c r="W52" s="22">
        <v>0</v>
      </c>
      <c r="X52" s="22">
        <v>333</v>
      </c>
      <c r="Y52" s="22">
        <v>0</v>
      </c>
      <c r="Z52" s="22">
        <v>0</v>
      </c>
      <c r="AA52" s="22">
        <v>0</v>
      </c>
      <c r="AB52" s="22">
        <v>0</v>
      </c>
      <c r="AC52" s="22">
        <v>121517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2918876</v>
      </c>
    </row>
    <row r="53" spans="1:43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0</v>
      </c>
      <c r="F53" s="22">
        <v>251634</v>
      </c>
      <c r="G53" s="22">
        <v>0</v>
      </c>
      <c r="H53" s="22">
        <v>12477</v>
      </c>
      <c r="I53" s="22">
        <v>1133715</v>
      </c>
      <c r="J53" s="22">
        <v>75371</v>
      </c>
      <c r="K53" s="22">
        <v>4466</v>
      </c>
      <c r="L53" s="22">
        <v>0</v>
      </c>
      <c r="M53" s="22">
        <v>0</v>
      </c>
      <c r="N53" s="22">
        <v>0</v>
      </c>
      <c r="O53" s="22">
        <v>13572430</v>
      </c>
      <c r="P53" s="22">
        <v>0</v>
      </c>
      <c r="Q53" s="22">
        <v>65302</v>
      </c>
      <c r="R53" s="22">
        <v>0</v>
      </c>
      <c r="S53" s="22">
        <v>0</v>
      </c>
      <c r="T53" s="22">
        <v>745481</v>
      </c>
      <c r="U53" s="22">
        <v>686673</v>
      </c>
      <c r="V53" s="22">
        <v>29087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216</v>
      </c>
      <c r="AC53" s="22">
        <v>33094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269872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16879818</v>
      </c>
    </row>
    <row r="54" spans="1:43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0</v>
      </c>
      <c r="F54" s="22">
        <v>92366</v>
      </c>
      <c r="G54" s="22">
        <v>0</v>
      </c>
      <c r="H54" s="22">
        <v>0</v>
      </c>
      <c r="I54" s="22">
        <v>221614</v>
      </c>
      <c r="J54" s="22">
        <v>0</v>
      </c>
      <c r="K54" s="22">
        <v>0</v>
      </c>
      <c r="L54" s="22">
        <v>2619</v>
      </c>
      <c r="M54" s="22">
        <v>0</v>
      </c>
      <c r="N54" s="22">
        <v>489223</v>
      </c>
      <c r="O54" s="22">
        <v>4853165</v>
      </c>
      <c r="P54" s="22">
        <v>0</v>
      </c>
      <c r="Q54" s="22">
        <v>0</v>
      </c>
      <c r="R54" s="22">
        <v>0</v>
      </c>
      <c r="S54" s="22">
        <v>0</v>
      </c>
      <c r="T54" s="22">
        <v>857700</v>
      </c>
      <c r="U54" s="22">
        <v>637207</v>
      </c>
      <c r="V54" s="22">
        <v>22268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4656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474056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7654874</v>
      </c>
    </row>
    <row r="55" spans="1:43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123191</v>
      </c>
      <c r="H55" s="22">
        <v>0</v>
      </c>
      <c r="I55" s="22">
        <v>7706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6547289</v>
      </c>
      <c r="P55" s="22">
        <v>0</v>
      </c>
      <c r="Q55" s="22">
        <v>0</v>
      </c>
      <c r="R55" s="22">
        <v>0</v>
      </c>
      <c r="S55" s="22">
        <v>0</v>
      </c>
      <c r="T55" s="22">
        <v>1067652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33244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2951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7782033</v>
      </c>
    </row>
    <row r="56" spans="1:43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60618</v>
      </c>
      <c r="G56" s="22">
        <v>0</v>
      </c>
      <c r="H56" s="22">
        <v>0</v>
      </c>
      <c r="I56" s="22">
        <v>191608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1438896</v>
      </c>
      <c r="P56" s="22">
        <v>0</v>
      </c>
      <c r="Q56" s="22">
        <v>0</v>
      </c>
      <c r="R56" s="22">
        <v>0</v>
      </c>
      <c r="S56" s="22">
        <v>0</v>
      </c>
      <c r="T56" s="22">
        <v>35864</v>
      </c>
      <c r="U56" s="22">
        <v>23961</v>
      </c>
      <c r="V56" s="22">
        <v>34160</v>
      </c>
      <c r="W56" s="22">
        <v>0</v>
      </c>
      <c r="X56" s="22">
        <v>0</v>
      </c>
      <c r="Y56" s="22">
        <v>0</v>
      </c>
      <c r="Z56" s="22">
        <v>1034</v>
      </c>
      <c r="AA56" s="22">
        <v>0</v>
      </c>
      <c r="AB56" s="22">
        <v>0</v>
      </c>
      <c r="AC56" s="22">
        <v>25875</v>
      </c>
      <c r="AD56" s="22">
        <v>0</v>
      </c>
      <c r="AE56" s="22">
        <v>0</v>
      </c>
      <c r="AF56" s="22">
        <v>0</v>
      </c>
      <c r="AG56" s="22">
        <v>0</v>
      </c>
      <c r="AH56" s="22">
        <v>9526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1821542</v>
      </c>
    </row>
    <row r="57" spans="1:43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0</v>
      </c>
      <c r="F57" s="22">
        <v>203427</v>
      </c>
      <c r="G57" s="22">
        <v>0</v>
      </c>
      <c r="H57" s="22">
        <v>32843</v>
      </c>
      <c r="I57" s="22">
        <v>112882</v>
      </c>
      <c r="J57" s="22">
        <v>0</v>
      </c>
      <c r="K57" s="22">
        <v>0</v>
      </c>
      <c r="L57" s="22">
        <v>7146</v>
      </c>
      <c r="M57" s="22">
        <v>0</v>
      </c>
      <c r="N57" s="22">
        <v>0</v>
      </c>
      <c r="O57" s="22">
        <v>13551115</v>
      </c>
      <c r="P57" s="22">
        <v>154423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6253</v>
      </c>
      <c r="AC57" s="22">
        <v>126480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14820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14209389</v>
      </c>
    </row>
    <row r="58" spans="1:43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0</v>
      </c>
      <c r="F58" s="22">
        <v>623909</v>
      </c>
      <c r="G58" s="22">
        <v>0</v>
      </c>
      <c r="H58" s="22">
        <v>0</v>
      </c>
      <c r="I58" s="22">
        <v>353987</v>
      </c>
      <c r="J58" s="22">
        <v>7835</v>
      </c>
      <c r="K58" s="22">
        <v>0</v>
      </c>
      <c r="L58" s="22">
        <v>25721</v>
      </c>
      <c r="M58" s="22">
        <v>0</v>
      </c>
      <c r="N58" s="22">
        <v>10370</v>
      </c>
      <c r="O58" s="22">
        <v>5767728</v>
      </c>
      <c r="P58" s="22">
        <v>9575</v>
      </c>
      <c r="Q58" s="22">
        <v>0</v>
      </c>
      <c r="R58" s="22">
        <v>0</v>
      </c>
      <c r="S58" s="22">
        <v>0</v>
      </c>
      <c r="T58" s="22">
        <v>930057</v>
      </c>
      <c r="U58" s="22">
        <v>194644</v>
      </c>
      <c r="V58" s="22">
        <v>3347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314173</v>
      </c>
      <c r="AD58" s="22">
        <v>0</v>
      </c>
      <c r="AE58" s="22">
        <v>0</v>
      </c>
      <c r="AF58" s="22">
        <v>0</v>
      </c>
      <c r="AG58" s="22">
        <v>11067</v>
      </c>
      <c r="AH58" s="22">
        <v>0</v>
      </c>
      <c r="AI58" s="22">
        <v>48326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8300739</v>
      </c>
    </row>
    <row r="59" spans="1:43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0</v>
      </c>
      <c r="F59" s="22">
        <v>79692</v>
      </c>
      <c r="G59" s="22">
        <v>0</v>
      </c>
      <c r="H59" s="22">
        <v>0</v>
      </c>
      <c r="I59" s="22">
        <v>91472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2300674</v>
      </c>
      <c r="P59" s="22">
        <v>0</v>
      </c>
      <c r="Q59" s="22">
        <v>0</v>
      </c>
      <c r="R59" s="22">
        <v>0</v>
      </c>
      <c r="S59" s="22">
        <v>0</v>
      </c>
      <c r="T59" s="22">
        <v>1366804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19263</v>
      </c>
      <c r="AC59" s="22">
        <v>5025</v>
      </c>
      <c r="AD59" s="22">
        <v>0</v>
      </c>
      <c r="AE59" s="22">
        <v>0</v>
      </c>
      <c r="AF59" s="22">
        <v>0</v>
      </c>
      <c r="AG59" s="22">
        <v>0</v>
      </c>
      <c r="AH59" s="22">
        <v>1243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3864173</v>
      </c>
    </row>
    <row r="60" spans="1:43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0</v>
      </c>
      <c r="F60" s="22">
        <v>483048</v>
      </c>
      <c r="G60" s="22">
        <v>0</v>
      </c>
      <c r="H60" s="22">
        <v>0</v>
      </c>
      <c r="I60" s="22">
        <v>48447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6485950</v>
      </c>
      <c r="P60" s="22">
        <v>0</v>
      </c>
      <c r="Q60" s="22">
        <v>0</v>
      </c>
      <c r="R60" s="22">
        <v>558261</v>
      </c>
      <c r="S60" s="22">
        <v>0</v>
      </c>
      <c r="T60" s="22">
        <v>593617</v>
      </c>
      <c r="U60" s="22">
        <v>281958</v>
      </c>
      <c r="V60" s="22">
        <v>389356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278954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131598</v>
      </c>
      <c r="AJ60" s="22">
        <v>200764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9451953</v>
      </c>
    </row>
    <row r="61" spans="1:43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0</v>
      </c>
      <c r="F61" s="22">
        <v>132046</v>
      </c>
      <c r="G61" s="22">
        <v>0</v>
      </c>
      <c r="H61" s="22">
        <v>0</v>
      </c>
      <c r="I61" s="22">
        <v>614831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5158133</v>
      </c>
      <c r="P61" s="22">
        <v>13107</v>
      </c>
      <c r="Q61" s="22">
        <v>0</v>
      </c>
      <c r="R61" s="22">
        <v>0</v>
      </c>
      <c r="S61" s="22">
        <v>0</v>
      </c>
      <c r="T61" s="22">
        <v>3115481</v>
      </c>
      <c r="U61" s="22">
        <v>1868</v>
      </c>
      <c r="V61" s="22">
        <v>31725</v>
      </c>
      <c r="W61" s="22">
        <v>0</v>
      </c>
      <c r="X61" s="22">
        <v>0</v>
      </c>
      <c r="Y61" s="22">
        <v>177214</v>
      </c>
      <c r="Z61" s="22">
        <v>0</v>
      </c>
      <c r="AA61" s="22">
        <v>137155</v>
      </c>
      <c r="AB61" s="22">
        <v>0</v>
      </c>
      <c r="AC61" s="22">
        <v>0</v>
      </c>
      <c r="AD61" s="22">
        <v>0</v>
      </c>
      <c r="AE61" s="22">
        <v>663072</v>
      </c>
      <c r="AF61" s="22">
        <v>0</v>
      </c>
      <c r="AG61" s="22">
        <v>0</v>
      </c>
      <c r="AH61" s="22">
        <v>0</v>
      </c>
      <c r="AI61" s="22">
        <v>2888990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12933622</v>
      </c>
    </row>
    <row r="62" spans="1:43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1899</v>
      </c>
      <c r="F62" s="22">
        <v>126257</v>
      </c>
      <c r="G62" s="22">
        <v>0</v>
      </c>
      <c r="H62" s="22">
        <v>0</v>
      </c>
      <c r="I62" s="22">
        <v>81616</v>
      </c>
      <c r="J62" s="22">
        <v>0</v>
      </c>
      <c r="K62" s="22">
        <v>0</v>
      </c>
      <c r="L62" s="22">
        <v>10997</v>
      </c>
      <c r="M62" s="22">
        <v>0</v>
      </c>
      <c r="N62" s="22">
        <v>0</v>
      </c>
      <c r="O62" s="22">
        <v>1513958</v>
      </c>
      <c r="P62" s="22">
        <v>0</v>
      </c>
      <c r="Q62" s="22">
        <v>0</v>
      </c>
      <c r="R62" s="22">
        <v>0</v>
      </c>
      <c r="S62" s="22">
        <v>0</v>
      </c>
      <c r="T62" s="22">
        <v>273079</v>
      </c>
      <c r="U62" s="22">
        <v>72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9515</v>
      </c>
      <c r="AC62" s="22">
        <v>96989</v>
      </c>
      <c r="AD62" s="22">
        <v>33543</v>
      </c>
      <c r="AE62" s="22">
        <v>0</v>
      </c>
      <c r="AF62" s="22">
        <v>0</v>
      </c>
      <c r="AG62" s="22">
        <v>0</v>
      </c>
      <c r="AH62" s="22">
        <v>0</v>
      </c>
      <c r="AI62" s="22">
        <v>23303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2171228</v>
      </c>
    </row>
    <row r="63" spans="1:43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0</v>
      </c>
      <c r="F63" s="22">
        <v>810116</v>
      </c>
      <c r="G63" s="22">
        <v>0</v>
      </c>
      <c r="H63" s="22">
        <v>0</v>
      </c>
      <c r="I63" s="22">
        <v>200651</v>
      </c>
      <c r="J63" s="22">
        <v>143284</v>
      </c>
      <c r="K63" s="22">
        <v>182453</v>
      </c>
      <c r="L63" s="22">
        <v>18550</v>
      </c>
      <c r="M63" s="22">
        <v>0</v>
      </c>
      <c r="N63" s="22">
        <v>4077579</v>
      </c>
      <c r="O63" s="22">
        <v>5201</v>
      </c>
      <c r="P63" s="22">
        <v>0</v>
      </c>
      <c r="Q63" s="22">
        <v>0</v>
      </c>
      <c r="R63" s="22">
        <v>942454</v>
      </c>
      <c r="S63" s="22">
        <v>12608</v>
      </c>
      <c r="T63" s="22">
        <v>1046049</v>
      </c>
      <c r="U63" s="22">
        <v>1094979</v>
      </c>
      <c r="V63" s="22">
        <v>416100</v>
      </c>
      <c r="W63" s="22">
        <v>0</v>
      </c>
      <c r="X63" s="22">
        <v>0</v>
      </c>
      <c r="Y63" s="22">
        <v>0</v>
      </c>
      <c r="Z63" s="22">
        <v>921</v>
      </c>
      <c r="AA63" s="22">
        <v>0</v>
      </c>
      <c r="AB63" s="22">
        <v>61325</v>
      </c>
      <c r="AC63" s="22">
        <v>10805</v>
      </c>
      <c r="AD63" s="22">
        <v>10202817</v>
      </c>
      <c r="AE63" s="22">
        <v>0</v>
      </c>
      <c r="AF63" s="22">
        <v>0</v>
      </c>
      <c r="AG63" s="22">
        <v>0</v>
      </c>
      <c r="AH63" s="22">
        <v>0</v>
      </c>
      <c r="AI63" s="22">
        <v>885523</v>
      </c>
      <c r="AJ63" s="22">
        <v>53445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20164860</v>
      </c>
    </row>
    <row r="64" spans="1:43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71347</v>
      </c>
      <c r="G64" s="22">
        <v>0</v>
      </c>
      <c r="H64" s="22">
        <v>0</v>
      </c>
      <c r="I64" s="22">
        <v>76570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668464</v>
      </c>
      <c r="P64" s="22">
        <v>0</v>
      </c>
      <c r="Q64" s="22">
        <v>0</v>
      </c>
      <c r="R64" s="22">
        <v>0</v>
      </c>
      <c r="S64" s="22">
        <v>0</v>
      </c>
      <c r="T64" s="22">
        <v>14130</v>
      </c>
      <c r="U64" s="22">
        <v>20664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87138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55425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993738</v>
      </c>
    </row>
    <row r="65" spans="1:43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150904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1948387</v>
      </c>
      <c r="P65" s="22">
        <v>781558</v>
      </c>
      <c r="Q65" s="22">
        <v>0</v>
      </c>
      <c r="R65" s="22">
        <v>0</v>
      </c>
      <c r="S65" s="22">
        <v>0</v>
      </c>
      <c r="T65" s="22">
        <v>776259</v>
      </c>
      <c r="U65" s="22">
        <v>64062</v>
      </c>
      <c r="V65" s="22">
        <v>8285</v>
      </c>
      <c r="W65" s="22">
        <v>35477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9153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3774085</v>
      </c>
    </row>
    <row r="66" spans="1:43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45596</v>
      </c>
      <c r="G66" s="22">
        <v>0</v>
      </c>
      <c r="H66" s="22">
        <v>0</v>
      </c>
      <c r="I66" s="22">
        <v>158025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4100635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344843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23485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4672584</v>
      </c>
    </row>
    <row r="67" spans="1:43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47498</v>
      </c>
      <c r="G67" s="22">
        <v>0</v>
      </c>
      <c r="H67" s="22">
        <v>0</v>
      </c>
      <c r="I67" s="22">
        <v>268244</v>
      </c>
      <c r="J67" s="22">
        <v>0</v>
      </c>
      <c r="K67" s="22">
        <v>0</v>
      </c>
      <c r="L67" s="22">
        <v>20959</v>
      </c>
      <c r="M67" s="22">
        <v>0</v>
      </c>
      <c r="N67" s="22">
        <v>0</v>
      </c>
      <c r="O67" s="22">
        <v>9154845</v>
      </c>
      <c r="P67" s="22">
        <v>13866</v>
      </c>
      <c r="Q67" s="22">
        <v>0</v>
      </c>
      <c r="R67" s="22">
        <v>0</v>
      </c>
      <c r="S67" s="22">
        <v>0</v>
      </c>
      <c r="T67" s="22">
        <v>40517</v>
      </c>
      <c r="U67" s="22">
        <v>14474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58018</v>
      </c>
      <c r="AB67" s="22">
        <v>12162</v>
      </c>
      <c r="AC67" s="22">
        <v>196187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68803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9895573</v>
      </c>
    </row>
    <row r="68" spans="1:43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20122</v>
      </c>
      <c r="G68" s="22">
        <v>0</v>
      </c>
      <c r="H68" s="22">
        <v>0</v>
      </c>
      <c r="I68" s="22">
        <v>2280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304533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2415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29657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1042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360049</v>
      </c>
    </row>
    <row r="69" spans="1:43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477283</v>
      </c>
      <c r="G69" s="22">
        <v>0</v>
      </c>
      <c r="H69" s="22">
        <v>0</v>
      </c>
      <c r="I69" s="22">
        <v>0</v>
      </c>
      <c r="J69" s="22">
        <v>730109</v>
      </c>
      <c r="K69" s="22">
        <v>0</v>
      </c>
      <c r="L69" s="22">
        <v>114956</v>
      </c>
      <c r="M69" s="22">
        <v>109922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31081275</v>
      </c>
      <c r="T69" s="22">
        <v>809993</v>
      </c>
      <c r="U69" s="22">
        <v>374437</v>
      </c>
      <c r="V69" s="22">
        <v>7882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20988</v>
      </c>
      <c r="AC69" s="22">
        <v>106825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283628</v>
      </c>
      <c r="AM69" s="22">
        <v>0</v>
      </c>
      <c r="AN69" s="22">
        <v>0</v>
      </c>
      <c r="AO69" s="22">
        <v>0</v>
      </c>
      <c r="AP69" s="22">
        <v>0</v>
      </c>
      <c r="AQ69" s="22">
        <v>34117298</v>
      </c>
    </row>
    <row r="70" spans="1:43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0</v>
      </c>
      <c r="F70" s="22">
        <v>2166002</v>
      </c>
      <c r="G70" s="22">
        <v>22898</v>
      </c>
      <c r="H70" s="22">
        <v>38942</v>
      </c>
      <c r="I70" s="22">
        <v>1164522</v>
      </c>
      <c r="J70" s="22">
        <v>5296</v>
      </c>
      <c r="K70" s="22">
        <v>0</v>
      </c>
      <c r="L70" s="22">
        <v>0</v>
      </c>
      <c r="M70" s="22">
        <v>0</v>
      </c>
      <c r="N70" s="22">
        <v>1076375</v>
      </c>
      <c r="O70" s="22">
        <v>17477167</v>
      </c>
      <c r="P70" s="22">
        <v>0</v>
      </c>
      <c r="Q70" s="22">
        <v>0</v>
      </c>
      <c r="R70" s="22">
        <v>1828119</v>
      </c>
      <c r="S70" s="22">
        <v>0</v>
      </c>
      <c r="T70" s="22">
        <v>2083717</v>
      </c>
      <c r="U70" s="22">
        <v>2492934</v>
      </c>
      <c r="V70" s="22">
        <v>35511</v>
      </c>
      <c r="W70" s="22">
        <v>0</v>
      </c>
      <c r="X70" s="22">
        <v>0</v>
      </c>
      <c r="Y70" s="22">
        <v>0</v>
      </c>
      <c r="Z70" s="22">
        <v>57739</v>
      </c>
      <c r="AA70" s="22">
        <v>0</v>
      </c>
      <c r="AB70" s="22">
        <v>0</v>
      </c>
      <c r="AC70" s="22">
        <v>27447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664899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29141568</v>
      </c>
    </row>
    <row r="71" spans="1:43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498715</v>
      </c>
      <c r="G71" s="22">
        <v>0</v>
      </c>
      <c r="H71" s="22">
        <v>0</v>
      </c>
      <c r="I71" s="22">
        <v>321011</v>
      </c>
      <c r="J71" s="22">
        <v>0</v>
      </c>
      <c r="K71" s="22">
        <v>63471</v>
      </c>
      <c r="L71" s="22">
        <v>12995</v>
      </c>
      <c r="M71" s="22">
        <v>0</v>
      </c>
      <c r="N71" s="22">
        <v>0</v>
      </c>
      <c r="O71" s="22">
        <v>3787586</v>
      </c>
      <c r="P71" s="22">
        <v>0</v>
      </c>
      <c r="Q71" s="22">
        <v>0</v>
      </c>
      <c r="R71" s="22">
        <v>0</v>
      </c>
      <c r="S71" s="22">
        <v>0</v>
      </c>
      <c r="T71" s="22">
        <v>1015370</v>
      </c>
      <c r="U71" s="22">
        <v>39117</v>
      </c>
      <c r="V71" s="22">
        <v>105736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103599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117746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6065346</v>
      </c>
    </row>
    <row r="72" spans="1:43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134938</v>
      </c>
      <c r="G72" s="22">
        <v>0</v>
      </c>
      <c r="H72" s="22">
        <v>0</v>
      </c>
      <c r="I72" s="22">
        <v>109742</v>
      </c>
      <c r="J72" s="22">
        <v>4323</v>
      </c>
      <c r="K72" s="22">
        <v>0</v>
      </c>
      <c r="L72" s="22">
        <v>12710</v>
      </c>
      <c r="M72" s="22">
        <v>0</v>
      </c>
      <c r="N72" s="22">
        <v>0</v>
      </c>
      <c r="O72" s="22">
        <v>1458481</v>
      </c>
      <c r="P72" s="22">
        <v>0</v>
      </c>
      <c r="Q72" s="22">
        <v>0</v>
      </c>
      <c r="R72" s="22">
        <v>0</v>
      </c>
      <c r="S72" s="22">
        <v>0</v>
      </c>
      <c r="T72" s="22">
        <v>125920</v>
      </c>
      <c r="U72" s="22">
        <v>21195</v>
      </c>
      <c r="V72" s="22">
        <v>58924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57902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47430</v>
      </c>
      <c r="AJ72" s="22">
        <v>0</v>
      </c>
      <c r="AK72" s="22">
        <v>0</v>
      </c>
      <c r="AL72" s="22">
        <v>0</v>
      </c>
      <c r="AM72" s="22">
        <v>241270</v>
      </c>
      <c r="AN72" s="22">
        <v>0</v>
      </c>
      <c r="AO72" s="22">
        <v>0</v>
      </c>
      <c r="AP72" s="22">
        <v>0</v>
      </c>
      <c r="AQ72" s="22">
        <v>2272835</v>
      </c>
    </row>
    <row r="73" spans="1:43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0</v>
      </c>
      <c r="F73" s="22">
        <v>30713</v>
      </c>
      <c r="G73" s="22">
        <v>0</v>
      </c>
      <c r="H73" s="22">
        <v>0</v>
      </c>
      <c r="I73" s="22">
        <v>212081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2379956</v>
      </c>
      <c r="P73" s="22">
        <v>26117</v>
      </c>
      <c r="Q73" s="22">
        <v>0</v>
      </c>
      <c r="R73" s="22">
        <v>101408</v>
      </c>
      <c r="S73" s="22">
        <v>0</v>
      </c>
      <c r="T73" s="22">
        <v>14496</v>
      </c>
      <c r="U73" s="22">
        <v>37088</v>
      </c>
      <c r="V73" s="22">
        <v>24429</v>
      </c>
      <c r="W73" s="22">
        <v>0</v>
      </c>
      <c r="X73" s="22">
        <v>0</v>
      </c>
      <c r="Y73" s="22">
        <v>0</v>
      </c>
      <c r="Z73" s="22">
        <v>0</v>
      </c>
      <c r="AA73" s="22">
        <v>2295</v>
      </c>
      <c r="AB73" s="22">
        <v>0</v>
      </c>
      <c r="AC73" s="22">
        <v>64380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79385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2972348</v>
      </c>
    </row>
    <row r="74" spans="1:43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49272</v>
      </c>
      <c r="G74" s="22">
        <v>0</v>
      </c>
      <c r="H74" s="22">
        <v>0</v>
      </c>
      <c r="I74" s="22">
        <v>1252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1563761</v>
      </c>
      <c r="P74" s="22">
        <v>0</v>
      </c>
      <c r="Q74" s="22">
        <v>0</v>
      </c>
      <c r="R74" s="22">
        <v>0</v>
      </c>
      <c r="S74" s="22">
        <v>0</v>
      </c>
      <c r="T74" s="22">
        <v>2960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1708</v>
      </c>
      <c r="AA74" s="22">
        <v>21762</v>
      </c>
      <c r="AB74" s="22">
        <v>0</v>
      </c>
      <c r="AC74" s="22">
        <v>22492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1663207</v>
      </c>
    </row>
    <row r="75" spans="1:43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0</v>
      </c>
      <c r="F75" s="22">
        <v>48102</v>
      </c>
      <c r="G75" s="22">
        <v>0</v>
      </c>
      <c r="H75" s="22">
        <v>0</v>
      </c>
      <c r="I75" s="22">
        <v>195298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4848973</v>
      </c>
      <c r="P75" s="22">
        <v>0</v>
      </c>
      <c r="Q75" s="22">
        <v>0</v>
      </c>
      <c r="R75" s="22">
        <v>0</v>
      </c>
      <c r="S75" s="22">
        <v>0</v>
      </c>
      <c r="T75" s="22">
        <v>261244</v>
      </c>
      <c r="U75" s="22">
        <v>156817</v>
      </c>
      <c r="V75" s="22">
        <v>89151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60674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87721</v>
      </c>
      <c r="AJ75" s="22">
        <v>9101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5757081</v>
      </c>
    </row>
    <row r="76" spans="1:43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0</v>
      </c>
      <c r="F76" s="22">
        <v>90891</v>
      </c>
      <c r="G76" s="22">
        <v>0</v>
      </c>
      <c r="H76" s="22">
        <v>0</v>
      </c>
      <c r="I76" s="22">
        <v>147622</v>
      </c>
      <c r="J76" s="22">
        <v>0</v>
      </c>
      <c r="K76" s="22">
        <v>0</v>
      </c>
      <c r="L76" s="22">
        <v>28142</v>
      </c>
      <c r="M76" s="22">
        <v>0</v>
      </c>
      <c r="N76" s="22">
        <v>0</v>
      </c>
      <c r="O76" s="22">
        <v>1912108</v>
      </c>
      <c r="P76" s="22">
        <v>0</v>
      </c>
      <c r="Q76" s="22">
        <v>0</v>
      </c>
      <c r="R76" s="22">
        <v>0</v>
      </c>
      <c r="S76" s="22">
        <v>0</v>
      </c>
      <c r="T76" s="22">
        <v>316640</v>
      </c>
      <c r="U76" s="22">
        <v>38837</v>
      </c>
      <c r="V76" s="22">
        <v>157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35499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68094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2637990</v>
      </c>
    </row>
    <row r="77" spans="1:43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0</v>
      </c>
      <c r="F77" s="22">
        <v>60594</v>
      </c>
      <c r="G77" s="22">
        <v>0</v>
      </c>
      <c r="H77" s="22">
        <v>0</v>
      </c>
      <c r="I77" s="22">
        <v>199722</v>
      </c>
      <c r="J77" s="22">
        <v>0</v>
      </c>
      <c r="K77" s="22">
        <v>0</v>
      </c>
      <c r="L77" s="22">
        <v>19236</v>
      </c>
      <c r="M77" s="22">
        <v>0</v>
      </c>
      <c r="N77" s="22">
        <v>0</v>
      </c>
      <c r="O77" s="22">
        <v>2499824</v>
      </c>
      <c r="P77" s="22">
        <v>0</v>
      </c>
      <c r="Q77" s="22">
        <v>0</v>
      </c>
      <c r="R77" s="22">
        <v>0</v>
      </c>
      <c r="S77" s="22">
        <v>0</v>
      </c>
      <c r="T77" s="22">
        <v>254930</v>
      </c>
      <c r="U77" s="22">
        <v>203249</v>
      </c>
      <c r="V77" s="22">
        <v>971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21649</v>
      </c>
      <c r="AD77" s="22">
        <v>9582</v>
      </c>
      <c r="AE77" s="22">
        <v>0</v>
      </c>
      <c r="AF77" s="22">
        <v>0</v>
      </c>
      <c r="AG77" s="22">
        <v>0</v>
      </c>
      <c r="AH77" s="22">
        <v>0</v>
      </c>
      <c r="AI77" s="22">
        <v>6183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3275940</v>
      </c>
    </row>
    <row r="78" spans="1:43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0</v>
      </c>
      <c r="F78" s="22">
        <v>186922</v>
      </c>
      <c r="G78" s="22">
        <v>153279</v>
      </c>
      <c r="H78" s="22">
        <v>0</v>
      </c>
      <c r="I78" s="22">
        <v>609544</v>
      </c>
      <c r="J78" s="22">
        <v>0</v>
      </c>
      <c r="K78" s="22">
        <v>0</v>
      </c>
      <c r="L78" s="22">
        <v>71687</v>
      </c>
      <c r="M78" s="22">
        <v>0</v>
      </c>
      <c r="N78" s="22">
        <v>115953</v>
      </c>
      <c r="O78" s="22">
        <v>11630692</v>
      </c>
      <c r="P78" s="22">
        <v>0</v>
      </c>
      <c r="Q78" s="22">
        <v>25612</v>
      </c>
      <c r="R78" s="22">
        <v>305248</v>
      </c>
      <c r="S78" s="22">
        <v>0</v>
      </c>
      <c r="T78" s="22">
        <v>1045960</v>
      </c>
      <c r="U78" s="22">
        <v>524852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6178</v>
      </c>
      <c r="AC78" s="22">
        <v>225564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492651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15394142</v>
      </c>
    </row>
    <row r="79" spans="1:43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0</v>
      </c>
      <c r="F79" s="22">
        <v>49386</v>
      </c>
      <c r="G79" s="22">
        <v>0</v>
      </c>
      <c r="H79" s="22">
        <v>0</v>
      </c>
      <c r="I79" s="22">
        <v>181757</v>
      </c>
      <c r="J79" s="22">
        <v>0</v>
      </c>
      <c r="K79" s="22">
        <v>0</v>
      </c>
      <c r="L79" s="22">
        <v>1255</v>
      </c>
      <c r="M79" s="22">
        <v>0</v>
      </c>
      <c r="N79" s="22">
        <v>0</v>
      </c>
      <c r="O79" s="22">
        <v>4560255</v>
      </c>
      <c r="P79" s="22">
        <v>0</v>
      </c>
      <c r="Q79" s="22">
        <v>0</v>
      </c>
      <c r="R79" s="22">
        <v>0</v>
      </c>
      <c r="S79" s="22">
        <v>0</v>
      </c>
      <c r="T79" s="22">
        <v>289477</v>
      </c>
      <c r="U79" s="22">
        <v>0</v>
      </c>
      <c r="V79" s="22">
        <v>70837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8200</v>
      </c>
      <c r="AC79" s="22">
        <v>175317</v>
      </c>
      <c r="AD79" s="22">
        <v>0</v>
      </c>
      <c r="AE79" s="22">
        <v>0</v>
      </c>
      <c r="AF79" s="22">
        <v>3874</v>
      </c>
      <c r="AG79" s="22">
        <v>0</v>
      </c>
      <c r="AH79" s="22">
        <v>0</v>
      </c>
      <c r="AI79" s="22">
        <v>99774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5440132</v>
      </c>
    </row>
    <row r="80" spans="1:43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189694</v>
      </c>
      <c r="G80" s="22">
        <v>0</v>
      </c>
      <c r="H80" s="22">
        <v>0</v>
      </c>
      <c r="I80" s="22">
        <v>142949</v>
      </c>
      <c r="J80" s="22">
        <v>22660</v>
      </c>
      <c r="K80" s="22">
        <v>0</v>
      </c>
      <c r="L80" s="22">
        <v>0</v>
      </c>
      <c r="M80" s="22">
        <v>0</v>
      </c>
      <c r="N80" s="22">
        <v>0</v>
      </c>
      <c r="O80" s="22">
        <v>2121169</v>
      </c>
      <c r="P80" s="22">
        <v>0</v>
      </c>
      <c r="Q80" s="22">
        <v>0</v>
      </c>
      <c r="R80" s="22">
        <v>0</v>
      </c>
      <c r="S80" s="22">
        <v>0</v>
      </c>
      <c r="T80" s="22">
        <v>98939</v>
      </c>
      <c r="U80" s="22">
        <v>185020</v>
      </c>
      <c r="V80" s="22">
        <v>53334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6943</v>
      </c>
      <c r="AC80" s="22">
        <v>11978</v>
      </c>
      <c r="AD80" s="22">
        <v>0</v>
      </c>
      <c r="AE80" s="22">
        <v>0</v>
      </c>
      <c r="AF80" s="22">
        <v>0</v>
      </c>
      <c r="AG80" s="22">
        <v>0</v>
      </c>
      <c r="AH80" s="22">
        <v>49320</v>
      </c>
      <c r="AI80" s="22">
        <v>0</v>
      </c>
      <c r="AJ80" s="22">
        <v>0</v>
      </c>
      <c r="AK80" s="22">
        <v>0</v>
      </c>
      <c r="AL80" s="22">
        <v>0</v>
      </c>
      <c r="AM80" s="22">
        <v>197272</v>
      </c>
      <c r="AN80" s="22">
        <v>0</v>
      </c>
      <c r="AO80" s="22">
        <v>0</v>
      </c>
      <c r="AP80" s="22">
        <v>0</v>
      </c>
      <c r="AQ80" s="22">
        <v>3079278</v>
      </c>
    </row>
    <row r="81" spans="1:43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14869</v>
      </c>
      <c r="G81" s="22">
        <v>0</v>
      </c>
      <c r="H81" s="22">
        <v>0</v>
      </c>
      <c r="I81" s="22">
        <v>59887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2429647</v>
      </c>
      <c r="P81" s="22">
        <v>0</v>
      </c>
      <c r="Q81" s="22">
        <v>0</v>
      </c>
      <c r="R81" s="22">
        <v>0</v>
      </c>
      <c r="S81" s="22">
        <v>0</v>
      </c>
      <c r="T81" s="22">
        <v>172942</v>
      </c>
      <c r="U81" s="22">
        <v>0</v>
      </c>
      <c r="V81" s="22">
        <v>34655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9638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20978</v>
      </c>
      <c r="AJ81" s="22">
        <v>0</v>
      </c>
      <c r="AK81" s="22">
        <v>0</v>
      </c>
      <c r="AL81" s="22">
        <v>0</v>
      </c>
      <c r="AM81" s="22">
        <v>256918</v>
      </c>
      <c r="AN81" s="22">
        <v>0</v>
      </c>
      <c r="AO81" s="22">
        <v>0</v>
      </c>
      <c r="AP81" s="22">
        <v>0</v>
      </c>
      <c r="AQ81" s="22">
        <v>2999534</v>
      </c>
    </row>
    <row r="82" spans="1:43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0</v>
      </c>
      <c r="F82" s="22">
        <v>191776</v>
      </c>
      <c r="G82" s="22">
        <v>0</v>
      </c>
      <c r="H82" s="22">
        <v>10467</v>
      </c>
      <c r="I82" s="22">
        <v>255001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8669829</v>
      </c>
      <c r="P82" s="22">
        <v>0</v>
      </c>
      <c r="Q82" s="22">
        <v>0</v>
      </c>
      <c r="R82" s="22">
        <v>0</v>
      </c>
      <c r="S82" s="22">
        <v>0</v>
      </c>
      <c r="T82" s="22">
        <v>241144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38439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1527665</v>
      </c>
      <c r="AN82" s="22">
        <v>0</v>
      </c>
      <c r="AO82" s="22">
        <v>0</v>
      </c>
      <c r="AP82" s="22">
        <v>0</v>
      </c>
      <c r="AQ82" s="22">
        <v>10934321</v>
      </c>
    </row>
    <row r="83" spans="1:43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0</v>
      </c>
      <c r="F83" s="22">
        <v>128412</v>
      </c>
      <c r="G83" s="22">
        <v>0</v>
      </c>
      <c r="H83" s="22">
        <v>76030</v>
      </c>
      <c r="I83" s="22">
        <v>606526</v>
      </c>
      <c r="J83" s="22">
        <v>3930</v>
      </c>
      <c r="K83" s="22">
        <v>9394</v>
      </c>
      <c r="L83" s="22">
        <v>14999</v>
      </c>
      <c r="M83" s="22">
        <v>0</v>
      </c>
      <c r="N83" s="22">
        <v>58761</v>
      </c>
      <c r="O83" s="22">
        <v>3922842</v>
      </c>
      <c r="P83" s="22">
        <v>0</v>
      </c>
      <c r="Q83" s="22">
        <v>0</v>
      </c>
      <c r="R83" s="22">
        <v>0</v>
      </c>
      <c r="S83" s="22">
        <v>0</v>
      </c>
      <c r="T83" s="22">
        <v>61947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130594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5013435</v>
      </c>
    </row>
    <row r="84" spans="1:43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44300</v>
      </c>
      <c r="G84" s="22">
        <v>0</v>
      </c>
      <c r="H84" s="22">
        <v>0</v>
      </c>
      <c r="I84" s="22">
        <v>187422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8808841</v>
      </c>
      <c r="P84" s="22">
        <v>0</v>
      </c>
      <c r="Q84" s="22">
        <v>0</v>
      </c>
      <c r="R84" s="22">
        <v>0</v>
      </c>
      <c r="S84" s="22">
        <v>0</v>
      </c>
      <c r="T84" s="22">
        <v>32083</v>
      </c>
      <c r="U84" s="22">
        <v>113735</v>
      </c>
      <c r="V84" s="22">
        <v>15885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56396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118786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9377448</v>
      </c>
    </row>
    <row r="85" spans="1:43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18444</v>
      </c>
      <c r="G85" s="22">
        <v>0</v>
      </c>
      <c r="H85" s="22">
        <v>0</v>
      </c>
      <c r="I85" s="22">
        <v>61733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2006218</v>
      </c>
      <c r="P85" s="22">
        <v>0</v>
      </c>
      <c r="Q85" s="22">
        <v>0</v>
      </c>
      <c r="R85" s="22">
        <v>0</v>
      </c>
      <c r="S85" s="22">
        <v>0</v>
      </c>
      <c r="T85" s="22">
        <v>82916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140544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57288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2367143</v>
      </c>
    </row>
    <row r="86" spans="1:43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0</v>
      </c>
      <c r="F86" s="22">
        <v>22233</v>
      </c>
      <c r="G86" s="22">
        <v>0</v>
      </c>
      <c r="H86" s="22">
        <v>0</v>
      </c>
      <c r="I86" s="22">
        <v>124799</v>
      </c>
      <c r="J86" s="22">
        <v>0</v>
      </c>
      <c r="K86" s="22">
        <v>0</v>
      </c>
      <c r="L86" s="22">
        <v>19822</v>
      </c>
      <c r="M86" s="22">
        <v>0</v>
      </c>
      <c r="N86" s="22">
        <v>0</v>
      </c>
      <c r="O86" s="22">
        <v>1221826</v>
      </c>
      <c r="P86" s="22">
        <v>47405</v>
      </c>
      <c r="Q86" s="22">
        <v>0</v>
      </c>
      <c r="R86" s="22">
        <v>0</v>
      </c>
      <c r="S86" s="22">
        <v>0</v>
      </c>
      <c r="T86" s="22">
        <v>384454</v>
      </c>
      <c r="U86" s="22">
        <v>0</v>
      </c>
      <c r="V86" s="22">
        <v>6577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12952</v>
      </c>
      <c r="AC86" s="22">
        <v>28591</v>
      </c>
      <c r="AD86" s="22">
        <v>8375</v>
      </c>
      <c r="AE86" s="22">
        <v>0</v>
      </c>
      <c r="AF86" s="22">
        <v>0</v>
      </c>
      <c r="AG86" s="22">
        <v>0</v>
      </c>
      <c r="AH86" s="22">
        <v>57785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3599</v>
      </c>
      <c r="AQ86" s="22">
        <v>1938418</v>
      </c>
    </row>
    <row r="87" spans="1:43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0</v>
      </c>
      <c r="F87" s="22">
        <v>213588</v>
      </c>
      <c r="G87" s="22">
        <v>0</v>
      </c>
      <c r="H87" s="22">
        <v>0</v>
      </c>
      <c r="I87" s="22">
        <v>250369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5694866</v>
      </c>
      <c r="P87" s="22">
        <v>0</v>
      </c>
      <c r="Q87" s="22">
        <v>0</v>
      </c>
      <c r="R87" s="22">
        <v>0</v>
      </c>
      <c r="S87" s="22">
        <v>0</v>
      </c>
      <c r="T87" s="22">
        <v>144398</v>
      </c>
      <c r="U87" s="22">
        <v>479120</v>
      </c>
      <c r="V87" s="22">
        <v>47963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24944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6855248</v>
      </c>
    </row>
    <row r="88" spans="1:43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0</v>
      </c>
      <c r="F88" s="22">
        <v>391415</v>
      </c>
      <c r="G88" s="22">
        <v>0</v>
      </c>
      <c r="H88" s="22">
        <v>0</v>
      </c>
      <c r="I88" s="22">
        <v>200237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14342137</v>
      </c>
      <c r="P88" s="22">
        <v>0</v>
      </c>
      <c r="Q88" s="22">
        <v>0</v>
      </c>
      <c r="R88" s="22">
        <v>0</v>
      </c>
      <c r="S88" s="22">
        <v>0</v>
      </c>
      <c r="T88" s="22">
        <v>598471</v>
      </c>
      <c r="U88" s="22">
        <v>493673</v>
      </c>
      <c r="V88" s="22">
        <v>17588</v>
      </c>
      <c r="W88" s="22">
        <v>0</v>
      </c>
      <c r="X88" s="22">
        <v>0</v>
      </c>
      <c r="Y88" s="22">
        <v>0</v>
      </c>
      <c r="Z88" s="22">
        <v>1578</v>
      </c>
      <c r="AA88" s="22">
        <v>0</v>
      </c>
      <c r="AB88" s="22">
        <v>0</v>
      </c>
      <c r="AC88" s="22">
        <v>119692</v>
      </c>
      <c r="AD88" s="22">
        <v>45504</v>
      </c>
      <c r="AE88" s="22">
        <v>0</v>
      </c>
      <c r="AF88" s="22">
        <v>0</v>
      </c>
      <c r="AG88" s="22">
        <v>0</v>
      </c>
      <c r="AH88" s="22">
        <v>0</v>
      </c>
      <c r="AI88" s="22">
        <v>43844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16254139</v>
      </c>
    </row>
    <row r="89" spans="1:43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0</v>
      </c>
      <c r="F89" s="22">
        <v>162162</v>
      </c>
      <c r="G89" s="22">
        <v>0</v>
      </c>
      <c r="H89" s="22">
        <v>0</v>
      </c>
      <c r="I89" s="22">
        <v>402906</v>
      </c>
      <c r="J89" s="22">
        <v>0</v>
      </c>
      <c r="K89" s="22">
        <v>0</v>
      </c>
      <c r="L89" s="22">
        <v>93445</v>
      </c>
      <c r="M89" s="22">
        <v>0</v>
      </c>
      <c r="N89" s="22">
        <v>0</v>
      </c>
      <c r="O89" s="22">
        <v>5490308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15187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54705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12150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6230863</v>
      </c>
    </row>
    <row r="90" spans="1:43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0</v>
      </c>
      <c r="F90" s="22">
        <v>63130</v>
      </c>
      <c r="G90" s="22">
        <v>0</v>
      </c>
      <c r="H90" s="22">
        <v>413</v>
      </c>
      <c r="I90" s="22">
        <v>246036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6001901</v>
      </c>
      <c r="P90" s="22">
        <v>296925</v>
      </c>
      <c r="Q90" s="22">
        <v>0</v>
      </c>
      <c r="R90" s="22">
        <v>0</v>
      </c>
      <c r="S90" s="22">
        <v>0</v>
      </c>
      <c r="T90" s="22">
        <v>288490</v>
      </c>
      <c r="U90" s="22">
        <v>128592</v>
      </c>
      <c r="V90" s="22">
        <v>4268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41335</v>
      </c>
      <c r="AD90" s="22">
        <v>0</v>
      </c>
      <c r="AE90" s="22">
        <v>0</v>
      </c>
      <c r="AF90" s="22">
        <v>0</v>
      </c>
      <c r="AG90" s="22">
        <v>1778</v>
      </c>
      <c r="AH90" s="22">
        <v>0</v>
      </c>
      <c r="AI90" s="22">
        <v>74834</v>
      </c>
      <c r="AJ90" s="22">
        <v>13717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7161419</v>
      </c>
    </row>
    <row r="91" spans="1:43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0</v>
      </c>
      <c r="F91" s="22">
        <v>1160239</v>
      </c>
      <c r="G91" s="22">
        <v>19487</v>
      </c>
      <c r="H91" s="22">
        <v>0</v>
      </c>
      <c r="I91" s="22">
        <v>1049276</v>
      </c>
      <c r="J91" s="22">
        <v>0</v>
      </c>
      <c r="K91" s="22">
        <v>0</v>
      </c>
      <c r="L91" s="22">
        <v>110357</v>
      </c>
      <c r="M91" s="22">
        <v>5788</v>
      </c>
      <c r="N91" s="22">
        <v>0</v>
      </c>
      <c r="O91" s="22">
        <v>18841023</v>
      </c>
      <c r="P91" s="22">
        <v>1498</v>
      </c>
      <c r="Q91" s="22">
        <v>0</v>
      </c>
      <c r="R91" s="22">
        <v>0</v>
      </c>
      <c r="S91" s="22">
        <v>0</v>
      </c>
      <c r="T91" s="22">
        <v>512823</v>
      </c>
      <c r="U91" s="22">
        <v>372516</v>
      </c>
      <c r="V91" s="22">
        <v>38500</v>
      </c>
      <c r="W91" s="22">
        <v>0</v>
      </c>
      <c r="X91" s="22">
        <v>0</v>
      </c>
      <c r="Y91" s="22">
        <v>0</v>
      </c>
      <c r="Z91" s="22">
        <v>782</v>
      </c>
      <c r="AA91" s="22">
        <v>0</v>
      </c>
      <c r="AB91" s="22">
        <v>0</v>
      </c>
      <c r="AC91" s="22">
        <v>59881</v>
      </c>
      <c r="AD91" s="22">
        <v>0</v>
      </c>
      <c r="AE91" s="22">
        <v>0</v>
      </c>
      <c r="AF91" s="22">
        <v>0</v>
      </c>
      <c r="AG91" s="22">
        <v>0</v>
      </c>
      <c r="AH91" s="22">
        <v>886973</v>
      </c>
      <c r="AI91" s="22">
        <v>71746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23130889</v>
      </c>
    </row>
    <row r="92" spans="1:43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0</v>
      </c>
      <c r="F92" s="22">
        <v>31551</v>
      </c>
      <c r="G92" s="22">
        <v>0</v>
      </c>
      <c r="H92" s="22">
        <v>0</v>
      </c>
      <c r="I92" s="22">
        <v>71962</v>
      </c>
      <c r="J92" s="22">
        <v>0</v>
      </c>
      <c r="K92" s="22">
        <v>0</v>
      </c>
      <c r="L92" s="22">
        <v>14365</v>
      </c>
      <c r="M92" s="22">
        <v>0</v>
      </c>
      <c r="N92" s="22">
        <v>0</v>
      </c>
      <c r="O92" s="22">
        <v>547637</v>
      </c>
      <c r="P92" s="22">
        <v>0</v>
      </c>
      <c r="Q92" s="22">
        <v>0</v>
      </c>
      <c r="R92" s="22">
        <v>17130</v>
      </c>
      <c r="S92" s="22">
        <v>0</v>
      </c>
      <c r="T92" s="22">
        <v>165699</v>
      </c>
      <c r="U92" s="22">
        <v>249714</v>
      </c>
      <c r="V92" s="22">
        <v>0</v>
      </c>
      <c r="W92" s="22">
        <v>0</v>
      </c>
      <c r="X92" s="22">
        <v>0</v>
      </c>
      <c r="Y92" s="22">
        <v>0</v>
      </c>
      <c r="Z92" s="22">
        <v>1372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357242</v>
      </c>
      <c r="AJ92" s="22">
        <v>0</v>
      </c>
      <c r="AK92" s="22">
        <v>0</v>
      </c>
      <c r="AL92" s="22">
        <v>7916</v>
      </c>
      <c r="AM92" s="22">
        <v>0</v>
      </c>
      <c r="AN92" s="22">
        <v>0</v>
      </c>
      <c r="AO92" s="22">
        <v>0</v>
      </c>
      <c r="AP92" s="22">
        <v>0</v>
      </c>
      <c r="AQ92" s="22">
        <v>1464588</v>
      </c>
    </row>
    <row r="93" spans="1:43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12653</v>
      </c>
      <c r="F93" s="22">
        <v>41020</v>
      </c>
      <c r="G93" s="22">
        <v>0</v>
      </c>
      <c r="H93" s="22">
        <v>0</v>
      </c>
      <c r="I93" s="22">
        <v>233425</v>
      </c>
      <c r="J93" s="22">
        <v>0</v>
      </c>
      <c r="K93" s="22">
        <v>0</v>
      </c>
      <c r="L93" s="22">
        <v>136195</v>
      </c>
      <c r="M93" s="22">
        <v>0</v>
      </c>
      <c r="N93" s="22">
        <v>294913</v>
      </c>
      <c r="O93" s="22">
        <v>1606492</v>
      </c>
      <c r="P93" s="22">
        <v>0</v>
      </c>
      <c r="Q93" s="22">
        <v>258130</v>
      </c>
      <c r="R93" s="22">
        <v>94430</v>
      </c>
      <c r="S93" s="22">
        <v>0</v>
      </c>
      <c r="T93" s="22">
        <v>581706</v>
      </c>
      <c r="U93" s="22">
        <v>2008296</v>
      </c>
      <c r="V93" s="22">
        <v>479431</v>
      </c>
      <c r="W93" s="22">
        <v>4091</v>
      </c>
      <c r="X93" s="22">
        <v>62282</v>
      </c>
      <c r="Y93" s="22">
        <v>0</v>
      </c>
      <c r="Z93" s="22">
        <v>44951</v>
      </c>
      <c r="AA93" s="22">
        <v>0</v>
      </c>
      <c r="AB93" s="22">
        <v>8359</v>
      </c>
      <c r="AC93" s="22">
        <v>952</v>
      </c>
      <c r="AD93" s="22">
        <v>0</v>
      </c>
      <c r="AE93" s="22">
        <v>202080</v>
      </c>
      <c r="AF93" s="22">
        <v>75767</v>
      </c>
      <c r="AG93" s="22">
        <v>0</v>
      </c>
      <c r="AH93" s="22">
        <v>0</v>
      </c>
      <c r="AI93" s="22">
        <v>928337</v>
      </c>
      <c r="AJ93" s="22">
        <v>29261</v>
      </c>
      <c r="AK93" s="22">
        <v>0</v>
      </c>
      <c r="AL93" s="22">
        <v>474124</v>
      </c>
      <c r="AM93" s="22">
        <v>0</v>
      </c>
      <c r="AN93" s="22">
        <v>0</v>
      </c>
      <c r="AO93" s="22">
        <v>0</v>
      </c>
      <c r="AP93" s="22">
        <v>0</v>
      </c>
      <c r="AQ93" s="22">
        <v>7576895</v>
      </c>
    </row>
    <row r="94" spans="1:43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0</v>
      </c>
      <c r="F94" s="22">
        <v>62321</v>
      </c>
      <c r="G94" s="22">
        <v>0</v>
      </c>
      <c r="H94" s="22">
        <v>15788</v>
      </c>
      <c r="I94" s="22">
        <v>147380</v>
      </c>
      <c r="J94" s="22">
        <v>365</v>
      </c>
      <c r="K94" s="22">
        <v>0</v>
      </c>
      <c r="L94" s="22">
        <v>7495</v>
      </c>
      <c r="M94" s="22">
        <v>0</v>
      </c>
      <c r="N94" s="22">
        <v>200619</v>
      </c>
      <c r="O94" s="22">
        <v>303155</v>
      </c>
      <c r="P94" s="22">
        <v>5272</v>
      </c>
      <c r="Q94" s="22">
        <v>0</v>
      </c>
      <c r="R94" s="22">
        <v>25904</v>
      </c>
      <c r="S94" s="22">
        <v>0</v>
      </c>
      <c r="T94" s="22">
        <v>224915</v>
      </c>
      <c r="U94" s="22">
        <v>174138</v>
      </c>
      <c r="V94" s="22">
        <v>255501</v>
      </c>
      <c r="W94" s="22">
        <v>0</v>
      </c>
      <c r="X94" s="22">
        <v>0</v>
      </c>
      <c r="Y94" s="22">
        <v>0</v>
      </c>
      <c r="Z94" s="22">
        <v>1913</v>
      </c>
      <c r="AA94" s="22">
        <v>0</v>
      </c>
      <c r="AB94" s="22">
        <v>0</v>
      </c>
      <c r="AC94" s="22">
        <v>760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693029</v>
      </c>
      <c r="AJ94" s="22">
        <v>1138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2119693</v>
      </c>
    </row>
    <row r="95" spans="1:43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14485</v>
      </c>
      <c r="G95" s="22">
        <v>0</v>
      </c>
      <c r="H95" s="22">
        <v>0</v>
      </c>
      <c r="I95" s="22">
        <v>4017</v>
      </c>
      <c r="J95" s="22">
        <v>0</v>
      </c>
      <c r="K95" s="22">
        <v>0</v>
      </c>
      <c r="L95" s="22">
        <v>0</v>
      </c>
      <c r="M95" s="22">
        <v>0</v>
      </c>
      <c r="N95" s="22">
        <v>10</v>
      </c>
      <c r="O95" s="22">
        <v>197669</v>
      </c>
      <c r="P95" s="22">
        <v>680</v>
      </c>
      <c r="Q95" s="22">
        <v>0</v>
      </c>
      <c r="R95" s="22">
        <v>0</v>
      </c>
      <c r="S95" s="22">
        <v>0</v>
      </c>
      <c r="T95" s="22">
        <v>45201</v>
      </c>
      <c r="U95" s="22">
        <v>92255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935</v>
      </c>
      <c r="AG95" s="22">
        <v>0</v>
      </c>
      <c r="AH95" s="22">
        <v>0</v>
      </c>
      <c r="AI95" s="22">
        <v>26778</v>
      </c>
      <c r="AJ95" s="22">
        <v>72037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454067</v>
      </c>
    </row>
    <row r="96" spans="1:43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23533</v>
      </c>
      <c r="G96" s="22">
        <v>0</v>
      </c>
      <c r="H96" s="22">
        <v>0</v>
      </c>
      <c r="I96" s="22">
        <v>12560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143955</v>
      </c>
      <c r="P96" s="22">
        <v>18774</v>
      </c>
      <c r="Q96" s="22">
        <v>0</v>
      </c>
      <c r="R96" s="22">
        <v>0</v>
      </c>
      <c r="S96" s="22">
        <v>0</v>
      </c>
      <c r="T96" s="22">
        <v>138202</v>
      </c>
      <c r="U96" s="22">
        <v>200016</v>
      </c>
      <c r="V96" s="22">
        <v>3683</v>
      </c>
      <c r="W96" s="22">
        <v>0</v>
      </c>
      <c r="X96" s="22">
        <v>0</v>
      </c>
      <c r="Y96" s="22">
        <v>0</v>
      </c>
      <c r="Z96" s="22">
        <v>604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78308</v>
      </c>
      <c r="AJ96" s="22">
        <v>12193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631828</v>
      </c>
    </row>
    <row r="97" spans="1:43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8665</v>
      </c>
      <c r="F97" s="22">
        <v>0</v>
      </c>
      <c r="G97" s="22">
        <v>0</v>
      </c>
      <c r="H97" s="22">
        <v>0</v>
      </c>
      <c r="I97" s="22">
        <v>92710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420895</v>
      </c>
      <c r="P97" s="22">
        <v>0</v>
      </c>
      <c r="Q97" s="22">
        <v>0</v>
      </c>
      <c r="R97" s="22">
        <v>0</v>
      </c>
      <c r="S97" s="22">
        <v>0</v>
      </c>
      <c r="T97" s="22">
        <v>373592</v>
      </c>
      <c r="U97" s="22">
        <v>107778</v>
      </c>
      <c r="V97" s="22">
        <v>285347</v>
      </c>
      <c r="W97" s="22">
        <v>0</v>
      </c>
      <c r="X97" s="22">
        <v>12373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268185</v>
      </c>
      <c r="AJ97" s="22">
        <v>817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1570362</v>
      </c>
    </row>
    <row r="98" spans="1:43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25763</v>
      </c>
      <c r="G98" s="22">
        <v>12864</v>
      </c>
      <c r="H98" s="22">
        <v>0</v>
      </c>
      <c r="I98" s="22">
        <v>35345</v>
      </c>
      <c r="J98" s="22">
        <v>1008</v>
      </c>
      <c r="K98" s="22">
        <v>0</v>
      </c>
      <c r="L98" s="22">
        <v>0</v>
      </c>
      <c r="M98" s="22">
        <v>0</v>
      </c>
      <c r="N98" s="22">
        <v>0</v>
      </c>
      <c r="O98" s="22">
        <v>219238</v>
      </c>
      <c r="P98" s="22">
        <v>0</v>
      </c>
      <c r="Q98" s="22">
        <v>0</v>
      </c>
      <c r="R98" s="22">
        <v>0</v>
      </c>
      <c r="S98" s="22">
        <v>0</v>
      </c>
      <c r="T98" s="22">
        <v>33571</v>
      </c>
      <c r="U98" s="22">
        <v>92400</v>
      </c>
      <c r="V98" s="22">
        <v>5843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54482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480514</v>
      </c>
    </row>
    <row r="99" spans="1:43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0</v>
      </c>
      <c r="F99" s="22">
        <v>156994</v>
      </c>
      <c r="G99" s="22">
        <v>0</v>
      </c>
      <c r="H99" s="22">
        <v>102938</v>
      </c>
      <c r="I99" s="22">
        <v>179514</v>
      </c>
      <c r="J99" s="22">
        <v>0</v>
      </c>
      <c r="K99" s="22">
        <v>0</v>
      </c>
      <c r="L99" s="22">
        <v>17947</v>
      </c>
      <c r="M99" s="22">
        <v>0</v>
      </c>
      <c r="N99" s="22">
        <v>0</v>
      </c>
      <c r="O99" s="22">
        <v>2609404</v>
      </c>
      <c r="P99" s="22">
        <v>0</v>
      </c>
      <c r="Q99" s="22">
        <v>4542</v>
      </c>
      <c r="R99" s="22">
        <v>404412</v>
      </c>
      <c r="S99" s="22">
        <v>0</v>
      </c>
      <c r="T99" s="22">
        <v>642817</v>
      </c>
      <c r="U99" s="22">
        <v>394199</v>
      </c>
      <c r="V99" s="22">
        <v>6351</v>
      </c>
      <c r="W99" s="22">
        <v>0</v>
      </c>
      <c r="X99" s="22">
        <v>0</v>
      </c>
      <c r="Y99" s="22">
        <v>0</v>
      </c>
      <c r="Z99" s="22">
        <v>384</v>
      </c>
      <c r="AA99" s="22">
        <v>0</v>
      </c>
      <c r="AB99" s="22">
        <v>39326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1865333</v>
      </c>
      <c r="AJ99" s="22">
        <v>57906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6482067</v>
      </c>
    </row>
    <row r="100" spans="1:43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0</v>
      </c>
      <c r="F100" s="22">
        <v>34153</v>
      </c>
      <c r="G100" s="22">
        <v>0</v>
      </c>
      <c r="H100" s="22">
        <v>0</v>
      </c>
      <c r="I100" s="22">
        <v>0</v>
      </c>
      <c r="J100" s="22">
        <v>363</v>
      </c>
      <c r="K100" s="22">
        <v>0</v>
      </c>
      <c r="L100" s="22">
        <v>0</v>
      </c>
      <c r="M100" s="22">
        <v>0</v>
      </c>
      <c r="N100" s="22">
        <v>0</v>
      </c>
      <c r="O100" s="22">
        <v>223800</v>
      </c>
      <c r="P100" s="22">
        <v>0</v>
      </c>
      <c r="Q100" s="22">
        <v>0</v>
      </c>
      <c r="R100" s="22">
        <v>11207</v>
      </c>
      <c r="S100" s="22">
        <v>0</v>
      </c>
      <c r="T100" s="22">
        <v>143639</v>
      </c>
      <c r="U100" s="22">
        <v>85068</v>
      </c>
      <c r="V100" s="22">
        <v>0</v>
      </c>
      <c r="W100" s="22">
        <v>55137</v>
      </c>
      <c r="X100" s="22">
        <v>0</v>
      </c>
      <c r="Y100" s="22">
        <v>0</v>
      </c>
      <c r="Z100" s="22">
        <v>255</v>
      </c>
      <c r="AA100" s="22">
        <v>0</v>
      </c>
      <c r="AB100" s="22">
        <v>44940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151299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749861</v>
      </c>
    </row>
    <row r="101" spans="1:43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0</v>
      </c>
      <c r="F101" s="22">
        <v>223396</v>
      </c>
      <c r="G101" s="22">
        <v>0</v>
      </c>
      <c r="H101" s="22">
        <v>135196</v>
      </c>
      <c r="I101" s="22">
        <v>120125</v>
      </c>
      <c r="J101" s="22">
        <v>0</v>
      </c>
      <c r="K101" s="22">
        <v>11674</v>
      </c>
      <c r="L101" s="22">
        <v>0</v>
      </c>
      <c r="M101" s="22">
        <v>0</v>
      </c>
      <c r="N101" s="22">
        <v>231964</v>
      </c>
      <c r="O101" s="22">
        <v>3432551</v>
      </c>
      <c r="P101" s="22">
        <v>0</v>
      </c>
      <c r="Q101" s="22">
        <v>0</v>
      </c>
      <c r="R101" s="22">
        <v>132772</v>
      </c>
      <c r="S101" s="22">
        <v>0</v>
      </c>
      <c r="T101" s="22">
        <v>366706</v>
      </c>
      <c r="U101" s="22">
        <v>962179</v>
      </c>
      <c r="V101" s="22">
        <v>37565</v>
      </c>
      <c r="W101" s="22">
        <v>0</v>
      </c>
      <c r="X101" s="22">
        <v>37977</v>
      </c>
      <c r="Y101" s="22">
        <v>0</v>
      </c>
      <c r="Z101" s="22">
        <v>0</v>
      </c>
      <c r="AA101" s="22">
        <v>0</v>
      </c>
      <c r="AB101" s="22">
        <v>1485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807924</v>
      </c>
      <c r="AJ101" s="22">
        <v>19422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6520936</v>
      </c>
    </row>
    <row r="102" spans="1:43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0</v>
      </c>
      <c r="F102" s="22">
        <v>141062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491792</v>
      </c>
      <c r="P102" s="22">
        <v>0</v>
      </c>
      <c r="Q102" s="22">
        <v>0</v>
      </c>
      <c r="R102" s="22">
        <v>0</v>
      </c>
      <c r="S102" s="22">
        <v>0</v>
      </c>
      <c r="T102" s="22">
        <v>397511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1030365</v>
      </c>
    </row>
    <row r="103" spans="1:43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53339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91609</v>
      </c>
      <c r="O103" s="22">
        <v>212747</v>
      </c>
      <c r="P103" s="22">
        <v>0</v>
      </c>
      <c r="Q103" s="22">
        <v>0</v>
      </c>
      <c r="R103" s="22">
        <v>0</v>
      </c>
      <c r="S103" s="22">
        <v>0</v>
      </c>
      <c r="T103" s="22">
        <v>92440</v>
      </c>
      <c r="U103" s="22">
        <v>67290</v>
      </c>
      <c r="V103" s="22">
        <v>0</v>
      </c>
      <c r="W103" s="22">
        <v>1151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45677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564253</v>
      </c>
    </row>
    <row r="104" spans="1:43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0</v>
      </c>
      <c r="F104" s="22">
        <v>25309</v>
      </c>
      <c r="G104" s="22">
        <v>0</v>
      </c>
      <c r="H104" s="22">
        <v>0</v>
      </c>
      <c r="I104" s="22">
        <v>60494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282935</v>
      </c>
      <c r="P104" s="22">
        <v>0</v>
      </c>
      <c r="Q104" s="22">
        <v>0</v>
      </c>
      <c r="R104" s="22">
        <v>0</v>
      </c>
      <c r="S104" s="22">
        <v>0</v>
      </c>
      <c r="T104" s="22">
        <v>40330</v>
      </c>
      <c r="U104" s="22">
        <v>32900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1100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124280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567348</v>
      </c>
    </row>
    <row r="105" spans="1:43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0</v>
      </c>
      <c r="F105" s="22">
        <v>45468</v>
      </c>
      <c r="G105" s="22">
        <v>0</v>
      </c>
      <c r="H105" s="22">
        <v>0</v>
      </c>
      <c r="I105" s="22">
        <v>15931</v>
      </c>
      <c r="J105" s="22">
        <v>0</v>
      </c>
      <c r="K105" s="22">
        <v>0</v>
      </c>
      <c r="L105" s="22">
        <v>22511</v>
      </c>
      <c r="M105" s="22">
        <v>0</v>
      </c>
      <c r="N105" s="22">
        <v>0</v>
      </c>
      <c r="O105" s="22">
        <v>511524</v>
      </c>
      <c r="P105" s="22">
        <v>0</v>
      </c>
      <c r="Q105" s="22">
        <v>0</v>
      </c>
      <c r="R105" s="22">
        <v>0</v>
      </c>
      <c r="S105" s="22">
        <v>0</v>
      </c>
      <c r="T105" s="22">
        <v>256588</v>
      </c>
      <c r="U105" s="22">
        <v>232009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117330</v>
      </c>
      <c r="AJ105" s="22">
        <v>13486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1214847</v>
      </c>
    </row>
    <row r="106" spans="1:43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0</v>
      </c>
      <c r="F106" s="22">
        <v>479886</v>
      </c>
      <c r="G106" s="22">
        <v>0</v>
      </c>
      <c r="H106" s="22">
        <v>0</v>
      </c>
      <c r="I106" s="22">
        <v>691938</v>
      </c>
      <c r="J106" s="22">
        <v>20812</v>
      </c>
      <c r="K106" s="22">
        <v>0</v>
      </c>
      <c r="L106" s="22">
        <v>38988</v>
      </c>
      <c r="M106" s="22">
        <v>0</v>
      </c>
      <c r="N106" s="22">
        <v>2163</v>
      </c>
      <c r="O106" s="22">
        <v>2532008</v>
      </c>
      <c r="P106" s="22">
        <v>0</v>
      </c>
      <c r="Q106" s="22">
        <v>0</v>
      </c>
      <c r="R106" s="22">
        <v>0</v>
      </c>
      <c r="S106" s="22">
        <v>0</v>
      </c>
      <c r="T106" s="22">
        <v>3177728</v>
      </c>
      <c r="U106" s="22">
        <v>0</v>
      </c>
      <c r="V106" s="22">
        <v>1729807</v>
      </c>
      <c r="W106" s="22">
        <v>0</v>
      </c>
      <c r="X106" s="22">
        <v>11813</v>
      </c>
      <c r="Y106" s="22">
        <v>0</v>
      </c>
      <c r="Z106" s="22">
        <v>7143</v>
      </c>
      <c r="AA106" s="22">
        <v>0</v>
      </c>
      <c r="AB106" s="22">
        <v>0</v>
      </c>
      <c r="AC106" s="22">
        <v>879</v>
      </c>
      <c r="AD106" s="22">
        <v>0</v>
      </c>
      <c r="AE106" s="22">
        <v>403104</v>
      </c>
      <c r="AF106" s="22">
        <v>0</v>
      </c>
      <c r="AG106" s="22">
        <v>0</v>
      </c>
      <c r="AH106" s="22">
        <v>0</v>
      </c>
      <c r="AI106" s="22">
        <v>2927656</v>
      </c>
      <c r="AJ106" s="22">
        <v>0</v>
      </c>
      <c r="AK106" s="22">
        <v>0</v>
      </c>
      <c r="AL106" s="22">
        <v>182766</v>
      </c>
      <c r="AM106" s="22">
        <v>0</v>
      </c>
      <c r="AN106" s="22">
        <v>0</v>
      </c>
      <c r="AO106" s="22">
        <v>0</v>
      </c>
      <c r="AP106" s="22">
        <v>0</v>
      </c>
      <c r="AQ106" s="22">
        <v>12206691</v>
      </c>
    </row>
    <row r="107" spans="1:43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18519</v>
      </c>
      <c r="G107" s="22">
        <v>0</v>
      </c>
      <c r="H107" s="22">
        <v>0</v>
      </c>
      <c r="I107" s="22">
        <v>19640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745350</v>
      </c>
      <c r="P107" s="22">
        <v>0</v>
      </c>
      <c r="Q107" s="22">
        <v>0</v>
      </c>
      <c r="R107" s="22">
        <v>0</v>
      </c>
      <c r="S107" s="22">
        <v>0</v>
      </c>
      <c r="T107" s="22">
        <v>383054</v>
      </c>
      <c r="U107" s="22">
        <v>453522</v>
      </c>
      <c r="V107" s="22">
        <v>11250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576165</v>
      </c>
      <c r="AJ107" s="22">
        <v>34009</v>
      </c>
      <c r="AK107" s="22">
        <v>0</v>
      </c>
      <c r="AL107" s="22">
        <v>0</v>
      </c>
      <c r="AM107" s="22">
        <v>0</v>
      </c>
      <c r="AN107" s="22">
        <v>519206</v>
      </c>
      <c r="AO107" s="22">
        <v>0</v>
      </c>
      <c r="AP107" s="22">
        <v>0</v>
      </c>
      <c r="AQ107" s="22">
        <v>2760715</v>
      </c>
    </row>
    <row r="108" spans="1:43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0</v>
      </c>
      <c r="F108" s="22">
        <v>173216</v>
      </c>
      <c r="G108" s="22">
        <v>0</v>
      </c>
      <c r="H108" s="22">
        <v>0</v>
      </c>
      <c r="I108" s="22">
        <v>163302</v>
      </c>
      <c r="J108" s="22">
        <v>1125</v>
      </c>
      <c r="K108" s="22">
        <v>0</v>
      </c>
      <c r="L108" s="22">
        <v>18518</v>
      </c>
      <c r="M108" s="22">
        <v>0</v>
      </c>
      <c r="N108" s="22">
        <v>0</v>
      </c>
      <c r="O108" s="22">
        <v>1361081</v>
      </c>
      <c r="P108" s="22">
        <v>0</v>
      </c>
      <c r="Q108" s="22">
        <v>0</v>
      </c>
      <c r="R108" s="22">
        <v>103573</v>
      </c>
      <c r="S108" s="22">
        <v>0</v>
      </c>
      <c r="T108" s="22">
        <v>141229</v>
      </c>
      <c r="U108" s="22">
        <v>181720</v>
      </c>
      <c r="V108" s="22">
        <v>7111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6370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276962</v>
      </c>
      <c r="AJ108" s="22">
        <v>33434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2467641</v>
      </c>
    </row>
    <row r="109" spans="1:43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0</v>
      </c>
      <c r="F109" s="22">
        <v>16531</v>
      </c>
      <c r="G109" s="22">
        <v>0</v>
      </c>
      <c r="H109" s="22">
        <v>0</v>
      </c>
      <c r="I109" s="22">
        <v>128838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122159</v>
      </c>
      <c r="P109" s="22">
        <v>916</v>
      </c>
      <c r="Q109" s="22">
        <v>0</v>
      </c>
      <c r="R109" s="22">
        <v>0</v>
      </c>
      <c r="S109" s="22">
        <v>0</v>
      </c>
      <c r="T109" s="22">
        <v>115127</v>
      </c>
      <c r="U109" s="22">
        <v>27339</v>
      </c>
      <c r="V109" s="22">
        <v>17990</v>
      </c>
      <c r="W109" s="22">
        <v>0</v>
      </c>
      <c r="X109" s="22">
        <v>0</v>
      </c>
      <c r="Y109" s="22">
        <v>0</v>
      </c>
      <c r="Z109" s="22">
        <v>3453</v>
      </c>
      <c r="AA109" s="22">
        <v>1643</v>
      </c>
      <c r="AB109" s="22">
        <v>0</v>
      </c>
      <c r="AC109" s="22">
        <v>201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104847</v>
      </c>
      <c r="AJ109" s="22">
        <v>2600</v>
      </c>
      <c r="AK109" s="22">
        <v>0</v>
      </c>
      <c r="AL109" s="22">
        <v>0</v>
      </c>
      <c r="AM109" s="22">
        <v>24367</v>
      </c>
      <c r="AN109" s="22">
        <v>0</v>
      </c>
      <c r="AO109" s="22">
        <v>0</v>
      </c>
      <c r="AP109" s="22">
        <v>0</v>
      </c>
      <c r="AQ109" s="22">
        <v>566011</v>
      </c>
    </row>
    <row r="110" spans="1:43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0</v>
      </c>
      <c r="F110" s="22">
        <v>113842</v>
      </c>
      <c r="G110" s="22">
        <v>0</v>
      </c>
      <c r="H110" s="22">
        <v>0</v>
      </c>
      <c r="I110" s="22">
        <v>54250</v>
      </c>
      <c r="J110" s="22">
        <v>0</v>
      </c>
      <c r="K110" s="22">
        <v>0</v>
      </c>
      <c r="L110" s="22">
        <v>7673</v>
      </c>
      <c r="M110" s="22">
        <v>0</v>
      </c>
      <c r="N110" s="22">
        <v>82360</v>
      </c>
      <c r="O110" s="22">
        <v>359504</v>
      </c>
      <c r="P110" s="22">
        <v>0</v>
      </c>
      <c r="Q110" s="22">
        <v>0</v>
      </c>
      <c r="R110" s="22">
        <v>265162</v>
      </c>
      <c r="S110" s="22">
        <v>0</v>
      </c>
      <c r="T110" s="22">
        <v>329133</v>
      </c>
      <c r="U110" s="22">
        <v>328976</v>
      </c>
      <c r="V110" s="22">
        <v>156556</v>
      </c>
      <c r="W110" s="22">
        <v>0</v>
      </c>
      <c r="X110" s="22">
        <v>0</v>
      </c>
      <c r="Y110" s="22">
        <v>0</v>
      </c>
      <c r="Z110" s="22">
        <v>422</v>
      </c>
      <c r="AA110" s="22">
        <v>0</v>
      </c>
      <c r="AB110" s="22">
        <v>0</v>
      </c>
      <c r="AC110" s="22">
        <v>0</v>
      </c>
      <c r="AD110" s="22">
        <v>287831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51994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2037703</v>
      </c>
    </row>
    <row r="111" spans="1:43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0</v>
      </c>
      <c r="F111" s="22">
        <v>19562</v>
      </c>
      <c r="G111" s="22">
        <v>0</v>
      </c>
      <c r="H111" s="22">
        <v>0</v>
      </c>
      <c r="I111" s="22">
        <v>216720</v>
      </c>
      <c r="J111" s="22">
        <v>7101</v>
      </c>
      <c r="K111" s="22">
        <v>0</v>
      </c>
      <c r="L111" s="22">
        <v>2057</v>
      </c>
      <c r="M111" s="22">
        <v>0</v>
      </c>
      <c r="N111" s="22">
        <v>221778</v>
      </c>
      <c r="O111" s="22">
        <v>1202776</v>
      </c>
      <c r="P111" s="22">
        <v>0</v>
      </c>
      <c r="Q111" s="22">
        <v>0</v>
      </c>
      <c r="R111" s="22">
        <v>412616</v>
      </c>
      <c r="S111" s="22">
        <v>0</v>
      </c>
      <c r="T111" s="22">
        <v>364027</v>
      </c>
      <c r="U111" s="22">
        <v>1005815</v>
      </c>
      <c r="V111" s="22">
        <v>0</v>
      </c>
      <c r="W111" s="22">
        <v>0</v>
      </c>
      <c r="X111" s="22">
        <v>0</v>
      </c>
      <c r="Y111" s="22">
        <v>0</v>
      </c>
      <c r="Z111" s="22">
        <v>2992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972128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4427572</v>
      </c>
    </row>
    <row r="112" spans="1:43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0</v>
      </c>
      <c r="F112" s="22">
        <v>16434</v>
      </c>
      <c r="G112" s="22">
        <v>0</v>
      </c>
      <c r="H112" s="22">
        <v>0</v>
      </c>
      <c r="I112" s="22">
        <v>163651</v>
      </c>
      <c r="J112" s="22">
        <v>0</v>
      </c>
      <c r="K112" s="22">
        <v>0</v>
      </c>
      <c r="L112" s="22">
        <v>5076</v>
      </c>
      <c r="M112" s="22">
        <v>0</v>
      </c>
      <c r="N112" s="22">
        <v>55748</v>
      </c>
      <c r="O112" s="22">
        <v>428398</v>
      </c>
      <c r="P112" s="22">
        <v>0</v>
      </c>
      <c r="Q112" s="22">
        <v>0</v>
      </c>
      <c r="R112" s="22">
        <v>178333</v>
      </c>
      <c r="S112" s="22">
        <v>0</v>
      </c>
      <c r="T112" s="22">
        <v>70212</v>
      </c>
      <c r="U112" s="22">
        <v>145342</v>
      </c>
      <c r="V112" s="22">
        <v>35229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105043</v>
      </c>
      <c r="AJ112" s="22">
        <v>3424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1206890</v>
      </c>
    </row>
    <row r="113" spans="1:43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0</v>
      </c>
      <c r="F113" s="22">
        <v>804135</v>
      </c>
      <c r="G113" s="22">
        <v>0</v>
      </c>
      <c r="H113" s="22">
        <v>0</v>
      </c>
      <c r="I113" s="22">
        <v>1084809</v>
      </c>
      <c r="J113" s="22">
        <v>0</v>
      </c>
      <c r="K113" s="22">
        <v>0</v>
      </c>
      <c r="L113" s="22">
        <v>110880</v>
      </c>
      <c r="M113" s="22">
        <v>0</v>
      </c>
      <c r="N113" s="22">
        <v>144188</v>
      </c>
      <c r="O113" s="22">
        <v>4222289</v>
      </c>
      <c r="P113" s="22">
        <v>0</v>
      </c>
      <c r="Q113" s="22">
        <v>1677</v>
      </c>
      <c r="R113" s="22">
        <v>0</v>
      </c>
      <c r="S113" s="22">
        <v>0</v>
      </c>
      <c r="T113" s="22">
        <v>2153686</v>
      </c>
      <c r="U113" s="22">
        <v>1736706</v>
      </c>
      <c r="V113" s="22">
        <v>117374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18276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3563942</v>
      </c>
      <c r="AJ113" s="22">
        <v>1245419</v>
      </c>
      <c r="AK113" s="22">
        <v>0</v>
      </c>
      <c r="AL113" s="22">
        <v>90147</v>
      </c>
      <c r="AM113" s="22">
        <v>0</v>
      </c>
      <c r="AN113" s="22">
        <v>0</v>
      </c>
      <c r="AO113" s="22">
        <v>0</v>
      </c>
      <c r="AP113" s="22">
        <v>0</v>
      </c>
      <c r="AQ113" s="22">
        <v>15293528</v>
      </c>
    </row>
    <row r="114" spans="1:43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0</v>
      </c>
      <c r="F114" s="22">
        <v>26184</v>
      </c>
      <c r="G114" s="22">
        <v>0</v>
      </c>
      <c r="H114" s="22">
        <v>0</v>
      </c>
      <c r="I114" s="22">
        <v>29876</v>
      </c>
      <c r="J114" s="22">
        <v>388</v>
      </c>
      <c r="K114" s="22">
        <v>6917</v>
      </c>
      <c r="L114" s="22">
        <v>0</v>
      </c>
      <c r="M114" s="22">
        <v>0</v>
      </c>
      <c r="N114" s="22">
        <v>30971</v>
      </c>
      <c r="O114" s="22">
        <v>183064</v>
      </c>
      <c r="P114" s="22">
        <v>545</v>
      </c>
      <c r="Q114" s="22">
        <v>0</v>
      </c>
      <c r="R114" s="22">
        <v>0</v>
      </c>
      <c r="S114" s="22">
        <v>0</v>
      </c>
      <c r="T114" s="22">
        <v>89118</v>
      </c>
      <c r="U114" s="22">
        <v>63183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1005</v>
      </c>
      <c r="AE114" s="22">
        <v>0</v>
      </c>
      <c r="AF114" s="22">
        <v>0</v>
      </c>
      <c r="AG114" s="22">
        <v>0</v>
      </c>
      <c r="AH114" s="22">
        <v>0</v>
      </c>
      <c r="AI114" s="22">
        <v>84625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515876</v>
      </c>
    </row>
    <row r="115" spans="1:43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0</v>
      </c>
      <c r="F115" s="22">
        <v>82152</v>
      </c>
      <c r="G115" s="22">
        <v>0</v>
      </c>
      <c r="H115" s="22">
        <v>0</v>
      </c>
      <c r="I115" s="22">
        <v>133978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750810</v>
      </c>
      <c r="P115" s="22">
        <v>0</v>
      </c>
      <c r="Q115" s="22">
        <v>0</v>
      </c>
      <c r="R115" s="22">
        <v>85066</v>
      </c>
      <c r="S115" s="22">
        <v>0</v>
      </c>
      <c r="T115" s="22">
        <v>188316</v>
      </c>
      <c r="U115" s="22">
        <v>370789</v>
      </c>
      <c r="V115" s="22">
        <v>10525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329230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1950866</v>
      </c>
    </row>
    <row r="116" spans="1:43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0</v>
      </c>
      <c r="F116" s="22">
        <v>13271</v>
      </c>
      <c r="G116" s="22">
        <v>0</v>
      </c>
      <c r="H116" s="22">
        <v>0</v>
      </c>
      <c r="I116" s="22">
        <v>2870</v>
      </c>
      <c r="J116" s="22">
        <v>0</v>
      </c>
      <c r="K116" s="22">
        <v>0</v>
      </c>
      <c r="L116" s="22">
        <v>0</v>
      </c>
      <c r="M116" s="22">
        <v>0</v>
      </c>
      <c r="N116" s="22">
        <v>58778</v>
      </c>
      <c r="O116" s="22">
        <v>76563</v>
      </c>
      <c r="P116" s="22">
        <v>0</v>
      </c>
      <c r="Q116" s="22">
        <v>0</v>
      </c>
      <c r="R116" s="22">
        <v>5111</v>
      </c>
      <c r="S116" s="22">
        <v>0</v>
      </c>
      <c r="T116" s="22">
        <v>136288</v>
      </c>
      <c r="U116" s="22">
        <v>124277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74170</v>
      </c>
      <c r="AJ116" s="22">
        <v>3995</v>
      </c>
      <c r="AK116" s="22">
        <v>0</v>
      </c>
      <c r="AL116" s="22">
        <v>0</v>
      </c>
      <c r="AM116" s="22">
        <v>25345</v>
      </c>
      <c r="AN116" s="22">
        <v>0</v>
      </c>
      <c r="AO116" s="22">
        <v>0</v>
      </c>
      <c r="AP116" s="22">
        <v>0</v>
      </c>
      <c r="AQ116" s="22">
        <v>520668</v>
      </c>
    </row>
    <row r="117" spans="1:43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0</v>
      </c>
      <c r="F117" s="22">
        <v>224282</v>
      </c>
      <c r="G117" s="22">
        <v>0</v>
      </c>
      <c r="H117" s="22">
        <v>14331</v>
      </c>
      <c r="I117" s="22">
        <v>130475</v>
      </c>
      <c r="J117" s="22">
        <v>0</v>
      </c>
      <c r="K117" s="22">
        <v>0</v>
      </c>
      <c r="L117" s="22">
        <v>22242</v>
      </c>
      <c r="M117" s="22">
        <v>0</v>
      </c>
      <c r="N117" s="22">
        <v>0</v>
      </c>
      <c r="O117" s="22">
        <v>1095817</v>
      </c>
      <c r="P117" s="22">
        <v>0</v>
      </c>
      <c r="Q117" s="22">
        <v>0</v>
      </c>
      <c r="R117" s="22">
        <v>0</v>
      </c>
      <c r="S117" s="22">
        <v>0</v>
      </c>
      <c r="T117" s="22">
        <v>291068</v>
      </c>
      <c r="U117" s="22">
        <v>793934</v>
      </c>
      <c r="V117" s="22">
        <v>19763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615841</v>
      </c>
      <c r="AJ117" s="22">
        <v>67631</v>
      </c>
      <c r="AK117" s="22">
        <v>0</v>
      </c>
      <c r="AL117" s="22">
        <v>0</v>
      </c>
      <c r="AM117" s="22">
        <v>87021</v>
      </c>
      <c r="AN117" s="22">
        <v>0</v>
      </c>
      <c r="AO117" s="22">
        <v>0</v>
      </c>
      <c r="AP117" s="22">
        <v>0</v>
      </c>
      <c r="AQ117" s="22">
        <v>3362405</v>
      </c>
    </row>
    <row r="118" spans="1:43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0</v>
      </c>
      <c r="F118" s="22">
        <v>45388</v>
      </c>
      <c r="G118" s="22">
        <v>0</v>
      </c>
      <c r="H118" s="22">
        <v>0</v>
      </c>
      <c r="I118" s="22">
        <v>150728</v>
      </c>
      <c r="J118" s="22">
        <v>181285</v>
      </c>
      <c r="K118" s="22">
        <v>0</v>
      </c>
      <c r="L118" s="22">
        <v>18342</v>
      </c>
      <c r="M118" s="22">
        <v>0</v>
      </c>
      <c r="N118" s="22">
        <v>0</v>
      </c>
      <c r="O118" s="22">
        <v>1232644</v>
      </c>
      <c r="P118" s="22">
        <v>0</v>
      </c>
      <c r="Q118" s="22">
        <v>0</v>
      </c>
      <c r="R118" s="22">
        <v>70237</v>
      </c>
      <c r="S118" s="22">
        <v>0</v>
      </c>
      <c r="T118" s="22">
        <v>553528</v>
      </c>
      <c r="U118" s="22">
        <v>240900</v>
      </c>
      <c r="V118" s="22">
        <v>3951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1922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462054</v>
      </c>
      <c r="AJ118" s="22">
        <v>53859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3014838</v>
      </c>
    </row>
    <row r="119" spans="1:43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0</v>
      </c>
      <c r="F119" s="22">
        <v>60427</v>
      </c>
      <c r="G119" s="22">
        <v>0</v>
      </c>
      <c r="H119" s="22">
        <v>40147</v>
      </c>
      <c r="I119" s="22">
        <v>205912</v>
      </c>
      <c r="J119" s="22">
        <v>0</v>
      </c>
      <c r="K119" s="22">
        <v>0</v>
      </c>
      <c r="L119" s="22">
        <v>13895</v>
      </c>
      <c r="M119" s="22">
        <v>0</v>
      </c>
      <c r="N119" s="22">
        <v>0</v>
      </c>
      <c r="O119" s="22">
        <v>1040067</v>
      </c>
      <c r="P119" s="22">
        <v>0</v>
      </c>
      <c r="Q119" s="22">
        <v>0</v>
      </c>
      <c r="R119" s="22">
        <v>0</v>
      </c>
      <c r="S119" s="22">
        <v>0</v>
      </c>
      <c r="T119" s="22">
        <v>119702</v>
      </c>
      <c r="U119" s="22">
        <v>531055</v>
      </c>
      <c r="V119" s="22">
        <v>0</v>
      </c>
      <c r="W119" s="22">
        <v>0</v>
      </c>
      <c r="X119" s="22">
        <v>0</v>
      </c>
      <c r="Y119" s="22">
        <v>0</v>
      </c>
      <c r="Z119" s="22">
        <v>758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400978</v>
      </c>
      <c r="AJ119" s="22">
        <v>16199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2429140</v>
      </c>
    </row>
    <row r="120" spans="1:43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0</v>
      </c>
      <c r="F120" s="22">
        <v>285937</v>
      </c>
      <c r="G120" s="22">
        <v>0</v>
      </c>
      <c r="H120" s="22">
        <v>0</v>
      </c>
      <c r="I120" s="22">
        <v>101779</v>
      </c>
      <c r="J120" s="22">
        <v>0</v>
      </c>
      <c r="K120" s="22">
        <v>0</v>
      </c>
      <c r="L120" s="22">
        <v>0</v>
      </c>
      <c r="M120" s="22">
        <v>0</v>
      </c>
      <c r="N120" s="22">
        <v>468589</v>
      </c>
      <c r="O120" s="22">
        <v>3040597</v>
      </c>
      <c r="P120" s="22">
        <v>90661</v>
      </c>
      <c r="Q120" s="22">
        <v>0</v>
      </c>
      <c r="R120" s="22">
        <v>93682</v>
      </c>
      <c r="S120" s="22">
        <v>0</v>
      </c>
      <c r="T120" s="22">
        <v>1636706</v>
      </c>
      <c r="U120" s="22">
        <v>834303</v>
      </c>
      <c r="V120" s="22">
        <v>968803</v>
      </c>
      <c r="W120" s="22">
        <v>0</v>
      </c>
      <c r="X120" s="22">
        <v>0</v>
      </c>
      <c r="Y120" s="22">
        <v>0</v>
      </c>
      <c r="Z120" s="22">
        <v>0</v>
      </c>
      <c r="AA120" s="22">
        <v>357766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260713</v>
      </c>
      <c r="AH120" s="22">
        <v>0</v>
      </c>
      <c r="AI120" s="22">
        <v>1217434</v>
      </c>
      <c r="AJ120" s="22">
        <v>30274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9387244</v>
      </c>
    </row>
    <row r="121" spans="1:43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0</v>
      </c>
      <c r="F121" s="22">
        <v>169146</v>
      </c>
      <c r="G121" s="22">
        <v>0</v>
      </c>
      <c r="H121" s="22">
        <v>42396</v>
      </c>
      <c r="I121" s="22">
        <v>212217</v>
      </c>
      <c r="J121" s="22">
        <v>419441</v>
      </c>
      <c r="K121" s="22">
        <v>0</v>
      </c>
      <c r="L121" s="22">
        <v>0</v>
      </c>
      <c r="M121" s="22">
        <v>0</v>
      </c>
      <c r="N121" s="22">
        <v>354049</v>
      </c>
      <c r="O121" s="22">
        <v>977932</v>
      </c>
      <c r="P121" s="22">
        <v>0</v>
      </c>
      <c r="Q121" s="22">
        <v>133333</v>
      </c>
      <c r="R121" s="22">
        <v>18990</v>
      </c>
      <c r="S121" s="22">
        <v>0</v>
      </c>
      <c r="T121" s="22">
        <v>1396030</v>
      </c>
      <c r="U121" s="22">
        <v>733614</v>
      </c>
      <c r="V121" s="22">
        <v>0</v>
      </c>
      <c r="W121" s="22">
        <v>0</v>
      </c>
      <c r="X121" s="22">
        <v>797</v>
      </c>
      <c r="Y121" s="22">
        <v>0</v>
      </c>
      <c r="Z121" s="22">
        <v>8560</v>
      </c>
      <c r="AA121" s="22">
        <v>0</v>
      </c>
      <c r="AB121" s="22">
        <v>0</v>
      </c>
      <c r="AC121" s="22">
        <v>0</v>
      </c>
      <c r="AD121" s="22">
        <v>12688</v>
      </c>
      <c r="AE121" s="22">
        <v>93901</v>
      </c>
      <c r="AF121" s="22">
        <v>0</v>
      </c>
      <c r="AG121" s="22">
        <v>0</v>
      </c>
      <c r="AH121" s="22">
        <v>0</v>
      </c>
      <c r="AI121" s="22">
        <v>609502</v>
      </c>
      <c r="AJ121" s="22">
        <v>597619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5780215</v>
      </c>
    </row>
    <row r="122" spans="1:43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0</v>
      </c>
      <c r="F122" s="22">
        <v>13918</v>
      </c>
      <c r="G122" s="22">
        <v>0</v>
      </c>
      <c r="H122" s="22">
        <v>0</v>
      </c>
      <c r="I122" s="22">
        <v>17309</v>
      </c>
      <c r="J122" s="22">
        <v>2728</v>
      </c>
      <c r="K122" s="22">
        <v>0</v>
      </c>
      <c r="L122" s="22">
        <v>0</v>
      </c>
      <c r="M122" s="22">
        <v>0</v>
      </c>
      <c r="N122" s="22">
        <v>0</v>
      </c>
      <c r="O122" s="22">
        <v>283234</v>
      </c>
      <c r="P122" s="22">
        <v>0</v>
      </c>
      <c r="Q122" s="22">
        <v>0</v>
      </c>
      <c r="R122" s="22">
        <v>0</v>
      </c>
      <c r="S122" s="22">
        <v>0</v>
      </c>
      <c r="T122" s="22">
        <v>81519</v>
      </c>
      <c r="U122" s="22">
        <v>85653</v>
      </c>
      <c r="V122" s="22">
        <v>5122</v>
      </c>
      <c r="W122" s="22">
        <v>0</v>
      </c>
      <c r="X122" s="22">
        <v>0</v>
      </c>
      <c r="Y122" s="22">
        <v>0</v>
      </c>
      <c r="Z122" s="22">
        <v>856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70694</v>
      </c>
      <c r="AJ122" s="22">
        <v>35022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596055</v>
      </c>
    </row>
    <row r="123" spans="1:43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0</v>
      </c>
      <c r="F123" s="22">
        <v>174394</v>
      </c>
      <c r="G123" s="22">
        <v>0</v>
      </c>
      <c r="H123" s="22">
        <v>0</v>
      </c>
      <c r="I123" s="22">
        <v>118370</v>
      </c>
      <c r="J123" s="22">
        <v>0</v>
      </c>
      <c r="K123" s="22">
        <v>0</v>
      </c>
      <c r="L123" s="22">
        <v>0</v>
      </c>
      <c r="M123" s="22">
        <v>0</v>
      </c>
      <c r="N123" s="22">
        <v>522931</v>
      </c>
      <c r="O123" s="22">
        <v>1132118</v>
      </c>
      <c r="P123" s="22">
        <v>238006</v>
      </c>
      <c r="Q123" s="22">
        <v>0</v>
      </c>
      <c r="R123" s="22">
        <v>0</v>
      </c>
      <c r="S123" s="22">
        <v>0</v>
      </c>
      <c r="T123" s="22">
        <v>1335780</v>
      </c>
      <c r="U123" s="22">
        <v>927475</v>
      </c>
      <c r="V123" s="22">
        <v>295548</v>
      </c>
      <c r="W123" s="22">
        <v>0</v>
      </c>
      <c r="X123" s="22">
        <v>0</v>
      </c>
      <c r="Y123" s="22">
        <v>0</v>
      </c>
      <c r="Z123" s="22">
        <v>8088</v>
      </c>
      <c r="AA123" s="22">
        <v>86622</v>
      </c>
      <c r="AB123" s="22">
        <v>620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499271</v>
      </c>
      <c r="AJ123" s="22">
        <v>90942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5430165</v>
      </c>
    </row>
    <row r="124" spans="1:43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0</v>
      </c>
      <c r="F124" s="22">
        <v>11155</v>
      </c>
      <c r="G124" s="22">
        <v>0</v>
      </c>
      <c r="H124" s="22">
        <v>0</v>
      </c>
      <c r="I124" s="22">
        <v>36394</v>
      </c>
      <c r="J124" s="22">
        <v>0</v>
      </c>
      <c r="K124" s="22">
        <v>0</v>
      </c>
      <c r="L124" s="22">
        <v>0</v>
      </c>
      <c r="M124" s="22">
        <v>0</v>
      </c>
      <c r="N124" s="22">
        <v>8121</v>
      </c>
      <c r="O124" s="22">
        <v>360325</v>
      </c>
      <c r="P124" s="22">
        <v>48691</v>
      </c>
      <c r="Q124" s="22">
        <v>0</v>
      </c>
      <c r="R124" s="22">
        <v>65147</v>
      </c>
      <c r="S124" s="22">
        <v>0</v>
      </c>
      <c r="T124" s="22">
        <v>181553</v>
      </c>
      <c r="U124" s="22">
        <v>101351</v>
      </c>
      <c r="V124" s="22">
        <v>18482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6521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86833</v>
      </c>
      <c r="AJ124" s="22">
        <v>4030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928603</v>
      </c>
    </row>
    <row r="125" spans="1:43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12357</v>
      </c>
      <c r="G125" s="22">
        <v>0</v>
      </c>
      <c r="H125" s="22">
        <v>0</v>
      </c>
      <c r="I125" s="22">
        <v>95349</v>
      </c>
      <c r="J125" s="22">
        <v>0</v>
      </c>
      <c r="K125" s="22">
        <v>0</v>
      </c>
      <c r="L125" s="22">
        <v>5369</v>
      </c>
      <c r="M125" s="22">
        <v>0</v>
      </c>
      <c r="N125" s="22">
        <v>118532</v>
      </c>
      <c r="O125" s="22">
        <v>493492</v>
      </c>
      <c r="P125" s="22">
        <v>0</v>
      </c>
      <c r="Q125" s="22">
        <v>0</v>
      </c>
      <c r="R125" s="22">
        <v>30156</v>
      </c>
      <c r="S125" s="22">
        <v>0</v>
      </c>
      <c r="T125" s="22">
        <v>608679</v>
      </c>
      <c r="U125" s="22">
        <v>156607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25187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475055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2020783</v>
      </c>
    </row>
    <row r="126" spans="1:43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6434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34928</v>
      </c>
      <c r="O126" s="22">
        <v>191431</v>
      </c>
      <c r="P126" s="22">
        <v>0</v>
      </c>
      <c r="Q126" s="22">
        <v>0</v>
      </c>
      <c r="R126" s="22">
        <v>15222</v>
      </c>
      <c r="S126" s="22">
        <v>0</v>
      </c>
      <c r="T126" s="22">
        <v>39687</v>
      </c>
      <c r="U126" s="22">
        <v>24275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632</v>
      </c>
      <c r="AB126" s="22">
        <v>0</v>
      </c>
      <c r="AC126" s="22">
        <v>680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158176</v>
      </c>
      <c r="AJ126" s="22">
        <v>923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472388</v>
      </c>
    </row>
    <row r="127" spans="1:43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0</v>
      </c>
      <c r="F127" s="22">
        <v>56441</v>
      </c>
      <c r="G127" s="22">
        <v>0</v>
      </c>
      <c r="H127" s="22">
        <v>0</v>
      </c>
      <c r="I127" s="22">
        <v>59218</v>
      </c>
      <c r="J127" s="22">
        <v>0</v>
      </c>
      <c r="K127" s="22">
        <v>0</v>
      </c>
      <c r="L127" s="22">
        <v>3995</v>
      </c>
      <c r="M127" s="22">
        <v>0</v>
      </c>
      <c r="N127" s="22">
        <v>0</v>
      </c>
      <c r="O127" s="22">
        <v>779182</v>
      </c>
      <c r="P127" s="22">
        <v>0</v>
      </c>
      <c r="Q127" s="22">
        <v>0</v>
      </c>
      <c r="R127" s="22">
        <v>0</v>
      </c>
      <c r="S127" s="22">
        <v>0</v>
      </c>
      <c r="T127" s="22">
        <v>369517</v>
      </c>
      <c r="U127" s="22">
        <v>383124</v>
      </c>
      <c r="V127" s="22">
        <v>33805</v>
      </c>
      <c r="W127" s="22">
        <v>0</v>
      </c>
      <c r="X127" s="22">
        <v>0</v>
      </c>
      <c r="Y127" s="22">
        <v>0</v>
      </c>
      <c r="Z127" s="22">
        <v>15615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299707</v>
      </c>
      <c r="AJ127" s="22">
        <v>94127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2094731</v>
      </c>
    </row>
    <row r="128" spans="1:43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0</v>
      </c>
      <c r="F128" s="22">
        <v>116992</v>
      </c>
      <c r="G128" s="22">
        <v>0</v>
      </c>
      <c r="H128" s="22">
        <v>3613</v>
      </c>
      <c r="I128" s="22">
        <v>272407</v>
      </c>
      <c r="J128" s="22">
        <v>0</v>
      </c>
      <c r="K128" s="22">
        <v>0</v>
      </c>
      <c r="L128" s="22">
        <v>12658</v>
      </c>
      <c r="M128" s="22">
        <v>0</v>
      </c>
      <c r="N128" s="22">
        <v>72846</v>
      </c>
      <c r="O128" s="22">
        <v>435849</v>
      </c>
      <c r="P128" s="22">
        <v>0</v>
      </c>
      <c r="Q128" s="22">
        <v>0</v>
      </c>
      <c r="R128" s="22">
        <v>0</v>
      </c>
      <c r="S128" s="22">
        <v>0</v>
      </c>
      <c r="T128" s="22">
        <v>419505</v>
      </c>
      <c r="U128" s="22">
        <v>152416</v>
      </c>
      <c r="V128" s="22">
        <v>9357</v>
      </c>
      <c r="W128" s="22">
        <v>0</v>
      </c>
      <c r="X128" s="22">
        <v>22264</v>
      </c>
      <c r="Y128" s="22">
        <v>0</v>
      </c>
      <c r="Z128" s="22">
        <v>0</v>
      </c>
      <c r="AA128" s="22">
        <v>15879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1117691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2651477</v>
      </c>
    </row>
    <row r="129" spans="1:43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0</v>
      </c>
      <c r="F129" s="22">
        <v>79523</v>
      </c>
      <c r="G129" s="22">
        <v>0</v>
      </c>
      <c r="H129" s="22">
        <v>0</v>
      </c>
      <c r="I129" s="22">
        <v>173268</v>
      </c>
      <c r="J129" s="22">
        <v>0</v>
      </c>
      <c r="K129" s="22">
        <v>0</v>
      </c>
      <c r="L129" s="22">
        <v>0</v>
      </c>
      <c r="M129" s="22">
        <v>0</v>
      </c>
      <c r="N129" s="22">
        <v>196829</v>
      </c>
      <c r="O129" s="22">
        <v>413946</v>
      </c>
      <c r="P129" s="22">
        <v>0</v>
      </c>
      <c r="Q129" s="22">
        <v>0</v>
      </c>
      <c r="R129" s="22">
        <v>0</v>
      </c>
      <c r="S129" s="22">
        <v>0</v>
      </c>
      <c r="T129" s="22">
        <v>88885</v>
      </c>
      <c r="U129" s="22">
        <v>289967</v>
      </c>
      <c r="V129" s="22">
        <v>0</v>
      </c>
      <c r="W129" s="22">
        <v>0</v>
      </c>
      <c r="X129" s="22">
        <v>3499</v>
      </c>
      <c r="Y129" s="22">
        <v>0</v>
      </c>
      <c r="Z129" s="22">
        <v>12839</v>
      </c>
      <c r="AA129" s="22">
        <v>0</v>
      </c>
      <c r="AB129" s="22">
        <v>25185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267372</v>
      </c>
      <c r="AJ129" s="22">
        <v>149446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1700759</v>
      </c>
    </row>
    <row r="130" spans="1:43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31156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56692</v>
      </c>
      <c r="N130" s="22">
        <v>0</v>
      </c>
      <c r="O130" s="22">
        <v>729748</v>
      </c>
      <c r="P130" s="22">
        <v>0</v>
      </c>
      <c r="Q130" s="22">
        <v>0</v>
      </c>
      <c r="R130" s="22">
        <v>0</v>
      </c>
      <c r="S130" s="22">
        <v>0</v>
      </c>
      <c r="T130" s="22">
        <v>161658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439730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1418984</v>
      </c>
    </row>
    <row r="131" spans="1:43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53393</v>
      </c>
      <c r="F131" s="22">
        <v>0</v>
      </c>
      <c r="G131" s="22">
        <v>0</v>
      </c>
      <c r="H131" s="22">
        <v>0</v>
      </c>
      <c r="I131" s="22">
        <v>223334</v>
      </c>
      <c r="J131" s="22">
        <v>523</v>
      </c>
      <c r="K131" s="22">
        <v>0</v>
      </c>
      <c r="L131" s="22">
        <v>750</v>
      </c>
      <c r="M131" s="22">
        <v>0</v>
      </c>
      <c r="N131" s="22">
        <v>103322</v>
      </c>
      <c r="O131" s="22">
        <v>358863</v>
      </c>
      <c r="P131" s="22">
        <v>45025</v>
      </c>
      <c r="Q131" s="22">
        <v>0</v>
      </c>
      <c r="R131" s="22">
        <v>15467</v>
      </c>
      <c r="S131" s="22">
        <v>0</v>
      </c>
      <c r="T131" s="22">
        <v>68775</v>
      </c>
      <c r="U131" s="22">
        <v>83557</v>
      </c>
      <c r="V131" s="22">
        <v>0</v>
      </c>
      <c r="W131" s="22">
        <v>0</v>
      </c>
      <c r="X131" s="22">
        <v>0</v>
      </c>
      <c r="Y131" s="22">
        <v>0</v>
      </c>
      <c r="Z131" s="22">
        <v>2129</v>
      </c>
      <c r="AA131" s="22">
        <v>0</v>
      </c>
      <c r="AB131" s="22">
        <v>0</v>
      </c>
      <c r="AC131" s="22">
        <v>12173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318405</v>
      </c>
      <c r="AJ131" s="22">
        <v>25554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1311270</v>
      </c>
    </row>
    <row r="132" spans="1:43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16656</v>
      </c>
      <c r="G132" s="22">
        <v>0</v>
      </c>
      <c r="H132" s="22">
        <v>0</v>
      </c>
      <c r="I132" s="22">
        <v>1795</v>
      </c>
      <c r="J132" s="22">
        <v>0</v>
      </c>
      <c r="K132" s="22">
        <v>0</v>
      </c>
      <c r="L132" s="22">
        <v>0</v>
      </c>
      <c r="M132" s="22">
        <v>0</v>
      </c>
      <c r="N132" s="22">
        <v>18739</v>
      </c>
      <c r="O132" s="22">
        <v>89198</v>
      </c>
      <c r="P132" s="22">
        <v>19077</v>
      </c>
      <c r="Q132" s="22">
        <v>0</v>
      </c>
      <c r="R132" s="22">
        <v>1709</v>
      </c>
      <c r="S132" s="22">
        <v>0</v>
      </c>
      <c r="T132" s="22">
        <v>80746</v>
      </c>
      <c r="U132" s="22">
        <v>57527</v>
      </c>
      <c r="V132" s="22">
        <v>0</v>
      </c>
      <c r="W132" s="22">
        <v>0</v>
      </c>
      <c r="X132" s="22">
        <v>0</v>
      </c>
      <c r="Y132" s="22">
        <v>0</v>
      </c>
      <c r="Z132" s="22">
        <v>1848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11893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299188</v>
      </c>
    </row>
    <row r="133" spans="1:43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40871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158985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740169</v>
      </c>
      <c r="T133" s="22">
        <v>0</v>
      </c>
      <c r="U133" s="22">
        <v>0</v>
      </c>
      <c r="V133" s="22">
        <v>0</v>
      </c>
      <c r="W133" s="22">
        <v>889807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11988</v>
      </c>
      <c r="AH133" s="22">
        <v>0</v>
      </c>
      <c r="AI133" s="22">
        <v>0</v>
      </c>
      <c r="AJ133" s="22">
        <v>0</v>
      </c>
      <c r="AK133" s="22">
        <v>0</v>
      </c>
      <c r="AL133" s="22">
        <v>329167</v>
      </c>
      <c r="AM133" s="22">
        <v>0</v>
      </c>
      <c r="AN133" s="22">
        <v>0</v>
      </c>
      <c r="AO133" s="22">
        <v>0</v>
      </c>
      <c r="AP133" s="22">
        <v>0</v>
      </c>
      <c r="AQ133" s="22">
        <v>2170987</v>
      </c>
    </row>
    <row r="134" spans="1:43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0</v>
      </c>
      <c r="F134" s="22">
        <v>318551</v>
      </c>
      <c r="G134" s="22">
        <v>0</v>
      </c>
      <c r="H134" s="22">
        <v>0</v>
      </c>
      <c r="I134" s="22">
        <v>508828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4549695</v>
      </c>
      <c r="P134" s="22">
        <v>0</v>
      </c>
      <c r="Q134" s="22">
        <v>0</v>
      </c>
      <c r="R134" s="22">
        <v>0</v>
      </c>
      <c r="S134" s="22">
        <v>0</v>
      </c>
      <c r="T134" s="22">
        <v>1953920</v>
      </c>
      <c r="U134" s="22">
        <v>0</v>
      </c>
      <c r="V134" s="22">
        <v>0</v>
      </c>
      <c r="W134" s="22">
        <v>0</v>
      </c>
      <c r="X134" s="22">
        <v>40402</v>
      </c>
      <c r="Y134" s="22">
        <v>0</v>
      </c>
      <c r="Z134" s="22">
        <v>0</v>
      </c>
      <c r="AA134" s="22">
        <v>0</v>
      </c>
      <c r="AB134" s="22">
        <v>92862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1044716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8508974</v>
      </c>
    </row>
    <row r="135" spans="1:43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0</v>
      </c>
      <c r="F135" s="22">
        <v>21536</v>
      </c>
      <c r="G135" s="22">
        <v>0</v>
      </c>
      <c r="H135" s="22">
        <v>119613</v>
      </c>
      <c r="I135" s="22">
        <v>491058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2125808</v>
      </c>
      <c r="P135" s="22">
        <v>0</v>
      </c>
      <c r="Q135" s="22">
        <v>0</v>
      </c>
      <c r="R135" s="22">
        <v>171515</v>
      </c>
      <c r="S135" s="22">
        <v>0</v>
      </c>
      <c r="T135" s="22">
        <v>868857</v>
      </c>
      <c r="U135" s="22">
        <v>317531</v>
      </c>
      <c r="V135" s="22">
        <v>139751</v>
      </c>
      <c r="W135" s="22">
        <v>0</v>
      </c>
      <c r="X135" s="22">
        <v>3806</v>
      </c>
      <c r="Y135" s="22">
        <v>0</v>
      </c>
      <c r="Z135" s="22">
        <v>2154</v>
      </c>
      <c r="AA135" s="22">
        <v>0</v>
      </c>
      <c r="AB135" s="22">
        <v>52640</v>
      </c>
      <c r="AC135" s="22">
        <v>3320</v>
      </c>
      <c r="AD135" s="22">
        <v>0</v>
      </c>
      <c r="AE135" s="22">
        <v>65989</v>
      </c>
      <c r="AF135" s="22">
        <v>0</v>
      </c>
      <c r="AG135" s="22">
        <v>0</v>
      </c>
      <c r="AH135" s="22">
        <v>0</v>
      </c>
      <c r="AI135" s="22">
        <v>773886</v>
      </c>
      <c r="AJ135" s="22">
        <v>285927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5443391</v>
      </c>
    </row>
    <row r="136" spans="1:43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20865</v>
      </c>
      <c r="F136" s="22">
        <v>0</v>
      </c>
      <c r="G136" s="22">
        <v>0</v>
      </c>
      <c r="H136" s="22">
        <v>115105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2016763</v>
      </c>
      <c r="P136" s="22">
        <v>0</v>
      </c>
      <c r="Q136" s="22">
        <v>0</v>
      </c>
      <c r="R136" s="22">
        <v>0</v>
      </c>
      <c r="S136" s="22">
        <v>0</v>
      </c>
      <c r="T136" s="22">
        <v>810435</v>
      </c>
      <c r="U136" s="22">
        <v>0</v>
      </c>
      <c r="V136" s="22">
        <v>62665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848649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3874482</v>
      </c>
    </row>
    <row r="137" spans="1:43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0</v>
      </c>
      <c r="F137" s="22">
        <v>21434</v>
      </c>
      <c r="G137" s="22">
        <v>0</v>
      </c>
      <c r="H137" s="22">
        <v>0</v>
      </c>
      <c r="I137" s="22">
        <v>8343</v>
      </c>
      <c r="J137" s="22">
        <v>0</v>
      </c>
      <c r="K137" s="22">
        <v>0</v>
      </c>
      <c r="L137" s="22">
        <v>0</v>
      </c>
      <c r="M137" s="22">
        <v>0</v>
      </c>
      <c r="N137" s="22">
        <v>48136</v>
      </c>
      <c r="O137" s="22">
        <v>222990</v>
      </c>
      <c r="P137" s="22">
        <v>0</v>
      </c>
      <c r="Q137" s="22">
        <v>0</v>
      </c>
      <c r="R137" s="22">
        <v>729</v>
      </c>
      <c r="S137" s="22">
        <v>0</v>
      </c>
      <c r="T137" s="22">
        <v>57324</v>
      </c>
      <c r="U137" s="22">
        <v>67155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24403</v>
      </c>
      <c r="AJ137" s="22">
        <v>0</v>
      </c>
      <c r="AK137" s="22">
        <v>0</v>
      </c>
      <c r="AL137" s="22">
        <v>0</v>
      </c>
      <c r="AM137" s="22">
        <v>10861</v>
      </c>
      <c r="AN137" s="22">
        <v>0</v>
      </c>
      <c r="AO137" s="22">
        <v>0</v>
      </c>
      <c r="AP137" s="22">
        <v>0</v>
      </c>
      <c r="AQ137" s="22">
        <v>461375</v>
      </c>
    </row>
    <row r="138" spans="1:43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0</v>
      </c>
      <c r="F138" s="22">
        <v>26982</v>
      </c>
      <c r="G138" s="22">
        <v>0</v>
      </c>
      <c r="H138" s="22">
        <v>0</v>
      </c>
      <c r="I138" s="22">
        <v>18600</v>
      </c>
      <c r="J138" s="22">
        <v>0</v>
      </c>
      <c r="K138" s="22">
        <v>0</v>
      </c>
      <c r="L138" s="22">
        <v>0</v>
      </c>
      <c r="M138" s="22">
        <v>0</v>
      </c>
      <c r="N138" s="22">
        <v>60902</v>
      </c>
      <c r="O138" s="22">
        <v>446292</v>
      </c>
      <c r="P138" s="22">
        <v>0</v>
      </c>
      <c r="Q138" s="22">
        <v>0</v>
      </c>
      <c r="R138" s="22">
        <v>1167</v>
      </c>
      <c r="S138" s="22">
        <v>0</v>
      </c>
      <c r="T138" s="22">
        <v>213345</v>
      </c>
      <c r="U138" s="22">
        <v>220181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117644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1105113</v>
      </c>
    </row>
    <row r="139" spans="1:43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8826</v>
      </c>
      <c r="G139" s="22">
        <v>0</v>
      </c>
      <c r="H139" s="22">
        <v>0</v>
      </c>
      <c r="I139" s="22">
        <v>19036</v>
      </c>
      <c r="J139" s="22">
        <v>0</v>
      </c>
      <c r="K139" s="22">
        <v>0</v>
      </c>
      <c r="L139" s="22">
        <v>0</v>
      </c>
      <c r="M139" s="22">
        <v>0</v>
      </c>
      <c r="N139" s="22">
        <v>64548</v>
      </c>
      <c r="O139" s="22">
        <v>142391</v>
      </c>
      <c r="P139" s="22">
        <v>0</v>
      </c>
      <c r="Q139" s="22">
        <v>0</v>
      </c>
      <c r="R139" s="22">
        <v>0</v>
      </c>
      <c r="S139" s="22">
        <v>0</v>
      </c>
      <c r="T139" s="22">
        <v>122450</v>
      </c>
      <c r="U139" s="22">
        <v>41439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170227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568917</v>
      </c>
    </row>
    <row r="140" spans="1:43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0</v>
      </c>
      <c r="F140" s="22">
        <v>13978</v>
      </c>
      <c r="G140" s="22">
        <v>0</v>
      </c>
      <c r="H140" s="22">
        <v>0</v>
      </c>
      <c r="I140" s="22">
        <v>20641</v>
      </c>
      <c r="J140" s="22">
        <v>0</v>
      </c>
      <c r="K140" s="22">
        <v>0</v>
      </c>
      <c r="L140" s="22">
        <v>0</v>
      </c>
      <c r="M140" s="22">
        <v>0</v>
      </c>
      <c r="N140" s="22">
        <v>121326</v>
      </c>
      <c r="O140" s="22">
        <v>273939</v>
      </c>
      <c r="P140" s="22">
        <v>0</v>
      </c>
      <c r="Q140" s="22">
        <v>0</v>
      </c>
      <c r="R140" s="22">
        <v>100225</v>
      </c>
      <c r="S140" s="22">
        <v>0</v>
      </c>
      <c r="T140" s="22">
        <v>144523</v>
      </c>
      <c r="U140" s="22">
        <v>77049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103753</v>
      </c>
      <c r="AJ140" s="22">
        <v>72539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927973</v>
      </c>
    </row>
    <row r="141" spans="1:43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12818</v>
      </c>
      <c r="F141" s="22">
        <v>0</v>
      </c>
      <c r="G141" s="22">
        <v>0</v>
      </c>
      <c r="H141" s="22">
        <v>0</v>
      </c>
      <c r="I141" s="22">
        <v>110031</v>
      </c>
      <c r="J141" s="22">
        <v>0</v>
      </c>
      <c r="K141" s="22">
        <v>0</v>
      </c>
      <c r="L141" s="22">
        <v>0</v>
      </c>
      <c r="M141" s="22">
        <v>0</v>
      </c>
      <c r="N141" s="22">
        <v>27307</v>
      </c>
      <c r="O141" s="22">
        <v>255565</v>
      </c>
      <c r="P141" s="22">
        <v>0</v>
      </c>
      <c r="Q141" s="22">
        <v>0</v>
      </c>
      <c r="R141" s="22">
        <v>6049</v>
      </c>
      <c r="S141" s="22">
        <v>0</v>
      </c>
      <c r="T141" s="22">
        <v>256589</v>
      </c>
      <c r="U141" s="22">
        <v>113976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268628</v>
      </c>
      <c r="AJ141" s="22">
        <v>25413</v>
      </c>
      <c r="AK141" s="22">
        <v>0</v>
      </c>
      <c r="AL141" s="22">
        <v>0</v>
      </c>
      <c r="AM141" s="22">
        <v>31946</v>
      </c>
      <c r="AN141" s="22">
        <v>0</v>
      </c>
      <c r="AO141" s="22">
        <v>0</v>
      </c>
      <c r="AP141" s="22">
        <v>0</v>
      </c>
      <c r="AQ141" s="22">
        <v>1108322</v>
      </c>
    </row>
    <row r="142" spans="1:43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50180</v>
      </c>
      <c r="F142" s="22">
        <v>0</v>
      </c>
      <c r="G142" s="22">
        <v>0</v>
      </c>
      <c r="H142" s="22">
        <v>0</v>
      </c>
      <c r="I142" s="22">
        <v>33399</v>
      </c>
      <c r="J142" s="22">
        <v>2159</v>
      </c>
      <c r="K142" s="22">
        <v>0</v>
      </c>
      <c r="L142" s="22">
        <v>5775</v>
      </c>
      <c r="M142" s="22">
        <v>0</v>
      </c>
      <c r="N142" s="22">
        <v>0</v>
      </c>
      <c r="O142" s="22">
        <v>330191</v>
      </c>
      <c r="P142" s="22">
        <v>0</v>
      </c>
      <c r="Q142" s="22">
        <v>0</v>
      </c>
      <c r="R142" s="22">
        <v>18378</v>
      </c>
      <c r="S142" s="22">
        <v>0</v>
      </c>
      <c r="T142" s="22">
        <v>271877</v>
      </c>
      <c r="U142" s="22">
        <v>68438</v>
      </c>
      <c r="V142" s="22">
        <v>0</v>
      </c>
      <c r="W142" s="22">
        <v>0</v>
      </c>
      <c r="X142" s="22">
        <v>0</v>
      </c>
      <c r="Y142" s="22">
        <v>0</v>
      </c>
      <c r="Z142" s="22">
        <v>592</v>
      </c>
      <c r="AA142" s="22">
        <v>0</v>
      </c>
      <c r="AB142" s="22">
        <v>0</v>
      </c>
      <c r="AC142" s="22">
        <v>2061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259832</v>
      </c>
      <c r="AJ142" s="22">
        <v>38179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1081061</v>
      </c>
    </row>
    <row r="143" spans="1:43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0</v>
      </c>
      <c r="F143" s="22">
        <v>18133</v>
      </c>
      <c r="G143" s="22">
        <v>0</v>
      </c>
      <c r="H143" s="22">
        <v>0</v>
      </c>
      <c r="I143" s="22">
        <v>2872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212770</v>
      </c>
      <c r="P143" s="22">
        <v>0</v>
      </c>
      <c r="Q143" s="22">
        <v>0</v>
      </c>
      <c r="R143" s="22">
        <v>0</v>
      </c>
      <c r="S143" s="22">
        <v>0</v>
      </c>
      <c r="T143" s="22">
        <v>61895</v>
      </c>
      <c r="U143" s="22">
        <v>16994</v>
      </c>
      <c r="V143" s="22">
        <v>0</v>
      </c>
      <c r="W143" s="22">
        <v>0</v>
      </c>
      <c r="X143" s="22">
        <v>0</v>
      </c>
      <c r="Y143" s="22">
        <v>0</v>
      </c>
      <c r="Z143" s="22">
        <v>679</v>
      </c>
      <c r="AA143" s="22">
        <v>455</v>
      </c>
      <c r="AB143" s="22">
        <v>0</v>
      </c>
      <c r="AC143" s="22">
        <v>1005</v>
      </c>
      <c r="AD143" s="22">
        <v>0</v>
      </c>
      <c r="AE143" s="22">
        <v>0</v>
      </c>
      <c r="AF143" s="22">
        <v>12469</v>
      </c>
      <c r="AG143" s="22">
        <v>0</v>
      </c>
      <c r="AH143" s="22">
        <v>0</v>
      </c>
      <c r="AI143" s="22">
        <v>47489</v>
      </c>
      <c r="AJ143" s="22">
        <v>1583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376344</v>
      </c>
    </row>
    <row r="144" spans="1:43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28698</v>
      </c>
      <c r="G144" s="22">
        <v>0</v>
      </c>
      <c r="H144" s="22">
        <v>0</v>
      </c>
      <c r="I144" s="22">
        <v>39233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161656</v>
      </c>
      <c r="P144" s="22">
        <v>0</v>
      </c>
      <c r="Q144" s="22">
        <v>0</v>
      </c>
      <c r="R144" s="22">
        <v>0</v>
      </c>
      <c r="S144" s="22">
        <v>0</v>
      </c>
      <c r="T144" s="22">
        <v>240104</v>
      </c>
      <c r="U144" s="22">
        <v>99505</v>
      </c>
      <c r="V144" s="22">
        <v>30309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95928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695433</v>
      </c>
    </row>
    <row r="145" spans="1:43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0</v>
      </c>
      <c r="F145" s="22">
        <v>126354</v>
      </c>
      <c r="G145" s="22">
        <v>0</v>
      </c>
      <c r="H145" s="22">
        <v>0</v>
      </c>
      <c r="I145" s="22">
        <v>33083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389887</v>
      </c>
      <c r="P145" s="22">
        <v>0</v>
      </c>
      <c r="Q145" s="22">
        <v>0</v>
      </c>
      <c r="R145" s="22">
        <v>0</v>
      </c>
      <c r="S145" s="22">
        <v>0</v>
      </c>
      <c r="T145" s="22">
        <v>92745</v>
      </c>
      <c r="U145" s="22">
        <v>167212</v>
      </c>
      <c r="V145" s="22">
        <v>925920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174748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1909949</v>
      </c>
    </row>
    <row r="146" spans="1:43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0</v>
      </c>
      <c r="F146" s="22">
        <v>256740</v>
      </c>
      <c r="G146" s="22">
        <v>0</v>
      </c>
      <c r="H146" s="22">
        <v>23916</v>
      </c>
      <c r="I146" s="22">
        <v>209344</v>
      </c>
      <c r="J146" s="22">
        <v>0</v>
      </c>
      <c r="K146" s="22">
        <v>0</v>
      </c>
      <c r="L146" s="22">
        <v>27780</v>
      </c>
      <c r="M146" s="22">
        <v>0</v>
      </c>
      <c r="N146" s="22">
        <v>0</v>
      </c>
      <c r="O146" s="22">
        <v>1898430</v>
      </c>
      <c r="P146" s="22">
        <v>0</v>
      </c>
      <c r="Q146" s="22">
        <v>11730</v>
      </c>
      <c r="R146" s="22">
        <v>498723</v>
      </c>
      <c r="S146" s="22">
        <v>0</v>
      </c>
      <c r="T146" s="22">
        <v>510372</v>
      </c>
      <c r="U146" s="22">
        <v>551028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1532623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5520686</v>
      </c>
    </row>
    <row r="147" spans="1:43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17301</v>
      </c>
      <c r="G147" s="22">
        <v>0</v>
      </c>
      <c r="H147" s="22">
        <v>0</v>
      </c>
      <c r="I147" s="22">
        <v>3852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441631</v>
      </c>
      <c r="P147" s="22">
        <v>0</v>
      </c>
      <c r="Q147" s="22">
        <v>0</v>
      </c>
      <c r="R147" s="22">
        <v>0</v>
      </c>
      <c r="S147" s="22">
        <v>0</v>
      </c>
      <c r="T147" s="22">
        <v>47773</v>
      </c>
      <c r="U147" s="22">
        <v>68493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48721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627771</v>
      </c>
    </row>
    <row r="148" spans="1:43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0</v>
      </c>
      <c r="F148" s="22">
        <v>6968</v>
      </c>
      <c r="G148" s="22">
        <v>0</v>
      </c>
      <c r="H148" s="22">
        <v>0</v>
      </c>
      <c r="I148" s="22">
        <v>47486</v>
      </c>
      <c r="J148" s="22">
        <v>0</v>
      </c>
      <c r="K148" s="22">
        <v>0</v>
      </c>
      <c r="L148" s="22">
        <v>2324</v>
      </c>
      <c r="M148" s="22">
        <v>0</v>
      </c>
      <c r="N148" s="22">
        <v>63562</v>
      </c>
      <c r="O148" s="22">
        <v>308256</v>
      </c>
      <c r="P148" s="22">
        <v>0</v>
      </c>
      <c r="Q148" s="22">
        <v>0</v>
      </c>
      <c r="R148" s="22">
        <v>0</v>
      </c>
      <c r="S148" s="22">
        <v>0</v>
      </c>
      <c r="T148" s="22">
        <v>317996</v>
      </c>
      <c r="U148" s="22">
        <v>392569</v>
      </c>
      <c r="V148" s="22">
        <v>0</v>
      </c>
      <c r="W148" s="22">
        <v>13837</v>
      </c>
      <c r="X148" s="22">
        <v>271</v>
      </c>
      <c r="Y148" s="22">
        <v>0</v>
      </c>
      <c r="Z148" s="22">
        <v>1608</v>
      </c>
      <c r="AA148" s="22">
        <v>3062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290220</v>
      </c>
      <c r="AJ148" s="22">
        <v>193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1448352</v>
      </c>
    </row>
    <row r="149" spans="1:43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0</v>
      </c>
      <c r="F149" s="22">
        <v>38312</v>
      </c>
      <c r="G149" s="22">
        <v>0</v>
      </c>
      <c r="H149" s="22">
        <v>0</v>
      </c>
      <c r="I149" s="22">
        <v>47064</v>
      </c>
      <c r="J149" s="22">
        <v>0</v>
      </c>
      <c r="K149" s="22">
        <v>0</v>
      </c>
      <c r="L149" s="22">
        <v>0</v>
      </c>
      <c r="M149" s="22">
        <v>0</v>
      </c>
      <c r="N149" s="22">
        <v>18068</v>
      </c>
      <c r="O149" s="22">
        <v>149328</v>
      </c>
      <c r="P149" s="22">
        <v>0</v>
      </c>
      <c r="Q149" s="22">
        <v>0</v>
      </c>
      <c r="R149" s="22">
        <v>0</v>
      </c>
      <c r="S149" s="22">
        <v>0</v>
      </c>
      <c r="T149" s="22">
        <v>260749</v>
      </c>
      <c r="U149" s="22">
        <v>60483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70384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644388</v>
      </c>
    </row>
    <row r="150" spans="1:43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0</v>
      </c>
      <c r="F150" s="22">
        <v>988358</v>
      </c>
      <c r="G150" s="22">
        <v>0</v>
      </c>
      <c r="H150" s="22">
        <v>141042</v>
      </c>
      <c r="I150" s="22">
        <v>425740</v>
      </c>
      <c r="J150" s="22">
        <v>0</v>
      </c>
      <c r="K150" s="22">
        <v>0</v>
      </c>
      <c r="L150" s="22">
        <v>77377</v>
      </c>
      <c r="M150" s="22">
        <v>0</v>
      </c>
      <c r="N150" s="22">
        <v>11661</v>
      </c>
      <c r="O150" s="22">
        <v>3714478</v>
      </c>
      <c r="P150" s="22">
        <v>0</v>
      </c>
      <c r="Q150" s="22">
        <v>135809</v>
      </c>
      <c r="R150" s="22">
        <v>867981</v>
      </c>
      <c r="S150" s="22">
        <v>0</v>
      </c>
      <c r="T150" s="22">
        <v>1796241</v>
      </c>
      <c r="U150" s="22">
        <v>1816698</v>
      </c>
      <c r="V150" s="22">
        <v>236623</v>
      </c>
      <c r="W150" s="22">
        <v>0</v>
      </c>
      <c r="X150" s="22">
        <v>0</v>
      </c>
      <c r="Y150" s="22">
        <v>0</v>
      </c>
      <c r="Z150" s="22">
        <v>79919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2973970</v>
      </c>
      <c r="AJ150" s="22">
        <v>115525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13381422</v>
      </c>
    </row>
    <row r="151" spans="1:43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0</v>
      </c>
      <c r="F151" s="22">
        <v>90119</v>
      </c>
      <c r="G151" s="22">
        <v>0</v>
      </c>
      <c r="H151" s="22">
        <v>44569</v>
      </c>
      <c r="I151" s="22">
        <v>268413</v>
      </c>
      <c r="J151" s="22">
        <v>0</v>
      </c>
      <c r="K151" s="22">
        <v>0</v>
      </c>
      <c r="L151" s="22">
        <v>17729</v>
      </c>
      <c r="M151" s="22">
        <v>0</v>
      </c>
      <c r="N151" s="22">
        <v>0</v>
      </c>
      <c r="O151" s="22">
        <v>2042361</v>
      </c>
      <c r="P151" s="22">
        <v>0</v>
      </c>
      <c r="Q151" s="22">
        <v>0</v>
      </c>
      <c r="R151" s="22">
        <v>0</v>
      </c>
      <c r="S151" s="22">
        <v>0</v>
      </c>
      <c r="T151" s="22">
        <v>487441</v>
      </c>
      <c r="U151" s="22">
        <v>389326</v>
      </c>
      <c r="V151" s="22">
        <v>12816</v>
      </c>
      <c r="W151" s="22">
        <v>0</v>
      </c>
      <c r="X151" s="22">
        <v>0</v>
      </c>
      <c r="Y151" s="22">
        <v>0</v>
      </c>
      <c r="Z151" s="22">
        <v>33920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1604</v>
      </c>
      <c r="AH151" s="22">
        <v>0</v>
      </c>
      <c r="AI151" s="22">
        <v>1163767</v>
      </c>
      <c r="AJ151" s="22">
        <v>79591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4631656</v>
      </c>
    </row>
    <row r="152" spans="1:43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0</v>
      </c>
      <c r="F152" s="22">
        <v>22155</v>
      </c>
      <c r="G152" s="22">
        <v>0</v>
      </c>
      <c r="H152" s="22">
        <v>0</v>
      </c>
      <c r="I152" s="22">
        <v>12955</v>
      </c>
      <c r="J152" s="22">
        <v>0</v>
      </c>
      <c r="K152" s="22">
        <v>0</v>
      </c>
      <c r="L152" s="22">
        <v>0</v>
      </c>
      <c r="M152" s="22">
        <v>0</v>
      </c>
      <c r="N152" s="22">
        <v>63201</v>
      </c>
      <c r="O152" s="22">
        <v>115787</v>
      </c>
      <c r="P152" s="22">
        <v>0</v>
      </c>
      <c r="Q152" s="22">
        <v>0</v>
      </c>
      <c r="R152" s="22">
        <v>10253</v>
      </c>
      <c r="S152" s="22">
        <v>0</v>
      </c>
      <c r="T152" s="22">
        <v>133950</v>
      </c>
      <c r="U152" s="22">
        <v>94319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9980</v>
      </c>
      <c r="AJ152" s="22">
        <v>2056</v>
      </c>
      <c r="AK152" s="22">
        <v>0</v>
      </c>
      <c r="AL152" s="22">
        <v>5384</v>
      </c>
      <c r="AM152" s="22">
        <v>0</v>
      </c>
      <c r="AN152" s="22">
        <v>0</v>
      </c>
      <c r="AO152" s="22">
        <v>0</v>
      </c>
      <c r="AP152" s="22">
        <v>0</v>
      </c>
      <c r="AQ152" s="22">
        <v>470040</v>
      </c>
    </row>
    <row r="153" spans="1:43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15735</v>
      </c>
      <c r="G153" s="22">
        <v>0</v>
      </c>
      <c r="H153" s="22">
        <v>34052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434234</v>
      </c>
      <c r="P153" s="22">
        <v>0</v>
      </c>
      <c r="Q153" s="22">
        <v>0</v>
      </c>
      <c r="R153" s="22">
        <v>0</v>
      </c>
      <c r="S153" s="22">
        <v>0</v>
      </c>
      <c r="T153" s="22">
        <v>264245</v>
      </c>
      <c r="U153" s="22">
        <v>27589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195355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971210</v>
      </c>
    </row>
    <row r="154" spans="1:43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0</v>
      </c>
      <c r="F154" s="22">
        <v>87405</v>
      </c>
      <c r="G154" s="22">
        <v>0</v>
      </c>
      <c r="H154" s="22">
        <v>0</v>
      </c>
      <c r="I154" s="22">
        <v>179592</v>
      </c>
      <c r="J154" s="22">
        <v>141542</v>
      </c>
      <c r="K154" s="22">
        <v>0</v>
      </c>
      <c r="L154" s="22">
        <v>2600</v>
      </c>
      <c r="M154" s="22">
        <v>0</v>
      </c>
      <c r="N154" s="22">
        <v>0</v>
      </c>
      <c r="O154" s="22">
        <v>2435235</v>
      </c>
      <c r="P154" s="22">
        <v>0</v>
      </c>
      <c r="Q154" s="22">
        <v>0</v>
      </c>
      <c r="R154" s="22">
        <v>0</v>
      </c>
      <c r="S154" s="22">
        <v>0</v>
      </c>
      <c r="T154" s="22">
        <v>1591497</v>
      </c>
      <c r="U154" s="22">
        <v>858347</v>
      </c>
      <c r="V154" s="22">
        <v>389357</v>
      </c>
      <c r="W154" s="22">
        <v>0</v>
      </c>
      <c r="X154" s="22">
        <v>774</v>
      </c>
      <c r="Y154" s="22">
        <v>0</v>
      </c>
      <c r="Z154" s="22">
        <v>0</v>
      </c>
      <c r="AA154" s="22">
        <v>0</v>
      </c>
      <c r="AB154" s="22">
        <v>9167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1194369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6889885</v>
      </c>
    </row>
    <row r="155" spans="1:43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0</v>
      </c>
      <c r="F155" s="22">
        <v>32780</v>
      </c>
      <c r="G155" s="22">
        <v>0</v>
      </c>
      <c r="H155" s="22">
        <v>0</v>
      </c>
      <c r="I155" s="22">
        <v>170322</v>
      </c>
      <c r="J155" s="22">
        <v>0</v>
      </c>
      <c r="K155" s="22">
        <v>0</v>
      </c>
      <c r="L155" s="22">
        <v>11928</v>
      </c>
      <c r="M155" s="22">
        <v>0</v>
      </c>
      <c r="N155" s="22">
        <v>0</v>
      </c>
      <c r="O155" s="22">
        <v>971800</v>
      </c>
      <c r="P155" s="22">
        <v>0</v>
      </c>
      <c r="Q155" s="22">
        <v>0</v>
      </c>
      <c r="R155" s="22">
        <v>70350</v>
      </c>
      <c r="S155" s="22">
        <v>0</v>
      </c>
      <c r="T155" s="22">
        <v>166310</v>
      </c>
      <c r="U155" s="22">
        <v>81019</v>
      </c>
      <c r="V155" s="22">
        <v>10339</v>
      </c>
      <c r="W155" s="22">
        <v>0</v>
      </c>
      <c r="X155" s="22">
        <v>2007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832758</v>
      </c>
      <c r="AJ155" s="22">
        <v>92823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2442436</v>
      </c>
    </row>
    <row r="156" spans="1:43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0</v>
      </c>
      <c r="F156" s="22">
        <v>20340</v>
      </c>
      <c r="G156" s="22">
        <v>187968</v>
      </c>
      <c r="H156" s="22">
        <v>0</v>
      </c>
      <c r="I156" s="22">
        <v>136847</v>
      </c>
      <c r="J156" s="22">
        <v>0</v>
      </c>
      <c r="K156" s="22">
        <v>27116</v>
      </c>
      <c r="L156" s="22">
        <v>0</v>
      </c>
      <c r="M156" s="22">
        <v>0</v>
      </c>
      <c r="N156" s="22">
        <v>28343</v>
      </c>
      <c r="O156" s="22">
        <v>307217</v>
      </c>
      <c r="P156" s="22">
        <v>0</v>
      </c>
      <c r="Q156" s="22">
        <v>0</v>
      </c>
      <c r="R156" s="22">
        <v>0</v>
      </c>
      <c r="S156" s="22">
        <v>0</v>
      </c>
      <c r="T156" s="22">
        <v>297473</v>
      </c>
      <c r="U156" s="22">
        <v>103684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261164</v>
      </c>
      <c r="AJ156" s="22">
        <v>6838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1376990</v>
      </c>
    </row>
    <row r="157" spans="1:43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0</v>
      </c>
      <c r="F157" s="22">
        <v>48748</v>
      </c>
      <c r="G157" s="22">
        <v>0</v>
      </c>
      <c r="H157" s="22">
        <v>72288</v>
      </c>
      <c r="I157" s="22">
        <v>0</v>
      </c>
      <c r="J157" s="22">
        <v>743</v>
      </c>
      <c r="K157" s="22">
        <v>8085</v>
      </c>
      <c r="L157" s="22">
        <v>0</v>
      </c>
      <c r="M157" s="22">
        <v>0</v>
      </c>
      <c r="N157" s="22">
        <v>0</v>
      </c>
      <c r="O157" s="22">
        <v>358409</v>
      </c>
      <c r="P157" s="22">
        <v>0</v>
      </c>
      <c r="Q157" s="22">
        <v>0</v>
      </c>
      <c r="R157" s="22">
        <v>0</v>
      </c>
      <c r="S157" s="22">
        <v>0</v>
      </c>
      <c r="T157" s="22">
        <v>37400</v>
      </c>
      <c r="U157" s="22">
        <v>412038</v>
      </c>
      <c r="V157" s="22">
        <v>324738</v>
      </c>
      <c r="W157" s="22">
        <v>19151</v>
      </c>
      <c r="X157" s="22">
        <v>5785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558214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1845599</v>
      </c>
    </row>
    <row r="158" spans="1:43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0</v>
      </c>
      <c r="F158" s="22">
        <v>251947</v>
      </c>
      <c r="G158" s="22">
        <v>0</v>
      </c>
      <c r="H158" s="22">
        <v>20079</v>
      </c>
      <c r="I158" s="22">
        <v>2206</v>
      </c>
      <c r="J158" s="22">
        <v>10682</v>
      </c>
      <c r="K158" s="22">
        <v>0</v>
      </c>
      <c r="L158" s="22">
        <v>10809</v>
      </c>
      <c r="M158" s="22">
        <v>0</v>
      </c>
      <c r="N158" s="22">
        <v>63567</v>
      </c>
      <c r="O158" s="22">
        <v>832346</v>
      </c>
      <c r="P158" s="22">
        <v>0</v>
      </c>
      <c r="Q158" s="22">
        <v>0</v>
      </c>
      <c r="R158" s="22">
        <v>50282</v>
      </c>
      <c r="S158" s="22">
        <v>44785</v>
      </c>
      <c r="T158" s="22">
        <v>370764</v>
      </c>
      <c r="U158" s="22">
        <v>2823015</v>
      </c>
      <c r="V158" s="22">
        <v>22075</v>
      </c>
      <c r="W158" s="22">
        <v>0</v>
      </c>
      <c r="X158" s="22">
        <v>0</v>
      </c>
      <c r="Y158" s="22">
        <v>0</v>
      </c>
      <c r="Z158" s="22">
        <v>3653</v>
      </c>
      <c r="AA158" s="22">
        <v>0</v>
      </c>
      <c r="AB158" s="22">
        <v>23471</v>
      </c>
      <c r="AC158" s="22">
        <v>50547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640515</v>
      </c>
      <c r="AJ158" s="22">
        <v>21616</v>
      </c>
      <c r="AK158" s="22">
        <v>0</v>
      </c>
      <c r="AL158" s="22">
        <v>0</v>
      </c>
      <c r="AM158" s="22">
        <v>0</v>
      </c>
      <c r="AN158" s="22">
        <v>87019</v>
      </c>
      <c r="AO158" s="22">
        <v>0</v>
      </c>
      <c r="AP158" s="22">
        <v>0</v>
      </c>
      <c r="AQ158" s="22">
        <v>5329378</v>
      </c>
    </row>
    <row r="159" spans="1:43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0</v>
      </c>
      <c r="F159" s="22">
        <v>31213</v>
      </c>
      <c r="G159" s="22">
        <v>0</v>
      </c>
      <c r="H159" s="22">
        <v>6742</v>
      </c>
      <c r="I159" s="22">
        <v>53114</v>
      </c>
      <c r="J159" s="22">
        <v>0</v>
      </c>
      <c r="K159" s="22">
        <v>0</v>
      </c>
      <c r="L159" s="22">
        <v>628</v>
      </c>
      <c r="M159" s="22">
        <v>0</v>
      </c>
      <c r="N159" s="22">
        <v>0</v>
      </c>
      <c r="O159" s="22">
        <v>592959</v>
      </c>
      <c r="P159" s="22">
        <v>1231</v>
      </c>
      <c r="Q159" s="22">
        <v>0</v>
      </c>
      <c r="R159" s="22">
        <v>31095</v>
      </c>
      <c r="S159" s="22">
        <v>0</v>
      </c>
      <c r="T159" s="22">
        <v>231505</v>
      </c>
      <c r="U159" s="22">
        <v>147533</v>
      </c>
      <c r="V159" s="22">
        <v>0</v>
      </c>
      <c r="W159" s="22">
        <v>0</v>
      </c>
      <c r="X159" s="22">
        <v>0</v>
      </c>
      <c r="Y159" s="22">
        <v>0</v>
      </c>
      <c r="Z159" s="22">
        <v>3163</v>
      </c>
      <c r="AA159" s="22">
        <v>32119</v>
      </c>
      <c r="AB159" s="22">
        <v>6191</v>
      </c>
      <c r="AC159" s="22">
        <v>2600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412299</v>
      </c>
      <c r="AJ159" s="22">
        <v>3533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1555925</v>
      </c>
    </row>
    <row r="160" spans="1:43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32550</v>
      </c>
      <c r="G160" s="22">
        <v>18285</v>
      </c>
      <c r="H160" s="22">
        <v>0</v>
      </c>
      <c r="I160" s="22">
        <v>73204</v>
      </c>
      <c r="J160" s="22">
        <v>0</v>
      </c>
      <c r="K160" s="22">
        <v>0</v>
      </c>
      <c r="L160" s="22">
        <v>0</v>
      </c>
      <c r="M160" s="22">
        <v>0</v>
      </c>
      <c r="N160" s="22">
        <v>54608</v>
      </c>
      <c r="O160" s="22">
        <v>14015</v>
      </c>
      <c r="P160" s="22">
        <v>327675</v>
      </c>
      <c r="Q160" s="22">
        <v>0</v>
      </c>
      <c r="R160" s="22">
        <v>0</v>
      </c>
      <c r="S160" s="22">
        <v>0</v>
      </c>
      <c r="T160" s="22">
        <v>515205</v>
      </c>
      <c r="U160" s="22">
        <v>34575</v>
      </c>
      <c r="V160" s="22">
        <v>0</v>
      </c>
      <c r="W160" s="22">
        <v>0</v>
      </c>
      <c r="X160" s="22">
        <v>14163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188805</v>
      </c>
      <c r="AJ160" s="22">
        <v>0</v>
      </c>
      <c r="AK160" s="22">
        <v>0</v>
      </c>
      <c r="AL160" s="22">
        <v>0</v>
      </c>
      <c r="AM160" s="22">
        <v>26749</v>
      </c>
      <c r="AN160" s="22">
        <v>0</v>
      </c>
      <c r="AO160" s="22">
        <v>57023</v>
      </c>
      <c r="AP160" s="22">
        <v>0</v>
      </c>
      <c r="AQ160" s="22">
        <v>1356857</v>
      </c>
    </row>
    <row r="161" spans="1:43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2145</v>
      </c>
      <c r="F161" s="22">
        <v>70800</v>
      </c>
      <c r="G161" s="22">
        <v>0</v>
      </c>
      <c r="H161" s="22">
        <v>26314</v>
      </c>
      <c r="I161" s="22">
        <v>66201</v>
      </c>
      <c r="J161" s="22">
        <v>0</v>
      </c>
      <c r="K161" s="22">
        <v>0</v>
      </c>
      <c r="L161" s="22">
        <v>2475</v>
      </c>
      <c r="M161" s="22">
        <v>0</v>
      </c>
      <c r="N161" s="22">
        <v>99576</v>
      </c>
      <c r="O161" s="22">
        <v>487256</v>
      </c>
      <c r="P161" s="22">
        <v>0</v>
      </c>
      <c r="Q161" s="22">
        <v>0</v>
      </c>
      <c r="R161" s="22">
        <v>54644</v>
      </c>
      <c r="S161" s="22">
        <v>0</v>
      </c>
      <c r="T161" s="22">
        <v>141081</v>
      </c>
      <c r="U161" s="22">
        <v>69619</v>
      </c>
      <c r="V161" s="22">
        <v>64201</v>
      </c>
      <c r="W161" s="22">
        <v>0</v>
      </c>
      <c r="X161" s="22">
        <v>0</v>
      </c>
      <c r="Y161" s="22">
        <v>0</v>
      </c>
      <c r="Z161" s="22">
        <v>3999</v>
      </c>
      <c r="AA161" s="22">
        <v>0</v>
      </c>
      <c r="AB161" s="22">
        <v>0</v>
      </c>
      <c r="AC161" s="22">
        <v>6354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592761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1687426</v>
      </c>
    </row>
    <row r="162" spans="1:43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0</v>
      </c>
      <c r="F162" s="22">
        <v>939411</v>
      </c>
      <c r="G162" s="22">
        <v>0</v>
      </c>
      <c r="H162" s="22">
        <v>78339</v>
      </c>
      <c r="I162" s="22">
        <v>0</v>
      </c>
      <c r="J162" s="22">
        <v>0</v>
      </c>
      <c r="K162" s="22">
        <v>0</v>
      </c>
      <c r="L162" s="22">
        <v>7593</v>
      </c>
      <c r="M162" s="22">
        <v>0</v>
      </c>
      <c r="N162" s="22">
        <v>0</v>
      </c>
      <c r="O162" s="22">
        <v>1409629</v>
      </c>
      <c r="P162" s="22">
        <v>0</v>
      </c>
      <c r="Q162" s="22">
        <v>0</v>
      </c>
      <c r="R162" s="22">
        <v>304123</v>
      </c>
      <c r="S162" s="22">
        <v>0</v>
      </c>
      <c r="T162" s="22">
        <v>0</v>
      </c>
      <c r="U162" s="22">
        <v>356463</v>
      </c>
      <c r="V162" s="22">
        <v>56622</v>
      </c>
      <c r="W162" s="22">
        <v>0</v>
      </c>
      <c r="X162" s="22">
        <v>0</v>
      </c>
      <c r="Y162" s="22">
        <v>0</v>
      </c>
      <c r="Z162" s="22">
        <v>1208</v>
      </c>
      <c r="AA162" s="22">
        <v>0</v>
      </c>
      <c r="AB162" s="22">
        <v>0</v>
      </c>
      <c r="AC162" s="22">
        <v>0</v>
      </c>
      <c r="AD162" s="22">
        <v>7952</v>
      </c>
      <c r="AE162" s="22">
        <v>0</v>
      </c>
      <c r="AF162" s="22">
        <v>0</v>
      </c>
      <c r="AG162" s="22">
        <v>0</v>
      </c>
      <c r="AH162" s="22">
        <v>0</v>
      </c>
      <c r="AI162" s="22">
        <v>359548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3520888</v>
      </c>
    </row>
    <row r="163" spans="1:43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0</v>
      </c>
      <c r="F163" s="22">
        <v>37321</v>
      </c>
      <c r="G163" s="22">
        <v>0</v>
      </c>
      <c r="H163" s="22">
        <v>0</v>
      </c>
      <c r="I163" s="22">
        <v>39628</v>
      </c>
      <c r="J163" s="22">
        <v>0</v>
      </c>
      <c r="K163" s="22">
        <v>0</v>
      </c>
      <c r="L163" s="22">
        <v>3498</v>
      </c>
      <c r="M163" s="22">
        <v>0</v>
      </c>
      <c r="N163" s="22">
        <v>0</v>
      </c>
      <c r="O163" s="22">
        <v>700476</v>
      </c>
      <c r="P163" s="22">
        <v>0</v>
      </c>
      <c r="Q163" s="22">
        <v>0</v>
      </c>
      <c r="R163" s="22">
        <v>0</v>
      </c>
      <c r="S163" s="22">
        <v>0</v>
      </c>
      <c r="T163" s="22">
        <v>51290</v>
      </c>
      <c r="U163" s="22">
        <v>147194</v>
      </c>
      <c r="V163" s="22">
        <v>3200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281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373052</v>
      </c>
      <c r="AJ163" s="22">
        <v>0</v>
      </c>
      <c r="AK163" s="22">
        <v>0</v>
      </c>
      <c r="AL163" s="22">
        <v>0</v>
      </c>
      <c r="AM163" s="22">
        <v>39807</v>
      </c>
      <c r="AN163" s="22">
        <v>0</v>
      </c>
      <c r="AO163" s="22">
        <v>0</v>
      </c>
      <c r="AP163" s="22">
        <v>0</v>
      </c>
      <c r="AQ163" s="22">
        <v>1395747</v>
      </c>
    </row>
    <row r="164" spans="1:43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0</v>
      </c>
      <c r="F164" s="22">
        <v>54036</v>
      </c>
      <c r="G164" s="22">
        <v>0</v>
      </c>
      <c r="H164" s="22">
        <v>16090</v>
      </c>
      <c r="I164" s="22">
        <v>360</v>
      </c>
      <c r="J164" s="22">
        <v>0</v>
      </c>
      <c r="K164" s="22">
        <v>0</v>
      </c>
      <c r="L164" s="22">
        <v>10403</v>
      </c>
      <c r="M164" s="22">
        <v>0</v>
      </c>
      <c r="N164" s="22">
        <v>0</v>
      </c>
      <c r="O164" s="22">
        <v>719165</v>
      </c>
      <c r="P164" s="22">
        <v>0</v>
      </c>
      <c r="Q164" s="22">
        <v>0</v>
      </c>
      <c r="R164" s="22">
        <v>81408</v>
      </c>
      <c r="S164" s="22">
        <v>0</v>
      </c>
      <c r="T164" s="22">
        <v>208674</v>
      </c>
      <c r="U164" s="22">
        <v>229112</v>
      </c>
      <c r="V164" s="22">
        <v>6864</v>
      </c>
      <c r="W164" s="22">
        <v>0</v>
      </c>
      <c r="X164" s="22">
        <v>0</v>
      </c>
      <c r="Y164" s="22">
        <v>0</v>
      </c>
      <c r="Z164" s="22">
        <v>1667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132047</v>
      </c>
      <c r="AJ164" s="22">
        <v>110189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1570015</v>
      </c>
    </row>
    <row r="165" spans="1:43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0</v>
      </c>
      <c r="F165" s="22">
        <v>39291</v>
      </c>
      <c r="G165" s="22">
        <v>0</v>
      </c>
      <c r="H165" s="22">
        <v>1716</v>
      </c>
      <c r="I165" s="22">
        <v>52484</v>
      </c>
      <c r="J165" s="22">
        <v>0</v>
      </c>
      <c r="K165" s="22">
        <v>0</v>
      </c>
      <c r="L165" s="22">
        <v>7595</v>
      </c>
      <c r="M165" s="22">
        <v>0</v>
      </c>
      <c r="N165" s="22">
        <v>106993</v>
      </c>
      <c r="O165" s="22">
        <v>1082104</v>
      </c>
      <c r="P165" s="22">
        <v>44363</v>
      </c>
      <c r="Q165" s="22">
        <v>0</v>
      </c>
      <c r="R165" s="22">
        <v>102342</v>
      </c>
      <c r="S165" s="22">
        <v>0</v>
      </c>
      <c r="T165" s="22">
        <v>678232</v>
      </c>
      <c r="U165" s="22">
        <v>358734</v>
      </c>
      <c r="V165" s="22">
        <v>0</v>
      </c>
      <c r="W165" s="22">
        <v>0</v>
      </c>
      <c r="X165" s="22">
        <v>0</v>
      </c>
      <c r="Y165" s="22">
        <v>0</v>
      </c>
      <c r="Z165" s="22">
        <v>3496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30223</v>
      </c>
      <c r="AG165" s="22">
        <v>0</v>
      </c>
      <c r="AH165" s="22">
        <v>0</v>
      </c>
      <c r="AI165" s="22">
        <v>924798</v>
      </c>
      <c r="AJ165" s="22">
        <v>3094</v>
      </c>
      <c r="AK165" s="22">
        <v>49055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3484520</v>
      </c>
    </row>
    <row r="166" spans="1:43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0</v>
      </c>
      <c r="F166" s="22">
        <v>1281</v>
      </c>
      <c r="G166" s="22">
        <v>0</v>
      </c>
      <c r="H166" s="22">
        <v>0</v>
      </c>
      <c r="I166" s="22">
        <v>543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234186</v>
      </c>
      <c r="P166" s="22">
        <v>0</v>
      </c>
      <c r="Q166" s="22">
        <v>0</v>
      </c>
      <c r="R166" s="22">
        <v>5327</v>
      </c>
      <c r="S166" s="22">
        <v>0</v>
      </c>
      <c r="T166" s="22">
        <v>102600</v>
      </c>
      <c r="U166" s="22">
        <v>70691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24261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76842</v>
      </c>
      <c r="AJ166" s="22">
        <v>2476</v>
      </c>
      <c r="AK166" s="22">
        <v>0</v>
      </c>
      <c r="AL166" s="22">
        <v>0</v>
      </c>
      <c r="AM166" s="22">
        <v>8197</v>
      </c>
      <c r="AN166" s="22">
        <v>0</v>
      </c>
      <c r="AO166" s="22">
        <v>0</v>
      </c>
      <c r="AP166" s="22">
        <v>0</v>
      </c>
      <c r="AQ166" s="22">
        <v>526404</v>
      </c>
    </row>
    <row r="167" spans="1:43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42044</v>
      </c>
      <c r="F167" s="22">
        <v>0</v>
      </c>
      <c r="G167" s="22">
        <v>0</v>
      </c>
      <c r="H167" s="22">
        <v>0</v>
      </c>
      <c r="I167" s="22">
        <v>50224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1524877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387476</v>
      </c>
      <c r="W167" s="22">
        <v>0</v>
      </c>
      <c r="X167" s="22">
        <v>39358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105566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2149545</v>
      </c>
    </row>
    <row r="168" spans="1:43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0</v>
      </c>
      <c r="F168" s="22">
        <v>737503</v>
      </c>
      <c r="G168" s="22">
        <v>0</v>
      </c>
      <c r="H168" s="22">
        <v>0</v>
      </c>
      <c r="I168" s="22">
        <v>394765</v>
      </c>
      <c r="J168" s="22">
        <v>0</v>
      </c>
      <c r="K168" s="22">
        <v>0</v>
      </c>
      <c r="L168" s="22">
        <v>20595</v>
      </c>
      <c r="M168" s="22">
        <v>0</v>
      </c>
      <c r="N168" s="22">
        <v>0</v>
      </c>
      <c r="O168" s="22">
        <v>1030607</v>
      </c>
      <c r="P168" s="22">
        <v>0</v>
      </c>
      <c r="Q168" s="22">
        <v>0</v>
      </c>
      <c r="R168" s="22">
        <v>0</v>
      </c>
      <c r="S168" s="22">
        <v>0</v>
      </c>
      <c r="T168" s="22">
        <v>2447154</v>
      </c>
      <c r="U168" s="22">
        <v>803408</v>
      </c>
      <c r="V168" s="22">
        <v>7482</v>
      </c>
      <c r="W168" s="22">
        <v>0</v>
      </c>
      <c r="X168" s="22">
        <v>0</v>
      </c>
      <c r="Y168" s="22">
        <v>0</v>
      </c>
      <c r="Z168" s="22">
        <v>59087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1014334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6514935</v>
      </c>
    </row>
    <row r="169" spans="1:43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0</v>
      </c>
      <c r="F169" s="22">
        <v>27674</v>
      </c>
      <c r="G169" s="22">
        <v>0</v>
      </c>
      <c r="H169" s="22">
        <v>0</v>
      </c>
      <c r="I169" s="22">
        <v>11867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179048</v>
      </c>
      <c r="P169" s="22">
        <v>0</v>
      </c>
      <c r="Q169" s="22">
        <v>0</v>
      </c>
      <c r="R169" s="22">
        <v>10633</v>
      </c>
      <c r="S169" s="22">
        <v>0</v>
      </c>
      <c r="T169" s="22">
        <v>80703</v>
      </c>
      <c r="U169" s="22">
        <v>46777</v>
      </c>
      <c r="V169" s="22">
        <v>4404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668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21390</v>
      </c>
      <c r="AJ169" s="22">
        <v>0</v>
      </c>
      <c r="AK169" s="22">
        <v>0</v>
      </c>
      <c r="AL169" s="22">
        <v>0</v>
      </c>
      <c r="AM169" s="22">
        <v>28828</v>
      </c>
      <c r="AN169" s="22">
        <v>17773</v>
      </c>
      <c r="AO169" s="22">
        <v>0</v>
      </c>
      <c r="AP169" s="22">
        <v>0</v>
      </c>
      <c r="AQ169" s="22">
        <v>429765</v>
      </c>
    </row>
    <row r="170" spans="1:43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0</v>
      </c>
      <c r="F170" s="22">
        <v>11353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341098</v>
      </c>
      <c r="P170" s="22">
        <v>21581</v>
      </c>
      <c r="Q170" s="22">
        <v>0</v>
      </c>
      <c r="R170" s="22">
        <v>0</v>
      </c>
      <c r="S170" s="22">
        <v>0</v>
      </c>
      <c r="T170" s="22">
        <v>156443</v>
      </c>
      <c r="U170" s="22">
        <v>198966</v>
      </c>
      <c r="V170" s="22">
        <v>0</v>
      </c>
      <c r="W170" s="22">
        <v>0</v>
      </c>
      <c r="X170" s="22">
        <v>634</v>
      </c>
      <c r="Y170" s="22">
        <v>0</v>
      </c>
      <c r="Z170" s="22">
        <v>0</v>
      </c>
      <c r="AA170" s="22">
        <v>20787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97965</v>
      </c>
      <c r="AJ170" s="22">
        <v>41321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890148</v>
      </c>
    </row>
    <row r="171" spans="1:43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0</v>
      </c>
      <c r="F171" s="22">
        <v>27913</v>
      </c>
      <c r="G171" s="22">
        <v>0</v>
      </c>
      <c r="H171" s="22">
        <v>0</v>
      </c>
      <c r="I171" s="22">
        <v>76120</v>
      </c>
      <c r="J171" s="22">
        <v>0</v>
      </c>
      <c r="K171" s="22">
        <v>0</v>
      </c>
      <c r="L171" s="22">
        <v>6739</v>
      </c>
      <c r="M171" s="22">
        <v>3219</v>
      </c>
      <c r="N171" s="22">
        <v>0</v>
      </c>
      <c r="O171" s="22">
        <v>1241357</v>
      </c>
      <c r="P171" s="22">
        <v>18226</v>
      </c>
      <c r="Q171" s="22">
        <v>7821</v>
      </c>
      <c r="R171" s="22">
        <v>22665</v>
      </c>
      <c r="S171" s="22">
        <v>0</v>
      </c>
      <c r="T171" s="22">
        <v>561725</v>
      </c>
      <c r="U171" s="22">
        <v>873096</v>
      </c>
      <c r="V171" s="22">
        <v>114761</v>
      </c>
      <c r="W171" s="22">
        <v>0</v>
      </c>
      <c r="X171" s="22">
        <v>15700</v>
      </c>
      <c r="Y171" s="22">
        <v>0</v>
      </c>
      <c r="Z171" s="22">
        <v>0</v>
      </c>
      <c r="AA171" s="22">
        <v>167821</v>
      </c>
      <c r="AB171" s="22">
        <v>0</v>
      </c>
      <c r="AC171" s="22">
        <v>8090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567820</v>
      </c>
      <c r="AJ171" s="22">
        <v>15370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3728443</v>
      </c>
    </row>
    <row r="172" spans="1:43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4023</v>
      </c>
      <c r="G172" s="22">
        <v>0</v>
      </c>
      <c r="H172" s="22">
        <v>0</v>
      </c>
      <c r="I172" s="22">
        <v>21471</v>
      </c>
      <c r="J172" s="22">
        <v>0</v>
      </c>
      <c r="K172" s="22">
        <v>0</v>
      </c>
      <c r="L172" s="22">
        <v>0</v>
      </c>
      <c r="M172" s="22">
        <v>0</v>
      </c>
      <c r="N172" s="22">
        <v>33095</v>
      </c>
      <c r="O172" s="22">
        <v>143476</v>
      </c>
      <c r="P172" s="22">
        <v>0</v>
      </c>
      <c r="Q172" s="22">
        <v>0</v>
      </c>
      <c r="R172" s="22">
        <v>0</v>
      </c>
      <c r="S172" s="22">
        <v>0</v>
      </c>
      <c r="T172" s="22">
        <v>70346</v>
      </c>
      <c r="U172" s="22">
        <v>30439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4415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307265</v>
      </c>
    </row>
    <row r="173" spans="1:43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0</v>
      </c>
      <c r="F173" s="22">
        <v>84770</v>
      </c>
      <c r="G173" s="22">
        <v>0</v>
      </c>
      <c r="H173" s="22">
        <v>0</v>
      </c>
      <c r="I173" s="22">
        <v>187292</v>
      </c>
      <c r="J173" s="22">
        <v>0</v>
      </c>
      <c r="K173" s="22">
        <v>0</v>
      </c>
      <c r="L173" s="22">
        <v>0</v>
      </c>
      <c r="M173" s="22">
        <v>0</v>
      </c>
      <c r="N173" s="22">
        <v>462693</v>
      </c>
      <c r="O173" s="22">
        <v>2320022</v>
      </c>
      <c r="P173" s="22">
        <v>43324</v>
      </c>
      <c r="Q173" s="22">
        <v>0</v>
      </c>
      <c r="R173" s="22">
        <v>65968</v>
      </c>
      <c r="S173" s="22">
        <v>0</v>
      </c>
      <c r="T173" s="22">
        <v>771958</v>
      </c>
      <c r="U173" s="22">
        <v>294184</v>
      </c>
      <c r="V173" s="22">
        <v>989</v>
      </c>
      <c r="W173" s="22">
        <v>0</v>
      </c>
      <c r="X173" s="22">
        <v>0</v>
      </c>
      <c r="Y173" s="22">
        <v>0</v>
      </c>
      <c r="Z173" s="22">
        <v>5717</v>
      </c>
      <c r="AA173" s="22">
        <v>0</v>
      </c>
      <c r="AB173" s="22">
        <v>1361</v>
      </c>
      <c r="AC173" s="22">
        <v>0</v>
      </c>
      <c r="AD173" s="22">
        <v>2587</v>
      </c>
      <c r="AE173" s="22">
        <v>85967</v>
      </c>
      <c r="AF173" s="22">
        <v>0</v>
      </c>
      <c r="AG173" s="22">
        <v>0</v>
      </c>
      <c r="AH173" s="22">
        <v>64588</v>
      </c>
      <c r="AI173" s="22">
        <v>703281</v>
      </c>
      <c r="AJ173" s="22">
        <v>72406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5167107</v>
      </c>
    </row>
    <row r="174" spans="1:43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0</v>
      </c>
      <c r="F174" s="22">
        <v>461548</v>
      </c>
      <c r="G174" s="22">
        <v>0</v>
      </c>
      <c r="H174" s="22">
        <v>201820</v>
      </c>
      <c r="I174" s="22">
        <v>289691</v>
      </c>
      <c r="J174" s="22">
        <v>0</v>
      </c>
      <c r="K174" s="22">
        <v>0</v>
      </c>
      <c r="L174" s="22">
        <v>25637</v>
      </c>
      <c r="M174" s="22">
        <v>0</v>
      </c>
      <c r="N174" s="22">
        <v>284695</v>
      </c>
      <c r="O174" s="22">
        <v>3224509</v>
      </c>
      <c r="P174" s="22">
        <v>0</v>
      </c>
      <c r="Q174" s="22">
        <v>7867</v>
      </c>
      <c r="R174" s="22">
        <v>754250</v>
      </c>
      <c r="S174" s="22">
        <v>0</v>
      </c>
      <c r="T174" s="22">
        <v>467967</v>
      </c>
      <c r="U174" s="22">
        <v>544247</v>
      </c>
      <c r="V174" s="22">
        <v>15481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2956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1492896</v>
      </c>
      <c r="AJ174" s="22">
        <v>679321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8452885</v>
      </c>
    </row>
    <row r="175" spans="1:43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0</v>
      </c>
      <c r="F175" s="22">
        <v>366040</v>
      </c>
      <c r="G175" s="22">
        <v>0</v>
      </c>
      <c r="H175" s="22">
        <v>0</v>
      </c>
      <c r="I175" s="22">
        <v>216974</v>
      </c>
      <c r="J175" s="22">
        <v>9435</v>
      </c>
      <c r="K175" s="22">
        <v>0</v>
      </c>
      <c r="L175" s="22">
        <v>22736</v>
      </c>
      <c r="M175" s="22">
        <v>0</v>
      </c>
      <c r="N175" s="22">
        <v>454805</v>
      </c>
      <c r="O175" s="22">
        <v>1715735</v>
      </c>
      <c r="P175" s="22">
        <v>0</v>
      </c>
      <c r="Q175" s="22">
        <v>0</v>
      </c>
      <c r="R175" s="22">
        <v>93674</v>
      </c>
      <c r="S175" s="22">
        <v>0</v>
      </c>
      <c r="T175" s="22">
        <v>1179416</v>
      </c>
      <c r="U175" s="22">
        <v>921495</v>
      </c>
      <c r="V175" s="22">
        <v>42130</v>
      </c>
      <c r="W175" s="22">
        <v>0</v>
      </c>
      <c r="X175" s="22">
        <v>0</v>
      </c>
      <c r="Y175" s="22">
        <v>0</v>
      </c>
      <c r="Z175" s="22">
        <v>1421</v>
      </c>
      <c r="AA175" s="22">
        <v>6971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1492338</v>
      </c>
      <c r="AJ175" s="22">
        <v>120886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6644056</v>
      </c>
    </row>
    <row r="176" spans="1:43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0</v>
      </c>
      <c r="F176" s="22">
        <v>98690</v>
      </c>
      <c r="G176" s="22">
        <v>0</v>
      </c>
      <c r="H176" s="22">
        <v>0</v>
      </c>
      <c r="I176" s="22">
        <v>110917</v>
      </c>
      <c r="J176" s="22">
        <v>16216</v>
      </c>
      <c r="K176" s="22">
        <v>0</v>
      </c>
      <c r="L176" s="22">
        <v>11440</v>
      </c>
      <c r="M176" s="22">
        <v>0</v>
      </c>
      <c r="N176" s="22">
        <v>86604</v>
      </c>
      <c r="O176" s="22">
        <v>465283</v>
      </c>
      <c r="P176" s="22">
        <v>0</v>
      </c>
      <c r="Q176" s="22">
        <v>0</v>
      </c>
      <c r="R176" s="22">
        <v>0</v>
      </c>
      <c r="S176" s="22">
        <v>0</v>
      </c>
      <c r="T176" s="22">
        <v>536295</v>
      </c>
      <c r="U176" s="22">
        <v>442224</v>
      </c>
      <c r="V176" s="22">
        <v>8396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369065</v>
      </c>
      <c r="AJ176" s="22">
        <v>0</v>
      </c>
      <c r="AK176" s="22">
        <v>0</v>
      </c>
      <c r="AL176" s="22">
        <v>0</v>
      </c>
      <c r="AM176" s="22">
        <v>24609</v>
      </c>
      <c r="AN176" s="22">
        <v>0</v>
      </c>
      <c r="AO176" s="22">
        <v>0</v>
      </c>
      <c r="AP176" s="22">
        <v>0</v>
      </c>
      <c r="AQ176" s="22">
        <v>2169739</v>
      </c>
    </row>
    <row r="177" spans="1:43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0</v>
      </c>
      <c r="F177" s="22">
        <v>81020</v>
      </c>
      <c r="G177" s="22">
        <v>0</v>
      </c>
      <c r="H177" s="22">
        <v>0</v>
      </c>
      <c r="I177" s="22">
        <v>107154</v>
      </c>
      <c r="J177" s="22">
        <v>0</v>
      </c>
      <c r="K177" s="22">
        <v>0</v>
      </c>
      <c r="L177" s="22">
        <v>10000</v>
      </c>
      <c r="M177" s="22">
        <v>0</v>
      </c>
      <c r="N177" s="22">
        <v>105058</v>
      </c>
      <c r="O177" s="22">
        <v>77020</v>
      </c>
      <c r="P177" s="22">
        <v>10000</v>
      </c>
      <c r="Q177" s="22">
        <v>0</v>
      </c>
      <c r="R177" s="22">
        <v>39468</v>
      </c>
      <c r="S177" s="22">
        <v>0</v>
      </c>
      <c r="T177" s="22">
        <v>397799</v>
      </c>
      <c r="U177" s="22">
        <v>82296</v>
      </c>
      <c r="V177" s="22">
        <v>57379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153644</v>
      </c>
      <c r="AJ177" s="22">
        <v>46010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1166848</v>
      </c>
    </row>
    <row r="178" spans="1:43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0</v>
      </c>
      <c r="F178" s="22">
        <v>157800</v>
      </c>
      <c r="G178" s="22">
        <v>0</v>
      </c>
      <c r="H178" s="22">
        <v>111747</v>
      </c>
      <c r="I178" s="22">
        <v>297193</v>
      </c>
      <c r="J178" s="22">
        <v>0</v>
      </c>
      <c r="K178" s="22">
        <v>0</v>
      </c>
      <c r="L178" s="22">
        <v>44934</v>
      </c>
      <c r="M178" s="22">
        <v>0</v>
      </c>
      <c r="N178" s="22">
        <v>0</v>
      </c>
      <c r="O178" s="22">
        <v>4635251</v>
      </c>
      <c r="P178" s="22">
        <v>0</v>
      </c>
      <c r="Q178" s="22">
        <v>0</v>
      </c>
      <c r="R178" s="22">
        <v>390197</v>
      </c>
      <c r="S178" s="22">
        <v>0</v>
      </c>
      <c r="T178" s="22">
        <v>830192</v>
      </c>
      <c r="U178" s="22">
        <v>586054</v>
      </c>
      <c r="V178" s="22">
        <v>87209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2556567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9697144</v>
      </c>
    </row>
    <row r="179" spans="1:43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0</v>
      </c>
      <c r="F179" s="22">
        <v>105396</v>
      </c>
      <c r="G179" s="22">
        <v>0</v>
      </c>
      <c r="H179" s="22">
        <v>192111</v>
      </c>
      <c r="I179" s="22">
        <v>235580</v>
      </c>
      <c r="J179" s="22">
        <v>1741</v>
      </c>
      <c r="K179" s="22">
        <v>0</v>
      </c>
      <c r="L179" s="22">
        <v>0</v>
      </c>
      <c r="M179" s="22">
        <v>0</v>
      </c>
      <c r="N179" s="22">
        <v>0</v>
      </c>
      <c r="O179" s="22">
        <v>1560404</v>
      </c>
      <c r="P179" s="22">
        <v>0</v>
      </c>
      <c r="Q179" s="22">
        <v>0</v>
      </c>
      <c r="R179" s="22">
        <v>646852</v>
      </c>
      <c r="S179" s="22">
        <v>0</v>
      </c>
      <c r="T179" s="22">
        <v>856389</v>
      </c>
      <c r="U179" s="22">
        <v>1415284</v>
      </c>
      <c r="V179" s="22">
        <v>147139</v>
      </c>
      <c r="W179" s="22">
        <v>0</v>
      </c>
      <c r="X179" s="22">
        <v>0</v>
      </c>
      <c r="Y179" s="22">
        <v>0</v>
      </c>
      <c r="Z179" s="22">
        <v>26483</v>
      </c>
      <c r="AA179" s="22">
        <v>0</v>
      </c>
      <c r="AB179" s="22">
        <v>0</v>
      </c>
      <c r="AC179" s="22">
        <v>254</v>
      </c>
      <c r="AD179" s="22">
        <v>0</v>
      </c>
      <c r="AE179" s="22">
        <v>0</v>
      </c>
      <c r="AF179" s="22">
        <v>59184</v>
      </c>
      <c r="AG179" s="22">
        <v>0</v>
      </c>
      <c r="AH179" s="22">
        <v>0</v>
      </c>
      <c r="AI179" s="22">
        <v>649235</v>
      </c>
      <c r="AJ179" s="22">
        <v>66915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5962967</v>
      </c>
    </row>
    <row r="180" spans="1:43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0</v>
      </c>
      <c r="F180" s="22">
        <v>49039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193975</v>
      </c>
      <c r="P180" s="22">
        <v>0</v>
      </c>
      <c r="Q180" s="22">
        <v>0</v>
      </c>
      <c r="R180" s="22">
        <v>0</v>
      </c>
      <c r="S180" s="22">
        <v>0</v>
      </c>
      <c r="T180" s="22">
        <v>256399</v>
      </c>
      <c r="U180" s="22">
        <v>49815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191829</v>
      </c>
      <c r="AJ180" s="22">
        <v>28428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769485</v>
      </c>
    </row>
    <row r="181" spans="1:43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0</v>
      </c>
      <c r="F181" s="22">
        <v>11912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199200</v>
      </c>
      <c r="O181" s="22">
        <v>716352</v>
      </c>
      <c r="P181" s="22">
        <v>32092</v>
      </c>
      <c r="Q181" s="22">
        <v>0</v>
      </c>
      <c r="R181" s="22">
        <v>0</v>
      </c>
      <c r="S181" s="22">
        <v>0</v>
      </c>
      <c r="T181" s="22">
        <v>117963</v>
      </c>
      <c r="U181" s="22">
        <v>73645</v>
      </c>
      <c r="V181" s="22">
        <v>0</v>
      </c>
      <c r="W181" s="22">
        <v>0</v>
      </c>
      <c r="X181" s="22">
        <v>0</v>
      </c>
      <c r="Y181" s="22">
        <v>0</v>
      </c>
      <c r="Z181" s="22">
        <v>6617</v>
      </c>
      <c r="AA181" s="22">
        <v>0</v>
      </c>
      <c r="AB181" s="22">
        <v>0</v>
      </c>
      <c r="AC181" s="22">
        <v>0</v>
      </c>
      <c r="AD181" s="22">
        <v>55041</v>
      </c>
      <c r="AE181" s="22">
        <v>0</v>
      </c>
      <c r="AF181" s="22">
        <v>0</v>
      </c>
      <c r="AG181" s="22">
        <v>0</v>
      </c>
      <c r="AH181" s="22">
        <v>0</v>
      </c>
      <c r="AI181" s="22">
        <v>174337</v>
      </c>
      <c r="AJ181" s="22">
        <v>24329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1411488</v>
      </c>
    </row>
    <row r="182" spans="1:43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0</v>
      </c>
      <c r="F182" s="22">
        <v>21381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208052</v>
      </c>
      <c r="P182" s="22">
        <v>0</v>
      </c>
      <c r="Q182" s="22">
        <v>0</v>
      </c>
      <c r="R182" s="22">
        <v>0</v>
      </c>
      <c r="S182" s="22">
        <v>0</v>
      </c>
      <c r="T182" s="22">
        <v>100399</v>
      </c>
      <c r="U182" s="22">
        <v>41744</v>
      </c>
      <c r="V182" s="22">
        <v>302</v>
      </c>
      <c r="W182" s="22">
        <v>0</v>
      </c>
      <c r="X182" s="22">
        <v>446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144319</v>
      </c>
      <c r="AJ182" s="22">
        <v>37175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553818</v>
      </c>
    </row>
    <row r="183" spans="1:43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0</v>
      </c>
      <c r="F183" s="22">
        <v>87515</v>
      </c>
      <c r="G183" s="22">
        <v>0</v>
      </c>
      <c r="H183" s="22">
        <v>0</v>
      </c>
      <c r="I183" s="22">
        <v>38822</v>
      </c>
      <c r="J183" s="22">
        <v>0</v>
      </c>
      <c r="K183" s="22">
        <v>0</v>
      </c>
      <c r="L183" s="22">
        <v>11952</v>
      </c>
      <c r="M183" s="22">
        <v>0</v>
      </c>
      <c r="N183" s="22">
        <v>0</v>
      </c>
      <c r="O183" s="22">
        <v>1061375</v>
      </c>
      <c r="P183" s="22">
        <v>69814</v>
      </c>
      <c r="Q183" s="22">
        <v>0</v>
      </c>
      <c r="R183" s="22">
        <v>0</v>
      </c>
      <c r="S183" s="22">
        <v>0</v>
      </c>
      <c r="T183" s="22">
        <v>329450</v>
      </c>
      <c r="U183" s="22">
        <v>0</v>
      </c>
      <c r="V183" s="22">
        <v>189958</v>
      </c>
      <c r="W183" s="22">
        <v>78620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23613</v>
      </c>
      <c r="AF183" s="22">
        <v>0</v>
      </c>
      <c r="AG183" s="22">
        <v>0</v>
      </c>
      <c r="AH183" s="22">
        <v>0</v>
      </c>
      <c r="AI183" s="22">
        <v>91407</v>
      </c>
      <c r="AJ183" s="22">
        <v>34499</v>
      </c>
      <c r="AK183" s="22">
        <v>0</v>
      </c>
      <c r="AL183" s="22">
        <v>0</v>
      </c>
      <c r="AM183" s="22">
        <v>71633</v>
      </c>
      <c r="AN183" s="22">
        <v>0</v>
      </c>
      <c r="AO183" s="22">
        <v>0</v>
      </c>
      <c r="AP183" s="22">
        <v>0</v>
      </c>
      <c r="AQ183" s="22">
        <v>2088658</v>
      </c>
    </row>
    <row r="184" spans="1:43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0</v>
      </c>
      <c r="F184" s="22">
        <v>29574</v>
      </c>
      <c r="G184" s="22">
        <v>0</v>
      </c>
      <c r="H184" s="22">
        <v>0</v>
      </c>
      <c r="I184" s="22">
        <v>4325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194649</v>
      </c>
      <c r="P184" s="22">
        <v>0</v>
      </c>
      <c r="Q184" s="22">
        <v>0</v>
      </c>
      <c r="R184" s="22">
        <v>0</v>
      </c>
      <c r="S184" s="22">
        <v>0</v>
      </c>
      <c r="T184" s="22">
        <v>52778</v>
      </c>
      <c r="U184" s="22">
        <v>17131</v>
      </c>
      <c r="V184" s="22">
        <v>31821</v>
      </c>
      <c r="W184" s="22">
        <v>0</v>
      </c>
      <c r="X184" s="22">
        <v>0</v>
      </c>
      <c r="Y184" s="22">
        <v>0</v>
      </c>
      <c r="Z184" s="22">
        <v>404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160578</v>
      </c>
      <c r="AJ184" s="22">
        <v>11344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502604</v>
      </c>
    </row>
    <row r="185" spans="1:43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0</v>
      </c>
      <c r="F185" s="22">
        <v>0</v>
      </c>
      <c r="G185" s="22">
        <v>0</v>
      </c>
      <c r="H185" s="22">
        <v>0</v>
      </c>
      <c r="I185" s="22">
        <v>140146</v>
      </c>
      <c r="J185" s="22">
        <v>0</v>
      </c>
      <c r="K185" s="22">
        <v>0</v>
      </c>
      <c r="L185" s="22">
        <v>22297</v>
      </c>
      <c r="M185" s="22">
        <v>0</v>
      </c>
      <c r="N185" s="22">
        <v>0</v>
      </c>
      <c r="O185" s="22">
        <v>1493719</v>
      </c>
      <c r="P185" s="22">
        <v>0</v>
      </c>
      <c r="Q185" s="22">
        <v>0</v>
      </c>
      <c r="R185" s="22">
        <v>0</v>
      </c>
      <c r="S185" s="22">
        <v>0</v>
      </c>
      <c r="T185" s="22">
        <v>219215</v>
      </c>
      <c r="U185" s="22">
        <v>276635</v>
      </c>
      <c r="V185" s="22">
        <v>240003</v>
      </c>
      <c r="W185" s="22">
        <v>0</v>
      </c>
      <c r="X185" s="22">
        <v>0</v>
      </c>
      <c r="Y185" s="22">
        <v>0</v>
      </c>
      <c r="Z185" s="22">
        <v>10227</v>
      </c>
      <c r="AA185" s="22">
        <v>0</v>
      </c>
      <c r="AB185" s="22">
        <v>4124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731091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3137457</v>
      </c>
    </row>
    <row r="186" spans="1:43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230</v>
      </c>
      <c r="F186" s="22">
        <v>68419</v>
      </c>
      <c r="G186" s="22">
        <v>0</v>
      </c>
      <c r="H186" s="22">
        <v>11819</v>
      </c>
      <c r="I186" s="22">
        <v>150422</v>
      </c>
      <c r="J186" s="22">
        <v>0</v>
      </c>
      <c r="K186" s="22">
        <v>0</v>
      </c>
      <c r="L186" s="22">
        <v>2641</v>
      </c>
      <c r="M186" s="22">
        <v>230</v>
      </c>
      <c r="N186" s="22">
        <v>220507</v>
      </c>
      <c r="O186" s="22">
        <v>942860</v>
      </c>
      <c r="P186" s="22">
        <v>22989</v>
      </c>
      <c r="Q186" s="22">
        <v>0</v>
      </c>
      <c r="R186" s="22">
        <v>60355</v>
      </c>
      <c r="S186" s="22">
        <v>0</v>
      </c>
      <c r="T186" s="22">
        <v>378950</v>
      </c>
      <c r="U186" s="22">
        <v>543386</v>
      </c>
      <c r="V186" s="22">
        <v>81658</v>
      </c>
      <c r="W186" s="22">
        <v>0</v>
      </c>
      <c r="X186" s="22">
        <v>0</v>
      </c>
      <c r="Y186" s="22">
        <v>0</v>
      </c>
      <c r="Z186" s="22">
        <v>3539</v>
      </c>
      <c r="AA186" s="22">
        <v>12262</v>
      </c>
      <c r="AB186" s="22">
        <v>0</v>
      </c>
      <c r="AC186" s="22">
        <v>5605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283474</v>
      </c>
      <c r="AJ186" s="22">
        <v>13305</v>
      </c>
      <c r="AK186" s="22">
        <v>161236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2963887</v>
      </c>
    </row>
    <row r="187" spans="1:43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0</v>
      </c>
      <c r="F187" s="22">
        <v>6478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344732</v>
      </c>
      <c r="P187" s="22">
        <v>427</v>
      </c>
      <c r="Q187" s="22">
        <v>0</v>
      </c>
      <c r="R187" s="22">
        <v>0</v>
      </c>
      <c r="S187" s="22">
        <v>0</v>
      </c>
      <c r="T187" s="22">
        <v>56899</v>
      </c>
      <c r="U187" s="22">
        <v>133585</v>
      </c>
      <c r="V187" s="22">
        <v>0</v>
      </c>
      <c r="W187" s="22">
        <v>0</v>
      </c>
      <c r="X187" s="22">
        <v>0</v>
      </c>
      <c r="Y187" s="22">
        <v>0</v>
      </c>
      <c r="Z187" s="22">
        <v>545</v>
      </c>
      <c r="AA187" s="22">
        <v>0</v>
      </c>
      <c r="AB187" s="22">
        <v>0</v>
      </c>
      <c r="AC187" s="22">
        <v>0</v>
      </c>
      <c r="AD187" s="22">
        <v>311</v>
      </c>
      <c r="AE187" s="22">
        <v>0</v>
      </c>
      <c r="AF187" s="22">
        <v>0</v>
      </c>
      <c r="AG187" s="22">
        <v>0</v>
      </c>
      <c r="AH187" s="22">
        <v>0</v>
      </c>
      <c r="AI187" s="22">
        <v>314882</v>
      </c>
      <c r="AJ187" s="22">
        <v>0</v>
      </c>
      <c r="AK187" s="22">
        <v>0</v>
      </c>
      <c r="AL187" s="22">
        <v>0</v>
      </c>
      <c r="AM187" s="22">
        <v>0</v>
      </c>
      <c r="AN187" s="22">
        <v>61501</v>
      </c>
      <c r="AO187" s="22">
        <v>0</v>
      </c>
      <c r="AP187" s="22">
        <v>0</v>
      </c>
      <c r="AQ187" s="22">
        <v>919360</v>
      </c>
    </row>
    <row r="188" spans="1:43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0</v>
      </c>
      <c r="F188" s="22">
        <v>32135</v>
      </c>
      <c r="G188" s="22">
        <v>0</v>
      </c>
      <c r="H188" s="22">
        <v>0</v>
      </c>
      <c r="I188" s="22">
        <v>7200</v>
      </c>
      <c r="J188" s="22">
        <v>0</v>
      </c>
      <c r="K188" s="22">
        <v>0</v>
      </c>
      <c r="L188" s="22">
        <v>0</v>
      </c>
      <c r="M188" s="22">
        <v>0</v>
      </c>
      <c r="N188" s="22">
        <v>54084</v>
      </c>
      <c r="O188" s="22">
        <v>283617</v>
      </c>
      <c r="P188" s="22">
        <v>0</v>
      </c>
      <c r="Q188" s="22">
        <v>0</v>
      </c>
      <c r="R188" s="22">
        <v>44514</v>
      </c>
      <c r="S188" s="22">
        <v>0</v>
      </c>
      <c r="T188" s="22">
        <v>75582</v>
      </c>
      <c r="U188" s="22">
        <v>188669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164026</v>
      </c>
      <c r="AJ188" s="22">
        <v>0</v>
      </c>
      <c r="AK188" s="22">
        <v>0</v>
      </c>
      <c r="AL188" s="22">
        <v>22650</v>
      </c>
      <c r="AM188" s="22">
        <v>0</v>
      </c>
      <c r="AN188" s="22">
        <v>0</v>
      </c>
      <c r="AO188" s="22">
        <v>0</v>
      </c>
      <c r="AP188" s="22">
        <v>0</v>
      </c>
      <c r="AQ188" s="22">
        <v>872477</v>
      </c>
    </row>
    <row r="189" spans="1:43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41474</v>
      </c>
      <c r="G189" s="22">
        <v>0</v>
      </c>
      <c r="H189" s="22">
        <v>37702</v>
      </c>
      <c r="I189" s="22">
        <v>48390</v>
      </c>
      <c r="J189" s="22">
        <v>0</v>
      </c>
      <c r="K189" s="22">
        <v>0</v>
      </c>
      <c r="L189" s="22">
        <v>0</v>
      </c>
      <c r="M189" s="22">
        <v>0</v>
      </c>
      <c r="N189" s="22">
        <v>164435</v>
      </c>
      <c r="O189" s="22">
        <v>937711</v>
      </c>
      <c r="P189" s="22">
        <v>50856</v>
      </c>
      <c r="Q189" s="22">
        <v>0</v>
      </c>
      <c r="R189" s="22">
        <v>339162</v>
      </c>
      <c r="S189" s="22">
        <v>0</v>
      </c>
      <c r="T189" s="22">
        <v>367891</v>
      </c>
      <c r="U189" s="22">
        <v>325571</v>
      </c>
      <c r="V189" s="22">
        <v>0</v>
      </c>
      <c r="W189" s="22">
        <v>0</v>
      </c>
      <c r="X189" s="22">
        <v>0</v>
      </c>
      <c r="Y189" s="22">
        <v>0</v>
      </c>
      <c r="Z189" s="22">
        <v>4837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502950</v>
      </c>
      <c r="AJ189" s="22">
        <v>0</v>
      </c>
      <c r="AK189" s="22">
        <v>0</v>
      </c>
      <c r="AL189" s="22">
        <v>0</v>
      </c>
      <c r="AM189" s="22">
        <v>109924</v>
      </c>
      <c r="AN189" s="22">
        <v>0</v>
      </c>
      <c r="AO189" s="22">
        <v>0</v>
      </c>
      <c r="AP189" s="22">
        <v>0</v>
      </c>
      <c r="AQ189" s="22">
        <v>2930903</v>
      </c>
    </row>
    <row r="190" spans="1:43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122505</v>
      </c>
      <c r="G190" s="22">
        <v>0</v>
      </c>
      <c r="H190" s="22">
        <v>0</v>
      </c>
      <c r="I190" s="22">
        <v>68021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130583</v>
      </c>
      <c r="P190" s="22">
        <v>0</v>
      </c>
      <c r="Q190" s="22">
        <v>0</v>
      </c>
      <c r="R190" s="22">
        <v>6338</v>
      </c>
      <c r="S190" s="22">
        <v>0</v>
      </c>
      <c r="T190" s="22">
        <v>368003</v>
      </c>
      <c r="U190" s="22">
        <v>1435</v>
      </c>
      <c r="V190" s="22">
        <v>287514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48415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1032814</v>
      </c>
    </row>
    <row r="191" spans="1:43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0</v>
      </c>
      <c r="F191" s="22">
        <v>72119</v>
      </c>
      <c r="G191" s="22">
        <v>0</v>
      </c>
      <c r="H191" s="22">
        <v>0</v>
      </c>
      <c r="I191" s="22">
        <v>109452</v>
      </c>
      <c r="J191" s="22">
        <v>0</v>
      </c>
      <c r="K191" s="22">
        <v>0</v>
      </c>
      <c r="L191" s="22">
        <v>0</v>
      </c>
      <c r="M191" s="22">
        <v>0</v>
      </c>
      <c r="N191" s="22">
        <v>298470</v>
      </c>
      <c r="O191" s="22">
        <v>1097088</v>
      </c>
      <c r="P191" s="22">
        <v>0</v>
      </c>
      <c r="Q191" s="22">
        <v>0</v>
      </c>
      <c r="R191" s="22">
        <v>95945</v>
      </c>
      <c r="S191" s="22">
        <v>0</v>
      </c>
      <c r="T191" s="22">
        <v>276260</v>
      </c>
      <c r="U191" s="22">
        <v>212130</v>
      </c>
      <c r="V191" s="22">
        <v>0</v>
      </c>
      <c r="W191" s="22">
        <v>0</v>
      </c>
      <c r="X191" s="22">
        <v>0</v>
      </c>
      <c r="Y191" s="22">
        <v>0</v>
      </c>
      <c r="Z191" s="22">
        <v>2618</v>
      </c>
      <c r="AA191" s="22">
        <v>0</v>
      </c>
      <c r="AB191" s="22">
        <v>6749</v>
      </c>
      <c r="AC191" s="22">
        <v>0</v>
      </c>
      <c r="AD191" s="22">
        <v>0</v>
      </c>
      <c r="AE191" s="22">
        <v>0</v>
      </c>
      <c r="AF191" s="22">
        <v>2400</v>
      </c>
      <c r="AG191" s="22">
        <v>0</v>
      </c>
      <c r="AH191" s="22">
        <v>0</v>
      </c>
      <c r="AI191" s="22">
        <v>875028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3048259</v>
      </c>
    </row>
    <row r="192" spans="1:43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0</v>
      </c>
      <c r="F192" s="22">
        <v>50716</v>
      </c>
      <c r="G192" s="22">
        <v>0</v>
      </c>
      <c r="H192" s="22">
        <v>71455</v>
      </c>
      <c r="I192" s="22">
        <v>282425</v>
      </c>
      <c r="J192" s="22">
        <v>11000</v>
      </c>
      <c r="K192" s="22">
        <v>0</v>
      </c>
      <c r="L192" s="22">
        <v>0</v>
      </c>
      <c r="M192" s="22">
        <v>0</v>
      </c>
      <c r="N192" s="22">
        <v>679362</v>
      </c>
      <c r="O192" s="22">
        <v>2070641</v>
      </c>
      <c r="P192" s="22">
        <v>0</v>
      </c>
      <c r="Q192" s="22">
        <v>34366</v>
      </c>
      <c r="R192" s="22">
        <v>98633</v>
      </c>
      <c r="S192" s="22">
        <v>0</v>
      </c>
      <c r="T192" s="22">
        <v>672796</v>
      </c>
      <c r="U192" s="22">
        <v>399411</v>
      </c>
      <c r="V192" s="22">
        <v>252107</v>
      </c>
      <c r="W192" s="22">
        <v>0</v>
      </c>
      <c r="X192" s="22">
        <v>9901</v>
      </c>
      <c r="Y192" s="22">
        <v>0</v>
      </c>
      <c r="Z192" s="22">
        <v>1135</v>
      </c>
      <c r="AA192" s="22">
        <v>0</v>
      </c>
      <c r="AB192" s="22">
        <v>4158</v>
      </c>
      <c r="AC192" s="22">
        <v>11565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1487072</v>
      </c>
      <c r="AJ192" s="22">
        <v>10685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6147428</v>
      </c>
    </row>
    <row r="193" spans="1:43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65258</v>
      </c>
      <c r="G193" s="22">
        <v>0</v>
      </c>
      <c r="H193" s="22">
        <v>0</v>
      </c>
      <c r="I193" s="22">
        <v>8745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267206</v>
      </c>
      <c r="P193" s="22">
        <v>0</v>
      </c>
      <c r="Q193" s="22">
        <v>0</v>
      </c>
      <c r="R193" s="22">
        <v>0</v>
      </c>
      <c r="S193" s="22">
        <v>0</v>
      </c>
      <c r="T193" s="22">
        <v>33000</v>
      </c>
      <c r="U193" s="22">
        <v>19977</v>
      </c>
      <c r="V193" s="22">
        <v>0</v>
      </c>
      <c r="W193" s="22">
        <v>0</v>
      </c>
      <c r="X193" s="22">
        <v>0</v>
      </c>
      <c r="Y193" s="22">
        <v>0</v>
      </c>
      <c r="Z193" s="22">
        <v>776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61320</v>
      </c>
      <c r="AJ193" s="22">
        <v>37414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493696</v>
      </c>
    </row>
    <row r="194" spans="1:43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11389</v>
      </c>
      <c r="G194" s="22">
        <v>0</v>
      </c>
      <c r="H194" s="22">
        <v>4837</v>
      </c>
      <c r="I194" s="22">
        <v>4812</v>
      </c>
      <c r="J194" s="22">
        <v>0</v>
      </c>
      <c r="K194" s="22">
        <v>2718</v>
      </c>
      <c r="L194" s="22">
        <v>0</v>
      </c>
      <c r="M194" s="22">
        <v>0</v>
      </c>
      <c r="N194" s="22">
        <v>80796</v>
      </c>
      <c r="O194" s="22">
        <v>250097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11675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18069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384393</v>
      </c>
    </row>
    <row r="195" spans="1:43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0</v>
      </c>
      <c r="F195" s="22">
        <v>3565</v>
      </c>
      <c r="G195" s="22">
        <v>0</v>
      </c>
      <c r="H195" s="22">
        <v>0</v>
      </c>
      <c r="I195" s="22">
        <v>14491</v>
      </c>
      <c r="J195" s="22">
        <v>0</v>
      </c>
      <c r="K195" s="22">
        <v>0</v>
      </c>
      <c r="L195" s="22">
        <v>0</v>
      </c>
      <c r="M195" s="22">
        <v>0</v>
      </c>
      <c r="N195" s="22">
        <v>75385</v>
      </c>
      <c r="O195" s="22">
        <v>176229</v>
      </c>
      <c r="P195" s="22">
        <v>0</v>
      </c>
      <c r="Q195" s="22">
        <v>0</v>
      </c>
      <c r="R195" s="22">
        <v>0</v>
      </c>
      <c r="S195" s="22">
        <v>0</v>
      </c>
      <c r="T195" s="22">
        <v>49726</v>
      </c>
      <c r="U195" s="22">
        <v>122409</v>
      </c>
      <c r="V195" s="22">
        <v>0</v>
      </c>
      <c r="W195" s="22">
        <v>0</v>
      </c>
      <c r="X195" s="22">
        <v>0</v>
      </c>
      <c r="Y195" s="22">
        <v>0</v>
      </c>
      <c r="Z195" s="22">
        <v>240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14558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456603</v>
      </c>
    </row>
    <row r="196" spans="1:43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1936</v>
      </c>
      <c r="G196" s="22">
        <v>0</v>
      </c>
      <c r="H196" s="22">
        <v>0</v>
      </c>
      <c r="I196" s="22">
        <v>1613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94192</v>
      </c>
      <c r="P196" s="22">
        <v>0</v>
      </c>
      <c r="Q196" s="22">
        <v>0</v>
      </c>
      <c r="R196" s="22">
        <v>0</v>
      </c>
      <c r="S196" s="22">
        <v>0</v>
      </c>
      <c r="T196" s="22">
        <v>76629</v>
      </c>
      <c r="U196" s="22">
        <v>50466</v>
      </c>
      <c r="V196" s="22">
        <v>0</v>
      </c>
      <c r="W196" s="22">
        <v>0</v>
      </c>
      <c r="X196" s="22">
        <v>0</v>
      </c>
      <c r="Y196" s="22">
        <v>0</v>
      </c>
      <c r="Z196" s="22">
        <v>810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14724</v>
      </c>
      <c r="AJ196" s="22">
        <v>2264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242634</v>
      </c>
    </row>
    <row r="197" spans="1:43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1816</v>
      </c>
      <c r="G197" s="22">
        <v>0</v>
      </c>
      <c r="H197" s="22">
        <v>0</v>
      </c>
      <c r="I197" s="22">
        <v>3892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45635</v>
      </c>
      <c r="P197" s="22">
        <v>0</v>
      </c>
      <c r="Q197" s="22">
        <v>0</v>
      </c>
      <c r="R197" s="22">
        <v>0</v>
      </c>
      <c r="S197" s="22">
        <v>0</v>
      </c>
      <c r="T197" s="22">
        <v>35343</v>
      </c>
      <c r="U197" s="22">
        <v>22005</v>
      </c>
      <c r="V197" s="22">
        <v>1951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3208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113850</v>
      </c>
    </row>
    <row r="198" spans="1:43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6405</v>
      </c>
      <c r="G198" s="22">
        <v>0</v>
      </c>
      <c r="H198" s="22">
        <v>0</v>
      </c>
      <c r="I198" s="22">
        <v>3773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103759</v>
      </c>
      <c r="P198" s="22">
        <v>0</v>
      </c>
      <c r="Q198" s="22">
        <v>0</v>
      </c>
      <c r="R198" s="22">
        <v>0</v>
      </c>
      <c r="S198" s="22">
        <v>0</v>
      </c>
      <c r="T198" s="22">
        <v>40782</v>
      </c>
      <c r="U198" s="22">
        <v>51217</v>
      </c>
      <c r="V198" s="22">
        <v>5906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26345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238187</v>
      </c>
    </row>
    <row r="199" spans="1:43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7996</v>
      </c>
      <c r="G199" s="22">
        <v>0</v>
      </c>
      <c r="H199" s="22">
        <v>0</v>
      </c>
      <c r="I199" s="22">
        <v>5715</v>
      </c>
      <c r="J199" s="22">
        <v>0</v>
      </c>
      <c r="K199" s="22">
        <v>0</v>
      </c>
      <c r="L199" s="22">
        <v>0</v>
      </c>
      <c r="M199" s="22">
        <v>0</v>
      </c>
      <c r="N199" s="22">
        <v>43740</v>
      </c>
      <c r="O199" s="22">
        <v>116369</v>
      </c>
      <c r="P199" s="22">
        <v>0</v>
      </c>
      <c r="Q199" s="22">
        <v>0</v>
      </c>
      <c r="R199" s="22">
        <v>0</v>
      </c>
      <c r="S199" s="22">
        <v>0</v>
      </c>
      <c r="T199" s="22">
        <v>134667</v>
      </c>
      <c r="U199" s="22">
        <v>46716</v>
      </c>
      <c r="V199" s="22">
        <v>0</v>
      </c>
      <c r="W199" s="22">
        <v>0</v>
      </c>
      <c r="X199" s="22">
        <v>0</v>
      </c>
      <c r="Y199" s="22">
        <v>0</v>
      </c>
      <c r="Z199" s="22">
        <v>218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9077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364498</v>
      </c>
    </row>
    <row r="200" spans="1:43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1234</v>
      </c>
      <c r="G200" s="22">
        <v>0</v>
      </c>
      <c r="H200" s="22">
        <v>0</v>
      </c>
      <c r="I200" s="22">
        <v>8051</v>
      </c>
      <c r="J200" s="22">
        <v>0</v>
      </c>
      <c r="K200" s="22">
        <v>0</v>
      </c>
      <c r="L200" s="22">
        <v>0</v>
      </c>
      <c r="M200" s="22">
        <v>0</v>
      </c>
      <c r="N200" s="22">
        <v>53242</v>
      </c>
      <c r="O200" s="22">
        <v>42695</v>
      </c>
      <c r="P200" s="22">
        <v>0</v>
      </c>
      <c r="Q200" s="22">
        <v>0</v>
      </c>
      <c r="R200" s="22">
        <v>0</v>
      </c>
      <c r="S200" s="22">
        <v>0</v>
      </c>
      <c r="T200" s="22">
        <v>26026</v>
      </c>
      <c r="U200" s="22">
        <v>21719</v>
      </c>
      <c r="V200" s="22">
        <v>1648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5444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160059</v>
      </c>
    </row>
    <row r="201" spans="1:43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5122</v>
      </c>
      <c r="G201" s="22">
        <v>0</v>
      </c>
      <c r="H201" s="22">
        <v>0</v>
      </c>
      <c r="I201" s="22">
        <v>17813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79083</v>
      </c>
      <c r="P201" s="22">
        <v>0</v>
      </c>
      <c r="Q201" s="22">
        <v>0</v>
      </c>
      <c r="R201" s="22">
        <v>0</v>
      </c>
      <c r="S201" s="22">
        <v>0</v>
      </c>
      <c r="T201" s="22">
        <v>56402</v>
      </c>
      <c r="U201" s="22">
        <v>25852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14839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199111</v>
      </c>
    </row>
    <row r="202" spans="1:43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1790</v>
      </c>
      <c r="G202" s="22">
        <v>0</v>
      </c>
      <c r="H202" s="22">
        <v>0</v>
      </c>
      <c r="I202" s="22">
        <v>21776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257818</v>
      </c>
      <c r="P202" s="22">
        <v>0</v>
      </c>
      <c r="Q202" s="22">
        <v>0</v>
      </c>
      <c r="R202" s="22">
        <v>0</v>
      </c>
      <c r="S202" s="22">
        <v>0</v>
      </c>
      <c r="T202" s="22">
        <v>43742</v>
      </c>
      <c r="U202" s="22">
        <v>84881</v>
      </c>
      <c r="V202" s="22">
        <v>12613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4207</v>
      </c>
      <c r="AE202" s="22">
        <v>0</v>
      </c>
      <c r="AF202" s="22">
        <v>0</v>
      </c>
      <c r="AG202" s="22">
        <v>0</v>
      </c>
      <c r="AH202" s="22">
        <v>0</v>
      </c>
      <c r="AI202" s="22">
        <v>47776</v>
      </c>
      <c r="AJ202" s="22">
        <v>6882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481485</v>
      </c>
    </row>
    <row r="203" spans="1:43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19279</v>
      </c>
      <c r="G203" s="22">
        <v>0</v>
      </c>
      <c r="H203" s="22">
        <v>0</v>
      </c>
      <c r="I203" s="22">
        <v>10605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119405</v>
      </c>
      <c r="P203" s="22">
        <v>0</v>
      </c>
      <c r="Q203" s="22">
        <v>0</v>
      </c>
      <c r="R203" s="22">
        <v>0</v>
      </c>
      <c r="S203" s="22">
        <v>0</v>
      </c>
      <c r="T203" s="22">
        <v>47844</v>
      </c>
      <c r="U203" s="22">
        <v>3593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6619</v>
      </c>
      <c r="AJ203" s="22">
        <v>2375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209720</v>
      </c>
    </row>
    <row r="204" spans="1:43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2646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36833</v>
      </c>
      <c r="P204" s="22">
        <v>0</v>
      </c>
      <c r="Q204" s="22">
        <v>0</v>
      </c>
      <c r="R204" s="22">
        <v>3909</v>
      </c>
      <c r="S204" s="22">
        <v>0</v>
      </c>
      <c r="T204" s="22">
        <v>101706</v>
      </c>
      <c r="U204" s="22">
        <v>56632</v>
      </c>
      <c r="V204" s="22">
        <v>2610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20943</v>
      </c>
      <c r="AJ204" s="22">
        <v>568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225847</v>
      </c>
    </row>
    <row r="205" spans="1:43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0</v>
      </c>
      <c r="F205" s="22">
        <v>172331</v>
      </c>
      <c r="G205" s="22">
        <v>0</v>
      </c>
      <c r="H205" s="22">
        <v>0</v>
      </c>
      <c r="I205" s="22">
        <v>38150</v>
      </c>
      <c r="J205" s="22">
        <v>0</v>
      </c>
      <c r="K205" s="22">
        <v>0</v>
      </c>
      <c r="L205" s="22">
        <v>0</v>
      </c>
      <c r="M205" s="22">
        <v>0</v>
      </c>
      <c r="N205" s="22">
        <v>38149</v>
      </c>
      <c r="O205" s="22">
        <v>146899</v>
      </c>
      <c r="P205" s="22">
        <v>0</v>
      </c>
      <c r="Q205" s="22">
        <v>0</v>
      </c>
      <c r="R205" s="22">
        <v>0</v>
      </c>
      <c r="S205" s="22">
        <v>0</v>
      </c>
      <c r="T205" s="22">
        <v>65829</v>
      </c>
      <c r="U205" s="22">
        <v>25724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184067</v>
      </c>
      <c r="AJ205" s="22">
        <v>0</v>
      </c>
      <c r="AK205" s="22">
        <v>67982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739131</v>
      </c>
    </row>
    <row r="206" spans="1:43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6242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60579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86442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5380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158643</v>
      </c>
    </row>
    <row r="207" spans="1:43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0</v>
      </c>
      <c r="F207" s="22">
        <v>15744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157428</v>
      </c>
      <c r="P207" s="22">
        <v>0</v>
      </c>
      <c r="Q207" s="22">
        <v>0</v>
      </c>
      <c r="R207" s="22">
        <v>0</v>
      </c>
      <c r="S207" s="22">
        <v>0</v>
      </c>
      <c r="T207" s="22">
        <v>147656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72363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393191</v>
      </c>
    </row>
    <row r="208" spans="1:43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3367</v>
      </c>
      <c r="G208" s="22">
        <v>0</v>
      </c>
      <c r="H208" s="22">
        <v>0</v>
      </c>
      <c r="I208" s="22">
        <v>39982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129772</v>
      </c>
      <c r="P208" s="22">
        <v>0</v>
      </c>
      <c r="Q208" s="22">
        <v>0</v>
      </c>
      <c r="R208" s="22">
        <v>783</v>
      </c>
      <c r="S208" s="22">
        <v>0</v>
      </c>
      <c r="T208" s="22">
        <v>39053</v>
      </c>
      <c r="U208" s="22">
        <v>26376</v>
      </c>
      <c r="V208" s="22">
        <v>979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19327</v>
      </c>
      <c r="AJ208" s="22">
        <v>0</v>
      </c>
      <c r="AK208" s="22">
        <v>0</v>
      </c>
      <c r="AL208" s="22">
        <v>0</v>
      </c>
      <c r="AM208" s="22">
        <v>2419</v>
      </c>
      <c r="AN208" s="22">
        <v>0</v>
      </c>
      <c r="AO208" s="22">
        <v>0</v>
      </c>
      <c r="AP208" s="22">
        <v>0</v>
      </c>
      <c r="AQ208" s="22">
        <v>262058</v>
      </c>
    </row>
    <row r="209" spans="1:43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9804</v>
      </c>
      <c r="G209" s="22">
        <v>0</v>
      </c>
      <c r="H209" s="22">
        <v>0</v>
      </c>
      <c r="I209" s="22">
        <v>2883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132106</v>
      </c>
      <c r="P209" s="22">
        <v>0</v>
      </c>
      <c r="Q209" s="22">
        <v>0</v>
      </c>
      <c r="R209" s="22">
        <v>0</v>
      </c>
      <c r="S209" s="22">
        <v>0</v>
      </c>
      <c r="T209" s="22">
        <v>26359</v>
      </c>
      <c r="U209" s="22">
        <v>9782</v>
      </c>
      <c r="V209" s="22">
        <v>0</v>
      </c>
      <c r="W209" s="22">
        <v>0</v>
      </c>
      <c r="X209" s="22">
        <v>1394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14772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197100</v>
      </c>
    </row>
    <row r="210" spans="1:43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11416</v>
      </c>
      <c r="G210" s="22">
        <v>0</v>
      </c>
      <c r="H210" s="22">
        <v>0</v>
      </c>
      <c r="I210" s="22">
        <v>18320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188037</v>
      </c>
      <c r="P210" s="22">
        <v>0</v>
      </c>
      <c r="Q210" s="22">
        <v>0</v>
      </c>
      <c r="R210" s="22">
        <v>0</v>
      </c>
      <c r="S210" s="22">
        <v>0</v>
      </c>
      <c r="T210" s="22">
        <v>76654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68876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363303</v>
      </c>
    </row>
    <row r="211" spans="1:43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5935</v>
      </c>
      <c r="G211" s="22">
        <v>0</v>
      </c>
      <c r="H211" s="22">
        <v>0</v>
      </c>
      <c r="I211" s="22">
        <v>434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180372</v>
      </c>
      <c r="P211" s="22">
        <v>0</v>
      </c>
      <c r="Q211" s="22">
        <v>0</v>
      </c>
      <c r="R211" s="22">
        <v>0</v>
      </c>
      <c r="S211" s="22">
        <v>0</v>
      </c>
      <c r="T211" s="22">
        <v>34415</v>
      </c>
      <c r="U211" s="22">
        <v>24250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1504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8446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255356</v>
      </c>
    </row>
    <row r="212" spans="1:43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0</v>
      </c>
      <c r="F212" s="22">
        <v>12477</v>
      </c>
      <c r="G212" s="22">
        <v>0</v>
      </c>
      <c r="H212" s="22">
        <v>0</v>
      </c>
      <c r="I212" s="22">
        <v>6971</v>
      </c>
      <c r="J212" s="22">
        <v>0</v>
      </c>
      <c r="K212" s="22">
        <v>7416</v>
      </c>
      <c r="L212" s="22">
        <v>0</v>
      </c>
      <c r="M212" s="22">
        <v>0</v>
      </c>
      <c r="N212" s="22">
        <v>0</v>
      </c>
      <c r="O212" s="22">
        <v>198253</v>
      </c>
      <c r="P212" s="22">
        <v>21348</v>
      </c>
      <c r="Q212" s="22">
        <v>0</v>
      </c>
      <c r="R212" s="22">
        <v>0</v>
      </c>
      <c r="S212" s="22">
        <v>0</v>
      </c>
      <c r="T212" s="22">
        <v>78693</v>
      </c>
      <c r="U212" s="22">
        <v>144136</v>
      </c>
      <c r="V212" s="22">
        <v>29939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665</v>
      </c>
      <c r="AD212" s="22">
        <v>240</v>
      </c>
      <c r="AE212" s="22">
        <v>0</v>
      </c>
      <c r="AF212" s="22">
        <v>0</v>
      </c>
      <c r="AG212" s="22">
        <v>0</v>
      </c>
      <c r="AH212" s="22">
        <v>0</v>
      </c>
      <c r="AI212" s="22">
        <v>270563</v>
      </c>
      <c r="AJ212" s="22">
        <v>405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771106</v>
      </c>
    </row>
    <row r="213" spans="1:43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2171</v>
      </c>
      <c r="H213" s="22">
        <v>0</v>
      </c>
      <c r="I213" s="22">
        <v>12208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42050</v>
      </c>
      <c r="P213" s="22">
        <v>0</v>
      </c>
      <c r="Q213" s="22">
        <v>0</v>
      </c>
      <c r="R213" s="22">
        <v>0</v>
      </c>
      <c r="S213" s="22">
        <v>0</v>
      </c>
      <c r="T213" s="22">
        <v>112026</v>
      </c>
      <c r="U213" s="22">
        <v>3247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7058</v>
      </c>
      <c r="AJ213" s="22">
        <v>3897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182657</v>
      </c>
    </row>
    <row r="214" spans="1:43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7560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78666</v>
      </c>
      <c r="P214" s="22">
        <v>0</v>
      </c>
      <c r="Q214" s="22">
        <v>0</v>
      </c>
      <c r="R214" s="22">
        <v>0</v>
      </c>
      <c r="S214" s="22">
        <v>0</v>
      </c>
      <c r="T214" s="22">
        <v>28118</v>
      </c>
      <c r="U214" s="22">
        <v>35470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25701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175515</v>
      </c>
    </row>
    <row r="215" spans="1:43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0</v>
      </c>
      <c r="F215" s="22">
        <v>12364</v>
      </c>
      <c r="G215" s="22">
        <v>0</v>
      </c>
      <c r="H215" s="22">
        <v>0</v>
      </c>
      <c r="I215" s="22">
        <v>5111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83347</v>
      </c>
      <c r="P215" s="22">
        <v>0</v>
      </c>
      <c r="Q215" s="22">
        <v>0</v>
      </c>
      <c r="R215" s="22">
        <v>0</v>
      </c>
      <c r="S215" s="22">
        <v>0</v>
      </c>
      <c r="T215" s="22">
        <v>76934</v>
      </c>
      <c r="U215" s="22">
        <v>37032</v>
      </c>
      <c r="V215" s="22">
        <v>945</v>
      </c>
      <c r="W215" s="22">
        <v>0</v>
      </c>
      <c r="X215" s="22">
        <v>1363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9113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226209</v>
      </c>
    </row>
    <row r="216" spans="1:43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484</v>
      </c>
      <c r="G216" s="22">
        <v>0</v>
      </c>
      <c r="H216" s="22">
        <v>0</v>
      </c>
      <c r="I216" s="22">
        <v>1900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126980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40459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2911</v>
      </c>
      <c r="AJ216" s="22">
        <v>849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173583</v>
      </c>
    </row>
    <row r="217" spans="1:43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0</v>
      </c>
      <c r="F217" s="22">
        <v>10690</v>
      </c>
      <c r="G217" s="22">
        <v>0</v>
      </c>
      <c r="H217" s="22">
        <v>0</v>
      </c>
      <c r="I217" s="22">
        <v>5137</v>
      </c>
      <c r="J217" s="22">
        <v>0</v>
      </c>
      <c r="K217" s="22">
        <v>0</v>
      </c>
      <c r="L217" s="22">
        <v>0</v>
      </c>
      <c r="M217" s="22">
        <v>0</v>
      </c>
      <c r="N217" s="22">
        <v>35791</v>
      </c>
      <c r="O217" s="22">
        <v>116995</v>
      </c>
      <c r="P217" s="22">
        <v>0</v>
      </c>
      <c r="Q217" s="22">
        <v>0</v>
      </c>
      <c r="R217" s="22">
        <v>4805</v>
      </c>
      <c r="S217" s="22">
        <v>0</v>
      </c>
      <c r="T217" s="22">
        <v>59138</v>
      </c>
      <c r="U217" s="22">
        <v>37920</v>
      </c>
      <c r="V217" s="22">
        <v>3422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700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90792</v>
      </c>
      <c r="AJ217" s="22">
        <v>1674</v>
      </c>
      <c r="AK217" s="22">
        <v>0</v>
      </c>
      <c r="AL217" s="22">
        <v>0</v>
      </c>
      <c r="AM217" s="22">
        <v>0</v>
      </c>
      <c r="AN217" s="22">
        <v>0</v>
      </c>
      <c r="AO217" s="22">
        <v>32869</v>
      </c>
      <c r="AP217" s="22">
        <v>0</v>
      </c>
      <c r="AQ217" s="22">
        <v>399933</v>
      </c>
    </row>
    <row r="218" spans="1:43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1335</v>
      </c>
      <c r="G218" s="22">
        <v>0</v>
      </c>
      <c r="H218" s="22">
        <v>0</v>
      </c>
      <c r="I218" s="22">
        <v>15777</v>
      </c>
      <c r="J218" s="22">
        <v>0</v>
      </c>
      <c r="K218" s="22">
        <v>0</v>
      </c>
      <c r="L218" s="22">
        <v>0</v>
      </c>
      <c r="M218" s="22">
        <v>0</v>
      </c>
      <c r="N218" s="22">
        <v>4195</v>
      </c>
      <c r="O218" s="22">
        <v>35218</v>
      </c>
      <c r="P218" s="22">
        <v>0</v>
      </c>
      <c r="Q218" s="22">
        <v>0</v>
      </c>
      <c r="R218" s="22">
        <v>0</v>
      </c>
      <c r="S218" s="22">
        <v>0</v>
      </c>
      <c r="T218" s="22">
        <v>70433</v>
      </c>
      <c r="U218" s="22">
        <v>18019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401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145378</v>
      </c>
    </row>
    <row r="219" spans="1:43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24476</v>
      </c>
      <c r="G219" s="22">
        <v>0</v>
      </c>
      <c r="H219" s="22">
        <v>0</v>
      </c>
      <c r="I219" s="22">
        <v>53208</v>
      </c>
      <c r="J219" s="22">
        <v>0</v>
      </c>
      <c r="K219" s="22">
        <v>0</v>
      </c>
      <c r="L219" s="22">
        <v>0</v>
      </c>
      <c r="M219" s="22">
        <v>0</v>
      </c>
      <c r="N219" s="22">
        <v>23956</v>
      </c>
      <c r="O219" s="22">
        <v>235823</v>
      </c>
      <c r="P219" s="22">
        <v>0</v>
      </c>
      <c r="Q219" s="22">
        <v>0</v>
      </c>
      <c r="R219" s="22">
        <v>13540</v>
      </c>
      <c r="S219" s="22">
        <v>0</v>
      </c>
      <c r="T219" s="22">
        <v>50002</v>
      </c>
      <c r="U219" s="22">
        <v>55758</v>
      </c>
      <c r="V219" s="22">
        <v>28103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146246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631112</v>
      </c>
    </row>
    <row r="220" spans="1:43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19259</v>
      </c>
      <c r="P220" s="22">
        <v>0</v>
      </c>
      <c r="Q220" s="22">
        <v>0</v>
      </c>
      <c r="R220" s="22">
        <v>0</v>
      </c>
      <c r="S220" s="22">
        <v>0</v>
      </c>
      <c r="T220" s="22">
        <v>35265</v>
      </c>
      <c r="U220" s="22">
        <v>43942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4255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102721</v>
      </c>
    </row>
    <row r="221" spans="1:43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10893</v>
      </c>
      <c r="G221" s="22">
        <v>0</v>
      </c>
      <c r="H221" s="22">
        <v>0</v>
      </c>
      <c r="I221" s="22">
        <v>39272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105859</v>
      </c>
      <c r="P221" s="22">
        <v>0</v>
      </c>
      <c r="Q221" s="22">
        <v>0</v>
      </c>
      <c r="R221" s="22">
        <v>2574</v>
      </c>
      <c r="S221" s="22">
        <v>0</v>
      </c>
      <c r="T221" s="22">
        <v>47645</v>
      </c>
      <c r="U221" s="22">
        <v>8131</v>
      </c>
      <c r="V221" s="22">
        <v>0</v>
      </c>
      <c r="W221" s="22">
        <v>0</v>
      </c>
      <c r="X221" s="22">
        <v>0</v>
      </c>
      <c r="Y221" s="22">
        <v>0</v>
      </c>
      <c r="Z221" s="22">
        <v>740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47932</v>
      </c>
      <c r="AJ221" s="22">
        <v>6733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269779</v>
      </c>
    </row>
    <row r="222" spans="1:43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7202</v>
      </c>
      <c r="G222" s="22">
        <v>0</v>
      </c>
      <c r="H222" s="22">
        <v>0</v>
      </c>
      <c r="I222" s="22">
        <v>6397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62461</v>
      </c>
      <c r="P222" s="22">
        <v>0</v>
      </c>
      <c r="Q222" s="22">
        <v>0</v>
      </c>
      <c r="R222" s="22">
        <v>0</v>
      </c>
      <c r="S222" s="22">
        <v>0</v>
      </c>
      <c r="T222" s="22">
        <v>11057</v>
      </c>
      <c r="U222" s="22">
        <v>21043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5298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113458</v>
      </c>
    </row>
    <row r="223" spans="1:43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16371</v>
      </c>
      <c r="H223" s="22">
        <v>0</v>
      </c>
      <c r="I223" s="22">
        <v>15664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20036</v>
      </c>
      <c r="P223" s="22">
        <v>0</v>
      </c>
      <c r="Q223" s="22">
        <v>0</v>
      </c>
      <c r="R223" s="22">
        <v>0</v>
      </c>
      <c r="S223" s="22">
        <v>0</v>
      </c>
      <c r="T223" s="22">
        <v>91514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12431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156016</v>
      </c>
    </row>
    <row r="224" spans="1:43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0</v>
      </c>
      <c r="F224" s="22">
        <v>45795</v>
      </c>
      <c r="G224" s="22">
        <v>0</v>
      </c>
      <c r="H224" s="22">
        <v>0</v>
      </c>
      <c r="I224" s="22">
        <v>3060</v>
      </c>
      <c r="J224" s="22">
        <v>0</v>
      </c>
      <c r="K224" s="22">
        <v>452</v>
      </c>
      <c r="L224" s="22">
        <v>0</v>
      </c>
      <c r="M224" s="22">
        <v>0</v>
      </c>
      <c r="N224" s="22">
        <v>0</v>
      </c>
      <c r="O224" s="22">
        <v>92731</v>
      </c>
      <c r="P224" s="22">
        <v>34292</v>
      </c>
      <c r="Q224" s="22">
        <v>0</v>
      </c>
      <c r="R224" s="22">
        <v>0</v>
      </c>
      <c r="S224" s="22">
        <v>0</v>
      </c>
      <c r="T224" s="22">
        <v>185954</v>
      </c>
      <c r="U224" s="22">
        <v>17412</v>
      </c>
      <c r="V224" s="22">
        <v>2576</v>
      </c>
      <c r="W224" s="22">
        <v>0</v>
      </c>
      <c r="X224" s="22">
        <v>0</v>
      </c>
      <c r="Y224" s="22">
        <v>0</v>
      </c>
      <c r="Z224" s="22">
        <v>0</v>
      </c>
      <c r="AA224" s="22">
        <v>507</v>
      </c>
      <c r="AB224" s="22">
        <v>489</v>
      </c>
      <c r="AC224" s="22">
        <v>0</v>
      </c>
      <c r="AD224" s="22">
        <v>0</v>
      </c>
      <c r="AE224" s="22">
        <v>0</v>
      </c>
      <c r="AF224" s="22">
        <v>0</v>
      </c>
      <c r="AG224" s="22">
        <v>1190</v>
      </c>
      <c r="AH224" s="22">
        <v>0</v>
      </c>
      <c r="AI224" s="22">
        <v>42576</v>
      </c>
      <c r="AJ224" s="22">
        <v>25602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452636</v>
      </c>
    </row>
    <row r="225" spans="1:43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0</v>
      </c>
      <c r="F225" s="22">
        <v>7421</v>
      </c>
      <c r="G225" s="22">
        <v>0</v>
      </c>
      <c r="H225" s="22">
        <v>0</v>
      </c>
      <c r="I225" s="22">
        <v>1112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230617</v>
      </c>
      <c r="P225" s="22">
        <v>0</v>
      </c>
      <c r="Q225" s="22">
        <v>0</v>
      </c>
      <c r="R225" s="22">
        <v>0</v>
      </c>
      <c r="S225" s="22">
        <v>0</v>
      </c>
      <c r="T225" s="22">
        <v>116595</v>
      </c>
      <c r="U225" s="22">
        <v>49820</v>
      </c>
      <c r="V225" s="22">
        <v>0</v>
      </c>
      <c r="W225" s="22">
        <v>0</v>
      </c>
      <c r="X225" s="22">
        <v>0</v>
      </c>
      <c r="Y225" s="22">
        <v>0</v>
      </c>
      <c r="Z225" s="22">
        <v>2958</v>
      </c>
      <c r="AA225" s="22">
        <v>0</v>
      </c>
      <c r="AB225" s="22">
        <v>3211</v>
      </c>
      <c r="AC225" s="22">
        <v>12301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191631</v>
      </c>
      <c r="AJ225" s="22">
        <v>6324</v>
      </c>
      <c r="AK225" s="22">
        <v>0</v>
      </c>
      <c r="AL225" s="22">
        <v>0</v>
      </c>
      <c r="AM225" s="22">
        <v>14245</v>
      </c>
      <c r="AN225" s="22">
        <v>0</v>
      </c>
      <c r="AO225" s="22">
        <v>0</v>
      </c>
      <c r="AP225" s="22">
        <v>0</v>
      </c>
      <c r="AQ225" s="22">
        <v>636235</v>
      </c>
    </row>
    <row r="226" spans="1:43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1415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150827</v>
      </c>
      <c r="P226" s="22">
        <v>0</v>
      </c>
      <c r="Q226" s="22">
        <v>0</v>
      </c>
      <c r="R226" s="22">
        <v>11631</v>
      </c>
      <c r="S226" s="22">
        <v>0</v>
      </c>
      <c r="T226" s="22">
        <v>9699</v>
      </c>
      <c r="U226" s="22">
        <v>22582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156</v>
      </c>
      <c r="AB226" s="22">
        <v>0</v>
      </c>
      <c r="AC226" s="22">
        <v>44835</v>
      </c>
      <c r="AD226" s="22">
        <v>12665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253810</v>
      </c>
    </row>
    <row r="227" spans="1:43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16493</v>
      </c>
      <c r="G227" s="22">
        <v>0</v>
      </c>
      <c r="H227" s="22">
        <v>0</v>
      </c>
      <c r="I227" s="22">
        <v>7403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381609</v>
      </c>
      <c r="P227" s="22">
        <v>0</v>
      </c>
      <c r="Q227" s="22">
        <v>0</v>
      </c>
      <c r="R227" s="22">
        <v>0</v>
      </c>
      <c r="S227" s="22">
        <v>0</v>
      </c>
      <c r="T227" s="22">
        <v>100187</v>
      </c>
      <c r="U227" s="22">
        <v>55000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75436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636128</v>
      </c>
    </row>
    <row r="228" spans="1:43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11428</v>
      </c>
      <c r="G228" s="22">
        <v>0</v>
      </c>
      <c r="H228" s="22">
        <v>0</v>
      </c>
      <c r="I228" s="22">
        <v>10350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123071</v>
      </c>
      <c r="P228" s="22">
        <v>0</v>
      </c>
      <c r="Q228" s="22">
        <v>0</v>
      </c>
      <c r="R228" s="22">
        <v>0</v>
      </c>
      <c r="S228" s="22">
        <v>0</v>
      </c>
      <c r="T228" s="22">
        <v>55369</v>
      </c>
      <c r="U228" s="22">
        <v>11217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27396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238831</v>
      </c>
    </row>
    <row r="229" spans="1:43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4219</v>
      </c>
      <c r="G229" s="22">
        <v>0</v>
      </c>
      <c r="H229" s="22">
        <v>0</v>
      </c>
      <c r="I229" s="22">
        <v>20781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89772</v>
      </c>
      <c r="P229" s="22">
        <v>0</v>
      </c>
      <c r="Q229" s="22">
        <v>0</v>
      </c>
      <c r="R229" s="22">
        <v>0</v>
      </c>
      <c r="S229" s="22">
        <v>0</v>
      </c>
      <c r="T229" s="22">
        <v>21272</v>
      </c>
      <c r="U229" s="22">
        <v>5360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26307</v>
      </c>
      <c r="AJ229" s="22">
        <v>0</v>
      </c>
      <c r="AK229" s="22">
        <v>0</v>
      </c>
      <c r="AL229" s="22">
        <v>0</v>
      </c>
      <c r="AM229" s="22">
        <v>1835</v>
      </c>
      <c r="AN229" s="22">
        <v>0</v>
      </c>
      <c r="AO229" s="22">
        <v>0</v>
      </c>
      <c r="AP229" s="22">
        <v>0</v>
      </c>
      <c r="AQ229" s="22">
        <v>169546</v>
      </c>
    </row>
    <row r="230" spans="1:43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5762</v>
      </c>
      <c r="G230" s="22">
        <v>0</v>
      </c>
      <c r="H230" s="22">
        <v>0</v>
      </c>
      <c r="I230" s="22">
        <v>1042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156660</v>
      </c>
      <c r="P230" s="22">
        <v>0</v>
      </c>
      <c r="Q230" s="22">
        <v>0</v>
      </c>
      <c r="R230" s="22">
        <v>0</v>
      </c>
      <c r="S230" s="22">
        <v>0</v>
      </c>
      <c r="T230" s="22">
        <v>40786</v>
      </c>
      <c r="U230" s="22">
        <v>37624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12865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254739</v>
      </c>
    </row>
    <row r="231" spans="1:43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617</v>
      </c>
      <c r="G231" s="22">
        <v>0</v>
      </c>
      <c r="H231" s="22">
        <v>0</v>
      </c>
      <c r="I231" s="22">
        <v>1303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44416</v>
      </c>
      <c r="P231" s="22">
        <v>0</v>
      </c>
      <c r="Q231" s="22">
        <v>0</v>
      </c>
      <c r="R231" s="22">
        <v>0</v>
      </c>
      <c r="S231" s="22">
        <v>0</v>
      </c>
      <c r="T231" s="22">
        <v>26292</v>
      </c>
      <c r="U231" s="22">
        <v>25640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7459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105727</v>
      </c>
    </row>
    <row r="232" spans="1:43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1785</v>
      </c>
      <c r="G232" s="22">
        <v>0</v>
      </c>
      <c r="H232" s="22">
        <v>0</v>
      </c>
      <c r="I232" s="22">
        <v>368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31624</v>
      </c>
      <c r="P232" s="22">
        <v>0</v>
      </c>
      <c r="Q232" s="22">
        <v>0</v>
      </c>
      <c r="R232" s="22">
        <v>0</v>
      </c>
      <c r="S232" s="22">
        <v>0</v>
      </c>
      <c r="T232" s="22">
        <v>69142</v>
      </c>
      <c r="U232" s="22">
        <v>21148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4724</v>
      </c>
      <c r="AJ232" s="22">
        <v>0</v>
      </c>
      <c r="AK232" s="22">
        <v>0</v>
      </c>
      <c r="AL232" s="22">
        <v>6874</v>
      </c>
      <c r="AM232" s="22">
        <v>0</v>
      </c>
      <c r="AN232" s="22">
        <v>0</v>
      </c>
      <c r="AO232" s="22">
        <v>0</v>
      </c>
      <c r="AP232" s="22">
        <v>0</v>
      </c>
      <c r="AQ232" s="22">
        <v>135665</v>
      </c>
    </row>
    <row r="233" spans="1:43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29384</v>
      </c>
      <c r="G233" s="22">
        <v>0</v>
      </c>
      <c r="H233" s="22">
        <v>0</v>
      </c>
      <c r="I233" s="22">
        <v>1699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87674</v>
      </c>
      <c r="P233" s="22">
        <v>0</v>
      </c>
      <c r="Q233" s="22">
        <v>0</v>
      </c>
      <c r="R233" s="22">
        <v>0</v>
      </c>
      <c r="S233" s="22">
        <v>0</v>
      </c>
      <c r="T233" s="22">
        <v>216598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52663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388018</v>
      </c>
    </row>
    <row r="234" spans="1:43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0</v>
      </c>
      <c r="F234" s="22">
        <v>5820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71137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52285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12654</v>
      </c>
      <c r="AJ234" s="22">
        <v>8947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150843</v>
      </c>
    </row>
    <row r="235" spans="1:43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3938</v>
      </c>
      <c r="G235" s="22">
        <v>0</v>
      </c>
      <c r="H235" s="22">
        <v>0</v>
      </c>
      <c r="I235" s="22">
        <v>17373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79423</v>
      </c>
      <c r="P235" s="22">
        <v>0</v>
      </c>
      <c r="Q235" s="22">
        <v>0</v>
      </c>
      <c r="R235" s="22">
        <v>0</v>
      </c>
      <c r="S235" s="22">
        <v>0</v>
      </c>
      <c r="T235" s="22">
        <v>55472</v>
      </c>
      <c r="U235" s="22">
        <v>16791</v>
      </c>
      <c r="V235" s="22">
        <v>4752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1055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178804</v>
      </c>
    </row>
    <row r="236" spans="1:43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637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7481</v>
      </c>
      <c r="O236" s="22">
        <v>70130</v>
      </c>
      <c r="P236" s="22">
        <v>0</v>
      </c>
      <c r="Q236" s="22">
        <v>0</v>
      </c>
      <c r="R236" s="22">
        <v>424</v>
      </c>
      <c r="S236" s="22">
        <v>0</v>
      </c>
      <c r="T236" s="22">
        <v>125335</v>
      </c>
      <c r="U236" s="22">
        <v>22426</v>
      </c>
      <c r="V236" s="22">
        <v>0</v>
      </c>
      <c r="W236" s="22">
        <v>0</v>
      </c>
      <c r="X236" s="22">
        <v>0</v>
      </c>
      <c r="Y236" s="22">
        <v>0</v>
      </c>
      <c r="Z236" s="22">
        <v>200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40395</v>
      </c>
      <c r="AJ236" s="22">
        <v>1522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268550</v>
      </c>
    </row>
    <row r="237" spans="1:43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5642</v>
      </c>
      <c r="G237" s="22">
        <v>0</v>
      </c>
      <c r="H237" s="22">
        <v>0</v>
      </c>
      <c r="I237" s="22">
        <v>1707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48748</v>
      </c>
      <c r="P237" s="22">
        <v>0</v>
      </c>
      <c r="Q237" s="22">
        <v>0</v>
      </c>
      <c r="R237" s="22">
        <v>0</v>
      </c>
      <c r="S237" s="22">
        <v>0</v>
      </c>
      <c r="T237" s="22">
        <v>79022</v>
      </c>
      <c r="U237" s="22">
        <v>33484</v>
      </c>
      <c r="V237" s="22">
        <v>803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7986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177392</v>
      </c>
    </row>
    <row r="238" spans="1:43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1200</v>
      </c>
      <c r="G238" s="22">
        <v>0</v>
      </c>
      <c r="H238" s="22">
        <v>0</v>
      </c>
      <c r="I238" s="22">
        <v>51733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171140</v>
      </c>
      <c r="P238" s="22">
        <v>0</v>
      </c>
      <c r="Q238" s="22">
        <v>0</v>
      </c>
      <c r="R238" s="22">
        <v>11704</v>
      </c>
      <c r="S238" s="22">
        <v>0</v>
      </c>
      <c r="T238" s="22">
        <v>42321</v>
      </c>
      <c r="U238" s="22">
        <v>27410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305508</v>
      </c>
    </row>
    <row r="239" spans="1:43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21008</v>
      </c>
      <c r="G239" s="22">
        <v>0</v>
      </c>
      <c r="H239" s="22">
        <v>0</v>
      </c>
      <c r="I239" s="22">
        <v>75097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286193</v>
      </c>
      <c r="P239" s="22">
        <v>0</v>
      </c>
      <c r="Q239" s="22">
        <v>0</v>
      </c>
      <c r="R239" s="22">
        <v>0</v>
      </c>
      <c r="S239" s="22">
        <v>0</v>
      </c>
      <c r="T239" s="22">
        <v>31357</v>
      </c>
      <c r="U239" s="22">
        <v>44812</v>
      </c>
      <c r="V239" s="22">
        <v>0</v>
      </c>
      <c r="W239" s="22">
        <v>0</v>
      </c>
      <c r="X239" s="22">
        <v>0</v>
      </c>
      <c r="Y239" s="22">
        <v>0</v>
      </c>
      <c r="Z239" s="22">
        <v>1090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41694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501251</v>
      </c>
    </row>
    <row r="240" spans="1:43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4706</v>
      </c>
      <c r="G240" s="22">
        <v>0</v>
      </c>
      <c r="H240" s="22">
        <v>0</v>
      </c>
      <c r="I240" s="22">
        <v>0</v>
      </c>
      <c r="J240" s="22">
        <v>0</v>
      </c>
      <c r="K240" s="22">
        <v>18509</v>
      </c>
      <c r="L240" s="22">
        <v>0</v>
      </c>
      <c r="M240" s="22">
        <v>0</v>
      </c>
      <c r="N240" s="22">
        <v>2233</v>
      </c>
      <c r="O240" s="22">
        <v>175645</v>
      </c>
      <c r="P240" s="22">
        <v>0</v>
      </c>
      <c r="Q240" s="22">
        <v>0</v>
      </c>
      <c r="R240" s="22">
        <v>0</v>
      </c>
      <c r="S240" s="22">
        <v>0</v>
      </c>
      <c r="T240" s="22">
        <v>16777</v>
      </c>
      <c r="U240" s="22">
        <v>40236</v>
      </c>
      <c r="V240" s="22">
        <v>9421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15113</v>
      </c>
      <c r="AJ240" s="22">
        <v>0</v>
      </c>
      <c r="AK240" s="22">
        <v>0</v>
      </c>
      <c r="AL240" s="22">
        <v>9786</v>
      </c>
      <c r="AM240" s="22">
        <v>0</v>
      </c>
      <c r="AN240" s="22">
        <v>0</v>
      </c>
      <c r="AO240" s="22">
        <v>0</v>
      </c>
      <c r="AP240" s="22">
        <v>0</v>
      </c>
      <c r="AQ240" s="22">
        <v>292426</v>
      </c>
    </row>
    <row r="241" spans="1:43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9973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64405</v>
      </c>
      <c r="P241" s="22">
        <v>0</v>
      </c>
      <c r="Q241" s="22">
        <v>0</v>
      </c>
      <c r="R241" s="22">
        <v>0</v>
      </c>
      <c r="S241" s="22">
        <v>0</v>
      </c>
      <c r="T241" s="22">
        <v>110349</v>
      </c>
      <c r="U241" s="22">
        <v>126888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37553</v>
      </c>
      <c r="AJ241" s="22">
        <v>6515</v>
      </c>
      <c r="AK241" s="22">
        <v>0</v>
      </c>
      <c r="AL241" s="22">
        <v>0</v>
      </c>
      <c r="AM241" s="22">
        <v>0</v>
      </c>
      <c r="AN241" s="22">
        <v>5727</v>
      </c>
      <c r="AO241" s="22">
        <v>0</v>
      </c>
      <c r="AP241" s="22">
        <v>0</v>
      </c>
      <c r="AQ241" s="22">
        <v>361410</v>
      </c>
    </row>
    <row r="242" spans="1:43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4007</v>
      </c>
      <c r="G242" s="22">
        <v>0</v>
      </c>
      <c r="H242" s="22">
        <v>0</v>
      </c>
      <c r="I242" s="22">
        <v>1732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39317</v>
      </c>
      <c r="P242" s="22">
        <v>0</v>
      </c>
      <c r="Q242" s="22">
        <v>0</v>
      </c>
      <c r="R242" s="22">
        <v>0</v>
      </c>
      <c r="S242" s="22">
        <v>0</v>
      </c>
      <c r="T242" s="22">
        <v>64735</v>
      </c>
      <c r="U242" s="22">
        <v>20721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675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131187</v>
      </c>
    </row>
    <row r="243" spans="1:43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0</v>
      </c>
      <c r="F243" s="22">
        <v>9577</v>
      </c>
      <c r="G243" s="22">
        <v>0</v>
      </c>
      <c r="H243" s="22">
        <v>0</v>
      </c>
      <c r="I243" s="22">
        <v>3585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169885</v>
      </c>
      <c r="P243" s="22">
        <v>0</v>
      </c>
      <c r="Q243" s="22">
        <v>0</v>
      </c>
      <c r="R243" s="22">
        <v>4334</v>
      </c>
      <c r="S243" s="22">
        <v>0</v>
      </c>
      <c r="T243" s="22">
        <v>40825</v>
      </c>
      <c r="U243" s="22">
        <v>40718</v>
      </c>
      <c r="V243" s="22">
        <v>0</v>
      </c>
      <c r="W243" s="22">
        <v>0</v>
      </c>
      <c r="X243" s="22">
        <v>0</v>
      </c>
      <c r="Y243" s="22">
        <v>0</v>
      </c>
      <c r="Z243" s="22">
        <v>815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109358</v>
      </c>
      <c r="AJ243" s="22">
        <v>96807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475904</v>
      </c>
    </row>
    <row r="244" spans="1:43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0</v>
      </c>
      <c r="F244" s="22">
        <v>1607</v>
      </c>
      <c r="G244" s="22">
        <v>0</v>
      </c>
      <c r="H244" s="22">
        <v>0</v>
      </c>
      <c r="I244" s="22">
        <v>12196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145307</v>
      </c>
      <c r="P244" s="22">
        <v>0</v>
      </c>
      <c r="Q244" s="22">
        <v>0</v>
      </c>
      <c r="R244" s="22">
        <v>0</v>
      </c>
      <c r="S244" s="22">
        <v>0</v>
      </c>
      <c r="T244" s="22">
        <v>160950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11000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64580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710</v>
      </c>
      <c r="AQ244" s="22">
        <v>396350</v>
      </c>
    </row>
    <row r="245" spans="1:43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18303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8631</v>
      </c>
      <c r="O245" s="22">
        <v>59239</v>
      </c>
      <c r="P245" s="22">
        <v>0</v>
      </c>
      <c r="Q245" s="22">
        <v>0</v>
      </c>
      <c r="R245" s="22">
        <v>0</v>
      </c>
      <c r="S245" s="22">
        <v>0</v>
      </c>
      <c r="T245" s="22">
        <v>47628</v>
      </c>
      <c r="U245" s="22">
        <v>18327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152128</v>
      </c>
    </row>
    <row r="246" spans="1:43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17602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30545</v>
      </c>
      <c r="P246" s="22">
        <v>0</v>
      </c>
      <c r="Q246" s="22">
        <v>0</v>
      </c>
      <c r="R246" s="22">
        <v>0</v>
      </c>
      <c r="S246" s="22">
        <v>0</v>
      </c>
      <c r="T246" s="22">
        <v>50104</v>
      </c>
      <c r="U246" s="22">
        <v>27167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1523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126941</v>
      </c>
    </row>
    <row r="247" spans="1:43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14616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55109</v>
      </c>
      <c r="P247" s="22">
        <v>0</v>
      </c>
      <c r="Q247" s="22">
        <v>0</v>
      </c>
      <c r="R247" s="22">
        <v>0</v>
      </c>
      <c r="S247" s="22">
        <v>0</v>
      </c>
      <c r="T247" s="22">
        <v>101686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36815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208226</v>
      </c>
    </row>
    <row r="248" spans="1:43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0</v>
      </c>
      <c r="F248" s="22">
        <v>25919</v>
      </c>
      <c r="G248" s="22">
        <v>0</v>
      </c>
      <c r="H248" s="22">
        <v>0</v>
      </c>
      <c r="I248" s="22">
        <v>2792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182039</v>
      </c>
      <c r="P248" s="22">
        <v>0</v>
      </c>
      <c r="Q248" s="22">
        <v>0</v>
      </c>
      <c r="R248" s="22">
        <v>0</v>
      </c>
      <c r="S248" s="22">
        <v>0</v>
      </c>
      <c r="T248" s="22">
        <v>250840</v>
      </c>
      <c r="U248" s="22">
        <v>13015</v>
      </c>
      <c r="V248" s="22">
        <v>130721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600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14968</v>
      </c>
      <c r="AJ248" s="22">
        <v>2514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623408</v>
      </c>
    </row>
    <row r="249" spans="1:43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2684</v>
      </c>
      <c r="G249" s="22">
        <v>0</v>
      </c>
      <c r="H249" s="22">
        <v>0</v>
      </c>
      <c r="I249" s="22">
        <v>14829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70273</v>
      </c>
      <c r="P249" s="22">
        <v>0</v>
      </c>
      <c r="Q249" s="22">
        <v>0</v>
      </c>
      <c r="R249" s="22">
        <v>0</v>
      </c>
      <c r="S249" s="22">
        <v>0</v>
      </c>
      <c r="T249" s="22">
        <v>96313</v>
      </c>
      <c r="U249" s="22">
        <v>25332</v>
      </c>
      <c r="V249" s="22">
        <v>1250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210681</v>
      </c>
    </row>
    <row r="250" spans="1:43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0</v>
      </c>
      <c r="F250" s="22">
        <v>6736</v>
      </c>
      <c r="G250" s="22">
        <v>0</v>
      </c>
      <c r="H250" s="22">
        <v>0</v>
      </c>
      <c r="I250" s="22">
        <v>58049</v>
      </c>
      <c r="J250" s="22">
        <v>0</v>
      </c>
      <c r="K250" s="22">
        <v>0</v>
      </c>
      <c r="L250" s="22">
        <v>0</v>
      </c>
      <c r="M250" s="22">
        <v>0</v>
      </c>
      <c r="N250" s="22">
        <v>4125</v>
      </c>
      <c r="O250" s="22">
        <v>100841</v>
      </c>
      <c r="P250" s="22">
        <v>0</v>
      </c>
      <c r="Q250" s="22">
        <v>0</v>
      </c>
      <c r="R250" s="22">
        <v>0</v>
      </c>
      <c r="S250" s="22">
        <v>0</v>
      </c>
      <c r="T250" s="22">
        <v>629931</v>
      </c>
      <c r="U250" s="22">
        <v>13746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10868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824296</v>
      </c>
    </row>
    <row r="251" spans="1:43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7733</v>
      </c>
      <c r="G251" s="22">
        <v>0</v>
      </c>
      <c r="H251" s="22">
        <v>0</v>
      </c>
      <c r="I251" s="22">
        <v>5968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50173</v>
      </c>
      <c r="P251" s="22">
        <v>0</v>
      </c>
      <c r="Q251" s="22">
        <v>0</v>
      </c>
      <c r="R251" s="22">
        <v>0</v>
      </c>
      <c r="S251" s="22">
        <v>0</v>
      </c>
      <c r="T251" s="22">
        <v>38176</v>
      </c>
      <c r="U251" s="22">
        <v>18822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6583</v>
      </c>
      <c r="AJ251" s="22">
        <v>1000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128455</v>
      </c>
    </row>
    <row r="252" spans="1:43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0</v>
      </c>
      <c r="F252" s="22">
        <v>2081</v>
      </c>
      <c r="G252" s="22">
        <v>0</v>
      </c>
      <c r="H252" s="22">
        <v>0</v>
      </c>
      <c r="I252" s="22">
        <v>21168</v>
      </c>
      <c r="J252" s="22">
        <v>0</v>
      </c>
      <c r="K252" s="22">
        <v>0</v>
      </c>
      <c r="L252" s="22">
        <v>0</v>
      </c>
      <c r="M252" s="22">
        <v>0</v>
      </c>
      <c r="N252" s="22">
        <v>10238</v>
      </c>
      <c r="O252" s="22">
        <v>75966</v>
      </c>
      <c r="P252" s="22">
        <v>0</v>
      </c>
      <c r="Q252" s="22">
        <v>0</v>
      </c>
      <c r="R252" s="22">
        <v>14751</v>
      </c>
      <c r="S252" s="22">
        <v>0</v>
      </c>
      <c r="T252" s="22">
        <v>45450</v>
      </c>
      <c r="U252" s="22">
        <v>27266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26163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223083</v>
      </c>
    </row>
    <row r="253" spans="1:43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15094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214074</v>
      </c>
      <c r="P253" s="22">
        <v>0</v>
      </c>
      <c r="Q253" s="22">
        <v>0</v>
      </c>
      <c r="R253" s="22">
        <v>0</v>
      </c>
      <c r="S253" s="22">
        <v>0</v>
      </c>
      <c r="T253" s="22">
        <v>193060</v>
      </c>
      <c r="U253" s="22">
        <v>88917</v>
      </c>
      <c r="V253" s="22">
        <v>2125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32967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546237</v>
      </c>
    </row>
    <row r="254" spans="1:43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17202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197093</v>
      </c>
      <c r="T254" s="22">
        <v>0</v>
      </c>
      <c r="U254" s="22">
        <v>0</v>
      </c>
      <c r="V254" s="22">
        <v>0</v>
      </c>
      <c r="W254" s="22">
        <v>58778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58236</v>
      </c>
      <c r="AM254" s="22">
        <v>0</v>
      </c>
      <c r="AN254" s="22">
        <v>0</v>
      </c>
      <c r="AO254" s="22">
        <v>0</v>
      </c>
      <c r="AP254" s="22">
        <v>0</v>
      </c>
      <c r="AQ254" s="22">
        <v>331309</v>
      </c>
    </row>
    <row r="255" spans="1:43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3461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198309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3904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46473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252147</v>
      </c>
    </row>
    <row r="256" spans="1:43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0</v>
      </c>
      <c r="F256" s="22">
        <v>7994</v>
      </c>
      <c r="G256" s="22">
        <v>2091</v>
      </c>
      <c r="H256" s="22">
        <v>0</v>
      </c>
      <c r="I256" s="22">
        <v>42207</v>
      </c>
      <c r="J256" s="22">
        <v>0</v>
      </c>
      <c r="K256" s="22">
        <v>1677</v>
      </c>
      <c r="L256" s="22">
        <v>0</v>
      </c>
      <c r="M256" s="22">
        <v>0</v>
      </c>
      <c r="N256" s="22">
        <v>0</v>
      </c>
      <c r="O256" s="22">
        <v>110752</v>
      </c>
      <c r="P256" s="22">
        <v>0</v>
      </c>
      <c r="Q256" s="22">
        <v>0</v>
      </c>
      <c r="R256" s="22">
        <v>0</v>
      </c>
      <c r="S256" s="22">
        <v>0</v>
      </c>
      <c r="T256" s="22">
        <v>116103</v>
      </c>
      <c r="U256" s="22">
        <v>34255</v>
      </c>
      <c r="V256" s="22">
        <v>2850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1564</v>
      </c>
      <c r="AE256" s="22">
        <v>0</v>
      </c>
      <c r="AF256" s="22">
        <v>0</v>
      </c>
      <c r="AG256" s="22">
        <v>0</v>
      </c>
      <c r="AH256" s="22">
        <v>0</v>
      </c>
      <c r="AI256" s="22">
        <v>7325</v>
      </c>
      <c r="AJ256" s="22">
        <v>3100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329918</v>
      </c>
    </row>
    <row r="257" spans="1:43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13691</v>
      </c>
      <c r="G257" s="22">
        <v>0</v>
      </c>
      <c r="H257" s="22">
        <v>0</v>
      </c>
      <c r="I257" s="22">
        <v>55728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478592</v>
      </c>
      <c r="P257" s="22">
        <v>0</v>
      </c>
      <c r="Q257" s="22">
        <v>0</v>
      </c>
      <c r="R257" s="22">
        <v>0</v>
      </c>
      <c r="S257" s="22">
        <v>0</v>
      </c>
      <c r="T257" s="22">
        <v>87853</v>
      </c>
      <c r="U257" s="22">
        <v>25852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78551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740267</v>
      </c>
    </row>
    <row r="258" spans="1:43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4658</v>
      </c>
      <c r="G258" s="22">
        <v>0</v>
      </c>
      <c r="H258" s="22">
        <v>0</v>
      </c>
      <c r="I258" s="22">
        <v>46430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63795</v>
      </c>
      <c r="P258" s="22">
        <v>0</v>
      </c>
      <c r="Q258" s="22">
        <v>0</v>
      </c>
      <c r="R258" s="22">
        <v>0</v>
      </c>
      <c r="S258" s="22">
        <v>0</v>
      </c>
      <c r="T258" s="22">
        <v>18872</v>
      </c>
      <c r="U258" s="22">
        <v>15376</v>
      </c>
      <c r="V258" s="22">
        <v>0</v>
      </c>
      <c r="W258" s="22">
        <v>0</v>
      </c>
      <c r="X258" s="22">
        <v>0</v>
      </c>
      <c r="Y258" s="22">
        <v>0</v>
      </c>
      <c r="Z258" s="22">
        <v>532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1643</v>
      </c>
      <c r="AJ258" s="22">
        <v>1510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152816</v>
      </c>
    </row>
    <row r="259" spans="1:43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2467</v>
      </c>
      <c r="G259" s="22">
        <v>0</v>
      </c>
      <c r="H259" s="22">
        <v>0</v>
      </c>
      <c r="I259" s="22">
        <v>4772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112926</v>
      </c>
      <c r="P259" s="22">
        <v>0</v>
      </c>
      <c r="Q259" s="22">
        <v>0</v>
      </c>
      <c r="R259" s="22">
        <v>0</v>
      </c>
      <c r="S259" s="22">
        <v>0</v>
      </c>
      <c r="T259" s="22">
        <v>39944</v>
      </c>
      <c r="U259" s="22">
        <v>20420</v>
      </c>
      <c r="V259" s="22">
        <v>475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4543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185547</v>
      </c>
    </row>
    <row r="260" spans="1:43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12644</v>
      </c>
      <c r="G260" s="22">
        <v>0</v>
      </c>
      <c r="H260" s="22">
        <v>0</v>
      </c>
      <c r="I260" s="22">
        <v>11330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328524</v>
      </c>
      <c r="P260" s="22">
        <v>0</v>
      </c>
      <c r="Q260" s="22">
        <v>0</v>
      </c>
      <c r="R260" s="22">
        <v>0</v>
      </c>
      <c r="S260" s="22">
        <v>0</v>
      </c>
      <c r="T260" s="22">
        <v>49747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108639</v>
      </c>
      <c r="AJ260" s="22">
        <v>4819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515703</v>
      </c>
    </row>
    <row r="261" spans="1:43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25103</v>
      </c>
      <c r="G261" s="22">
        <v>0</v>
      </c>
      <c r="H261" s="22">
        <v>0</v>
      </c>
      <c r="I261" s="22">
        <v>18977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82248</v>
      </c>
      <c r="P261" s="22">
        <v>51</v>
      </c>
      <c r="Q261" s="22">
        <v>0</v>
      </c>
      <c r="R261" s="22">
        <v>0</v>
      </c>
      <c r="S261" s="22">
        <v>0</v>
      </c>
      <c r="T261" s="22">
        <v>48729</v>
      </c>
      <c r="U261" s="22">
        <v>-26134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3214</v>
      </c>
      <c r="AJ261" s="22">
        <v>0</v>
      </c>
      <c r="AK261" s="22">
        <v>0</v>
      </c>
      <c r="AL261" s="22">
        <v>32203</v>
      </c>
      <c r="AM261" s="22">
        <v>0</v>
      </c>
      <c r="AN261" s="22">
        <v>0</v>
      </c>
      <c r="AO261" s="22">
        <v>0</v>
      </c>
      <c r="AP261" s="22">
        <v>0</v>
      </c>
      <c r="AQ261" s="22">
        <v>184391</v>
      </c>
    </row>
    <row r="262" spans="1:43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4584</v>
      </c>
      <c r="G262" s="22">
        <v>0</v>
      </c>
      <c r="H262" s="22">
        <v>0</v>
      </c>
      <c r="I262" s="22">
        <v>1025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108849</v>
      </c>
      <c r="P262" s="22">
        <v>0</v>
      </c>
      <c r="Q262" s="22">
        <v>0</v>
      </c>
      <c r="R262" s="22">
        <v>0</v>
      </c>
      <c r="S262" s="22">
        <v>0</v>
      </c>
      <c r="T262" s="22">
        <v>12046</v>
      </c>
      <c r="U262" s="22">
        <v>0</v>
      </c>
      <c r="V262" s="22">
        <v>1715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42087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170306</v>
      </c>
    </row>
    <row r="263" spans="1:43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5823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56741</v>
      </c>
      <c r="P263" s="22">
        <v>0</v>
      </c>
      <c r="Q263" s="22">
        <v>0</v>
      </c>
      <c r="R263" s="22">
        <v>0</v>
      </c>
      <c r="S263" s="22">
        <v>0</v>
      </c>
      <c r="T263" s="22">
        <v>28859</v>
      </c>
      <c r="U263" s="22">
        <v>20770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31683</v>
      </c>
      <c r="AJ263" s="22">
        <v>24585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168461</v>
      </c>
    </row>
    <row r="264" spans="1:43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65691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6764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72455</v>
      </c>
    </row>
    <row r="265" spans="1:43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137</v>
      </c>
      <c r="K265" s="22">
        <v>0</v>
      </c>
      <c r="L265" s="22">
        <v>0</v>
      </c>
      <c r="M265" s="22">
        <v>0</v>
      </c>
      <c r="N265" s="22">
        <v>0</v>
      </c>
      <c r="O265" s="22">
        <v>32563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774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10618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44092</v>
      </c>
    </row>
    <row r="266" spans="1:43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8886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54002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62888</v>
      </c>
    </row>
    <row r="267" spans="1:43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13245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1072</v>
      </c>
      <c r="M267" s="22">
        <v>0</v>
      </c>
      <c r="N267" s="22">
        <v>0</v>
      </c>
      <c r="O267" s="22">
        <v>13582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41423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55866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125188</v>
      </c>
    </row>
    <row r="268" spans="1:43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90249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1808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7640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99697</v>
      </c>
    </row>
    <row r="269" spans="1:43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1247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4733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2069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8519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16568</v>
      </c>
    </row>
    <row r="270" spans="1:43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7955</v>
      </c>
      <c r="H270" s="22">
        <v>0</v>
      </c>
      <c r="I270" s="22">
        <v>10723</v>
      </c>
      <c r="J270" s="22">
        <v>0</v>
      </c>
      <c r="K270" s="22">
        <v>0</v>
      </c>
      <c r="L270" s="22">
        <v>0</v>
      </c>
      <c r="M270" s="22">
        <v>0</v>
      </c>
      <c r="N270" s="22">
        <v>5520</v>
      </c>
      <c r="O270" s="22">
        <v>9125</v>
      </c>
      <c r="P270" s="22">
        <v>0</v>
      </c>
      <c r="Q270" s="22">
        <v>0</v>
      </c>
      <c r="R270" s="22">
        <v>0</v>
      </c>
      <c r="S270" s="22">
        <v>0</v>
      </c>
      <c r="T270" s="22">
        <v>100</v>
      </c>
      <c r="U270" s="22">
        <v>117</v>
      </c>
      <c r="V270" s="22">
        <v>972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8100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42612</v>
      </c>
    </row>
    <row r="271" spans="1:43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11759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9191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5352</v>
      </c>
      <c r="AJ271" s="22">
        <v>0</v>
      </c>
      <c r="AK271" s="22">
        <v>0</v>
      </c>
      <c r="AL271" s="22">
        <v>0</v>
      </c>
      <c r="AM271" s="22">
        <v>0</v>
      </c>
      <c r="AN271" s="22">
        <v>2260</v>
      </c>
      <c r="AO271" s="22">
        <v>0</v>
      </c>
      <c r="AP271" s="22">
        <v>0</v>
      </c>
      <c r="AQ271" s="22">
        <v>28562</v>
      </c>
    </row>
    <row r="272" spans="1:43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151453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99596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9525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260574</v>
      </c>
    </row>
    <row r="273" spans="1:43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12</v>
      </c>
      <c r="G273" s="22">
        <v>0</v>
      </c>
      <c r="H273" s="22">
        <v>0</v>
      </c>
      <c r="I273" s="22">
        <v>17104</v>
      </c>
      <c r="J273" s="22">
        <v>0</v>
      </c>
      <c r="K273" s="22">
        <v>0</v>
      </c>
      <c r="L273" s="22">
        <v>0</v>
      </c>
      <c r="M273" s="22">
        <v>0</v>
      </c>
      <c r="N273" s="22">
        <v>478</v>
      </c>
      <c r="O273" s="22">
        <v>27183</v>
      </c>
      <c r="P273" s="22">
        <v>0</v>
      </c>
      <c r="Q273" s="22">
        <v>0</v>
      </c>
      <c r="R273" s="22">
        <v>97</v>
      </c>
      <c r="S273" s="22">
        <v>0</v>
      </c>
      <c r="T273" s="22">
        <v>0</v>
      </c>
      <c r="U273" s="22">
        <v>57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11438</v>
      </c>
      <c r="AJ273" s="22">
        <v>62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56431</v>
      </c>
    </row>
    <row r="274" spans="1:43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186453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51404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237857</v>
      </c>
    </row>
    <row r="275" spans="1:43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161145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7743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168888</v>
      </c>
    </row>
    <row r="276" spans="1:43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85755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4973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50820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141548</v>
      </c>
    </row>
    <row r="277" spans="1:43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10480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243</v>
      </c>
      <c r="M277" s="22">
        <v>0</v>
      </c>
      <c r="N277" s="22">
        <v>0</v>
      </c>
      <c r="O277" s="22">
        <v>7675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32000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50398</v>
      </c>
    </row>
    <row r="278" spans="1:43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81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74316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719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7814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82930</v>
      </c>
    </row>
    <row r="279" spans="1:43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4058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167515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8854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13783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194210</v>
      </c>
    </row>
    <row r="280" spans="1:43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49396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15576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64972</v>
      </c>
    </row>
    <row r="281" spans="1:43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1401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7158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39808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48367</v>
      </c>
    </row>
    <row r="282" spans="1:43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20272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1030</v>
      </c>
      <c r="M282" s="22">
        <v>0</v>
      </c>
      <c r="N282" s="22">
        <v>0</v>
      </c>
      <c r="O282" s="22">
        <v>26595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11836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29628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89361</v>
      </c>
    </row>
    <row r="283" spans="1:43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5083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15776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12295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33154</v>
      </c>
    </row>
    <row r="284" spans="1:43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19160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9177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28337</v>
      </c>
    </row>
    <row r="285" spans="1:43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22843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1670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24513</v>
      </c>
    </row>
    <row r="286" spans="1:43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49010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1045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31866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81921</v>
      </c>
    </row>
    <row r="287" spans="1:43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192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68799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7811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76802</v>
      </c>
    </row>
    <row r="288" spans="1:43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3257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16258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11019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30534</v>
      </c>
    </row>
    <row r="289" spans="1:43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13256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2695</v>
      </c>
      <c r="M289" s="22">
        <v>0</v>
      </c>
      <c r="N289" s="22">
        <v>0</v>
      </c>
      <c r="O289" s="22">
        <v>26766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30194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31499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104410</v>
      </c>
    </row>
    <row r="290" spans="1:43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740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39705</v>
      </c>
      <c r="P290" s="22">
        <v>0</v>
      </c>
      <c r="Q290" s="22">
        <v>0</v>
      </c>
      <c r="R290" s="22">
        <v>0</v>
      </c>
      <c r="S290" s="22">
        <v>0</v>
      </c>
      <c r="T290" s="22">
        <v>67442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107887</v>
      </c>
    </row>
    <row r="291" spans="1:43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12493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70305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13220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96018</v>
      </c>
    </row>
    <row r="292" spans="1:43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177303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1134</v>
      </c>
      <c r="AJ292" s="22">
        <v>2224</v>
      </c>
      <c r="AK292" s="22">
        <v>0</v>
      </c>
      <c r="AL292" s="22">
        <v>3983</v>
      </c>
      <c r="AM292" s="22">
        <v>0</v>
      </c>
      <c r="AN292" s="22">
        <v>0</v>
      </c>
      <c r="AO292" s="22">
        <v>0</v>
      </c>
      <c r="AP292" s="22">
        <v>0</v>
      </c>
      <c r="AQ292" s="22">
        <v>184644</v>
      </c>
    </row>
    <row r="293" spans="1:43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30420</v>
      </c>
      <c r="N293" s="22">
        <v>0</v>
      </c>
      <c r="O293" s="22">
        <v>89460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119880</v>
      </c>
    </row>
    <row r="294" spans="1:43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1198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71776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47054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4088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124116</v>
      </c>
    </row>
    <row r="295" spans="1:43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5996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10310</v>
      </c>
      <c r="O295" s="22">
        <v>30519</v>
      </c>
      <c r="P295" s="22">
        <v>0</v>
      </c>
      <c r="Q295" s="22">
        <v>0</v>
      </c>
      <c r="R295" s="22">
        <v>0</v>
      </c>
      <c r="S295" s="22">
        <v>0</v>
      </c>
      <c r="T295" s="22">
        <v>538</v>
      </c>
      <c r="U295" s="22">
        <v>0</v>
      </c>
      <c r="V295" s="22">
        <v>291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40585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88239</v>
      </c>
    </row>
    <row r="296" spans="1:43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130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40385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20798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3477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64790</v>
      </c>
    </row>
    <row r="297" spans="1:43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7645</v>
      </c>
      <c r="G297" s="22">
        <v>0</v>
      </c>
      <c r="H297" s="22">
        <v>0</v>
      </c>
      <c r="I297" s="22">
        <v>3878</v>
      </c>
      <c r="J297" s="22">
        <v>0</v>
      </c>
      <c r="K297" s="22">
        <v>0</v>
      </c>
      <c r="L297" s="22">
        <v>0</v>
      </c>
      <c r="M297" s="22">
        <v>0</v>
      </c>
      <c r="N297" s="22">
        <v>16263</v>
      </c>
      <c r="O297" s="22">
        <v>34870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5343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6077</v>
      </c>
      <c r="AJ297" s="22">
        <v>3966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78042</v>
      </c>
    </row>
    <row r="298" spans="1:43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18937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82882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1684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55338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158841</v>
      </c>
    </row>
    <row r="299" spans="1:43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1991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1591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20139</v>
      </c>
      <c r="AJ299" s="22">
        <v>0</v>
      </c>
      <c r="AK299" s="22">
        <v>0</v>
      </c>
      <c r="AL299" s="22">
        <v>0</v>
      </c>
      <c r="AM299" s="22">
        <v>32048</v>
      </c>
      <c r="AN299" s="22">
        <v>0</v>
      </c>
      <c r="AO299" s="22">
        <v>0</v>
      </c>
      <c r="AP299" s="22">
        <v>0</v>
      </c>
      <c r="AQ299" s="22">
        <v>55769</v>
      </c>
    </row>
    <row r="300" spans="1:43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1228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76077</v>
      </c>
      <c r="P300" s="22">
        <v>0</v>
      </c>
      <c r="Q300" s="22">
        <v>0</v>
      </c>
      <c r="R300" s="22">
        <v>7608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20623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105536</v>
      </c>
    </row>
    <row r="301" spans="1:43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17583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2178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19761</v>
      </c>
    </row>
    <row r="302" spans="1:43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173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41392</v>
      </c>
      <c r="P302" s="22">
        <v>0</v>
      </c>
      <c r="Q302" s="22">
        <v>0</v>
      </c>
      <c r="R302" s="22">
        <v>1051</v>
      </c>
      <c r="S302" s="22">
        <v>0</v>
      </c>
      <c r="T302" s="22">
        <v>0</v>
      </c>
      <c r="U302" s="22">
        <v>0</v>
      </c>
      <c r="V302" s="22">
        <v>3832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7219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53667</v>
      </c>
    </row>
    <row r="303" spans="1:43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9980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813</v>
      </c>
      <c r="M303" s="22">
        <v>0</v>
      </c>
      <c r="N303" s="22">
        <v>0</v>
      </c>
      <c r="O303" s="22">
        <v>42585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43950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30787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128115</v>
      </c>
    </row>
    <row r="304" spans="1:43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24044</v>
      </c>
      <c r="G304" s="22">
        <v>0</v>
      </c>
      <c r="H304" s="22">
        <v>0</v>
      </c>
      <c r="I304" s="22">
        <v>236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9186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2415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62356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98237</v>
      </c>
    </row>
    <row r="305" spans="1:43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42622</v>
      </c>
      <c r="P305" s="22">
        <v>0</v>
      </c>
      <c r="Q305" s="22">
        <v>0</v>
      </c>
      <c r="R305" s="22">
        <v>0</v>
      </c>
      <c r="S305" s="22">
        <v>0</v>
      </c>
      <c r="T305" s="22">
        <v>1448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422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44492</v>
      </c>
    </row>
    <row r="306" spans="1:43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61</v>
      </c>
      <c r="G306" s="22">
        <v>0</v>
      </c>
      <c r="H306" s="22">
        <v>0</v>
      </c>
      <c r="I306" s="22">
        <v>1211</v>
      </c>
      <c r="J306" s="22">
        <v>0</v>
      </c>
      <c r="K306" s="22">
        <v>1203</v>
      </c>
      <c r="L306" s="22">
        <v>0</v>
      </c>
      <c r="M306" s="22">
        <v>0</v>
      </c>
      <c r="N306" s="22">
        <v>0</v>
      </c>
      <c r="O306" s="22">
        <v>36593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2584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41652</v>
      </c>
    </row>
    <row r="307" spans="1:43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1809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43783</v>
      </c>
      <c r="P307" s="22">
        <v>0</v>
      </c>
      <c r="Q307" s="22">
        <v>0</v>
      </c>
      <c r="R307" s="22">
        <v>26824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72416</v>
      </c>
    </row>
    <row r="308" spans="1:43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811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64690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11430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76931</v>
      </c>
    </row>
    <row r="309" spans="1:43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19481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1527</v>
      </c>
      <c r="O309" s="22">
        <v>27578</v>
      </c>
      <c r="P309" s="22">
        <v>0</v>
      </c>
      <c r="Q309" s="22">
        <v>0</v>
      </c>
      <c r="R309" s="22">
        <v>0</v>
      </c>
      <c r="S309" s="22">
        <v>0</v>
      </c>
      <c r="T309" s="22">
        <v>1226</v>
      </c>
      <c r="U309" s="22">
        <v>6576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80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56468</v>
      </c>
    </row>
    <row r="310" spans="1:43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964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60500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460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61924</v>
      </c>
    </row>
    <row r="311" spans="1:43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7229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45787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15524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4057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72597</v>
      </c>
    </row>
    <row r="312" spans="1:43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72394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16915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89309</v>
      </c>
    </row>
    <row r="313" spans="1:43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16778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21364</v>
      </c>
      <c r="O313" s="22">
        <v>21564</v>
      </c>
      <c r="P313" s="22">
        <v>0</v>
      </c>
      <c r="Q313" s="22">
        <v>0</v>
      </c>
      <c r="R313" s="22">
        <v>10513</v>
      </c>
      <c r="S313" s="22">
        <v>0</v>
      </c>
      <c r="T313" s="22">
        <v>2166</v>
      </c>
      <c r="U313" s="22">
        <v>0</v>
      </c>
      <c r="V313" s="22">
        <v>1287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209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6781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80662</v>
      </c>
    </row>
    <row r="314" spans="1:43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11315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33575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3803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48693</v>
      </c>
    </row>
    <row r="315" spans="1:43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44818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114630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17124</v>
      </c>
      <c r="AG315" s="22">
        <v>0</v>
      </c>
      <c r="AH315" s="22">
        <v>0</v>
      </c>
      <c r="AI315" s="22">
        <v>25175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201747</v>
      </c>
    </row>
    <row r="316" spans="1:43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172143</v>
      </c>
      <c r="AG316" s="22">
        <v>0</v>
      </c>
      <c r="AH316" s="22">
        <v>0</v>
      </c>
      <c r="AI316" s="22">
        <v>162830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334973</v>
      </c>
    </row>
    <row r="317" spans="1:43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</row>
    <row r="318" spans="1:43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</row>
    <row r="319" spans="1:43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</row>
    <row r="320" spans="1:43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C1B6D-7A96-43C8-B5C6-57E25F5B2081}">
  <dimension ref="A1:AQ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1026</v>
      </c>
      <c r="D1" s="20" t="s">
        <v>1072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815</v>
      </c>
      <c r="F2" s="21" t="s">
        <v>816</v>
      </c>
      <c r="G2" s="21" t="s">
        <v>817</v>
      </c>
      <c r="H2" s="21" t="s">
        <v>818</v>
      </c>
      <c r="I2" s="21" t="s">
        <v>819</v>
      </c>
      <c r="J2" s="21" t="s">
        <v>820</v>
      </c>
      <c r="K2" s="21" t="s">
        <v>821</v>
      </c>
      <c r="L2" s="21" t="s">
        <v>822</v>
      </c>
      <c r="M2" s="21" t="s">
        <v>823</v>
      </c>
      <c r="N2" s="21" t="s">
        <v>1028</v>
      </c>
      <c r="O2" s="21" t="s">
        <v>825</v>
      </c>
      <c r="P2" s="21" t="s">
        <v>826</v>
      </c>
      <c r="Q2" s="21" t="s">
        <v>827</v>
      </c>
      <c r="R2" s="21" t="s">
        <v>828</v>
      </c>
      <c r="S2" s="21" t="s">
        <v>829</v>
      </c>
      <c r="T2" s="21" t="s">
        <v>830</v>
      </c>
      <c r="U2" s="21" t="s">
        <v>831</v>
      </c>
      <c r="V2" s="21" t="s">
        <v>832</v>
      </c>
      <c r="W2" s="21" t="s">
        <v>833</v>
      </c>
      <c r="X2" s="21" t="s">
        <v>834</v>
      </c>
      <c r="Y2" s="21" t="s">
        <v>835</v>
      </c>
      <c r="Z2" s="21" t="s">
        <v>1029</v>
      </c>
      <c r="AA2" s="21" t="s">
        <v>837</v>
      </c>
      <c r="AB2" s="21" t="s">
        <v>838</v>
      </c>
      <c r="AC2" s="21" t="s">
        <v>839</v>
      </c>
      <c r="AD2" s="21" t="s">
        <v>840</v>
      </c>
      <c r="AE2" s="21" t="s">
        <v>841</v>
      </c>
      <c r="AF2" s="21" t="s">
        <v>842</v>
      </c>
      <c r="AG2" s="21" t="s">
        <v>843</v>
      </c>
      <c r="AH2" s="21" t="s">
        <v>844</v>
      </c>
      <c r="AI2" s="21" t="s">
        <v>845</v>
      </c>
      <c r="AJ2" s="21" t="s">
        <v>846</v>
      </c>
      <c r="AK2" s="21" t="s">
        <v>847</v>
      </c>
      <c r="AL2" s="21" t="s">
        <v>848</v>
      </c>
      <c r="AM2" s="21" t="s">
        <v>849</v>
      </c>
      <c r="AN2" s="21" t="s">
        <v>850</v>
      </c>
      <c r="AO2" s="21" t="s">
        <v>851</v>
      </c>
      <c r="AP2" s="21" t="s">
        <v>64</v>
      </c>
      <c r="AQ2" s="21" t="s">
        <v>1030</v>
      </c>
    </row>
    <row r="3" spans="1:43" x14ac:dyDescent="0.25">
      <c r="A3" s="21"/>
      <c r="B3" s="21"/>
      <c r="C3" s="21"/>
      <c r="D3" s="21" t="s">
        <v>89</v>
      </c>
      <c r="E3" s="21" t="s">
        <v>1031</v>
      </c>
      <c r="F3" s="21" t="s">
        <v>1032</v>
      </c>
      <c r="G3" s="21" t="s">
        <v>1033</v>
      </c>
      <c r="H3" s="21" t="s">
        <v>1034</v>
      </c>
      <c r="I3" s="21" t="s">
        <v>1035</v>
      </c>
      <c r="J3" s="21" t="s">
        <v>1036</v>
      </c>
      <c r="K3" s="21" t="s">
        <v>1037</v>
      </c>
      <c r="L3" s="21" t="s">
        <v>1038</v>
      </c>
      <c r="M3" s="21" t="s">
        <v>1039</v>
      </c>
      <c r="N3" s="21" t="s">
        <v>1040</v>
      </c>
      <c r="O3" s="21" t="s">
        <v>1041</v>
      </c>
      <c r="P3" s="21" t="s">
        <v>1042</v>
      </c>
      <c r="Q3" s="21" t="s">
        <v>1043</v>
      </c>
      <c r="R3" s="21" t="s">
        <v>1044</v>
      </c>
      <c r="S3" s="21" t="s">
        <v>1045</v>
      </c>
      <c r="T3" s="21" t="s">
        <v>1046</v>
      </c>
      <c r="U3" s="21" t="s">
        <v>1047</v>
      </c>
      <c r="V3" s="21" t="s">
        <v>1048</v>
      </c>
      <c r="W3" s="21" t="s">
        <v>1049</v>
      </c>
      <c r="X3" s="21" t="s">
        <v>1050</v>
      </c>
      <c r="Y3" s="21" t="s">
        <v>1051</v>
      </c>
      <c r="Z3" s="21" t="s">
        <v>1052</v>
      </c>
      <c r="AA3" s="21" t="s">
        <v>1053</v>
      </c>
      <c r="AB3" s="21" t="s">
        <v>1054</v>
      </c>
      <c r="AC3" s="21" t="s">
        <v>1055</v>
      </c>
      <c r="AD3" s="21" t="s">
        <v>1056</v>
      </c>
      <c r="AE3" s="21" t="s">
        <v>1057</v>
      </c>
      <c r="AF3" s="21" t="s">
        <v>1058</v>
      </c>
      <c r="AG3" s="21" t="s">
        <v>1059</v>
      </c>
      <c r="AH3" s="21" t="s">
        <v>1060</v>
      </c>
      <c r="AI3" s="21" t="s">
        <v>1061</v>
      </c>
      <c r="AJ3" s="21" t="s">
        <v>1062</v>
      </c>
      <c r="AK3" s="21" t="s">
        <v>1063</v>
      </c>
      <c r="AL3" s="21" t="s">
        <v>1064</v>
      </c>
      <c r="AM3" s="21" t="s">
        <v>1065</v>
      </c>
      <c r="AN3" s="21" t="s">
        <v>1066</v>
      </c>
      <c r="AO3" s="21" t="s">
        <v>1067</v>
      </c>
      <c r="AP3" s="21" t="s">
        <v>1068</v>
      </c>
      <c r="AQ3" s="21" t="s">
        <v>1069</v>
      </c>
    </row>
    <row r="4" spans="1:43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0</v>
      </c>
      <c r="G4" s="22">
        <v>0</v>
      </c>
      <c r="H4" s="22">
        <v>61139</v>
      </c>
      <c r="I4" s="22">
        <v>32997</v>
      </c>
      <c r="J4" s="22">
        <v>0</v>
      </c>
      <c r="K4" s="22">
        <v>0</v>
      </c>
      <c r="L4" s="22">
        <v>0</v>
      </c>
      <c r="M4" s="22">
        <v>0</v>
      </c>
      <c r="N4" s="22">
        <v>3515</v>
      </c>
      <c r="O4" s="22">
        <v>840355</v>
      </c>
      <c r="P4" s="22">
        <v>0</v>
      </c>
      <c r="Q4" s="22">
        <v>0</v>
      </c>
      <c r="R4" s="22">
        <v>0</v>
      </c>
      <c r="S4" s="22">
        <v>0</v>
      </c>
      <c r="T4" s="22">
        <v>142591</v>
      </c>
      <c r="U4" s="22">
        <v>99926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130285</v>
      </c>
      <c r="AF4" s="22">
        <v>244692</v>
      </c>
      <c r="AG4" s="22">
        <v>0</v>
      </c>
      <c r="AH4" s="22">
        <v>0</v>
      </c>
      <c r="AI4" s="22">
        <v>417720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1973220</v>
      </c>
    </row>
    <row r="5" spans="1:43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299874</v>
      </c>
      <c r="G5" s="22">
        <v>0</v>
      </c>
      <c r="H5" s="22">
        <v>52516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50023</v>
      </c>
      <c r="O5" s="22">
        <v>56740</v>
      </c>
      <c r="P5" s="22">
        <v>0</v>
      </c>
      <c r="Q5" s="22">
        <v>0</v>
      </c>
      <c r="R5" s="22">
        <v>0</v>
      </c>
      <c r="S5" s="22">
        <v>0</v>
      </c>
      <c r="T5" s="22">
        <v>40701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598411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1098264</v>
      </c>
    </row>
    <row r="6" spans="1:43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2216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77972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19252</v>
      </c>
      <c r="AE6" s="22">
        <v>0</v>
      </c>
      <c r="AF6" s="22">
        <v>0</v>
      </c>
      <c r="AG6" s="22">
        <v>0</v>
      </c>
      <c r="AH6" s="22">
        <v>0</v>
      </c>
      <c r="AI6" s="22">
        <v>4251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103691</v>
      </c>
    </row>
    <row r="7" spans="1:43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6970000</v>
      </c>
      <c r="G7" s="22">
        <v>0</v>
      </c>
      <c r="H7" s="22">
        <v>0</v>
      </c>
      <c r="I7" s="22">
        <v>13000</v>
      </c>
      <c r="J7" s="22">
        <v>0</v>
      </c>
      <c r="K7" s="22">
        <v>0</v>
      </c>
      <c r="L7" s="22">
        <v>0</v>
      </c>
      <c r="M7" s="22">
        <v>0</v>
      </c>
      <c r="N7" s="22">
        <v>5241000</v>
      </c>
      <c r="O7" s="22">
        <v>1918000</v>
      </c>
      <c r="P7" s="22">
        <v>0</v>
      </c>
      <c r="Q7" s="22">
        <v>3910000</v>
      </c>
      <c r="R7" s="22">
        <v>8267000</v>
      </c>
      <c r="S7" s="22">
        <v>2749000</v>
      </c>
      <c r="T7" s="22">
        <v>22243000</v>
      </c>
      <c r="U7" s="22">
        <v>33008000</v>
      </c>
      <c r="V7" s="22">
        <v>2967000</v>
      </c>
      <c r="W7" s="22">
        <v>0</v>
      </c>
      <c r="X7" s="22">
        <v>321000</v>
      </c>
      <c r="Y7" s="22">
        <v>0</v>
      </c>
      <c r="Z7" s="22">
        <v>0</v>
      </c>
      <c r="AA7" s="22">
        <v>0</v>
      </c>
      <c r="AB7" s="22">
        <v>9910000</v>
      </c>
      <c r="AC7" s="22">
        <v>0</v>
      </c>
      <c r="AD7" s="22">
        <v>0</v>
      </c>
      <c r="AE7" s="22">
        <v>0</v>
      </c>
      <c r="AF7" s="22">
        <v>421000</v>
      </c>
      <c r="AG7" s="22">
        <v>0</v>
      </c>
      <c r="AH7" s="22">
        <v>0</v>
      </c>
      <c r="AI7" s="22">
        <v>7000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97945000</v>
      </c>
    </row>
    <row r="8" spans="1:43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0</v>
      </c>
      <c r="G8" s="22">
        <v>0</v>
      </c>
      <c r="H8" s="22">
        <v>0</v>
      </c>
      <c r="I8" s="22">
        <v>17888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8603</v>
      </c>
      <c r="P8" s="22">
        <v>0</v>
      </c>
      <c r="Q8" s="22">
        <v>0</v>
      </c>
      <c r="R8" s="22">
        <v>11648</v>
      </c>
      <c r="S8" s="22">
        <v>0</v>
      </c>
      <c r="T8" s="22">
        <v>30969</v>
      </c>
      <c r="U8" s="22">
        <v>725215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94173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888496</v>
      </c>
    </row>
    <row r="9" spans="1:43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9122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18872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3943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2447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34384</v>
      </c>
    </row>
    <row r="10" spans="1:43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0</v>
      </c>
      <c r="G10" s="22">
        <v>0</v>
      </c>
      <c r="H10" s="22">
        <v>16542</v>
      </c>
      <c r="I10" s="22">
        <v>153438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483179</v>
      </c>
      <c r="P10" s="22">
        <v>0</v>
      </c>
      <c r="Q10" s="22">
        <v>0</v>
      </c>
      <c r="R10" s="22">
        <v>14411</v>
      </c>
      <c r="S10" s="22">
        <v>0</v>
      </c>
      <c r="T10" s="22">
        <v>22873</v>
      </c>
      <c r="U10" s="22">
        <v>5654</v>
      </c>
      <c r="V10" s="22">
        <v>0</v>
      </c>
      <c r="W10" s="22">
        <v>0</v>
      </c>
      <c r="X10" s="22">
        <v>78911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924050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1699058</v>
      </c>
    </row>
    <row r="11" spans="1:43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0</v>
      </c>
      <c r="G11" s="22">
        <v>0</v>
      </c>
      <c r="H11" s="22">
        <v>2752000</v>
      </c>
      <c r="I11" s="22">
        <v>425000</v>
      </c>
      <c r="J11" s="22">
        <v>0</v>
      </c>
      <c r="K11" s="22">
        <v>0</v>
      </c>
      <c r="L11" s="22">
        <v>0</v>
      </c>
      <c r="M11" s="22">
        <v>0</v>
      </c>
      <c r="N11" s="22">
        <v>814000</v>
      </c>
      <c r="O11" s="22">
        <v>30089000</v>
      </c>
      <c r="P11" s="22">
        <v>0</v>
      </c>
      <c r="Q11" s="22">
        <v>64473000</v>
      </c>
      <c r="R11" s="22">
        <v>800000</v>
      </c>
      <c r="S11" s="22">
        <v>0</v>
      </c>
      <c r="T11" s="22">
        <v>80000</v>
      </c>
      <c r="U11" s="22">
        <v>280000</v>
      </c>
      <c r="V11" s="22">
        <v>6793000</v>
      </c>
      <c r="W11" s="22">
        <v>187000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3074000</v>
      </c>
      <c r="AE11" s="22">
        <v>3206000</v>
      </c>
      <c r="AF11" s="22">
        <v>760000</v>
      </c>
      <c r="AG11" s="22">
        <v>20006000</v>
      </c>
      <c r="AH11" s="22">
        <v>0</v>
      </c>
      <c r="AI11" s="22">
        <v>26767000</v>
      </c>
      <c r="AJ11" s="22">
        <v>1102000</v>
      </c>
      <c r="AK11" s="22">
        <v>127000</v>
      </c>
      <c r="AL11" s="22">
        <v>289000</v>
      </c>
      <c r="AM11" s="22">
        <v>0</v>
      </c>
      <c r="AN11" s="22">
        <v>0</v>
      </c>
      <c r="AO11" s="22">
        <v>0</v>
      </c>
      <c r="AP11" s="22">
        <v>0</v>
      </c>
      <c r="AQ11" s="22">
        <v>162024000</v>
      </c>
    </row>
    <row r="12" spans="1:43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624000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17000</v>
      </c>
      <c r="U12" s="22">
        <v>44000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685000</v>
      </c>
    </row>
    <row r="13" spans="1:43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81169</v>
      </c>
      <c r="I13" s="22">
        <v>143208</v>
      </c>
      <c r="J13" s="22">
        <v>0</v>
      </c>
      <c r="K13" s="22">
        <v>0</v>
      </c>
      <c r="L13" s="22">
        <v>0</v>
      </c>
      <c r="M13" s="22">
        <v>0</v>
      </c>
      <c r="N13" s="22">
        <v>370121</v>
      </c>
      <c r="O13" s="22">
        <v>913505</v>
      </c>
      <c r="P13" s="22">
        <v>351875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610199</v>
      </c>
      <c r="AF13" s="22">
        <v>0</v>
      </c>
      <c r="AG13" s="22">
        <v>0</v>
      </c>
      <c r="AH13" s="22">
        <v>0</v>
      </c>
      <c r="AI13" s="22">
        <v>1607559</v>
      </c>
      <c r="AJ13" s="22">
        <v>269989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4347625</v>
      </c>
    </row>
    <row r="14" spans="1:43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52906</v>
      </c>
      <c r="I14" s="22">
        <v>4188</v>
      </c>
      <c r="J14" s="22">
        <v>0</v>
      </c>
      <c r="K14" s="22">
        <v>0</v>
      </c>
      <c r="L14" s="22">
        <v>0</v>
      </c>
      <c r="M14" s="22">
        <v>0</v>
      </c>
      <c r="N14" s="22">
        <v>205829</v>
      </c>
      <c r="O14" s="22">
        <v>120425</v>
      </c>
      <c r="P14" s="22">
        <v>0</v>
      </c>
      <c r="Q14" s="22">
        <v>0</v>
      </c>
      <c r="R14" s="22">
        <v>0</v>
      </c>
      <c r="S14" s="22">
        <v>0</v>
      </c>
      <c r="T14" s="22">
        <v>39552</v>
      </c>
      <c r="U14" s="22">
        <v>27814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87407</v>
      </c>
      <c r="AH14" s="22">
        <v>0</v>
      </c>
      <c r="AI14" s="22">
        <v>60796</v>
      </c>
      <c r="AJ14" s="22">
        <v>0</v>
      </c>
      <c r="AK14" s="22">
        <v>0</v>
      </c>
      <c r="AL14" s="22">
        <v>173341</v>
      </c>
      <c r="AM14" s="22">
        <v>0</v>
      </c>
      <c r="AN14" s="22">
        <v>0</v>
      </c>
      <c r="AO14" s="22">
        <v>0</v>
      </c>
      <c r="AP14" s="22">
        <v>0</v>
      </c>
      <c r="AQ14" s="22">
        <v>772258</v>
      </c>
    </row>
    <row r="15" spans="1:43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1682037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144476</v>
      </c>
      <c r="O15" s="22">
        <v>782928</v>
      </c>
      <c r="P15" s="22">
        <v>0</v>
      </c>
      <c r="Q15" s="22">
        <v>0</v>
      </c>
      <c r="R15" s="22">
        <v>0</v>
      </c>
      <c r="S15" s="22">
        <v>0</v>
      </c>
      <c r="T15" s="22">
        <v>76764</v>
      </c>
      <c r="U15" s="22">
        <v>131303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30941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5905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2854354</v>
      </c>
    </row>
    <row r="16" spans="1:43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1204000</v>
      </c>
      <c r="O16" s="22">
        <v>0</v>
      </c>
      <c r="P16" s="22">
        <v>14000</v>
      </c>
      <c r="Q16" s="22">
        <v>0</v>
      </c>
      <c r="R16" s="22">
        <v>0</v>
      </c>
      <c r="S16" s="22">
        <v>0</v>
      </c>
      <c r="T16" s="22">
        <v>259000</v>
      </c>
      <c r="U16" s="22">
        <v>440000</v>
      </c>
      <c r="V16" s="22">
        <v>717000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1702000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1213000</v>
      </c>
      <c r="AJ16" s="22">
        <v>0</v>
      </c>
      <c r="AK16" s="22">
        <v>0</v>
      </c>
      <c r="AL16" s="22">
        <v>0</v>
      </c>
      <c r="AM16" s="22">
        <v>0</v>
      </c>
      <c r="AN16" s="22">
        <v>680000</v>
      </c>
      <c r="AO16" s="22">
        <v>0</v>
      </c>
      <c r="AP16" s="22">
        <v>0</v>
      </c>
      <c r="AQ16" s="22">
        <v>6229000</v>
      </c>
    </row>
    <row r="17" spans="1:43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326286</v>
      </c>
      <c r="G17" s="22">
        <v>0</v>
      </c>
      <c r="H17" s="22">
        <v>97091</v>
      </c>
      <c r="I17" s="22">
        <v>114865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98760</v>
      </c>
      <c r="P17" s="22">
        <v>0</v>
      </c>
      <c r="Q17" s="22">
        <v>0</v>
      </c>
      <c r="R17" s="22">
        <v>27789</v>
      </c>
      <c r="S17" s="22">
        <v>0</v>
      </c>
      <c r="T17" s="22">
        <v>12481</v>
      </c>
      <c r="U17" s="22">
        <v>1138700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27215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1843187</v>
      </c>
    </row>
    <row r="18" spans="1:43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232000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22000</v>
      </c>
      <c r="O18" s="22">
        <v>133000</v>
      </c>
      <c r="P18" s="22">
        <v>72000</v>
      </c>
      <c r="Q18" s="22">
        <v>0</v>
      </c>
      <c r="R18" s="22">
        <v>0</v>
      </c>
      <c r="S18" s="22">
        <v>0</v>
      </c>
      <c r="T18" s="22">
        <v>2897000</v>
      </c>
      <c r="U18" s="22">
        <v>2924000</v>
      </c>
      <c r="V18" s="22">
        <v>29000</v>
      </c>
      <c r="W18" s="22">
        <v>0</v>
      </c>
      <c r="X18" s="22">
        <v>248000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18000</v>
      </c>
      <c r="AE18" s="22">
        <v>0</v>
      </c>
      <c r="AF18" s="22">
        <v>0</v>
      </c>
      <c r="AG18" s="22">
        <v>0</v>
      </c>
      <c r="AH18" s="22">
        <v>0</v>
      </c>
      <c r="AI18" s="22">
        <v>148000</v>
      </c>
      <c r="AJ18" s="22">
        <v>14000</v>
      </c>
      <c r="AK18" s="22">
        <v>0</v>
      </c>
      <c r="AL18" s="22">
        <v>0</v>
      </c>
      <c r="AM18" s="22">
        <v>1038000</v>
      </c>
      <c r="AN18" s="22">
        <v>4285000</v>
      </c>
      <c r="AO18" s="22">
        <v>0</v>
      </c>
      <c r="AP18" s="22">
        <v>0</v>
      </c>
      <c r="AQ18" s="22">
        <v>12060000</v>
      </c>
    </row>
    <row r="19" spans="1:43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6593113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473503</v>
      </c>
      <c r="P19" s="22">
        <v>0</v>
      </c>
      <c r="Q19" s="22">
        <v>0</v>
      </c>
      <c r="R19" s="22">
        <v>0</v>
      </c>
      <c r="S19" s="22">
        <v>0</v>
      </c>
      <c r="T19" s="22">
        <v>1255219</v>
      </c>
      <c r="U19" s="22">
        <v>529235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334495</v>
      </c>
      <c r="AO19" s="22">
        <v>0</v>
      </c>
      <c r="AP19" s="22">
        <v>0</v>
      </c>
      <c r="AQ19" s="22">
        <v>9185565</v>
      </c>
    </row>
    <row r="20" spans="1:43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160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448285</v>
      </c>
      <c r="O20" s="22">
        <v>232578</v>
      </c>
      <c r="P20" s="22">
        <v>0</v>
      </c>
      <c r="Q20" s="22">
        <v>48856</v>
      </c>
      <c r="R20" s="22">
        <v>0</v>
      </c>
      <c r="S20" s="22">
        <v>0</v>
      </c>
      <c r="T20" s="22">
        <v>387871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69667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463267</v>
      </c>
      <c r="AJ20" s="22">
        <v>4873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1655557</v>
      </c>
    </row>
    <row r="21" spans="1:43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-876</v>
      </c>
      <c r="K21" s="22">
        <v>0</v>
      </c>
      <c r="L21" s="22">
        <v>0</v>
      </c>
      <c r="M21" s="22">
        <v>0</v>
      </c>
      <c r="N21" s="22">
        <v>0</v>
      </c>
      <c r="O21" s="22">
        <v>1362807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245356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1692452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60427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3360166</v>
      </c>
    </row>
    <row r="22" spans="1:43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0</v>
      </c>
      <c r="F22" s="22">
        <v>32113</v>
      </c>
      <c r="G22" s="22">
        <v>0</v>
      </c>
      <c r="H22" s="22">
        <v>37887</v>
      </c>
      <c r="I22" s="22">
        <v>21483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196</v>
      </c>
      <c r="P22" s="22">
        <v>101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31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302694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394505</v>
      </c>
    </row>
    <row r="23" spans="1:43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43756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234541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67058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345355</v>
      </c>
    </row>
    <row r="24" spans="1:43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111242</v>
      </c>
      <c r="U24" s="22">
        <v>279206</v>
      </c>
      <c r="V24" s="22">
        <v>664347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23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1054795</v>
      </c>
    </row>
    <row r="25" spans="1:43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132845</v>
      </c>
      <c r="P25" s="22">
        <v>0</v>
      </c>
      <c r="Q25" s="22">
        <v>0</v>
      </c>
      <c r="R25" s="22">
        <v>0</v>
      </c>
      <c r="S25" s="22">
        <v>0</v>
      </c>
      <c r="T25" s="22">
        <v>265691</v>
      </c>
      <c r="U25" s="22">
        <v>265690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777500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1441726</v>
      </c>
    </row>
    <row r="26" spans="1:43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0</v>
      </c>
      <c r="F26" s="22">
        <v>65042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286589</v>
      </c>
      <c r="P26" s="22">
        <v>0</v>
      </c>
      <c r="Q26" s="22">
        <v>0</v>
      </c>
      <c r="R26" s="22">
        <v>0</v>
      </c>
      <c r="S26" s="22">
        <v>0</v>
      </c>
      <c r="T26" s="22">
        <v>6138</v>
      </c>
      <c r="U26" s="22">
        <v>16995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374764</v>
      </c>
    </row>
    <row r="27" spans="1:43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0</v>
      </c>
      <c r="F27" s="22">
        <v>757262</v>
      </c>
      <c r="G27" s="22">
        <v>0</v>
      </c>
      <c r="H27" s="22">
        <v>80565</v>
      </c>
      <c r="I27" s="22">
        <v>19194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12150</v>
      </c>
      <c r="P27" s="22">
        <v>0</v>
      </c>
      <c r="Q27" s="22">
        <v>0</v>
      </c>
      <c r="R27" s="22">
        <v>13083</v>
      </c>
      <c r="S27" s="22">
        <v>0</v>
      </c>
      <c r="T27" s="22">
        <v>1487036</v>
      </c>
      <c r="U27" s="22">
        <v>145422</v>
      </c>
      <c r="V27" s="22">
        <v>0</v>
      </c>
      <c r="W27" s="22">
        <v>58058</v>
      </c>
      <c r="X27" s="22">
        <v>0</v>
      </c>
      <c r="Y27" s="22">
        <v>0</v>
      </c>
      <c r="Z27" s="22">
        <v>0</v>
      </c>
      <c r="AA27" s="22">
        <v>0</v>
      </c>
      <c r="AB27" s="22">
        <v>335828</v>
      </c>
      <c r="AC27" s="22">
        <v>0</v>
      </c>
      <c r="AD27" s="22">
        <v>0</v>
      </c>
      <c r="AE27" s="22">
        <v>773492</v>
      </c>
      <c r="AF27" s="22">
        <v>0</v>
      </c>
      <c r="AG27" s="22">
        <v>0</v>
      </c>
      <c r="AH27" s="22">
        <v>0</v>
      </c>
      <c r="AI27" s="22">
        <v>152772</v>
      </c>
      <c r="AJ27" s="22">
        <v>643983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4478845</v>
      </c>
    </row>
    <row r="28" spans="1:43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710644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710644</v>
      </c>
    </row>
    <row r="29" spans="1:43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</row>
    <row r="30" spans="1:43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</row>
    <row r="31" spans="1:43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</row>
    <row r="32" spans="1:43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</row>
    <row r="33" spans="1:43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26576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971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27547</v>
      </c>
    </row>
    <row r="34" spans="1:43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26090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26090</v>
      </c>
    </row>
    <row r="35" spans="1:43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</row>
    <row r="36" spans="1:43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269667</v>
      </c>
      <c r="P36" s="22">
        <v>0</v>
      </c>
      <c r="Q36" s="22">
        <v>0</v>
      </c>
      <c r="R36" s="22">
        <v>0</v>
      </c>
      <c r="S36" s="22">
        <v>0</v>
      </c>
      <c r="T36" s="22">
        <v>14632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284299</v>
      </c>
    </row>
    <row r="37" spans="1:43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0</v>
      </c>
      <c r="F37" s="22">
        <v>1431</v>
      </c>
      <c r="G37" s="22">
        <v>0</v>
      </c>
      <c r="H37" s="22">
        <v>113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807</v>
      </c>
      <c r="O37" s="22">
        <v>108029</v>
      </c>
      <c r="P37" s="22">
        <v>0</v>
      </c>
      <c r="Q37" s="22">
        <v>0</v>
      </c>
      <c r="R37" s="22">
        <v>0</v>
      </c>
      <c r="S37" s="22">
        <v>0</v>
      </c>
      <c r="T37" s="22">
        <v>281</v>
      </c>
      <c r="U37" s="22">
        <v>55232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165893</v>
      </c>
    </row>
    <row r="38" spans="1:43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63195</v>
      </c>
      <c r="P38" s="22">
        <v>0</v>
      </c>
      <c r="Q38" s="22">
        <v>0</v>
      </c>
      <c r="R38" s="22">
        <v>0</v>
      </c>
      <c r="S38" s="22">
        <v>0</v>
      </c>
      <c r="T38" s="22">
        <v>9156</v>
      </c>
      <c r="U38" s="22">
        <v>3554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38780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114685</v>
      </c>
    </row>
    <row r="39" spans="1:43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</row>
    <row r="40" spans="1:43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</row>
    <row r="41" spans="1:43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</row>
    <row r="42" spans="1:43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146367</v>
      </c>
      <c r="AP42" s="22">
        <v>0</v>
      </c>
      <c r="AQ42" s="22">
        <v>146367</v>
      </c>
    </row>
    <row r="43" spans="1:43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</row>
    <row r="44" spans="1:43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</row>
    <row r="45" spans="1:43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85055</v>
      </c>
      <c r="J45" s="22">
        <v>0</v>
      </c>
      <c r="K45" s="22">
        <v>0</v>
      </c>
      <c r="L45" s="22">
        <v>0</v>
      </c>
      <c r="M45" s="22">
        <v>0</v>
      </c>
      <c r="N45" s="22">
        <v>4480</v>
      </c>
      <c r="O45" s="22">
        <v>137885</v>
      </c>
      <c r="P45" s="22">
        <v>0</v>
      </c>
      <c r="Q45" s="22">
        <v>0</v>
      </c>
      <c r="R45" s="22">
        <v>0</v>
      </c>
      <c r="S45" s="22">
        <v>0</v>
      </c>
      <c r="T45" s="22">
        <v>57763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285183</v>
      </c>
    </row>
    <row r="46" spans="1:43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0</v>
      </c>
      <c r="F46" s="22">
        <v>125264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4923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130187</v>
      </c>
    </row>
    <row r="47" spans="1:43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0</v>
      </c>
      <c r="F47" s="22">
        <v>8451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514064</v>
      </c>
      <c r="P47" s="22">
        <v>0</v>
      </c>
      <c r="Q47" s="22">
        <v>0</v>
      </c>
      <c r="R47" s="22">
        <v>0</v>
      </c>
      <c r="S47" s="22">
        <v>0</v>
      </c>
      <c r="T47" s="22">
        <v>175144</v>
      </c>
      <c r="U47" s="22">
        <v>2713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23464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158865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882701</v>
      </c>
    </row>
    <row r="48" spans="1:43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44244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19985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64229</v>
      </c>
    </row>
    <row r="49" spans="1:43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</row>
    <row r="50" spans="1:43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151877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3465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2691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158033</v>
      </c>
    </row>
    <row r="51" spans="1:43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</row>
    <row r="52" spans="1:43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116972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116972</v>
      </c>
    </row>
    <row r="53" spans="1:43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0</v>
      </c>
      <c r="F53" s="22">
        <v>106471</v>
      </c>
      <c r="G53" s="22">
        <v>0</v>
      </c>
      <c r="H53" s="22">
        <v>0</v>
      </c>
      <c r="I53" s="22">
        <v>117823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698159</v>
      </c>
      <c r="P53" s="22">
        <v>0</v>
      </c>
      <c r="Q53" s="22">
        <v>0</v>
      </c>
      <c r="R53" s="22">
        <v>0</v>
      </c>
      <c r="S53" s="22">
        <v>0</v>
      </c>
      <c r="T53" s="22">
        <v>73674</v>
      </c>
      <c r="U53" s="22">
        <v>175865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1171992</v>
      </c>
    </row>
    <row r="54" spans="1:43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58062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58062</v>
      </c>
    </row>
    <row r="55" spans="1:43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385625</v>
      </c>
      <c r="P55" s="22">
        <v>0</v>
      </c>
      <c r="Q55" s="22">
        <v>0</v>
      </c>
      <c r="R55" s="22">
        <v>0</v>
      </c>
      <c r="S55" s="22">
        <v>0</v>
      </c>
      <c r="T55" s="22">
        <v>180472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566097</v>
      </c>
    </row>
    <row r="56" spans="1:43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</row>
    <row r="57" spans="1:43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</row>
    <row r="58" spans="1:43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97781</v>
      </c>
      <c r="P58" s="22">
        <v>0</v>
      </c>
      <c r="Q58" s="22">
        <v>0</v>
      </c>
      <c r="R58" s="22">
        <v>0</v>
      </c>
      <c r="S58" s="22">
        <v>0</v>
      </c>
      <c r="T58" s="22">
        <v>30719</v>
      </c>
      <c r="U58" s="22">
        <v>2837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131337</v>
      </c>
    </row>
    <row r="59" spans="1:43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0</v>
      </c>
      <c r="F59" s="22">
        <v>83886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28880</v>
      </c>
      <c r="P59" s="22">
        <v>0</v>
      </c>
      <c r="Q59" s="22">
        <v>0</v>
      </c>
      <c r="R59" s="22">
        <v>0</v>
      </c>
      <c r="S59" s="22">
        <v>0</v>
      </c>
      <c r="T59" s="22">
        <v>689088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801854</v>
      </c>
    </row>
    <row r="60" spans="1:43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77385</v>
      </c>
      <c r="P60" s="22">
        <v>0</v>
      </c>
      <c r="Q60" s="22">
        <v>0</v>
      </c>
      <c r="R60" s="22">
        <v>0</v>
      </c>
      <c r="S60" s="22">
        <v>0</v>
      </c>
      <c r="T60" s="22">
        <v>16519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93904</v>
      </c>
    </row>
    <row r="61" spans="1:43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0</v>
      </c>
      <c r="F61" s="22">
        <v>31714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472850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611936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1116500</v>
      </c>
    </row>
    <row r="62" spans="1:43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</row>
    <row r="63" spans="1:43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0</v>
      </c>
      <c r="F63" s="22">
        <v>76136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214483</v>
      </c>
      <c r="S63" s="22">
        <v>642481</v>
      </c>
      <c r="T63" s="22">
        <v>219411</v>
      </c>
      <c r="U63" s="22">
        <v>49154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1201665</v>
      </c>
    </row>
    <row r="64" spans="1:43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</row>
    <row r="65" spans="1:43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0</v>
      </c>
      <c r="F65" s="22">
        <v>5652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54122</v>
      </c>
      <c r="P65" s="22">
        <v>0</v>
      </c>
      <c r="Q65" s="22">
        <v>0</v>
      </c>
      <c r="R65" s="22">
        <v>0</v>
      </c>
      <c r="S65" s="22">
        <v>0</v>
      </c>
      <c r="T65" s="22">
        <v>23033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82807</v>
      </c>
    </row>
    <row r="66" spans="1:43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</row>
    <row r="67" spans="1:43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</row>
    <row r="68" spans="1:43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</row>
    <row r="69" spans="1:43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329741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352383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682124</v>
      </c>
    </row>
    <row r="70" spans="1:43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0</v>
      </c>
      <c r="H70" s="22">
        <v>0</v>
      </c>
      <c r="I70" s="22">
        <v>13871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44884</v>
      </c>
      <c r="P70" s="22">
        <v>0</v>
      </c>
      <c r="Q70" s="22">
        <v>0</v>
      </c>
      <c r="R70" s="22">
        <v>0</v>
      </c>
      <c r="S70" s="22">
        <v>0</v>
      </c>
      <c r="T70" s="22">
        <v>1385237</v>
      </c>
      <c r="U70" s="22">
        <v>1578652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3022644</v>
      </c>
    </row>
    <row r="71" spans="1:43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</row>
    <row r="72" spans="1:43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</row>
    <row r="73" spans="1:43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0</v>
      </c>
      <c r="H73" s="22">
        <v>0</v>
      </c>
      <c r="I73" s="22">
        <v>14548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5374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2664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22586</v>
      </c>
    </row>
    <row r="74" spans="1:43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</row>
    <row r="75" spans="1:43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27015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77376</v>
      </c>
      <c r="P75" s="22">
        <v>0</v>
      </c>
      <c r="Q75" s="22">
        <v>0</v>
      </c>
      <c r="R75" s="22">
        <v>0</v>
      </c>
      <c r="S75" s="22">
        <v>0</v>
      </c>
      <c r="T75" s="22">
        <v>37932</v>
      </c>
      <c r="U75" s="22">
        <v>25391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167714</v>
      </c>
    </row>
    <row r="76" spans="1:43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23627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23627</v>
      </c>
    </row>
    <row r="77" spans="1:43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31769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31769</v>
      </c>
    </row>
    <row r="78" spans="1:43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0</v>
      </c>
      <c r="F78" s="22">
        <v>2219</v>
      </c>
      <c r="G78" s="22">
        <v>334949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121716</v>
      </c>
      <c r="O78" s="22">
        <v>635877</v>
      </c>
      <c r="P78" s="22">
        <v>0</v>
      </c>
      <c r="Q78" s="22">
        <v>0</v>
      </c>
      <c r="R78" s="22">
        <v>0</v>
      </c>
      <c r="S78" s="22">
        <v>0</v>
      </c>
      <c r="T78" s="22">
        <v>45350</v>
      </c>
      <c r="U78" s="22">
        <v>42683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1182794</v>
      </c>
    </row>
    <row r="79" spans="1:43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24174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24174</v>
      </c>
    </row>
    <row r="80" spans="1:43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</row>
    <row r="81" spans="1:43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</row>
    <row r="82" spans="1:43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42111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42111</v>
      </c>
    </row>
    <row r="83" spans="1:43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0</v>
      </c>
    </row>
    <row r="84" spans="1:43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</row>
    <row r="85" spans="1:43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0</v>
      </c>
    </row>
    <row r="86" spans="1:43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0</v>
      </c>
      <c r="I86" s="22">
        <v>8784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62258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18693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89735</v>
      </c>
    </row>
    <row r="87" spans="1:43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178001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178001</v>
      </c>
    </row>
    <row r="88" spans="1:43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863</v>
      </c>
      <c r="U88" s="22">
        <v>3664</v>
      </c>
      <c r="V88" s="22">
        <v>6918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48834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60279</v>
      </c>
    </row>
    <row r="89" spans="1:43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0</v>
      </c>
    </row>
    <row r="90" spans="1:43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213607</v>
      </c>
      <c r="P90" s="22">
        <v>0</v>
      </c>
      <c r="Q90" s="22">
        <v>0</v>
      </c>
      <c r="R90" s="22">
        <v>0</v>
      </c>
      <c r="S90" s="22">
        <v>0</v>
      </c>
      <c r="T90" s="22">
        <v>42953</v>
      </c>
      <c r="U90" s="22">
        <v>14623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271183</v>
      </c>
    </row>
    <row r="91" spans="1:43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18532</v>
      </c>
      <c r="P91" s="22">
        <v>0</v>
      </c>
      <c r="Q91" s="22">
        <v>0</v>
      </c>
      <c r="R91" s="22">
        <v>0</v>
      </c>
      <c r="S91" s="22">
        <v>0</v>
      </c>
      <c r="T91" s="22">
        <v>27075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17312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62919</v>
      </c>
    </row>
    <row r="92" spans="1:43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31753</v>
      </c>
      <c r="P92" s="22">
        <v>0</v>
      </c>
      <c r="Q92" s="22">
        <v>0</v>
      </c>
      <c r="R92" s="22">
        <v>0</v>
      </c>
      <c r="S92" s="22">
        <v>0</v>
      </c>
      <c r="T92" s="22">
        <v>31280</v>
      </c>
      <c r="U92" s="22">
        <v>12395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124530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199958</v>
      </c>
    </row>
    <row r="93" spans="1:43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48138</v>
      </c>
      <c r="R93" s="22">
        <v>0</v>
      </c>
      <c r="S93" s="22">
        <v>0</v>
      </c>
      <c r="T93" s="22">
        <v>0</v>
      </c>
      <c r="U93" s="22">
        <v>38006</v>
      </c>
      <c r="V93" s="22">
        <v>15504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318329</v>
      </c>
      <c r="AF93" s="22">
        <v>14907</v>
      </c>
      <c r="AG93" s="22">
        <v>0</v>
      </c>
      <c r="AH93" s="22">
        <v>0</v>
      </c>
      <c r="AI93" s="22">
        <v>15374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450259</v>
      </c>
    </row>
    <row r="94" spans="1:43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121176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121176</v>
      </c>
    </row>
    <row r="95" spans="1:43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0</v>
      </c>
    </row>
    <row r="96" spans="1:43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1824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1824</v>
      </c>
    </row>
    <row r="97" spans="1:43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17207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106032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114771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238010</v>
      </c>
    </row>
    <row r="98" spans="1:43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1198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1198</v>
      </c>
    </row>
    <row r="99" spans="1:43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5023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15039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332186</v>
      </c>
      <c r="AJ99" s="22">
        <v>158047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510295</v>
      </c>
    </row>
    <row r="100" spans="1:43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0</v>
      </c>
      <c r="F100" s="22">
        <v>588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1763</v>
      </c>
      <c r="P100" s="22">
        <v>0</v>
      </c>
      <c r="Q100" s="22">
        <v>0</v>
      </c>
      <c r="R100" s="22">
        <v>0</v>
      </c>
      <c r="S100" s="22">
        <v>0</v>
      </c>
      <c r="T100" s="22">
        <v>23016</v>
      </c>
      <c r="U100" s="22">
        <v>1763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1178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33526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61834</v>
      </c>
    </row>
    <row r="101" spans="1:43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100683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259671</v>
      </c>
      <c r="P101" s="22">
        <v>0</v>
      </c>
      <c r="Q101" s="22">
        <v>0</v>
      </c>
      <c r="R101" s="22">
        <v>0</v>
      </c>
      <c r="S101" s="22">
        <v>0</v>
      </c>
      <c r="T101" s="22">
        <v>16284</v>
      </c>
      <c r="U101" s="22">
        <v>2274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378912</v>
      </c>
    </row>
    <row r="102" spans="1:43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16026</v>
      </c>
      <c r="P102" s="22">
        <v>0</v>
      </c>
      <c r="Q102" s="22">
        <v>0</v>
      </c>
      <c r="R102" s="22">
        <v>0</v>
      </c>
      <c r="S102" s="22">
        <v>0</v>
      </c>
      <c r="T102" s="22">
        <v>31019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27320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74365</v>
      </c>
    </row>
    <row r="103" spans="1:43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8483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6538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15021</v>
      </c>
    </row>
    <row r="104" spans="1:43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16698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21569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38267</v>
      </c>
    </row>
    <row r="105" spans="1:43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72344</v>
      </c>
      <c r="P105" s="22">
        <v>0</v>
      </c>
      <c r="Q105" s="22">
        <v>0</v>
      </c>
      <c r="R105" s="22">
        <v>0</v>
      </c>
      <c r="S105" s="22">
        <v>0</v>
      </c>
      <c r="T105" s="22">
        <v>14092</v>
      </c>
      <c r="U105" s="22">
        <v>7156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5089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98681</v>
      </c>
    </row>
    <row r="106" spans="1:43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  <c r="I106" s="22">
        <v>192399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81705</v>
      </c>
      <c r="S106" s="22">
        <v>0</v>
      </c>
      <c r="T106" s="22">
        <v>188562</v>
      </c>
      <c r="U106" s="22">
        <v>255153</v>
      </c>
      <c r="V106" s="22">
        <v>134357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275342</v>
      </c>
      <c r="AF106" s="22">
        <v>0</v>
      </c>
      <c r="AG106" s="22">
        <v>0</v>
      </c>
      <c r="AH106" s="22">
        <v>0</v>
      </c>
      <c r="AI106" s="22">
        <v>202960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1330478</v>
      </c>
    </row>
    <row r="107" spans="1:43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73020</v>
      </c>
      <c r="AO107" s="22">
        <v>0</v>
      </c>
      <c r="AP107" s="22">
        <v>0</v>
      </c>
      <c r="AQ107" s="22">
        <v>73020</v>
      </c>
    </row>
    <row r="108" spans="1:43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66185</v>
      </c>
      <c r="J108" s="22">
        <v>0</v>
      </c>
      <c r="K108" s="22">
        <v>0</v>
      </c>
      <c r="L108" s="22">
        <v>0</v>
      </c>
      <c r="M108" s="22">
        <v>0</v>
      </c>
      <c r="N108" s="22">
        <v>245</v>
      </c>
      <c r="O108" s="22">
        <v>37978</v>
      </c>
      <c r="P108" s="22">
        <v>0</v>
      </c>
      <c r="Q108" s="22">
        <v>0</v>
      </c>
      <c r="R108" s="22">
        <v>0</v>
      </c>
      <c r="S108" s="22">
        <v>0</v>
      </c>
      <c r="T108" s="22">
        <v>885</v>
      </c>
      <c r="U108" s="22">
        <v>885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13915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120093</v>
      </c>
    </row>
    <row r="109" spans="1:43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12955</v>
      </c>
      <c r="U109" s="22">
        <v>9917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43490</v>
      </c>
      <c r="AJ109" s="22">
        <v>8631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74993</v>
      </c>
    </row>
    <row r="110" spans="1:43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0</v>
      </c>
      <c r="F110" s="22">
        <v>67402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114000</v>
      </c>
      <c r="U110" s="22">
        <v>6113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187515</v>
      </c>
    </row>
    <row r="111" spans="1:43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  <c r="I111" s="22">
        <v>51357</v>
      </c>
      <c r="J111" s="22">
        <v>0</v>
      </c>
      <c r="K111" s="22">
        <v>0</v>
      </c>
      <c r="L111" s="22">
        <v>0</v>
      </c>
      <c r="M111" s="22">
        <v>0</v>
      </c>
      <c r="N111" s="22">
        <v>2039</v>
      </c>
      <c r="O111" s="22">
        <v>38136</v>
      </c>
      <c r="P111" s="22">
        <v>0</v>
      </c>
      <c r="Q111" s="22">
        <v>0</v>
      </c>
      <c r="R111" s="22">
        <v>19702</v>
      </c>
      <c r="S111" s="22">
        <v>0</v>
      </c>
      <c r="T111" s="22">
        <v>0</v>
      </c>
      <c r="U111" s="22">
        <v>112227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25529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236560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485550</v>
      </c>
    </row>
    <row r="112" spans="1:43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40473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17512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57985</v>
      </c>
    </row>
    <row r="113" spans="1:43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0</v>
      </c>
      <c r="H113" s="22">
        <v>0</v>
      </c>
      <c r="I113" s="22">
        <v>501046</v>
      </c>
      <c r="J113" s="22">
        <v>0</v>
      </c>
      <c r="K113" s="22">
        <v>0</v>
      </c>
      <c r="L113" s="22">
        <v>820275</v>
      </c>
      <c r="M113" s="22">
        <v>0</v>
      </c>
      <c r="N113" s="22">
        <v>0</v>
      </c>
      <c r="O113" s="22">
        <v>337045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458458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18066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2134890</v>
      </c>
    </row>
    <row r="114" spans="1:43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20178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20178</v>
      </c>
    </row>
    <row r="115" spans="1:43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117339</v>
      </c>
      <c r="P115" s="22">
        <v>0</v>
      </c>
      <c r="Q115" s="22">
        <v>0</v>
      </c>
      <c r="R115" s="22">
        <v>0</v>
      </c>
      <c r="S115" s="22">
        <v>0</v>
      </c>
      <c r="T115" s="22">
        <v>81871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199210</v>
      </c>
    </row>
    <row r="116" spans="1:43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27879</v>
      </c>
      <c r="U116" s="22">
        <v>19494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5989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53362</v>
      </c>
    </row>
    <row r="117" spans="1:43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152659</v>
      </c>
      <c r="P117" s="22">
        <v>0</v>
      </c>
      <c r="Q117" s="22">
        <v>0</v>
      </c>
      <c r="R117" s="22">
        <v>0</v>
      </c>
      <c r="S117" s="22">
        <v>0</v>
      </c>
      <c r="T117" s="22">
        <v>29105</v>
      </c>
      <c r="U117" s="22">
        <v>365052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227679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774495</v>
      </c>
    </row>
    <row r="118" spans="1:43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5312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19244</v>
      </c>
      <c r="P118" s="22">
        <v>0</v>
      </c>
      <c r="Q118" s="22">
        <v>0</v>
      </c>
      <c r="R118" s="22">
        <v>0</v>
      </c>
      <c r="S118" s="22">
        <v>0</v>
      </c>
      <c r="T118" s="22">
        <v>11144</v>
      </c>
      <c r="U118" s="22">
        <v>3382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16775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55857</v>
      </c>
    </row>
    <row r="119" spans="1:43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7882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15352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19467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12956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55657</v>
      </c>
    </row>
    <row r="120" spans="1:43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0</v>
      </c>
      <c r="F120" s="22">
        <v>13759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2993</v>
      </c>
      <c r="O120" s="22">
        <v>1817</v>
      </c>
      <c r="P120" s="22">
        <v>0</v>
      </c>
      <c r="Q120" s="22">
        <v>0</v>
      </c>
      <c r="R120" s="22">
        <v>0</v>
      </c>
      <c r="S120" s="22">
        <v>0</v>
      </c>
      <c r="T120" s="22">
        <v>195692</v>
      </c>
      <c r="U120" s="22">
        <v>14880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27380</v>
      </c>
      <c r="AB120" s="22">
        <v>0</v>
      </c>
      <c r="AC120" s="22">
        <v>13364</v>
      </c>
      <c r="AD120" s="22">
        <v>0</v>
      </c>
      <c r="AE120" s="22">
        <v>0</v>
      </c>
      <c r="AF120" s="22">
        <v>0</v>
      </c>
      <c r="AG120" s="22">
        <v>10022</v>
      </c>
      <c r="AH120" s="22">
        <v>0</v>
      </c>
      <c r="AI120" s="22">
        <v>143935</v>
      </c>
      <c r="AJ120" s="22">
        <v>18878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442720</v>
      </c>
    </row>
    <row r="121" spans="1:43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51609</v>
      </c>
      <c r="U121" s="22">
        <v>69591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102985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224185</v>
      </c>
    </row>
    <row r="122" spans="1:43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1126</v>
      </c>
      <c r="P122" s="22">
        <v>0</v>
      </c>
      <c r="Q122" s="22">
        <v>0</v>
      </c>
      <c r="R122" s="22">
        <v>382</v>
      </c>
      <c r="S122" s="22">
        <v>0</v>
      </c>
      <c r="T122" s="22">
        <v>18542</v>
      </c>
      <c r="U122" s="22">
        <v>1751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25918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4417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52136</v>
      </c>
    </row>
    <row r="123" spans="1:43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45596</v>
      </c>
      <c r="O123" s="22">
        <v>12207</v>
      </c>
      <c r="P123" s="22">
        <v>0</v>
      </c>
      <c r="Q123" s="22">
        <v>0</v>
      </c>
      <c r="R123" s="22">
        <v>0</v>
      </c>
      <c r="S123" s="22">
        <v>0</v>
      </c>
      <c r="T123" s="22">
        <v>54163</v>
      </c>
      <c r="U123" s="22">
        <v>220809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332775</v>
      </c>
    </row>
    <row r="124" spans="1:43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7338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15977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23315</v>
      </c>
    </row>
    <row r="125" spans="1:43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15020</v>
      </c>
      <c r="P125" s="22">
        <v>0</v>
      </c>
      <c r="Q125" s="22">
        <v>0</v>
      </c>
      <c r="R125" s="22">
        <v>0</v>
      </c>
      <c r="S125" s="22">
        <v>0</v>
      </c>
      <c r="T125" s="22">
        <v>24318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4141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43479</v>
      </c>
    </row>
    <row r="126" spans="1:43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2846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2846</v>
      </c>
    </row>
    <row r="127" spans="1:43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0</v>
      </c>
      <c r="F127" s="22">
        <v>21364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38844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56065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116273</v>
      </c>
    </row>
    <row r="128" spans="1:43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  <c r="I128" s="22">
        <v>57618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1692</v>
      </c>
      <c r="P128" s="22">
        <v>0</v>
      </c>
      <c r="Q128" s="22">
        <v>0</v>
      </c>
      <c r="R128" s="22">
        <v>0</v>
      </c>
      <c r="S128" s="22">
        <v>0</v>
      </c>
      <c r="T128" s="22">
        <v>9013</v>
      </c>
      <c r="U128" s="22">
        <v>10510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418698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497531</v>
      </c>
    </row>
    <row r="129" spans="1:43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65425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9880</v>
      </c>
      <c r="U129" s="22">
        <v>53724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219296</v>
      </c>
      <c r="AE129" s="22">
        <v>0</v>
      </c>
      <c r="AF129" s="22">
        <v>0</v>
      </c>
      <c r="AG129" s="22">
        <v>0</v>
      </c>
      <c r="AH129" s="22">
        <v>0</v>
      </c>
      <c r="AI129" s="22">
        <v>18768</v>
      </c>
      <c r="AJ129" s="22">
        <v>7299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374392</v>
      </c>
    </row>
    <row r="130" spans="1:43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8416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8416</v>
      </c>
    </row>
    <row r="131" spans="1:43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0</v>
      </c>
    </row>
    <row r="132" spans="1:43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92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92</v>
      </c>
    </row>
    <row r="133" spans="1:43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0</v>
      </c>
    </row>
    <row r="134" spans="1:43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0</v>
      </c>
      <c r="F134" s="22">
        <v>4192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12071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52492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57538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126293</v>
      </c>
    </row>
    <row r="135" spans="1:43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53805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59085</v>
      </c>
      <c r="AC135" s="22">
        <v>0</v>
      </c>
      <c r="AD135" s="22">
        <v>0</v>
      </c>
      <c r="AE135" s="22">
        <v>343</v>
      </c>
      <c r="AF135" s="22">
        <v>0</v>
      </c>
      <c r="AG135" s="22">
        <v>0</v>
      </c>
      <c r="AH135" s="22">
        <v>0</v>
      </c>
      <c r="AI135" s="22">
        <v>5901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119134</v>
      </c>
    </row>
    <row r="136" spans="1:43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267080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267080</v>
      </c>
    </row>
    <row r="137" spans="1:43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9963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771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10734</v>
      </c>
    </row>
    <row r="138" spans="1:43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22626</v>
      </c>
      <c r="O138" s="22">
        <v>61776</v>
      </c>
      <c r="P138" s="22">
        <v>0</v>
      </c>
      <c r="Q138" s="22">
        <v>0</v>
      </c>
      <c r="R138" s="22">
        <v>0</v>
      </c>
      <c r="S138" s="22">
        <v>0</v>
      </c>
      <c r="T138" s="22">
        <v>14289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98691</v>
      </c>
    </row>
    <row r="139" spans="1:43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1162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1162</v>
      </c>
    </row>
    <row r="140" spans="1:43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6184</v>
      </c>
      <c r="S140" s="22">
        <v>0</v>
      </c>
      <c r="T140" s="22">
        <v>0</v>
      </c>
      <c r="U140" s="22">
        <v>9562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15746</v>
      </c>
    </row>
    <row r="141" spans="1:43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249</v>
      </c>
      <c r="P141" s="22">
        <v>0</v>
      </c>
      <c r="Q141" s="22">
        <v>0</v>
      </c>
      <c r="R141" s="22">
        <v>0</v>
      </c>
      <c r="S141" s="22">
        <v>0</v>
      </c>
      <c r="T141" s="22">
        <v>48293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1857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50399</v>
      </c>
    </row>
    <row r="142" spans="1:43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19964</v>
      </c>
      <c r="P142" s="22">
        <v>0</v>
      </c>
      <c r="Q142" s="22">
        <v>0</v>
      </c>
      <c r="R142" s="22">
        <v>0</v>
      </c>
      <c r="S142" s="22">
        <v>0</v>
      </c>
      <c r="T142" s="22">
        <v>43362</v>
      </c>
      <c r="U142" s="22">
        <v>45692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1877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110895</v>
      </c>
    </row>
    <row r="143" spans="1:43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4783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4783</v>
      </c>
    </row>
    <row r="144" spans="1:43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0</v>
      </c>
    </row>
    <row r="145" spans="1:43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0</v>
      </c>
      <c r="F145" s="22">
        <v>25059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3055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8185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36299</v>
      </c>
    </row>
    <row r="146" spans="1:43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490433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490433</v>
      </c>
    </row>
    <row r="147" spans="1:43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40414</v>
      </c>
      <c r="P147" s="22">
        <v>0</v>
      </c>
      <c r="Q147" s="22">
        <v>0</v>
      </c>
      <c r="R147" s="22">
        <v>0</v>
      </c>
      <c r="S147" s="22">
        <v>0</v>
      </c>
      <c r="T147" s="22">
        <v>3809</v>
      </c>
      <c r="U147" s="22">
        <v>9495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53718</v>
      </c>
    </row>
    <row r="148" spans="1:43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5465</v>
      </c>
      <c r="U148" s="22">
        <v>817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6282</v>
      </c>
    </row>
    <row r="149" spans="1:43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6503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6503</v>
      </c>
    </row>
    <row r="150" spans="1:43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0</v>
      </c>
      <c r="F150" s="22">
        <v>389435</v>
      </c>
      <c r="G150" s="22">
        <v>0</v>
      </c>
      <c r="H150" s="22">
        <v>88610</v>
      </c>
      <c r="I150" s="22">
        <v>56388</v>
      </c>
      <c r="J150" s="22">
        <v>0</v>
      </c>
      <c r="K150" s="22">
        <v>0</v>
      </c>
      <c r="L150" s="22">
        <v>16111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2856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553400</v>
      </c>
    </row>
    <row r="151" spans="1:43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  <c r="I151" s="22">
        <v>75855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198562</v>
      </c>
      <c r="P151" s="22">
        <v>0</v>
      </c>
      <c r="Q151" s="22">
        <v>0</v>
      </c>
      <c r="R151" s="22">
        <v>0</v>
      </c>
      <c r="S151" s="22">
        <v>0</v>
      </c>
      <c r="T151" s="22">
        <v>79035</v>
      </c>
      <c r="U151" s="22">
        <v>94108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79562</v>
      </c>
      <c r="AJ151" s="22">
        <v>9402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536524</v>
      </c>
    </row>
    <row r="152" spans="1:43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27017</v>
      </c>
      <c r="U152" s="22">
        <v>27348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54365</v>
      </c>
    </row>
    <row r="153" spans="1:43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269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17912</v>
      </c>
      <c r="P153" s="22">
        <v>0</v>
      </c>
      <c r="Q153" s="22">
        <v>0</v>
      </c>
      <c r="R153" s="22">
        <v>0</v>
      </c>
      <c r="S153" s="22">
        <v>0</v>
      </c>
      <c r="T153" s="22">
        <v>22102</v>
      </c>
      <c r="U153" s="22">
        <v>23882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28103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48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92316</v>
      </c>
    </row>
    <row r="154" spans="1:43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24681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112200</v>
      </c>
      <c r="P154" s="22">
        <v>0</v>
      </c>
      <c r="Q154" s="22">
        <v>0</v>
      </c>
      <c r="R154" s="22">
        <v>0</v>
      </c>
      <c r="S154" s="22">
        <v>0</v>
      </c>
      <c r="T154" s="22">
        <v>154741</v>
      </c>
      <c r="U154" s="22">
        <v>152748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251746</v>
      </c>
      <c r="AJ154" s="22">
        <v>31365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727481</v>
      </c>
    </row>
    <row r="155" spans="1:43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0</v>
      </c>
      <c r="F155" s="22">
        <v>4743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13676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51236</v>
      </c>
      <c r="AJ155" s="22">
        <v>4743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74398</v>
      </c>
    </row>
    <row r="156" spans="1:43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58477</v>
      </c>
      <c r="J156" s="22">
        <v>0</v>
      </c>
      <c r="K156" s="22">
        <v>11148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8067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3625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81317</v>
      </c>
    </row>
    <row r="157" spans="1:43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71177</v>
      </c>
      <c r="P157" s="22">
        <v>0</v>
      </c>
      <c r="Q157" s="22">
        <v>0</v>
      </c>
      <c r="R157" s="22">
        <v>0</v>
      </c>
      <c r="S157" s="22">
        <v>0</v>
      </c>
      <c r="T157" s="22">
        <v>33910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105087</v>
      </c>
    </row>
    <row r="158" spans="1:43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0</v>
      </c>
      <c r="F158" s="22">
        <v>1061331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251067</v>
      </c>
      <c r="P158" s="22">
        <v>0</v>
      </c>
      <c r="Q158" s="22">
        <v>0</v>
      </c>
      <c r="R158" s="22">
        <v>0</v>
      </c>
      <c r="S158" s="22">
        <v>0</v>
      </c>
      <c r="T158" s="22">
        <v>2065</v>
      </c>
      <c r="U158" s="22">
        <v>5878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1320341</v>
      </c>
    </row>
    <row r="159" spans="1:43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19662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19662</v>
      </c>
    </row>
    <row r="160" spans="1:43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20727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20727</v>
      </c>
    </row>
    <row r="161" spans="1:43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0</v>
      </c>
      <c r="F161" s="22">
        <v>39968</v>
      </c>
      <c r="G161" s="22">
        <v>0</v>
      </c>
      <c r="H161" s="22">
        <v>0</v>
      </c>
      <c r="I161" s="22">
        <v>531</v>
      </c>
      <c r="J161" s="22">
        <v>0</v>
      </c>
      <c r="K161" s="22">
        <v>0</v>
      </c>
      <c r="L161" s="22">
        <v>0</v>
      </c>
      <c r="M161" s="22">
        <v>0</v>
      </c>
      <c r="N161" s="22">
        <v>21500</v>
      </c>
      <c r="O161" s="22">
        <v>20597</v>
      </c>
      <c r="P161" s="22">
        <v>0</v>
      </c>
      <c r="Q161" s="22">
        <v>0</v>
      </c>
      <c r="R161" s="22">
        <v>0</v>
      </c>
      <c r="S161" s="22">
        <v>0</v>
      </c>
      <c r="T161" s="22">
        <v>20597</v>
      </c>
      <c r="U161" s="22">
        <v>20597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206153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329943</v>
      </c>
    </row>
    <row r="162" spans="1:43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0</v>
      </c>
      <c r="F162" s="22">
        <v>78</v>
      </c>
      <c r="G162" s="22">
        <v>0</v>
      </c>
      <c r="H162" s="22">
        <v>22635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39525</v>
      </c>
      <c r="P162" s="22">
        <v>0</v>
      </c>
      <c r="Q162" s="22">
        <v>0</v>
      </c>
      <c r="R162" s="22">
        <v>0</v>
      </c>
      <c r="S162" s="22">
        <v>0</v>
      </c>
      <c r="T162" s="22">
        <v>71217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133455</v>
      </c>
    </row>
    <row r="163" spans="1:43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14583</v>
      </c>
      <c r="U163" s="22">
        <v>7991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79576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102150</v>
      </c>
    </row>
    <row r="164" spans="1:43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14211</v>
      </c>
      <c r="P164" s="22">
        <v>0</v>
      </c>
      <c r="Q164" s="22">
        <v>0</v>
      </c>
      <c r="R164" s="22">
        <v>0</v>
      </c>
      <c r="S164" s="22">
        <v>0</v>
      </c>
      <c r="T164" s="22">
        <v>7223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4226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25660</v>
      </c>
    </row>
    <row r="165" spans="1:43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0</v>
      </c>
      <c r="F165" s="22">
        <v>14388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29020</v>
      </c>
      <c r="P165" s="22">
        <v>0</v>
      </c>
      <c r="Q165" s="22">
        <v>0</v>
      </c>
      <c r="R165" s="22">
        <v>0</v>
      </c>
      <c r="S165" s="22">
        <v>0</v>
      </c>
      <c r="T165" s="22">
        <v>58194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2498</v>
      </c>
      <c r="AG165" s="22">
        <v>0</v>
      </c>
      <c r="AH165" s="22">
        <v>0</v>
      </c>
      <c r="AI165" s="22">
        <v>2001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106101</v>
      </c>
    </row>
    <row r="166" spans="1:43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26345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26345</v>
      </c>
    </row>
    <row r="167" spans="1:43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185579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185579</v>
      </c>
    </row>
    <row r="168" spans="1:43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0</v>
      </c>
      <c r="F168" s="22">
        <v>0</v>
      </c>
      <c r="G168" s="22">
        <v>0</v>
      </c>
      <c r="H168" s="22">
        <v>0</v>
      </c>
      <c r="I168" s="22">
        <v>11746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11774</v>
      </c>
      <c r="U168" s="22">
        <v>247396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540703</v>
      </c>
      <c r="AG168" s="22">
        <v>0</v>
      </c>
      <c r="AH168" s="22">
        <v>0</v>
      </c>
      <c r="AI168" s="22">
        <v>71642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883261</v>
      </c>
    </row>
    <row r="169" spans="1:43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0</v>
      </c>
      <c r="F169" s="22">
        <v>12040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4714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1743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5152</v>
      </c>
      <c r="AO169" s="22">
        <v>0</v>
      </c>
      <c r="AP169" s="22">
        <v>0</v>
      </c>
      <c r="AQ169" s="22">
        <v>23649</v>
      </c>
    </row>
    <row r="170" spans="1:43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2620</v>
      </c>
      <c r="U170" s="22">
        <v>2632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5252</v>
      </c>
    </row>
    <row r="171" spans="1:43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23053</v>
      </c>
      <c r="P171" s="22">
        <v>0</v>
      </c>
      <c r="Q171" s="22">
        <v>0</v>
      </c>
      <c r="R171" s="22">
        <v>0</v>
      </c>
      <c r="S171" s="22">
        <v>0</v>
      </c>
      <c r="T171" s="22">
        <v>765</v>
      </c>
      <c r="U171" s="22">
        <v>177008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10940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211766</v>
      </c>
    </row>
    <row r="172" spans="1:43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0</v>
      </c>
    </row>
    <row r="173" spans="1:43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0</v>
      </c>
      <c r="F173" s="22">
        <v>16991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19097</v>
      </c>
      <c r="P173" s="22">
        <v>0</v>
      </c>
      <c r="Q173" s="22">
        <v>0</v>
      </c>
      <c r="R173" s="22">
        <v>0</v>
      </c>
      <c r="S173" s="22">
        <v>0</v>
      </c>
      <c r="T173" s="22">
        <v>52025</v>
      </c>
      <c r="U173" s="22">
        <v>30673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11059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129845</v>
      </c>
    </row>
    <row r="174" spans="1:43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0</v>
      </c>
      <c r="F174" s="22">
        <v>35488</v>
      </c>
      <c r="G174" s="22">
        <v>0</v>
      </c>
      <c r="H174" s="22">
        <v>244553</v>
      </c>
      <c r="I174" s="22">
        <v>11668</v>
      </c>
      <c r="J174" s="22">
        <v>0</v>
      </c>
      <c r="K174" s="22">
        <v>0</v>
      </c>
      <c r="L174" s="22">
        <v>20885</v>
      </c>
      <c r="M174" s="22">
        <v>0</v>
      </c>
      <c r="N174" s="22">
        <v>0</v>
      </c>
      <c r="O174" s="22">
        <v>122955</v>
      </c>
      <c r="P174" s="22">
        <v>0</v>
      </c>
      <c r="Q174" s="22">
        <v>0</v>
      </c>
      <c r="R174" s="22">
        <v>252327</v>
      </c>
      <c r="S174" s="22">
        <v>0</v>
      </c>
      <c r="T174" s="22">
        <v>0</v>
      </c>
      <c r="U174" s="22">
        <v>85340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50790</v>
      </c>
      <c r="AJ174" s="22">
        <v>28745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852751</v>
      </c>
    </row>
    <row r="175" spans="1:43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0</v>
      </c>
      <c r="F175" s="22">
        <v>93594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29263</v>
      </c>
      <c r="P175" s="22">
        <v>0</v>
      </c>
      <c r="Q175" s="22">
        <v>0</v>
      </c>
      <c r="R175" s="22">
        <v>10445</v>
      </c>
      <c r="S175" s="22">
        <v>0</v>
      </c>
      <c r="T175" s="22">
        <v>63424</v>
      </c>
      <c r="U175" s="22">
        <v>65753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114734</v>
      </c>
      <c r="AJ175" s="22">
        <v>5692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382905</v>
      </c>
    </row>
    <row r="176" spans="1:43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0</v>
      </c>
      <c r="F176" s="22">
        <v>11605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19856</v>
      </c>
      <c r="O176" s="22">
        <v>87866</v>
      </c>
      <c r="P176" s="22">
        <v>0</v>
      </c>
      <c r="Q176" s="22">
        <v>0</v>
      </c>
      <c r="R176" s="22">
        <v>0</v>
      </c>
      <c r="S176" s="22">
        <v>0</v>
      </c>
      <c r="T176" s="22">
        <v>38800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158127</v>
      </c>
    </row>
    <row r="177" spans="1:43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0</v>
      </c>
      <c r="F177" s="22">
        <v>4635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4635</v>
      </c>
    </row>
    <row r="178" spans="1:43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143828</v>
      </c>
      <c r="I178" s="22">
        <v>111753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164382</v>
      </c>
      <c r="U178" s="22">
        <v>7782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729656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1157401</v>
      </c>
    </row>
    <row r="179" spans="1:43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34695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201655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13312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249662</v>
      </c>
    </row>
    <row r="180" spans="1:43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26136</v>
      </c>
      <c r="P180" s="22">
        <v>0</v>
      </c>
      <c r="Q180" s="22">
        <v>0</v>
      </c>
      <c r="R180" s="22">
        <v>0</v>
      </c>
      <c r="S180" s="22">
        <v>0</v>
      </c>
      <c r="T180" s="22">
        <v>31262</v>
      </c>
      <c r="U180" s="22">
        <v>10849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68247</v>
      </c>
    </row>
    <row r="181" spans="1:43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93334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23416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116750</v>
      </c>
    </row>
    <row r="182" spans="1:43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0</v>
      </c>
      <c r="F182" s="22">
        <v>4198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477</v>
      </c>
      <c r="P182" s="22">
        <v>0</v>
      </c>
      <c r="Q182" s="22">
        <v>0</v>
      </c>
      <c r="R182" s="22">
        <v>0</v>
      </c>
      <c r="S182" s="22">
        <v>0</v>
      </c>
      <c r="T182" s="22">
        <v>75403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23422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103500</v>
      </c>
    </row>
    <row r="183" spans="1:43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12883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711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13594</v>
      </c>
    </row>
    <row r="184" spans="1:43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8676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8676</v>
      </c>
    </row>
    <row r="185" spans="1:43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0</v>
      </c>
      <c r="F185" s="22">
        <v>0</v>
      </c>
      <c r="G185" s="22">
        <v>0</v>
      </c>
      <c r="H185" s="22">
        <v>0</v>
      </c>
      <c r="I185" s="22">
        <v>2208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23620</v>
      </c>
      <c r="P185" s="22">
        <v>0</v>
      </c>
      <c r="Q185" s="22">
        <v>0</v>
      </c>
      <c r="R185" s="22">
        <v>0</v>
      </c>
      <c r="S185" s="22">
        <v>0</v>
      </c>
      <c r="T185" s="22">
        <v>5751</v>
      </c>
      <c r="U185" s="22">
        <v>4376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80578</v>
      </c>
      <c r="AE185" s="22">
        <v>0</v>
      </c>
      <c r="AF185" s="22">
        <v>0</v>
      </c>
      <c r="AG185" s="22">
        <v>0</v>
      </c>
      <c r="AH185" s="22">
        <v>0</v>
      </c>
      <c r="AI185" s="22">
        <v>194787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311320</v>
      </c>
    </row>
    <row r="186" spans="1:43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0</v>
      </c>
      <c r="F186" s="22">
        <v>23931</v>
      </c>
      <c r="G186" s="22">
        <v>0</v>
      </c>
      <c r="H186" s="22">
        <v>0</v>
      </c>
      <c r="I186" s="22">
        <v>6945</v>
      </c>
      <c r="J186" s="22">
        <v>0</v>
      </c>
      <c r="K186" s="22">
        <v>0</v>
      </c>
      <c r="L186" s="22">
        <v>0</v>
      </c>
      <c r="M186" s="22">
        <v>15970</v>
      </c>
      <c r="N186" s="22">
        <v>0</v>
      </c>
      <c r="O186" s="22">
        <v>6245</v>
      </c>
      <c r="P186" s="22">
        <v>0</v>
      </c>
      <c r="Q186" s="22">
        <v>0</v>
      </c>
      <c r="R186" s="22">
        <v>0</v>
      </c>
      <c r="S186" s="22">
        <v>0</v>
      </c>
      <c r="T186" s="22">
        <v>19588</v>
      </c>
      <c r="U186" s="22">
        <v>198025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44706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315410</v>
      </c>
    </row>
    <row r="187" spans="1:43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21271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18017</v>
      </c>
      <c r="AJ187" s="22">
        <v>0</v>
      </c>
      <c r="AK187" s="22">
        <v>0</v>
      </c>
      <c r="AL187" s="22">
        <v>0</v>
      </c>
      <c r="AM187" s="22">
        <v>0</v>
      </c>
      <c r="AN187" s="22">
        <v>19992</v>
      </c>
      <c r="AO187" s="22">
        <v>0</v>
      </c>
      <c r="AP187" s="22">
        <v>0</v>
      </c>
      <c r="AQ187" s="22">
        <v>59280</v>
      </c>
    </row>
    <row r="188" spans="1:43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0</v>
      </c>
      <c r="F188" s="22">
        <v>20906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12556</v>
      </c>
      <c r="P188" s="22">
        <v>0</v>
      </c>
      <c r="Q188" s="22">
        <v>0</v>
      </c>
      <c r="R188" s="22">
        <v>3799</v>
      </c>
      <c r="S188" s="22">
        <v>0</v>
      </c>
      <c r="T188" s="22">
        <v>11241</v>
      </c>
      <c r="U188" s="22">
        <v>68380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29353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146235</v>
      </c>
    </row>
    <row r="189" spans="1:43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77361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77361</v>
      </c>
    </row>
    <row r="190" spans="1:43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0</v>
      </c>
      <c r="G190" s="22">
        <v>0</v>
      </c>
      <c r="H190" s="22">
        <v>0</v>
      </c>
      <c r="I190" s="22">
        <v>13663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13663</v>
      </c>
    </row>
    <row r="191" spans="1:43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0</v>
      </c>
      <c r="F191" s="22">
        <v>0</v>
      </c>
      <c r="G191" s="22">
        <v>0</v>
      </c>
      <c r="H191" s="22">
        <v>0</v>
      </c>
      <c r="I191" s="22">
        <v>8843</v>
      </c>
      <c r="J191" s="22">
        <v>0</v>
      </c>
      <c r="K191" s="22">
        <v>0</v>
      </c>
      <c r="L191" s="22">
        <v>0</v>
      </c>
      <c r="M191" s="22">
        <v>0</v>
      </c>
      <c r="N191" s="22">
        <v>28358</v>
      </c>
      <c r="O191" s="22">
        <v>14476</v>
      </c>
      <c r="P191" s="22">
        <v>0</v>
      </c>
      <c r="Q191" s="22">
        <v>0</v>
      </c>
      <c r="R191" s="22">
        <v>0</v>
      </c>
      <c r="S191" s="22">
        <v>0</v>
      </c>
      <c r="T191" s="22">
        <v>39684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119852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211213</v>
      </c>
    </row>
    <row r="192" spans="1:43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28616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180305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208921</v>
      </c>
    </row>
    <row r="193" spans="1:43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44564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44564</v>
      </c>
    </row>
    <row r="194" spans="1:43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0</v>
      </c>
    </row>
    <row r="195" spans="1:43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15573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12570</v>
      </c>
      <c r="U195" s="22">
        <v>15802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37283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81228</v>
      </c>
    </row>
    <row r="196" spans="1:43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0</v>
      </c>
    </row>
    <row r="197" spans="1:43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0</v>
      </c>
    </row>
    <row r="198" spans="1:43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0</v>
      </c>
    </row>
    <row r="199" spans="1:43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11183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11183</v>
      </c>
    </row>
    <row r="200" spans="1:43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2501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2501</v>
      </c>
    </row>
    <row r="201" spans="1:43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</row>
    <row r="202" spans="1:43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3630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22253</v>
      </c>
      <c r="P202" s="22">
        <v>0</v>
      </c>
      <c r="Q202" s="22">
        <v>0</v>
      </c>
      <c r="R202" s="22">
        <v>0</v>
      </c>
      <c r="S202" s="22">
        <v>0</v>
      </c>
      <c r="T202" s="22">
        <v>1364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81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27328</v>
      </c>
    </row>
    <row r="203" spans="1:43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20541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20541</v>
      </c>
    </row>
    <row r="204" spans="1:43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0</v>
      </c>
    </row>
    <row r="205" spans="1:43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0</v>
      </c>
      <c r="F205" s="22">
        <v>86499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17631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104130</v>
      </c>
    </row>
    <row r="206" spans="1:43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20363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20363</v>
      </c>
    </row>
    <row r="207" spans="1:43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1412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1412</v>
      </c>
    </row>
    <row r="208" spans="1:43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0</v>
      </c>
    </row>
    <row r="209" spans="1:43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12734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12734</v>
      </c>
    </row>
    <row r="210" spans="1:43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65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65</v>
      </c>
    </row>
    <row r="211" spans="1:43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0</v>
      </c>
    </row>
    <row r="212" spans="1:43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2117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6574</v>
      </c>
      <c r="U212" s="22">
        <v>57036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5091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70818</v>
      </c>
    </row>
    <row r="213" spans="1:43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0</v>
      </c>
    </row>
    <row r="214" spans="1:43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0</v>
      </c>
    </row>
    <row r="215" spans="1:43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4638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4638</v>
      </c>
    </row>
    <row r="216" spans="1:43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0</v>
      </c>
    </row>
    <row r="217" spans="1:43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2025</v>
      </c>
      <c r="AP217" s="22">
        <v>0</v>
      </c>
      <c r="AQ217" s="22">
        <v>2025</v>
      </c>
    </row>
    <row r="218" spans="1:43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0</v>
      </c>
    </row>
    <row r="219" spans="1:43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0</v>
      </c>
    </row>
    <row r="220" spans="1:43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</row>
    <row r="221" spans="1:43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0</v>
      </c>
    </row>
    <row r="222" spans="1:43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</row>
    <row r="223" spans="1:43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0</v>
      </c>
    </row>
    <row r="224" spans="1:43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24917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2488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27405</v>
      </c>
    </row>
    <row r="225" spans="1:43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5566</v>
      </c>
      <c r="P225" s="22">
        <v>0</v>
      </c>
      <c r="Q225" s="22">
        <v>0</v>
      </c>
      <c r="R225" s="22">
        <v>0</v>
      </c>
      <c r="S225" s="22">
        <v>0</v>
      </c>
      <c r="T225" s="22">
        <v>1058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22473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29097</v>
      </c>
    </row>
    <row r="226" spans="1:43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3364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7804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11168</v>
      </c>
    </row>
    <row r="227" spans="1:43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0</v>
      </c>
    </row>
    <row r="228" spans="1:43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0</v>
      </c>
    </row>
    <row r="229" spans="1:43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0</v>
      </c>
    </row>
    <row r="230" spans="1:43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8657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8657</v>
      </c>
    </row>
    <row r="231" spans="1:43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0</v>
      </c>
    </row>
    <row r="232" spans="1:43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0</v>
      </c>
    </row>
    <row r="233" spans="1:43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6506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6506</v>
      </c>
    </row>
    <row r="234" spans="1:43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4844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4844</v>
      </c>
    </row>
    <row r="235" spans="1:43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0</v>
      </c>
    </row>
    <row r="236" spans="1:43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1679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1679</v>
      </c>
    </row>
    <row r="237" spans="1:43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0</v>
      </c>
    </row>
    <row r="238" spans="1:43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</row>
    <row r="239" spans="1:43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0</v>
      </c>
    </row>
    <row r="240" spans="1:43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5073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5073</v>
      </c>
    </row>
    <row r="241" spans="1:43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18583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18583</v>
      </c>
    </row>
    <row r="242" spans="1:43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0</v>
      </c>
    </row>
    <row r="243" spans="1:43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7833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13986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21819</v>
      </c>
    </row>
    <row r="244" spans="1:43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31164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31164</v>
      </c>
    </row>
    <row r="245" spans="1:43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5857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5857</v>
      </c>
    </row>
    <row r="246" spans="1:43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</row>
    <row r="247" spans="1:43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34013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11273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45286</v>
      </c>
    </row>
    <row r="248" spans="1:43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0</v>
      </c>
      <c r="F248" s="22">
        <v>5089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3232</v>
      </c>
      <c r="P248" s="22">
        <v>0</v>
      </c>
      <c r="Q248" s="22">
        <v>0</v>
      </c>
      <c r="R248" s="22">
        <v>0</v>
      </c>
      <c r="S248" s="22">
        <v>0</v>
      </c>
      <c r="T248" s="22">
        <v>15842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24163</v>
      </c>
    </row>
    <row r="249" spans="1:43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0</v>
      </c>
    </row>
    <row r="250" spans="1:43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3128</v>
      </c>
      <c r="P250" s="22">
        <v>0</v>
      </c>
      <c r="Q250" s="22">
        <v>0</v>
      </c>
      <c r="R250" s="22">
        <v>0</v>
      </c>
      <c r="S250" s="22">
        <v>0</v>
      </c>
      <c r="T250" s="22">
        <v>96</v>
      </c>
      <c r="U250" s="22">
        <v>10324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7320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20868</v>
      </c>
    </row>
    <row r="251" spans="1:43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</row>
    <row r="252" spans="1:43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0</v>
      </c>
      <c r="F252" s="22">
        <v>0</v>
      </c>
      <c r="G252" s="22">
        <v>0</v>
      </c>
      <c r="H252" s="22">
        <v>0</v>
      </c>
      <c r="I252" s="22">
        <v>1626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1626</v>
      </c>
    </row>
    <row r="253" spans="1:43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31700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31700</v>
      </c>
    </row>
    <row r="254" spans="1:43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0</v>
      </c>
    </row>
    <row r="255" spans="1:43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0</v>
      </c>
    </row>
    <row r="256" spans="1:43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24784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24784</v>
      </c>
    </row>
    <row r="257" spans="1:43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7551</v>
      </c>
      <c r="G257" s="22">
        <v>0</v>
      </c>
      <c r="H257" s="22">
        <v>0</v>
      </c>
      <c r="I257" s="22">
        <v>444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2946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2042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3689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16672</v>
      </c>
    </row>
    <row r="258" spans="1:43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0</v>
      </c>
    </row>
    <row r="259" spans="1:43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2098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2098</v>
      </c>
    </row>
    <row r="260" spans="1:43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0</v>
      </c>
    </row>
    <row r="261" spans="1:43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0</v>
      </c>
      <c r="G261" s="22">
        <v>0</v>
      </c>
      <c r="H261" s="22">
        <v>0</v>
      </c>
      <c r="I261" s="22">
        <v>438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199</v>
      </c>
      <c r="P261" s="22">
        <v>0</v>
      </c>
      <c r="Q261" s="22">
        <v>0</v>
      </c>
      <c r="R261" s="22">
        <v>0</v>
      </c>
      <c r="S261" s="22">
        <v>0</v>
      </c>
      <c r="T261" s="22">
        <v>23124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3866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27627</v>
      </c>
    </row>
    <row r="262" spans="1:43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</row>
    <row r="263" spans="1:43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</row>
    <row r="264" spans="1:43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0</v>
      </c>
    </row>
    <row r="265" spans="1:43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0</v>
      </c>
    </row>
    <row r="266" spans="1:43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0</v>
      </c>
    </row>
    <row r="267" spans="1:43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0</v>
      </c>
    </row>
    <row r="268" spans="1:43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</row>
    <row r="269" spans="1:43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</row>
    <row r="270" spans="1:43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</row>
    <row r="271" spans="1:43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</row>
    <row r="272" spans="1:43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</row>
    <row r="273" spans="1:43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</row>
    <row r="274" spans="1:43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</row>
    <row r="275" spans="1:43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</row>
    <row r="276" spans="1:43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</row>
    <row r="277" spans="1:43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</row>
    <row r="278" spans="1:43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</row>
    <row r="279" spans="1:43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</row>
    <row r="280" spans="1:43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</row>
    <row r="281" spans="1:43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</row>
    <row r="282" spans="1:43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0</v>
      </c>
    </row>
    <row r="283" spans="1:43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</row>
    <row r="284" spans="1:43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</row>
    <row r="285" spans="1:43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</row>
    <row r="286" spans="1:43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184723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184723</v>
      </c>
    </row>
    <row r="287" spans="1:43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</row>
    <row r="288" spans="1:43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</row>
    <row r="289" spans="1:43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</row>
    <row r="290" spans="1:43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</row>
    <row r="291" spans="1:43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</row>
    <row r="292" spans="1:43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</row>
    <row r="293" spans="1:43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</row>
    <row r="294" spans="1:43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</row>
    <row r="295" spans="1:43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</row>
    <row r="296" spans="1:43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</row>
    <row r="297" spans="1:43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</row>
    <row r="298" spans="1:43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18161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18161</v>
      </c>
    </row>
    <row r="299" spans="1:43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0</v>
      </c>
    </row>
    <row r="300" spans="1:43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0</v>
      </c>
    </row>
    <row r="301" spans="1:43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0</v>
      </c>
    </row>
    <row r="302" spans="1:43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0</v>
      </c>
    </row>
    <row r="303" spans="1:43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14281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14281</v>
      </c>
    </row>
    <row r="304" spans="1:43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0</v>
      </c>
    </row>
    <row r="305" spans="1:43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0</v>
      </c>
    </row>
    <row r="306" spans="1:43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0</v>
      </c>
    </row>
    <row r="307" spans="1:43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0</v>
      </c>
    </row>
    <row r="308" spans="1:43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0</v>
      </c>
    </row>
    <row r="309" spans="1:43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0</v>
      </c>
    </row>
    <row r="310" spans="1:43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0</v>
      </c>
    </row>
    <row r="311" spans="1:43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0</v>
      </c>
    </row>
    <row r="312" spans="1:43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0</v>
      </c>
    </row>
    <row r="313" spans="1:43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0</v>
      </c>
    </row>
    <row r="314" spans="1:43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0</v>
      </c>
    </row>
    <row r="315" spans="1:43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0</v>
      </c>
    </row>
    <row r="316" spans="1:43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0</v>
      </c>
    </row>
    <row r="317" spans="1:43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</row>
    <row r="318" spans="1:43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</row>
    <row r="319" spans="1:43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</row>
    <row r="320" spans="1:43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00173-18CA-4ADA-9ECE-518F53E5A7A2}">
  <dimension ref="A1:L334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2" width="15.7109375" customWidth="1"/>
  </cols>
  <sheetData>
    <row r="1" spans="1:12" ht="24" customHeight="1" x14ac:dyDescent="0.3">
      <c r="A1" s="4" t="str">
        <f>HYPERLINK("#'Index'!A1", "&lt;&lt; Index")</f>
        <v>&lt;&lt; Index</v>
      </c>
      <c r="B1" s="20" t="s">
        <v>1073</v>
      </c>
      <c r="D1" s="20" t="s">
        <v>1074</v>
      </c>
    </row>
    <row r="2" spans="1:12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1075</v>
      </c>
      <c r="F2" s="21" t="s">
        <v>1076</v>
      </c>
      <c r="G2" s="21" t="s">
        <v>1077</v>
      </c>
      <c r="H2" s="21" t="s">
        <v>1078</v>
      </c>
      <c r="I2" s="21" t="s">
        <v>1079</v>
      </c>
      <c r="J2" s="21" t="s">
        <v>1080</v>
      </c>
      <c r="K2" s="21" t="s">
        <v>1081</v>
      </c>
      <c r="L2" s="21" t="s">
        <v>1082</v>
      </c>
    </row>
    <row r="3" spans="1:12" x14ac:dyDescent="0.25">
      <c r="A3" s="21"/>
      <c r="B3" s="21"/>
      <c r="C3" s="21"/>
      <c r="D3" s="21" t="s">
        <v>89</v>
      </c>
      <c r="E3" s="21" t="s">
        <v>1083</v>
      </c>
      <c r="F3" s="21" t="s">
        <v>1084</v>
      </c>
      <c r="G3" s="21" t="s">
        <v>1085</v>
      </c>
      <c r="H3" s="21" t="s">
        <v>1086</v>
      </c>
      <c r="I3" s="21" t="s">
        <v>1087</v>
      </c>
      <c r="J3" s="21" t="s">
        <v>1088</v>
      </c>
      <c r="K3" s="21" t="s">
        <v>1089</v>
      </c>
      <c r="L3" s="21" t="s">
        <v>1090</v>
      </c>
    </row>
    <row r="4" spans="1:12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14772613011</v>
      </c>
      <c r="F4" s="22">
        <v>89517810</v>
      </c>
      <c r="G4" s="22">
        <v>10443370</v>
      </c>
      <c r="H4" s="22">
        <v>1908307551</v>
      </c>
      <c r="I4" s="22">
        <v>12761682690</v>
      </c>
      <c r="J4" s="22">
        <v>2661590</v>
      </c>
      <c r="K4" s="22"/>
      <c r="L4" s="22"/>
    </row>
    <row r="5" spans="1:12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3670438074</v>
      </c>
      <c r="F5" s="22">
        <v>21275850</v>
      </c>
      <c r="G5" s="22">
        <v>129540</v>
      </c>
      <c r="H5" s="22">
        <v>229139221</v>
      </c>
      <c r="I5" s="22">
        <v>3419198093</v>
      </c>
      <c r="J5" s="22">
        <v>695370</v>
      </c>
      <c r="K5" s="22"/>
      <c r="L5" s="22"/>
    </row>
    <row r="6" spans="1:12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1473847414</v>
      </c>
      <c r="F6" s="22">
        <v>27060810</v>
      </c>
      <c r="G6" s="22">
        <v>1045250</v>
      </c>
      <c r="H6" s="22">
        <v>304090636</v>
      </c>
      <c r="I6" s="22">
        <v>1141457918</v>
      </c>
      <c r="J6" s="22">
        <v>192800</v>
      </c>
      <c r="K6" s="22"/>
      <c r="L6" s="22"/>
    </row>
    <row r="7" spans="1:12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318395505853</v>
      </c>
      <c r="F7" s="22">
        <v>3176527400</v>
      </c>
      <c r="G7" s="22">
        <v>382190000</v>
      </c>
      <c r="H7" s="22">
        <v>56011547604</v>
      </c>
      <c r="I7" s="22">
        <v>258771059542</v>
      </c>
      <c r="J7" s="22">
        <v>54181307</v>
      </c>
      <c r="K7" s="22"/>
      <c r="L7" s="22"/>
    </row>
    <row r="8" spans="1:12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2929034390</v>
      </c>
      <c r="F8" s="22">
        <v>30261220</v>
      </c>
      <c r="G8" s="22">
        <v>62857530</v>
      </c>
      <c r="H8" s="22">
        <v>606720315</v>
      </c>
      <c r="I8" s="22">
        <v>2228244905</v>
      </c>
      <c r="J8" s="22">
        <v>950420</v>
      </c>
      <c r="K8" s="22"/>
      <c r="L8" s="22"/>
    </row>
    <row r="9" spans="1:12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5111283968</v>
      </c>
      <c r="F9" s="22">
        <v>38766670</v>
      </c>
      <c r="G9" s="22">
        <v>600980</v>
      </c>
      <c r="H9" s="22">
        <v>200131379</v>
      </c>
      <c r="I9" s="22">
        <v>4870791199</v>
      </c>
      <c r="J9" s="22">
        <v>993740</v>
      </c>
      <c r="K9" s="22"/>
      <c r="L9" s="22"/>
    </row>
    <row r="10" spans="1:12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2292191808</v>
      </c>
      <c r="F10" s="22">
        <v>26510050</v>
      </c>
      <c r="G10" s="22">
        <v>837160</v>
      </c>
      <c r="H10" s="22">
        <v>572074874</v>
      </c>
      <c r="I10" s="22">
        <v>1692476084</v>
      </c>
      <c r="J10" s="22">
        <v>293640</v>
      </c>
      <c r="K10" s="22"/>
      <c r="L10" s="22"/>
    </row>
    <row r="11" spans="1:12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188661356338</v>
      </c>
      <c r="F11" s="22">
        <v>2166989070</v>
      </c>
      <c r="G11" s="22">
        <v>870852314</v>
      </c>
      <c r="H11" s="22">
        <v>38588077457</v>
      </c>
      <c r="I11" s="22">
        <v>146967530157</v>
      </c>
      <c r="J11" s="22">
        <v>67907340</v>
      </c>
      <c r="K11" s="22"/>
      <c r="L11" s="22"/>
    </row>
    <row r="12" spans="1:12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7397308804</v>
      </c>
      <c r="F12" s="22">
        <v>148420900</v>
      </c>
      <c r="G12" s="22">
        <v>1914354610</v>
      </c>
      <c r="H12" s="22">
        <v>1195780299</v>
      </c>
      <c r="I12" s="22">
        <v>4137389345</v>
      </c>
      <c r="J12" s="22">
        <v>1363650</v>
      </c>
      <c r="K12" s="22"/>
      <c r="L12" s="22"/>
    </row>
    <row r="13" spans="1:12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10362639567</v>
      </c>
      <c r="F13" s="22">
        <v>136727990</v>
      </c>
      <c r="G13" s="22">
        <v>45876460</v>
      </c>
      <c r="H13" s="22">
        <v>3021989868</v>
      </c>
      <c r="I13" s="22">
        <v>7154488949</v>
      </c>
      <c r="J13" s="22">
        <v>3556300</v>
      </c>
      <c r="K13" s="22"/>
      <c r="L13" s="22"/>
    </row>
    <row r="14" spans="1:12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1959447528</v>
      </c>
      <c r="F14" s="22">
        <v>18682200</v>
      </c>
      <c r="G14" s="22">
        <v>2287610</v>
      </c>
      <c r="H14" s="22">
        <v>331244002</v>
      </c>
      <c r="I14" s="22">
        <v>1606558716</v>
      </c>
      <c r="J14" s="22">
        <v>675000</v>
      </c>
      <c r="K14" s="22"/>
      <c r="L14" s="22"/>
    </row>
    <row r="15" spans="1:12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6933762890</v>
      </c>
      <c r="F15" s="22">
        <v>66061610</v>
      </c>
      <c r="G15" s="22">
        <v>88253990</v>
      </c>
      <c r="H15" s="22">
        <v>2086390327</v>
      </c>
      <c r="I15" s="22">
        <v>4692375863</v>
      </c>
      <c r="J15" s="22">
        <v>681100</v>
      </c>
      <c r="K15" s="22"/>
      <c r="L15" s="22"/>
    </row>
    <row r="16" spans="1:12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16007669163</v>
      </c>
      <c r="F16" s="22">
        <v>293552870</v>
      </c>
      <c r="G16" s="22">
        <v>327171970</v>
      </c>
      <c r="H16" s="22">
        <v>2802318409</v>
      </c>
      <c r="I16" s="22">
        <v>12582259014</v>
      </c>
      <c r="J16" s="22">
        <v>2366900</v>
      </c>
      <c r="K16" s="22"/>
      <c r="L16" s="22"/>
    </row>
    <row r="17" spans="1:12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3438244845</v>
      </c>
      <c r="F17" s="22">
        <v>58817190</v>
      </c>
      <c r="G17" s="22">
        <v>198521680</v>
      </c>
      <c r="H17" s="22">
        <v>1016279658</v>
      </c>
      <c r="I17" s="22">
        <v>2163708007</v>
      </c>
      <c r="J17" s="22">
        <v>918310</v>
      </c>
      <c r="K17" s="22"/>
      <c r="L17" s="22"/>
    </row>
    <row r="18" spans="1:12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10382226329</v>
      </c>
      <c r="F18" s="22">
        <v>345865510</v>
      </c>
      <c r="G18" s="22">
        <v>553633080</v>
      </c>
      <c r="H18" s="22">
        <v>1568541560</v>
      </c>
      <c r="I18" s="22">
        <v>7913136279</v>
      </c>
      <c r="J18" s="22">
        <v>1049900</v>
      </c>
      <c r="K18" s="22"/>
      <c r="L18" s="22"/>
    </row>
    <row r="19" spans="1:12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15869010824</v>
      </c>
      <c r="F19" s="22">
        <v>168388690</v>
      </c>
      <c r="G19" s="22">
        <v>34733100</v>
      </c>
      <c r="H19" s="22">
        <v>3557230772</v>
      </c>
      <c r="I19" s="22">
        <v>12106985962</v>
      </c>
      <c r="J19" s="22">
        <v>1672300</v>
      </c>
      <c r="K19" s="22"/>
      <c r="L19" s="22"/>
    </row>
    <row r="20" spans="1:12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6900052433</v>
      </c>
      <c r="F20" s="22">
        <v>48633270</v>
      </c>
      <c r="G20" s="22">
        <v>19433250</v>
      </c>
      <c r="H20" s="22">
        <v>1161878691</v>
      </c>
      <c r="I20" s="22">
        <v>5666377492</v>
      </c>
      <c r="J20" s="22">
        <v>3729730</v>
      </c>
      <c r="K20" s="22"/>
      <c r="L20" s="22"/>
    </row>
    <row r="21" spans="1:12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13983921760</v>
      </c>
      <c r="F21" s="22">
        <v>91121150</v>
      </c>
      <c r="G21" s="22">
        <v>26235430</v>
      </c>
      <c r="H21" s="22">
        <v>1964665602</v>
      </c>
      <c r="I21" s="22">
        <v>11900834578</v>
      </c>
      <c r="J21" s="22">
        <v>1065000</v>
      </c>
      <c r="K21" s="22"/>
      <c r="L21" s="22"/>
    </row>
    <row r="22" spans="1:12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1418625987</v>
      </c>
      <c r="F22" s="22">
        <v>22539820</v>
      </c>
      <c r="G22" s="22">
        <v>29223000</v>
      </c>
      <c r="H22" s="22">
        <v>332055884</v>
      </c>
      <c r="I22" s="22">
        <v>1034295493</v>
      </c>
      <c r="J22" s="22">
        <v>511790</v>
      </c>
      <c r="K22" s="22"/>
      <c r="L22" s="22"/>
    </row>
    <row r="23" spans="1:12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1288483664</v>
      </c>
      <c r="F23" s="22">
        <v>57811050</v>
      </c>
      <c r="G23" s="22">
        <v>3634860</v>
      </c>
      <c r="H23" s="22">
        <v>115704140</v>
      </c>
      <c r="I23" s="22">
        <v>1110894364</v>
      </c>
      <c r="J23" s="22">
        <v>439250</v>
      </c>
      <c r="K23" s="22"/>
      <c r="L23" s="22"/>
    </row>
    <row r="24" spans="1:12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1898656789</v>
      </c>
      <c r="F24" s="22">
        <v>60900280</v>
      </c>
      <c r="G24" s="22">
        <v>2782190</v>
      </c>
      <c r="H24" s="22">
        <v>703077556</v>
      </c>
      <c r="I24" s="22">
        <v>1131896763</v>
      </c>
      <c r="J24" s="22"/>
      <c r="K24" s="22"/>
      <c r="L24" s="22"/>
    </row>
    <row r="25" spans="1:12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4967520287</v>
      </c>
      <c r="F25" s="22">
        <v>1339286680</v>
      </c>
      <c r="G25" s="22">
        <v>1809225950</v>
      </c>
      <c r="H25" s="22">
        <v>489745823</v>
      </c>
      <c r="I25" s="22">
        <v>1307331634</v>
      </c>
      <c r="J25" s="22">
        <v>21930200</v>
      </c>
      <c r="K25" s="22"/>
      <c r="L25" s="22"/>
    </row>
    <row r="26" spans="1:12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2532066185</v>
      </c>
      <c r="F26" s="22">
        <v>615046030</v>
      </c>
      <c r="G26" s="22">
        <v>310578180</v>
      </c>
      <c r="H26" s="22">
        <v>329861539</v>
      </c>
      <c r="I26" s="22">
        <v>1229204156</v>
      </c>
      <c r="J26" s="22">
        <v>47376280</v>
      </c>
      <c r="K26" s="22"/>
      <c r="L26" s="22"/>
    </row>
    <row r="27" spans="1:12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36833398373</v>
      </c>
      <c r="F27" s="22">
        <v>965326710</v>
      </c>
      <c r="G27" s="22">
        <v>11005634480</v>
      </c>
      <c r="H27" s="22">
        <v>5503445685</v>
      </c>
      <c r="I27" s="22">
        <v>19325391278</v>
      </c>
      <c r="J27" s="22">
        <v>33600220</v>
      </c>
      <c r="K27" s="22"/>
      <c r="L27" s="22"/>
    </row>
    <row r="28" spans="1:12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61121529397</v>
      </c>
      <c r="F28" s="22">
        <v>3767093820</v>
      </c>
      <c r="G28" s="22">
        <v>38650487943</v>
      </c>
      <c r="H28" s="22">
        <v>8708552807</v>
      </c>
      <c r="I28" s="22">
        <v>9995394827</v>
      </c>
      <c r="J28" s="22"/>
      <c r="K28" s="22"/>
      <c r="L28" s="22"/>
    </row>
    <row r="29" spans="1:12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82710032</v>
      </c>
      <c r="F29" s="22">
        <v>4881920</v>
      </c>
      <c r="G29" s="22">
        <v>529130</v>
      </c>
      <c r="H29" s="22">
        <v>5338528</v>
      </c>
      <c r="I29" s="22">
        <v>37060614</v>
      </c>
      <c r="J29" s="22">
        <v>34899840</v>
      </c>
      <c r="K29" s="22"/>
      <c r="L29" s="22"/>
    </row>
    <row r="30" spans="1:12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2498487626</v>
      </c>
      <c r="F30" s="22">
        <v>603869730</v>
      </c>
      <c r="G30" s="22">
        <v>529545190</v>
      </c>
      <c r="H30" s="22">
        <v>205404837</v>
      </c>
      <c r="I30" s="22">
        <v>1093184719</v>
      </c>
      <c r="J30" s="22">
        <v>66483150</v>
      </c>
      <c r="K30" s="22"/>
      <c r="L30" s="22"/>
    </row>
    <row r="31" spans="1:12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1041873933</v>
      </c>
      <c r="F31" s="22">
        <v>124369820</v>
      </c>
      <c r="G31" s="22">
        <v>42477580</v>
      </c>
      <c r="H31" s="22">
        <v>45170620</v>
      </c>
      <c r="I31" s="22">
        <v>770119163</v>
      </c>
      <c r="J31" s="22">
        <v>59736750</v>
      </c>
      <c r="K31" s="22"/>
      <c r="L31" s="22"/>
    </row>
    <row r="32" spans="1:12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1360505090</v>
      </c>
      <c r="F32" s="22">
        <v>308075180</v>
      </c>
      <c r="G32" s="22">
        <v>75147700</v>
      </c>
      <c r="H32" s="22">
        <v>146058623</v>
      </c>
      <c r="I32" s="22">
        <v>716499057</v>
      </c>
      <c r="J32" s="22">
        <v>114724530</v>
      </c>
      <c r="K32" s="22"/>
      <c r="L32" s="22"/>
    </row>
    <row r="33" spans="1:12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1844339293</v>
      </c>
      <c r="F33" s="22">
        <v>780921410</v>
      </c>
      <c r="G33" s="22">
        <v>293848430</v>
      </c>
      <c r="H33" s="22">
        <v>149176180</v>
      </c>
      <c r="I33" s="22">
        <v>584896923</v>
      </c>
      <c r="J33" s="22">
        <v>35496350</v>
      </c>
      <c r="K33" s="22"/>
      <c r="L33" s="22"/>
    </row>
    <row r="34" spans="1:12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1612366962</v>
      </c>
      <c r="F34" s="22">
        <v>137194790</v>
      </c>
      <c r="G34" s="22">
        <v>435122050</v>
      </c>
      <c r="H34" s="22">
        <v>334809813</v>
      </c>
      <c r="I34" s="22">
        <v>699087539</v>
      </c>
      <c r="J34" s="22">
        <v>6152770</v>
      </c>
      <c r="K34" s="22"/>
      <c r="L34" s="22"/>
    </row>
    <row r="35" spans="1:12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285194829</v>
      </c>
      <c r="F35" s="22">
        <v>111657320</v>
      </c>
      <c r="G35" s="22">
        <v>41811730</v>
      </c>
      <c r="H35" s="22">
        <v>15483390</v>
      </c>
      <c r="I35" s="22">
        <v>67377389</v>
      </c>
      <c r="J35" s="22">
        <v>48865000</v>
      </c>
      <c r="K35" s="22"/>
      <c r="L35" s="22"/>
    </row>
    <row r="36" spans="1:12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8175202005</v>
      </c>
      <c r="F36" s="22">
        <v>2638504380</v>
      </c>
      <c r="G36" s="22">
        <v>2834743080</v>
      </c>
      <c r="H36" s="22">
        <v>746706564</v>
      </c>
      <c r="I36" s="22">
        <v>1893673601</v>
      </c>
      <c r="J36" s="22">
        <v>61574380</v>
      </c>
      <c r="K36" s="22"/>
      <c r="L36" s="22"/>
    </row>
    <row r="37" spans="1:12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3728391329</v>
      </c>
      <c r="F37" s="22">
        <v>1712206060</v>
      </c>
      <c r="G37" s="22">
        <v>692558020</v>
      </c>
      <c r="H37" s="22">
        <v>254115602</v>
      </c>
      <c r="I37" s="22">
        <v>1045062867</v>
      </c>
      <c r="J37" s="22">
        <v>24448780</v>
      </c>
      <c r="K37" s="22"/>
      <c r="L37" s="22"/>
    </row>
    <row r="38" spans="1:12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2237542096</v>
      </c>
      <c r="F38" s="22">
        <v>333931520</v>
      </c>
      <c r="G38" s="22">
        <v>190475650</v>
      </c>
      <c r="H38" s="22">
        <v>229628250</v>
      </c>
      <c r="I38" s="22">
        <v>1342722666</v>
      </c>
      <c r="J38" s="22">
        <v>140784010</v>
      </c>
      <c r="K38" s="22"/>
      <c r="L38" s="22"/>
    </row>
    <row r="39" spans="1:12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787327078</v>
      </c>
      <c r="F39" s="22">
        <v>72107730</v>
      </c>
      <c r="G39" s="22">
        <v>14506280</v>
      </c>
      <c r="H39" s="22">
        <v>42249565</v>
      </c>
      <c r="I39" s="22">
        <v>559281203</v>
      </c>
      <c r="J39" s="22">
        <v>99182300</v>
      </c>
      <c r="K39" s="22"/>
      <c r="L39" s="22"/>
    </row>
    <row r="40" spans="1:12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1123483523</v>
      </c>
      <c r="F40" s="22">
        <v>612651020</v>
      </c>
      <c r="G40" s="22">
        <v>229141800</v>
      </c>
      <c r="H40" s="22">
        <v>68087101</v>
      </c>
      <c r="I40" s="22">
        <v>173677812</v>
      </c>
      <c r="J40" s="22">
        <v>39925790</v>
      </c>
      <c r="K40" s="22"/>
      <c r="L40" s="22"/>
    </row>
    <row r="41" spans="1:12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7800194976</v>
      </c>
      <c r="F41" s="22">
        <v>3216721420</v>
      </c>
      <c r="G41" s="22">
        <v>2111994570</v>
      </c>
      <c r="H41" s="22">
        <v>511566393</v>
      </c>
      <c r="I41" s="22">
        <v>1903686683</v>
      </c>
      <c r="J41" s="22">
        <v>56225910</v>
      </c>
      <c r="K41" s="22"/>
      <c r="L41" s="22"/>
    </row>
    <row r="42" spans="1:12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5010528895</v>
      </c>
      <c r="F42" s="22">
        <v>1840568500</v>
      </c>
      <c r="G42" s="22">
        <v>890337690</v>
      </c>
      <c r="H42" s="22">
        <v>653034821</v>
      </c>
      <c r="I42" s="22">
        <v>1479957694</v>
      </c>
      <c r="J42" s="22">
        <v>146630190</v>
      </c>
      <c r="K42" s="22"/>
      <c r="L42" s="22"/>
    </row>
    <row r="43" spans="1:12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360455915</v>
      </c>
      <c r="F43" s="22">
        <v>96283900</v>
      </c>
      <c r="G43" s="22">
        <v>38464680</v>
      </c>
      <c r="H43" s="22">
        <v>24254210</v>
      </c>
      <c r="I43" s="22">
        <v>166909285</v>
      </c>
      <c r="J43" s="22">
        <v>34543840</v>
      </c>
      <c r="K43" s="22"/>
      <c r="L43" s="22"/>
    </row>
    <row r="44" spans="1:12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1538069520</v>
      </c>
      <c r="F44" s="22">
        <v>507283340</v>
      </c>
      <c r="G44" s="22">
        <v>381122940</v>
      </c>
      <c r="H44" s="22">
        <v>108483750</v>
      </c>
      <c r="I44" s="22">
        <v>376257800</v>
      </c>
      <c r="J44" s="22">
        <v>164921690</v>
      </c>
      <c r="K44" s="22"/>
      <c r="L44" s="22"/>
    </row>
    <row r="45" spans="1:12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9370586730</v>
      </c>
      <c r="F45" s="22">
        <v>405729070</v>
      </c>
      <c r="G45" s="22">
        <v>209171390</v>
      </c>
      <c r="H45" s="22">
        <v>662594663</v>
      </c>
      <c r="I45" s="22">
        <v>7955788347</v>
      </c>
      <c r="J45" s="22">
        <v>137303260</v>
      </c>
      <c r="K45" s="22"/>
      <c r="L45" s="22"/>
    </row>
    <row r="46" spans="1:12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1352232940</v>
      </c>
      <c r="F46" s="22">
        <v>758519610</v>
      </c>
      <c r="G46" s="22">
        <v>24136740</v>
      </c>
      <c r="H46" s="22">
        <v>51352450</v>
      </c>
      <c r="I46" s="22">
        <v>323926600</v>
      </c>
      <c r="J46" s="22">
        <v>194297540</v>
      </c>
      <c r="K46" s="22"/>
      <c r="L46" s="22"/>
    </row>
    <row r="47" spans="1:12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10549663499</v>
      </c>
      <c r="F47" s="22">
        <v>1657772000</v>
      </c>
      <c r="G47" s="22">
        <v>2060891300</v>
      </c>
      <c r="H47" s="22">
        <v>2296653541</v>
      </c>
      <c r="I47" s="22">
        <v>4418264878</v>
      </c>
      <c r="J47" s="22">
        <v>116081780</v>
      </c>
      <c r="K47" s="22"/>
      <c r="L47" s="22"/>
    </row>
    <row r="48" spans="1:12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15645121666</v>
      </c>
      <c r="F48" s="22">
        <v>6693058780</v>
      </c>
      <c r="G48" s="22">
        <v>6667420310</v>
      </c>
      <c r="H48" s="22">
        <v>1169690695</v>
      </c>
      <c r="I48" s="22">
        <v>1058812591</v>
      </c>
      <c r="J48" s="22">
        <v>56139290</v>
      </c>
      <c r="K48" s="22"/>
      <c r="L48" s="22"/>
    </row>
    <row r="49" spans="1:12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2110084825</v>
      </c>
      <c r="F49" s="22">
        <v>899739390</v>
      </c>
      <c r="G49" s="22">
        <v>293307690</v>
      </c>
      <c r="H49" s="22">
        <v>167198874</v>
      </c>
      <c r="I49" s="22">
        <v>598175371</v>
      </c>
      <c r="J49" s="22">
        <v>151663500</v>
      </c>
      <c r="K49" s="22"/>
      <c r="L49" s="22"/>
    </row>
    <row r="50" spans="1:12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2268787802</v>
      </c>
      <c r="F50" s="22">
        <v>262859230</v>
      </c>
      <c r="G50" s="22">
        <v>60807130</v>
      </c>
      <c r="H50" s="22">
        <v>82852102</v>
      </c>
      <c r="I50" s="22">
        <v>1804450760</v>
      </c>
      <c r="J50" s="22">
        <v>57818580</v>
      </c>
      <c r="K50" s="22"/>
      <c r="L50" s="22"/>
    </row>
    <row r="51" spans="1:12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7359656657</v>
      </c>
      <c r="F51" s="22">
        <v>849420610</v>
      </c>
      <c r="G51" s="22">
        <v>3138297720</v>
      </c>
      <c r="H51" s="22">
        <v>1180459416</v>
      </c>
      <c r="I51" s="22">
        <v>2065248811</v>
      </c>
      <c r="J51" s="22">
        <v>126230100</v>
      </c>
      <c r="K51" s="22"/>
      <c r="L51" s="22"/>
    </row>
    <row r="52" spans="1:12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1243006605</v>
      </c>
      <c r="F52" s="22">
        <v>324042190</v>
      </c>
      <c r="G52" s="22">
        <v>164847490</v>
      </c>
      <c r="H52" s="22">
        <v>145020477</v>
      </c>
      <c r="I52" s="22">
        <v>513769128</v>
      </c>
      <c r="J52" s="22">
        <v>95327320</v>
      </c>
      <c r="K52" s="22"/>
      <c r="L52" s="22"/>
    </row>
    <row r="53" spans="1:12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9353877796</v>
      </c>
      <c r="F53" s="22">
        <v>1355074020</v>
      </c>
      <c r="G53" s="22">
        <v>166868360</v>
      </c>
      <c r="H53" s="22">
        <v>4644819383</v>
      </c>
      <c r="I53" s="22">
        <v>3101955463</v>
      </c>
      <c r="J53" s="22">
        <v>85160570</v>
      </c>
      <c r="K53" s="22"/>
      <c r="L53" s="22"/>
    </row>
    <row r="54" spans="1:12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1802618287</v>
      </c>
      <c r="F54" s="22">
        <v>487232710</v>
      </c>
      <c r="G54" s="22">
        <v>544443570</v>
      </c>
      <c r="H54" s="22">
        <v>207656524</v>
      </c>
      <c r="I54" s="22">
        <v>555901533</v>
      </c>
      <c r="J54" s="22">
        <v>7383950</v>
      </c>
      <c r="K54" s="22"/>
      <c r="L54" s="22"/>
    </row>
    <row r="55" spans="1:12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2284618942</v>
      </c>
      <c r="F55" s="22">
        <v>212840140</v>
      </c>
      <c r="G55" s="22">
        <v>120060990</v>
      </c>
      <c r="H55" s="22">
        <v>506866907</v>
      </c>
      <c r="I55" s="22">
        <v>1286681875</v>
      </c>
      <c r="J55" s="22">
        <v>158169030</v>
      </c>
      <c r="K55" s="22"/>
      <c r="L55" s="22"/>
    </row>
    <row r="56" spans="1:12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882267082</v>
      </c>
      <c r="F56" s="22">
        <v>288741430</v>
      </c>
      <c r="G56" s="22">
        <v>105707430</v>
      </c>
      <c r="H56" s="22">
        <v>74996535</v>
      </c>
      <c r="I56" s="22">
        <v>305669024</v>
      </c>
      <c r="J56" s="22">
        <v>107152663</v>
      </c>
      <c r="K56" s="22"/>
      <c r="L56" s="22"/>
    </row>
    <row r="57" spans="1:12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5270752865</v>
      </c>
      <c r="F57" s="22">
        <v>1301485180</v>
      </c>
      <c r="G57" s="22">
        <v>548522370</v>
      </c>
      <c r="H57" s="22">
        <v>398998110</v>
      </c>
      <c r="I57" s="22">
        <v>2863380715</v>
      </c>
      <c r="J57" s="22">
        <v>158366490</v>
      </c>
      <c r="K57" s="22"/>
      <c r="L57" s="22"/>
    </row>
    <row r="58" spans="1:12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4132766937</v>
      </c>
      <c r="F58" s="22">
        <v>2097731340</v>
      </c>
      <c r="G58" s="22">
        <v>587383180</v>
      </c>
      <c r="H58" s="22">
        <v>417815875</v>
      </c>
      <c r="I58" s="22">
        <v>883326132</v>
      </c>
      <c r="J58" s="22">
        <v>146510410</v>
      </c>
      <c r="K58" s="22"/>
      <c r="L58" s="22"/>
    </row>
    <row r="59" spans="1:12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1396653482</v>
      </c>
      <c r="F59" s="22">
        <v>484063790</v>
      </c>
      <c r="G59" s="22">
        <v>311672800</v>
      </c>
      <c r="H59" s="22">
        <v>146387879</v>
      </c>
      <c r="I59" s="22">
        <v>403819303</v>
      </c>
      <c r="J59" s="22">
        <v>50709710</v>
      </c>
      <c r="K59" s="22"/>
      <c r="L59" s="22"/>
    </row>
    <row r="60" spans="1:12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2157798437</v>
      </c>
      <c r="F60" s="22">
        <v>1052816340</v>
      </c>
      <c r="G60" s="22">
        <v>669919430</v>
      </c>
      <c r="H60" s="22">
        <v>190094080</v>
      </c>
      <c r="I60" s="22">
        <v>215909517</v>
      </c>
      <c r="J60" s="22">
        <v>29059070</v>
      </c>
      <c r="K60" s="22"/>
      <c r="L60" s="22"/>
    </row>
    <row r="61" spans="1:12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2934709734</v>
      </c>
      <c r="F61" s="22">
        <v>1981782960</v>
      </c>
      <c r="G61" s="22">
        <v>459212570</v>
      </c>
      <c r="H61" s="22">
        <v>227162260</v>
      </c>
      <c r="I61" s="22">
        <v>266202004</v>
      </c>
      <c r="J61" s="22">
        <v>349940</v>
      </c>
      <c r="K61" s="22"/>
      <c r="L61" s="22"/>
    </row>
    <row r="62" spans="1:12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1022628338</v>
      </c>
      <c r="F62" s="22">
        <v>584575670</v>
      </c>
      <c r="G62" s="22">
        <v>117056200</v>
      </c>
      <c r="H62" s="22">
        <v>89546010</v>
      </c>
      <c r="I62" s="22">
        <v>140284128</v>
      </c>
      <c r="J62" s="22">
        <v>91166330</v>
      </c>
      <c r="K62" s="22"/>
      <c r="L62" s="22"/>
    </row>
    <row r="63" spans="1:12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11623085073</v>
      </c>
      <c r="F63" s="22">
        <v>1327129000</v>
      </c>
      <c r="G63" s="22">
        <v>334910630</v>
      </c>
      <c r="H63" s="22">
        <v>2898880725</v>
      </c>
      <c r="I63" s="22">
        <v>7021342258</v>
      </c>
      <c r="J63" s="22">
        <v>40822460</v>
      </c>
      <c r="K63" s="22"/>
      <c r="L63" s="22"/>
    </row>
    <row r="64" spans="1:12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316974597</v>
      </c>
      <c r="F64" s="22">
        <v>64658830</v>
      </c>
      <c r="G64" s="22">
        <v>10635230</v>
      </c>
      <c r="H64" s="22">
        <v>51328229</v>
      </c>
      <c r="I64" s="22">
        <v>170190638</v>
      </c>
      <c r="J64" s="22">
        <v>20161670</v>
      </c>
      <c r="K64" s="22"/>
      <c r="L64" s="22"/>
    </row>
    <row r="65" spans="1:12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1758153071</v>
      </c>
      <c r="F65" s="22">
        <v>743184900</v>
      </c>
      <c r="G65" s="22">
        <v>193880410</v>
      </c>
      <c r="H65" s="22">
        <v>65035181</v>
      </c>
      <c r="I65" s="22">
        <v>697252580</v>
      </c>
      <c r="J65" s="22">
        <v>58800000</v>
      </c>
      <c r="K65" s="22"/>
      <c r="L65" s="22"/>
    </row>
    <row r="66" spans="1:12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3282054883</v>
      </c>
      <c r="F66" s="22">
        <v>828370190</v>
      </c>
      <c r="G66" s="22">
        <v>449498950</v>
      </c>
      <c r="H66" s="22">
        <v>150686174</v>
      </c>
      <c r="I66" s="22">
        <v>1768206739</v>
      </c>
      <c r="J66" s="22">
        <v>85292830</v>
      </c>
      <c r="K66" s="22"/>
      <c r="L66" s="22"/>
    </row>
    <row r="67" spans="1:12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2860213441</v>
      </c>
      <c r="F67" s="22">
        <v>946053540</v>
      </c>
      <c r="G67" s="22">
        <v>1409861950</v>
      </c>
      <c r="H67" s="22">
        <v>201631700</v>
      </c>
      <c r="I67" s="22">
        <v>215270011</v>
      </c>
      <c r="J67" s="22">
        <v>87396240</v>
      </c>
      <c r="K67" s="22"/>
      <c r="L67" s="22"/>
    </row>
    <row r="68" spans="1:12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247485940</v>
      </c>
      <c r="F68" s="22">
        <v>133231240</v>
      </c>
      <c r="G68" s="22">
        <v>70658620</v>
      </c>
      <c r="H68" s="22">
        <v>16287320</v>
      </c>
      <c r="I68" s="22">
        <v>18217960</v>
      </c>
      <c r="J68" s="22">
        <v>9090800</v>
      </c>
      <c r="K68" s="22"/>
      <c r="L68" s="22"/>
    </row>
    <row r="69" spans="1:12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6766778801</v>
      </c>
      <c r="F69" s="22">
        <v>861089990</v>
      </c>
      <c r="G69" s="22">
        <v>248370150</v>
      </c>
      <c r="H69" s="22">
        <v>1532755356</v>
      </c>
      <c r="I69" s="22">
        <v>3962473665</v>
      </c>
      <c r="J69" s="22">
        <v>162089640</v>
      </c>
      <c r="K69" s="22"/>
      <c r="L69" s="22"/>
    </row>
    <row r="70" spans="1:12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22188154952</v>
      </c>
      <c r="F70" s="22">
        <v>1231672150</v>
      </c>
      <c r="G70" s="22">
        <v>674053280</v>
      </c>
      <c r="H70" s="22">
        <v>5079065148</v>
      </c>
      <c r="I70" s="22">
        <v>15052414734</v>
      </c>
      <c r="J70" s="22">
        <v>150949640</v>
      </c>
      <c r="K70" s="22"/>
      <c r="L70" s="22"/>
    </row>
    <row r="71" spans="1:12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3207057934</v>
      </c>
      <c r="F71" s="22">
        <v>1631279200</v>
      </c>
      <c r="G71" s="22">
        <v>1213510500</v>
      </c>
      <c r="H71" s="22">
        <v>161144676</v>
      </c>
      <c r="I71" s="22">
        <v>151231436</v>
      </c>
      <c r="J71" s="22">
        <v>49892122</v>
      </c>
      <c r="K71" s="22"/>
      <c r="L71" s="22"/>
    </row>
    <row r="72" spans="1:12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742377740</v>
      </c>
      <c r="F72" s="22">
        <v>230584620</v>
      </c>
      <c r="G72" s="22">
        <v>55888830</v>
      </c>
      <c r="H72" s="22">
        <v>48154297</v>
      </c>
      <c r="I72" s="22">
        <v>350982263</v>
      </c>
      <c r="J72" s="22">
        <v>56767730</v>
      </c>
      <c r="K72" s="22"/>
      <c r="L72" s="22"/>
    </row>
    <row r="73" spans="1:12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536743135</v>
      </c>
      <c r="F73" s="22">
        <v>142402930</v>
      </c>
      <c r="G73" s="22">
        <v>73492170</v>
      </c>
      <c r="H73" s="22">
        <v>75719940</v>
      </c>
      <c r="I73" s="22">
        <v>180671165</v>
      </c>
      <c r="J73" s="22">
        <v>64456930</v>
      </c>
      <c r="K73" s="22"/>
      <c r="L73" s="22"/>
    </row>
    <row r="74" spans="1:12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261429035</v>
      </c>
      <c r="F74" s="22">
        <v>62572270</v>
      </c>
      <c r="G74" s="22">
        <v>45323740</v>
      </c>
      <c r="H74" s="22">
        <v>68346900</v>
      </c>
      <c r="I74" s="22">
        <v>65037425</v>
      </c>
      <c r="J74" s="22">
        <v>20148700</v>
      </c>
      <c r="K74" s="22"/>
      <c r="L74" s="22"/>
    </row>
    <row r="75" spans="1:12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1867266767</v>
      </c>
      <c r="F75" s="22">
        <v>358583730</v>
      </c>
      <c r="G75" s="22">
        <v>346276650</v>
      </c>
      <c r="H75" s="22">
        <v>100095140</v>
      </c>
      <c r="I75" s="22">
        <v>987954777</v>
      </c>
      <c r="J75" s="22">
        <v>73020460</v>
      </c>
      <c r="K75" s="22"/>
      <c r="L75" s="22">
        <v>1336010</v>
      </c>
    </row>
    <row r="76" spans="1:12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701124443</v>
      </c>
      <c r="F76" s="22">
        <v>310224900</v>
      </c>
      <c r="G76" s="22">
        <v>103577860</v>
      </c>
      <c r="H76" s="22">
        <v>46674440</v>
      </c>
      <c r="I76" s="22">
        <v>138897943</v>
      </c>
      <c r="J76" s="22">
        <v>101749300</v>
      </c>
      <c r="K76" s="22"/>
      <c r="L76" s="22"/>
    </row>
    <row r="77" spans="1:12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1506845800</v>
      </c>
      <c r="F77" s="22">
        <v>407882550</v>
      </c>
      <c r="G77" s="22">
        <v>132327390</v>
      </c>
      <c r="H77" s="22">
        <v>115790107</v>
      </c>
      <c r="I77" s="22">
        <v>725636883</v>
      </c>
      <c r="J77" s="22">
        <v>125208870</v>
      </c>
      <c r="K77" s="22"/>
      <c r="L77" s="22"/>
    </row>
    <row r="78" spans="1:12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11323919555</v>
      </c>
      <c r="F78" s="22">
        <v>759104130</v>
      </c>
      <c r="G78" s="22">
        <v>4598648470</v>
      </c>
      <c r="H78" s="22">
        <v>1688054381</v>
      </c>
      <c r="I78" s="22">
        <v>4200657654</v>
      </c>
      <c r="J78" s="22">
        <v>77454920</v>
      </c>
      <c r="K78" s="22"/>
      <c r="L78" s="22"/>
    </row>
    <row r="79" spans="1:12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2198134477</v>
      </c>
      <c r="F79" s="22">
        <v>698276760</v>
      </c>
      <c r="G79" s="22">
        <v>271958100</v>
      </c>
      <c r="H79" s="22">
        <v>266245599</v>
      </c>
      <c r="I79" s="22">
        <v>783023868</v>
      </c>
      <c r="J79" s="22">
        <v>178630150</v>
      </c>
      <c r="K79" s="22"/>
      <c r="L79" s="22"/>
    </row>
    <row r="80" spans="1:12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836149826</v>
      </c>
      <c r="F80" s="22">
        <v>301698760</v>
      </c>
      <c r="G80" s="22">
        <v>44491370</v>
      </c>
      <c r="H80" s="22">
        <v>43170349</v>
      </c>
      <c r="I80" s="22">
        <v>399862419</v>
      </c>
      <c r="J80" s="22">
        <v>46926928</v>
      </c>
      <c r="K80" s="22"/>
      <c r="L80" s="22"/>
    </row>
    <row r="81" spans="1:12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608409855</v>
      </c>
      <c r="F81" s="22">
        <v>122967890</v>
      </c>
      <c r="G81" s="22">
        <v>22508350</v>
      </c>
      <c r="H81" s="22">
        <v>21936830</v>
      </c>
      <c r="I81" s="22">
        <v>353288625</v>
      </c>
      <c r="J81" s="22">
        <v>87708160</v>
      </c>
      <c r="K81" s="22"/>
      <c r="L81" s="22"/>
    </row>
    <row r="82" spans="1:12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2417260856</v>
      </c>
      <c r="F82" s="22">
        <v>636651450</v>
      </c>
      <c r="G82" s="22">
        <v>244784330</v>
      </c>
      <c r="H82" s="22">
        <v>322840985</v>
      </c>
      <c r="I82" s="22">
        <v>1029265071</v>
      </c>
      <c r="J82" s="22">
        <v>183719020</v>
      </c>
      <c r="K82" s="22"/>
      <c r="L82" s="22"/>
    </row>
    <row r="83" spans="1:12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1620103259</v>
      </c>
      <c r="F83" s="22">
        <v>634097630</v>
      </c>
      <c r="G83" s="22">
        <v>77728660</v>
      </c>
      <c r="H83" s="22">
        <v>117515783</v>
      </c>
      <c r="I83" s="22">
        <v>586235326</v>
      </c>
      <c r="J83" s="22">
        <v>204525860</v>
      </c>
      <c r="K83" s="22"/>
      <c r="L83" s="22"/>
    </row>
    <row r="84" spans="1:12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2131581945</v>
      </c>
      <c r="F84" s="22">
        <v>881158380</v>
      </c>
      <c r="G84" s="22">
        <v>205062410</v>
      </c>
      <c r="H84" s="22">
        <v>314769860</v>
      </c>
      <c r="I84" s="22">
        <v>639488255</v>
      </c>
      <c r="J84" s="22">
        <v>91103040</v>
      </c>
      <c r="K84" s="22"/>
      <c r="L84" s="22"/>
    </row>
    <row r="85" spans="1:12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780095177</v>
      </c>
      <c r="F85" s="22">
        <v>178145790</v>
      </c>
      <c r="G85" s="22">
        <v>26122470</v>
      </c>
      <c r="H85" s="22">
        <v>37815006</v>
      </c>
      <c r="I85" s="22">
        <v>383151641</v>
      </c>
      <c r="J85" s="22">
        <v>154860270</v>
      </c>
      <c r="K85" s="22"/>
      <c r="L85" s="22"/>
    </row>
    <row r="86" spans="1:12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1050988492</v>
      </c>
      <c r="F86" s="22">
        <v>112606610</v>
      </c>
      <c r="G86" s="22">
        <v>12164720</v>
      </c>
      <c r="H86" s="22">
        <v>45310421</v>
      </c>
      <c r="I86" s="22">
        <v>781433341</v>
      </c>
      <c r="J86" s="22">
        <v>99473400</v>
      </c>
      <c r="K86" s="22"/>
      <c r="L86" s="22"/>
    </row>
    <row r="87" spans="1:12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3013951851</v>
      </c>
      <c r="F87" s="22">
        <v>526200250</v>
      </c>
      <c r="G87" s="22">
        <v>168340890</v>
      </c>
      <c r="H87" s="22">
        <v>157676159</v>
      </c>
      <c r="I87" s="22">
        <v>2069960772</v>
      </c>
      <c r="J87" s="22">
        <v>91773780</v>
      </c>
      <c r="K87" s="22"/>
      <c r="L87" s="22"/>
    </row>
    <row r="88" spans="1:12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4379685018</v>
      </c>
      <c r="F88" s="22">
        <v>1324689120</v>
      </c>
      <c r="G88" s="22">
        <v>811915300</v>
      </c>
      <c r="H88" s="22">
        <v>632692376</v>
      </c>
      <c r="I88" s="22">
        <v>1410566502</v>
      </c>
      <c r="J88" s="22">
        <v>199821720</v>
      </c>
      <c r="K88" s="22"/>
      <c r="L88" s="22"/>
    </row>
    <row r="89" spans="1:12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2041019436</v>
      </c>
      <c r="F89" s="22">
        <v>912660910</v>
      </c>
      <c r="G89" s="22">
        <v>62221820</v>
      </c>
      <c r="H89" s="22">
        <v>96947707</v>
      </c>
      <c r="I89" s="22">
        <v>825713399</v>
      </c>
      <c r="J89" s="22">
        <v>143475600</v>
      </c>
      <c r="K89" s="22"/>
      <c r="L89" s="22"/>
    </row>
    <row r="90" spans="1:12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2382199913</v>
      </c>
      <c r="F90" s="22">
        <v>738863030</v>
      </c>
      <c r="G90" s="22">
        <v>620465880</v>
      </c>
      <c r="H90" s="22">
        <v>225271843</v>
      </c>
      <c r="I90" s="22">
        <v>782279980</v>
      </c>
      <c r="J90" s="22">
        <v>15319180</v>
      </c>
      <c r="K90" s="22"/>
      <c r="L90" s="22"/>
    </row>
    <row r="91" spans="1:12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10811925331</v>
      </c>
      <c r="F91" s="22">
        <v>5129108770</v>
      </c>
      <c r="G91" s="22">
        <v>3048016330</v>
      </c>
      <c r="H91" s="22">
        <v>846761789</v>
      </c>
      <c r="I91" s="22">
        <v>1748854832</v>
      </c>
      <c r="J91" s="22">
        <v>39183610</v>
      </c>
      <c r="K91" s="22"/>
      <c r="L91" s="22"/>
    </row>
    <row r="92" spans="1:12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372073571</v>
      </c>
      <c r="F92" s="22">
        <v>5677590</v>
      </c>
      <c r="G92" s="22">
        <v>432490</v>
      </c>
      <c r="H92" s="22">
        <v>102797373</v>
      </c>
      <c r="I92" s="22">
        <v>263145308</v>
      </c>
      <c r="J92" s="22">
        <v>20810</v>
      </c>
      <c r="K92" s="22"/>
      <c r="L92" s="22"/>
    </row>
    <row r="93" spans="1:12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3430686991</v>
      </c>
      <c r="F93" s="22">
        <v>11208330</v>
      </c>
      <c r="G93" s="22"/>
      <c r="H93" s="22">
        <v>1289762731</v>
      </c>
      <c r="I93" s="22">
        <v>2129715930</v>
      </c>
      <c r="J93" s="22"/>
      <c r="K93" s="22"/>
      <c r="L93" s="22"/>
    </row>
    <row r="94" spans="1:12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505557386</v>
      </c>
      <c r="F94" s="22">
        <v>6623760</v>
      </c>
      <c r="G94" s="22">
        <v>4907320</v>
      </c>
      <c r="H94" s="22">
        <v>113302580</v>
      </c>
      <c r="I94" s="22">
        <v>380598726</v>
      </c>
      <c r="J94" s="22">
        <v>125000</v>
      </c>
      <c r="K94" s="22"/>
      <c r="L94" s="22"/>
    </row>
    <row r="95" spans="1:12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81103918</v>
      </c>
      <c r="F95" s="22">
        <v>2292720</v>
      </c>
      <c r="G95" s="22">
        <v>1738860</v>
      </c>
      <c r="H95" s="22">
        <v>15775067</v>
      </c>
      <c r="I95" s="22">
        <v>61282921</v>
      </c>
      <c r="J95" s="22">
        <v>14350</v>
      </c>
      <c r="K95" s="22"/>
      <c r="L95" s="22"/>
    </row>
    <row r="96" spans="1:12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124772023</v>
      </c>
      <c r="F96" s="22">
        <v>2931560</v>
      </c>
      <c r="G96" s="22">
        <v>3094550</v>
      </c>
      <c r="H96" s="22">
        <v>27359244</v>
      </c>
      <c r="I96" s="22">
        <v>91288579</v>
      </c>
      <c r="J96" s="22">
        <v>98090</v>
      </c>
      <c r="K96" s="22"/>
      <c r="L96" s="22"/>
    </row>
    <row r="97" spans="1:12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298704128</v>
      </c>
      <c r="F97" s="22">
        <v>4321740</v>
      </c>
      <c r="G97" s="22">
        <v>657800</v>
      </c>
      <c r="H97" s="22">
        <v>60645387</v>
      </c>
      <c r="I97" s="22">
        <v>233021001</v>
      </c>
      <c r="J97" s="22">
        <v>58200</v>
      </c>
      <c r="K97" s="22"/>
      <c r="L97" s="22"/>
    </row>
    <row r="98" spans="1:12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113445040</v>
      </c>
      <c r="F98" s="22">
        <v>1486320</v>
      </c>
      <c r="G98" s="22">
        <v>365000</v>
      </c>
      <c r="H98" s="22">
        <v>13783470</v>
      </c>
      <c r="I98" s="22">
        <v>97758250</v>
      </c>
      <c r="J98" s="22">
        <v>52000</v>
      </c>
      <c r="K98" s="22"/>
      <c r="L98" s="22"/>
    </row>
    <row r="99" spans="1:12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1444395332</v>
      </c>
      <c r="F99" s="22">
        <v>15556820</v>
      </c>
      <c r="G99" s="22">
        <v>7459290</v>
      </c>
      <c r="H99" s="22">
        <v>147191757</v>
      </c>
      <c r="I99" s="22">
        <v>1274104455</v>
      </c>
      <c r="J99" s="22">
        <v>83010</v>
      </c>
      <c r="K99" s="22"/>
      <c r="L99" s="22"/>
    </row>
    <row r="100" spans="1:12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158339013</v>
      </c>
      <c r="F100" s="22">
        <v>1868180</v>
      </c>
      <c r="G100" s="22">
        <v>47090</v>
      </c>
      <c r="H100" s="22">
        <v>5692600</v>
      </c>
      <c r="I100" s="22">
        <v>150568843</v>
      </c>
      <c r="J100" s="22">
        <v>162300</v>
      </c>
      <c r="K100" s="22"/>
      <c r="L100" s="22"/>
    </row>
    <row r="101" spans="1:12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944069174</v>
      </c>
      <c r="F101" s="22">
        <v>13623750</v>
      </c>
      <c r="G101" s="22">
        <v>238880</v>
      </c>
      <c r="H101" s="22">
        <v>336819876</v>
      </c>
      <c r="I101" s="22">
        <v>592846168</v>
      </c>
      <c r="J101" s="22">
        <v>540500</v>
      </c>
      <c r="K101" s="22"/>
      <c r="L101" s="22"/>
    </row>
    <row r="102" spans="1:12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197216147</v>
      </c>
      <c r="F102" s="22">
        <v>3322430</v>
      </c>
      <c r="G102" s="22">
        <v>2381460</v>
      </c>
      <c r="H102" s="22">
        <v>45611337</v>
      </c>
      <c r="I102" s="22">
        <v>145836700</v>
      </c>
      <c r="J102" s="22">
        <v>64220</v>
      </c>
      <c r="K102" s="22"/>
      <c r="L102" s="22"/>
    </row>
    <row r="103" spans="1:12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123852783</v>
      </c>
      <c r="F103" s="22">
        <v>2750790</v>
      </c>
      <c r="G103" s="22">
        <v>2205160</v>
      </c>
      <c r="H103" s="22">
        <v>12772840</v>
      </c>
      <c r="I103" s="22">
        <v>106047783</v>
      </c>
      <c r="J103" s="22">
        <v>76210</v>
      </c>
      <c r="K103" s="22"/>
      <c r="L103" s="22"/>
    </row>
    <row r="104" spans="1:12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161291263</v>
      </c>
      <c r="F104" s="22">
        <v>4277790</v>
      </c>
      <c r="G104" s="22">
        <v>443280</v>
      </c>
      <c r="H104" s="22">
        <v>14537300</v>
      </c>
      <c r="I104" s="22">
        <v>141640093</v>
      </c>
      <c r="J104" s="22">
        <v>392800</v>
      </c>
      <c r="K104" s="22"/>
      <c r="L104" s="22"/>
    </row>
    <row r="105" spans="1:12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291580459</v>
      </c>
      <c r="F105" s="22">
        <v>3151820</v>
      </c>
      <c r="G105" s="22">
        <v>49000</v>
      </c>
      <c r="H105" s="22">
        <v>46791929</v>
      </c>
      <c r="I105" s="22">
        <v>241441710</v>
      </c>
      <c r="J105" s="22">
        <v>146000</v>
      </c>
      <c r="K105" s="22"/>
      <c r="L105" s="22"/>
    </row>
    <row r="106" spans="1:12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11065670847</v>
      </c>
      <c r="F106" s="22">
        <v>54395280</v>
      </c>
      <c r="G106" s="22">
        <v>411370</v>
      </c>
      <c r="H106" s="22">
        <v>1669721796</v>
      </c>
      <c r="I106" s="22">
        <v>9341142401</v>
      </c>
      <c r="J106" s="22"/>
      <c r="K106" s="22"/>
      <c r="L106" s="22"/>
    </row>
    <row r="107" spans="1:12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399470623</v>
      </c>
      <c r="F107" s="22">
        <v>5996930</v>
      </c>
      <c r="G107" s="22">
        <v>370490</v>
      </c>
      <c r="H107" s="22">
        <v>42005302</v>
      </c>
      <c r="I107" s="22">
        <v>351028901</v>
      </c>
      <c r="J107" s="22">
        <v>69000</v>
      </c>
      <c r="K107" s="22"/>
      <c r="L107" s="22"/>
    </row>
    <row r="108" spans="1:12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814464038</v>
      </c>
      <c r="F108" s="22">
        <v>11184270</v>
      </c>
      <c r="G108" s="22">
        <v>105070</v>
      </c>
      <c r="H108" s="22">
        <v>56776318</v>
      </c>
      <c r="I108" s="22">
        <v>746053380</v>
      </c>
      <c r="J108" s="22">
        <v>345000</v>
      </c>
      <c r="K108" s="22"/>
      <c r="L108" s="22"/>
    </row>
    <row r="109" spans="1:12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77728542</v>
      </c>
      <c r="F109" s="22">
        <v>1617470</v>
      </c>
      <c r="G109" s="22">
        <v>87430</v>
      </c>
      <c r="H109" s="22">
        <v>12597739</v>
      </c>
      <c r="I109" s="22">
        <v>63399443</v>
      </c>
      <c r="J109" s="22">
        <v>26460</v>
      </c>
      <c r="K109" s="22"/>
      <c r="L109" s="22"/>
    </row>
    <row r="110" spans="1:12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520388618</v>
      </c>
      <c r="F110" s="22">
        <v>8347220</v>
      </c>
      <c r="G110" s="22">
        <v>1208030</v>
      </c>
      <c r="H110" s="22">
        <v>93108342</v>
      </c>
      <c r="I110" s="22">
        <v>417570246</v>
      </c>
      <c r="J110" s="22">
        <v>154780</v>
      </c>
      <c r="K110" s="22"/>
      <c r="L110" s="22"/>
    </row>
    <row r="111" spans="1:12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1260299730</v>
      </c>
      <c r="F111" s="22">
        <v>10236530</v>
      </c>
      <c r="G111" s="22">
        <v>2558720</v>
      </c>
      <c r="H111" s="22">
        <v>168859002</v>
      </c>
      <c r="I111" s="22">
        <v>1078255448</v>
      </c>
      <c r="J111" s="22">
        <v>390030</v>
      </c>
      <c r="K111" s="22"/>
      <c r="L111" s="22"/>
    </row>
    <row r="112" spans="1:12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326208222</v>
      </c>
      <c r="F112" s="22">
        <v>3023310</v>
      </c>
      <c r="G112" s="22">
        <v>19580</v>
      </c>
      <c r="H112" s="22">
        <v>11732630</v>
      </c>
      <c r="I112" s="22">
        <v>311391942</v>
      </c>
      <c r="J112" s="22">
        <v>40760</v>
      </c>
      <c r="K112" s="22"/>
      <c r="L112" s="22"/>
    </row>
    <row r="113" spans="1:12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7336450545</v>
      </c>
      <c r="F113" s="22">
        <v>54561230</v>
      </c>
      <c r="G113" s="22">
        <v>14150380</v>
      </c>
      <c r="H113" s="22">
        <v>630870331</v>
      </c>
      <c r="I113" s="22">
        <v>6636705904</v>
      </c>
      <c r="J113" s="22">
        <v>162700</v>
      </c>
      <c r="K113" s="22"/>
      <c r="L113" s="22"/>
    </row>
    <row r="114" spans="1:12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78111168</v>
      </c>
      <c r="F114" s="22">
        <v>2075870</v>
      </c>
      <c r="G114" s="22">
        <v>106040</v>
      </c>
      <c r="H114" s="22">
        <v>20136576</v>
      </c>
      <c r="I114" s="22">
        <v>55780362</v>
      </c>
      <c r="J114" s="22">
        <v>12320</v>
      </c>
      <c r="K114" s="22"/>
      <c r="L114" s="22"/>
    </row>
    <row r="115" spans="1:12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738782878</v>
      </c>
      <c r="F115" s="22">
        <v>8000270</v>
      </c>
      <c r="G115" s="22">
        <v>5346620</v>
      </c>
      <c r="H115" s="22">
        <v>182766084</v>
      </c>
      <c r="I115" s="22">
        <v>542310904</v>
      </c>
      <c r="J115" s="22">
        <v>359000</v>
      </c>
      <c r="K115" s="22"/>
      <c r="L115" s="22"/>
    </row>
    <row r="116" spans="1:12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83660446</v>
      </c>
      <c r="F116" s="22">
        <v>1271430</v>
      </c>
      <c r="G116" s="22"/>
      <c r="H116" s="22">
        <v>6240703</v>
      </c>
      <c r="I116" s="22">
        <v>76146833</v>
      </c>
      <c r="J116" s="22">
        <v>1480</v>
      </c>
      <c r="K116" s="22"/>
      <c r="L116" s="22"/>
    </row>
    <row r="117" spans="1:12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962197636</v>
      </c>
      <c r="F117" s="22">
        <v>13527520</v>
      </c>
      <c r="G117" s="22">
        <v>312340</v>
      </c>
      <c r="H117" s="22">
        <v>117401484</v>
      </c>
      <c r="I117" s="22">
        <v>830594512</v>
      </c>
      <c r="J117" s="22">
        <v>361780</v>
      </c>
      <c r="K117" s="22"/>
      <c r="L117" s="22"/>
    </row>
    <row r="118" spans="1:12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949393256</v>
      </c>
      <c r="F118" s="22">
        <v>9195660</v>
      </c>
      <c r="G118" s="22">
        <v>2633620</v>
      </c>
      <c r="H118" s="22">
        <v>74942729</v>
      </c>
      <c r="I118" s="22">
        <v>862419147</v>
      </c>
      <c r="J118" s="22">
        <v>202100</v>
      </c>
      <c r="K118" s="22"/>
      <c r="L118" s="22"/>
    </row>
    <row r="119" spans="1:12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676159826</v>
      </c>
      <c r="F119" s="22">
        <v>8452080</v>
      </c>
      <c r="G119" s="22">
        <v>178650</v>
      </c>
      <c r="H119" s="22">
        <v>73366071</v>
      </c>
      <c r="I119" s="22">
        <v>593629505</v>
      </c>
      <c r="J119" s="22">
        <v>533520</v>
      </c>
      <c r="K119" s="22"/>
      <c r="L119" s="22"/>
    </row>
    <row r="120" spans="1:12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1185194967</v>
      </c>
      <c r="F120" s="22">
        <v>41552510</v>
      </c>
      <c r="G120" s="22">
        <v>35868130</v>
      </c>
      <c r="H120" s="22">
        <v>414367534</v>
      </c>
      <c r="I120" s="22">
        <v>693023203</v>
      </c>
      <c r="J120" s="22">
        <v>383590</v>
      </c>
      <c r="K120" s="22"/>
      <c r="L120" s="22"/>
    </row>
    <row r="121" spans="1:12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944720763</v>
      </c>
      <c r="F121" s="22">
        <v>33004760</v>
      </c>
      <c r="G121" s="22">
        <v>2668790</v>
      </c>
      <c r="H121" s="22">
        <v>200409647</v>
      </c>
      <c r="I121" s="22">
        <v>707225566</v>
      </c>
      <c r="J121" s="22">
        <v>1412000</v>
      </c>
      <c r="K121" s="22"/>
      <c r="L121" s="22"/>
    </row>
    <row r="122" spans="1:12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118361099</v>
      </c>
      <c r="F122" s="22">
        <v>2303920</v>
      </c>
      <c r="G122" s="22"/>
      <c r="H122" s="22">
        <v>19199627</v>
      </c>
      <c r="I122" s="22">
        <v>96857552</v>
      </c>
      <c r="J122" s="22"/>
      <c r="K122" s="22"/>
      <c r="L122" s="22"/>
    </row>
    <row r="123" spans="1:12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1313958776</v>
      </c>
      <c r="F123" s="22">
        <v>26550420</v>
      </c>
      <c r="G123" s="22">
        <v>37124540</v>
      </c>
      <c r="H123" s="22">
        <v>373743621</v>
      </c>
      <c r="I123" s="22">
        <v>876510895</v>
      </c>
      <c r="J123" s="22">
        <v>29300</v>
      </c>
      <c r="K123" s="22"/>
      <c r="L123" s="22"/>
    </row>
    <row r="124" spans="1:12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147953122</v>
      </c>
      <c r="F124" s="22">
        <v>3396240</v>
      </c>
      <c r="G124" s="22">
        <v>98170</v>
      </c>
      <c r="H124" s="22">
        <v>39079808</v>
      </c>
      <c r="I124" s="22">
        <v>105289424</v>
      </c>
      <c r="J124" s="22">
        <v>89480</v>
      </c>
      <c r="K124" s="22"/>
      <c r="L124" s="22"/>
    </row>
    <row r="125" spans="1:12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290089789</v>
      </c>
      <c r="F125" s="22">
        <v>7201720</v>
      </c>
      <c r="G125" s="22"/>
      <c r="H125" s="22">
        <v>59454877</v>
      </c>
      <c r="I125" s="22">
        <v>223294532</v>
      </c>
      <c r="J125" s="22">
        <v>138660</v>
      </c>
      <c r="K125" s="22"/>
      <c r="L125" s="22"/>
    </row>
    <row r="126" spans="1:12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83743708</v>
      </c>
      <c r="F126" s="22">
        <v>2527160</v>
      </c>
      <c r="G126" s="22">
        <v>276040</v>
      </c>
      <c r="H126" s="22">
        <v>24278638</v>
      </c>
      <c r="I126" s="22">
        <v>56646860</v>
      </c>
      <c r="J126" s="22">
        <v>15010</v>
      </c>
      <c r="K126" s="22"/>
      <c r="L126" s="22"/>
    </row>
    <row r="127" spans="1:12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481512534</v>
      </c>
      <c r="F127" s="22">
        <v>15450540</v>
      </c>
      <c r="G127" s="22">
        <v>1955020</v>
      </c>
      <c r="H127" s="22">
        <v>124566433</v>
      </c>
      <c r="I127" s="22">
        <v>339266531</v>
      </c>
      <c r="J127" s="22">
        <v>274010</v>
      </c>
      <c r="K127" s="22"/>
      <c r="L127" s="22"/>
    </row>
    <row r="128" spans="1:12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350589944</v>
      </c>
      <c r="F128" s="22">
        <v>8083310</v>
      </c>
      <c r="G128" s="22">
        <v>118970</v>
      </c>
      <c r="H128" s="22">
        <v>145226152</v>
      </c>
      <c r="I128" s="22">
        <v>197161512</v>
      </c>
      <c r="J128" s="22"/>
      <c r="K128" s="22"/>
      <c r="L128" s="22"/>
    </row>
    <row r="129" spans="1:12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384243601</v>
      </c>
      <c r="F129" s="22">
        <v>4286990</v>
      </c>
      <c r="G129" s="22">
        <v>668240</v>
      </c>
      <c r="H129" s="22">
        <v>27285170</v>
      </c>
      <c r="I129" s="22">
        <v>351705951</v>
      </c>
      <c r="J129" s="22">
        <v>297250</v>
      </c>
      <c r="K129" s="22"/>
      <c r="L129" s="22"/>
    </row>
    <row r="130" spans="1:12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260633833</v>
      </c>
      <c r="F130" s="22">
        <v>5677400</v>
      </c>
      <c r="G130" s="22">
        <v>180570</v>
      </c>
      <c r="H130" s="22">
        <v>44481405</v>
      </c>
      <c r="I130" s="22">
        <v>210196578</v>
      </c>
      <c r="J130" s="22">
        <v>97880</v>
      </c>
      <c r="K130" s="22"/>
      <c r="L130" s="22"/>
    </row>
    <row r="131" spans="1:12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231815925</v>
      </c>
      <c r="F131" s="22">
        <v>8293290</v>
      </c>
      <c r="G131" s="22">
        <v>1348660</v>
      </c>
      <c r="H131" s="22">
        <v>54224114</v>
      </c>
      <c r="I131" s="22">
        <v>167855231</v>
      </c>
      <c r="J131" s="22">
        <v>94630</v>
      </c>
      <c r="K131" s="22"/>
      <c r="L131" s="22"/>
    </row>
    <row r="132" spans="1:12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98247991</v>
      </c>
      <c r="F132" s="22">
        <v>1724770</v>
      </c>
      <c r="G132" s="22">
        <v>12790</v>
      </c>
      <c r="H132" s="22">
        <v>28163361</v>
      </c>
      <c r="I132" s="22">
        <v>68324590</v>
      </c>
      <c r="J132" s="22">
        <v>22480</v>
      </c>
      <c r="K132" s="22"/>
      <c r="L132" s="22"/>
    </row>
    <row r="133" spans="1:12" x14ac:dyDescent="0.25">
      <c r="A133" s="22" t="s">
        <v>125</v>
      </c>
      <c r="B133" s="22" t="s">
        <v>305</v>
      </c>
      <c r="C133" s="22" t="s">
        <v>1091</v>
      </c>
      <c r="D133" s="22" t="s">
        <v>1092</v>
      </c>
      <c r="E133" s="22">
        <v>558110455</v>
      </c>
      <c r="F133" s="22">
        <v>22708180</v>
      </c>
      <c r="G133" s="22">
        <v>98825500</v>
      </c>
      <c r="H133" s="22">
        <v>183623289</v>
      </c>
      <c r="I133" s="22">
        <v>252944866</v>
      </c>
      <c r="J133" s="22">
        <v>8620</v>
      </c>
      <c r="K133" s="22"/>
      <c r="L133" s="22"/>
    </row>
    <row r="134" spans="1:12" x14ac:dyDescent="0.25">
      <c r="A134" s="22" t="s">
        <v>125</v>
      </c>
      <c r="B134" s="22" t="s">
        <v>305</v>
      </c>
      <c r="C134" s="22" t="s">
        <v>388</v>
      </c>
      <c r="D134" s="22" t="s">
        <v>389</v>
      </c>
      <c r="E134" s="22">
        <v>317386912</v>
      </c>
      <c r="F134" s="22">
        <v>5523700</v>
      </c>
      <c r="G134" s="22">
        <v>25734670</v>
      </c>
      <c r="H134" s="22">
        <v>105265976</v>
      </c>
      <c r="I134" s="22">
        <v>180766626</v>
      </c>
      <c r="J134" s="22">
        <v>95940</v>
      </c>
      <c r="K134" s="22"/>
      <c r="L134" s="22"/>
    </row>
    <row r="135" spans="1:12" x14ac:dyDescent="0.25">
      <c r="A135" s="22" t="s">
        <v>125</v>
      </c>
      <c r="B135" s="22" t="s">
        <v>305</v>
      </c>
      <c r="C135" s="22" t="s">
        <v>390</v>
      </c>
      <c r="D135" s="22" t="s">
        <v>391</v>
      </c>
      <c r="E135" s="22">
        <v>2360518255</v>
      </c>
      <c r="F135" s="22">
        <v>18296900</v>
      </c>
      <c r="G135" s="22">
        <v>121710</v>
      </c>
      <c r="H135" s="22">
        <v>316443881</v>
      </c>
      <c r="I135" s="22">
        <v>2025169164</v>
      </c>
      <c r="J135" s="22">
        <v>486600</v>
      </c>
      <c r="K135" s="22"/>
      <c r="L135" s="22"/>
    </row>
    <row r="136" spans="1:12" x14ac:dyDescent="0.25">
      <c r="A136" s="22" t="s">
        <v>125</v>
      </c>
      <c r="B136" s="22" t="s">
        <v>305</v>
      </c>
      <c r="C136" s="22" t="s">
        <v>392</v>
      </c>
      <c r="D136" s="22" t="s">
        <v>393</v>
      </c>
      <c r="E136" s="22">
        <v>1890368515</v>
      </c>
      <c r="F136" s="22">
        <v>37236430</v>
      </c>
      <c r="G136" s="22">
        <v>293712470</v>
      </c>
      <c r="H136" s="22">
        <v>425154420</v>
      </c>
      <c r="I136" s="22">
        <v>1134259595</v>
      </c>
      <c r="J136" s="22">
        <v>5600</v>
      </c>
      <c r="K136" s="22"/>
      <c r="L136" s="22"/>
    </row>
    <row r="137" spans="1:12" x14ac:dyDescent="0.25">
      <c r="A137" s="22" t="s">
        <v>125</v>
      </c>
      <c r="B137" s="22" t="s">
        <v>305</v>
      </c>
      <c r="C137" s="22" t="s">
        <v>394</v>
      </c>
      <c r="D137" s="22" t="s">
        <v>395</v>
      </c>
      <c r="E137" s="22">
        <v>1190105164</v>
      </c>
      <c r="F137" s="22">
        <v>37681130</v>
      </c>
      <c r="G137" s="22">
        <v>63115550</v>
      </c>
      <c r="H137" s="22">
        <v>244303955</v>
      </c>
      <c r="I137" s="22">
        <v>844581609</v>
      </c>
      <c r="J137" s="22">
        <v>422920</v>
      </c>
      <c r="K137" s="22"/>
      <c r="L137" s="22"/>
    </row>
    <row r="138" spans="1:12" x14ac:dyDescent="0.25">
      <c r="A138" s="22" t="s">
        <v>125</v>
      </c>
      <c r="B138" s="22" t="s">
        <v>305</v>
      </c>
      <c r="C138" s="22" t="s">
        <v>1093</v>
      </c>
      <c r="D138" s="22" t="s">
        <v>1094</v>
      </c>
      <c r="E138" s="22">
        <v>139534587</v>
      </c>
      <c r="F138" s="22">
        <v>1896840</v>
      </c>
      <c r="G138" s="22"/>
      <c r="H138" s="22">
        <v>6472880</v>
      </c>
      <c r="I138" s="22">
        <v>131100867</v>
      </c>
      <c r="J138" s="22">
        <v>64000</v>
      </c>
      <c r="K138" s="22"/>
      <c r="L138" s="22"/>
    </row>
    <row r="139" spans="1:12" x14ac:dyDescent="0.25">
      <c r="A139" s="22" t="s">
        <v>125</v>
      </c>
      <c r="B139" s="22" t="s">
        <v>305</v>
      </c>
      <c r="C139" s="22" t="s">
        <v>396</v>
      </c>
      <c r="D139" s="22" t="s">
        <v>397</v>
      </c>
      <c r="E139" s="22">
        <v>95420719</v>
      </c>
      <c r="F139" s="22">
        <v>2122200</v>
      </c>
      <c r="G139" s="22"/>
      <c r="H139" s="22">
        <v>21220740</v>
      </c>
      <c r="I139" s="22">
        <v>71943089</v>
      </c>
      <c r="J139" s="22">
        <v>134690</v>
      </c>
      <c r="K139" s="22"/>
      <c r="L139" s="22"/>
    </row>
    <row r="140" spans="1:12" x14ac:dyDescent="0.25">
      <c r="A140" s="22" t="s">
        <v>125</v>
      </c>
      <c r="B140" s="22" t="s">
        <v>305</v>
      </c>
      <c r="C140" s="22" t="s">
        <v>398</v>
      </c>
      <c r="D140" s="22" t="s">
        <v>399</v>
      </c>
      <c r="E140" s="22">
        <v>164208907</v>
      </c>
      <c r="F140" s="22">
        <v>3012710</v>
      </c>
      <c r="G140" s="22">
        <v>211820</v>
      </c>
      <c r="H140" s="22">
        <v>24770711</v>
      </c>
      <c r="I140" s="22">
        <v>136015666</v>
      </c>
      <c r="J140" s="22">
        <v>198000</v>
      </c>
      <c r="K140" s="22"/>
      <c r="L140" s="22"/>
    </row>
    <row r="141" spans="1:12" x14ac:dyDescent="0.25">
      <c r="A141" s="22" t="s">
        <v>125</v>
      </c>
      <c r="B141" s="22" t="s">
        <v>305</v>
      </c>
      <c r="C141" s="22" t="s">
        <v>400</v>
      </c>
      <c r="D141" s="22" t="s">
        <v>401</v>
      </c>
      <c r="E141" s="22">
        <v>132464734</v>
      </c>
      <c r="F141" s="22">
        <v>1569040</v>
      </c>
      <c r="G141" s="22">
        <v>145930</v>
      </c>
      <c r="H141" s="22">
        <v>7206415</v>
      </c>
      <c r="I141" s="22">
        <v>123404179</v>
      </c>
      <c r="J141" s="22">
        <v>139170</v>
      </c>
      <c r="K141" s="22"/>
      <c r="L141" s="22"/>
    </row>
    <row r="142" spans="1:12" x14ac:dyDescent="0.25">
      <c r="A142" s="22" t="s">
        <v>125</v>
      </c>
      <c r="B142" s="22" t="s">
        <v>305</v>
      </c>
      <c r="C142" s="22" t="s">
        <v>402</v>
      </c>
      <c r="D142" s="22" t="s">
        <v>403</v>
      </c>
      <c r="E142" s="22">
        <v>267731044</v>
      </c>
      <c r="F142" s="22">
        <v>3682340</v>
      </c>
      <c r="G142" s="22">
        <v>1450090</v>
      </c>
      <c r="H142" s="22">
        <v>13029448</v>
      </c>
      <c r="I142" s="22">
        <v>249499256</v>
      </c>
      <c r="J142" s="22">
        <v>69910</v>
      </c>
      <c r="K142" s="22"/>
      <c r="L142" s="22"/>
    </row>
    <row r="143" spans="1:12" x14ac:dyDescent="0.25">
      <c r="A143" s="22" t="s">
        <v>125</v>
      </c>
      <c r="B143" s="22" t="s">
        <v>305</v>
      </c>
      <c r="C143" s="22" t="s">
        <v>404</v>
      </c>
      <c r="D143" s="22" t="s">
        <v>405</v>
      </c>
      <c r="E143" s="22">
        <v>116817863</v>
      </c>
      <c r="F143" s="22">
        <v>2168930</v>
      </c>
      <c r="G143" s="22"/>
      <c r="H143" s="22">
        <v>25698632</v>
      </c>
      <c r="I143" s="22">
        <v>88936531</v>
      </c>
      <c r="J143" s="22">
        <v>13770</v>
      </c>
      <c r="K143" s="22"/>
      <c r="L143" s="22"/>
    </row>
    <row r="144" spans="1:12" x14ac:dyDescent="0.25">
      <c r="A144" s="22" t="s">
        <v>125</v>
      </c>
      <c r="B144" s="22" t="s">
        <v>305</v>
      </c>
      <c r="C144" s="22" t="s">
        <v>406</v>
      </c>
      <c r="D144" s="22" t="s">
        <v>407</v>
      </c>
      <c r="E144" s="22">
        <v>104709853</v>
      </c>
      <c r="F144" s="22">
        <v>2477230</v>
      </c>
      <c r="G144" s="22">
        <v>115840</v>
      </c>
      <c r="H144" s="22">
        <v>24755303</v>
      </c>
      <c r="I144" s="22">
        <v>77361480</v>
      </c>
      <c r="J144" s="22"/>
      <c r="K144" s="22"/>
      <c r="L144" s="22"/>
    </row>
    <row r="145" spans="1:12" x14ac:dyDescent="0.25">
      <c r="A145" s="22" t="s">
        <v>125</v>
      </c>
      <c r="B145" s="22" t="s">
        <v>305</v>
      </c>
      <c r="C145" s="22" t="s">
        <v>408</v>
      </c>
      <c r="D145" s="22" t="s">
        <v>409</v>
      </c>
      <c r="E145" s="22">
        <v>40765097</v>
      </c>
      <c r="F145" s="22">
        <v>1497420</v>
      </c>
      <c r="G145" s="22">
        <v>66140</v>
      </c>
      <c r="H145" s="22">
        <v>8194141</v>
      </c>
      <c r="I145" s="22">
        <v>31007396</v>
      </c>
      <c r="J145" s="22"/>
      <c r="K145" s="22"/>
      <c r="L145" s="22"/>
    </row>
    <row r="146" spans="1:12" x14ac:dyDescent="0.25">
      <c r="A146" s="22" t="s">
        <v>125</v>
      </c>
      <c r="B146" s="22" t="s">
        <v>305</v>
      </c>
      <c r="C146" s="22" t="s">
        <v>410</v>
      </c>
      <c r="D146" s="22" t="s">
        <v>411</v>
      </c>
      <c r="E146" s="22">
        <v>75137646</v>
      </c>
      <c r="F146" s="22">
        <v>1489560</v>
      </c>
      <c r="G146" s="22"/>
      <c r="H146" s="22">
        <v>9736326</v>
      </c>
      <c r="I146" s="22">
        <v>63884480</v>
      </c>
      <c r="J146" s="22">
        <v>27280</v>
      </c>
      <c r="K146" s="22"/>
      <c r="L146" s="22"/>
    </row>
    <row r="147" spans="1:12" x14ac:dyDescent="0.25">
      <c r="A147" s="22" t="s">
        <v>125</v>
      </c>
      <c r="B147" s="22" t="s">
        <v>305</v>
      </c>
      <c r="C147" s="22" t="s">
        <v>412</v>
      </c>
      <c r="D147" s="22" t="s">
        <v>413</v>
      </c>
      <c r="E147" s="22">
        <v>235717438</v>
      </c>
      <c r="F147" s="22">
        <v>3682390</v>
      </c>
      <c r="G147" s="22">
        <v>128400</v>
      </c>
      <c r="H147" s="22">
        <v>30720767</v>
      </c>
      <c r="I147" s="22">
        <v>201115581</v>
      </c>
      <c r="J147" s="22">
        <v>70300</v>
      </c>
      <c r="K147" s="22"/>
      <c r="L147" s="22"/>
    </row>
    <row r="148" spans="1:12" x14ac:dyDescent="0.25">
      <c r="A148" s="22" t="s">
        <v>125</v>
      </c>
      <c r="B148" s="22" t="s">
        <v>305</v>
      </c>
      <c r="C148" s="22" t="s">
        <v>414</v>
      </c>
      <c r="D148" s="22" t="s">
        <v>415</v>
      </c>
      <c r="E148" s="22">
        <v>1396933802</v>
      </c>
      <c r="F148" s="22">
        <v>12607830</v>
      </c>
      <c r="G148" s="22">
        <v>2445640</v>
      </c>
      <c r="H148" s="22">
        <v>172054302</v>
      </c>
      <c r="I148" s="22">
        <v>1209554530</v>
      </c>
      <c r="J148" s="22">
        <v>271500</v>
      </c>
      <c r="K148" s="22"/>
      <c r="L148" s="22"/>
    </row>
    <row r="149" spans="1:12" x14ac:dyDescent="0.25">
      <c r="A149" s="22" t="s">
        <v>125</v>
      </c>
      <c r="B149" s="22" t="s">
        <v>305</v>
      </c>
      <c r="C149" s="22" t="s">
        <v>416</v>
      </c>
      <c r="D149" s="22" t="s">
        <v>417</v>
      </c>
      <c r="E149" s="22">
        <v>100610531</v>
      </c>
      <c r="F149" s="22">
        <v>1907450</v>
      </c>
      <c r="G149" s="22">
        <v>1438580</v>
      </c>
      <c r="H149" s="22">
        <v>12179098</v>
      </c>
      <c r="I149" s="22">
        <v>84999663</v>
      </c>
      <c r="J149" s="22">
        <v>85740</v>
      </c>
      <c r="K149" s="22"/>
      <c r="L149" s="22"/>
    </row>
    <row r="150" spans="1:12" x14ac:dyDescent="0.25">
      <c r="A150" s="22" t="s">
        <v>125</v>
      </c>
      <c r="B150" s="22" t="s">
        <v>305</v>
      </c>
      <c r="C150" s="22" t="s">
        <v>418</v>
      </c>
      <c r="D150" s="22" t="s">
        <v>419</v>
      </c>
      <c r="E150" s="22">
        <v>336006344</v>
      </c>
      <c r="F150" s="22">
        <v>4167240</v>
      </c>
      <c r="G150" s="22">
        <v>5511560</v>
      </c>
      <c r="H150" s="22">
        <v>56288863</v>
      </c>
      <c r="I150" s="22">
        <v>270007861</v>
      </c>
      <c r="J150" s="22">
        <v>30820</v>
      </c>
      <c r="K150" s="22"/>
      <c r="L150" s="22"/>
    </row>
    <row r="151" spans="1:12" x14ac:dyDescent="0.25">
      <c r="A151" s="22" t="s">
        <v>125</v>
      </c>
      <c r="B151" s="22" t="s">
        <v>305</v>
      </c>
      <c r="C151" s="22" t="s">
        <v>420</v>
      </c>
      <c r="D151" s="22" t="s">
        <v>421</v>
      </c>
      <c r="E151" s="22">
        <v>182379042</v>
      </c>
      <c r="F151" s="22">
        <v>1627600</v>
      </c>
      <c r="G151" s="22">
        <v>7900010</v>
      </c>
      <c r="H151" s="22">
        <v>37432547</v>
      </c>
      <c r="I151" s="22">
        <v>135401195</v>
      </c>
      <c r="J151" s="22">
        <v>17690</v>
      </c>
      <c r="K151" s="22"/>
      <c r="L151" s="22"/>
    </row>
    <row r="152" spans="1:12" x14ac:dyDescent="0.25">
      <c r="A152" s="22" t="s">
        <v>125</v>
      </c>
      <c r="B152" s="22" t="s">
        <v>305</v>
      </c>
      <c r="C152" s="22" t="s">
        <v>422</v>
      </c>
      <c r="D152" s="22" t="s">
        <v>423</v>
      </c>
      <c r="E152" s="22">
        <v>6171827735</v>
      </c>
      <c r="F152" s="22">
        <v>33165420</v>
      </c>
      <c r="G152" s="22"/>
      <c r="H152" s="22">
        <v>756162048</v>
      </c>
      <c r="I152" s="22">
        <v>5381460147</v>
      </c>
      <c r="J152" s="22">
        <v>1040120</v>
      </c>
      <c r="K152" s="22"/>
      <c r="L152" s="22"/>
    </row>
    <row r="153" spans="1:12" x14ac:dyDescent="0.25">
      <c r="A153" s="22" t="s">
        <v>125</v>
      </c>
      <c r="B153" s="22" t="s">
        <v>305</v>
      </c>
      <c r="C153" s="22" t="s">
        <v>424</v>
      </c>
      <c r="D153" s="22" t="s">
        <v>425</v>
      </c>
      <c r="E153" s="22">
        <v>1665887834</v>
      </c>
      <c r="F153" s="22">
        <v>15523530</v>
      </c>
      <c r="G153" s="22">
        <v>32040380</v>
      </c>
      <c r="H153" s="22">
        <v>374238665</v>
      </c>
      <c r="I153" s="22">
        <v>1243462149</v>
      </c>
      <c r="J153" s="22">
        <v>623110</v>
      </c>
      <c r="K153" s="22"/>
      <c r="L153" s="22"/>
    </row>
    <row r="154" spans="1:12" x14ac:dyDescent="0.25">
      <c r="A154" s="22" t="s">
        <v>125</v>
      </c>
      <c r="B154" s="22" t="s">
        <v>305</v>
      </c>
      <c r="C154" s="22" t="s">
        <v>426</v>
      </c>
      <c r="D154" s="22" t="s">
        <v>427</v>
      </c>
      <c r="E154" s="22">
        <v>122652644</v>
      </c>
      <c r="F154" s="22">
        <v>2244930</v>
      </c>
      <c r="G154" s="22">
        <v>938700</v>
      </c>
      <c r="H154" s="22">
        <v>35053524</v>
      </c>
      <c r="I154" s="22">
        <v>84337560</v>
      </c>
      <c r="J154" s="22">
        <v>77930</v>
      </c>
      <c r="K154" s="22"/>
      <c r="L154" s="22"/>
    </row>
    <row r="155" spans="1:12" x14ac:dyDescent="0.25">
      <c r="A155" s="22" t="s">
        <v>125</v>
      </c>
      <c r="B155" s="22" t="s">
        <v>305</v>
      </c>
      <c r="C155" s="22" t="s">
        <v>428</v>
      </c>
      <c r="D155" s="22" t="s">
        <v>429</v>
      </c>
      <c r="E155" s="22">
        <v>92458024</v>
      </c>
      <c r="F155" s="22">
        <v>2451120</v>
      </c>
      <c r="G155" s="22">
        <v>77000</v>
      </c>
      <c r="H155" s="22">
        <v>19248939</v>
      </c>
      <c r="I155" s="22">
        <v>70652215</v>
      </c>
      <c r="J155" s="22">
        <v>28750</v>
      </c>
      <c r="K155" s="22"/>
      <c r="L155" s="22"/>
    </row>
    <row r="156" spans="1:12" x14ac:dyDescent="0.25">
      <c r="A156" s="22" t="s">
        <v>125</v>
      </c>
      <c r="B156" s="22" t="s">
        <v>305</v>
      </c>
      <c r="C156" s="22" t="s">
        <v>430</v>
      </c>
      <c r="D156" s="22" t="s">
        <v>431</v>
      </c>
      <c r="E156" s="22">
        <v>917209715</v>
      </c>
      <c r="F156" s="22">
        <v>16234550</v>
      </c>
      <c r="G156" s="22">
        <v>357100</v>
      </c>
      <c r="H156" s="22">
        <v>251320411</v>
      </c>
      <c r="I156" s="22">
        <v>649233824</v>
      </c>
      <c r="J156" s="22">
        <v>63830</v>
      </c>
      <c r="K156" s="22"/>
      <c r="L156" s="22"/>
    </row>
    <row r="157" spans="1:12" x14ac:dyDescent="0.25">
      <c r="A157" s="22" t="s">
        <v>125</v>
      </c>
      <c r="B157" s="22" t="s">
        <v>305</v>
      </c>
      <c r="C157" s="22" t="s">
        <v>432</v>
      </c>
      <c r="D157" s="22" t="s">
        <v>433</v>
      </c>
      <c r="E157" s="22">
        <v>442466022</v>
      </c>
      <c r="F157" s="22">
        <v>7275330</v>
      </c>
      <c r="G157" s="22">
        <v>2747720</v>
      </c>
      <c r="H157" s="22">
        <v>33336612</v>
      </c>
      <c r="I157" s="22">
        <v>398709520</v>
      </c>
      <c r="J157" s="22">
        <v>396840</v>
      </c>
      <c r="K157" s="22"/>
      <c r="L157" s="22"/>
    </row>
    <row r="158" spans="1:12" x14ac:dyDescent="0.25">
      <c r="A158" s="22" t="s">
        <v>125</v>
      </c>
      <c r="B158" s="22" t="s">
        <v>305</v>
      </c>
      <c r="C158" s="22" t="s">
        <v>434</v>
      </c>
      <c r="D158" s="22" t="s">
        <v>435</v>
      </c>
      <c r="E158" s="22">
        <v>226472812</v>
      </c>
      <c r="F158" s="22">
        <v>2345710</v>
      </c>
      <c r="G158" s="22">
        <v>1816610</v>
      </c>
      <c r="H158" s="22">
        <v>37879748</v>
      </c>
      <c r="I158" s="22">
        <v>184361454</v>
      </c>
      <c r="J158" s="22">
        <v>69290</v>
      </c>
      <c r="K158" s="22"/>
      <c r="L158" s="22"/>
    </row>
    <row r="159" spans="1:12" x14ac:dyDescent="0.25">
      <c r="A159" s="22" t="s">
        <v>125</v>
      </c>
      <c r="B159" s="22" t="s">
        <v>305</v>
      </c>
      <c r="C159" s="22" t="s">
        <v>436</v>
      </c>
      <c r="D159" s="22" t="s">
        <v>437</v>
      </c>
      <c r="E159" s="22">
        <v>505266429</v>
      </c>
      <c r="F159" s="22">
        <v>6612370</v>
      </c>
      <c r="G159" s="22">
        <v>166070</v>
      </c>
      <c r="H159" s="22">
        <v>118302687</v>
      </c>
      <c r="I159" s="22">
        <v>379981902</v>
      </c>
      <c r="J159" s="22">
        <v>203400</v>
      </c>
      <c r="K159" s="22"/>
      <c r="L159" s="22"/>
    </row>
    <row r="160" spans="1:12" x14ac:dyDescent="0.25">
      <c r="A160" s="22" t="s">
        <v>125</v>
      </c>
      <c r="B160" s="22" t="s">
        <v>305</v>
      </c>
      <c r="C160" s="22" t="s">
        <v>438</v>
      </c>
      <c r="D160" s="22" t="s">
        <v>439</v>
      </c>
      <c r="E160" s="22">
        <v>890110653</v>
      </c>
      <c r="F160" s="22">
        <v>11288300</v>
      </c>
      <c r="G160" s="22">
        <v>3097630</v>
      </c>
      <c r="H160" s="22">
        <v>181661725</v>
      </c>
      <c r="I160" s="22">
        <v>693730498</v>
      </c>
      <c r="J160" s="22">
        <v>332500</v>
      </c>
      <c r="K160" s="22"/>
      <c r="L160" s="22"/>
    </row>
    <row r="161" spans="1:12" x14ac:dyDescent="0.25">
      <c r="A161" s="22" t="s">
        <v>125</v>
      </c>
      <c r="B161" s="22" t="s">
        <v>305</v>
      </c>
      <c r="C161" s="22" t="s">
        <v>440</v>
      </c>
      <c r="D161" s="22" t="s">
        <v>441</v>
      </c>
      <c r="E161" s="22">
        <v>207820472</v>
      </c>
      <c r="F161" s="22">
        <v>4100450</v>
      </c>
      <c r="G161" s="22">
        <v>40250</v>
      </c>
      <c r="H161" s="22">
        <v>61433416</v>
      </c>
      <c r="I161" s="22">
        <v>142188946</v>
      </c>
      <c r="J161" s="22">
        <v>57410</v>
      </c>
      <c r="K161" s="22"/>
      <c r="L161" s="22"/>
    </row>
    <row r="162" spans="1:12" x14ac:dyDescent="0.25">
      <c r="A162" s="22" t="s">
        <v>125</v>
      </c>
      <c r="B162" s="22" t="s">
        <v>305</v>
      </c>
      <c r="C162" s="22" t="s">
        <v>442</v>
      </c>
      <c r="D162" s="22" t="s">
        <v>443</v>
      </c>
      <c r="E162" s="22">
        <v>29134613</v>
      </c>
      <c r="F162" s="22">
        <v>2117040</v>
      </c>
      <c r="G162" s="22"/>
      <c r="H162" s="22">
        <v>11009103</v>
      </c>
      <c r="I162" s="22">
        <v>16008470</v>
      </c>
      <c r="J162" s="22"/>
      <c r="K162" s="22"/>
      <c r="L162" s="22"/>
    </row>
    <row r="163" spans="1:12" x14ac:dyDescent="0.25">
      <c r="A163" s="22" t="s">
        <v>125</v>
      </c>
      <c r="B163" s="22" t="s">
        <v>305</v>
      </c>
      <c r="C163" s="22" t="s">
        <v>444</v>
      </c>
      <c r="D163" s="22" t="s">
        <v>445</v>
      </c>
      <c r="E163" s="22">
        <v>416642586</v>
      </c>
      <c r="F163" s="22">
        <v>4909420</v>
      </c>
      <c r="G163" s="22">
        <v>70660</v>
      </c>
      <c r="H163" s="22">
        <v>23812617</v>
      </c>
      <c r="I163" s="22">
        <v>387727779</v>
      </c>
      <c r="J163" s="22">
        <v>122110</v>
      </c>
      <c r="K163" s="22"/>
      <c r="L163" s="22"/>
    </row>
    <row r="164" spans="1:12" x14ac:dyDescent="0.25">
      <c r="A164" s="22" t="s">
        <v>125</v>
      </c>
      <c r="B164" s="22" t="s">
        <v>305</v>
      </c>
      <c r="C164" s="22" t="s">
        <v>446</v>
      </c>
      <c r="D164" s="22" t="s">
        <v>447</v>
      </c>
      <c r="E164" s="22">
        <v>825330212</v>
      </c>
      <c r="F164" s="22">
        <v>11764330</v>
      </c>
      <c r="G164" s="22">
        <v>8874490</v>
      </c>
      <c r="H164" s="22">
        <v>197653458</v>
      </c>
      <c r="I164" s="22">
        <v>601302124</v>
      </c>
      <c r="J164" s="22">
        <v>5735810</v>
      </c>
      <c r="K164" s="22"/>
      <c r="L164" s="22"/>
    </row>
    <row r="165" spans="1:12" x14ac:dyDescent="0.25">
      <c r="A165" s="22" t="s">
        <v>125</v>
      </c>
      <c r="B165" s="22" t="s">
        <v>305</v>
      </c>
      <c r="C165" s="22" t="s">
        <v>448</v>
      </c>
      <c r="D165" s="22" t="s">
        <v>449</v>
      </c>
      <c r="E165" s="22">
        <v>318518635</v>
      </c>
      <c r="F165" s="22">
        <v>12644070</v>
      </c>
      <c r="G165" s="22">
        <v>19552910</v>
      </c>
      <c r="H165" s="22">
        <v>77424469</v>
      </c>
      <c r="I165" s="22">
        <v>207783626</v>
      </c>
      <c r="J165" s="22">
        <v>1113560</v>
      </c>
      <c r="K165" s="22"/>
      <c r="L165" s="22"/>
    </row>
    <row r="166" spans="1:12" x14ac:dyDescent="0.25">
      <c r="A166" s="22" t="s">
        <v>125</v>
      </c>
      <c r="B166" s="22" t="s">
        <v>305</v>
      </c>
      <c r="C166" s="22" t="s">
        <v>450</v>
      </c>
      <c r="D166" s="22" t="s">
        <v>451</v>
      </c>
      <c r="E166" s="22">
        <v>323679817</v>
      </c>
      <c r="F166" s="22">
        <v>5028440</v>
      </c>
      <c r="G166" s="22">
        <v>1552360</v>
      </c>
      <c r="H166" s="22">
        <v>77264125</v>
      </c>
      <c r="I166" s="22">
        <v>239487392</v>
      </c>
      <c r="J166" s="22">
        <v>347500</v>
      </c>
      <c r="K166" s="22"/>
      <c r="L166" s="22"/>
    </row>
    <row r="167" spans="1:12" x14ac:dyDescent="0.25">
      <c r="A167" s="22" t="s">
        <v>125</v>
      </c>
      <c r="B167" s="22" t="s">
        <v>305</v>
      </c>
      <c r="C167" s="22" t="s">
        <v>452</v>
      </c>
      <c r="D167" s="22" t="s">
        <v>453</v>
      </c>
      <c r="E167" s="22">
        <v>989789847</v>
      </c>
      <c r="F167" s="22">
        <v>12414470</v>
      </c>
      <c r="G167" s="22">
        <v>234530</v>
      </c>
      <c r="H167" s="22">
        <v>270594402</v>
      </c>
      <c r="I167" s="22">
        <v>706083165</v>
      </c>
      <c r="J167" s="22">
        <v>463280</v>
      </c>
      <c r="K167" s="22"/>
      <c r="L167" s="22"/>
    </row>
    <row r="168" spans="1:12" x14ac:dyDescent="0.25">
      <c r="A168" s="22" t="s">
        <v>125</v>
      </c>
      <c r="B168" s="22" t="s">
        <v>305</v>
      </c>
      <c r="C168" s="22" t="s">
        <v>454</v>
      </c>
      <c r="D168" s="22" t="s">
        <v>455</v>
      </c>
      <c r="E168" s="22">
        <v>90097870</v>
      </c>
      <c r="F168" s="22">
        <v>1679610</v>
      </c>
      <c r="G168" s="22"/>
      <c r="H168" s="22">
        <v>16854244</v>
      </c>
      <c r="I168" s="22">
        <v>71553426</v>
      </c>
      <c r="J168" s="22">
        <v>10590</v>
      </c>
      <c r="K168" s="22"/>
      <c r="L168" s="22"/>
    </row>
    <row r="169" spans="1:12" x14ac:dyDescent="0.25">
      <c r="A169" s="22" t="s">
        <v>125</v>
      </c>
      <c r="B169" s="22" t="s">
        <v>305</v>
      </c>
      <c r="C169" s="22" t="s">
        <v>456</v>
      </c>
      <c r="D169" s="22" t="s">
        <v>457</v>
      </c>
      <c r="E169" s="22">
        <v>317797464</v>
      </c>
      <c r="F169" s="22">
        <v>8024250</v>
      </c>
      <c r="G169" s="22">
        <v>545600</v>
      </c>
      <c r="H169" s="22">
        <v>43148663</v>
      </c>
      <c r="I169" s="22">
        <v>265654551</v>
      </c>
      <c r="J169" s="22">
        <v>424400</v>
      </c>
      <c r="K169" s="22"/>
      <c r="L169" s="22"/>
    </row>
    <row r="170" spans="1:12" x14ac:dyDescent="0.25">
      <c r="A170" s="22" t="s">
        <v>125</v>
      </c>
      <c r="B170" s="22" t="s">
        <v>305</v>
      </c>
      <c r="C170" s="22" t="s">
        <v>458</v>
      </c>
      <c r="D170" s="22" t="s">
        <v>459</v>
      </c>
      <c r="E170" s="22">
        <v>889226216</v>
      </c>
      <c r="F170" s="22">
        <v>13197970</v>
      </c>
      <c r="G170" s="22"/>
      <c r="H170" s="22">
        <v>239391125</v>
      </c>
      <c r="I170" s="22">
        <v>636634411</v>
      </c>
      <c r="J170" s="22">
        <v>2710</v>
      </c>
      <c r="K170" s="22"/>
      <c r="L170" s="22"/>
    </row>
    <row r="171" spans="1:12" x14ac:dyDescent="0.25">
      <c r="A171" s="22" t="s">
        <v>125</v>
      </c>
      <c r="B171" s="22" t="s">
        <v>305</v>
      </c>
      <c r="C171" s="22" t="s">
        <v>460</v>
      </c>
      <c r="D171" s="22" t="s">
        <v>461</v>
      </c>
      <c r="E171" s="22">
        <v>96888434</v>
      </c>
      <c r="F171" s="22">
        <v>3074350</v>
      </c>
      <c r="G171" s="22">
        <v>34300</v>
      </c>
      <c r="H171" s="22">
        <v>16790213</v>
      </c>
      <c r="I171" s="22">
        <v>76894471</v>
      </c>
      <c r="J171" s="22">
        <v>95100</v>
      </c>
      <c r="K171" s="22"/>
      <c r="L171" s="22"/>
    </row>
    <row r="172" spans="1:12" x14ac:dyDescent="0.25">
      <c r="A172" s="22" t="s">
        <v>125</v>
      </c>
      <c r="B172" s="22" t="s">
        <v>305</v>
      </c>
      <c r="C172" s="22" t="s">
        <v>462</v>
      </c>
      <c r="D172" s="22" t="s">
        <v>463</v>
      </c>
      <c r="E172" s="22">
        <v>85100128</v>
      </c>
      <c r="F172" s="22">
        <v>3400640</v>
      </c>
      <c r="G172" s="22">
        <v>13900</v>
      </c>
      <c r="H172" s="22">
        <v>16642836</v>
      </c>
      <c r="I172" s="22">
        <v>64990512</v>
      </c>
      <c r="J172" s="22">
        <v>52240</v>
      </c>
      <c r="K172" s="22"/>
      <c r="L172" s="22"/>
    </row>
    <row r="173" spans="1:12" x14ac:dyDescent="0.25">
      <c r="A173" s="22" t="s">
        <v>125</v>
      </c>
      <c r="B173" s="22" t="s">
        <v>305</v>
      </c>
      <c r="C173" s="22" t="s">
        <v>464</v>
      </c>
      <c r="D173" s="22" t="s">
        <v>465</v>
      </c>
      <c r="E173" s="22">
        <v>659840624</v>
      </c>
      <c r="F173" s="22">
        <v>9631320</v>
      </c>
      <c r="G173" s="22">
        <v>543980</v>
      </c>
      <c r="H173" s="22">
        <v>157309801</v>
      </c>
      <c r="I173" s="22">
        <v>492266203</v>
      </c>
      <c r="J173" s="22">
        <v>89320</v>
      </c>
      <c r="K173" s="22"/>
      <c r="L173" s="22"/>
    </row>
    <row r="174" spans="1:12" x14ac:dyDescent="0.25">
      <c r="A174" s="22" t="s">
        <v>125</v>
      </c>
      <c r="B174" s="22" t="s">
        <v>305</v>
      </c>
      <c r="C174" s="22" t="s">
        <v>466</v>
      </c>
      <c r="D174" s="22" t="s">
        <v>467</v>
      </c>
      <c r="E174" s="22">
        <v>67972872</v>
      </c>
      <c r="F174" s="22">
        <v>1071200</v>
      </c>
      <c r="G174" s="22">
        <v>868640</v>
      </c>
      <c r="H174" s="22">
        <v>10865528</v>
      </c>
      <c r="I174" s="22">
        <v>55138384</v>
      </c>
      <c r="J174" s="22">
        <v>29120</v>
      </c>
      <c r="K174" s="22"/>
      <c r="L174" s="22"/>
    </row>
    <row r="175" spans="1:12" x14ac:dyDescent="0.25">
      <c r="A175" s="22" t="s">
        <v>125</v>
      </c>
      <c r="B175" s="22" t="s">
        <v>305</v>
      </c>
      <c r="C175" s="22" t="s">
        <v>468</v>
      </c>
      <c r="D175" s="22" t="s">
        <v>469</v>
      </c>
      <c r="E175" s="22">
        <v>809172766</v>
      </c>
      <c r="F175" s="22">
        <v>12358840</v>
      </c>
      <c r="G175" s="22">
        <v>107500</v>
      </c>
      <c r="H175" s="22">
        <v>227948276</v>
      </c>
      <c r="I175" s="22">
        <v>568365870</v>
      </c>
      <c r="J175" s="22">
        <v>392280</v>
      </c>
      <c r="K175" s="22"/>
      <c r="L175" s="22"/>
    </row>
    <row r="176" spans="1:12" x14ac:dyDescent="0.25">
      <c r="A176" s="22" t="s">
        <v>125</v>
      </c>
      <c r="B176" s="22" t="s">
        <v>305</v>
      </c>
      <c r="C176" s="22" t="s">
        <v>470</v>
      </c>
      <c r="D176" s="22" t="s">
        <v>471</v>
      </c>
      <c r="E176" s="22">
        <v>3007217510</v>
      </c>
      <c r="F176" s="22">
        <v>30810890</v>
      </c>
      <c r="G176" s="22">
        <v>725520</v>
      </c>
      <c r="H176" s="22">
        <v>485288029</v>
      </c>
      <c r="I176" s="22">
        <v>2489412751</v>
      </c>
      <c r="J176" s="22">
        <v>980320</v>
      </c>
      <c r="K176" s="22"/>
      <c r="L176" s="22"/>
    </row>
    <row r="177" spans="1:12" x14ac:dyDescent="0.25">
      <c r="A177" s="22" t="s">
        <v>125</v>
      </c>
      <c r="B177" s="22" t="s">
        <v>305</v>
      </c>
      <c r="C177" s="22" t="s">
        <v>472</v>
      </c>
      <c r="D177" s="22" t="s">
        <v>473</v>
      </c>
      <c r="E177" s="22">
        <v>2211933840</v>
      </c>
      <c r="F177" s="22">
        <v>56676460</v>
      </c>
      <c r="G177" s="22">
        <v>620390</v>
      </c>
      <c r="H177" s="22">
        <v>296099854</v>
      </c>
      <c r="I177" s="22">
        <v>1858132356</v>
      </c>
      <c r="J177" s="22">
        <v>404780</v>
      </c>
      <c r="K177" s="22"/>
      <c r="L177" s="22"/>
    </row>
    <row r="178" spans="1:12" x14ac:dyDescent="0.25">
      <c r="A178" s="22" t="s">
        <v>125</v>
      </c>
      <c r="B178" s="22" t="s">
        <v>305</v>
      </c>
      <c r="C178" s="22" t="s">
        <v>474</v>
      </c>
      <c r="D178" s="22" t="s">
        <v>475</v>
      </c>
      <c r="E178" s="22">
        <v>425867058</v>
      </c>
      <c r="F178" s="22">
        <v>13238790</v>
      </c>
      <c r="G178" s="22">
        <v>76870</v>
      </c>
      <c r="H178" s="22">
        <v>85272459</v>
      </c>
      <c r="I178" s="22">
        <v>327124939</v>
      </c>
      <c r="J178" s="22">
        <v>154000</v>
      </c>
      <c r="K178" s="22"/>
      <c r="L178" s="22"/>
    </row>
    <row r="179" spans="1:12" x14ac:dyDescent="0.25">
      <c r="A179" s="22" t="s">
        <v>125</v>
      </c>
      <c r="B179" s="22" t="s">
        <v>305</v>
      </c>
      <c r="C179" s="22" t="s">
        <v>476</v>
      </c>
      <c r="D179" s="22" t="s">
        <v>477</v>
      </c>
      <c r="E179" s="22">
        <v>78263605</v>
      </c>
      <c r="F179" s="22">
        <v>8351680</v>
      </c>
      <c r="G179" s="22">
        <v>864680</v>
      </c>
      <c r="H179" s="22">
        <v>21181487</v>
      </c>
      <c r="I179" s="22">
        <v>47865758</v>
      </c>
      <c r="J179" s="22"/>
      <c r="K179" s="22"/>
      <c r="L179" s="22"/>
    </row>
    <row r="180" spans="1:12" x14ac:dyDescent="0.25">
      <c r="A180" s="22" t="s">
        <v>125</v>
      </c>
      <c r="B180" s="22" t="s">
        <v>305</v>
      </c>
      <c r="C180" s="22" t="s">
        <v>478</v>
      </c>
      <c r="D180" s="22" t="s">
        <v>479</v>
      </c>
      <c r="E180" s="22">
        <v>2751010943</v>
      </c>
      <c r="F180" s="22">
        <v>23100350</v>
      </c>
      <c r="G180" s="22">
        <v>1154120</v>
      </c>
      <c r="H180" s="22">
        <v>318035600</v>
      </c>
      <c r="I180" s="22">
        <v>2408356673</v>
      </c>
      <c r="J180" s="22">
        <v>364200</v>
      </c>
      <c r="K180" s="22"/>
      <c r="L180" s="22"/>
    </row>
    <row r="181" spans="1:12" x14ac:dyDescent="0.25">
      <c r="A181" s="22" t="s">
        <v>125</v>
      </c>
      <c r="B181" s="22" t="s">
        <v>305</v>
      </c>
      <c r="C181" s="22" t="s">
        <v>480</v>
      </c>
      <c r="D181" s="22" t="s">
        <v>481</v>
      </c>
      <c r="E181" s="22">
        <v>1193414486</v>
      </c>
      <c r="F181" s="22">
        <v>18943920</v>
      </c>
      <c r="G181" s="22">
        <v>72190860</v>
      </c>
      <c r="H181" s="22">
        <v>250335002</v>
      </c>
      <c r="I181" s="22">
        <v>851212944</v>
      </c>
      <c r="J181" s="22">
        <v>229400</v>
      </c>
      <c r="K181" s="22"/>
      <c r="L181" s="22">
        <v>502360</v>
      </c>
    </row>
    <row r="182" spans="1:12" x14ac:dyDescent="0.25">
      <c r="A182" s="22" t="s">
        <v>125</v>
      </c>
      <c r="B182" s="22" t="s">
        <v>305</v>
      </c>
      <c r="C182" s="22" t="s">
        <v>482</v>
      </c>
      <c r="D182" s="22" t="s">
        <v>483</v>
      </c>
      <c r="E182" s="22">
        <v>103701681</v>
      </c>
      <c r="F182" s="22">
        <v>3188070</v>
      </c>
      <c r="G182" s="22">
        <v>968860</v>
      </c>
      <c r="H182" s="22">
        <v>18312006</v>
      </c>
      <c r="I182" s="22">
        <v>81232745</v>
      </c>
      <c r="J182" s="22"/>
      <c r="K182" s="22"/>
      <c r="L182" s="22"/>
    </row>
    <row r="183" spans="1:12" x14ac:dyDescent="0.25">
      <c r="A183" s="22" t="s">
        <v>125</v>
      </c>
      <c r="B183" s="22" t="s">
        <v>305</v>
      </c>
      <c r="C183" s="22" t="s">
        <v>1095</v>
      </c>
      <c r="D183" s="22" t="s">
        <v>1096</v>
      </c>
      <c r="E183" s="22">
        <v>342511667</v>
      </c>
      <c r="F183" s="22">
        <v>5259450</v>
      </c>
      <c r="G183" s="22">
        <v>1656090</v>
      </c>
      <c r="H183" s="22">
        <v>56481970</v>
      </c>
      <c r="I183" s="22">
        <v>278903157</v>
      </c>
      <c r="J183" s="22">
        <v>211000</v>
      </c>
      <c r="K183" s="22"/>
      <c r="L183" s="22"/>
    </row>
    <row r="184" spans="1:12" x14ac:dyDescent="0.25">
      <c r="A184" s="22" t="s">
        <v>125</v>
      </c>
      <c r="B184" s="22" t="s">
        <v>305</v>
      </c>
      <c r="C184" s="22" t="s">
        <v>484</v>
      </c>
      <c r="D184" s="22" t="s">
        <v>485</v>
      </c>
      <c r="E184" s="22">
        <v>253008497</v>
      </c>
      <c r="F184" s="22">
        <v>5436070</v>
      </c>
      <c r="G184" s="22">
        <v>1782330</v>
      </c>
      <c r="H184" s="22">
        <v>48247796</v>
      </c>
      <c r="I184" s="22">
        <v>197278401</v>
      </c>
      <c r="J184" s="22">
        <v>263900</v>
      </c>
      <c r="K184" s="22"/>
      <c r="L184" s="22"/>
    </row>
    <row r="185" spans="1:12" x14ac:dyDescent="0.25">
      <c r="A185" s="22" t="s">
        <v>125</v>
      </c>
      <c r="B185" s="22" t="s">
        <v>305</v>
      </c>
      <c r="C185" s="22" t="s">
        <v>1097</v>
      </c>
      <c r="D185" s="22" t="s">
        <v>1098</v>
      </c>
      <c r="E185" s="22">
        <v>90339773</v>
      </c>
      <c r="F185" s="22">
        <v>1975550</v>
      </c>
      <c r="G185" s="22">
        <v>261890</v>
      </c>
      <c r="H185" s="22">
        <v>14957629</v>
      </c>
      <c r="I185" s="22">
        <v>73119704</v>
      </c>
      <c r="J185" s="22">
        <v>25000</v>
      </c>
      <c r="K185" s="22"/>
      <c r="L185" s="22"/>
    </row>
    <row r="186" spans="1:12" x14ac:dyDescent="0.25">
      <c r="A186" s="22" t="s">
        <v>125</v>
      </c>
      <c r="B186" s="22" t="s">
        <v>305</v>
      </c>
      <c r="C186" s="22" t="s">
        <v>486</v>
      </c>
      <c r="D186" s="22" t="s">
        <v>487</v>
      </c>
      <c r="E186" s="22">
        <v>76387528</v>
      </c>
      <c r="F186" s="22">
        <v>2518800</v>
      </c>
      <c r="G186" s="22">
        <v>26980</v>
      </c>
      <c r="H186" s="22">
        <v>11441384</v>
      </c>
      <c r="I186" s="22">
        <v>62393204</v>
      </c>
      <c r="J186" s="22">
        <v>7160</v>
      </c>
      <c r="K186" s="22"/>
      <c r="L186" s="22"/>
    </row>
    <row r="187" spans="1:12" x14ac:dyDescent="0.25">
      <c r="A187" s="22" t="s">
        <v>125</v>
      </c>
      <c r="B187" s="22" t="s">
        <v>305</v>
      </c>
      <c r="C187" s="22" t="s">
        <v>488</v>
      </c>
      <c r="D187" s="22" t="s">
        <v>489</v>
      </c>
      <c r="E187" s="22">
        <v>214655125</v>
      </c>
      <c r="F187" s="22">
        <v>5739270</v>
      </c>
      <c r="G187" s="22">
        <v>521000</v>
      </c>
      <c r="H187" s="22">
        <v>72295890</v>
      </c>
      <c r="I187" s="22">
        <v>136033065</v>
      </c>
      <c r="J187" s="22">
        <v>65900</v>
      </c>
      <c r="K187" s="22"/>
      <c r="L187" s="22"/>
    </row>
    <row r="188" spans="1:12" x14ac:dyDescent="0.25">
      <c r="A188" s="22" t="s">
        <v>125</v>
      </c>
      <c r="B188" s="22" t="s">
        <v>305</v>
      </c>
      <c r="C188" s="22" t="s">
        <v>490</v>
      </c>
      <c r="D188" s="22" t="s">
        <v>491</v>
      </c>
      <c r="E188" s="22">
        <v>98122172</v>
      </c>
      <c r="F188" s="22">
        <v>1948240</v>
      </c>
      <c r="G188" s="22">
        <v>453460</v>
      </c>
      <c r="H188" s="22">
        <v>15784152</v>
      </c>
      <c r="I188" s="22">
        <v>79869470</v>
      </c>
      <c r="J188" s="22">
        <v>66850</v>
      </c>
      <c r="K188" s="22"/>
      <c r="L188" s="22"/>
    </row>
    <row r="189" spans="1:12" x14ac:dyDescent="0.25">
      <c r="A189" s="22" t="s">
        <v>125</v>
      </c>
      <c r="B189" s="22" t="s">
        <v>305</v>
      </c>
      <c r="C189" s="22" t="s">
        <v>492</v>
      </c>
      <c r="D189" s="22" t="s">
        <v>493</v>
      </c>
      <c r="E189" s="22">
        <v>687710952</v>
      </c>
      <c r="F189" s="22">
        <v>25198750</v>
      </c>
      <c r="G189" s="22">
        <v>1580940</v>
      </c>
      <c r="H189" s="22">
        <v>164750416</v>
      </c>
      <c r="I189" s="22">
        <v>495983786</v>
      </c>
      <c r="J189" s="22">
        <v>197060</v>
      </c>
      <c r="K189" s="22"/>
      <c r="L189" s="22"/>
    </row>
    <row r="190" spans="1:12" x14ac:dyDescent="0.25">
      <c r="A190" s="22" t="s">
        <v>125</v>
      </c>
      <c r="B190" s="22" t="s">
        <v>305</v>
      </c>
      <c r="C190" s="22" t="s">
        <v>494</v>
      </c>
      <c r="D190" s="22" t="s">
        <v>495</v>
      </c>
      <c r="E190" s="22">
        <v>586096164</v>
      </c>
      <c r="F190" s="22">
        <v>19668350</v>
      </c>
      <c r="G190" s="22">
        <v>1683900</v>
      </c>
      <c r="H190" s="22">
        <v>155322954</v>
      </c>
      <c r="I190" s="22">
        <v>409355370</v>
      </c>
      <c r="J190" s="22">
        <v>65590</v>
      </c>
      <c r="K190" s="22"/>
      <c r="L190" s="22"/>
    </row>
    <row r="191" spans="1:12" x14ac:dyDescent="0.25">
      <c r="A191" s="22" t="s">
        <v>125</v>
      </c>
      <c r="B191" s="22" t="s">
        <v>305</v>
      </c>
      <c r="C191" s="22" t="s">
        <v>496</v>
      </c>
      <c r="D191" s="22" t="s">
        <v>497</v>
      </c>
      <c r="E191" s="22">
        <v>93748414</v>
      </c>
      <c r="F191" s="22">
        <v>2361590</v>
      </c>
      <c r="G191" s="22">
        <v>769810</v>
      </c>
      <c r="H191" s="22">
        <v>19635621</v>
      </c>
      <c r="I191" s="22">
        <v>70966663</v>
      </c>
      <c r="J191" s="22">
        <v>14730</v>
      </c>
      <c r="K191" s="22"/>
      <c r="L191" s="22"/>
    </row>
    <row r="192" spans="1:12" x14ac:dyDescent="0.25">
      <c r="A192" s="22" t="s">
        <v>125</v>
      </c>
      <c r="B192" s="22" t="s">
        <v>305</v>
      </c>
      <c r="C192" s="22" t="s">
        <v>498</v>
      </c>
      <c r="D192" s="22" t="s">
        <v>499</v>
      </c>
      <c r="E192" s="22">
        <v>240296314</v>
      </c>
      <c r="F192" s="22">
        <v>3519760</v>
      </c>
      <c r="G192" s="22">
        <v>895750</v>
      </c>
      <c r="H192" s="22">
        <v>37950596</v>
      </c>
      <c r="I192" s="22">
        <v>197819718</v>
      </c>
      <c r="J192" s="22">
        <v>110490</v>
      </c>
      <c r="K192" s="22"/>
      <c r="L192" s="22"/>
    </row>
    <row r="193" spans="1:12" x14ac:dyDescent="0.25">
      <c r="A193" s="22" t="s">
        <v>125</v>
      </c>
      <c r="B193" s="22" t="s">
        <v>305</v>
      </c>
      <c r="C193" s="22" t="s">
        <v>500</v>
      </c>
      <c r="D193" s="22" t="s">
        <v>501</v>
      </c>
      <c r="E193" s="22">
        <v>905594511</v>
      </c>
      <c r="F193" s="22">
        <v>13767870</v>
      </c>
      <c r="G193" s="22">
        <v>8984780</v>
      </c>
      <c r="H193" s="22">
        <v>239448988</v>
      </c>
      <c r="I193" s="22">
        <v>643219423</v>
      </c>
      <c r="J193" s="22">
        <v>173450</v>
      </c>
      <c r="K193" s="22"/>
      <c r="L193" s="22"/>
    </row>
    <row r="194" spans="1:12" x14ac:dyDescent="0.25">
      <c r="A194" s="22" t="s">
        <v>125</v>
      </c>
      <c r="B194" s="22" t="s">
        <v>305</v>
      </c>
      <c r="C194" s="22" t="s">
        <v>502</v>
      </c>
      <c r="D194" s="22" t="s">
        <v>503</v>
      </c>
      <c r="E194" s="22">
        <v>183369544</v>
      </c>
      <c r="F194" s="22">
        <v>3789940</v>
      </c>
      <c r="G194" s="22">
        <v>2758390</v>
      </c>
      <c r="H194" s="22">
        <v>33604556</v>
      </c>
      <c r="I194" s="22">
        <v>143114418</v>
      </c>
      <c r="J194" s="22">
        <v>102240</v>
      </c>
      <c r="K194" s="22"/>
      <c r="L194" s="22"/>
    </row>
    <row r="195" spans="1:12" x14ac:dyDescent="0.25">
      <c r="A195" s="22" t="s">
        <v>125</v>
      </c>
      <c r="B195" s="22" t="s">
        <v>305</v>
      </c>
      <c r="C195" s="22" t="s">
        <v>504</v>
      </c>
      <c r="D195" s="22" t="s">
        <v>505</v>
      </c>
      <c r="E195" s="22">
        <v>599357332</v>
      </c>
      <c r="F195" s="22">
        <v>8932760</v>
      </c>
      <c r="G195" s="22">
        <v>3013710</v>
      </c>
      <c r="H195" s="22">
        <v>172216363</v>
      </c>
      <c r="I195" s="22">
        <v>414712099</v>
      </c>
      <c r="J195" s="22">
        <v>482400</v>
      </c>
      <c r="K195" s="22"/>
      <c r="L195" s="22"/>
    </row>
    <row r="196" spans="1:12" x14ac:dyDescent="0.25">
      <c r="A196" s="22" t="s">
        <v>125</v>
      </c>
      <c r="B196" s="22" t="s">
        <v>305</v>
      </c>
      <c r="C196" s="22" t="s">
        <v>506</v>
      </c>
      <c r="D196" s="22" t="s">
        <v>507</v>
      </c>
      <c r="E196" s="22">
        <v>1867446883</v>
      </c>
      <c r="F196" s="22">
        <v>31105950</v>
      </c>
      <c r="G196" s="22">
        <v>193321100</v>
      </c>
      <c r="H196" s="22">
        <v>574112194</v>
      </c>
      <c r="I196" s="22">
        <v>1068883639</v>
      </c>
      <c r="J196" s="22">
        <v>24000</v>
      </c>
      <c r="K196" s="22"/>
      <c r="L196" s="22"/>
    </row>
    <row r="197" spans="1:12" x14ac:dyDescent="0.25">
      <c r="A197" s="22" t="s">
        <v>125</v>
      </c>
      <c r="B197" s="22" t="s">
        <v>508</v>
      </c>
      <c r="C197" s="22" t="s">
        <v>509</v>
      </c>
      <c r="D197" s="22" t="s">
        <v>510</v>
      </c>
      <c r="E197" s="22">
        <v>64686319</v>
      </c>
      <c r="F197" s="22">
        <v>1115710</v>
      </c>
      <c r="G197" s="22"/>
      <c r="H197" s="22">
        <v>9824784</v>
      </c>
      <c r="I197" s="22">
        <v>53692825</v>
      </c>
      <c r="J197" s="22">
        <v>53000</v>
      </c>
      <c r="K197" s="22"/>
      <c r="L197" s="22"/>
    </row>
    <row r="198" spans="1:12" x14ac:dyDescent="0.25">
      <c r="A198" s="22" t="s">
        <v>125</v>
      </c>
      <c r="B198" s="22" t="s">
        <v>508</v>
      </c>
      <c r="C198" s="22" t="s">
        <v>511</v>
      </c>
      <c r="D198" s="22" t="s">
        <v>512</v>
      </c>
      <c r="E198" s="22">
        <v>191430285</v>
      </c>
      <c r="F198" s="22">
        <v>1892290</v>
      </c>
      <c r="G198" s="22">
        <v>156450</v>
      </c>
      <c r="H198" s="22">
        <v>9361725</v>
      </c>
      <c r="I198" s="22">
        <v>180004220</v>
      </c>
      <c r="J198" s="22">
        <v>15600</v>
      </c>
      <c r="K198" s="22"/>
      <c r="L198" s="22"/>
    </row>
    <row r="199" spans="1:12" x14ac:dyDescent="0.25">
      <c r="A199" s="22" t="s">
        <v>125</v>
      </c>
      <c r="B199" s="22" t="s">
        <v>508</v>
      </c>
      <c r="C199" s="22" t="s">
        <v>513</v>
      </c>
      <c r="D199" s="22" t="s">
        <v>514</v>
      </c>
      <c r="E199" s="22">
        <v>106594116</v>
      </c>
      <c r="F199" s="22">
        <v>1518760</v>
      </c>
      <c r="G199" s="22">
        <v>29375300</v>
      </c>
      <c r="H199" s="22">
        <v>14371273</v>
      </c>
      <c r="I199" s="22">
        <v>61286783</v>
      </c>
      <c r="J199" s="22">
        <v>42000</v>
      </c>
      <c r="K199" s="22"/>
      <c r="L199" s="22"/>
    </row>
    <row r="200" spans="1:12" x14ac:dyDescent="0.25">
      <c r="A200" s="22" t="s">
        <v>125</v>
      </c>
      <c r="B200" s="22" t="s">
        <v>508</v>
      </c>
      <c r="C200" s="22" t="s">
        <v>515</v>
      </c>
      <c r="D200" s="22" t="s">
        <v>516</v>
      </c>
      <c r="E200" s="22">
        <v>9806114</v>
      </c>
      <c r="F200" s="22">
        <v>322810</v>
      </c>
      <c r="G200" s="22">
        <v>113540</v>
      </c>
      <c r="H200" s="22">
        <v>2546312</v>
      </c>
      <c r="I200" s="22">
        <v>6823452</v>
      </c>
      <c r="J200" s="22"/>
      <c r="K200" s="22"/>
      <c r="L200" s="22"/>
    </row>
    <row r="201" spans="1:12" x14ac:dyDescent="0.25">
      <c r="A201" s="22" t="s">
        <v>125</v>
      </c>
      <c r="B201" s="22" t="s">
        <v>508</v>
      </c>
      <c r="C201" s="22" t="s">
        <v>517</v>
      </c>
      <c r="D201" s="22" t="s">
        <v>518</v>
      </c>
      <c r="E201" s="22">
        <v>12954708</v>
      </c>
      <c r="F201" s="22">
        <v>946140</v>
      </c>
      <c r="G201" s="22"/>
      <c r="H201" s="22">
        <v>516060</v>
      </c>
      <c r="I201" s="22">
        <v>11492508</v>
      </c>
      <c r="J201" s="22"/>
      <c r="K201" s="22"/>
      <c r="L201" s="22"/>
    </row>
    <row r="202" spans="1:12" x14ac:dyDescent="0.25">
      <c r="A202" s="22" t="s">
        <v>125</v>
      </c>
      <c r="B202" s="22" t="s">
        <v>508</v>
      </c>
      <c r="C202" s="22" t="s">
        <v>519</v>
      </c>
      <c r="D202" s="22" t="s">
        <v>520</v>
      </c>
      <c r="E202" s="22">
        <v>32095610</v>
      </c>
      <c r="F202" s="22">
        <v>1066240</v>
      </c>
      <c r="G202" s="22">
        <v>10380</v>
      </c>
      <c r="H202" s="22">
        <v>4471105</v>
      </c>
      <c r="I202" s="22">
        <v>26547885</v>
      </c>
      <c r="J202" s="22"/>
      <c r="K202" s="22"/>
      <c r="L202" s="22"/>
    </row>
    <row r="203" spans="1:12" x14ac:dyDescent="0.25">
      <c r="A203" s="22" t="s">
        <v>125</v>
      </c>
      <c r="B203" s="22" t="s">
        <v>508</v>
      </c>
      <c r="C203" s="22" t="s">
        <v>1099</v>
      </c>
      <c r="D203" s="22" t="s">
        <v>1100</v>
      </c>
      <c r="E203" s="22">
        <v>16359349</v>
      </c>
      <c r="F203" s="22">
        <v>173950</v>
      </c>
      <c r="G203" s="22"/>
      <c r="H203" s="22">
        <v>2861807</v>
      </c>
      <c r="I203" s="22">
        <v>13323222</v>
      </c>
      <c r="J203" s="22">
        <v>370</v>
      </c>
      <c r="K203" s="22"/>
      <c r="L203" s="22"/>
    </row>
    <row r="204" spans="1:12" x14ac:dyDescent="0.25">
      <c r="A204" s="22" t="s">
        <v>125</v>
      </c>
      <c r="B204" s="22" t="s">
        <v>508</v>
      </c>
      <c r="C204" s="22" t="s">
        <v>521</v>
      </c>
      <c r="D204" s="22" t="s">
        <v>522</v>
      </c>
      <c r="E204" s="22">
        <v>107533931</v>
      </c>
      <c r="F204" s="22">
        <v>1015130</v>
      </c>
      <c r="G204" s="22">
        <v>9330</v>
      </c>
      <c r="H204" s="22">
        <v>3606620</v>
      </c>
      <c r="I204" s="22">
        <v>102887741</v>
      </c>
      <c r="J204" s="22">
        <v>15110</v>
      </c>
      <c r="K204" s="22"/>
      <c r="L204" s="22"/>
    </row>
    <row r="205" spans="1:12" x14ac:dyDescent="0.25">
      <c r="A205" s="22" t="s">
        <v>125</v>
      </c>
      <c r="B205" s="22" t="s">
        <v>508</v>
      </c>
      <c r="C205" s="22" t="s">
        <v>523</v>
      </c>
      <c r="D205" s="22" t="s">
        <v>524</v>
      </c>
      <c r="E205" s="22">
        <v>21150567</v>
      </c>
      <c r="F205" s="22">
        <v>602170</v>
      </c>
      <c r="G205" s="22">
        <v>46350</v>
      </c>
      <c r="H205" s="22">
        <v>2007907</v>
      </c>
      <c r="I205" s="22">
        <v>18494140</v>
      </c>
      <c r="J205" s="22"/>
      <c r="K205" s="22"/>
      <c r="L205" s="22"/>
    </row>
    <row r="206" spans="1:12" x14ac:dyDescent="0.25">
      <c r="A206" s="22" t="s">
        <v>125</v>
      </c>
      <c r="B206" s="22" t="s">
        <v>508</v>
      </c>
      <c r="C206" s="22" t="s">
        <v>525</v>
      </c>
      <c r="D206" s="22" t="s">
        <v>526</v>
      </c>
      <c r="E206" s="22">
        <v>34680460</v>
      </c>
      <c r="F206" s="22">
        <v>531810</v>
      </c>
      <c r="G206" s="22"/>
      <c r="H206" s="22">
        <v>1246390</v>
      </c>
      <c r="I206" s="22">
        <v>32902260</v>
      </c>
      <c r="J206" s="22"/>
      <c r="K206" s="22"/>
      <c r="L206" s="22"/>
    </row>
    <row r="207" spans="1:12" x14ac:dyDescent="0.25">
      <c r="A207" s="22" t="s">
        <v>125</v>
      </c>
      <c r="B207" s="22" t="s">
        <v>508</v>
      </c>
      <c r="C207" s="22" t="s">
        <v>527</v>
      </c>
      <c r="D207" s="22" t="s">
        <v>528</v>
      </c>
      <c r="E207" s="22">
        <v>108866713</v>
      </c>
      <c r="F207" s="22">
        <v>4050580</v>
      </c>
      <c r="G207" s="22">
        <v>55770</v>
      </c>
      <c r="H207" s="22">
        <v>25010985</v>
      </c>
      <c r="I207" s="22">
        <v>79656378</v>
      </c>
      <c r="J207" s="22">
        <v>93000</v>
      </c>
      <c r="K207" s="22"/>
      <c r="L207" s="22"/>
    </row>
    <row r="208" spans="1:12" x14ac:dyDescent="0.25">
      <c r="A208" s="22" t="s">
        <v>125</v>
      </c>
      <c r="B208" s="22" t="s">
        <v>508</v>
      </c>
      <c r="C208" s="22" t="s">
        <v>529</v>
      </c>
      <c r="D208" s="22" t="s">
        <v>530</v>
      </c>
      <c r="E208" s="22">
        <v>32211847</v>
      </c>
      <c r="F208" s="22">
        <v>1119130</v>
      </c>
      <c r="G208" s="22">
        <v>49390</v>
      </c>
      <c r="H208" s="22">
        <v>2166540</v>
      </c>
      <c r="I208" s="22">
        <v>28864567</v>
      </c>
      <c r="J208" s="22">
        <v>12220</v>
      </c>
      <c r="K208" s="22"/>
      <c r="L208" s="22"/>
    </row>
    <row r="209" spans="1:12" x14ac:dyDescent="0.25">
      <c r="A209" s="22" t="s">
        <v>125</v>
      </c>
      <c r="B209" s="22" t="s">
        <v>508</v>
      </c>
      <c r="C209" s="22" t="s">
        <v>1101</v>
      </c>
      <c r="D209" s="22" t="s">
        <v>1102</v>
      </c>
      <c r="E209" s="22">
        <v>27645742</v>
      </c>
      <c r="F209" s="22">
        <v>2849700</v>
      </c>
      <c r="G209" s="22">
        <v>59190</v>
      </c>
      <c r="H209" s="22">
        <v>2260440</v>
      </c>
      <c r="I209" s="22">
        <v>22468722</v>
      </c>
      <c r="J209" s="22">
        <v>7690</v>
      </c>
      <c r="K209" s="22"/>
      <c r="L209" s="22"/>
    </row>
    <row r="210" spans="1:12" x14ac:dyDescent="0.25">
      <c r="A210" s="22" t="s">
        <v>125</v>
      </c>
      <c r="B210" s="22" t="s">
        <v>508</v>
      </c>
      <c r="C210" s="22" t="s">
        <v>531</v>
      </c>
      <c r="D210" s="22" t="s">
        <v>532</v>
      </c>
      <c r="E210" s="22">
        <v>25033768</v>
      </c>
      <c r="F210" s="22">
        <v>781060</v>
      </c>
      <c r="G210" s="22">
        <v>241010</v>
      </c>
      <c r="H210" s="22">
        <v>1493309</v>
      </c>
      <c r="I210" s="22">
        <v>22387229</v>
      </c>
      <c r="J210" s="22">
        <v>131160</v>
      </c>
      <c r="K210" s="22"/>
      <c r="L210" s="22"/>
    </row>
    <row r="211" spans="1:12" x14ac:dyDescent="0.25">
      <c r="A211" s="22" t="s">
        <v>125</v>
      </c>
      <c r="B211" s="22" t="s">
        <v>508</v>
      </c>
      <c r="C211" s="22" t="s">
        <v>533</v>
      </c>
      <c r="D211" s="22" t="s">
        <v>534</v>
      </c>
      <c r="E211" s="22">
        <v>87155075</v>
      </c>
      <c r="F211" s="22">
        <v>8293350</v>
      </c>
      <c r="G211" s="22">
        <v>604230</v>
      </c>
      <c r="H211" s="22">
        <v>17290945</v>
      </c>
      <c r="I211" s="22">
        <v>60938300</v>
      </c>
      <c r="J211" s="22">
        <v>28250</v>
      </c>
      <c r="K211" s="22"/>
      <c r="L211" s="22"/>
    </row>
    <row r="212" spans="1:12" x14ac:dyDescent="0.25">
      <c r="A212" s="22" t="s">
        <v>125</v>
      </c>
      <c r="B212" s="22" t="s">
        <v>508</v>
      </c>
      <c r="C212" s="22" t="s">
        <v>1103</v>
      </c>
      <c r="D212" s="22" t="s">
        <v>1104</v>
      </c>
      <c r="E212" s="22">
        <v>52682303</v>
      </c>
      <c r="F212" s="22">
        <v>1227570</v>
      </c>
      <c r="G212" s="22">
        <v>104380</v>
      </c>
      <c r="H212" s="22">
        <v>9829102</v>
      </c>
      <c r="I212" s="22">
        <v>41513111</v>
      </c>
      <c r="J212" s="22">
        <v>8140</v>
      </c>
      <c r="K212" s="22"/>
      <c r="L212" s="22"/>
    </row>
    <row r="213" spans="1:12" x14ac:dyDescent="0.25">
      <c r="A213" s="22" t="s">
        <v>125</v>
      </c>
      <c r="B213" s="22" t="s">
        <v>508</v>
      </c>
      <c r="C213" s="22" t="s">
        <v>1105</v>
      </c>
      <c r="D213" s="22" t="s">
        <v>1106</v>
      </c>
      <c r="E213" s="22">
        <v>43012712</v>
      </c>
      <c r="F213" s="22">
        <v>887040</v>
      </c>
      <c r="G213" s="22"/>
      <c r="H213" s="22">
        <v>2167285</v>
      </c>
      <c r="I213" s="22">
        <v>39946387</v>
      </c>
      <c r="J213" s="22">
        <v>12000</v>
      </c>
      <c r="K213" s="22"/>
      <c r="L213" s="22"/>
    </row>
    <row r="214" spans="1:12" x14ac:dyDescent="0.25">
      <c r="A214" s="22" t="s">
        <v>125</v>
      </c>
      <c r="B214" s="22" t="s">
        <v>508</v>
      </c>
      <c r="C214" s="22" t="s">
        <v>535</v>
      </c>
      <c r="D214" s="22" t="s">
        <v>536</v>
      </c>
      <c r="E214" s="22">
        <v>21470393</v>
      </c>
      <c r="F214" s="22">
        <v>733530</v>
      </c>
      <c r="G214" s="22">
        <v>25460</v>
      </c>
      <c r="H214" s="22">
        <v>1803439</v>
      </c>
      <c r="I214" s="22">
        <v>18899414</v>
      </c>
      <c r="J214" s="22">
        <v>8550</v>
      </c>
      <c r="K214" s="22"/>
      <c r="L214" s="22"/>
    </row>
    <row r="215" spans="1:12" x14ac:dyDescent="0.25">
      <c r="A215" s="22" t="s">
        <v>125</v>
      </c>
      <c r="B215" s="22" t="s">
        <v>508</v>
      </c>
      <c r="C215" s="22" t="s">
        <v>537</v>
      </c>
      <c r="D215" s="22" t="s">
        <v>538</v>
      </c>
      <c r="E215" s="22">
        <v>38220633</v>
      </c>
      <c r="F215" s="22">
        <v>1095690</v>
      </c>
      <c r="G215" s="22">
        <v>39500</v>
      </c>
      <c r="H215" s="22">
        <v>10339150</v>
      </c>
      <c r="I215" s="22">
        <v>26733293</v>
      </c>
      <c r="J215" s="22">
        <v>13000</v>
      </c>
      <c r="K215" s="22"/>
      <c r="L215" s="22"/>
    </row>
    <row r="216" spans="1:12" x14ac:dyDescent="0.25">
      <c r="A216" s="22" t="s">
        <v>125</v>
      </c>
      <c r="B216" s="22" t="s">
        <v>508</v>
      </c>
      <c r="C216" s="22" t="s">
        <v>1107</v>
      </c>
      <c r="D216" s="22" t="s">
        <v>1108</v>
      </c>
      <c r="E216" s="22">
        <v>27155435</v>
      </c>
      <c r="F216" s="22">
        <v>707750</v>
      </c>
      <c r="G216" s="22">
        <v>127460</v>
      </c>
      <c r="H216" s="22">
        <v>2980078</v>
      </c>
      <c r="I216" s="22">
        <v>23340147</v>
      </c>
      <c r="J216" s="22"/>
      <c r="K216" s="22"/>
      <c r="L216" s="22"/>
    </row>
    <row r="217" spans="1:12" x14ac:dyDescent="0.25">
      <c r="A217" s="22" t="s">
        <v>125</v>
      </c>
      <c r="B217" s="22" t="s">
        <v>508</v>
      </c>
      <c r="C217" s="22" t="s">
        <v>539</v>
      </c>
      <c r="D217" s="22" t="s">
        <v>540</v>
      </c>
      <c r="E217" s="22">
        <v>21612304</v>
      </c>
      <c r="F217" s="22">
        <v>4015820</v>
      </c>
      <c r="G217" s="22">
        <v>277090</v>
      </c>
      <c r="H217" s="22">
        <v>1671180</v>
      </c>
      <c r="I217" s="22">
        <v>15630664</v>
      </c>
      <c r="J217" s="22">
        <v>17550</v>
      </c>
      <c r="K217" s="22"/>
      <c r="L217" s="22"/>
    </row>
    <row r="218" spans="1:12" x14ac:dyDescent="0.25">
      <c r="A218" s="22" t="s">
        <v>125</v>
      </c>
      <c r="B218" s="22" t="s">
        <v>508</v>
      </c>
      <c r="C218" s="22" t="s">
        <v>541</v>
      </c>
      <c r="D218" s="22" t="s">
        <v>542</v>
      </c>
      <c r="E218" s="22">
        <v>22801343</v>
      </c>
      <c r="F218" s="22">
        <v>3001410</v>
      </c>
      <c r="G218" s="22"/>
      <c r="H218" s="22">
        <v>1323407</v>
      </c>
      <c r="I218" s="22">
        <v>18273376</v>
      </c>
      <c r="J218" s="22">
        <v>203150</v>
      </c>
      <c r="K218" s="22"/>
      <c r="L218" s="22"/>
    </row>
    <row r="219" spans="1:12" x14ac:dyDescent="0.25">
      <c r="A219" s="22" t="s">
        <v>125</v>
      </c>
      <c r="B219" s="22" t="s">
        <v>508</v>
      </c>
      <c r="C219" s="22" t="s">
        <v>543</v>
      </c>
      <c r="D219" s="22" t="s">
        <v>544</v>
      </c>
      <c r="E219" s="22">
        <v>79298910</v>
      </c>
      <c r="F219" s="22">
        <v>1123990</v>
      </c>
      <c r="G219" s="22">
        <v>61100</v>
      </c>
      <c r="H219" s="22">
        <v>2153137</v>
      </c>
      <c r="I219" s="22">
        <v>75903803</v>
      </c>
      <c r="J219" s="22">
        <v>56880</v>
      </c>
      <c r="K219" s="22"/>
      <c r="L219" s="22"/>
    </row>
    <row r="220" spans="1:12" x14ac:dyDescent="0.25">
      <c r="A220" s="22" t="s">
        <v>125</v>
      </c>
      <c r="B220" s="22" t="s">
        <v>508</v>
      </c>
      <c r="C220" s="22" t="s">
        <v>545</v>
      </c>
      <c r="D220" s="22" t="s">
        <v>546</v>
      </c>
      <c r="E220" s="22">
        <v>32815529</v>
      </c>
      <c r="F220" s="22">
        <v>839940</v>
      </c>
      <c r="G220" s="22">
        <v>59740</v>
      </c>
      <c r="H220" s="22">
        <v>1774935</v>
      </c>
      <c r="I220" s="22">
        <v>30137114</v>
      </c>
      <c r="J220" s="22">
        <v>3800</v>
      </c>
      <c r="K220" s="22"/>
      <c r="L220" s="22"/>
    </row>
    <row r="221" spans="1:12" x14ac:dyDescent="0.25">
      <c r="A221" s="22" t="s">
        <v>125</v>
      </c>
      <c r="B221" s="22" t="s">
        <v>508</v>
      </c>
      <c r="C221" s="22" t="s">
        <v>547</v>
      </c>
      <c r="D221" s="22" t="s">
        <v>548</v>
      </c>
      <c r="E221" s="22">
        <v>57919105</v>
      </c>
      <c r="F221" s="22">
        <v>1820940</v>
      </c>
      <c r="G221" s="22">
        <v>94910</v>
      </c>
      <c r="H221" s="22">
        <v>14890727</v>
      </c>
      <c r="I221" s="22">
        <v>41112528</v>
      </c>
      <c r="J221" s="22"/>
      <c r="K221" s="22"/>
      <c r="L221" s="22"/>
    </row>
    <row r="222" spans="1:12" x14ac:dyDescent="0.25">
      <c r="A222" s="22" t="s">
        <v>125</v>
      </c>
      <c r="B222" s="22" t="s">
        <v>508</v>
      </c>
      <c r="C222" s="22" t="s">
        <v>549</v>
      </c>
      <c r="D222" s="22" t="s">
        <v>550</v>
      </c>
      <c r="E222" s="22">
        <v>23935873</v>
      </c>
      <c r="F222" s="22">
        <v>635880</v>
      </c>
      <c r="G222" s="22"/>
      <c r="H222" s="22">
        <v>8813603</v>
      </c>
      <c r="I222" s="22">
        <v>14478780</v>
      </c>
      <c r="J222" s="22">
        <v>7610</v>
      </c>
      <c r="K222" s="22"/>
      <c r="L222" s="22"/>
    </row>
    <row r="223" spans="1:12" x14ac:dyDescent="0.25">
      <c r="A223" s="22" t="s">
        <v>125</v>
      </c>
      <c r="B223" s="22" t="s">
        <v>508</v>
      </c>
      <c r="C223" s="22" t="s">
        <v>551</v>
      </c>
      <c r="D223" s="22" t="s">
        <v>552</v>
      </c>
      <c r="E223" s="22">
        <v>20950135</v>
      </c>
      <c r="F223" s="22">
        <v>607230</v>
      </c>
      <c r="G223" s="22"/>
      <c r="H223" s="22">
        <v>3493104</v>
      </c>
      <c r="I223" s="22">
        <v>16822301</v>
      </c>
      <c r="J223" s="22">
        <v>27500</v>
      </c>
      <c r="K223" s="22"/>
      <c r="L223" s="22"/>
    </row>
    <row r="224" spans="1:12" x14ac:dyDescent="0.25">
      <c r="A224" s="22" t="s">
        <v>125</v>
      </c>
      <c r="B224" s="22" t="s">
        <v>508</v>
      </c>
      <c r="C224" s="22" t="s">
        <v>553</v>
      </c>
      <c r="D224" s="22" t="s">
        <v>554</v>
      </c>
      <c r="E224" s="22">
        <v>50657743</v>
      </c>
      <c r="F224" s="22">
        <v>1000120</v>
      </c>
      <c r="G224" s="22"/>
      <c r="H224" s="22">
        <v>6170850</v>
      </c>
      <c r="I224" s="22">
        <v>43446773</v>
      </c>
      <c r="J224" s="22">
        <v>40000</v>
      </c>
      <c r="K224" s="22"/>
      <c r="L224" s="22"/>
    </row>
    <row r="225" spans="1:12" x14ac:dyDescent="0.25">
      <c r="A225" s="22" t="s">
        <v>125</v>
      </c>
      <c r="B225" s="22" t="s">
        <v>508</v>
      </c>
      <c r="C225" s="22" t="s">
        <v>555</v>
      </c>
      <c r="D225" s="22" t="s">
        <v>556</v>
      </c>
      <c r="E225" s="22">
        <v>11859640</v>
      </c>
      <c r="F225" s="22">
        <v>442750</v>
      </c>
      <c r="G225" s="22"/>
      <c r="H225" s="22">
        <v>1617924</v>
      </c>
      <c r="I225" s="22">
        <v>9798966</v>
      </c>
      <c r="J225" s="22"/>
      <c r="K225" s="22"/>
      <c r="L225" s="22"/>
    </row>
    <row r="226" spans="1:12" x14ac:dyDescent="0.25">
      <c r="A226" s="22" t="s">
        <v>125</v>
      </c>
      <c r="B226" s="22" t="s">
        <v>508</v>
      </c>
      <c r="C226" s="22" t="s">
        <v>557</v>
      </c>
      <c r="D226" s="22" t="s">
        <v>558</v>
      </c>
      <c r="E226" s="22">
        <v>92372839</v>
      </c>
      <c r="F226" s="22">
        <v>1530630</v>
      </c>
      <c r="G226" s="22"/>
      <c r="H226" s="22">
        <v>10126110</v>
      </c>
      <c r="I226" s="22">
        <v>80638099</v>
      </c>
      <c r="J226" s="22">
        <v>78000</v>
      </c>
      <c r="K226" s="22"/>
      <c r="L226" s="22"/>
    </row>
    <row r="227" spans="1:12" x14ac:dyDescent="0.25">
      <c r="A227" s="22" t="s">
        <v>125</v>
      </c>
      <c r="B227" s="22" t="s">
        <v>508</v>
      </c>
      <c r="C227" s="22" t="s">
        <v>559</v>
      </c>
      <c r="D227" s="22" t="s">
        <v>560</v>
      </c>
      <c r="E227" s="22">
        <v>16847033</v>
      </c>
      <c r="F227" s="22">
        <v>578370</v>
      </c>
      <c r="G227" s="22">
        <v>62000</v>
      </c>
      <c r="H227" s="22">
        <v>2842690</v>
      </c>
      <c r="I227" s="22">
        <v>13346103</v>
      </c>
      <c r="J227" s="22">
        <v>17870</v>
      </c>
      <c r="K227" s="22"/>
      <c r="L227" s="22"/>
    </row>
    <row r="228" spans="1:12" x14ac:dyDescent="0.25">
      <c r="A228" s="22" t="s">
        <v>125</v>
      </c>
      <c r="B228" s="22" t="s">
        <v>508</v>
      </c>
      <c r="C228" s="22" t="s">
        <v>1109</v>
      </c>
      <c r="D228" s="22" t="s">
        <v>1110</v>
      </c>
      <c r="E228" s="22">
        <v>13940061</v>
      </c>
      <c r="F228" s="22">
        <v>572390</v>
      </c>
      <c r="G228" s="22"/>
      <c r="H228" s="22">
        <v>1012120</v>
      </c>
      <c r="I228" s="22">
        <v>12342281</v>
      </c>
      <c r="J228" s="22">
        <v>13270</v>
      </c>
      <c r="K228" s="22"/>
      <c r="L228" s="22"/>
    </row>
    <row r="229" spans="1:12" x14ac:dyDescent="0.25">
      <c r="A229" s="22" t="s">
        <v>125</v>
      </c>
      <c r="B229" s="22" t="s">
        <v>508</v>
      </c>
      <c r="C229" s="22" t="s">
        <v>1111</v>
      </c>
      <c r="D229" s="22" t="s">
        <v>1112</v>
      </c>
      <c r="E229" s="22">
        <v>21459246</v>
      </c>
      <c r="F229" s="22">
        <v>665760</v>
      </c>
      <c r="G229" s="22">
        <v>38840</v>
      </c>
      <c r="H229" s="22">
        <v>1473470</v>
      </c>
      <c r="I229" s="22">
        <v>19266306</v>
      </c>
      <c r="J229" s="22">
        <v>14870</v>
      </c>
      <c r="K229" s="22"/>
      <c r="L229" s="22"/>
    </row>
    <row r="230" spans="1:12" x14ac:dyDescent="0.25">
      <c r="A230" s="22" t="s">
        <v>125</v>
      </c>
      <c r="B230" s="22" t="s">
        <v>508</v>
      </c>
      <c r="C230" s="22" t="s">
        <v>561</v>
      </c>
      <c r="D230" s="22" t="s">
        <v>562</v>
      </c>
      <c r="E230" s="22">
        <v>107780904</v>
      </c>
      <c r="F230" s="22">
        <v>1471580</v>
      </c>
      <c r="G230" s="22">
        <v>331720</v>
      </c>
      <c r="H230" s="22">
        <v>8024480</v>
      </c>
      <c r="I230" s="22">
        <v>97916844</v>
      </c>
      <c r="J230" s="22">
        <v>36280</v>
      </c>
      <c r="K230" s="22"/>
      <c r="L230" s="22"/>
    </row>
    <row r="231" spans="1:12" x14ac:dyDescent="0.25">
      <c r="A231" s="22" t="s">
        <v>125</v>
      </c>
      <c r="B231" s="22" t="s">
        <v>508</v>
      </c>
      <c r="C231" s="22" t="s">
        <v>563</v>
      </c>
      <c r="D231" s="22" t="s">
        <v>564</v>
      </c>
      <c r="E231" s="22">
        <v>8322946</v>
      </c>
      <c r="F231" s="22">
        <v>99710</v>
      </c>
      <c r="G231" s="22"/>
      <c r="H231" s="22">
        <v>236836</v>
      </c>
      <c r="I231" s="22">
        <v>7986400</v>
      </c>
      <c r="J231" s="22"/>
      <c r="K231" s="22"/>
      <c r="L231" s="22"/>
    </row>
    <row r="232" spans="1:12" x14ac:dyDescent="0.25">
      <c r="A232" s="22" t="s">
        <v>125</v>
      </c>
      <c r="B232" s="22" t="s">
        <v>508</v>
      </c>
      <c r="C232" s="22" t="s">
        <v>565</v>
      </c>
      <c r="D232" s="22" t="s">
        <v>566</v>
      </c>
      <c r="E232" s="22">
        <v>28760443</v>
      </c>
      <c r="F232" s="22">
        <v>1079840</v>
      </c>
      <c r="G232" s="22">
        <v>141260</v>
      </c>
      <c r="H232" s="22">
        <v>2671280</v>
      </c>
      <c r="I232" s="22">
        <v>24868063</v>
      </c>
      <c r="J232" s="22"/>
      <c r="K232" s="22"/>
      <c r="L232" s="22"/>
    </row>
    <row r="233" spans="1:12" x14ac:dyDescent="0.25">
      <c r="A233" s="22" t="s">
        <v>125</v>
      </c>
      <c r="B233" s="22" t="s">
        <v>508</v>
      </c>
      <c r="C233" s="22" t="s">
        <v>567</v>
      </c>
      <c r="D233" s="22" t="s">
        <v>568</v>
      </c>
      <c r="E233" s="22">
        <v>22817310</v>
      </c>
      <c r="F233" s="22">
        <v>585460</v>
      </c>
      <c r="G233" s="22">
        <v>154180</v>
      </c>
      <c r="H233" s="22">
        <v>2196230</v>
      </c>
      <c r="I233" s="22">
        <v>19864040</v>
      </c>
      <c r="J233" s="22">
        <v>17400</v>
      </c>
      <c r="K233" s="22"/>
      <c r="L233" s="22"/>
    </row>
    <row r="234" spans="1:12" x14ac:dyDescent="0.25">
      <c r="A234" s="22" t="s">
        <v>125</v>
      </c>
      <c r="B234" s="22" t="s">
        <v>508</v>
      </c>
      <c r="C234" s="22" t="s">
        <v>569</v>
      </c>
      <c r="D234" s="22" t="s">
        <v>570</v>
      </c>
      <c r="E234" s="22">
        <v>9001791</v>
      </c>
      <c r="F234" s="22">
        <v>366140</v>
      </c>
      <c r="G234" s="22"/>
      <c r="H234" s="22">
        <v>1402665</v>
      </c>
      <c r="I234" s="22">
        <v>7217936</v>
      </c>
      <c r="J234" s="22">
        <v>15050</v>
      </c>
      <c r="K234" s="22"/>
      <c r="L234" s="22"/>
    </row>
    <row r="235" spans="1:12" x14ac:dyDescent="0.25">
      <c r="A235" s="22" t="s">
        <v>125</v>
      </c>
      <c r="B235" s="22" t="s">
        <v>508</v>
      </c>
      <c r="C235" s="22" t="s">
        <v>571</v>
      </c>
      <c r="D235" s="22" t="s">
        <v>572</v>
      </c>
      <c r="E235" s="22">
        <v>54668168</v>
      </c>
      <c r="F235" s="22">
        <v>1008640</v>
      </c>
      <c r="G235" s="22">
        <v>151560</v>
      </c>
      <c r="H235" s="22">
        <v>10491297</v>
      </c>
      <c r="I235" s="22">
        <v>42994661</v>
      </c>
      <c r="J235" s="22">
        <v>22010</v>
      </c>
      <c r="K235" s="22"/>
      <c r="L235" s="22"/>
    </row>
    <row r="236" spans="1:12" x14ac:dyDescent="0.25">
      <c r="A236" s="22" t="s">
        <v>125</v>
      </c>
      <c r="B236" s="22" t="s">
        <v>508</v>
      </c>
      <c r="C236" s="22" t="s">
        <v>573</v>
      </c>
      <c r="D236" s="22" t="s">
        <v>574</v>
      </c>
      <c r="E236" s="22">
        <v>67974235</v>
      </c>
      <c r="F236" s="22">
        <v>1938690</v>
      </c>
      <c r="G236" s="22">
        <v>39930</v>
      </c>
      <c r="H236" s="22">
        <v>7928798</v>
      </c>
      <c r="I236" s="22">
        <v>58030607</v>
      </c>
      <c r="J236" s="22">
        <v>36210</v>
      </c>
      <c r="K236" s="22"/>
      <c r="L236" s="22"/>
    </row>
    <row r="237" spans="1:12" x14ac:dyDescent="0.25">
      <c r="A237" s="22" t="s">
        <v>125</v>
      </c>
      <c r="B237" s="22" t="s">
        <v>508</v>
      </c>
      <c r="C237" s="22" t="s">
        <v>575</v>
      </c>
      <c r="D237" s="22" t="s">
        <v>576</v>
      </c>
      <c r="E237" s="22">
        <v>15719385</v>
      </c>
      <c r="F237" s="22">
        <v>593790</v>
      </c>
      <c r="G237" s="22">
        <v>26380</v>
      </c>
      <c r="H237" s="22">
        <v>2096270</v>
      </c>
      <c r="I237" s="22">
        <v>12995185</v>
      </c>
      <c r="J237" s="22">
        <v>7760</v>
      </c>
      <c r="K237" s="22"/>
      <c r="L237" s="22"/>
    </row>
    <row r="238" spans="1:12" x14ac:dyDescent="0.25">
      <c r="A238" s="22" t="s">
        <v>125</v>
      </c>
      <c r="B238" s="22" t="s">
        <v>508</v>
      </c>
      <c r="C238" s="22" t="s">
        <v>577</v>
      </c>
      <c r="D238" s="22" t="s">
        <v>578</v>
      </c>
      <c r="E238" s="22">
        <v>41257741</v>
      </c>
      <c r="F238" s="22">
        <v>1256190</v>
      </c>
      <c r="G238" s="22">
        <v>145140</v>
      </c>
      <c r="H238" s="22">
        <v>3530885</v>
      </c>
      <c r="I238" s="22">
        <v>36300586</v>
      </c>
      <c r="J238" s="22">
        <v>24940</v>
      </c>
      <c r="K238" s="22"/>
      <c r="L238" s="22"/>
    </row>
    <row r="239" spans="1:12" x14ac:dyDescent="0.25">
      <c r="A239" s="22" t="s">
        <v>125</v>
      </c>
      <c r="B239" s="22" t="s">
        <v>508</v>
      </c>
      <c r="C239" s="22" t="s">
        <v>579</v>
      </c>
      <c r="D239" s="22" t="s">
        <v>580</v>
      </c>
      <c r="E239" s="22">
        <v>31861064</v>
      </c>
      <c r="F239" s="22">
        <v>600480</v>
      </c>
      <c r="G239" s="22"/>
      <c r="H239" s="22">
        <v>1843573</v>
      </c>
      <c r="I239" s="22">
        <v>29414681</v>
      </c>
      <c r="J239" s="22">
        <v>2330</v>
      </c>
      <c r="K239" s="22"/>
      <c r="L239" s="22"/>
    </row>
    <row r="240" spans="1:12" x14ac:dyDescent="0.25">
      <c r="A240" s="22" t="s">
        <v>125</v>
      </c>
      <c r="B240" s="22" t="s">
        <v>508</v>
      </c>
      <c r="C240" s="22" t="s">
        <v>581</v>
      </c>
      <c r="D240" s="22" t="s">
        <v>582</v>
      </c>
      <c r="E240" s="22">
        <v>7529245</v>
      </c>
      <c r="F240" s="22">
        <v>186790</v>
      </c>
      <c r="G240" s="22">
        <v>60800</v>
      </c>
      <c r="H240" s="22">
        <v>1545260</v>
      </c>
      <c r="I240" s="22">
        <v>5732115</v>
      </c>
      <c r="J240" s="22">
        <v>4280</v>
      </c>
      <c r="K240" s="22"/>
      <c r="L240" s="22"/>
    </row>
    <row r="241" spans="1:12" x14ac:dyDescent="0.25">
      <c r="A241" s="22" t="s">
        <v>125</v>
      </c>
      <c r="B241" s="22" t="s">
        <v>508</v>
      </c>
      <c r="C241" s="22" t="s">
        <v>583</v>
      </c>
      <c r="D241" s="22" t="s">
        <v>584</v>
      </c>
      <c r="E241" s="22">
        <v>50365541</v>
      </c>
      <c r="F241" s="22">
        <v>638690</v>
      </c>
      <c r="G241" s="22"/>
      <c r="H241" s="22">
        <v>1308111</v>
      </c>
      <c r="I241" s="22">
        <v>48418740</v>
      </c>
      <c r="J241" s="22"/>
      <c r="K241" s="22"/>
      <c r="L241" s="22"/>
    </row>
    <row r="242" spans="1:12" x14ac:dyDescent="0.25">
      <c r="A242" s="22" t="s">
        <v>125</v>
      </c>
      <c r="B242" s="22" t="s">
        <v>508</v>
      </c>
      <c r="C242" s="22" t="s">
        <v>585</v>
      </c>
      <c r="D242" s="22" t="s">
        <v>586</v>
      </c>
      <c r="E242" s="22">
        <v>8122642</v>
      </c>
      <c r="F242" s="22">
        <v>345620</v>
      </c>
      <c r="G242" s="22"/>
      <c r="H242" s="22">
        <v>1032650</v>
      </c>
      <c r="I242" s="22">
        <v>6744372</v>
      </c>
      <c r="J242" s="22"/>
      <c r="K242" s="22"/>
      <c r="L242" s="22"/>
    </row>
    <row r="243" spans="1:12" x14ac:dyDescent="0.25">
      <c r="A243" s="22" t="s">
        <v>125</v>
      </c>
      <c r="B243" s="22" t="s">
        <v>508</v>
      </c>
      <c r="C243" s="22" t="s">
        <v>587</v>
      </c>
      <c r="D243" s="22" t="s">
        <v>588</v>
      </c>
      <c r="E243" s="22">
        <v>22375353</v>
      </c>
      <c r="F243" s="22">
        <v>411100</v>
      </c>
      <c r="G243" s="22"/>
      <c r="H243" s="22">
        <v>708720</v>
      </c>
      <c r="I243" s="22">
        <v>21254283</v>
      </c>
      <c r="J243" s="22">
        <v>1250</v>
      </c>
      <c r="K243" s="22"/>
      <c r="L243" s="22"/>
    </row>
    <row r="244" spans="1:12" x14ac:dyDescent="0.25">
      <c r="A244" s="22" t="s">
        <v>125</v>
      </c>
      <c r="B244" s="22" t="s">
        <v>508</v>
      </c>
      <c r="C244" s="22" t="s">
        <v>589</v>
      </c>
      <c r="D244" s="22" t="s">
        <v>590</v>
      </c>
      <c r="E244" s="22">
        <v>21998135</v>
      </c>
      <c r="F244" s="22">
        <v>846700</v>
      </c>
      <c r="G244" s="22">
        <v>3312000</v>
      </c>
      <c r="H244" s="22">
        <v>4476430</v>
      </c>
      <c r="I244" s="22">
        <v>13333575</v>
      </c>
      <c r="J244" s="22">
        <v>29430</v>
      </c>
      <c r="K244" s="22"/>
      <c r="L244" s="22"/>
    </row>
    <row r="245" spans="1:12" x14ac:dyDescent="0.25">
      <c r="A245" s="22" t="s">
        <v>125</v>
      </c>
      <c r="B245" s="22" t="s">
        <v>508</v>
      </c>
      <c r="C245" s="22" t="s">
        <v>591</v>
      </c>
      <c r="D245" s="22" t="s">
        <v>592</v>
      </c>
      <c r="E245" s="22">
        <v>26855417</v>
      </c>
      <c r="F245" s="22">
        <v>2495550</v>
      </c>
      <c r="G245" s="22">
        <v>915930</v>
      </c>
      <c r="H245" s="22">
        <v>6159613</v>
      </c>
      <c r="I245" s="22">
        <v>17265944</v>
      </c>
      <c r="J245" s="22">
        <v>18380</v>
      </c>
      <c r="K245" s="22"/>
      <c r="L245" s="22"/>
    </row>
    <row r="246" spans="1:12" x14ac:dyDescent="0.25">
      <c r="A246" s="22" t="s">
        <v>125</v>
      </c>
      <c r="B246" s="22" t="s">
        <v>508</v>
      </c>
      <c r="C246" s="22" t="s">
        <v>593</v>
      </c>
      <c r="D246" s="22" t="s">
        <v>594</v>
      </c>
      <c r="E246" s="22">
        <v>11969009</v>
      </c>
      <c r="F246" s="22">
        <v>461480</v>
      </c>
      <c r="G246" s="22"/>
      <c r="H246" s="22">
        <v>1102384</v>
      </c>
      <c r="I246" s="22">
        <v>10403285</v>
      </c>
      <c r="J246" s="22">
        <v>1860</v>
      </c>
      <c r="K246" s="22"/>
      <c r="L246" s="22"/>
    </row>
    <row r="247" spans="1:12" x14ac:dyDescent="0.25">
      <c r="A247" s="22" t="s">
        <v>125</v>
      </c>
      <c r="B247" s="22" t="s">
        <v>508</v>
      </c>
      <c r="C247" s="22" t="s">
        <v>595</v>
      </c>
      <c r="D247" s="22" t="s">
        <v>596</v>
      </c>
      <c r="E247" s="22">
        <v>16748307</v>
      </c>
      <c r="F247" s="22">
        <v>407460</v>
      </c>
      <c r="G247" s="22">
        <v>2089280</v>
      </c>
      <c r="H247" s="22">
        <v>2255400</v>
      </c>
      <c r="I247" s="22">
        <v>11995167</v>
      </c>
      <c r="J247" s="22">
        <v>1000</v>
      </c>
      <c r="K247" s="22"/>
      <c r="L247" s="22"/>
    </row>
    <row r="248" spans="1:12" x14ac:dyDescent="0.25">
      <c r="A248" s="22" t="s">
        <v>125</v>
      </c>
      <c r="B248" s="22" t="s">
        <v>508</v>
      </c>
      <c r="C248" s="22" t="s">
        <v>597</v>
      </c>
      <c r="D248" s="22" t="s">
        <v>598</v>
      </c>
      <c r="E248" s="22">
        <v>12827955</v>
      </c>
      <c r="F248" s="22">
        <v>1220140</v>
      </c>
      <c r="G248" s="22">
        <v>55080</v>
      </c>
      <c r="H248" s="22">
        <v>1956361</v>
      </c>
      <c r="I248" s="22">
        <v>9596374</v>
      </c>
      <c r="J248" s="22"/>
      <c r="K248" s="22"/>
      <c r="L248" s="22"/>
    </row>
    <row r="249" spans="1:12" x14ac:dyDescent="0.25">
      <c r="A249" s="22" t="s">
        <v>125</v>
      </c>
      <c r="B249" s="22" t="s">
        <v>508</v>
      </c>
      <c r="C249" s="22" t="s">
        <v>599</v>
      </c>
      <c r="D249" s="22" t="s">
        <v>600</v>
      </c>
      <c r="E249" s="22">
        <v>45011279</v>
      </c>
      <c r="F249" s="22">
        <v>1194140</v>
      </c>
      <c r="G249" s="22">
        <v>443420</v>
      </c>
      <c r="H249" s="22">
        <v>6464740</v>
      </c>
      <c r="I249" s="22">
        <v>36908979</v>
      </c>
      <c r="J249" s="22"/>
      <c r="K249" s="22"/>
      <c r="L249" s="22"/>
    </row>
    <row r="250" spans="1:12" x14ac:dyDescent="0.25">
      <c r="A250" s="22" t="s">
        <v>125</v>
      </c>
      <c r="B250" s="22" t="s">
        <v>508</v>
      </c>
      <c r="C250" s="22" t="s">
        <v>601</v>
      </c>
      <c r="D250" s="22" t="s">
        <v>602</v>
      </c>
      <c r="E250" s="22">
        <v>89710003</v>
      </c>
      <c r="F250" s="22">
        <v>1793950</v>
      </c>
      <c r="G250" s="22">
        <v>153540</v>
      </c>
      <c r="H250" s="22">
        <v>5312349</v>
      </c>
      <c r="I250" s="22">
        <v>82450164</v>
      </c>
      <c r="J250" s="22"/>
      <c r="K250" s="22"/>
      <c r="L250" s="22"/>
    </row>
    <row r="251" spans="1:12" x14ac:dyDescent="0.25">
      <c r="A251" s="22" t="s">
        <v>125</v>
      </c>
      <c r="B251" s="22" t="s">
        <v>508</v>
      </c>
      <c r="C251" s="22" t="s">
        <v>603</v>
      </c>
      <c r="D251" s="22" t="s">
        <v>604</v>
      </c>
      <c r="E251" s="22">
        <v>85673074</v>
      </c>
      <c r="F251" s="22">
        <v>1190780</v>
      </c>
      <c r="G251" s="22">
        <v>2437980</v>
      </c>
      <c r="H251" s="22">
        <v>16257005</v>
      </c>
      <c r="I251" s="22">
        <v>65712309</v>
      </c>
      <c r="J251" s="22">
        <v>75000</v>
      </c>
      <c r="K251" s="22"/>
      <c r="L251" s="22"/>
    </row>
    <row r="252" spans="1:12" x14ac:dyDescent="0.25">
      <c r="A252" s="22" t="s">
        <v>125</v>
      </c>
      <c r="B252" s="22" t="s">
        <v>508</v>
      </c>
      <c r="C252" s="22" t="s">
        <v>1113</v>
      </c>
      <c r="D252" s="22" t="s">
        <v>1114</v>
      </c>
      <c r="E252" s="22">
        <v>12931870</v>
      </c>
      <c r="F252" s="22">
        <v>283050</v>
      </c>
      <c r="G252" s="22">
        <v>91560</v>
      </c>
      <c r="H252" s="22">
        <v>2050760</v>
      </c>
      <c r="I252" s="22">
        <v>10500730</v>
      </c>
      <c r="J252" s="22">
        <v>5770</v>
      </c>
      <c r="K252" s="22"/>
      <c r="L252" s="22"/>
    </row>
    <row r="253" spans="1:12" x14ac:dyDescent="0.25">
      <c r="A253" s="22" t="s">
        <v>125</v>
      </c>
      <c r="B253" s="22" t="s">
        <v>508</v>
      </c>
      <c r="C253" s="22" t="s">
        <v>605</v>
      </c>
      <c r="D253" s="22" t="s">
        <v>606</v>
      </c>
      <c r="E253" s="22">
        <v>66002121</v>
      </c>
      <c r="F253" s="22">
        <v>2006440</v>
      </c>
      <c r="G253" s="22">
        <v>1046760</v>
      </c>
      <c r="H253" s="22">
        <v>10880280</v>
      </c>
      <c r="I253" s="22">
        <v>52055941</v>
      </c>
      <c r="J253" s="22">
        <v>12700</v>
      </c>
      <c r="K253" s="22"/>
      <c r="L253" s="22"/>
    </row>
    <row r="254" spans="1:12" x14ac:dyDescent="0.25">
      <c r="A254" s="22" t="s">
        <v>125</v>
      </c>
      <c r="B254" s="22" t="s">
        <v>508</v>
      </c>
      <c r="C254" s="22" t="s">
        <v>607</v>
      </c>
      <c r="D254" s="22" t="s">
        <v>608</v>
      </c>
      <c r="E254" s="22">
        <v>17823399</v>
      </c>
      <c r="F254" s="22">
        <v>586450</v>
      </c>
      <c r="G254" s="22">
        <v>385630</v>
      </c>
      <c r="H254" s="22">
        <v>4264075</v>
      </c>
      <c r="I254" s="22">
        <v>12586524</v>
      </c>
      <c r="J254" s="22">
        <v>720</v>
      </c>
      <c r="K254" s="22"/>
      <c r="L254" s="22"/>
    </row>
    <row r="255" spans="1:12" x14ac:dyDescent="0.25">
      <c r="A255" s="22" t="s">
        <v>125</v>
      </c>
      <c r="B255" s="22" t="s">
        <v>508</v>
      </c>
      <c r="C255" s="22" t="s">
        <v>609</v>
      </c>
      <c r="D255" s="22" t="s">
        <v>610</v>
      </c>
      <c r="E255" s="22">
        <v>51156999</v>
      </c>
      <c r="F255" s="22">
        <v>1637270</v>
      </c>
      <c r="G255" s="22">
        <v>353930</v>
      </c>
      <c r="H255" s="22">
        <v>7131612</v>
      </c>
      <c r="I255" s="22">
        <v>42034187</v>
      </c>
      <c r="J255" s="22"/>
      <c r="K255" s="22"/>
      <c r="L255" s="22"/>
    </row>
    <row r="256" spans="1:12" x14ac:dyDescent="0.25">
      <c r="A256" s="22" t="s">
        <v>125</v>
      </c>
      <c r="B256" s="22" t="s">
        <v>508</v>
      </c>
      <c r="C256" s="22" t="s">
        <v>611</v>
      </c>
      <c r="D256" s="22" t="s">
        <v>612</v>
      </c>
      <c r="E256" s="22">
        <v>40486786</v>
      </c>
      <c r="F256" s="22">
        <v>876110</v>
      </c>
      <c r="G256" s="22">
        <v>103260</v>
      </c>
      <c r="H256" s="22">
        <v>3567011</v>
      </c>
      <c r="I256" s="22">
        <v>35927175</v>
      </c>
      <c r="J256" s="22">
        <v>13230</v>
      </c>
      <c r="K256" s="22"/>
      <c r="L256" s="22"/>
    </row>
    <row r="257" spans="1:12" x14ac:dyDescent="0.25">
      <c r="A257" s="22" t="s">
        <v>125</v>
      </c>
      <c r="B257" s="22" t="s">
        <v>508</v>
      </c>
      <c r="C257" s="22" t="s">
        <v>613</v>
      </c>
      <c r="D257" s="22" t="s">
        <v>614</v>
      </c>
      <c r="E257" s="22">
        <v>12736838</v>
      </c>
      <c r="F257" s="22">
        <v>163020</v>
      </c>
      <c r="G257" s="22">
        <v>15520</v>
      </c>
      <c r="H257" s="22">
        <v>3240813</v>
      </c>
      <c r="I257" s="22">
        <v>9301965</v>
      </c>
      <c r="J257" s="22">
        <v>15520</v>
      </c>
      <c r="K257" s="22"/>
      <c r="L257" s="22"/>
    </row>
    <row r="258" spans="1:12" x14ac:dyDescent="0.25">
      <c r="A258" s="22" t="s">
        <v>125</v>
      </c>
      <c r="B258" s="22" t="s">
        <v>508</v>
      </c>
      <c r="C258" s="22" t="s">
        <v>615</v>
      </c>
      <c r="D258" s="22" t="s">
        <v>616</v>
      </c>
      <c r="E258" s="22">
        <v>14869287</v>
      </c>
      <c r="F258" s="22">
        <v>577620</v>
      </c>
      <c r="G258" s="22"/>
      <c r="H258" s="22">
        <v>623160</v>
      </c>
      <c r="I258" s="22">
        <v>13660807</v>
      </c>
      <c r="J258" s="22">
        <v>7700</v>
      </c>
      <c r="K258" s="22"/>
      <c r="L258" s="22"/>
    </row>
    <row r="259" spans="1:12" x14ac:dyDescent="0.25">
      <c r="A259" s="22" t="s">
        <v>125</v>
      </c>
      <c r="B259" s="22" t="s">
        <v>508</v>
      </c>
      <c r="C259" s="22" t="s">
        <v>1115</v>
      </c>
      <c r="D259" s="22" t="s">
        <v>1116</v>
      </c>
      <c r="E259" s="22">
        <v>18418225</v>
      </c>
      <c r="F259" s="22">
        <v>523590</v>
      </c>
      <c r="G259" s="22">
        <v>265920</v>
      </c>
      <c r="H259" s="22">
        <v>793000</v>
      </c>
      <c r="I259" s="22">
        <v>16747885</v>
      </c>
      <c r="J259" s="22">
        <v>87830</v>
      </c>
      <c r="K259" s="22"/>
      <c r="L259" s="22"/>
    </row>
    <row r="260" spans="1:12" x14ac:dyDescent="0.25">
      <c r="A260" s="22" t="s">
        <v>125</v>
      </c>
      <c r="B260" s="22" t="s">
        <v>508</v>
      </c>
      <c r="C260" s="22" t="s">
        <v>617</v>
      </c>
      <c r="D260" s="22" t="s">
        <v>618</v>
      </c>
      <c r="E260" s="22">
        <v>15928960</v>
      </c>
      <c r="F260" s="22">
        <v>501100</v>
      </c>
      <c r="G260" s="22">
        <v>48490</v>
      </c>
      <c r="H260" s="22">
        <v>950190</v>
      </c>
      <c r="I260" s="22">
        <v>14386220</v>
      </c>
      <c r="J260" s="22">
        <v>42960</v>
      </c>
      <c r="K260" s="22"/>
      <c r="L260" s="22"/>
    </row>
    <row r="261" spans="1:12" x14ac:dyDescent="0.25">
      <c r="A261" s="22" t="s">
        <v>125</v>
      </c>
      <c r="B261" s="22" t="s">
        <v>508</v>
      </c>
      <c r="C261" s="22" t="s">
        <v>619</v>
      </c>
      <c r="D261" s="22" t="s">
        <v>620</v>
      </c>
      <c r="E261" s="22">
        <v>43286080</v>
      </c>
      <c r="F261" s="22">
        <v>1942570</v>
      </c>
      <c r="G261" s="22">
        <v>2824000</v>
      </c>
      <c r="H261" s="22">
        <v>16103530</v>
      </c>
      <c r="I261" s="22">
        <v>22404980</v>
      </c>
      <c r="J261" s="22">
        <v>11000</v>
      </c>
      <c r="K261" s="22"/>
      <c r="L261" s="22"/>
    </row>
    <row r="262" spans="1:12" x14ac:dyDescent="0.25">
      <c r="A262" s="22" t="s">
        <v>125</v>
      </c>
      <c r="B262" s="22" t="s">
        <v>508</v>
      </c>
      <c r="C262" s="22" t="s">
        <v>621</v>
      </c>
      <c r="D262" s="22" t="s">
        <v>622</v>
      </c>
      <c r="E262" s="22">
        <v>9830512</v>
      </c>
      <c r="F262" s="22">
        <v>323840</v>
      </c>
      <c r="G262" s="22">
        <v>39450</v>
      </c>
      <c r="H262" s="22">
        <v>1031160</v>
      </c>
      <c r="I262" s="22">
        <v>8434722</v>
      </c>
      <c r="J262" s="22">
        <v>1340</v>
      </c>
      <c r="K262" s="22"/>
      <c r="L262" s="22"/>
    </row>
    <row r="263" spans="1:12" x14ac:dyDescent="0.25">
      <c r="A263" s="22" t="s">
        <v>125</v>
      </c>
      <c r="B263" s="22" t="s">
        <v>508</v>
      </c>
      <c r="C263" s="22" t="s">
        <v>623</v>
      </c>
      <c r="D263" s="22" t="s">
        <v>624</v>
      </c>
      <c r="E263" s="22">
        <v>31625566</v>
      </c>
      <c r="F263" s="22">
        <v>489180</v>
      </c>
      <c r="G263" s="22">
        <v>237460</v>
      </c>
      <c r="H263" s="22">
        <v>5799511</v>
      </c>
      <c r="I263" s="22">
        <v>25076885</v>
      </c>
      <c r="J263" s="22">
        <v>22530</v>
      </c>
      <c r="K263" s="22"/>
      <c r="L263" s="22"/>
    </row>
    <row r="264" spans="1:12" x14ac:dyDescent="0.25">
      <c r="A264" s="22" t="s">
        <v>125</v>
      </c>
      <c r="B264" s="22" t="s">
        <v>508</v>
      </c>
      <c r="C264" s="22" t="s">
        <v>625</v>
      </c>
      <c r="D264" s="22" t="s">
        <v>626</v>
      </c>
      <c r="E264" s="22">
        <v>14927804</v>
      </c>
      <c r="F264" s="22">
        <v>315320</v>
      </c>
      <c r="G264" s="22">
        <v>306760</v>
      </c>
      <c r="H264" s="22">
        <v>2146380</v>
      </c>
      <c r="I264" s="22">
        <v>12159344</v>
      </c>
      <c r="J264" s="22"/>
      <c r="K264" s="22"/>
      <c r="L264" s="22"/>
    </row>
    <row r="265" spans="1:12" x14ac:dyDescent="0.25">
      <c r="A265" s="22" t="s">
        <v>125</v>
      </c>
      <c r="B265" s="22" t="s">
        <v>508</v>
      </c>
      <c r="C265" s="22" t="s">
        <v>627</v>
      </c>
      <c r="D265" s="22" t="s">
        <v>628</v>
      </c>
      <c r="E265" s="22">
        <v>30913187</v>
      </c>
      <c r="F265" s="22">
        <v>435820</v>
      </c>
      <c r="G265" s="22">
        <v>97740</v>
      </c>
      <c r="H265" s="22">
        <v>1793950</v>
      </c>
      <c r="I265" s="22">
        <v>28585677</v>
      </c>
      <c r="J265" s="22"/>
      <c r="K265" s="22"/>
      <c r="L265" s="22"/>
    </row>
    <row r="266" spans="1:12" x14ac:dyDescent="0.25">
      <c r="A266" s="22" t="s">
        <v>125</v>
      </c>
      <c r="B266" s="22" t="s">
        <v>508</v>
      </c>
      <c r="C266" s="22" t="s">
        <v>629</v>
      </c>
      <c r="D266" s="22" t="s">
        <v>630</v>
      </c>
      <c r="E266" s="22">
        <v>59752298</v>
      </c>
      <c r="F266" s="22">
        <v>1465370</v>
      </c>
      <c r="G266" s="22"/>
      <c r="H266" s="22">
        <v>23664090</v>
      </c>
      <c r="I266" s="22">
        <v>34613028</v>
      </c>
      <c r="J266" s="22">
        <v>9810</v>
      </c>
      <c r="K266" s="22"/>
      <c r="L266" s="22"/>
    </row>
    <row r="267" spans="1:12" x14ac:dyDescent="0.25">
      <c r="A267" s="22" t="s">
        <v>125</v>
      </c>
      <c r="B267" s="22" t="s">
        <v>508</v>
      </c>
      <c r="C267" s="22" t="s">
        <v>631</v>
      </c>
      <c r="D267" s="22" t="s">
        <v>632</v>
      </c>
      <c r="E267" s="22">
        <v>38047122</v>
      </c>
      <c r="F267" s="22">
        <v>2280380</v>
      </c>
      <c r="G267" s="22">
        <v>726130</v>
      </c>
      <c r="H267" s="22">
        <v>9337171</v>
      </c>
      <c r="I267" s="22">
        <v>25693741</v>
      </c>
      <c r="J267" s="22">
        <v>9700</v>
      </c>
      <c r="K267" s="22"/>
      <c r="L267" s="22"/>
    </row>
    <row r="268" spans="1:12" x14ac:dyDescent="0.25">
      <c r="A268" s="22" t="s">
        <v>125</v>
      </c>
      <c r="B268" s="22" t="s">
        <v>508</v>
      </c>
      <c r="C268" s="22" t="s">
        <v>633</v>
      </c>
      <c r="D268" s="22" t="s">
        <v>634</v>
      </c>
      <c r="E268" s="22">
        <v>149104846</v>
      </c>
      <c r="F268" s="22">
        <v>420170</v>
      </c>
      <c r="G268" s="22"/>
      <c r="H268" s="22">
        <v>2767580</v>
      </c>
      <c r="I268" s="22">
        <v>145917096</v>
      </c>
      <c r="J268" s="22"/>
      <c r="K268" s="22"/>
      <c r="L268" s="22"/>
    </row>
    <row r="269" spans="1:12" x14ac:dyDescent="0.25">
      <c r="A269" s="22" t="s">
        <v>125</v>
      </c>
      <c r="B269" s="22" t="s">
        <v>508</v>
      </c>
      <c r="C269" s="22" t="s">
        <v>635</v>
      </c>
      <c r="D269" s="22" t="s">
        <v>636</v>
      </c>
      <c r="E269" s="22">
        <v>46748720</v>
      </c>
      <c r="F269" s="22">
        <v>705890</v>
      </c>
      <c r="G269" s="22">
        <v>1256600</v>
      </c>
      <c r="H269" s="22">
        <v>13171835</v>
      </c>
      <c r="I269" s="22">
        <v>31580515</v>
      </c>
      <c r="J269" s="22">
        <v>33880</v>
      </c>
      <c r="K269" s="22"/>
      <c r="L269" s="22"/>
    </row>
    <row r="270" spans="1:12" x14ac:dyDescent="0.25">
      <c r="A270" s="22" t="s">
        <v>125</v>
      </c>
      <c r="B270" s="22" t="s">
        <v>508</v>
      </c>
      <c r="C270" s="22" t="s">
        <v>637</v>
      </c>
      <c r="D270" s="22" t="s">
        <v>638</v>
      </c>
      <c r="E270" s="22">
        <v>118936147</v>
      </c>
      <c r="F270" s="22">
        <v>1538560</v>
      </c>
      <c r="G270" s="22"/>
      <c r="H270" s="22">
        <v>2248910</v>
      </c>
      <c r="I270" s="22">
        <v>115135967</v>
      </c>
      <c r="J270" s="22">
        <v>12710</v>
      </c>
      <c r="K270" s="22"/>
      <c r="L270" s="22"/>
    </row>
    <row r="271" spans="1:12" x14ac:dyDescent="0.25">
      <c r="A271" s="22" t="s">
        <v>125</v>
      </c>
      <c r="B271" s="22" t="s">
        <v>508</v>
      </c>
      <c r="C271" s="22" t="s">
        <v>639</v>
      </c>
      <c r="D271" s="22" t="s">
        <v>640</v>
      </c>
      <c r="E271" s="22">
        <v>11754855</v>
      </c>
      <c r="F271" s="22">
        <v>623180</v>
      </c>
      <c r="G271" s="22">
        <v>70560</v>
      </c>
      <c r="H271" s="22">
        <v>1922369</v>
      </c>
      <c r="I271" s="22">
        <v>9136106</v>
      </c>
      <c r="J271" s="22">
        <v>2640</v>
      </c>
      <c r="K271" s="22"/>
      <c r="L271" s="22"/>
    </row>
    <row r="272" spans="1:12" x14ac:dyDescent="0.25">
      <c r="A272" s="22" t="s">
        <v>125</v>
      </c>
      <c r="B272" s="22" t="s">
        <v>508</v>
      </c>
      <c r="C272" s="22" t="s">
        <v>641</v>
      </c>
      <c r="D272" s="22" t="s">
        <v>642</v>
      </c>
      <c r="E272" s="22">
        <v>13203918</v>
      </c>
      <c r="F272" s="22">
        <v>814640</v>
      </c>
      <c r="G272" s="22"/>
      <c r="H272" s="22">
        <v>1240487</v>
      </c>
      <c r="I272" s="22">
        <v>11142391</v>
      </c>
      <c r="J272" s="22">
        <v>6400</v>
      </c>
      <c r="K272" s="22"/>
      <c r="L272" s="22"/>
    </row>
    <row r="273" spans="1:12" x14ac:dyDescent="0.25">
      <c r="A273" s="22" t="s">
        <v>125</v>
      </c>
      <c r="B273" s="22" t="s">
        <v>508</v>
      </c>
      <c r="C273" s="22" t="s">
        <v>643</v>
      </c>
      <c r="D273" s="22" t="s">
        <v>644</v>
      </c>
      <c r="E273" s="22">
        <v>59094193</v>
      </c>
      <c r="F273" s="22">
        <v>1426930</v>
      </c>
      <c r="G273" s="22">
        <v>181520</v>
      </c>
      <c r="H273" s="22">
        <v>9735067</v>
      </c>
      <c r="I273" s="22">
        <v>47726276</v>
      </c>
      <c r="J273" s="22">
        <v>24400</v>
      </c>
      <c r="K273" s="22"/>
      <c r="L273" s="22"/>
    </row>
    <row r="274" spans="1:12" x14ac:dyDescent="0.25">
      <c r="A274" s="22" t="s">
        <v>125</v>
      </c>
      <c r="B274" s="22" t="s">
        <v>508</v>
      </c>
      <c r="C274" s="22" t="s">
        <v>645</v>
      </c>
      <c r="D274" s="22" t="s">
        <v>646</v>
      </c>
      <c r="E274" s="22">
        <v>30678816</v>
      </c>
      <c r="F274" s="22">
        <v>455290</v>
      </c>
      <c r="G274" s="22">
        <v>692420</v>
      </c>
      <c r="H274" s="22">
        <v>3911173</v>
      </c>
      <c r="I274" s="22">
        <v>25616103</v>
      </c>
      <c r="J274" s="22">
        <v>3830</v>
      </c>
      <c r="K274" s="22"/>
      <c r="L274" s="22"/>
    </row>
    <row r="275" spans="1:12" x14ac:dyDescent="0.25">
      <c r="A275" s="22" t="s">
        <v>125</v>
      </c>
      <c r="B275" s="22" t="s">
        <v>508</v>
      </c>
      <c r="C275" s="22" t="s">
        <v>647</v>
      </c>
      <c r="D275" s="22" t="s">
        <v>648</v>
      </c>
      <c r="E275" s="22">
        <v>17754378</v>
      </c>
      <c r="F275" s="22">
        <v>560890</v>
      </c>
      <c r="G275" s="22"/>
      <c r="H275" s="22">
        <v>1234000</v>
      </c>
      <c r="I275" s="22">
        <v>15959488</v>
      </c>
      <c r="J275" s="22"/>
      <c r="K275" s="22"/>
      <c r="L275" s="22"/>
    </row>
    <row r="276" spans="1:12" x14ac:dyDescent="0.25">
      <c r="A276" s="22" t="s">
        <v>125</v>
      </c>
      <c r="B276" s="22" t="s">
        <v>508</v>
      </c>
      <c r="C276" s="22" t="s">
        <v>649</v>
      </c>
      <c r="D276" s="22" t="s">
        <v>650</v>
      </c>
      <c r="E276" s="22">
        <v>10912882</v>
      </c>
      <c r="F276" s="22">
        <v>495530</v>
      </c>
      <c r="G276" s="22"/>
      <c r="H276" s="22">
        <v>1569690</v>
      </c>
      <c r="I276" s="22">
        <v>8847662</v>
      </c>
      <c r="J276" s="22"/>
      <c r="K276" s="22"/>
      <c r="L276" s="22"/>
    </row>
    <row r="277" spans="1:12" x14ac:dyDescent="0.25">
      <c r="A277" s="22" t="s">
        <v>125</v>
      </c>
      <c r="B277" s="22" t="s">
        <v>651</v>
      </c>
      <c r="C277" s="22" t="s">
        <v>652</v>
      </c>
      <c r="D277" s="22" t="s">
        <v>653</v>
      </c>
      <c r="E277" s="22">
        <v>91480678</v>
      </c>
      <c r="F277" s="22">
        <v>313770</v>
      </c>
      <c r="G277" s="22"/>
      <c r="H277" s="22"/>
      <c r="I277" s="22">
        <v>91166908</v>
      </c>
      <c r="J277" s="22"/>
      <c r="K277" s="22"/>
      <c r="L277" s="22"/>
    </row>
    <row r="278" spans="1:12" x14ac:dyDescent="0.25">
      <c r="A278" s="22" t="s">
        <v>125</v>
      </c>
      <c r="B278" s="22" t="s">
        <v>651</v>
      </c>
      <c r="C278" s="22" t="s">
        <v>654</v>
      </c>
      <c r="D278" s="22" t="s">
        <v>655</v>
      </c>
      <c r="E278" s="22">
        <v>31485377</v>
      </c>
      <c r="F278" s="22">
        <v>57310</v>
      </c>
      <c r="G278" s="22"/>
      <c r="H278" s="22"/>
      <c r="I278" s="22">
        <v>31428067</v>
      </c>
      <c r="J278" s="22"/>
      <c r="K278" s="22"/>
      <c r="L278" s="22"/>
    </row>
    <row r="279" spans="1:12" x14ac:dyDescent="0.25">
      <c r="A279" s="22" t="s">
        <v>125</v>
      </c>
      <c r="B279" s="22" t="s">
        <v>651</v>
      </c>
      <c r="C279" s="22" t="s">
        <v>656</v>
      </c>
      <c r="D279" s="22" t="s">
        <v>657</v>
      </c>
      <c r="E279" s="22">
        <v>14238909</v>
      </c>
      <c r="F279" s="22">
        <v>54950</v>
      </c>
      <c r="G279" s="22"/>
      <c r="H279" s="22"/>
      <c r="I279" s="22">
        <v>14183959</v>
      </c>
      <c r="J279" s="22"/>
      <c r="K279" s="22"/>
      <c r="L279" s="22"/>
    </row>
    <row r="280" spans="1:12" x14ac:dyDescent="0.25">
      <c r="A280" s="22" t="s">
        <v>125</v>
      </c>
      <c r="B280" s="22" t="s">
        <v>651</v>
      </c>
      <c r="C280" s="22" t="s">
        <v>658</v>
      </c>
      <c r="D280" s="22" t="s">
        <v>659</v>
      </c>
      <c r="E280" s="22">
        <v>200774198</v>
      </c>
      <c r="F280" s="22">
        <v>481380</v>
      </c>
      <c r="G280" s="22">
        <v>19390</v>
      </c>
      <c r="H280" s="22">
        <v>1414470</v>
      </c>
      <c r="I280" s="22">
        <v>198858958</v>
      </c>
      <c r="J280" s="22"/>
      <c r="K280" s="22"/>
      <c r="L280" s="22"/>
    </row>
    <row r="281" spans="1:12" x14ac:dyDescent="0.25">
      <c r="A281" s="22" t="s">
        <v>125</v>
      </c>
      <c r="B281" s="22" t="s">
        <v>651</v>
      </c>
      <c r="C281" s="22" t="s">
        <v>660</v>
      </c>
      <c r="D281" s="22" t="s">
        <v>661</v>
      </c>
      <c r="E281" s="22">
        <v>67520384</v>
      </c>
      <c r="F281" s="22">
        <v>259700</v>
      </c>
      <c r="G281" s="22"/>
      <c r="H281" s="22">
        <v>505360</v>
      </c>
      <c r="I281" s="22">
        <v>66755324</v>
      </c>
      <c r="J281" s="22"/>
      <c r="K281" s="22"/>
      <c r="L281" s="22"/>
    </row>
    <row r="282" spans="1:12" x14ac:dyDescent="0.25">
      <c r="A282" s="22" t="s">
        <v>125</v>
      </c>
      <c r="B282" s="22" t="s">
        <v>651</v>
      </c>
      <c r="C282" s="22" t="s">
        <v>662</v>
      </c>
      <c r="D282" s="22" t="s">
        <v>663</v>
      </c>
      <c r="E282" s="22">
        <v>26830380</v>
      </c>
      <c r="F282" s="22">
        <v>177360</v>
      </c>
      <c r="G282" s="22"/>
      <c r="H282" s="22"/>
      <c r="I282" s="22">
        <v>26653020</v>
      </c>
      <c r="J282" s="22"/>
      <c r="K282" s="22"/>
      <c r="L282" s="22"/>
    </row>
    <row r="283" spans="1:12" x14ac:dyDescent="0.25">
      <c r="A283" s="22" t="s">
        <v>125</v>
      </c>
      <c r="B283" s="22" t="s">
        <v>651</v>
      </c>
      <c r="C283" s="22" t="s">
        <v>664</v>
      </c>
      <c r="D283" s="22" t="s">
        <v>665</v>
      </c>
      <c r="E283" s="22">
        <v>21116778</v>
      </c>
      <c r="F283" s="22">
        <v>34860</v>
      </c>
      <c r="G283" s="22"/>
      <c r="H283" s="22"/>
      <c r="I283" s="22">
        <v>21081918</v>
      </c>
      <c r="J283" s="22"/>
      <c r="K283" s="22"/>
      <c r="L283" s="22"/>
    </row>
    <row r="284" spans="1:12" x14ac:dyDescent="0.25">
      <c r="A284" s="22" t="s">
        <v>125</v>
      </c>
      <c r="B284" s="22" t="s">
        <v>651</v>
      </c>
      <c r="C284" s="22" t="s">
        <v>666</v>
      </c>
      <c r="D284" s="22" t="s">
        <v>667</v>
      </c>
      <c r="E284" s="22">
        <v>13914464</v>
      </c>
      <c r="F284" s="22">
        <v>16430</v>
      </c>
      <c r="G284" s="22"/>
      <c r="H284" s="22"/>
      <c r="I284" s="22">
        <v>13898034</v>
      </c>
      <c r="J284" s="22"/>
      <c r="K284" s="22"/>
      <c r="L284" s="22"/>
    </row>
    <row r="285" spans="1:12" x14ac:dyDescent="0.25">
      <c r="A285" s="22" t="s">
        <v>125</v>
      </c>
      <c r="B285" s="22" t="s">
        <v>651</v>
      </c>
      <c r="C285" s="22" t="s">
        <v>668</v>
      </c>
      <c r="D285" s="22" t="s">
        <v>669</v>
      </c>
      <c r="E285" s="22">
        <v>93354229</v>
      </c>
      <c r="F285" s="22">
        <v>321340</v>
      </c>
      <c r="G285" s="22"/>
      <c r="H285" s="22"/>
      <c r="I285" s="22">
        <v>93032889</v>
      </c>
      <c r="J285" s="22"/>
      <c r="K285" s="22"/>
      <c r="L285" s="22"/>
    </row>
    <row r="286" spans="1:12" x14ac:dyDescent="0.25">
      <c r="A286" s="22" t="s">
        <v>125</v>
      </c>
      <c r="B286" s="22" t="s">
        <v>651</v>
      </c>
      <c r="C286" s="22" t="s">
        <v>670</v>
      </c>
      <c r="D286" s="22" t="s">
        <v>671</v>
      </c>
      <c r="E286" s="22">
        <v>49370561</v>
      </c>
      <c r="F286" s="22">
        <v>69860</v>
      </c>
      <c r="G286" s="22"/>
      <c r="H286" s="22"/>
      <c r="I286" s="22">
        <v>49300701</v>
      </c>
      <c r="J286" s="22"/>
      <c r="K286" s="22"/>
      <c r="L286" s="22"/>
    </row>
    <row r="287" spans="1:12" x14ac:dyDescent="0.25">
      <c r="A287" s="22" t="s">
        <v>125</v>
      </c>
      <c r="B287" s="22" t="s">
        <v>651</v>
      </c>
      <c r="C287" s="22" t="s">
        <v>672</v>
      </c>
      <c r="D287" s="22" t="s">
        <v>673</v>
      </c>
      <c r="E287" s="22">
        <v>144512085</v>
      </c>
      <c r="F287" s="22">
        <v>572340</v>
      </c>
      <c r="G287" s="22">
        <v>76490</v>
      </c>
      <c r="H287" s="22">
        <v>294110</v>
      </c>
      <c r="I287" s="22">
        <v>143559485</v>
      </c>
      <c r="J287" s="22">
        <v>9660</v>
      </c>
      <c r="K287" s="22"/>
      <c r="L287" s="22"/>
    </row>
    <row r="288" spans="1:12" x14ac:dyDescent="0.25">
      <c r="A288" s="22" t="s">
        <v>125</v>
      </c>
      <c r="B288" s="22" t="s">
        <v>651</v>
      </c>
      <c r="C288" s="22" t="s">
        <v>674</v>
      </c>
      <c r="D288" s="22" t="s">
        <v>675</v>
      </c>
      <c r="E288" s="22">
        <v>112515738</v>
      </c>
      <c r="F288" s="22">
        <v>286050</v>
      </c>
      <c r="G288" s="22"/>
      <c r="H288" s="22"/>
      <c r="I288" s="22">
        <v>112229688</v>
      </c>
      <c r="J288" s="22"/>
      <c r="K288" s="22"/>
      <c r="L288" s="22"/>
    </row>
    <row r="289" spans="1:12" x14ac:dyDescent="0.25">
      <c r="A289" s="22" t="s">
        <v>125</v>
      </c>
      <c r="B289" s="22" t="s">
        <v>651</v>
      </c>
      <c r="C289" s="22" t="s">
        <v>676</v>
      </c>
      <c r="D289" s="22" t="s">
        <v>677</v>
      </c>
      <c r="E289" s="22">
        <v>106391375</v>
      </c>
      <c r="F289" s="22">
        <v>228570</v>
      </c>
      <c r="G289" s="22"/>
      <c r="H289" s="22">
        <v>969300</v>
      </c>
      <c r="I289" s="22">
        <v>105193505</v>
      </c>
      <c r="J289" s="22"/>
      <c r="K289" s="22"/>
      <c r="L289" s="22"/>
    </row>
    <row r="290" spans="1:12" x14ac:dyDescent="0.25">
      <c r="A290" s="22" t="s">
        <v>125</v>
      </c>
      <c r="B290" s="22" t="s">
        <v>651</v>
      </c>
      <c r="C290" s="22" t="s">
        <v>678</v>
      </c>
      <c r="D290" s="22" t="s">
        <v>679</v>
      </c>
      <c r="E290" s="22">
        <v>47562376</v>
      </c>
      <c r="F290" s="22">
        <v>41800</v>
      </c>
      <c r="G290" s="22"/>
      <c r="H290" s="22"/>
      <c r="I290" s="22">
        <v>47520576</v>
      </c>
      <c r="J290" s="22"/>
      <c r="K290" s="22"/>
      <c r="L290" s="22"/>
    </row>
    <row r="291" spans="1:12" x14ac:dyDescent="0.25">
      <c r="A291" s="22" t="s">
        <v>125</v>
      </c>
      <c r="B291" s="22" t="s">
        <v>651</v>
      </c>
      <c r="C291" s="22" t="s">
        <v>680</v>
      </c>
      <c r="D291" s="22" t="s">
        <v>681</v>
      </c>
      <c r="E291" s="22">
        <v>16705178</v>
      </c>
      <c r="F291" s="22">
        <v>193470</v>
      </c>
      <c r="G291" s="22"/>
      <c r="H291" s="22"/>
      <c r="I291" s="22">
        <v>16511708</v>
      </c>
      <c r="J291" s="22"/>
      <c r="K291" s="22"/>
      <c r="L291" s="22"/>
    </row>
    <row r="292" spans="1:12" x14ac:dyDescent="0.25">
      <c r="A292" s="22" t="s">
        <v>125</v>
      </c>
      <c r="B292" s="22" t="s">
        <v>651</v>
      </c>
      <c r="C292" s="22" t="s">
        <v>682</v>
      </c>
      <c r="D292" s="22" t="s">
        <v>683</v>
      </c>
      <c r="E292" s="22">
        <v>118151695</v>
      </c>
      <c r="F292" s="22">
        <v>480570</v>
      </c>
      <c r="G292" s="22"/>
      <c r="H292" s="22">
        <v>213860</v>
      </c>
      <c r="I292" s="22">
        <v>117457265</v>
      </c>
      <c r="J292" s="22"/>
      <c r="K292" s="22"/>
      <c r="L292" s="22"/>
    </row>
    <row r="293" spans="1:12" x14ac:dyDescent="0.25">
      <c r="A293" s="22" t="s">
        <v>125</v>
      </c>
      <c r="B293" s="22" t="s">
        <v>651</v>
      </c>
      <c r="C293" s="22" t="s">
        <v>684</v>
      </c>
      <c r="D293" s="22" t="s">
        <v>685</v>
      </c>
      <c r="E293" s="22">
        <v>32473198</v>
      </c>
      <c r="F293" s="22">
        <v>108580</v>
      </c>
      <c r="G293" s="22"/>
      <c r="H293" s="22"/>
      <c r="I293" s="22">
        <v>32364618</v>
      </c>
      <c r="J293" s="22"/>
      <c r="K293" s="22"/>
      <c r="L293" s="22"/>
    </row>
    <row r="294" spans="1:12" x14ac:dyDescent="0.25">
      <c r="A294" s="22" t="s">
        <v>125</v>
      </c>
      <c r="B294" s="22" t="s">
        <v>651</v>
      </c>
      <c r="C294" s="22" t="s">
        <v>686</v>
      </c>
      <c r="D294" s="22" t="s">
        <v>687</v>
      </c>
      <c r="E294" s="22">
        <v>48788253</v>
      </c>
      <c r="F294" s="22">
        <v>154990</v>
      </c>
      <c r="G294" s="22"/>
      <c r="H294" s="22"/>
      <c r="I294" s="22">
        <v>48633263</v>
      </c>
      <c r="J294" s="22"/>
      <c r="K294" s="22"/>
      <c r="L294" s="22"/>
    </row>
    <row r="295" spans="1:12" x14ac:dyDescent="0.25">
      <c r="A295" s="22" t="s">
        <v>125</v>
      </c>
      <c r="B295" s="22" t="s">
        <v>651</v>
      </c>
      <c r="C295" s="22" t="s">
        <v>688</v>
      </c>
      <c r="D295" s="22" t="s">
        <v>689</v>
      </c>
      <c r="E295" s="22">
        <v>191799293</v>
      </c>
      <c r="F295" s="22">
        <v>368940</v>
      </c>
      <c r="G295" s="22"/>
      <c r="H295" s="22"/>
      <c r="I295" s="22">
        <v>191430353</v>
      </c>
      <c r="J295" s="22"/>
      <c r="K295" s="22"/>
      <c r="L295" s="22"/>
    </row>
    <row r="296" spans="1:12" x14ac:dyDescent="0.25">
      <c r="A296" s="22" t="s">
        <v>125</v>
      </c>
      <c r="B296" s="22" t="s">
        <v>651</v>
      </c>
      <c r="C296" s="22" t="s">
        <v>690</v>
      </c>
      <c r="D296" s="22" t="s">
        <v>691</v>
      </c>
      <c r="E296" s="22">
        <v>34401805</v>
      </c>
      <c r="F296" s="22">
        <v>84310</v>
      </c>
      <c r="G296" s="22"/>
      <c r="H296" s="22"/>
      <c r="I296" s="22">
        <v>34317495</v>
      </c>
      <c r="J296" s="22"/>
      <c r="K296" s="22"/>
      <c r="L296" s="22"/>
    </row>
    <row r="297" spans="1:12" x14ac:dyDescent="0.25">
      <c r="A297" s="22" t="s">
        <v>125</v>
      </c>
      <c r="B297" s="22" t="s">
        <v>651</v>
      </c>
      <c r="C297" s="22" t="s">
        <v>692</v>
      </c>
      <c r="D297" s="22" t="s">
        <v>693</v>
      </c>
      <c r="E297" s="22">
        <v>18069713</v>
      </c>
      <c r="F297" s="22">
        <v>68170</v>
      </c>
      <c r="G297" s="22"/>
      <c r="H297" s="22"/>
      <c r="I297" s="22">
        <v>18001543</v>
      </c>
      <c r="J297" s="22"/>
      <c r="K297" s="22"/>
      <c r="L297" s="22"/>
    </row>
    <row r="298" spans="1:12" x14ac:dyDescent="0.25">
      <c r="A298" s="22" t="s">
        <v>125</v>
      </c>
      <c r="B298" s="22" t="s">
        <v>651</v>
      </c>
      <c r="C298" s="22" t="s">
        <v>694</v>
      </c>
      <c r="D298" s="22" t="s">
        <v>695</v>
      </c>
      <c r="E298" s="22">
        <v>34608610</v>
      </c>
      <c r="F298" s="22">
        <v>58610</v>
      </c>
      <c r="G298" s="22"/>
      <c r="H298" s="22"/>
      <c r="I298" s="22">
        <v>34550000</v>
      </c>
      <c r="J298" s="22"/>
      <c r="K298" s="22"/>
      <c r="L298" s="22"/>
    </row>
    <row r="299" spans="1:12" x14ac:dyDescent="0.25">
      <c r="A299" s="22" t="s">
        <v>125</v>
      </c>
      <c r="B299" s="22" t="s">
        <v>651</v>
      </c>
      <c r="C299" s="22" t="s">
        <v>696</v>
      </c>
      <c r="D299" s="22" t="s">
        <v>697</v>
      </c>
      <c r="E299" s="22">
        <v>108587716</v>
      </c>
      <c r="F299" s="22">
        <v>510790</v>
      </c>
      <c r="G299" s="22"/>
      <c r="H299" s="22">
        <v>1562750</v>
      </c>
      <c r="I299" s="22">
        <v>106514176</v>
      </c>
      <c r="J299" s="22"/>
      <c r="K299" s="22"/>
      <c r="L299" s="22"/>
    </row>
    <row r="300" spans="1:12" x14ac:dyDescent="0.25">
      <c r="A300" s="22" t="s">
        <v>125</v>
      </c>
      <c r="B300" s="22" t="s">
        <v>651</v>
      </c>
      <c r="C300" s="22" t="s">
        <v>698</v>
      </c>
      <c r="D300" s="22" t="s">
        <v>699</v>
      </c>
      <c r="E300" s="22">
        <v>60281798</v>
      </c>
      <c r="F300" s="22">
        <v>230950</v>
      </c>
      <c r="G300" s="22"/>
      <c r="H300" s="22">
        <v>12680</v>
      </c>
      <c r="I300" s="22">
        <v>60038168</v>
      </c>
      <c r="J300" s="22"/>
      <c r="K300" s="22"/>
      <c r="L300" s="22"/>
    </row>
    <row r="301" spans="1:12" x14ac:dyDescent="0.25">
      <c r="A301" s="22" t="s">
        <v>125</v>
      </c>
      <c r="B301" s="22" t="s">
        <v>651</v>
      </c>
      <c r="C301" s="22" t="s">
        <v>700</v>
      </c>
      <c r="D301" s="22" t="s">
        <v>701</v>
      </c>
      <c r="E301" s="22">
        <v>43258466</v>
      </c>
      <c r="F301" s="22">
        <v>151180</v>
      </c>
      <c r="G301" s="22"/>
      <c r="H301" s="22"/>
      <c r="I301" s="22">
        <v>43107286</v>
      </c>
      <c r="J301" s="22"/>
      <c r="K301" s="22"/>
      <c r="L301" s="22"/>
    </row>
    <row r="302" spans="1:12" x14ac:dyDescent="0.25">
      <c r="A302" s="22" t="s">
        <v>125</v>
      </c>
      <c r="B302" s="22" t="s">
        <v>651</v>
      </c>
      <c r="C302" s="22" t="s">
        <v>702</v>
      </c>
      <c r="D302" s="22" t="s">
        <v>703</v>
      </c>
      <c r="E302" s="22">
        <v>235136108</v>
      </c>
      <c r="F302" s="22">
        <v>582850</v>
      </c>
      <c r="G302" s="22"/>
      <c r="H302" s="22"/>
      <c r="I302" s="22">
        <v>234553258</v>
      </c>
      <c r="J302" s="22"/>
      <c r="K302" s="22"/>
      <c r="L302" s="22"/>
    </row>
    <row r="303" spans="1:12" x14ac:dyDescent="0.25">
      <c r="A303" s="22" t="s">
        <v>125</v>
      </c>
      <c r="B303" s="22" t="s">
        <v>651</v>
      </c>
      <c r="C303" s="22" t="s">
        <v>704</v>
      </c>
      <c r="D303" s="22" t="s">
        <v>705</v>
      </c>
      <c r="E303" s="22">
        <v>38357834</v>
      </c>
      <c r="F303" s="22">
        <v>175670</v>
      </c>
      <c r="G303" s="22"/>
      <c r="H303" s="22"/>
      <c r="I303" s="22">
        <v>38182164</v>
      </c>
      <c r="J303" s="22"/>
      <c r="K303" s="22"/>
      <c r="L303" s="22"/>
    </row>
    <row r="304" spans="1:12" x14ac:dyDescent="0.25">
      <c r="A304" s="22" t="s">
        <v>125</v>
      </c>
      <c r="B304" s="22" t="s">
        <v>651</v>
      </c>
      <c r="C304" s="22" t="s">
        <v>706</v>
      </c>
      <c r="D304" s="22" t="s">
        <v>707</v>
      </c>
      <c r="E304" s="22">
        <v>81849515</v>
      </c>
      <c r="F304" s="22">
        <v>350330</v>
      </c>
      <c r="G304" s="22"/>
      <c r="H304" s="22">
        <v>2122498</v>
      </c>
      <c r="I304" s="22">
        <v>79376687</v>
      </c>
      <c r="J304" s="22"/>
      <c r="K304" s="22"/>
      <c r="L304" s="22"/>
    </row>
    <row r="305" spans="1:12" x14ac:dyDescent="0.25">
      <c r="A305" s="22" t="s">
        <v>125</v>
      </c>
      <c r="B305" s="22" t="s">
        <v>651</v>
      </c>
      <c r="C305" s="22" t="s">
        <v>708</v>
      </c>
      <c r="D305" s="22" t="s">
        <v>709</v>
      </c>
      <c r="E305" s="22">
        <v>54398134</v>
      </c>
      <c r="F305" s="22">
        <v>309170</v>
      </c>
      <c r="G305" s="22"/>
      <c r="H305" s="22"/>
      <c r="I305" s="22">
        <v>54087884</v>
      </c>
      <c r="J305" s="22">
        <v>1080</v>
      </c>
      <c r="K305" s="22"/>
      <c r="L305" s="22"/>
    </row>
    <row r="306" spans="1:12" x14ac:dyDescent="0.25">
      <c r="A306" s="22" t="s">
        <v>125</v>
      </c>
      <c r="B306" s="22" t="s">
        <v>651</v>
      </c>
      <c r="C306" s="22" t="s">
        <v>710</v>
      </c>
      <c r="D306" s="22" t="s">
        <v>711</v>
      </c>
      <c r="E306" s="22">
        <v>25512828</v>
      </c>
      <c r="F306" s="22">
        <v>76780</v>
      </c>
      <c r="G306" s="22"/>
      <c r="H306" s="22"/>
      <c r="I306" s="22">
        <v>25436048</v>
      </c>
      <c r="J306" s="22"/>
      <c r="K306" s="22"/>
      <c r="L306" s="22"/>
    </row>
    <row r="307" spans="1:12" x14ac:dyDescent="0.25">
      <c r="A307" s="22" t="s">
        <v>125</v>
      </c>
      <c r="B307" s="22" t="s">
        <v>651</v>
      </c>
      <c r="C307" s="22" t="s">
        <v>712</v>
      </c>
      <c r="D307" s="22" t="s">
        <v>713</v>
      </c>
      <c r="E307" s="22">
        <v>104639634</v>
      </c>
      <c r="F307" s="22">
        <v>395590</v>
      </c>
      <c r="G307" s="22"/>
      <c r="H307" s="22"/>
      <c r="I307" s="22">
        <v>104243434</v>
      </c>
      <c r="J307" s="22">
        <v>610</v>
      </c>
      <c r="K307" s="22"/>
      <c r="L307" s="22"/>
    </row>
    <row r="308" spans="1:12" x14ac:dyDescent="0.25">
      <c r="A308" s="22" t="s">
        <v>125</v>
      </c>
      <c r="B308" s="22" t="s">
        <v>651</v>
      </c>
      <c r="C308" s="22" t="s">
        <v>714</v>
      </c>
      <c r="D308" s="22" t="s">
        <v>715</v>
      </c>
      <c r="E308" s="22">
        <v>63897726</v>
      </c>
      <c r="F308" s="22">
        <v>367240</v>
      </c>
      <c r="G308" s="22"/>
      <c r="H308" s="22">
        <v>78710</v>
      </c>
      <c r="I308" s="22">
        <v>63448676</v>
      </c>
      <c r="J308" s="22">
        <v>3100</v>
      </c>
      <c r="K308" s="22"/>
      <c r="L308" s="22"/>
    </row>
    <row r="309" spans="1:12" x14ac:dyDescent="0.25">
      <c r="A309" s="22" t="s">
        <v>125</v>
      </c>
      <c r="B309" s="22" t="s">
        <v>651</v>
      </c>
      <c r="C309" s="22" t="s">
        <v>716</v>
      </c>
      <c r="D309" s="22" t="s">
        <v>717</v>
      </c>
      <c r="E309" s="22">
        <v>63982186</v>
      </c>
      <c r="F309" s="22">
        <v>222000</v>
      </c>
      <c r="G309" s="22"/>
      <c r="H309" s="22"/>
      <c r="I309" s="22">
        <v>63760186</v>
      </c>
      <c r="J309" s="22"/>
      <c r="K309" s="22"/>
      <c r="L309" s="22"/>
    </row>
    <row r="310" spans="1:12" x14ac:dyDescent="0.25">
      <c r="A310" s="22" t="s">
        <v>125</v>
      </c>
      <c r="B310" s="22" t="s">
        <v>651</v>
      </c>
      <c r="C310" s="22" t="s">
        <v>718</v>
      </c>
      <c r="D310" s="22" t="s">
        <v>719</v>
      </c>
      <c r="E310" s="22">
        <v>48992072</v>
      </c>
      <c r="F310" s="22">
        <v>235560</v>
      </c>
      <c r="G310" s="22"/>
      <c r="H310" s="22">
        <v>393252</v>
      </c>
      <c r="I310" s="22">
        <v>48363260</v>
      </c>
      <c r="J310" s="22"/>
      <c r="K310" s="22"/>
      <c r="L310" s="22"/>
    </row>
    <row r="311" spans="1:12" x14ac:dyDescent="0.25">
      <c r="A311" s="22" t="s">
        <v>125</v>
      </c>
      <c r="B311" s="22" t="s">
        <v>651</v>
      </c>
      <c r="C311" s="22" t="s">
        <v>720</v>
      </c>
      <c r="D311" s="22" t="s">
        <v>721</v>
      </c>
      <c r="E311" s="22">
        <v>191269987</v>
      </c>
      <c r="F311" s="22">
        <v>729110</v>
      </c>
      <c r="G311" s="22"/>
      <c r="H311" s="22">
        <v>2963750</v>
      </c>
      <c r="I311" s="22">
        <v>187577127</v>
      </c>
      <c r="J311" s="22"/>
      <c r="K311" s="22"/>
      <c r="L311" s="22"/>
    </row>
    <row r="312" spans="1:12" x14ac:dyDescent="0.25">
      <c r="A312" s="22" t="s">
        <v>125</v>
      </c>
      <c r="B312" s="22" t="s">
        <v>651</v>
      </c>
      <c r="C312" s="22" t="s">
        <v>722</v>
      </c>
      <c r="D312" s="22" t="s">
        <v>723</v>
      </c>
      <c r="E312" s="22">
        <v>96691678</v>
      </c>
      <c r="F312" s="22">
        <v>200890</v>
      </c>
      <c r="G312" s="22"/>
      <c r="H312" s="22"/>
      <c r="I312" s="22">
        <v>96490788</v>
      </c>
      <c r="J312" s="22"/>
      <c r="K312" s="22"/>
      <c r="L312" s="22"/>
    </row>
    <row r="313" spans="1:12" x14ac:dyDescent="0.25">
      <c r="A313" s="22" t="s">
        <v>125</v>
      </c>
      <c r="B313" s="22" t="s">
        <v>651</v>
      </c>
      <c r="C313" s="22" t="s">
        <v>724</v>
      </c>
      <c r="D313" s="22" t="s">
        <v>725</v>
      </c>
      <c r="E313" s="22">
        <v>65109249</v>
      </c>
      <c r="F313" s="22">
        <v>369220</v>
      </c>
      <c r="G313" s="22"/>
      <c r="H313" s="22">
        <v>885300</v>
      </c>
      <c r="I313" s="22">
        <v>63850629</v>
      </c>
      <c r="J313" s="22">
        <v>4100</v>
      </c>
      <c r="K313" s="22"/>
      <c r="L313" s="22"/>
    </row>
    <row r="314" spans="1:12" x14ac:dyDescent="0.25">
      <c r="A314" s="22" t="s">
        <v>125</v>
      </c>
      <c r="B314" s="22" t="s">
        <v>651</v>
      </c>
      <c r="C314" s="22" t="s">
        <v>726</v>
      </c>
      <c r="D314" s="22" t="s">
        <v>727</v>
      </c>
      <c r="E314" s="22">
        <v>22024218</v>
      </c>
      <c r="F314" s="22">
        <v>133820</v>
      </c>
      <c r="G314" s="22"/>
      <c r="H314" s="22">
        <v>634430</v>
      </c>
      <c r="I314" s="22">
        <v>21255968</v>
      </c>
      <c r="J314" s="22"/>
      <c r="K314" s="22"/>
      <c r="L314" s="22"/>
    </row>
    <row r="315" spans="1:12" x14ac:dyDescent="0.25">
      <c r="A315" s="22" t="s">
        <v>125</v>
      </c>
      <c r="B315" s="22" t="s">
        <v>651</v>
      </c>
      <c r="C315" s="22" t="s">
        <v>728</v>
      </c>
      <c r="D315" s="22" t="s">
        <v>729</v>
      </c>
      <c r="E315" s="22">
        <v>19980248</v>
      </c>
      <c r="F315" s="22">
        <v>132560</v>
      </c>
      <c r="G315" s="22"/>
      <c r="H315" s="22"/>
      <c r="I315" s="22">
        <v>19847688</v>
      </c>
      <c r="J315" s="22"/>
      <c r="K315" s="22"/>
      <c r="L315" s="22"/>
    </row>
    <row r="316" spans="1:12" x14ac:dyDescent="0.25">
      <c r="A316" s="22" t="s">
        <v>125</v>
      </c>
      <c r="B316" s="22" t="s">
        <v>651</v>
      </c>
      <c r="C316" s="22" t="s">
        <v>730</v>
      </c>
      <c r="D316" s="22" t="s">
        <v>731</v>
      </c>
      <c r="E316" s="22">
        <v>151328490</v>
      </c>
      <c r="F316" s="22">
        <v>163000</v>
      </c>
      <c r="G316" s="22"/>
      <c r="H316" s="22"/>
      <c r="I316" s="22">
        <v>151165490</v>
      </c>
      <c r="J316" s="22"/>
      <c r="K316" s="22"/>
      <c r="L316" s="22"/>
    </row>
    <row r="317" spans="1:12" x14ac:dyDescent="0.25">
      <c r="A317" s="22" t="s">
        <v>125</v>
      </c>
      <c r="B317" s="22" t="s">
        <v>651</v>
      </c>
      <c r="C317" s="22" t="s">
        <v>732</v>
      </c>
      <c r="D317" s="22" t="s">
        <v>733</v>
      </c>
      <c r="E317" s="22">
        <v>66270556</v>
      </c>
      <c r="F317" s="22">
        <v>86840</v>
      </c>
      <c r="G317" s="22"/>
      <c r="H317" s="22"/>
      <c r="I317" s="22">
        <v>66183716</v>
      </c>
      <c r="J317" s="22"/>
      <c r="K317" s="22"/>
      <c r="L317" s="22"/>
    </row>
    <row r="318" spans="1:12" x14ac:dyDescent="0.25">
      <c r="A318" s="22" t="s">
        <v>125</v>
      </c>
      <c r="B318" s="22" t="s">
        <v>651</v>
      </c>
      <c r="C318" s="22" t="s">
        <v>734</v>
      </c>
      <c r="D318" s="22" t="s">
        <v>735</v>
      </c>
      <c r="E318" s="22">
        <v>29822280</v>
      </c>
      <c r="F318" s="22">
        <v>145470</v>
      </c>
      <c r="G318" s="22"/>
      <c r="H318" s="22"/>
      <c r="I318" s="22">
        <v>29659720</v>
      </c>
      <c r="J318" s="22">
        <v>17090</v>
      </c>
      <c r="K318" s="22"/>
      <c r="L318" s="22"/>
    </row>
    <row r="319" spans="1:12" x14ac:dyDescent="0.25">
      <c r="A319" s="22" t="s">
        <v>125</v>
      </c>
      <c r="B319" s="22" t="s">
        <v>651</v>
      </c>
      <c r="C319" s="22" t="s">
        <v>736</v>
      </c>
      <c r="D319" s="22" t="s">
        <v>737</v>
      </c>
      <c r="E319" s="22">
        <v>36992839</v>
      </c>
      <c r="F319" s="22">
        <v>152890</v>
      </c>
      <c r="G319" s="22"/>
      <c r="H319" s="22"/>
      <c r="I319" s="22">
        <v>36839949</v>
      </c>
      <c r="J319" s="22"/>
      <c r="K319" s="22"/>
      <c r="L319" s="22"/>
    </row>
    <row r="320" spans="1:12" x14ac:dyDescent="0.25">
      <c r="A320" s="22" t="s">
        <v>125</v>
      </c>
      <c r="B320" s="22" t="s">
        <v>651</v>
      </c>
      <c r="C320" s="22" t="s">
        <v>738</v>
      </c>
      <c r="D320" s="22" t="s">
        <v>739</v>
      </c>
      <c r="E320" s="22">
        <v>74767673</v>
      </c>
      <c r="F320" s="22">
        <v>193250</v>
      </c>
      <c r="G320" s="22"/>
      <c r="H320" s="22"/>
      <c r="I320" s="22">
        <v>74574423</v>
      </c>
      <c r="J320" s="22"/>
      <c r="K320" s="22"/>
      <c r="L320" s="22"/>
    </row>
    <row r="321" spans="1:12" x14ac:dyDescent="0.25">
      <c r="A321" s="22" t="s">
        <v>125</v>
      </c>
      <c r="B321" s="22" t="s">
        <v>651</v>
      </c>
      <c r="C321" s="22" t="s">
        <v>740</v>
      </c>
      <c r="D321" s="22" t="s">
        <v>741</v>
      </c>
      <c r="E321" s="22">
        <v>51004496</v>
      </c>
      <c r="F321" s="22">
        <v>292150</v>
      </c>
      <c r="G321" s="22"/>
      <c r="H321" s="22"/>
      <c r="I321" s="22">
        <v>50712346</v>
      </c>
      <c r="J321" s="22"/>
      <c r="K321" s="22"/>
      <c r="L321" s="22"/>
    </row>
    <row r="322" spans="1:12" x14ac:dyDescent="0.25">
      <c r="A322" s="22" t="s">
        <v>125</v>
      </c>
      <c r="B322" s="22" t="s">
        <v>651</v>
      </c>
      <c r="C322" s="22" t="s">
        <v>742</v>
      </c>
      <c r="D322" s="22" t="s">
        <v>743</v>
      </c>
      <c r="E322" s="22">
        <v>38020770</v>
      </c>
      <c r="F322" s="22">
        <v>48540</v>
      </c>
      <c r="G322" s="22"/>
      <c r="H322" s="22"/>
      <c r="I322" s="22">
        <v>37972230</v>
      </c>
      <c r="J322" s="22"/>
      <c r="K322" s="22"/>
      <c r="L322" s="22"/>
    </row>
    <row r="323" spans="1:12" x14ac:dyDescent="0.25">
      <c r="A323" s="22" t="s">
        <v>125</v>
      </c>
      <c r="B323" s="22" t="s">
        <v>651</v>
      </c>
      <c r="C323" s="22" t="s">
        <v>744</v>
      </c>
      <c r="D323" s="22" t="s">
        <v>745</v>
      </c>
      <c r="E323" s="22">
        <v>38597069</v>
      </c>
      <c r="F323" s="22">
        <v>134100</v>
      </c>
      <c r="G323" s="22"/>
      <c r="H323" s="22"/>
      <c r="I323" s="22">
        <v>38462969</v>
      </c>
      <c r="J323" s="22"/>
      <c r="K323" s="22"/>
      <c r="L323" s="22"/>
    </row>
    <row r="324" spans="1:12" x14ac:dyDescent="0.25">
      <c r="A324" s="22" t="s">
        <v>125</v>
      </c>
      <c r="B324" s="22" t="s">
        <v>651</v>
      </c>
      <c r="C324" s="22" t="s">
        <v>746</v>
      </c>
      <c r="D324" s="22" t="s">
        <v>747</v>
      </c>
      <c r="E324" s="22">
        <v>59689947</v>
      </c>
      <c r="F324" s="22">
        <v>210930</v>
      </c>
      <c r="G324" s="22"/>
      <c r="H324" s="22"/>
      <c r="I324" s="22">
        <v>59479017</v>
      </c>
      <c r="J324" s="22"/>
      <c r="K324" s="22"/>
      <c r="L324" s="22"/>
    </row>
    <row r="325" spans="1:12" x14ac:dyDescent="0.25">
      <c r="A325" s="22" t="s">
        <v>125</v>
      </c>
      <c r="B325" s="22" t="s">
        <v>651</v>
      </c>
      <c r="C325" s="22" t="s">
        <v>748</v>
      </c>
      <c r="D325" s="22" t="s">
        <v>749</v>
      </c>
      <c r="E325" s="22">
        <v>49774131</v>
      </c>
      <c r="F325" s="22">
        <v>278920</v>
      </c>
      <c r="G325" s="22"/>
      <c r="H325" s="22">
        <v>12560</v>
      </c>
      <c r="I325" s="22">
        <v>49482651</v>
      </c>
      <c r="J325" s="22"/>
      <c r="K325" s="22"/>
      <c r="L325" s="22"/>
    </row>
    <row r="326" spans="1:12" x14ac:dyDescent="0.25">
      <c r="A326" s="22" t="s">
        <v>125</v>
      </c>
      <c r="B326" s="22" t="s">
        <v>651</v>
      </c>
      <c r="C326" s="22" t="s">
        <v>750</v>
      </c>
      <c r="D326" s="22" t="s">
        <v>751</v>
      </c>
      <c r="E326" s="22">
        <v>121471918</v>
      </c>
      <c r="F326" s="22">
        <v>600250</v>
      </c>
      <c r="G326" s="22"/>
      <c r="H326" s="22"/>
      <c r="I326" s="22">
        <v>120871038</v>
      </c>
      <c r="J326" s="22">
        <v>630</v>
      </c>
      <c r="K326" s="22"/>
      <c r="L326" s="22"/>
    </row>
    <row r="327" spans="1:12" x14ac:dyDescent="0.25">
      <c r="A327" s="22" t="s">
        <v>125</v>
      </c>
      <c r="B327" s="22" t="s">
        <v>651</v>
      </c>
      <c r="C327" s="22" t="s">
        <v>752</v>
      </c>
      <c r="D327" s="22" t="s">
        <v>753</v>
      </c>
      <c r="E327" s="22">
        <v>38313488</v>
      </c>
      <c r="F327" s="22">
        <v>167420</v>
      </c>
      <c r="G327" s="22"/>
      <c r="H327" s="22"/>
      <c r="I327" s="22">
        <v>38146068</v>
      </c>
      <c r="J327" s="22"/>
      <c r="K327" s="22"/>
      <c r="L327" s="22"/>
    </row>
    <row r="328" spans="1:12" x14ac:dyDescent="0.25">
      <c r="A328" s="22" t="s">
        <v>125</v>
      </c>
      <c r="B328" s="22" t="s">
        <v>754</v>
      </c>
      <c r="C328" s="22" t="s">
        <v>755</v>
      </c>
      <c r="D328" s="22" t="s">
        <v>756</v>
      </c>
      <c r="E328" s="22">
        <v>261472201</v>
      </c>
      <c r="F328" s="22">
        <v>692860</v>
      </c>
      <c r="G328" s="22"/>
      <c r="H328" s="22">
        <v>70560810</v>
      </c>
      <c r="I328" s="22">
        <v>190218531</v>
      </c>
      <c r="J328" s="22"/>
      <c r="K328" s="22"/>
      <c r="L328" s="22"/>
    </row>
    <row r="329" spans="1:12" x14ac:dyDescent="0.25">
      <c r="A329" s="22" t="s">
        <v>125</v>
      </c>
      <c r="B329" s="22" t="s">
        <v>754</v>
      </c>
      <c r="C329" s="22" t="s">
        <v>757</v>
      </c>
      <c r="D329" s="22" t="s">
        <v>758</v>
      </c>
      <c r="E329" s="22">
        <v>852855130</v>
      </c>
      <c r="F329" s="22">
        <v>42800520</v>
      </c>
      <c r="G329" s="22"/>
      <c r="H329" s="22">
        <v>688262410</v>
      </c>
      <c r="I329" s="22">
        <v>121792200</v>
      </c>
      <c r="J329" s="22"/>
      <c r="K329" s="22"/>
      <c r="L329" s="22"/>
    </row>
    <row r="330" spans="1:12" x14ac:dyDescent="0.25">
      <c r="A330" s="22" t="s">
        <v>125</v>
      </c>
      <c r="B330" s="22" t="s">
        <v>754</v>
      </c>
      <c r="C330" s="22" t="s">
        <v>759</v>
      </c>
      <c r="D330" s="22" t="s">
        <v>760</v>
      </c>
      <c r="E330" s="22">
        <v>63382350</v>
      </c>
      <c r="F330" s="22">
        <v>37721860</v>
      </c>
      <c r="G330" s="22"/>
      <c r="H330" s="22">
        <v>19483990</v>
      </c>
      <c r="I330" s="22">
        <v>6176500</v>
      </c>
      <c r="J330" s="22"/>
      <c r="K330" s="22"/>
      <c r="L330" s="22"/>
    </row>
    <row r="331" spans="1:12" x14ac:dyDescent="0.25">
      <c r="A331" s="22" t="s">
        <v>125</v>
      </c>
      <c r="B331" s="22" t="s">
        <v>754</v>
      </c>
      <c r="C331" s="22" t="s">
        <v>761</v>
      </c>
      <c r="D331" s="22" t="s">
        <v>762</v>
      </c>
      <c r="E331" s="22">
        <v>6313510</v>
      </c>
      <c r="F331" s="22">
        <v>748840</v>
      </c>
      <c r="G331" s="22"/>
      <c r="H331" s="22">
        <v>5191170</v>
      </c>
      <c r="I331" s="22">
        <v>373500</v>
      </c>
      <c r="J331" s="22"/>
      <c r="K331" s="22"/>
      <c r="L331" s="22"/>
    </row>
    <row r="332" spans="1:12" x14ac:dyDescent="0.25">
      <c r="A332" s="22" t="s">
        <v>125</v>
      </c>
      <c r="B332" s="22" t="s">
        <v>754</v>
      </c>
      <c r="C332" s="22" t="s">
        <v>763</v>
      </c>
      <c r="D332" s="22" t="s">
        <v>764</v>
      </c>
      <c r="E332" s="22">
        <v>3715240</v>
      </c>
      <c r="F332" s="22">
        <v>752350</v>
      </c>
      <c r="G332" s="22"/>
      <c r="H332" s="22">
        <v>514990</v>
      </c>
      <c r="I332" s="22">
        <v>2447900</v>
      </c>
      <c r="J332" s="22"/>
      <c r="K332" s="22"/>
      <c r="L332" s="22"/>
    </row>
    <row r="333" spans="1:12" x14ac:dyDescent="0.25">
      <c r="A333" s="22" t="s">
        <v>125</v>
      </c>
      <c r="B333" s="22" t="s">
        <v>754</v>
      </c>
      <c r="C333" s="22" t="s">
        <v>1117</v>
      </c>
      <c r="D333" s="22" t="s">
        <v>1118</v>
      </c>
      <c r="E333" s="22">
        <v>217693556</v>
      </c>
      <c r="F333" s="22">
        <v>45216630</v>
      </c>
      <c r="G333" s="22">
        <v>24177410</v>
      </c>
      <c r="H333" s="22">
        <v>78031820</v>
      </c>
      <c r="I333" s="22">
        <v>70267696</v>
      </c>
      <c r="J333" s="22"/>
      <c r="K333" s="22"/>
      <c r="L333" s="22"/>
    </row>
    <row r="334" spans="1:12" x14ac:dyDescent="0.25">
      <c r="A334" s="22" t="s">
        <v>125</v>
      </c>
      <c r="B334" s="22" t="s">
        <v>1119</v>
      </c>
      <c r="C334" s="22" t="s">
        <v>1120</v>
      </c>
      <c r="D334" s="22" t="s">
        <v>1121</v>
      </c>
      <c r="E334" s="22">
        <v>3667408114</v>
      </c>
      <c r="F334" s="22">
        <v>2380305360</v>
      </c>
      <c r="G334" s="22">
        <v>461023690</v>
      </c>
      <c r="H334" s="22">
        <v>205375047</v>
      </c>
      <c r="I334" s="22">
        <v>295764267</v>
      </c>
      <c r="J334" s="22">
        <v>324939750</v>
      </c>
      <c r="K334" s="22"/>
      <c r="L334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072C3-7155-45EC-A96D-4146A30EA5B2}">
  <dimension ref="A1:AQ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1122</v>
      </c>
      <c r="D1" s="20" t="s">
        <v>1123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815</v>
      </c>
      <c r="F2" s="21" t="s">
        <v>816</v>
      </c>
      <c r="G2" s="21" t="s">
        <v>817</v>
      </c>
      <c r="H2" s="21" t="s">
        <v>818</v>
      </c>
      <c r="I2" s="21" t="s">
        <v>819</v>
      </c>
      <c r="J2" s="21" t="s">
        <v>820</v>
      </c>
      <c r="K2" s="21" t="s">
        <v>821</v>
      </c>
      <c r="L2" s="21" t="s">
        <v>822</v>
      </c>
      <c r="M2" s="21" t="s">
        <v>823</v>
      </c>
      <c r="N2" s="21" t="s">
        <v>1028</v>
      </c>
      <c r="O2" s="21" t="s">
        <v>825</v>
      </c>
      <c r="P2" s="21" t="s">
        <v>826</v>
      </c>
      <c r="Q2" s="21" t="s">
        <v>827</v>
      </c>
      <c r="R2" s="21" t="s">
        <v>828</v>
      </c>
      <c r="S2" s="21" t="s">
        <v>829</v>
      </c>
      <c r="T2" s="21" t="s">
        <v>830</v>
      </c>
      <c r="U2" s="21" t="s">
        <v>831</v>
      </c>
      <c r="V2" s="21" t="s">
        <v>832</v>
      </c>
      <c r="W2" s="21" t="s">
        <v>833</v>
      </c>
      <c r="X2" s="21" t="s">
        <v>834</v>
      </c>
      <c r="Y2" s="21" t="s">
        <v>835</v>
      </c>
      <c r="Z2" s="21" t="s">
        <v>836</v>
      </c>
      <c r="AA2" s="21" t="s">
        <v>837</v>
      </c>
      <c r="AB2" s="21" t="s">
        <v>838</v>
      </c>
      <c r="AC2" s="21" t="s">
        <v>839</v>
      </c>
      <c r="AD2" s="21" t="s">
        <v>840</v>
      </c>
      <c r="AE2" s="21" t="s">
        <v>841</v>
      </c>
      <c r="AF2" s="21" t="s">
        <v>842</v>
      </c>
      <c r="AG2" s="21" t="s">
        <v>843</v>
      </c>
      <c r="AH2" s="21" t="s">
        <v>844</v>
      </c>
      <c r="AI2" s="21" t="s">
        <v>845</v>
      </c>
      <c r="AJ2" s="21" t="s">
        <v>846</v>
      </c>
      <c r="AK2" s="21" t="s">
        <v>847</v>
      </c>
      <c r="AL2" s="21" t="s">
        <v>848</v>
      </c>
      <c r="AM2" s="21" t="s">
        <v>849</v>
      </c>
      <c r="AN2" s="21" t="s">
        <v>850</v>
      </c>
      <c r="AO2" s="21" t="s">
        <v>851</v>
      </c>
      <c r="AP2" s="21" t="s">
        <v>64</v>
      </c>
      <c r="AQ2" s="21" t="s">
        <v>1030</v>
      </c>
    </row>
    <row r="3" spans="1:43" x14ac:dyDescent="0.25">
      <c r="A3" s="21"/>
      <c r="B3" s="21"/>
      <c r="C3" s="21"/>
      <c r="D3" s="21" t="s">
        <v>89</v>
      </c>
      <c r="E3" s="21" t="s">
        <v>1124</v>
      </c>
      <c r="F3" s="21" t="s">
        <v>1125</v>
      </c>
      <c r="G3" s="21" t="s">
        <v>1126</v>
      </c>
      <c r="H3" s="21" t="s">
        <v>1127</v>
      </c>
      <c r="I3" s="21" t="s">
        <v>1128</v>
      </c>
      <c r="J3" s="21" t="s">
        <v>1129</v>
      </c>
      <c r="K3" s="21" t="s">
        <v>1130</v>
      </c>
      <c r="L3" s="21" t="s">
        <v>1131</v>
      </c>
      <c r="M3" s="21" t="s">
        <v>1132</v>
      </c>
      <c r="N3" s="21" t="s">
        <v>1133</v>
      </c>
      <c r="O3" s="21" t="s">
        <v>1134</v>
      </c>
      <c r="P3" s="21" t="s">
        <v>1135</v>
      </c>
      <c r="Q3" s="21" t="s">
        <v>1136</v>
      </c>
      <c r="R3" s="21" t="s">
        <v>1137</v>
      </c>
      <c r="S3" s="21" t="s">
        <v>1138</v>
      </c>
      <c r="T3" s="21" t="s">
        <v>1139</v>
      </c>
      <c r="U3" s="21" t="s">
        <v>1140</v>
      </c>
      <c r="V3" s="21" t="s">
        <v>1141</v>
      </c>
      <c r="W3" s="21" t="s">
        <v>1142</v>
      </c>
      <c r="X3" s="21" t="s">
        <v>1143</v>
      </c>
      <c r="Y3" s="21" t="s">
        <v>1144</v>
      </c>
      <c r="Z3" s="21" t="s">
        <v>1145</v>
      </c>
      <c r="AA3" s="21" t="s">
        <v>1146</v>
      </c>
      <c r="AB3" s="21" t="s">
        <v>1147</v>
      </c>
      <c r="AC3" s="21" t="s">
        <v>1148</v>
      </c>
      <c r="AD3" s="21" t="s">
        <v>1149</v>
      </c>
      <c r="AE3" s="21" t="s">
        <v>1150</v>
      </c>
      <c r="AF3" s="21" t="s">
        <v>1151</v>
      </c>
      <c r="AG3" s="21" t="s">
        <v>1152</v>
      </c>
      <c r="AH3" s="21" t="s">
        <v>1153</v>
      </c>
      <c r="AI3" s="21" t="s">
        <v>1154</v>
      </c>
      <c r="AJ3" s="21" t="s">
        <v>1155</v>
      </c>
      <c r="AK3" s="21" t="s">
        <v>1156</v>
      </c>
      <c r="AL3" s="21" t="s">
        <v>1157</v>
      </c>
      <c r="AM3" s="21" t="s">
        <v>1158</v>
      </c>
      <c r="AN3" s="21" t="s">
        <v>1159</v>
      </c>
      <c r="AO3" s="21" t="s">
        <v>1160</v>
      </c>
      <c r="AP3" s="21" t="s">
        <v>1161</v>
      </c>
      <c r="AQ3" s="21" t="s">
        <v>1162</v>
      </c>
    </row>
    <row r="4" spans="1:43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1153758</v>
      </c>
      <c r="G4" s="22">
        <v>0</v>
      </c>
      <c r="H4" s="22">
        <v>0</v>
      </c>
      <c r="I4" s="22">
        <v>3373260</v>
      </c>
      <c r="J4" s="22">
        <v>0</v>
      </c>
      <c r="K4" s="22">
        <v>0</v>
      </c>
      <c r="L4" s="22">
        <v>254122</v>
      </c>
      <c r="M4" s="22">
        <v>0</v>
      </c>
      <c r="N4" s="22">
        <v>2270733</v>
      </c>
      <c r="O4" s="22">
        <v>3489179</v>
      </c>
      <c r="P4" s="22">
        <v>0</v>
      </c>
      <c r="Q4" s="22">
        <v>21158</v>
      </c>
      <c r="R4" s="22">
        <v>0</v>
      </c>
      <c r="S4" s="22">
        <v>0</v>
      </c>
      <c r="T4" s="22">
        <v>3564268</v>
      </c>
      <c r="U4" s="22">
        <v>1807558</v>
      </c>
      <c r="V4" s="22">
        <v>-1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17467678</v>
      </c>
      <c r="AC4" s="22">
        <v>0</v>
      </c>
      <c r="AD4" s="22">
        <v>0</v>
      </c>
      <c r="AE4" s="22">
        <v>1315015</v>
      </c>
      <c r="AF4" s="22">
        <v>4119744</v>
      </c>
      <c r="AG4" s="22">
        <v>0</v>
      </c>
      <c r="AH4" s="22">
        <v>0</v>
      </c>
      <c r="AI4" s="22">
        <v>11572300</v>
      </c>
      <c r="AJ4" s="22">
        <v>28733355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79142127</v>
      </c>
    </row>
    <row r="5" spans="1:43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8437631</v>
      </c>
      <c r="G5" s="22">
        <v>0</v>
      </c>
      <c r="H5" s="22">
        <v>45044</v>
      </c>
      <c r="I5" s="22">
        <v>200693</v>
      </c>
      <c r="J5" s="22">
        <v>0</v>
      </c>
      <c r="K5" s="22">
        <v>0</v>
      </c>
      <c r="L5" s="22">
        <v>0</v>
      </c>
      <c r="M5" s="22">
        <v>0</v>
      </c>
      <c r="N5" s="22">
        <v>14198</v>
      </c>
      <c r="O5" s="22">
        <v>612964</v>
      </c>
      <c r="P5" s="22">
        <v>0</v>
      </c>
      <c r="Q5" s="22">
        <v>0</v>
      </c>
      <c r="R5" s="22">
        <v>-49</v>
      </c>
      <c r="S5" s="22">
        <v>0</v>
      </c>
      <c r="T5" s="22">
        <v>1070312</v>
      </c>
      <c r="U5" s="22">
        <v>29109</v>
      </c>
      <c r="V5" s="22">
        <v>0</v>
      </c>
      <c r="W5" s="22">
        <v>0</v>
      </c>
      <c r="X5" s="22">
        <v>0</v>
      </c>
      <c r="Y5" s="22">
        <v>409542</v>
      </c>
      <c r="Z5" s="22">
        <v>0</v>
      </c>
      <c r="AA5" s="22">
        <v>934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72192</v>
      </c>
      <c r="AH5" s="22">
        <v>0</v>
      </c>
      <c r="AI5" s="22">
        <v>1617152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12509723</v>
      </c>
    </row>
    <row r="6" spans="1:43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795409</v>
      </c>
      <c r="G6" s="22">
        <v>0</v>
      </c>
      <c r="H6" s="22">
        <v>0</v>
      </c>
      <c r="I6" s="22">
        <v>1039632</v>
      </c>
      <c r="J6" s="22">
        <v>0</v>
      </c>
      <c r="K6" s="22">
        <v>0</v>
      </c>
      <c r="L6" s="22">
        <v>64801</v>
      </c>
      <c r="M6" s="22">
        <v>0</v>
      </c>
      <c r="N6" s="22">
        <v>0</v>
      </c>
      <c r="O6" s="22">
        <v>2655756</v>
      </c>
      <c r="P6" s="22">
        <v>0</v>
      </c>
      <c r="Q6" s="22">
        <v>0</v>
      </c>
      <c r="R6" s="22">
        <v>0</v>
      </c>
      <c r="S6" s="22">
        <v>0</v>
      </c>
      <c r="T6" s="22">
        <v>124230</v>
      </c>
      <c r="U6" s="22">
        <v>1035306</v>
      </c>
      <c r="V6" s="22">
        <v>0</v>
      </c>
      <c r="W6" s="22">
        <v>0</v>
      </c>
      <c r="X6" s="22">
        <v>0</v>
      </c>
      <c r="Y6" s="22">
        <v>0</v>
      </c>
      <c r="Z6" s="22">
        <v>24210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800733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6540077</v>
      </c>
    </row>
    <row r="7" spans="1:43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14562000</v>
      </c>
      <c r="G7" s="22">
        <v>0</v>
      </c>
      <c r="H7" s="22">
        <v>9315000</v>
      </c>
      <c r="I7" s="22">
        <v>4581000</v>
      </c>
      <c r="J7" s="22">
        <v>1687000</v>
      </c>
      <c r="K7" s="22">
        <v>0</v>
      </c>
      <c r="L7" s="22">
        <v>776000</v>
      </c>
      <c r="M7" s="22">
        <v>0</v>
      </c>
      <c r="N7" s="22">
        <v>63698000</v>
      </c>
      <c r="O7" s="22">
        <v>130182000</v>
      </c>
      <c r="P7" s="22">
        <v>0</v>
      </c>
      <c r="Q7" s="22">
        <v>463741000</v>
      </c>
      <c r="R7" s="22">
        <v>61393000</v>
      </c>
      <c r="S7" s="22">
        <v>329000000</v>
      </c>
      <c r="T7" s="22">
        <v>77828000</v>
      </c>
      <c r="U7" s="22">
        <v>122736000</v>
      </c>
      <c r="V7" s="22">
        <v>63210000</v>
      </c>
      <c r="W7" s="22">
        <v>2918000</v>
      </c>
      <c r="X7" s="22">
        <v>76551000</v>
      </c>
      <c r="Y7" s="22">
        <v>0</v>
      </c>
      <c r="Z7" s="22">
        <v>624000</v>
      </c>
      <c r="AA7" s="22">
        <v>0</v>
      </c>
      <c r="AB7" s="22">
        <v>90547000</v>
      </c>
      <c r="AC7" s="22">
        <v>0</v>
      </c>
      <c r="AD7" s="22">
        <v>0</v>
      </c>
      <c r="AE7" s="22">
        <v>0</v>
      </c>
      <c r="AF7" s="22">
        <v>40944000</v>
      </c>
      <c r="AG7" s="22">
        <v>0</v>
      </c>
      <c r="AH7" s="22">
        <v>204000</v>
      </c>
      <c r="AI7" s="22">
        <v>2750000</v>
      </c>
      <c r="AJ7" s="22">
        <v>6719000</v>
      </c>
      <c r="AK7" s="22">
        <v>0</v>
      </c>
      <c r="AL7" s="22">
        <v>67000</v>
      </c>
      <c r="AM7" s="22">
        <v>0</v>
      </c>
      <c r="AN7" s="22">
        <v>0</v>
      </c>
      <c r="AO7" s="22">
        <v>0</v>
      </c>
      <c r="AP7" s="22">
        <v>0</v>
      </c>
      <c r="AQ7" s="22">
        <v>1564033000</v>
      </c>
    </row>
    <row r="8" spans="1:43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1287838</v>
      </c>
      <c r="G8" s="22">
        <v>685559</v>
      </c>
      <c r="H8" s="22">
        <v>405082</v>
      </c>
      <c r="I8" s="22">
        <v>301978</v>
      </c>
      <c r="J8" s="22">
        <v>0</v>
      </c>
      <c r="K8" s="22">
        <v>0</v>
      </c>
      <c r="L8" s="22">
        <v>0</v>
      </c>
      <c r="M8" s="22">
        <v>0</v>
      </c>
      <c r="N8" s="22">
        <v>1364590</v>
      </c>
      <c r="O8" s="22">
        <v>3194277</v>
      </c>
      <c r="P8" s="22">
        <v>5561</v>
      </c>
      <c r="Q8" s="22">
        <v>0</v>
      </c>
      <c r="R8" s="22">
        <v>31749</v>
      </c>
      <c r="S8" s="22">
        <v>0</v>
      </c>
      <c r="T8" s="22">
        <v>2297455</v>
      </c>
      <c r="U8" s="22">
        <v>2757230</v>
      </c>
      <c r="V8" s="22">
        <v>0</v>
      </c>
      <c r="W8" s="22">
        <v>0</v>
      </c>
      <c r="X8" s="22">
        <v>0</v>
      </c>
      <c r="Y8" s="22">
        <v>0</v>
      </c>
      <c r="Z8" s="22">
        <v>39334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840896</v>
      </c>
      <c r="AJ8" s="22">
        <v>73887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13285436</v>
      </c>
    </row>
    <row r="9" spans="1:43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1080817</v>
      </c>
      <c r="G9" s="22">
        <v>0</v>
      </c>
      <c r="H9" s="22">
        <v>65239</v>
      </c>
      <c r="I9" s="22">
        <v>1878172</v>
      </c>
      <c r="J9" s="22">
        <v>0</v>
      </c>
      <c r="K9" s="22">
        <v>0</v>
      </c>
      <c r="L9" s="22">
        <v>74722</v>
      </c>
      <c r="M9" s="22">
        <v>0</v>
      </c>
      <c r="N9" s="22">
        <v>119923</v>
      </c>
      <c r="O9" s="22">
        <v>11005943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26277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1721294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15972387</v>
      </c>
    </row>
    <row r="10" spans="1:43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1017434</v>
      </c>
      <c r="G10" s="22">
        <v>0</v>
      </c>
      <c r="H10" s="22">
        <v>136920</v>
      </c>
      <c r="I10" s="22">
        <v>0</v>
      </c>
      <c r="J10" s="22">
        <v>0</v>
      </c>
      <c r="K10" s="22">
        <v>0</v>
      </c>
      <c r="L10" s="22">
        <v>120166</v>
      </c>
      <c r="M10" s="22">
        <v>0</v>
      </c>
      <c r="N10" s="22">
        <v>98093</v>
      </c>
      <c r="O10" s="22">
        <v>14225563</v>
      </c>
      <c r="P10" s="22">
        <v>345000</v>
      </c>
      <c r="Q10" s="22">
        <v>0</v>
      </c>
      <c r="R10" s="22">
        <v>0</v>
      </c>
      <c r="S10" s="22">
        <v>0</v>
      </c>
      <c r="T10" s="22">
        <v>0</v>
      </c>
      <c r="U10" s="22">
        <v>182810</v>
      </c>
      <c r="V10" s="22">
        <v>439478</v>
      </c>
      <c r="W10" s="22">
        <v>0</v>
      </c>
      <c r="X10" s="22">
        <v>0</v>
      </c>
      <c r="Y10" s="22">
        <v>0</v>
      </c>
      <c r="Z10" s="22">
        <v>0</v>
      </c>
      <c r="AA10" s="22">
        <v>217800</v>
      </c>
      <c r="AB10" s="22">
        <v>0</v>
      </c>
      <c r="AC10" s="22">
        <v>0</v>
      </c>
      <c r="AD10" s="22">
        <v>0</v>
      </c>
      <c r="AE10" s="22">
        <v>0</v>
      </c>
      <c r="AF10" s="22">
        <v>577</v>
      </c>
      <c r="AG10" s="22">
        <v>0</v>
      </c>
      <c r="AH10" s="22">
        <v>0</v>
      </c>
      <c r="AI10" s="22">
        <v>1074015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17857856</v>
      </c>
    </row>
    <row r="11" spans="1:43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15650000</v>
      </c>
      <c r="G11" s="22">
        <v>0</v>
      </c>
      <c r="H11" s="22">
        <v>23651000</v>
      </c>
      <c r="I11" s="22">
        <v>10922000</v>
      </c>
      <c r="J11" s="22">
        <v>0</v>
      </c>
      <c r="K11" s="22">
        <v>0</v>
      </c>
      <c r="L11" s="22">
        <v>0</v>
      </c>
      <c r="M11" s="22">
        <v>0</v>
      </c>
      <c r="N11" s="22">
        <v>21924000</v>
      </c>
      <c r="O11" s="22">
        <v>532328000</v>
      </c>
      <c r="P11" s="22">
        <v>0</v>
      </c>
      <c r="Q11" s="22">
        <v>623482000</v>
      </c>
      <c r="R11" s="22">
        <v>0</v>
      </c>
      <c r="S11" s="22">
        <v>0</v>
      </c>
      <c r="T11" s="22">
        <v>0</v>
      </c>
      <c r="U11" s="22">
        <v>0</v>
      </c>
      <c r="V11" s="22">
        <v>26556000</v>
      </c>
      <c r="W11" s="22">
        <v>0</v>
      </c>
      <c r="X11" s="22">
        <v>1372000</v>
      </c>
      <c r="Y11" s="22">
        <v>0</v>
      </c>
      <c r="Z11" s="22">
        <v>127000</v>
      </c>
      <c r="AA11" s="22">
        <v>0</v>
      </c>
      <c r="AB11" s="22">
        <v>19443000</v>
      </c>
      <c r="AC11" s="22">
        <v>3841000</v>
      </c>
      <c r="AD11" s="22">
        <v>8007000</v>
      </c>
      <c r="AE11" s="22">
        <v>22768000</v>
      </c>
      <c r="AF11" s="22">
        <v>63769000</v>
      </c>
      <c r="AG11" s="22">
        <v>0</v>
      </c>
      <c r="AH11" s="22">
        <v>0</v>
      </c>
      <c r="AI11" s="22">
        <v>197842000</v>
      </c>
      <c r="AJ11" s="22">
        <v>7664000</v>
      </c>
      <c r="AK11" s="22">
        <v>6954000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1586300000</v>
      </c>
    </row>
    <row r="12" spans="1:43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1009000</v>
      </c>
      <c r="G12" s="22">
        <v>0</v>
      </c>
      <c r="H12" s="22">
        <v>0</v>
      </c>
      <c r="I12" s="22">
        <v>381000</v>
      </c>
      <c r="J12" s="22">
        <v>0</v>
      </c>
      <c r="K12" s="22">
        <v>0</v>
      </c>
      <c r="L12" s="22">
        <v>53000</v>
      </c>
      <c r="M12" s="22">
        <v>0</v>
      </c>
      <c r="N12" s="22">
        <v>2807000</v>
      </c>
      <c r="O12" s="22">
        <v>9482000</v>
      </c>
      <c r="P12" s="22">
        <v>0</v>
      </c>
      <c r="Q12" s="22">
        <v>6000</v>
      </c>
      <c r="R12" s="22">
        <v>407000</v>
      </c>
      <c r="S12" s="22">
        <v>0</v>
      </c>
      <c r="T12" s="22">
        <v>45000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11947000</v>
      </c>
      <c r="AJ12" s="22">
        <v>164000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26301000</v>
      </c>
    </row>
    <row r="13" spans="1:43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275570</v>
      </c>
      <c r="G13" s="22">
        <v>0</v>
      </c>
      <c r="H13" s="22">
        <v>1020264</v>
      </c>
      <c r="I13" s="22">
        <v>515701</v>
      </c>
      <c r="J13" s="22">
        <v>0</v>
      </c>
      <c r="K13" s="22">
        <v>0</v>
      </c>
      <c r="L13" s="22">
        <v>74848</v>
      </c>
      <c r="M13" s="22">
        <v>0</v>
      </c>
      <c r="N13" s="22">
        <v>207170</v>
      </c>
      <c r="O13" s="22">
        <v>17305387</v>
      </c>
      <c r="P13" s="22">
        <v>1744452</v>
      </c>
      <c r="Q13" s="22">
        <v>639913</v>
      </c>
      <c r="R13" s="22">
        <v>4290986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4767490</v>
      </c>
      <c r="AF13" s="22">
        <v>0</v>
      </c>
      <c r="AG13" s="22">
        <v>0</v>
      </c>
      <c r="AH13" s="22">
        <v>0</v>
      </c>
      <c r="AI13" s="22">
        <v>4204062</v>
      </c>
      <c r="AJ13" s="22">
        <v>75904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35121747</v>
      </c>
    </row>
    <row r="14" spans="1:43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292656</v>
      </c>
      <c r="G14" s="22">
        <v>0</v>
      </c>
      <c r="H14" s="22">
        <v>85027</v>
      </c>
      <c r="I14" s="22">
        <v>143583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2733930</v>
      </c>
      <c r="P14" s="22">
        <v>0</v>
      </c>
      <c r="Q14" s="22">
        <v>0</v>
      </c>
      <c r="R14" s="22">
        <v>0</v>
      </c>
      <c r="S14" s="22">
        <v>0</v>
      </c>
      <c r="T14" s="22">
        <v>1002</v>
      </c>
      <c r="U14" s="22">
        <v>281134</v>
      </c>
      <c r="V14" s="22">
        <v>635443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7294893</v>
      </c>
      <c r="AF14" s="22">
        <v>0</v>
      </c>
      <c r="AG14" s="22">
        <v>0</v>
      </c>
      <c r="AH14" s="22">
        <v>167988</v>
      </c>
      <c r="AI14" s="22">
        <v>359883</v>
      </c>
      <c r="AJ14" s="22">
        <v>394855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12390394</v>
      </c>
    </row>
    <row r="15" spans="1:43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574913</v>
      </c>
      <c r="G15" s="22">
        <v>0</v>
      </c>
      <c r="H15" s="22">
        <v>153900</v>
      </c>
      <c r="I15" s="22">
        <v>754924</v>
      </c>
      <c r="J15" s="22">
        <v>0</v>
      </c>
      <c r="K15" s="22">
        <v>226863</v>
      </c>
      <c r="L15" s="22">
        <v>0</v>
      </c>
      <c r="M15" s="22">
        <v>0</v>
      </c>
      <c r="N15" s="22">
        <v>2210700</v>
      </c>
      <c r="O15" s="22">
        <v>74551525</v>
      </c>
      <c r="P15" s="22">
        <v>0</v>
      </c>
      <c r="Q15" s="22">
        <v>314474</v>
      </c>
      <c r="R15" s="22">
        <v>0</v>
      </c>
      <c r="S15" s="22">
        <v>0</v>
      </c>
      <c r="T15" s="22">
        <v>2618815</v>
      </c>
      <c r="U15" s="22">
        <v>500364</v>
      </c>
      <c r="V15" s="22">
        <v>132241</v>
      </c>
      <c r="W15" s="22">
        <v>0</v>
      </c>
      <c r="X15" s="22">
        <v>0</v>
      </c>
      <c r="Y15" s="22">
        <v>0</v>
      </c>
      <c r="Z15" s="22">
        <v>1169902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849914</v>
      </c>
      <c r="AJ15" s="22">
        <v>34838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84093373</v>
      </c>
    </row>
    <row r="16" spans="1:43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1248000</v>
      </c>
      <c r="G16" s="22">
        <v>0</v>
      </c>
      <c r="H16" s="22">
        <v>1234000</v>
      </c>
      <c r="I16" s="22">
        <v>392000</v>
      </c>
      <c r="J16" s="22">
        <v>0</v>
      </c>
      <c r="K16" s="22">
        <v>0</v>
      </c>
      <c r="L16" s="22">
        <v>18000</v>
      </c>
      <c r="M16" s="22">
        <v>334000</v>
      </c>
      <c r="N16" s="22">
        <v>6827000</v>
      </c>
      <c r="O16" s="22">
        <v>6799000</v>
      </c>
      <c r="P16" s="22">
        <v>54000</v>
      </c>
      <c r="Q16" s="22">
        <v>898000</v>
      </c>
      <c r="R16" s="22">
        <v>0</v>
      </c>
      <c r="S16" s="22">
        <v>0</v>
      </c>
      <c r="T16" s="22">
        <v>8587000</v>
      </c>
      <c r="U16" s="22">
        <v>1281000</v>
      </c>
      <c r="V16" s="22">
        <v>2667000</v>
      </c>
      <c r="W16" s="22">
        <v>0</v>
      </c>
      <c r="X16" s="22">
        <v>0</v>
      </c>
      <c r="Y16" s="22">
        <v>0</v>
      </c>
      <c r="Z16" s="22">
        <v>81000</v>
      </c>
      <c r="AA16" s="22">
        <v>0</v>
      </c>
      <c r="AB16" s="22">
        <v>0</v>
      </c>
      <c r="AC16" s="22">
        <v>0</v>
      </c>
      <c r="AD16" s="22">
        <v>2070000</v>
      </c>
      <c r="AE16" s="22">
        <v>0</v>
      </c>
      <c r="AF16" s="22">
        <v>0</v>
      </c>
      <c r="AG16" s="22">
        <v>0</v>
      </c>
      <c r="AH16" s="22">
        <v>0</v>
      </c>
      <c r="AI16" s="22">
        <v>6475000</v>
      </c>
      <c r="AJ16" s="22">
        <v>270000</v>
      </c>
      <c r="AK16" s="22">
        <v>0</v>
      </c>
      <c r="AL16" s="22">
        <v>1785000</v>
      </c>
      <c r="AM16" s="22">
        <v>0</v>
      </c>
      <c r="AN16" s="22">
        <v>15556000</v>
      </c>
      <c r="AO16" s="22">
        <v>0</v>
      </c>
      <c r="AP16" s="22">
        <v>0</v>
      </c>
      <c r="AQ16" s="22">
        <v>56576000</v>
      </c>
    </row>
    <row r="17" spans="1:43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586144</v>
      </c>
      <c r="G17" s="22">
        <v>0</v>
      </c>
      <c r="H17" s="22">
        <v>1558918</v>
      </c>
      <c r="I17" s="22">
        <v>1148881</v>
      </c>
      <c r="J17" s="22">
        <v>0</v>
      </c>
      <c r="K17" s="22">
        <v>0</v>
      </c>
      <c r="L17" s="22">
        <v>0</v>
      </c>
      <c r="M17" s="22">
        <v>226171</v>
      </c>
      <c r="N17" s="22">
        <v>2525189</v>
      </c>
      <c r="O17" s="22">
        <v>8996633</v>
      </c>
      <c r="P17" s="22">
        <v>0</v>
      </c>
      <c r="Q17" s="22">
        <v>0</v>
      </c>
      <c r="R17" s="22">
        <v>3798593</v>
      </c>
      <c r="S17" s="22">
        <v>0</v>
      </c>
      <c r="T17" s="22">
        <v>4355937</v>
      </c>
      <c r="U17" s="22">
        <v>4540957</v>
      </c>
      <c r="V17" s="22">
        <v>3437506</v>
      </c>
      <c r="W17" s="22">
        <v>0</v>
      </c>
      <c r="X17" s="22">
        <v>0</v>
      </c>
      <c r="Y17" s="22">
        <v>0</v>
      </c>
      <c r="Z17" s="22">
        <v>460991</v>
      </c>
      <c r="AA17" s="22">
        <v>0</v>
      </c>
      <c r="AB17" s="22">
        <v>0</v>
      </c>
      <c r="AC17" s="22">
        <v>0</v>
      </c>
      <c r="AD17" s="22">
        <v>100394</v>
      </c>
      <c r="AE17" s="22">
        <v>0</v>
      </c>
      <c r="AF17" s="22">
        <v>0</v>
      </c>
      <c r="AG17" s="22">
        <v>0</v>
      </c>
      <c r="AH17" s="22">
        <v>0</v>
      </c>
      <c r="AI17" s="22">
        <v>59792728</v>
      </c>
      <c r="AJ17" s="22">
        <v>160012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91689054</v>
      </c>
    </row>
    <row r="18" spans="1:43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11062000</v>
      </c>
      <c r="G18" s="22">
        <v>0</v>
      </c>
      <c r="H18" s="22">
        <v>70000</v>
      </c>
      <c r="I18" s="22">
        <v>292000</v>
      </c>
      <c r="J18" s="22">
        <v>191000</v>
      </c>
      <c r="K18" s="22">
        <v>0</v>
      </c>
      <c r="L18" s="22">
        <v>0</v>
      </c>
      <c r="M18" s="22">
        <v>0</v>
      </c>
      <c r="N18" s="22">
        <v>4385000</v>
      </c>
      <c r="O18" s="22">
        <v>17147000</v>
      </c>
      <c r="P18" s="22">
        <v>0</v>
      </c>
      <c r="Q18" s="22">
        <v>38000</v>
      </c>
      <c r="R18" s="22">
        <v>0</v>
      </c>
      <c r="S18" s="22">
        <v>0</v>
      </c>
      <c r="T18" s="22">
        <v>23578000</v>
      </c>
      <c r="U18" s="22">
        <v>11215000</v>
      </c>
      <c r="V18" s="22">
        <v>553000</v>
      </c>
      <c r="W18" s="22">
        <v>0</v>
      </c>
      <c r="X18" s="22">
        <v>94000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123000</v>
      </c>
      <c r="AE18" s="22">
        <v>0</v>
      </c>
      <c r="AF18" s="22">
        <v>0</v>
      </c>
      <c r="AG18" s="22">
        <v>20000</v>
      </c>
      <c r="AH18" s="22">
        <v>0</v>
      </c>
      <c r="AI18" s="22">
        <v>6679000</v>
      </c>
      <c r="AJ18" s="22">
        <v>148000</v>
      </c>
      <c r="AK18" s="22">
        <v>0</v>
      </c>
      <c r="AL18" s="22">
        <v>0</v>
      </c>
      <c r="AM18" s="22">
        <v>4532000</v>
      </c>
      <c r="AN18" s="22">
        <v>32661000</v>
      </c>
      <c r="AO18" s="22">
        <v>0</v>
      </c>
      <c r="AP18" s="22">
        <v>0</v>
      </c>
      <c r="AQ18" s="22">
        <v>112788000</v>
      </c>
    </row>
    <row r="19" spans="1:43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0</v>
      </c>
      <c r="G19" s="22">
        <v>6280124</v>
      </c>
      <c r="H19" s="22">
        <v>670203</v>
      </c>
      <c r="I19" s="22">
        <v>1392662</v>
      </c>
      <c r="J19" s="22">
        <v>0</v>
      </c>
      <c r="K19" s="22">
        <v>116146</v>
      </c>
      <c r="L19" s="22">
        <v>0</v>
      </c>
      <c r="M19" s="22">
        <v>0</v>
      </c>
      <c r="N19" s="22">
        <v>15184510</v>
      </c>
      <c r="O19" s="22">
        <v>34469512</v>
      </c>
      <c r="P19" s="22">
        <v>0</v>
      </c>
      <c r="Q19" s="22">
        <v>13462</v>
      </c>
      <c r="R19" s="22">
        <v>8089376</v>
      </c>
      <c r="S19" s="22">
        <v>0</v>
      </c>
      <c r="T19" s="22">
        <v>10270679</v>
      </c>
      <c r="U19" s="22">
        <v>20000547</v>
      </c>
      <c r="V19" s="22">
        <v>517814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10628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4230955</v>
      </c>
      <c r="AJ19" s="22">
        <v>1355921</v>
      </c>
      <c r="AK19" s="22">
        <v>0</v>
      </c>
      <c r="AL19" s="22">
        <v>0</v>
      </c>
      <c r="AM19" s="22">
        <v>0</v>
      </c>
      <c r="AN19" s="22">
        <v>13268649</v>
      </c>
      <c r="AO19" s="22">
        <v>0</v>
      </c>
      <c r="AP19" s="22">
        <v>-509</v>
      </c>
      <c r="AQ19" s="22">
        <v>115870679</v>
      </c>
    </row>
    <row r="20" spans="1:43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1498736</v>
      </c>
      <c r="G20" s="22">
        <v>0</v>
      </c>
      <c r="H20" s="22">
        <v>0</v>
      </c>
      <c r="I20" s="22">
        <v>124457</v>
      </c>
      <c r="J20" s="22">
        <v>0</v>
      </c>
      <c r="K20" s="22">
        <v>194194</v>
      </c>
      <c r="L20" s="22">
        <v>5653</v>
      </c>
      <c r="M20" s="22">
        <v>0</v>
      </c>
      <c r="N20" s="22">
        <v>135213</v>
      </c>
      <c r="O20" s="22">
        <v>3908584</v>
      </c>
      <c r="P20" s="22">
        <v>0</v>
      </c>
      <c r="Q20" s="22">
        <v>581247</v>
      </c>
      <c r="R20" s="22">
        <v>2030326</v>
      </c>
      <c r="S20" s="22">
        <v>0</v>
      </c>
      <c r="T20" s="22">
        <v>3737471</v>
      </c>
      <c r="U20" s="22">
        <v>762915</v>
      </c>
      <c r="V20" s="22">
        <v>358579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605758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47351336</v>
      </c>
      <c r="AJ20" s="22">
        <v>174525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61468994</v>
      </c>
    </row>
    <row r="21" spans="1:43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0</v>
      </c>
      <c r="F21" s="22">
        <v>1695167</v>
      </c>
      <c r="G21" s="22">
        <v>0</v>
      </c>
      <c r="H21" s="22">
        <v>825162</v>
      </c>
      <c r="I21" s="22">
        <v>1202519</v>
      </c>
      <c r="J21" s="22">
        <v>0</v>
      </c>
      <c r="K21" s="22">
        <v>0</v>
      </c>
      <c r="L21" s="22">
        <v>0</v>
      </c>
      <c r="M21" s="22">
        <v>0</v>
      </c>
      <c r="N21" s="22">
        <v>3801399</v>
      </c>
      <c r="O21" s="22">
        <v>22612333</v>
      </c>
      <c r="P21" s="22">
        <v>0</v>
      </c>
      <c r="Q21" s="22">
        <v>447381</v>
      </c>
      <c r="R21" s="22">
        <v>4222232</v>
      </c>
      <c r="S21" s="22">
        <v>0</v>
      </c>
      <c r="T21" s="22">
        <v>17454224</v>
      </c>
      <c r="U21" s="22">
        <v>3710777</v>
      </c>
      <c r="V21" s="22">
        <v>26637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7091023</v>
      </c>
      <c r="AJ21" s="22">
        <v>328163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63417017</v>
      </c>
    </row>
    <row r="22" spans="1:43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0</v>
      </c>
      <c r="F22" s="22">
        <v>0</v>
      </c>
      <c r="G22" s="22">
        <v>0</v>
      </c>
      <c r="H22" s="22">
        <v>64999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23185</v>
      </c>
      <c r="O22" s="22">
        <v>1289155</v>
      </c>
      <c r="P22" s="22">
        <v>402374</v>
      </c>
      <c r="Q22" s="22">
        <v>0</v>
      </c>
      <c r="R22" s="22">
        <v>14920</v>
      </c>
      <c r="S22" s="22">
        <v>0</v>
      </c>
      <c r="T22" s="22">
        <v>296592</v>
      </c>
      <c r="U22" s="22">
        <v>52453837</v>
      </c>
      <c r="V22" s="22">
        <v>409063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52791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465928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55472844</v>
      </c>
    </row>
    <row r="23" spans="1:43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65128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3819020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6652162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592222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11128532</v>
      </c>
    </row>
    <row r="24" spans="1:43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0</v>
      </c>
      <c r="I24" s="22">
        <v>4855644</v>
      </c>
      <c r="J24" s="22">
        <v>0</v>
      </c>
      <c r="K24" s="22">
        <v>0</v>
      </c>
      <c r="L24" s="22">
        <v>6525</v>
      </c>
      <c r="M24" s="22">
        <v>0</v>
      </c>
      <c r="N24" s="22">
        <v>146062</v>
      </c>
      <c r="O24" s="22">
        <v>0</v>
      </c>
      <c r="P24" s="22">
        <v>0</v>
      </c>
      <c r="Q24" s="22">
        <v>1749402</v>
      </c>
      <c r="R24" s="22">
        <v>0</v>
      </c>
      <c r="S24" s="22">
        <v>0</v>
      </c>
      <c r="T24" s="22">
        <v>44185</v>
      </c>
      <c r="U24" s="22">
        <v>2447316</v>
      </c>
      <c r="V24" s="22">
        <v>478088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8500</v>
      </c>
      <c r="AG24" s="22">
        <v>0</v>
      </c>
      <c r="AH24" s="22">
        <v>0</v>
      </c>
      <c r="AI24" s="22">
        <v>14881706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24617428</v>
      </c>
    </row>
    <row r="25" spans="1:43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0</v>
      </c>
      <c r="F25" s="22">
        <v>719528</v>
      </c>
      <c r="G25" s="22">
        <v>0</v>
      </c>
      <c r="H25" s="22">
        <v>0</v>
      </c>
      <c r="I25" s="22">
        <v>196200</v>
      </c>
      <c r="J25" s="22">
        <v>0</v>
      </c>
      <c r="K25" s="22">
        <v>0</v>
      </c>
      <c r="L25" s="22">
        <v>883448</v>
      </c>
      <c r="M25" s="22">
        <v>0</v>
      </c>
      <c r="N25" s="22">
        <v>2406264</v>
      </c>
      <c r="O25" s="22">
        <v>17148829</v>
      </c>
      <c r="P25" s="22">
        <v>17896</v>
      </c>
      <c r="Q25" s="22">
        <v>0</v>
      </c>
      <c r="R25" s="22">
        <v>76179</v>
      </c>
      <c r="S25" s="22">
        <v>0</v>
      </c>
      <c r="T25" s="22">
        <v>6534791</v>
      </c>
      <c r="U25" s="22">
        <v>63212</v>
      </c>
      <c r="V25" s="22">
        <v>434368</v>
      </c>
      <c r="W25" s="22">
        <v>500</v>
      </c>
      <c r="X25" s="22">
        <v>0</v>
      </c>
      <c r="Y25" s="22">
        <v>0</v>
      </c>
      <c r="Z25" s="22">
        <v>0</v>
      </c>
      <c r="AA25" s="22">
        <v>0</v>
      </c>
      <c r="AB25" s="22">
        <v>2122176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19051590</v>
      </c>
      <c r="AJ25" s="22">
        <v>0</v>
      </c>
      <c r="AK25" s="22">
        <v>0</v>
      </c>
      <c r="AL25" s="22">
        <v>0</v>
      </c>
      <c r="AM25" s="22">
        <v>213514</v>
      </c>
      <c r="AN25" s="22">
        <v>0</v>
      </c>
      <c r="AO25" s="22">
        <v>0</v>
      </c>
      <c r="AP25" s="22">
        <v>0</v>
      </c>
      <c r="AQ25" s="22">
        <v>49868495</v>
      </c>
    </row>
    <row r="26" spans="1:43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0</v>
      </c>
      <c r="F26" s="22">
        <v>114770</v>
      </c>
      <c r="G26" s="22">
        <v>0</v>
      </c>
      <c r="H26" s="22">
        <v>0</v>
      </c>
      <c r="I26" s="22">
        <v>320732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6886741</v>
      </c>
      <c r="P26" s="22">
        <v>218078</v>
      </c>
      <c r="Q26" s="22">
        <v>0</v>
      </c>
      <c r="R26" s="22">
        <v>0</v>
      </c>
      <c r="S26" s="22">
        <v>0</v>
      </c>
      <c r="T26" s="22">
        <v>1578698</v>
      </c>
      <c r="U26" s="22">
        <v>6585181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107141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259963</v>
      </c>
      <c r="AI26" s="22">
        <v>228077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16299381</v>
      </c>
    </row>
    <row r="27" spans="1:43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0</v>
      </c>
      <c r="F27" s="22">
        <v>39866300</v>
      </c>
      <c r="G27" s="22">
        <v>0</v>
      </c>
      <c r="H27" s="22">
        <v>323271</v>
      </c>
      <c r="I27" s="22">
        <v>1039195</v>
      </c>
      <c r="J27" s="22">
        <v>0</v>
      </c>
      <c r="K27" s="22">
        <v>414514</v>
      </c>
      <c r="L27" s="22">
        <v>22168</v>
      </c>
      <c r="M27" s="22">
        <v>0</v>
      </c>
      <c r="N27" s="22">
        <v>40016365</v>
      </c>
      <c r="O27" s="22">
        <v>54274862</v>
      </c>
      <c r="P27" s="22">
        <v>9230</v>
      </c>
      <c r="Q27" s="22">
        <v>966814</v>
      </c>
      <c r="R27" s="22">
        <v>247456</v>
      </c>
      <c r="S27" s="22">
        <v>3284324</v>
      </c>
      <c r="T27" s="22">
        <v>2263714</v>
      </c>
      <c r="U27" s="22">
        <v>1532206</v>
      </c>
      <c r="V27" s="22">
        <v>143462</v>
      </c>
      <c r="W27" s="22">
        <v>31118</v>
      </c>
      <c r="X27" s="22">
        <v>-89248</v>
      </c>
      <c r="Y27" s="22">
        <v>0</v>
      </c>
      <c r="Z27" s="22">
        <v>0</v>
      </c>
      <c r="AA27" s="22">
        <v>0</v>
      </c>
      <c r="AB27" s="22">
        <v>79400</v>
      </c>
      <c r="AC27" s="22">
        <v>0</v>
      </c>
      <c r="AD27" s="22">
        <v>50790</v>
      </c>
      <c r="AE27" s="22">
        <v>0</v>
      </c>
      <c r="AF27" s="22">
        <v>0</v>
      </c>
      <c r="AG27" s="22">
        <v>0</v>
      </c>
      <c r="AH27" s="22">
        <v>0</v>
      </c>
      <c r="AI27" s="22">
        <v>9400800</v>
      </c>
      <c r="AJ27" s="22">
        <v>1074634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-171849</v>
      </c>
      <c r="AQ27" s="22">
        <v>154779526</v>
      </c>
    </row>
    <row r="28" spans="1:43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0</v>
      </c>
      <c r="F28" s="22">
        <v>12020002</v>
      </c>
      <c r="G28" s="22">
        <v>244144</v>
      </c>
      <c r="H28" s="22">
        <v>0</v>
      </c>
      <c r="I28" s="22">
        <v>3565105</v>
      </c>
      <c r="J28" s="22">
        <v>20122056</v>
      </c>
      <c r="K28" s="22">
        <v>341551</v>
      </c>
      <c r="L28" s="22">
        <v>258647</v>
      </c>
      <c r="M28" s="22">
        <v>0</v>
      </c>
      <c r="N28" s="22">
        <v>0</v>
      </c>
      <c r="O28" s="22">
        <v>14225326</v>
      </c>
      <c r="P28" s="22">
        <v>1053469</v>
      </c>
      <c r="Q28" s="22">
        <v>8326</v>
      </c>
      <c r="R28" s="22">
        <v>5167721</v>
      </c>
      <c r="S28" s="22">
        <v>0</v>
      </c>
      <c r="T28" s="22">
        <v>36539750</v>
      </c>
      <c r="U28" s="22">
        <v>25848014</v>
      </c>
      <c r="V28" s="22">
        <v>3142925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4874</v>
      </c>
      <c r="AF28" s="22">
        <v>0</v>
      </c>
      <c r="AG28" s="22">
        <v>0</v>
      </c>
      <c r="AH28" s="22">
        <v>0</v>
      </c>
      <c r="AI28" s="22">
        <v>9991659</v>
      </c>
      <c r="AJ28" s="22">
        <v>14405297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146938866</v>
      </c>
    </row>
    <row r="29" spans="1:43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248623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18971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15000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27280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309874</v>
      </c>
    </row>
    <row r="30" spans="1:43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272378</v>
      </c>
      <c r="G30" s="22">
        <v>0</v>
      </c>
      <c r="H30" s="22">
        <v>0</v>
      </c>
      <c r="I30" s="22">
        <v>411351</v>
      </c>
      <c r="J30" s="22">
        <v>0</v>
      </c>
      <c r="K30" s="22">
        <v>0</v>
      </c>
      <c r="L30" s="22">
        <v>0</v>
      </c>
      <c r="M30" s="22">
        <v>0</v>
      </c>
      <c r="N30" s="22">
        <v>2220757</v>
      </c>
      <c r="O30" s="22">
        <v>1474487</v>
      </c>
      <c r="P30" s="22">
        <v>0</v>
      </c>
      <c r="Q30" s="22">
        <v>0</v>
      </c>
      <c r="R30" s="22">
        <v>0</v>
      </c>
      <c r="S30" s="22">
        <v>0</v>
      </c>
      <c r="T30" s="22">
        <v>49057</v>
      </c>
      <c r="U30" s="22">
        <v>75767</v>
      </c>
      <c r="V30" s="22">
        <v>24000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139307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82119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4749223</v>
      </c>
    </row>
    <row r="31" spans="1:43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53293</v>
      </c>
      <c r="M31" s="22">
        <v>0</v>
      </c>
      <c r="N31" s="22">
        <v>0</v>
      </c>
      <c r="O31" s="22">
        <v>3623711</v>
      </c>
      <c r="P31" s="22">
        <v>0</v>
      </c>
      <c r="Q31" s="22">
        <v>0</v>
      </c>
      <c r="R31" s="22">
        <v>0</v>
      </c>
      <c r="S31" s="22">
        <v>0</v>
      </c>
      <c r="T31" s="22">
        <v>83290</v>
      </c>
      <c r="U31" s="22">
        <v>0</v>
      </c>
      <c r="V31" s="22">
        <v>16039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25587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3801920</v>
      </c>
    </row>
    <row r="32" spans="1:43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596751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7154422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58808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46395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41770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7898146</v>
      </c>
    </row>
    <row r="33" spans="1:43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0</v>
      </c>
      <c r="F33" s="22">
        <v>117716</v>
      </c>
      <c r="G33" s="22">
        <v>0</v>
      </c>
      <c r="H33" s="22">
        <v>0</v>
      </c>
      <c r="I33" s="22">
        <v>948088</v>
      </c>
      <c r="J33" s="22">
        <v>0</v>
      </c>
      <c r="K33" s="22">
        <v>0</v>
      </c>
      <c r="L33" s="22">
        <v>0</v>
      </c>
      <c r="M33" s="22">
        <v>0</v>
      </c>
      <c r="N33" s="22">
        <v>2435816</v>
      </c>
      <c r="O33" s="22">
        <v>4375723</v>
      </c>
      <c r="P33" s="22">
        <v>25668</v>
      </c>
      <c r="Q33" s="22">
        <v>0</v>
      </c>
      <c r="R33" s="22">
        <v>0</v>
      </c>
      <c r="S33" s="22">
        <v>0</v>
      </c>
      <c r="T33" s="22">
        <v>20765</v>
      </c>
      <c r="U33" s="22">
        <v>44210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16506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7984492</v>
      </c>
    </row>
    <row r="34" spans="1:43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0</v>
      </c>
      <c r="F34" s="22">
        <v>6257081</v>
      </c>
      <c r="G34" s="22">
        <v>0</v>
      </c>
      <c r="H34" s="22">
        <v>0</v>
      </c>
      <c r="I34" s="22">
        <v>1267176</v>
      </c>
      <c r="J34" s="22">
        <v>0</v>
      </c>
      <c r="K34" s="22">
        <v>0</v>
      </c>
      <c r="L34" s="22">
        <v>139695</v>
      </c>
      <c r="M34" s="22">
        <v>0</v>
      </c>
      <c r="N34" s="22">
        <v>0</v>
      </c>
      <c r="O34" s="22">
        <v>1712229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47223</v>
      </c>
      <c r="V34" s="22">
        <v>14365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9437769</v>
      </c>
    </row>
    <row r="35" spans="1:43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41306</v>
      </c>
      <c r="G35" s="22">
        <v>0</v>
      </c>
      <c r="H35" s="22">
        <v>0</v>
      </c>
      <c r="I35" s="22">
        <v>11998</v>
      </c>
      <c r="J35" s="22">
        <v>0</v>
      </c>
      <c r="K35" s="22">
        <v>0</v>
      </c>
      <c r="L35" s="22">
        <v>0</v>
      </c>
      <c r="M35" s="22">
        <v>0</v>
      </c>
      <c r="N35" s="22">
        <v>169528</v>
      </c>
      <c r="O35" s="22">
        <v>2075850</v>
      </c>
      <c r="P35" s="22">
        <v>0</v>
      </c>
      <c r="Q35" s="22">
        <v>0</v>
      </c>
      <c r="R35" s="22">
        <v>96623</v>
      </c>
      <c r="S35" s="22">
        <v>0</v>
      </c>
      <c r="T35" s="22">
        <v>1977419</v>
      </c>
      <c r="U35" s="22">
        <v>1803058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6175782</v>
      </c>
    </row>
    <row r="36" spans="1:43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0</v>
      </c>
      <c r="F36" s="22">
        <v>405609</v>
      </c>
      <c r="G36" s="22">
        <v>0</v>
      </c>
      <c r="H36" s="22">
        <v>0</v>
      </c>
      <c r="I36" s="22">
        <v>8065027</v>
      </c>
      <c r="J36" s="22">
        <v>0</v>
      </c>
      <c r="K36" s="22">
        <v>0</v>
      </c>
      <c r="L36" s="22">
        <v>7018</v>
      </c>
      <c r="M36" s="22">
        <v>0</v>
      </c>
      <c r="N36" s="22">
        <v>0</v>
      </c>
      <c r="O36" s="22">
        <v>4747100</v>
      </c>
      <c r="P36" s="22">
        <v>270743</v>
      </c>
      <c r="Q36" s="22">
        <v>0</v>
      </c>
      <c r="R36" s="22">
        <v>0</v>
      </c>
      <c r="S36" s="22">
        <v>0</v>
      </c>
      <c r="T36" s="22">
        <v>52199</v>
      </c>
      <c r="U36" s="22">
        <v>728371</v>
      </c>
      <c r="V36" s="22">
        <v>650690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226919</v>
      </c>
      <c r="AC36" s="22">
        <v>680713</v>
      </c>
      <c r="AD36" s="22">
        <v>0</v>
      </c>
      <c r="AE36" s="22">
        <v>0</v>
      </c>
      <c r="AF36" s="22">
        <v>0</v>
      </c>
      <c r="AG36" s="22">
        <v>0</v>
      </c>
      <c r="AH36" s="22">
        <v>357738</v>
      </c>
      <c r="AI36" s="22">
        <v>267619</v>
      </c>
      <c r="AJ36" s="22">
        <v>295442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16755188</v>
      </c>
    </row>
    <row r="37" spans="1:43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0</v>
      </c>
      <c r="F37" s="22">
        <v>67696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6454077</v>
      </c>
      <c r="P37" s="22">
        <v>0</v>
      </c>
      <c r="Q37" s="22">
        <v>0</v>
      </c>
      <c r="R37" s="22">
        <v>0</v>
      </c>
      <c r="S37" s="22">
        <v>0</v>
      </c>
      <c r="T37" s="22">
        <v>143000</v>
      </c>
      <c r="U37" s="22">
        <v>22737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837644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7525154</v>
      </c>
    </row>
    <row r="38" spans="1:43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0</v>
      </c>
      <c r="F38" s="22">
        <v>11950</v>
      </c>
      <c r="G38" s="22">
        <v>0</v>
      </c>
      <c r="H38" s="22">
        <v>28991</v>
      </c>
      <c r="I38" s="22">
        <v>23625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5081542</v>
      </c>
      <c r="P38" s="22">
        <v>0</v>
      </c>
      <c r="Q38" s="22">
        <v>0</v>
      </c>
      <c r="R38" s="22">
        <v>0</v>
      </c>
      <c r="S38" s="22">
        <v>0</v>
      </c>
      <c r="T38" s="22">
        <v>2776</v>
      </c>
      <c r="U38" s="22">
        <v>2776</v>
      </c>
      <c r="V38" s="22">
        <v>126527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246672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70704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5595563</v>
      </c>
    </row>
    <row r="39" spans="1:43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2033001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1232834</v>
      </c>
      <c r="O39" s="22">
        <v>1447034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4712869</v>
      </c>
    </row>
    <row r="40" spans="1:43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692128</v>
      </c>
      <c r="O40" s="22">
        <v>1322860</v>
      </c>
      <c r="P40" s="22">
        <v>0</v>
      </c>
      <c r="Q40" s="22">
        <v>0</v>
      </c>
      <c r="R40" s="22">
        <v>0</v>
      </c>
      <c r="S40" s="22">
        <v>0</v>
      </c>
      <c r="T40" s="22">
        <v>520960</v>
      </c>
      <c r="U40" s="22">
        <v>74970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2610918</v>
      </c>
    </row>
    <row r="41" spans="1:43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0</v>
      </c>
      <c r="F41" s="22">
        <v>751692</v>
      </c>
      <c r="G41" s="22">
        <v>0</v>
      </c>
      <c r="H41" s="22">
        <v>0</v>
      </c>
      <c r="I41" s="22">
        <v>1410935</v>
      </c>
      <c r="J41" s="22">
        <v>0</v>
      </c>
      <c r="K41" s="22">
        <v>0</v>
      </c>
      <c r="L41" s="22">
        <v>0</v>
      </c>
      <c r="M41" s="22">
        <v>0</v>
      </c>
      <c r="N41" s="22">
        <v>3327162</v>
      </c>
      <c r="O41" s="22">
        <v>20091564</v>
      </c>
      <c r="P41" s="22">
        <v>34728</v>
      </c>
      <c r="Q41" s="22">
        <v>0</v>
      </c>
      <c r="R41" s="22">
        <v>0</v>
      </c>
      <c r="S41" s="22">
        <v>0</v>
      </c>
      <c r="T41" s="22">
        <v>31022</v>
      </c>
      <c r="U41" s="22">
        <v>55704</v>
      </c>
      <c r="V41" s="22">
        <v>3435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654123</v>
      </c>
      <c r="AD41" s="22">
        <v>0</v>
      </c>
      <c r="AE41" s="22">
        <v>0</v>
      </c>
      <c r="AF41" s="22">
        <v>0</v>
      </c>
      <c r="AG41" s="22">
        <v>1810034</v>
      </c>
      <c r="AH41" s="22">
        <v>0</v>
      </c>
      <c r="AI41" s="22">
        <v>758460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28928859</v>
      </c>
    </row>
    <row r="42" spans="1:43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840229</v>
      </c>
      <c r="J42" s="22">
        <v>0</v>
      </c>
      <c r="K42" s="22">
        <v>0</v>
      </c>
      <c r="L42" s="22">
        <v>0</v>
      </c>
      <c r="M42" s="22">
        <v>22020</v>
      </c>
      <c r="N42" s="22">
        <v>3430356</v>
      </c>
      <c r="O42" s="22">
        <v>5197386</v>
      </c>
      <c r="P42" s="22">
        <v>0</v>
      </c>
      <c r="Q42" s="22">
        <v>0</v>
      </c>
      <c r="R42" s="22">
        <v>0</v>
      </c>
      <c r="S42" s="22">
        <v>0</v>
      </c>
      <c r="T42" s="22">
        <v>946123</v>
      </c>
      <c r="U42" s="22">
        <v>1715910</v>
      </c>
      <c r="V42" s="22">
        <v>21487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47789</v>
      </c>
      <c r="AJ42" s="22">
        <v>13059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12234359</v>
      </c>
    </row>
    <row r="43" spans="1:43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1069925</v>
      </c>
      <c r="P43" s="22">
        <v>1696371</v>
      </c>
      <c r="Q43" s="22">
        <v>0</v>
      </c>
      <c r="R43" s="22">
        <v>0</v>
      </c>
      <c r="S43" s="22">
        <v>0</v>
      </c>
      <c r="T43" s="22">
        <v>20913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2787209</v>
      </c>
    </row>
    <row r="44" spans="1:43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0</v>
      </c>
      <c r="F44" s="22">
        <v>53997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5668339</v>
      </c>
      <c r="P44" s="22">
        <v>8434</v>
      </c>
      <c r="Q44" s="22">
        <v>0</v>
      </c>
      <c r="R44" s="22">
        <v>0</v>
      </c>
      <c r="S44" s="22">
        <v>0</v>
      </c>
      <c r="T44" s="22">
        <v>75127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87219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55947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5949063</v>
      </c>
    </row>
    <row r="45" spans="1:43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0</v>
      </c>
      <c r="F45" s="22">
        <v>20052</v>
      </c>
      <c r="G45" s="22">
        <v>0</v>
      </c>
      <c r="H45" s="22">
        <v>0</v>
      </c>
      <c r="I45" s="22">
        <v>704210</v>
      </c>
      <c r="J45" s="22">
        <v>0</v>
      </c>
      <c r="K45" s="22">
        <v>0</v>
      </c>
      <c r="L45" s="22">
        <v>0</v>
      </c>
      <c r="M45" s="22">
        <v>0</v>
      </c>
      <c r="N45" s="22">
        <v>2716974</v>
      </c>
      <c r="O45" s="22">
        <v>4269464</v>
      </c>
      <c r="P45" s="22">
        <v>0</v>
      </c>
      <c r="Q45" s="22">
        <v>0</v>
      </c>
      <c r="R45" s="22">
        <v>0</v>
      </c>
      <c r="S45" s="22">
        <v>0</v>
      </c>
      <c r="T45" s="22">
        <v>12025121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178369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436730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20350920</v>
      </c>
    </row>
    <row r="46" spans="1:43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0</v>
      </c>
      <c r="F46" s="22">
        <v>205270</v>
      </c>
      <c r="G46" s="22">
        <v>0</v>
      </c>
      <c r="H46" s="22">
        <v>0</v>
      </c>
      <c r="I46" s="22">
        <v>848002</v>
      </c>
      <c r="J46" s="22">
        <v>0</v>
      </c>
      <c r="K46" s="22">
        <v>0</v>
      </c>
      <c r="L46" s="22">
        <v>39316</v>
      </c>
      <c r="M46" s="22">
        <v>0</v>
      </c>
      <c r="N46" s="22">
        <v>0</v>
      </c>
      <c r="O46" s="22">
        <v>2388371</v>
      </c>
      <c r="P46" s="22">
        <v>0</v>
      </c>
      <c r="Q46" s="22">
        <v>0</v>
      </c>
      <c r="R46" s="22">
        <v>0</v>
      </c>
      <c r="S46" s="22">
        <v>0</v>
      </c>
      <c r="T46" s="22">
        <v>25766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228962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3735687</v>
      </c>
    </row>
    <row r="47" spans="1:43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3025833</v>
      </c>
      <c r="H47" s="22">
        <v>0</v>
      </c>
      <c r="I47" s="22">
        <v>2499554</v>
      </c>
      <c r="J47" s="22">
        <v>0</v>
      </c>
      <c r="K47" s="22">
        <v>0</v>
      </c>
      <c r="L47" s="22">
        <v>2229286</v>
      </c>
      <c r="M47" s="22">
        <v>0</v>
      </c>
      <c r="N47" s="22">
        <v>62041</v>
      </c>
      <c r="O47" s="22">
        <v>35996779</v>
      </c>
      <c r="P47" s="22">
        <v>0</v>
      </c>
      <c r="Q47" s="22">
        <v>0</v>
      </c>
      <c r="R47" s="22">
        <v>2816562</v>
      </c>
      <c r="S47" s="22">
        <v>0</v>
      </c>
      <c r="T47" s="22">
        <v>61786</v>
      </c>
      <c r="U47" s="22">
        <v>0</v>
      </c>
      <c r="V47" s="22">
        <v>1242253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125429</v>
      </c>
      <c r="AC47" s="22">
        <v>884821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1099857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50044201</v>
      </c>
    </row>
    <row r="48" spans="1:43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0</v>
      </c>
      <c r="F48" s="22">
        <v>7835803</v>
      </c>
      <c r="G48" s="22">
        <v>129553</v>
      </c>
      <c r="H48" s="22">
        <v>570315</v>
      </c>
      <c r="I48" s="22">
        <v>1849334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7706855</v>
      </c>
      <c r="P48" s="22">
        <v>0</v>
      </c>
      <c r="Q48" s="22">
        <v>0</v>
      </c>
      <c r="R48" s="22">
        <v>0</v>
      </c>
      <c r="S48" s="22">
        <v>0</v>
      </c>
      <c r="T48" s="22">
        <v>2218610</v>
      </c>
      <c r="U48" s="22">
        <v>15462264</v>
      </c>
      <c r="V48" s="22">
        <v>220192</v>
      </c>
      <c r="W48" s="22">
        <v>120137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252583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4763075</v>
      </c>
      <c r="AJ48" s="22">
        <v>64807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41193528</v>
      </c>
    </row>
    <row r="49" spans="1:43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61397</v>
      </c>
      <c r="G49" s="22">
        <v>0</v>
      </c>
      <c r="H49" s="22">
        <v>0</v>
      </c>
      <c r="I49" s="22">
        <v>2026507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6043786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88973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8220663</v>
      </c>
    </row>
    <row r="50" spans="1:43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0</v>
      </c>
      <c r="F50" s="22">
        <v>422952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3738664</v>
      </c>
      <c r="O50" s="22">
        <v>1454399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58339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5674354</v>
      </c>
    </row>
    <row r="51" spans="1:43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22212</v>
      </c>
      <c r="G51" s="22">
        <v>0</v>
      </c>
      <c r="H51" s="22">
        <v>206769</v>
      </c>
      <c r="I51" s="22">
        <v>1936841</v>
      </c>
      <c r="J51" s="22">
        <v>0</v>
      </c>
      <c r="K51" s="22">
        <v>0</v>
      </c>
      <c r="L51" s="22">
        <v>0</v>
      </c>
      <c r="M51" s="22">
        <v>0</v>
      </c>
      <c r="N51" s="22">
        <v>4647379</v>
      </c>
      <c r="O51" s="22">
        <v>14716788</v>
      </c>
      <c r="P51" s="22">
        <v>0</v>
      </c>
      <c r="Q51" s="22">
        <v>0</v>
      </c>
      <c r="R51" s="22">
        <v>0</v>
      </c>
      <c r="S51" s="22">
        <v>260954</v>
      </c>
      <c r="T51" s="22">
        <v>166808</v>
      </c>
      <c r="U51" s="22">
        <v>130648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157600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438478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22684477</v>
      </c>
    </row>
    <row r="52" spans="1:43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425114</v>
      </c>
      <c r="J52" s="22">
        <v>0</v>
      </c>
      <c r="K52" s="22">
        <v>0</v>
      </c>
      <c r="L52" s="22">
        <v>0</v>
      </c>
      <c r="M52" s="22">
        <v>0</v>
      </c>
      <c r="N52" s="22">
        <v>2216147</v>
      </c>
      <c r="O52" s="22">
        <v>481690</v>
      </c>
      <c r="P52" s="22">
        <v>0</v>
      </c>
      <c r="Q52" s="22">
        <v>0</v>
      </c>
      <c r="R52" s="22">
        <v>0</v>
      </c>
      <c r="S52" s="22">
        <v>0</v>
      </c>
      <c r="T52" s="22">
        <v>48391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377235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3548577</v>
      </c>
    </row>
    <row r="53" spans="1:43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0</v>
      </c>
      <c r="F53" s="22">
        <v>2031432</v>
      </c>
      <c r="G53" s="22">
        <v>0</v>
      </c>
      <c r="H53" s="22">
        <v>0</v>
      </c>
      <c r="I53" s="22">
        <v>101577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7443227</v>
      </c>
      <c r="P53" s="22">
        <v>0</v>
      </c>
      <c r="Q53" s="22">
        <v>238787</v>
      </c>
      <c r="R53" s="22">
        <v>0</v>
      </c>
      <c r="S53" s="22">
        <v>0</v>
      </c>
      <c r="T53" s="22">
        <v>2930003</v>
      </c>
      <c r="U53" s="22">
        <v>132152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14424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57696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12949298</v>
      </c>
    </row>
    <row r="54" spans="1:43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0</v>
      </c>
      <c r="F54" s="22">
        <v>90445</v>
      </c>
      <c r="G54" s="22">
        <v>0</v>
      </c>
      <c r="H54" s="22">
        <v>0</v>
      </c>
      <c r="I54" s="22">
        <v>584263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6808157</v>
      </c>
      <c r="P54" s="22">
        <v>0</v>
      </c>
      <c r="Q54" s="22">
        <v>0</v>
      </c>
      <c r="R54" s="22">
        <v>85846</v>
      </c>
      <c r="S54" s="22">
        <v>0</v>
      </c>
      <c r="T54" s="22">
        <v>1940037</v>
      </c>
      <c r="U54" s="22">
        <v>137768</v>
      </c>
      <c r="V54" s="22">
        <v>27800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1610058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11284374</v>
      </c>
    </row>
    <row r="55" spans="1:43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302789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3751108</v>
      </c>
      <c r="O55" s="22">
        <v>5563763</v>
      </c>
      <c r="P55" s="22">
        <v>0</v>
      </c>
      <c r="Q55" s="22">
        <v>0</v>
      </c>
      <c r="R55" s="22">
        <v>1822518</v>
      </c>
      <c r="S55" s="22">
        <v>0</v>
      </c>
      <c r="T55" s="22">
        <v>12413212</v>
      </c>
      <c r="U55" s="22">
        <v>1319898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25173288</v>
      </c>
    </row>
    <row r="56" spans="1:43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306865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3834871</v>
      </c>
      <c r="P56" s="22">
        <v>0</v>
      </c>
      <c r="Q56" s="22">
        <v>0</v>
      </c>
      <c r="R56" s="22">
        <v>0</v>
      </c>
      <c r="S56" s="22">
        <v>0</v>
      </c>
      <c r="T56" s="22">
        <v>55644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4197380</v>
      </c>
    </row>
    <row r="57" spans="1:43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0</v>
      </c>
      <c r="F57" s="22">
        <v>9146</v>
      </c>
      <c r="G57" s="22">
        <v>550791</v>
      </c>
      <c r="H57" s="22">
        <v>19179</v>
      </c>
      <c r="I57" s="22">
        <v>77175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8470049</v>
      </c>
      <c r="P57" s="22">
        <v>5000</v>
      </c>
      <c r="Q57" s="22">
        <v>0</v>
      </c>
      <c r="R57" s="22">
        <v>0</v>
      </c>
      <c r="S57" s="22">
        <v>5059599</v>
      </c>
      <c r="T57" s="22">
        <v>0</v>
      </c>
      <c r="U57" s="22">
        <v>0</v>
      </c>
      <c r="V57" s="22">
        <v>0</v>
      </c>
      <c r="W57" s="22">
        <v>56570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455518</v>
      </c>
      <c r="AD57" s="22">
        <v>14870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14717897</v>
      </c>
    </row>
    <row r="58" spans="1:43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0</v>
      </c>
      <c r="F58" s="22">
        <v>292768</v>
      </c>
      <c r="G58" s="22">
        <v>0</v>
      </c>
      <c r="H58" s="22">
        <v>0</v>
      </c>
      <c r="I58" s="22">
        <v>1026946</v>
      </c>
      <c r="J58" s="22">
        <v>83065</v>
      </c>
      <c r="K58" s="22">
        <v>0</v>
      </c>
      <c r="L58" s="22">
        <v>0</v>
      </c>
      <c r="M58" s="22">
        <v>0</v>
      </c>
      <c r="N58" s="22">
        <v>0</v>
      </c>
      <c r="O58" s="22">
        <v>4965504</v>
      </c>
      <c r="P58" s="22">
        <v>3992</v>
      </c>
      <c r="Q58" s="22">
        <v>0</v>
      </c>
      <c r="R58" s="22">
        <v>0</v>
      </c>
      <c r="S58" s="22">
        <v>0</v>
      </c>
      <c r="T58" s="22">
        <v>8190089</v>
      </c>
      <c r="U58" s="22">
        <v>21666</v>
      </c>
      <c r="V58" s="22">
        <v>27841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484281</v>
      </c>
      <c r="AD58" s="22">
        <v>0</v>
      </c>
      <c r="AE58" s="22">
        <v>0</v>
      </c>
      <c r="AF58" s="22">
        <v>0</v>
      </c>
      <c r="AG58" s="22">
        <v>163380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15259532</v>
      </c>
    </row>
    <row r="59" spans="1:43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51993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1150861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97463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1300317</v>
      </c>
    </row>
    <row r="60" spans="1:43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0</v>
      </c>
      <c r="F60" s="22">
        <v>40486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758903</v>
      </c>
      <c r="O60" s="22">
        <v>4540149</v>
      </c>
      <c r="P60" s="22">
        <v>0</v>
      </c>
      <c r="Q60" s="22">
        <v>0</v>
      </c>
      <c r="R60" s="22">
        <v>2054397</v>
      </c>
      <c r="S60" s="22">
        <v>0</v>
      </c>
      <c r="T60" s="22">
        <v>1089884</v>
      </c>
      <c r="U60" s="22">
        <v>8072452</v>
      </c>
      <c r="V60" s="22">
        <v>2229822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1806247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43864</v>
      </c>
      <c r="AJ60" s="22">
        <v>48363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20684567</v>
      </c>
    </row>
    <row r="61" spans="1:43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0</v>
      </c>
      <c r="F61" s="22">
        <v>1803337</v>
      </c>
      <c r="G61" s="22">
        <v>0</v>
      </c>
      <c r="H61" s="22">
        <v>0</v>
      </c>
      <c r="I61" s="22">
        <v>60234</v>
      </c>
      <c r="J61" s="22">
        <v>0</v>
      </c>
      <c r="K61" s="22">
        <v>0</v>
      </c>
      <c r="L61" s="22">
        <v>0</v>
      </c>
      <c r="M61" s="22">
        <v>188111</v>
      </c>
      <c r="N61" s="22">
        <v>0</v>
      </c>
      <c r="O61" s="22">
        <v>28875506</v>
      </c>
      <c r="P61" s="22">
        <v>0</v>
      </c>
      <c r="Q61" s="22">
        <v>0</v>
      </c>
      <c r="R61" s="22">
        <v>0</v>
      </c>
      <c r="S61" s="22">
        <v>0</v>
      </c>
      <c r="T61" s="22">
        <v>4742625</v>
      </c>
      <c r="U61" s="22">
        <v>956225</v>
      </c>
      <c r="V61" s="22">
        <v>460111</v>
      </c>
      <c r="W61" s="22">
        <v>0</v>
      </c>
      <c r="X61" s="22">
        <v>341381</v>
      </c>
      <c r="Y61" s="22">
        <v>0</v>
      </c>
      <c r="Z61" s="22">
        <v>0</v>
      </c>
      <c r="AA61" s="22">
        <v>0</v>
      </c>
      <c r="AB61" s="22">
        <v>0</v>
      </c>
      <c r="AC61" s="22">
        <v>31891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1851055</v>
      </c>
      <c r="AJ61" s="22">
        <v>0</v>
      </c>
      <c r="AK61" s="22">
        <v>0</v>
      </c>
      <c r="AL61" s="22">
        <v>0</v>
      </c>
      <c r="AM61" s="22">
        <v>256084</v>
      </c>
      <c r="AN61" s="22">
        <v>0</v>
      </c>
      <c r="AO61" s="22">
        <v>0</v>
      </c>
      <c r="AP61" s="22">
        <v>0</v>
      </c>
      <c r="AQ61" s="22">
        <v>39566560</v>
      </c>
    </row>
    <row r="62" spans="1:43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85038</v>
      </c>
      <c r="G62" s="22">
        <v>0</v>
      </c>
      <c r="H62" s="22">
        <v>0</v>
      </c>
      <c r="I62" s="22">
        <v>0</v>
      </c>
      <c r="J62" s="22">
        <v>8182</v>
      </c>
      <c r="K62" s="22">
        <v>0</v>
      </c>
      <c r="L62" s="22">
        <v>0</v>
      </c>
      <c r="M62" s="22">
        <v>0</v>
      </c>
      <c r="N62" s="22">
        <v>0</v>
      </c>
      <c r="O62" s="22">
        <v>2133655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1246926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123387</v>
      </c>
      <c r="AD62" s="22">
        <v>602614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4199802</v>
      </c>
    </row>
    <row r="63" spans="1:43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0</v>
      </c>
      <c r="F63" s="22">
        <v>-259471</v>
      </c>
      <c r="G63" s="22">
        <v>0</v>
      </c>
      <c r="H63" s="22">
        <v>0</v>
      </c>
      <c r="I63" s="22">
        <v>184496</v>
      </c>
      <c r="J63" s="22">
        <v>474846</v>
      </c>
      <c r="K63" s="22">
        <v>0</v>
      </c>
      <c r="L63" s="22">
        <v>0</v>
      </c>
      <c r="M63" s="22">
        <v>0</v>
      </c>
      <c r="N63" s="22">
        <v>3699685</v>
      </c>
      <c r="O63" s="22">
        <v>15770191</v>
      </c>
      <c r="P63" s="22">
        <v>0</v>
      </c>
      <c r="Q63" s="22">
        <v>0</v>
      </c>
      <c r="R63" s="22">
        <v>60487</v>
      </c>
      <c r="S63" s="22">
        <v>561584</v>
      </c>
      <c r="T63" s="22">
        <v>2508112</v>
      </c>
      <c r="U63" s="22">
        <v>5910803</v>
      </c>
      <c r="V63" s="22">
        <v>47191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2747153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1120123</v>
      </c>
      <c r="AJ63" s="22">
        <v>37305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32862505</v>
      </c>
    </row>
    <row r="64" spans="1:43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22607</v>
      </c>
      <c r="G64" s="22">
        <v>0</v>
      </c>
      <c r="H64" s="22">
        <v>0</v>
      </c>
      <c r="I64" s="22">
        <v>8186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802306</v>
      </c>
      <c r="P64" s="22">
        <v>0</v>
      </c>
      <c r="Q64" s="22">
        <v>0</v>
      </c>
      <c r="R64" s="22">
        <v>0</v>
      </c>
      <c r="S64" s="22">
        <v>0</v>
      </c>
      <c r="T64" s="22">
        <v>103539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63604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126622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1126864</v>
      </c>
    </row>
    <row r="65" spans="1:43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20795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1036306</v>
      </c>
      <c r="P65" s="22">
        <v>0</v>
      </c>
      <c r="Q65" s="22">
        <v>0</v>
      </c>
      <c r="R65" s="22">
        <v>0</v>
      </c>
      <c r="S65" s="22">
        <v>0</v>
      </c>
      <c r="T65" s="22">
        <v>1688870</v>
      </c>
      <c r="U65" s="22">
        <v>1013652</v>
      </c>
      <c r="V65" s="22">
        <v>0</v>
      </c>
      <c r="W65" s="22">
        <v>53124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3812747</v>
      </c>
    </row>
    <row r="66" spans="1:43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2121730</v>
      </c>
      <c r="G66" s="22">
        <v>0</v>
      </c>
      <c r="H66" s="22">
        <v>0</v>
      </c>
      <c r="I66" s="22">
        <v>395802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6512439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36217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9066188</v>
      </c>
    </row>
    <row r="67" spans="1:43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76757</v>
      </c>
      <c r="G67" s="22">
        <v>0</v>
      </c>
      <c r="H67" s="22">
        <v>0</v>
      </c>
      <c r="I67" s="22">
        <v>898292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16361906</v>
      </c>
      <c r="P67" s="22">
        <v>9000</v>
      </c>
      <c r="Q67" s="22">
        <v>0</v>
      </c>
      <c r="R67" s="22">
        <v>0</v>
      </c>
      <c r="S67" s="22">
        <v>0</v>
      </c>
      <c r="T67" s="22">
        <v>0</v>
      </c>
      <c r="U67" s="22">
        <v>25136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189520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17560611</v>
      </c>
    </row>
    <row r="68" spans="1:43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95966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1676105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161412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1933483</v>
      </c>
    </row>
    <row r="69" spans="1:43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110894</v>
      </c>
      <c r="G69" s="22">
        <v>0</v>
      </c>
      <c r="H69" s="22">
        <v>0</v>
      </c>
      <c r="I69" s="22">
        <v>383555</v>
      </c>
      <c r="J69" s="22">
        <v>0</v>
      </c>
      <c r="K69" s="22">
        <v>0</v>
      </c>
      <c r="L69" s="22">
        <v>196938</v>
      </c>
      <c r="M69" s="22">
        <v>72639</v>
      </c>
      <c r="N69" s="22">
        <v>0</v>
      </c>
      <c r="O69" s="22">
        <v>26783550</v>
      </c>
      <c r="P69" s="22">
        <v>32603</v>
      </c>
      <c r="Q69" s="22">
        <v>0</v>
      </c>
      <c r="R69" s="22">
        <v>229896</v>
      </c>
      <c r="S69" s="22">
        <v>8155357</v>
      </c>
      <c r="T69" s="22">
        <v>399736</v>
      </c>
      <c r="U69" s="22">
        <v>1443027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70550</v>
      </c>
      <c r="AD69" s="22">
        <v>0</v>
      </c>
      <c r="AE69" s="22">
        <v>0</v>
      </c>
      <c r="AF69" s="22">
        <v>0</v>
      </c>
      <c r="AG69" s="22">
        <v>587826</v>
      </c>
      <c r="AH69" s="22">
        <v>0</v>
      </c>
      <c r="AI69" s="22">
        <v>0</v>
      </c>
      <c r="AJ69" s="22">
        <v>0</v>
      </c>
      <c r="AK69" s="22">
        <v>0</v>
      </c>
      <c r="AL69" s="22">
        <v>28639</v>
      </c>
      <c r="AM69" s="22">
        <v>0</v>
      </c>
      <c r="AN69" s="22">
        <v>0</v>
      </c>
      <c r="AO69" s="22">
        <v>0</v>
      </c>
      <c r="AP69" s="22">
        <v>0</v>
      </c>
      <c r="AQ69" s="22">
        <v>38495210</v>
      </c>
    </row>
    <row r="70" spans="1:43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0</v>
      </c>
      <c r="F70" s="22">
        <v>779702</v>
      </c>
      <c r="G70" s="22">
        <v>361779</v>
      </c>
      <c r="H70" s="22">
        <v>0</v>
      </c>
      <c r="I70" s="22">
        <v>78422</v>
      </c>
      <c r="J70" s="22">
        <v>0</v>
      </c>
      <c r="K70" s="22">
        <v>0</v>
      </c>
      <c r="L70" s="22">
        <v>93301</v>
      </c>
      <c r="M70" s="22">
        <v>0</v>
      </c>
      <c r="N70" s="22">
        <v>0</v>
      </c>
      <c r="O70" s="22">
        <v>9776817</v>
      </c>
      <c r="P70" s="22">
        <v>0</v>
      </c>
      <c r="Q70" s="22">
        <v>0</v>
      </c>
      <c r="R70" s="22">
        <v>1675154</v>
      </c>
      <c r="S70" s="22">
        <v>0</v>
      </c>
      <c r="T70" s="22">
        <v>144318</v>
      </c>
      <c r="U70" s="22">
        <v>1189105</v>
      </c>
      <c r="V70" s="22">
        <v>48153</v>
      </c>
      <c r="W70" s="22">
        <v>0</v>
      </c>
      <c r="X70" s="22">
        <v>0</v>
      </c>
      <c r="Y70" s="22">
        <v>0</v>
      </c>
      <c r="Z70" s="22">
        <v>194798</v>
      </c>
      <c r="AA70" s="22">
        <v>0</v>
      </c>
      <c r="AB70" s="22">
        <v>0</v>
      </c>
      <c r="AC70" s="22">
        <v>475200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469125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15285874</v>
      </c>
    </row>
    <row r="71" spans="1:43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269204</v>
      </c>
      <c r="G71" s="22">
        <v>0</v>
      </c>
      <c r="H71" s="22">
        <v>0</v>
      </c>
      <c r="I71" s="22">
        <v>2139747</v>
      </c>
      <c r="J71" s="22">
        <v>0</v>
      </c>
      <c r="K71" s="22">
        <v>0</v>
      </c>
      <c r="L71" s="22">
        <v>0</v>
      </c>
      <c r="M71" s="22">
        <v>0</v>
      </c>
      <c r="N71" s="22">
        <v>32848</v>
      </c>
      <c r="O71" s="22">
        <v>9741814</v>
      </c>
      <c r="P71" s="22">
        <v>0</v>
      </c>
      <c r="Q71" s="22">
        <v>0</v>
      </c>
      <c r="R71" s="22">
        <v>0</v>
      </c>
      <c r="S71" s="22">
        <v>0</v>
      </c>
      <c r="T71" s="22">
        <v>21527385</v>
      </c>
      <c r="U71" s="22">
        <v>10860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48245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453281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34223384</v>
      </c>
    </row>
    <row r="72" spans="1:43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40926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3575190</v>
      </c>
      <c r="P72" s="22">
        <v>0</v>
      </c>
      <c r="Q72" s="22">
        <v>0</v>
      </c>
      <c r="R72" s="22">
        <v>0</v>
      </c>
      <c r="S72" s="22">
        <v>0</v>
      </c>
      <c r="T72" s="22">
        <v>125094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119400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54330</v>
      </c>
      <c r="AJ72" s="22">
        <v>0</v>
      </c>
      <c r="AK72" s="22">
        <v>0</v>
      </c>
      <c r="AL72" s="22">
        <v>0</v>
      </c>
      <c r="AM72" s="22">
        <v>14119</v>
      </c>
      <c r="AN72" s="22">
        <v>0</v>
      </c>
      <c r="AO72" s="22">
        <v>0</v>
      </c>
      <c r="AP72" s="22">
        <v>0</v>
      </c>
      <c r="AQ72" s="22">
        <v>3929059</v>
      </c>
    </row>
    <row r="73" spans="1:43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0</v>
      </c>
      <c r="H73" s="22">
        <v>0</v>
      </c>
      <c r="I73" s="22">
        <v>225947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1738777</v>
      </c>
      <c r="P73" s="22">
        <v>0</v>
      </c>
      <c r="Q73" s="22">
        <v>0</v>
      </c>
      <c r="R73" s="22">
        <v>0</v>
      </c>
      <c r="S73" s="22">
        <v>0</v>
      </c>
      <c r="T73" s="22">
        <v>8455</v>
      </c>
      <c r="U73" s="22">
        <v>172390</v>
      </c>
      <c r="V73" s="22">
        <v>67294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2212863</v>
      </c>
    </row>
    <row r="74" spans="1:43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767492</v>
      </c>
      <c r="G74" s="22">
        <v>0</v>
      </c>
      <c r="H74" s="22">
        <v>0</v>
      </c>
      <c r="I74" s="22">
        <v>17869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51437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836798</v>
      </c>
    </row>
    <row r="75" spans="1:43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840407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5259923</v>
      </c>
      <c r="P75" s="22">
        <v>0</v>
      </c>
      <c r="Q75" s="22">
        <v>0</v>
      </c>
      <c r="R75" s="22">
        <v>0</v>
      </c>
      <c r="S75" s="22">
        <v>0</v>
      </c>
      <c r="T75" s="22">
        <v>131541</v>
      </c>
      <c r="U75" s="22">
        <v>0</v>
      </c>
      <c r="V75" s="22">
        <v>498120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116960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209832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7056783</v>
      </c>
    </row>
    <row r="76" spans="1:43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0</v>
      </c>
      <c r="F76" s="22">
        <v>86500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9956</v>
      </c>
      <c r="M76" s="22">
        <v>0</v>
      </c>
      <c r="N76" s="22">
        <v>0</v>
      </c>
      <c r="O76" s="22">
        <v>834031</v>
      </c>
      <c r="P76" s="22">
        <v>0</v>
      </c>
      <c r="Q76" s="22">
        <v>0</v>
      </c>
      <c r="R76" s="22">
        <v>0</v>
      </c>
      <c r="S76" s="22">
        <v>0</v>
      </c>
      <c r="T76" s="22">
        <v>72375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9810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77632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1090304</v>
      </c>
    </row>
    <row r="77" spans="1:43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97413</v>
      </c>
      <c r="I77" s="22">
        <v>127845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4681583</v>
      </c>
      <c r="P77" s="22">
        <v>0</v>
      </c>
      <c r="Q77" s="22">
        <v>0</v>
      </c>
      <c r="R77" s="22">
        <v>0</v>
      </c>
      <c r="S77" s="22">
        <v>0</v>
      </c>
      <c r="T77" s="22">
        <v>480835</v>
      </c>
      <c r="U77" s="22">
        <v>50445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305358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5743479</v>
      </c>
    </row>
    <row r="78" spans="1:43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0</v>
      </c>
      <c r="F78" s="22">
        <v>1204563</v>
      </c>
      <c r="G78" s="22">
        <v>671530</v>
      </c>
      <c r="H78" s="22">
        <v>0</v>
      </c>
      <c r="I78" s="22">
        <v>2887677</v>
      </c>
      <c r="J78" s="22">
        <v>0</v>
      </c>
      <c r="K78" s="22">
        <v>0</v>
      </c>
      <c r="L78" s="22">
        <v>99996</v>
      </c>
      <c r="M78" s="22">
        <v>0</v>
      </c>
      <c r="N78" s="22">
        <v>0</v>
      </c>
      <c r="O78" s="22">
        <v>30303492</v>
      </c>
      <c r="P78" s="22">
        <v>0</v>
      </c>
      <c r="Q78" s="22">
        <v>105067</v>
      </c>
      <c r="R78" s="22">
        <v>2640039</v>
      </c>
      <c r="S78" s="22">
        <v>0</v>
      </c>
      <c r="T78" s="22">
        <v>1858472</v>
      </c>
      <c r="U78" s="22">
        <v>292740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34320</v>
      </c>
      <c r="AC78" s="22">
        <v>743624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498227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41339747</v>
      </c>
    </row>
    <row r="79" spans="1:43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6529516</v>
      </c>
      <c r="O79" s="22">
        <v>7919201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14448717</v>
      </c>
    </row>
    <row r="80" spans="1:43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56810</v>
      </c>
      <c r="G80" s="22">
        <v>0</v>
      </c>
      <c r="H80" s="22">
        <v>0</v>
      </c>
      <c r="I80" s="22">
        <v>131429</v>
      </c>
      <c r="J80" s="22">
        <v>0</v>
      </c>
      <c r="K80" s="22">
        <v>0</v>
      </c>
      <c r="L80" s="22">
        <v>111150</v>
      </c>
      <c r="M80" s="22">
        <v>0</v>
      </c>
      <c r="N80" s="22">
        <v>0</v>
      </c>
      <c r="O80" s="22">
        <v>1606395</v>
      </c>
      <c r="P80" s="22">
        <v>0</v>
      </c>
      <c r="Q80" s="22">
        <v>0</v>
      </c>
      <c r="R80" s="22">
        <v>0</v>
      </c>
      <c r="S80" s="22">
        <v>0</v>
      </c>
      <c r="T80" s="22">
        <v>67519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1349976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97301</v>
      </c>
      <c r="AI80" s="22">
        <v>0</v>
      </c>
      <c r="AJ80" s="22">
        <v>0</v>
      </c>
      <c r="AK80" s="22">
        <v>0</v>
      </c>
      <c r="AL80" s="22">
        <v>0</v>
      </c>
      <c r="AM80" s="22">
        <v>1791855</v>
      </c>
      <c r="AN80" s="22">
        <v>0</v>
      </c>
      <c r="AO80" s="22">
        <v>0</v>
      </c>
      <c r="AP80" s="22">
        <v>0</v>
      </c>
      <c r="AQ80" s="22">
        <v>5212435</v>
      </c>
    </row>
    <row r="81" spans="1:43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21223</v>
      </c>
      <c r="G81" s="22">
        <v>0</v>
      </c>
      <c r="H81" s="22">
        <v>0</v>
      </c>
      <c r="I81" s="22">
        <v>97749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1442883</v>
      </c>
      <c r="P81" s="22">
        <v>0</v>
      </c>
      <c r="Q81" s="22">
        <v>0</v>
      </c>
      <c r="R81" s="22">
        <v>0</v>
      </c>
      <c r="S81" s="22">
        <v>0</v>
      </c>
      <c r="T81" s="22">
        <v>500040</v>
      </c>
      <c r="U81" s="22">
        <v>0</v>
      </c>
      <c r="V81" s="22">
        <v>142997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39592</v>
      </c>
      <c r="AJ81" s="22">
        <v>0</v>
      </c>
      <c r="AK81" s="22">
        <v>0</v>
      </c>
      <c r="AL81" s="22">
        <v>0</v>
      </c>
      <c r="AM81" s="22">
        <v>365190</v>
      </c>
      <c r="AN81" s="22">
        <v>0</v>
      </c>
      <c r="AO81" s="22">
        <v>0</v>
      </c>
      <c r="AP81" s="22">
        <v>0</v>
      </c>
      <c r="AQ81" s="22">
        <v>2609674</v>
      </c>
    </row>
    <row r="82" spans="1:43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0</v>
      </c>
      <c r="F82" s="22">
        <v>757135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5761480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284760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57764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2022024</v>
      </c>
      <c r="AN82" s="22">
        <v>0</v>
      </c>
      <c r="AO82" s="22">
        <v>0</v>
      </c>
      <c r="AP82" s="22">
        <v>0</v>
      </c>
      <c r="AQ82" s="22">
        <v>8883163</v>
      </c>
    </row>
    <row r="83" spans="1:43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0</v>
      </c>
      <c r="F83" s="22">
        <v>23831</v>
      </c>
      <c r="G83" s="22">
        <v>514799</v>
      </c>
      <c r="H83" s="22">
        <v>0</v>
      </c>
      <c r="I83" s="22">
        <v>70975</v>
      </c>
      <c r="J83" s="22">
        <v>0</v>
      </c>
      <c r="K83" s="22">
        <v>0</v>
      </c>
      <c r="L83" s="22">
        <v>115943</v>
      </c>
      <c r="M83" s="22">
        <v>0</v>
      </c>
      <c r="N83" s="22">
        <v>0</v>
      </c>
      <c r="O83" s="22">
        <v>4597349</v>
      </c>
      <c r="P83" s="22">
        <v>0</v>
      </c>
      <c r="Q83" s="22">
        <v>0</v>
      </c>
      <c r="R83" s="22">
        <v>0</v>
      </c>
      <c r="S83" s="22">
        <v>0</v>
      </c>
      <c r="T83" s="22">
        <v>25723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216500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5565120</v>
      </c>
    </row>
    <row r="84" spans="1:43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86006</v>
      </c>
      <c r="G84" s="22">
        <v>0</v>
      </c>
      <c r="H84" s="22">
        <v>0</v>
      </c>
      <c r="I84" s="22">
        <v>206778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18637506</v>
      </c>
      <c r="P84" s="22">
        <v>0</v>
      </c>
      <c r="Q84" s="22">
        <v>0</v>
      </c>
      <c r="R84" s="22">
        <v>0</v>
      </c>
      <c r="S84" s="22">
        <v>0</v>
      </c>
      <c r="T84" s="22">
        <v>11725</v>
      </c>
      <c r="U84" s="22">
        <v>360048</v>
      </c>
      <c r="V84" s="22">
        <v>24397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7581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159936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19493977</v>
      </c>
    </row>
    <row r="85" spans="1:43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265194</v>
      </c>
      <c r="J85" s="22">
        <v>0</v>
      </c>
      <c r="K85" s="22">
        <v>0</v>
      </c>
      <c r="L85" s="22">
        <v>0</v>
      </c>
      <c r="M85" s="22">
        <v>0</v>
      </c>
      <c r="N85" s="22">
        <v>1010590</v>
      </c>
      <c r="O85" s="22">
        <v>1994686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243328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45777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3559575</v>
      </c>
    </row>
    <row r="86" spans="1:43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49009</v>
      </c>
      <c r="M86" s="22">
        <v>0</v>
      </c>
      <c r="N86" s="22">
        <v>0</v>
      </c>
      <c r="O86" s="22">
        <v>1894696</v>
      </c>
      <c r="P86" s="22">
        <v>2087004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33600</v>
      </c>
      <c r="AD86" s="22">
        <v>0</v>
      </c>
      <c r="AE86" s="22">
        <v>0</v>
      </c>
      <c r="AF86" s="22">
        <v>0</v>
      </c>
      <c r="AG86" s="22">
        <v>0</v>
      </c>
      <c r="AH86" s="22">
        <v>79303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42837</v>
      </c>
      <c r="AP86" s="22">
        <v>0</v>
      </c>
      <c r="AQ86" s="22">
        <v>4186449</v>
      </c>
    </row>
    <row r="87" spans="1:43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0</v>
      </c>
      <c r="F87" s="22">
        <v>13438</v>
      </c>
      <c r="G87" s="22">
        <v>0</v>
      </c>
      <c r="H87" s="22">
        <v>0</v>
      </c>
      <c r="I87" s="22">
        <v>1487</v>
      </c>
      <c r="J87" s="22">
        <v>0</v>
      </c>
      <c r="K87" s="22">
        <v>0</v>
      </c>
      <c r="L87" s="22">
        <v>0</v>
      </c>
      <c r="M87" s="22">
        <v>0</v>
      </c>
      <c r="N87" s="22">
        <v>994348</v>
      </c>
      <c r="O87" s="22">
        <v>5198796</v>
      </c>
      <c r="P87" s="22">
        <v>0</v>
      </c>
      <c r="Q87" s="22">
        <v>0</v>
      </c>
      <c r="R87" s="22">
        <v>0</v>
      </c>
      <c r="S87" s="22">
        <v>0</v>
      </c>
      <c r="T87" s="22">
        <v>397524</v>
      </c>
      <c r="U87" s="22">
        <v>214486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143185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6963264</v>
      </c>
    </row>
    <row r="88" spans="1:43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0</v>
      </c>
      <c r="F88" s="22">
        <v>67431</v>
      </c>
      <c r="G88" s="22">
        <v>0</v>
      </c>
      <c r="H88" s="22">
        <v>0</v>
      </c>
      <c r="I88" s="22">
        <v>93832</v>
      </c>
      <c r="J88" s="22">
        <v>0</v>
      </c>
      <c r="K88" s="22">
        <v>0</v>
      </c>
      <c r="L88" s="22">
        <v>0</v>
      </c>
      <c r="M88" s="22">
        <v>0</v>
      </c>
      <c r="N88" s="22">
        <v>6224080</v>
      </c>
      <c r="O88" s="22">
        <v>11018945</v>
      </c>
      <c r="P88" s="22">
        <v>0</v>
      </c>
      <c r="Q88" s="22">
        <v>0</v>
      </c>
      <c r="R88" s="22">
        <v>16800</v>
      </c>
      <c r="S88" s="22">
        <v>0</v>
      </c>
      <c r="T88" s="22">
        <v>1557232</v>
      </c>
      <c r="U88" s="22">
        <v>676543</v>
      </c>
      <c r="V88" s="22">
        <v>58620</v>
      </c>
      <c r="W88" s="22">
        <v>0</v>
      </c>
      <c r="X88" s="22">
        <v>0</v>
      </c>
      <c r="Y88" s="22">
        <v>0</v>
      </c>
      <c r="Z88" s="22">
        <v>11220</v>
      </c>
      <c r="AA88" s="22">
        <v>0</v>
      </c>
      <c r="AB88" s="22">
        <v>0</v>
      </c>
      <c r="AC88" s="22">
        <v>402349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843660</v>
      </c>
      <c r="AM88" s="22">
        <v>0</v>
      </c>
      <c r="AN88" s="22">
        <v>0</v>
      </c>
      <c r="AO88" s="22">
        <v>0</v>
      </c>
      <c r="AP88" s="22">
        <v>0</v>
      </c>
      <c r="AQ88" s="22">
        <v>20970712</v>
      </c>
    </row>
    <row r="89" spans="1:43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0</v>
      </c>
      <c r="F89" s="22">
        <v>93259</v>
      </c>
      <c r="G89" s="22">
        <v>0</v>
      </c>
      <c r="H89" s="22">
        <v>0</v>
      </c>
      <c r="I89" s="22">
        <v>377197</v>
      </c>
      <c r="J89" s="22">
        <v>0</v>
      </c>
      <c r="K89" s="22">
        <v>0</v>
      </c>
      <c r="L89" s="22">
        <v>0</v>
      </c>
      <c r="M89" s="22">
        <v>0</v>
      </c>
      <c r="N89" s="22">
        <v>1687615</v>
      </c>
      <c r="O89" s="22">
        <v>1057316</v>
      </c>
      <c r="P89" s="22">
        <v>437008</v>
      </c>
      <c r="Q89" s="22">
        <v>0</v>
      </c>
      <c r="R89" s="22">
        <v>0</v>
      </c>
      <c r="S89" s="22">
        <v>0</v>
      </c>
      <c r="T89" s="22">
        <v>641426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51834</v>
      </c>
      <c r="AC89" s="22">
        <v>92086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4437741</v>
      </c>
    </row>
    <row r="90" spans="1:43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0</v>
      </c>
      <c r="F90" s="22">
        <v>185656</v>
      </c>
      <c r="G90" s="22">
        <v>0</v>
      </c>
      <c r="H90" s="22">
        <v>7760</v>
      </c>
      <c r="I90" s="22">
        <v>12240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4940558</v>
      </c>
      <c r="P90" s="22">
        <v>181116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98483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5425813</v>
      </c>
    </row>
    <row r="91" spans="1:43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0</v>
      </c>
      <c r="F91" s="22">
        <v>15896076</v>
      </c>
      <c r="G91" s="22">
        <v>0</v>
      </c>
      <c r="H91" s="22">
        <v>0</v>
      </c>
      <c r="I91" s="22">
        <v>2620041</v>
      </c>
      <c r="J91" s="22">
        <v>322991</v>
      </c>
      <c r="K91" s="22">
        <v>0</v>
      </c>
      <c r="L91" s="22">
        <v>326447</v>
      </c>
      <c r="M91" s="22">
        <v>194871</v>
      </c>
      <c r="N91" s="22">
        <v>0</v>
      </c>
      <c r="O91" s="22">
        <v>4147765</v>
      </c>
      <c r="P91" s="22">
        <v>52635</v>
      </c>
      <c r="Q91" s="22">
        <v>0</v>
      </c>
      <c r="R91" s="22">
        <v>0</v>
      </c>
      <c r="S91" s="22">
        <v>0</v>
      </c>
      <c r="T91" s="22">
        <v>4388326</v>
      </c>
      <c r="U91" s="22">
        <v>207167</v>
      </c>
      <c r="V91" s="22">
        <v>28612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298946</v>
      </c>
      <c r="AC91" s="22">
        <v>57173</v>
      </c>
      <c r="AD91" s="22">
        <v>0</v>
      </c>
      <c r="AE91" s="22">
        <v>0</v>
      </c>
      <c r="AF91" s="22">
        <v>0</v>
      </c>
      <c r="AG91" s="22">
        <v>0</v>
      </c>
      <c r="AH91" s="22">
        <v>953586</v>
      </c>
      <c r="AI91" s="22">
        <v>212421</v>
      </c>
      <c r="AJ91" s="22">
        <v>25731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29732788</v>
      </c>
    </row>
    <row r="92" spans="1:43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0</v>
      </c>
      <c r="F92" s="22">
        <v>213162</v>
      </c>
      <c r="G92" s="22">
        <v>0</v>
      </c>
      <c r="H92" s="22">
        <v>0</v>
      </c>
      <c r="I92" s="22">
        <v>47542</v>
      </c>
      <c r="J92" s="22">
        <v>0</v>
      </c>
      <c r="K92" s="22">
        <v>0</v>
      </c>
      <c r="L92" s="22">
        <v>5730</v>
      </c>
      <c r="M92" s="22">
        <v>0</v>
      </c>
      <c r="N92" s="22">
        <v>0</v>
      </c>
      <c r="O92" s="22">
        <v>1129779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1396213</v>
      </c>
    </row>
    <row r="93" spans="1:43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0</v>
      </c>
      <c r="F93" s="22">
        <v>21790</v>
      </c>
      <c r="G93" s="22">
        <v>0</v>
      </c>
      <c r="H93" s="22">
        <v>0</v>
      </c>
      <c r="I93" s="22">
        <v>40412</v>
      </c>
      <c r="J93" s="22">
        <v>0</v>
      </c>
      <c r="K93" s="22">
        <v>0</v>
      </c>
      <c r="L93" s="22">
        <v>364119</v>
      </c>
      <c r="M93" s="22">
        <v>0</v>
      </c>
      <c r="N93" s="22">
        <v>1164614</v>
      </c>
      <c r="O93" s="22">
        <v>3810126</v>
      </c>
      <c r="P93" s="22">
        <v>0</v>
      </c>
      <c r="Q93" s="22">
        <v>60146</v>
      </c>
      <c r="R93" s="22">
        <v>0</v>
      </c>
      <c r="S93" s="22">
        <v>95905</v>
      </c>
      <c r="T93" s="22">
        <v>1285041</v>
      </c>
      <c r="U93" s="22">
        <v>1906061</v>
      </c>
      <c r="V93" s="22">
        <v>2181842</v>
      </c>
      <c r="W93" s="22">
        <v>95913</v>
      </c>
      <c r="X93" s="22">
        <v>0</v>
      </c>
      <c r="Y93" s="22">
        <v>321420</v>
      </c>
      <c r="Z93" s="22">
        <v>93187</v>
      </c>
      <c r="AA93" s="22">
        <v>0</v>
      </c>
      <c r="AB93" s="22">
        <v>0</v>
      </c>
      <c r="AC93" s="22">
        <v>0</v>
      </c>
      <c r="AD93" s="22">
        <v>0</v>
      </c>
      <c r="AE93" s="22">
        <v>143455</v>
      </c>
      <c r="AF93" s="22">
        <v>0</v>
      </c>
      <c r="AG93" s="22">
        <v>0</v>
      </c>
      <c r="AH93" s="22">
        <v>0</v>
      </c>
      <c r="AI93" s="22">
        <v>1962568</v>
      </c>
      <c r="AJ93" s="22">
        <v>276347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13822946</v>
      </c>
    </row>
    <row r="94" spans="1:43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0</v>
      </c>
      <c r="F94" s="22">
        <v>42924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61567</v>
      </c>
      <c r="O94" s="22">
        <v>1612612</v>
      </c>
      <c r="P94" s="22">
        <v>0</v>
      </c>
      <c r="Q94" s="22">
        <v>0</v>
      </c>
      <c r="R94" s="22">
        <v>264665</v>
      </c>
      <c r="S94" s="22">
        <v>0</v>
      </c>
      <c r="T94" s="22">
        <v>301319</v>
      </c>
      <c r="U94" s="22">
        <v>292127</v>
      </c>
      <c r="V94" s="22">
        <v>32077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494178</v>
      </c>
      <c r="AJ94" s="22">
        <v>1630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3103099</v>
      </c>
    </row>
    <row r="95" spans="1:43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1534</v>
      </c>
      <c r="G95" s="22">
        <v>0</v>
      </c>
      <c r="H95" s="22">
        <v>0</v>
      </c>
      <c r="I95" s="22">
        <v>91</v>
      </c>
      <c r="J95" s="22">
        <v>0</v>
      </c>
      <c r="K95" s="22">
        <v>0</v>
      </c>
      <c r="L95" s="22">
        <v>0</v>
      </c>
      <c r="M95" s="22">
        <v>0</v>
      </c>
      <c r="N95" s="22">
        <v>40</v>
      </c>
      <c r="O95" s="22">
        <v>84913</v>
      </c>
      <c r="P95" s="22">
        <v>156</v>
      </c>
      <c r="Q95" s="22">
        <v>0</v>
      </c>
      <c r="R95" s="22">
        <v>0</v>
      </c>
      <c r="S95" s="22">
        <v>0</v>
      </c>
      <c r="T95" s="22">
        <v>153</v>
      </c>
      <c r="U95" s="22">
        <v>128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252</v>
      </c>
      <c r="AG95" s="22">
        <v>0</v>
      </c>
      <c r="AH95" s="22">
        <v>0</v>
      </c>
      <c r="AI95" s="22">
        <v>11757</v>
      </c>
      <c r="AJ95" s="22">
        <v>1568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100592</v>
      </c>
    </row>
    <row r="96" spans="1:43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38699</v>
      </c>
      <c r="U96" s="22">
        <v>582119</v>
      </c>
      <c r="V96" s="22">
        <v>6390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96374</v>
      </c>
      <c r="AJ96" s="22">
        <v>24549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748131</v>
      </c>
    </row>
    <row r="97" spans="1:43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0</v>
      </c>
      <c r="F97" s="22">
        <v>1136435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943900</v>
      </c>
      <c r="P97" s="22">
        <v>0</v>
      </c>
      <c r="Q97" s="22">
        <v>0</v>
      </c>
      <c r="R97" s="22">
        <v>0</v>
      </c>
      <c r="S97" s="22">
        <v>0</v>
      </c>
      <c r="T97" s="22">
        <v>345627</v>
      </c>
      <c r="U97" s="22">
        <v>597079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140494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3163535</v>
      </c>
    </row>
    <row r="98" spans="1:43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8884</v>
      </c>
      <c r="G98" s="22">
        <v>0</v>
      </c>
      <c r="H98" s="22">
        <v>0</v>
      </c>
      <c r="I98" s="22">
        <v>27295</v>
      </c>
      <c r="J98" s="22">
        <v>0</v>
      </c>
      <c r="K98" s="22">
        <v>0</v>
      </c>
      <c r="L98" s="22">
        <v>0</v>
      </c>
      <c r="M98" s="22">
        <v>0</v>
      </c>
      <c r="N98" s="22">
        <v>1248</v>
      </c>
      <c r="O98" s="22">
        <v>49470</v>
      </c>
      <c r="P98" s="22">
        <v>0</v>
      </c>
      <c r="Q98" s="22">
        <v>0</v>
      </c>
      <c r="R98" s="22">
        <v>0</v>
      </c>
      <c r="S98" s="22">
        <v>0</v>
      </c>
      <c r="T98" s="22">
        <v>9950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792906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889753</v>
      </c>
    </row>
    <row r="99" spans="1:43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0</v>
      </c>
      <c r="F99" s="22">
        <v>14985</v>
      </c>
      <c r="G99" s="22">
        <v>0</v>
      </c>
      <c r="H99" s="22">
        <v>0</v>
      </c>
      <c r="I99" s="22">
        <v>195115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5372560</v>
      </c>
      <c r="P99" s="22">
        <v>0</v>
      </c>
      <c r="Q99" s="22">
        <v>0</v>
      </c>
      <c r="R99" s="22">
        <v>255223</v>
      </c>
      <c r="S99" s="22">
        <v>0</v>
      </c>
      <c r="T99" s="22">
        <v>0</v>
      </c>
      <c r="U99" s="22">
        <v>8173</v>
      </c>
      <c r="V99" s="22">
        <v>108454</v>
      </c>
      <c r="W99" s="22">
        <v>0</v>
      </c>
      <c r="X99" s="22">
        <v>0</v>
      </c>
      <c r="Y99" s="22">
        <v>0</v>
      </c>
      <c r="Z99" s="22">
        <v>54437</v>
      </c>
      <c r="AA99" s="22">
        <v>0</v>
      </c>
      <c r="AB99" s="22">
        <v>1789829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376989</v>
      </c>
      <c r="AJ99" s="22">
        <v>147955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8323720</v>
      </c>
    </row>
    <row r="100" spans="1:43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0</v>
      </c>
      <c r="F100" s="22">
        <v>4183</v>
      </c>
      <c r="G100" s="22">
        <v>0</v>
      </c>
      <c r="H100" s="22">
        <v>0</v>
      </c>
      <c r="I100" s="22">
        <v>5930</v>
      </c>
      <c r="J100" s="22">
        <v>0</v>
      </c>
      <c r="K100" s="22">
        <v>0</v>
      </c>
      <c r="L100" s="22">
        <v>0</v>
      </c>
      <c r="M100" s="22">
        <v>0</v>
      </c>
      <c r="N100" s="22">
        <v>33473</v>
      </c>
      <c r="O100" s="22">
        <v>117750</v>
      </c>
      <c r="P100" s="22">
        <v>0</v>
      </c>
      <c r="Q100" s="22">
        <v>0</v>
      </c>
      <c r="R100" s="22">
        <v>50778</v>
      </c>
      <c r="S100" s="22">
        <v>0</v>
      </c>
      <c r="T100" s="22">
        <v>25389</v>
      </c>
      <c r="U100" s="22">
        <v>98789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100141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436433</v>
      </c>
    </row>
    <row r="101" spans="1:43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0</v>
      </c>
      <c r="F101" s="22">
        <v>380558</v>
      </c>
      <c r="G101" s="22">
        <v>0</v>
      </c>
      <c r="H101" s="22">
        <v>7389</v>
      </c>
      <c r="I101" s="22">
        <v>695336</v>
      </c>
      <c r="J101" s="22">
        <v>0</v>
      </c>
      <c r="K101" s="22">
        <v>2699</v>
      </c>
      <c r="L101" s="22">
        <v>0</v>
      </c>
      <c r="M101" s="22">
        <v>0</v>
      </c>
      <c r="N101" s="22">
        <v>818017</v>
      </c>
      <c r="O101" s="22">
        <v>3221590</v>
      </c>
      <c r="P101" s="22">
        <v>0</v>
      </c>
      <c r="Q101" s="22">
        <v>0</v>
      </c>
      <c r="R101" s="22">
        <v>595816</v>
      </c>
      <c r="S101" s="22">
        <v>0</v>
      </c>
      <c r="T101" s="22">
        <v>378433</v>
      </c>
      <c r="U101" s="22">
        <v>569275</v>
      </c>
      <c r="V101" s="22">
        <v>0</v>
      </c>
      <c r="W101" s="22">
        <v>0</v>
      </c>
      <c r="X101" s="22">
        <v>4260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2976128</v>
      </c>
      <c r="AJ101" s="22">
        <v>4901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9654402</v>
      </c>
    </row>
    <row r="102" spans="1:43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1614557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155415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1698877</v>
      </c>
      <c r="AE102" s="22">
        <v>0</v>
      </c>
      <c r="AF102" s="22">
        <v>0</v>
      </c>
      <c r="AG102" s="22">
        <v>0</v>
      </c>
      <c r="AH102" s="22">
        <v>0</v>
      </c>
      <c r="AI102" s="22">
        <v>303495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3772344</v>
      </c>
    </row>
    <row r="103" spans="1:43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132523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119064</v>
      </c>
      <c r="O103" s="22">
        <v>285017</v>
      </c>
      <c r="P103" s="22">
        <v>0</v>
      </c>
      <c r="Q103" s="22">
        <v>0</v>
      </c>
      <c r="R103" s="22">
        <v>0</v>
      </c>
      <c r="S103" s="22">
        <v>0</v>
      </c>
      <c r="T103" s="22">
        <v>153874</v>
      </c>
      <c r="U103" s="22">
        <v>42489</v>
      </c>
      <c r="V103" s="22">
        <v>0</v>
      </c>
      <c r="W103" s="22">
        <v>18647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751614</v>
      </c>
    </row>
    <row r="104" spans="1:43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46800</v>
      </c>
      <c r="O104" s="22">
        <v>524912</v>
      </c>
      <c r="P104" s="22">
        <v>0</v>
      </c>
      <c r="Q104" s="22">
        <v>0</v>
      </c>
      <c r="R104" s="22">
        <v>0</v>
      </c>
      <c r="S104" s="22">
        <v>0</v>
      </c>
      <c r="T104" s="22">
        <v>3196413</v>
      </c>
      <c r="U104" s="22">
        <v>21642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3789767</v>
      </c>
    </row>
    <row r="105" spans="1:43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66836</v>
      </c>
      <c r="M105" s="22">
        <v>0</v>
      </c>
      <c r="N105" s="22">
        <v>0</v>
      </c>
      <c r="O105" s="22">
        <v>33882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964179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192329</v>
      </c>
      <c r="AJ105" s="22">
        <v>9000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1266226</v>
      </c>
    </row>
    <row r="106" spans="1:43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0</v>
      </c>
      <c r="F106" s="22">
        <v>262823</v>
      </c>
      <c r="G106" s="22">
        <v>0</v>
      </c>
      <c r="H106" s="22">
        <v>0</v>
      </c>
      <c r="I106" s="22">
        <v>393112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8142225</v>
      </c>
      <c r="P106" s="22">
        <v>0</v>
      </c>
      <c r="Q106" s="22">
        <v>0</v>
      </c>
      <c r="R106" s="22">
        <v>12540785</v>
      </c>
      <c r="S106" s="22">
        <v>0</v>
      </c>
      <c r="T106" s="22">
        <v>13192945</v>
      </c>
      <c r="U106" s="22">
        <v>2370040</v>
      </c>
      <c r="V106" s="22">
        <v>933261</v>
      </c>
      <c r="W106" s="22">
        <v>0</v>
      </c>
      <c r="X106" s="22">
        <v>0</v>
      </c>
      <c r="Y106" s="22">
        <v>0</v>
      </c>
      <c r="Z106" s="22">
        <v>347254</v>
      </c>
      <c r="AA106" s="22">
        <v>0</v>
      </c>
      <c r="AB106" s="22">
        <v>0</v>
      </c>
      <c r="AC106" s="22">
        <v>1735</v>
      </c>
      <c r="AD106" s="22">
        <v>0</v>
      </c>
      <c r="AE106" s="22">
        <v>1133069</v>
      </c>
      <c r="AF106" s="22">
        <v>1105965</v>
      </c>
      <c r="AG106" s="22">
        <v>0</v>
      </c>
      <c r="AH106" s="22">
        <v>0</v>
      </c>
      <c r="AI106" s="22">
        <v>962664</v>
      </c>
      <c r="AJ106" s="22">
        <v>22116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41407994</v>
      </c>
    </row>
    <row r="107" spans="1:43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13785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14500</v>
      </c>
      <c r="M107" s="22">
        <v>0</v>
      </c>
      <c r="N107" s="22">
        <v>167787</v>
      </c>
      <c r="O107" s="22">
        <v>780880</v>
      </c>
      <c r="P107" s="22">
        <v>0</v>
      </c>
      <c r="Q107" s="22">
        <v>0</v>
      </c>
      <c r="R107" s="22">
        <v>215376</v>
      </c>
      <c r="S107" s="22">
        <v>0</v>
      </c>
      <c r="T107" s="22">
        <v>125700</v>
      </c>
      <c r="U107" s="22">
        <v>389635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12776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957355</v>
      </c>
      <c r="AJ107" s="22">
        <v>0</v>
      </c>
      <c r="AK107" s="22">
        <v>0</v>
      </c>
      <c r="AL107" s="22">
        <v>0</v>
      </c>
      <c r="AM107" s="22">
        <v>0</v>
      </c>
      <c r="AN107" s="22">
        <v>436881</v>
      </c>
      <c r="AO107" s="22">
        <v>0</v>
      </c>
      <c r="AP107" s="22">
        <v>0</v>
      </c>
      <c r="AQ107" s="22">
        <v>3114675</v>
      </c>
    </row>
    <row r="108" spans="1:43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0</v>
      </c>
      <c r="F108" s="22">
        <v>104024</v>
      </c>
      <c r="G108" s="22">
        <v>0</v>
      </c>
      <c r="H108" s="22">
        <v>0</v>
      </c>
      <c r="I108" s="22">
        <v>433475</v>
      </c>
      <c r="J108" s="22">
        <v>0</v>
      </c>
      <c r="K108" s="22">
        <v>6013</v>
      </c>
      <c r="L108" s="22">
        <v>0</v>
      </c>
      <c r="M108" s="22">
        <v>0</v>
      </c>
      <c r="N108" s="22">
        <v>0</v>
      </c>
      <c r="O108" s="22">
        <v>542602</v>
      </c>
      <c r="P108" s="22">
        <v>0</v>
      </c>
      <c r="Q108" s="22">
        <v>0</v>
      </c>
      <c r="R108" s="22">
        <v>0</v>
      </c>
      <c r="S108" s="22">
        <v>0</v>
      </c>
      <c r="T108" s="22">
        <v>211015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398143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1695272</v>
      </c>
    </row>
    <row r="109" spans="1:43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0</v>
      </c>
      <c r="F109" s="22">
        <v>13600</v>
      </c>
      <c r="G109" s="22">
        <v>0</v>
      </c>
      <c r="H109" s="22">
        <v>0</v>
      </c>
      <c r="I109" s="22">
        <v>15532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123806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904717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1057655</v>
      </c>
    </row>
    <row r="110" spans="1:43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0</v>
      </c>
      <c r="F110" s="22">
        <v>22215</v>
      </c>
      <c r="G110" s="22">
        <v>0</v>
      </c>
      <c r="H110" s="22">
        <v>0</v>
      </c>
      <c r="I110" s="22">
        <v>678616</v>
      </c>
      <c r="J110" s="22">
        <v>0</v>
      </c>
      <c r="K110" s="22">
        <v>0</v>
      </c>
      <c r="L110" s="22">
        <v>0</v>
      </c>
      <c r="M110" s="22">
        <v>0</v>
      </c>
      <c r="N110" s="22">
        <v>213542</v>
      </c>
      <c r="O110" s="22">
        <v>891954</v>
      </c>
      <c r="P110" s="22">
        <v>0</v>
      </c>
      <c r="Q110" s="22">
        <v>0</v>
      </c>
      <c r="R110" s="22">
        <v>790055</v>
      </c>
      <c r="S110" s="22">
        <v>0</v>
      </c>
      <c r="T110" s="22">
        <v>468591</v>
      </c>
      <c r="U110" s="22">
        <v>138166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82206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3285345</v>
      </c>
    </row>
    <row r="111" spans="1:43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0</v>
      </c>
      <c r="F111" s="22">
        <v>92403</v>
      </c>
      <c r="G111" s="22">
        <v>0</v>
      </c>
      <c r="H111" s="22">
        <v>0</v>
      </c>
      <c r="I111" s="22">
        <v>37564</v>
      </c>
      <c r="J111" s="22">
        <v>0</v>
      </c>
      <c r="K111" s="22">
        <v>0</v>
      </c>
      <c r="L111" s="22">
        <v>0</v>
      </c>
      <c r="M111" s="22">
        <v>0</v>
      </c>
      <c r="N111" s="22">
        <v>62636</v>
      </c>
      <c r="O111" s="22">
        <v>4370331</v>
      </c>
      <c r="P111" s="22">
        <v>0</v>
      </c>
      <c r="Q111" s="22">
        <v>0</v>
      </c>
      <c r="R111" s="22">
        <v>745947</v>
      </c>
      <c r="S111" s="22">
        <v>0</v>
      </c>
      <c r="T111" s="22">
        <v>4188772</v>
      </c>
      <c r="U111" s="22">
        <v>1524927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25133687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36156267</v>
      </c>
    </row>
    <row r="112" spans="1:43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0</v>
      </c>
      <c r="F112" s="22">
        <v>555151</v>
      </c>
      <c r="G112" s="22">
        <v>0</v>
      </c>
      <c r="H112" s="22">
        <v>136018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10084938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50491</v>
      </c>
      <c r="AJ112" s="22">
        <v>27127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10853725</v>
      </c>
    </row>
    <row r="113" spans="1:43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0</v>
      </c>
      <c r="F113" s="22">
        <v>178822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1157810</v>
      </c>
      <c r="O113" s="22">
        <v>13889933</v>
      </c>
      <c r="P113" s="22">
        <v>0</v>
      </c>
      <c r="Q113" s="22">
        <v>0</v>
      </c>
      <c r="R113" s="22">
        <v>0</v>
      </c>
      <c r="S113" s="22">
        <v>0</v>
      </c>
      <c r="T113" s="22">
        <v>437944</v>
      </c>
      <c r="U113" s="22">
        <v>0</v>
      </c>
      <c r="V113" s="22">
        <v>43812</v>
      </c>
      <c r="W113" s="22">
        <v>0</v>
      </c>
      <c r="X113" s="22">
        <v>0</v>
      </c>
      <c r="Y113" s="22">
        <v>0</v>
      </c>
      <c r="Z113" s="22">
        <v>0</v>
      </c>
      <c r="AA113" s="22">
        <v>1666022</v>
      </c>
      <c r="AB113" s="22">
        <v>1709019</v>
      </c>
      <c r="AC113" s="22">
        <v>30750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280595</v>
      </c>
      <c r="AJ113" s="22">
        <v>1886478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21281185</v>
      </c>
    </row>
    <row r="114" spans="1:43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0</v>
      </c>
      <c r="F114" s="22">
        <v>330336</v>
      </c>
      <c r="G114" s="22">
        <v>0</v>
      </c>
      <c r="H114" s="22">
        <v>0</v>
      </c>
      <c r="I114" s="22">
        <v>0</v>
      </c>
      <c r="J114" s="22">
        <v>9770</v>
      </c>
      <c r="K114" s="22">
        <v>0</v>
      </c>
      <c r="L114" s="22">
        <v>0</v>
      </c>
      <c r="M114" s="22">
        <v>0</v>
      </c>
      <c r="N114" s="22">
        <v>108016</v>
      </c>
      <c r="O114" s="22">
        <v>4083</v>
      </c>
      <c r="P114" s="22">
        <v>395205</v>
      </c>
      <c r="Q114" s="22">
        <v>0</v>
      </c>
      <c r="R114" s="22">
        <v>0</v>
      </c>
      <c r="S114" s="22">
        <v>0</v>
      </c>
      <c r="T114" s="22">
        <v>56245</v>
      </c>
      <c r="U114" s="22">
        <v>100488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19754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1023897</v>
      </c>
    </row>
    <row r="115" spans="1:43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0</v>
      </c>
      <c r="F115" s="22">
        <v>32338</v>
      </c>
      <c r="G115" s="22">
        <v>0</v>
      </c>
      <c r="H115" s="22">
        <v>0</v>
      </c>
      <c r="I115" s="22">
        <v>39681</v>
      </c>
      <c r="J115" s="22">
        <v>0</v>
      </c>
      <c r="K115" s="22">
        <v>0</v>
      </c>
      <c r="L115" s="22">
        <v>0</v>
      </c>
      <c r="M115" s="22">
        <v>0</v>
      </c>
      <c r="N115" s="22">
        <v>90693</v>
      </c>
      <c r="O115" s="22">
        <v>209663</v>
      </c>
      <c r="P115" s="22">
        <v>0</v>
      </c>
      <c r="Q115" s="22">
        <v>0</v>
      </c>
      <c r="R115" s="22">
        <v>0</v>
      </c>
      <c r="S115" s="22">
        <v>0</v>
      </c>
      <c r="T115" s="22">
        <v>267811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296059</v>
      </c>
      <c r="AJ115" s="22">
        <v>0</v>
      </c>
      <c r="AK115" s="22">
        <v>0</v>
      </c>
      <c r="AL115" s="22">
        <v>71082</v>
      </c>
      <c r="AM115" s="22">
        <v>0</v>
      </c>
      <c r="AN115" s="22">
        <v>0</v>
      </c>
      <c r="AO115" s="22">
        <v>0</v>
      </c>
      <c r="AP115" s="22">
        <v>0</v>
      </c>
      <c r="AQ115" s="22">
        <v>1007327</v>
      </c>
    </row>
    <row r="116" spans="1:43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0</v>
      </c>
      <c r="F116" s="22">
        <v>21092</v>
      </c>
      <c r="G116" s="22">
        <v>0</v>
      </c>
      <c r="H116" s="22">
        <v>0</v>
      </c>
      <c r="I116" s="22">
        <v>21972</v>
      </c>
      <c r="J116" s="22">
        <v>0</v>
      </c>
      <c r="K116" s="22">
        <v>0</v>
      </c>
      <c r="L116" s="22">
        <v>0</v>
      </c>
      <c r="M116" s="22">
        <v>0</v>
      </c>
      <c r="N116" s="22">
        <v>18047</v>
      </c>
      <c r="O116" s="22">
        <v>95216</v>
      </c>
      <c r="P116" s="22">
        <v>0</v>
      </c>
      <c r="Q116" s="22">
        <v>0</v>
      </c>
      <c r="R116" s="22">
        <v>0</v>
      </c>
      <c r="S116" s="22">
        <v>0</v>
      </c>
      <c r="T116" s="22">
        <v>126900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18779</v>
      </c>
      <c r="AK116" s="22">
        <v>0</v>
      </c>
      <c r="AL116" s="22">
        <v>0</v>
      </c>
      <c r="AM116" s="22">
        <v>36071</v>
      </c>
      <c r="AN116" s="22">
        <v>0</v>
      </c>
      <c r="AO116" s="22">
        <v>0</v>
      </c>
      <c r="AP116" s="22">
        <v>0</v>
      </c>
      <c r="AQ116" s="22">
        <v>338077</v>
      </c>
    </row>
    <row r="117" spans="1:43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0</v>
      </c>
      <c r="F117" s="22">
        <v>39450</v>
      </c>
      <c r="G117" s="22">
        <v>0</v>
      </c>
      <c r="H117" s="22">
        <v>0</v>
      </c>
      <c r="I117" s="22">
        <v>151847</v>
      </c>
      <c r="J117" s="22">
        <v>0</v>
      </c>
      <c r="K117" s="22">
        <v>0</v>
      </c>
      <c r="L117" s="22">
        <v>40070</v>
      </c>
      <c r="M117" s="22">
        <v>0</v>
      </c>
      <c r="N117" s="22">
        <v>349200</v>
      </c>
      <c r="O117" s="22">
        <v>2533926</v>
      </c>
      <c r="P117" s="22">
        <v>0</v>
      </c>
      <c r="Q117" s="22">
        <v>6089</v>
      </c>
      <c r="R117" s="22">
        <v>43678</v>
      </c>
      <c r="S117" s="22">
        <v>0</v>
      </c>
      <c r="T117" s="22">
        <v>269980</v>
      </c>
      <c r="U117" s="22">
        <v>235690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6829126</v>
      </c>
      <c r="AJ117" s="22">
        <v>0</v>
      </c>
      <c r="AK117" s="22">
        <v>0</v>
      </c>
      <c r="AL117" s="22">
        <v>0</v>
      </c>
      <c r="AM117" s="22">
        <v>157615</v>
      </c>
      <c r="AN117" s="22">
        <v>0</v>
      </c>
      <c r="AO117" s="22">
        <v>0</v>
      </c>
      <c r="AP117" s="22">
        <v>0</v>
      </c>
      <c r="AQ117" s="22">
        <v>10656671</v>
      </c>
    </row>
    <row r="118" spans="1:43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0</v>
      </c>
      <c r="F118" s="22">
        <v>208257</v>
      </c>
      <c r="G118" s="22">
        <v>0</v>
      </c>
      <c r="H118" s="22">
        <v>0</v>
      </c>
      <c r="I118" s="22">
        <v>36398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2479259</v>
      </c>
      <c r="P118" s="22">
        <v>0</v>
      </c>
      <c r="Q118" s="22">
        <v>0</v>
      </c>
      <c r="R118" s="22">
        <v>0</v>
      </c>
      <c r="S118" s="22">
        <v>0</v>
      </c>
      <c r="T118" s="22">
        <v>167917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490736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3382567</v>
      </c>
    </row>
    <row r="119" spans="1:43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0</v>
      </c>
      <c r="F119" s="22">
        <v>15954</v>
      </c>
      <c r="G119" s="22">
        <v>0</v>
      </c>
      <c r="H119" s="22">
        <v>0</v>
      </c>
      <c r="I119" s="22">
        <v>845099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475949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63645</v>
      </c>
      <c r="V119" s="22">
        <v>0</v>
      </c>
      <c r="W119" s="22">
        <v>0</v>
      </c>
      <c r="X119" s="22">
        <v>10450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160654</v>
      </c>
      <c r="AJ119" s="22">
        <v>20314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1592065</v>
      </c>
    </row>
    <row r="120" spans="1:43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0</v>
      </c>
      <c r="F120" s="22">
        <v>33580</v>
      </c>
      <c r="G120" s="22">
        <v>0</v>
      </c>
      <c r="H120" s="22">
        <v>62757</v>
      </c>
      <c r="I120" s="22">
        <v>489700</v>
      </c>
      <c r="J120" s="22">
        <v>0</v>
      </c>
      <c r="K120" s="22">
        <v>0</v>
      </c>
      <c r="L120" s="22">
        <v>0</v>
      </c>
      <c r="M120" s="22">
        <v>0</v>
      </c>
      <c r="N120" s="22">
        <v>377097</v>
      </c>
      <c r="O120" s="22">
        <v>2950359</v>
      </c>
      <c r="P120" s="22">
        <v>0</v>
      </c>
      <c r="Q120" s="22">
        <v>0</v>
      </c>
      <c r="R120" s="22">
        <v>0</v>
      </c>
      <c r="S120" s="22">
        <v>0</v>
      </c>
      <c r="T120" s="22">
        <v>32877</v>
      </c>
      <c r="U120" s="22">
        <v>213928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17173</v>
      </c>
      <c r="AE120" s="22">
        <v>0</v>
      </c>
      <c r="AF120" s="22">
        <v>0</v>
      </c>
      <c r="AG120" s="22">
        <v>0</v>
      </c>
      <c r="AH120" s="22">
        <v>0</v>
      </c>
      <c r="AI120" s="22">
        <v>18184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4195655</v>
      </c>
    </row>
    <row r="121" spans="1:43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0</v>
      </c>
      <c r="F121" s="22">
        <v>224854</v>
      </c>
      <c r="G121" s="22">
        <v>0</v>
      </c>
      <c r="H121" s="22">
        <v>20820</v>
      </c>
      <c r="I121" s="22">
        <v>1000310</v>
      </c>
      <c r="J121" s="22">
        <v>30780919</v>
      </c>
      <c r="K121" s="22">
        <v>0</v>
      </c>
      <c r="L121" s="22">
        <v>0</v>
      </c>
      <c r="M121" s="22">
        <v>0</v>
      </c>
      <c r="N121" s="22">
        <v>156839</v>
      </c>
      <c r="O121" s="22">
        <v>5025062</v>
      </c>
      <c r="P121" s="22">
        <v>166594</v>
      </c>
      <c r="Q121" s="22">
        <v>0</v>
      </c>
      <c r="R121" s="22">
        <v>569696</v>
      </c>
      <c r="S121" s="22">
        <v>0</v>
      </c>
      <c r="T121" s="22">
        <v>2938188</v>
      </c>
      <c r="U121" s="22">
        <v>5416480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643019</v>
      </c>
      <c r="AC121" s="22">
        <v>0</v>
      </c>
      <c r="AD121" s="22">
        <v>394188</v>
      </c>
      <c r="AE121" s="22">
        <v>0</v>
      </c>
      <c r="AF121" s="22">
        <v>0</v>
      </c>
      <c r="AG121" s="22">
        <v>0</v>
      </c>
      <c r="AH121" s="22">
        <v>0</v>
      </c>
      <c r="AI121" s="22">
        <v>1739535</v>
      </c>
      <c r="AJ121" s="22">
        <v>192939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49269443</v>
      </c>
    </row>
    <row r="122" spans="1:43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27294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225061</v>
      </c>
      <c r="P122" s="22">
        <v>0</v>
      </c>
      <c r="Q122" s="22">
        <v>0</v>
      </c>
      <c r="R122" s="22">
        <v>0</v>
      </c>
      <c r="S122" s="22">
        <v>0</v>
      </c>
      <c r="T122" s="22">
        <v>11664</v>
      </c>
      <c r="U122" s="22">
        <v>36879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300898</v>
      </c>
    </row>
    <row r="123" spans="1:43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0</v>
      </c>
      <c r="F123" s="22">
        <v>1983858</v>
      </c>
      <c r="G123" s="22">
        <v>0</v>
      </c>
      <c r="H123" s="22">
        <v>0</v>
      </c>
      <c r="I123" s="22">
        <v>390144</v>
      </c>
      <c r="J123" s="22">
        <v>0</v>
      </c>
      <c r="K123" s="22">
        <v>0</v>
      </c>
      <c r="L123" s="22">
        <v>0</v>
      </c>
      <c r="M123" s="22">
        <v>0</v>
      </c>
      <c r="N123" s="22">
        <v>406875</v>
      </c>
      <c r="O123" s="22">
        <v>3037333</v>
      </c>
      <c r="P123" s="22">
        <v>25940</v>
      </c>
      <c r="Q123" s="22">
        <v>0</v>
      </c>
      <c r="R123" s="22">
        <v>3812706</v>
      </c>
      <c r="S123" s="22">
        <v>0</v>
      </c>
      <c r="T123" s="22">
        <v>3257</v>
      </c>
      <c r="U123" s="22">
        <v>0</v>
      </c>
      <c r="V123" s="22">
        <v>463526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89179</v>
      </c>
      <c r="AJ123" s="22">
        <v>2703598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12916416</v>
      </c>
    </row>
    <row r="124" spans="1:43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84784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193760</v>
      </c>
      <c r="P124" s="22">
        <v>0</v>
      </c>
      <c r="Q124" s="22">
        <v>0</v>
      </c>
      <c r="R124" s="22">
        <v>0</v>
      </c>
      <c r="S124" s="22">
        <v>0</v>
      </c>
      <c r="T124" s="22">
        <v>46591</v>
      </c>
      <c r="U124" s="22">
        <v>279869</v>
      </c>
      <c r="V124" s="22">
        <v>0</v>
      </c>
      <c r="W124" s="22">
        <v>46446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42173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693623</v>
      </c>
    </row>
    <row r="125" spans="1:43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133698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233321</v>
      </c>
      <c r="P125" s="22">
        <v>0</v>
      </c>
      <c r="Q125" s="22">
        <v>0</v>
      </c>
      <c r="R125" s="22">
        <v>0</v>
      </c>
      <c r="S125" s="22">
        <v>0</v>
      </c>
      <c r="T125" s="22">
        <v>119124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708544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1194687</v>
      </c>
    </row>
    <row r="126" spans="1:43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866007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866007</v>
      </c>
    </row>
    <row r="127" spans="1:43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0</v>
      </c>
      <c r="F127" s="22">
        <v>14875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41547</v>
      </c>
      <c r="M127" s="22">
        <v>0</v>
      </c>
      <c r="N127" s="22">
        <v>0</v>
      </c>
      <c r="O127" s="22">
        <v>539806</v>
      </c>
      <c r="P127" s="22">
        <v>0</v>
      </c>
      <c r="Q127" s="22">
        <v>0</v>
      </c>
      <c r="R127" s="22">
        <v>0</v>
      </c>
      <c r="S127" s="22">
        <v>0</v>
      </c>
      <c r="T127" s="22">
        <v>79998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2952318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179847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3808391</v>
      </c>
    </row>
    <row r="128" spans="1:43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0</v>
      </c>
      <c r="F128" s="22">
        <v>3310012</v>
      </c>
      <c r="G128" s="22">
        <v>0</v>
      </c>
      <c r="H128" s="22">
        <v>0</v>
      </c>
      <c r="I128" s="22">
        <v>247596</v>
      </c>
      <c r="J128" s="22">
        <v>737249</v>
      </c>
      <c r="K128" s="22">
        <v>0</v>
      </c>
      <c r="L128" s="22">
        <v>0</v>
      </c>
      <c r="M128" s="22">
        <v>0</v>
      </c>
      <c r="N128" s="22">
        <v>86317</v>
      </c>
      <c r="O128" s="22">
        <v>2842097</v>
      </c>
      <c r="P128" s="22">
        <v>0</v>
      </c>
      <c r="Q128" s="22">
        <v>0</v>
      </c>
      <c r="R128" s="22">
        <v>0</v>
      </c>
      <c r="S128" s="22">
        <v>0</v>
      </c>
      <c r="T128" s="22">
        <v>178996</v>
      </c>
      <c r="U128" s="22">
        <v>38818</v>
      </c>
      <c r="V128" s="22">
        <v>0</v>
      </c>
      <c r="W128" s="22">
        <v>0</v>
      </c>
      <c r="X128" s="22">
        <v>171795</v>
      </c>
      <c r="Y128" s="22">
        <v>0</v>
      </c>
      <c r="Z128" s="22">
        <v>0</v>
      </c>
      <c r="AA128" s="22">
        <v>11412</v>
      </c>
      <c r="AB128" s="22">
        <v>21250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1866329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9511871</v>
      </c>
    </row>
    <row r="129" spans="1:43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0</v>
      </c>
      <c r="F129" s="22">
        <v>58135</v>
      </c>
      <c r="G129" s="22">
        <v>0</v>
      </c>
      <c r="H129" s="22">
        <v>0</v>
      </c>
      <c r="I129" s="22">
        <v>806918</v>
      </c>
      <c r="J129" s="22">
        <v>0</v>
      </c>
      <c r="K129" s="22">
        <v>0</v>
      </c>
      <c r="L129" s="22">
        <v>0</v>
      </c>
      <c r="M129" s="22">
        <v>0</v>
      </c>
      <c r="N129" s="22">
        <v>313169</v>
      </c>
      <c r="O129" s="22">
        <v>598049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72879</v>
      </c>
      <c r="V129" s="22">
        <v>0</v>
      </c>
      <c r="W129" s="22">
        <v>0</v>
      </c>
      <c r="X129" s="22">
        <v>0</v>
      </c>
      <c r="Y129" s="22">
        <v>0</v>
      </c>
      <c r="Z129" s="22">
        <v>13375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201559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2064084</v>
      </c>
    </row>
    <row r="130" spans="1:43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694561</v>
      </c>
      <c r="P130" s="22">
        <v>0</v>
      </c>
      <c r="Q130" s="22">
        <v>0</v>
      </c>
      <c r="R130" s="22">
        <v>0</v>
      </c>
      <c r="S130" s="22">
        <v>0</v>
      </c>
      <c r="T130" s="22">
        <v>82410</v>
      </c>
      <c r="U130" s="22">
        <v>271625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30651</v>
      </c>
      <c r="AG130" s="22">
        <v>0</v>
      </c>
      <c r="AH130" s="22">
        <v>0</v>
      </c>
      <c r="AI130" s="22">
        <v>143584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1222831</v>
      </c>
    </row>
    <row r="131" spans="1:43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93745</v>
      </c>
      <c r="G131" s="22">
        <v>0</v>
      </c>
      <c r="H131" s="22">
        <v>0</v>
      </c>
      <c r="I131" s="22">
        <v>628042</v>
      </c>
      <c r="J131" s="22">
        <v>0</v>
      </c>
      <c r="K131" s="22">
        <v>0</v>
      </c>
      <c r="L131" s="22">
        <v>15000</v>
      </c>
      <c r="M131" s="22">
        <v>0</v>
      </c>
      <c r="N131" s="22">
        <v>142656</v>
      </c>
      <c r="O131" s="22">
        <v>6398354</v>
      </c>
      <c r="P131" s="22">
        <v>18050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11381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152345</v>
      </c>
      <c r="AJ131" s="22">
        <v>26448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7486021</v>
      </c>
    </row>
    <row r="132" spans="1:43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121716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121716</v>
      </c>
    </row>
    <row r="133" spans="1:43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470200</v>
      </c>
      <c r="H133" s="22">
        <v>0</v>
      </c>
      <c r="I133" s="22">
        <v>27335</v>
      </c>
      <c r="J133" s="22">
        <v>0</v>
      </c>
      <c r="K133" s="22">
        <v>0</v>
      </c>
      <c r="L133" s="22">
        <v>0</v>
      </c>
      <c r="M133" s="22">
        <v>137000</v>
      </c>
      <c r="N133" s="22">
        <v>0</v>
      </c>
      <c r="O133" s="22">
        <v>136042</v>
      </c>
      <c r="P133" s="22">
        <v>0</v>
      </c>
      <c r="Q133" s="22">
        <v>0</v>
      </c>
      <c r="R133" s="22">
        <v>503121</v>
      </c>
      <c r="S133" s="22">
        <v>0</v>
      </c>
      <c r="T133" s="22">
        <v>62916</v>
      </c>
      <c r="U133" s="22">
        <v>0</v>
      </c>
      <c r="V133" s="22">
        <v>26240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37246</v>
      </c>
      <c r="AK133" s="22">
        <v>0</v>
      </c>
      <c r="AL133" s="22">
        <v>83761</v>
      </c>
      <c r="AM133" s="22">
        <v>0</v>
      </c>
      <c r="AN133" s="22">
        <v>0</v>
      </c>
      <c r="AO133" s="22">
        <v>0</v>
      </c>
      <c r="AP133" s="22">
        <v>0</v>
      </c>
      <c r="AQ133" s="22">
        <v>1483861</v>
      </c>
    </row>
    <row r="134" spans="1:43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0</v>
      </c>
      <c r="F134" s="22">
        <v>4213990</v>
      </c>
      <c r="G134" s="22">
        <v>0</v>
      </c>
      <c r="H134" s="22">
        <v>100130</v>
      </c>
      <c r="I134" s="22">
        <v>40723</v>
      </c>
      <c r="J134" s="22">
        <v>27081</v>
      </c>
      <c r="K134" s="22">
        <v>0</v>
      </c>
      <c r="L134" s="22">
        <v>0</v>
      </c>
      <c r="M134" s="22">
        <v>0</v>
      </c>
      <c r="N134" s="22">
        <v>475973</v>
      </c>
      <c r="O134" s="22">
        <v>4144674</v>
      </c>
      <c r="P134" s="22">
        <v>0</v>
      </c>
      <c r="Q134" s="22">
        <v>0</v>
      </c>
      <c r="R134" s="22">
        <v>5145590</v>
      </c>
      <c r="S134" s="22">
        <v>0</v>
      </c>
      <c r="T134" s="22">
        <v>1271429</v>
      </c>
      <c r="U134" s="22">
        <v>793517</v>
      </c>
      <c r="V134" s="22">
        <v>0</v>
      </c>
      <c r="W134" s="22">
        <v>0</v>
      </c>
      <c r="X134" s="22">
        <v>10843</v>
      </c>
      <c r="Y134" s="22">
        <v>0</v>
      </c>
      <c r="Z134" s="22">
        <v>107393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9673896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26005239</v>
      </c>
    </row>
    <row r="135" spans="1:43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105047</v>
      </c>
      <c r="F135" s="22">
        <v>23</v>
      </c>
      <c r="G135" s="22">
        <v>0</v>
      </c>
      <c r="H135" s="22">
        <v>0</v>
      </c>
      <c r="I135" s="22">
        <v>683467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323949</v>
      </c>
      <c r="P135" s="22">
        <v>0</v>
      </c>
      <c r="Q135" s="22">
        <v>0</v>
      </c>
      <c r="R135" s="22">
        <v>0</v>
      </c>
      <c r="S135" s="22">
        <v>0</v>
      </c>
      <c r="T135" s="22">
        <v>2211971</v>
      </c>
      <c r="U135" s="22">
        <v>12620</v>
      </c>
      <c r="V135" s="22">
        <v>463526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1119482</v>
      </c>
      <c r="AJ135" s="22">
        <v>79009</v>
      </c>
      <c r="AK135" s="22">
        <v>0</v>
      </c>
      <c r="AL135" s="22">
        <v>0</v>
      </c>
      <c r="AM135" s="22">
        <v>0</v>
      </c>
      <c r="AN135" s="22">
        <v>0</v>
      </c>
      <c r="AO135" s="22">
        <v>33270</v>
      </c>
      <c r="AP135" s="22">
        <v>0</v>
      </c>
      <c r="AQ135" s="22">
        <v>5032364</v>
      </c>
    </row>
    <row r="136" spans="1:43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0</v>
      </c>
      <c r="F136" s="22">
        <v>1089731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258627</v>
      </c>
      <c r="O136" s="22">
        <v>1786287</v>
      </c>
      <c r="P136" s="22">
        <v>0</v>
      </c>
      <c r="Q136" s="22">
        <v>0</v>
      </c>
      <c r="R136" s="22">
        <v>61645</v>
      </c>
      <c r="S136" s="22">
        <v>0</v>
      </c>
      <c r="T136" s="22">
        <v>1182497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949944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5328731</v>
      </c>
    </row>
    <row r="137" spans="1:43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0</v>
      </c>
      <c r="F137" s="22">
        <v>5678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58750</v>
      </c>
      <c r="O137" s="22">
        <v>115583</v>
      </c>
      <c r="P137" s="22">
        <v>0</v>
      </c>
      <c r="Q137" s="22">
        <v>0</v>
      </c>
      <c r="R137" s="22">
        <v>0</v>
      </c>
      <c r="S137" s="22">
        <v>0</v>
      </c>
      <c r="T137" s="22">
        <v>209417</v>
      </c>
      <c r="U137" s="22">
        <v>65954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135670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591052</v>
      </c>
    </row>
    <row r="138" spans="1:43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64816</v>
      </c>
      <c r="O138" s="22">
        <v>617361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40000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20482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742659</v>
      </c>
    </row>
    <row r="139" spans="1:43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19906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6546328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6566234</v>
      </c>
    </row>
    <row r="140" spans="1:43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0</v>
      </c>
      <c r="F140" s="22">
        <v>168979</v>
      </c>
      <c r="G140" s="22">
        <v>0</v>
      </c>
      <c r="H140" s="22">
        <v>0</v>
      </c>
      <c r="I140" s="22">
        <v>52078</v>
      </c>
      <c r="J140" s="22">
        <v>0</v>
      </c>
      <c r="K140" s="22">
        <v>0</v>
      </c>
      <c r="L140" s="22">
        <v>0</v>
      </c>
      <c r="M140" s="22">
        <v>0</v>
      </c>
      <c r="N140" s="22">
        <v>366626</v>
      </c>
      <c r="O140" s="22">
        <v>458302</v>
      </c>
      <c r="P140" s="22">
        <v>0</v>
      </c>
      <c r="Q140" s="22">
        <v>0</v>
      </c>
      <c r="R140" s="22">
        <v>79135</v>
      </c>
      <c r="S140" s="22">
        <v>0</v>
      </c>
      <c r="T140" s="22">
        <v>0</v>
      </c>
      <c r="U140" s="22">
        <v>37260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33486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1195866</v>
      </c>
    </row>
    <row r="141" spans="1:43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0</v>
      </c>
      <c r="F141" s="22">
        <v>4412</v>
      </c>
      <c r="G141" s="22">
        <v>0</v>
      </c>
      <c r="H141" s="22">
        <v>0</v>
      </c>
      <c r="I141" s="22">
        <v>66105</v>
      </c>
      <c r="J141" s="22">
        <v>0</v>
      </c>
      <c r="K141" s="22">
        <v>0</v>
      </c>
      <c r="L141" s="22">
        <v>0</v>
      </c>
      <c r="M141" s="22">
        <v>0</v>
      </c>
      <c r="N141" s="22">
        <v>117016</v>
      </c>
      <c r="O141" s="22">
        <v>97546</v>
      </c>
      <c r="P141" s="22">
        <v>0</v>
      </c>
      <c r="Q141" s="22">
        <v>0</v>
      </c>
      <c r="R141" s="22">
        <v>0</v>
      </c>
      <c r="S141" s="22">
        <v>0</v>
      </c>
      <c r="T141" s="22">
        <v>3960</v>
      </c>
      <c r="U141" s="22">
        <v>281332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50209</v>
      </c>
      <c r="AJ141" s="22">
        <v>0</v>
      </c>
      <c r="AK141" s="22">
        <v>0</v>
      </c>
      <c r="AL141" s="22">
        <v>0</v>
      </c>
      <c r="AM141" s="22">
        <v>11007</v>
      </c>
      <c r="AN141" s="22">
        <v>0</v>
      </c>
      <c r="AO141" s="22">
        <v>0</v>
      </c>
      <c r="AP141" s="22">
        <v>0</v>
      </c>
      <c r="AQ141" s="22">
        <v>631587</v>
      </c>
    </row>
    <row r="142" spans="1:43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0</v>
      </c>
      <c r="F142" s="22">
        <v>5114</v>
      </c>
      <c r="G142" s="22">
        <v>0</v>
      </c>
      <c r="H142" s="22">
        <v>0</v>
      </c>
      <c r="I142" s="22">
        <v>0</v>
      </c>
      <c r="J142" s="22">
        <v>22500</v>
      </c>
      <c r="K142" s="22">
        <v>0</v>
      </c>
      <c r="L142" s="22">
        <v>23107</v>
      </c>
      <c r="M142" s="22">
        <v>0</v>
      </c>
      <c r="N142" s="22">
        <v>0</v>
      </c>
      <c r="O142" s="22">
        <v>131929</v>
      </c>
      <c r="P142" s="22">
        <v>0</v>
      </c>
      <c r="Q142" s="22">
        <v>0</v>
      </c>
      <c r="R142" s="22">
        <v>35626</v>
      </c>
      <c r="S142" s="22">
        <v>0</v>
      </c>
      <c r="T142" s="22">
        <v>51853</v>
      </c>
      <c r="U142" s="22">
        <v>414691</v>
      </c>
      <c r="V142" s="22">
        <v>0</v>
      </c>
      <c r="W142" s="22">
        <v>0</v>
      </c>
      <c r="X142" s="22">
        <v>14000</v>
      </c>
      <c r="Y142" s="22">
        <v>0</v>
      </c>
      <c r="Z142" s="22">
        <v>31911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33864</v>
      </c>
      <c r="AH142" s="22">
        <v>0</v>
      </c>
      <c r="AI142" s="22">
        <v>9597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774192</v>
      </c>
    </row>
    <row r="143" spans="1:43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0</v>
      </c>
    </row>
    <row r="144" spans="1:43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192171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143292</v>
      </c>
      <c r="P144" s="22">
        <v>0</v>
      </c>
      <c r="Q144" s="22">
        <v>0</v>
      </c>
      <c r="R144" s="22">
        <v>9147</v>
      </c>
      <c r="S144" s="22">
        <v>0</v>
      </c>
      <c r="T144" s="22">
        <v>0</v>
      </c>
      <c r="U144" s="22">
        <v>173331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11191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529132</v>
      </c>
    </row>
    <row r="145" spans="1:43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0</v>
      </c>
      <c r="F145" s="22">
        <v>21403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129305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125777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22852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299337</v>
      </c>
    </row>
    <row r="146" spans="1:43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0</v>
      </c>
      <c r="F146" s="22">
        <v>30259</v>
      </c>
      <c r="G146" s="22">
        <v>0</v>
      </c>
      <c r="H146" s="22">
        <v>0</v>
      </c>
      <c r="I146" s="22">
        <v>82030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3540517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7148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3659954</v>
      </c>
    </row>
    <row r="147" spans="1:43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262012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81726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15181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358919</v>
      </c>
    </row>
    <row r="148" spans="1:43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77172</v>
      </c>
      <c r="J148" s="22">
        <v>0</v>
      </c>
      <c r="K148" s="22">
        <v>0</v>
      </c>
      <c r="L148" s="22">
        <v>41124</v>
      </c>
      <c r="M148" s="22">
        <v>0</v>
      </c>
      <c r="N148" s="22">
        <v>0</v>
      </c>
      <c r="O148" s="22">
        <v>109958</v>
      </c>
      <c r="P148" s="22">
        <v>0</v>
      </c>
      <c r="Q148" s="22">
        <v>0</v>
      </c>
      <c r="R148" s="22">
        <v>0</v>
      </c>
      <c r="S148" s="22">
        <v>0</v>
      </c>
      <c r="T148" s="22">
        <v>959607</v>
      </c>
      <c r="U148" s="22">
        <v>515551</v>
      </c>
      <c r="V148" s="22">
        <v>32055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308908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2044375</v>
      </c>
    </row>
    <row r="149" spans="1:43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0</v>
      </c>
      <c r="F149" s="22">
        <v>631730</v>
      </c>
      <c r="G149" s="22">
        <v>0</v>
      </c>
      <c r="H149" s="22">
        <v>0</v>
      </c>
      <c r="I149" s="22">
        <v>73679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172767</v>
      </c>
      <c r="P149" s="22">
        <v>0</v>
      </c>
      <c r="Q149" s="22">
        <v>0</v>
      </c>
      <c r="R149" s="22">
        <v>0</v>
      </c>
      <c r="S149" s="22">
        <v>0</v>
      </c>
      <c r="T149" s="22">
        <v>11995</v>
      </c>
      <c r="U149" s="22">
        <v>259590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1149761</v>
      </c>
    </row>
    <row r="150" spans="1:43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0</v>
      </c>
      <c r="F150" s="22">
        <v>2095317</v>
      </c>
      <c r="G150" s="22">
        <v>0</v>
      </c>
      <c r="H150" s="22">
        <v>0</v>
      </c>
      <c r="I150" s="22">
        <v>3725245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4096013</v>
      </c>
      <c r="P150" s="22">
        <v>0</v>
      </c>
      <c r="Q150" s="22">
        <v>339720</v>
      </c>
      <c r="R150" s="22">
        <v>131645</v>
      </c>
      <c r="S150" s="22">
        <v>0</v>
      </c>
      <c r="T150" s="22">
        <v>6028841</v>
      </c>
      <c r="U150" s="22">
        <v>4605520</v>
      </c>
      <c r="V150" s="22">
        <v>0</v>
      </c>
      <c r="W150" s="22">
        <v>0</v>
      </c>
      <c r="X150" s="22">
        <v>0</v>
      </c>
      <c r="Y150" s="22">
        <v>0</v>
      </c>
      <c r="Z150" s="22">
        <v>4000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2327297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23353598</v>
      </c>
    </row>
    <row r="151" spans="1:43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0</v>
      </c>
      <c r="F151" s="22">
        <v>9151</v>
      </c>
      <c r="G151" s="22">
        <v>0</v>
      </c>
      <c r="H151" s="22">
        <v>0</v>
      </c>
      <c r="I151" s="22">
        <v>21841</v>
      </c>
      <c r="J151" s="22">
        <v>0</v>
      </c>
      <c r="K151" s="22">
        <v>0</v>
      </c>
      <c r="L151" s="22">
        <v>9778</v>
      </c>
      <c r="M151" s="22">
        <v>0</v>
      </c>
      <c r="N151" s="22">
        <v>465800</v>
      </c>
      <c r="O151" s="22">
        <v>427001</v>
      </c>
      <c r="P151" s="22">
        <v>0</v>
      </c>
      <c r="Q151" s="22">
        <v>0</v>
      </c>
      <c r="R151" s="22">
        <v>0</v>
      </c>
      <c r="S151" s="22">
        <v>0</v>
      </c>
      <c r="T151" s="22">
        <v>472059</v>
      </c>
      <c r="U151" s="22">
        <v>2174303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1103500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4683433</v>
      </c>
    </row>
    <row r="152" spans="1:43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0</v>
      </c>
      <c r="F152" s="22">
        <v>71771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83508</v>
      </c>
      <c r="O152" s="22">
        <v>165271</v>
      </c>
      <c r="P152" s="22">
        <v>0</v>
      </c>
      <c r="Q152" s="22">
        <v>0</v>
      </c>
      <c r="R152" s="22">
        <v>77636</v>
      </c>
      <c r="S152" s="22">
        <v>0</v>
      </c>
      <c r="T152" s="22">
        <v>38475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436661</v>
      </c>
    </row>
    <row r="153" spans="1:43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102649</v>
      </c>
      <c r="G153" s="22">
        <v>0</v>
      </c>
      <c r="H153" s="22">
        <v>0</v>
      </c>
      <c r="I153" s="22">
        <v>132499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183666</v>
      </c>
      <c r="P153" s="22">
        <v>0</v>
      </c>
      <c r="Q153" s="22">
        <v>0</v>
      </c>
      <c r="R153" s="22">
        <v>0</v>
      </c>
      <c r="S153" s="22">
        <v>0</v>
      </c>
      <c r="T153" s="22">
        <v>185213</v>
      </c>
      <c r="U153" s="22">
        <v>700188</v>
      </c>
      <c r="V153" s="22">
        <v>76676</v>
      </c>
      <c r="W153" s="22">
        <v>0</v>
      </c>
      <c r="X153" s="22">
        <v>259169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25934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1665994</v>
      </c>
    </row>
    <row r="154" spans="1:43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0</v>
      </c>
      <c r="F154" s="22">
        <v>1369912</v>
      </c>
      <c r="G154" s="22">
        <v>0</v>
      </c>
      <c r="H154" s="22">
        <v>0</v>
      </c>
      <c r="I154" s="22">
        <v>80751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2351605</v>
      </c>
      <c r="P154" s="22">
        <v>0</v>
      </c>
      <c r="Q154" s="22">
        <v>0</v>
      </c>
      <c r="R154" s="22">
        <v>0</v>
      </c>
      <c r="S154" s="22">
        <v>0</v>
      </c>
      <c r="T154" s="22">
        <v>146669</v>
      </c>
      <c r="U154" s="22">
        <v>178669</v>
      </c>
      <c r="V154" s="22">
        <v>1895023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356983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6379612</v>
      </c>
    </row>
    <row r="155" spans="1:43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0</v>
      </c>
      <c r="F155" s="22">
        <v>4252</v>
      </c>
      <c r="G155" s="22">
        <v>0</v>
      </c>
      <c r="H155" s="22">
        <v>0</v>
      </c>
      <c r="I155" s="22">
        <v>181302</v>
      </c>
      <c r="J155" s="22">
        <v>0</v>
      </c>
      <c r="K155" s="22">
        <v>0</v>
      </c>
      <c r="L155" s="22">
        <v>62932</v>
      </c>
      <c r="M155" s="22">
        <v>0</v>
      </c>
      <c r="N155" s="22">
        <v>0</v>
      </c>
      <c r="O155" s="22">
        <v>1443389</v>
      </c>
      <c r="P155" s="22">
        <v>0</v>
      </c>
      <c r="Q155" s="22">
        <v>0</v>
      </c>
      <c r="R155" s="22">
        <v>0</v>
      </c>
      <c r="S155" s="22">
        <v>0</v>
      </c>
      <c r="T155" s="22">
        <v>30632</v>
      </c>
      <c r="U155" s="22">
        <v>14212</v>
      </c>
      <c r="V155" s="22">
        <v>52223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758157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2547099</v>
      </c>
    </row>
    <row r="156" spans="1:43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40838</v>
      </c>
      <c r="J156" s="22">
        <v>0</v>
      </c>
      <c r="K156" s="22">
        <v>18100</v>
      </c>
      <c r="L156" s="22">
        <v>0</v>
      </c>
      <c r="M156" s="22">
        <v>0</v>
      </c>
      <c r="N156" s="22">
        <v>16848</v>
      </c>
      <c r="O156" s="22">
        <v>377124</v>
      </c>
      <c r="P156" s="22">
        <v>0</v>
      </c>
      <c r="Q156" s="22">
        <v>0</v>
      </c>
      <c r="R156" s="22">
        <v>41380</v>
      </c>
      <c r="S156" s="22">
        <v>0</v>
      </c>
      <c r="T156" s="22">
        <v>0</v>
      </c>
      <c r="U156" s="22">
        <v>258167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243309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995766</v>
      </c>
    </row>
    <row r="157" spans="1:43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458340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347809</v>
      </c>
      <c r="V157" s="22">
        <v>0</v>
      </c>
      <c r="W157" s="22">
        <v>0</v>
      </c>
      <c r="X157" s="22">
        <v>0</v>
      </c>
      <c r="Y157" s="22">
        <v>126033</v>
      </c>
      <c r="Z157" s="22">
        <v>0</v>
      </c>
      <c r="AA157" s="22">
        <v>0</v>
      </c>
      <c r="AB157" s="22">
        <v>103173</v>
      </c>
      <c r="AC157" s="22">
        <v>0</v>
      </c>
      <c r="AD157" s="22">
        <v>0</v>
      </c>
      <c r="AE157" s="22">
        <v>0</v>
      </c>
      <c r="AF157" s="22">
        <v>0</v>
      </c>
      <c r="AG157" s="22">
        <v>17460</v>
      </c>
      <c r="AH157" s="22">
        <v>0</v>
      </c>
      <c r="AI157" s="22">
        <v>0</v>
      </c>
      <c r="AJ157" s="22">
        <v>0</v>
      </c>
      <c r="AK157" s="22">
        <v>0</v>
      </c>
      <c r="AL157" s="22">
        <v>95931</v>
      </c>
      <c r="AM157" s="22">
        <v>0</v>
      </c>
      <c r="AN157" s="22">
        <v>0</v>
      </c>
      <c r="AO157" s="22">
        <v>0</v>
      </c>
      <c r="AP157" s="22">
        <v>0</v>
      </c>
      <c r="AQ157" s="22">
        <v>1148746</v>
      </c>
    </row>
    <row r="158" spans="1:43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168821</v>
      </c>
      <c r="O158" s="22">
        <v>550657</v>
      </c>
      <c r="P158" s="22">
        <v>0</v>
      </c>
      <c r="Q158" s="22">
        <v>0</v>
      </c>
      <c r="R158" s="22">
        <v>12671</v>
      </c>
      <c r="S158" s="22">
        <v>0</v>
      </c>
      <c r="T158" s="22">
        <v>0</v>
      </c>
      <c r="U158" s="22">
        <v>349566</v>
      </c>
      <c r="V158" s="22">
        <v>2486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42399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646913</v>
      </c>
      <c r="AJ158" s="22">
        <v>0</v>
      </c>
      <c r="AK158" s="22">
        <v>0</v>
      </c>
      <c r="AL158" s="22">
        <v>0</v>
      </c>
      <c r="AM158" s="22">
        <v>0</v>
      </c>
      <c r="AN158" s="22">
        <v>100325</v>
      </c>
      <c r="AO158" s="22">
        <v>0</v>
      </c>
      <c r="AP158" s="22">
        <v>0</v>
      </c>
      <c r="AQ158" s="22">
        <v>1873838</v>
      </c>
    </row>
    <row r="159" spans="1:43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46570</v>
      </c>
      <c r="I159" s="22">
        <v>186141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1124013</v>
      </c>
      <c r="P159" s="22">
        <v>0</v>
      </c>
      <c r="Q159" s="22">
        <v>0</v>
      </c>
      <c r="R159" s="22">
        <v>94165</v>
      </c>
      <c r="S159" s="22">
        <v>0</v>
      </c>
      <c r="T159" s="22">
        <v>109579</v>
      </c>
      <c r="U159" s="22">
        <v>968945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107292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2636705</v>
      </c>
    </row>
    <row r="160" spans="1:43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9737</v>
      </c>
      <c r="G160" s="22">
        <v>0</v>
      </c>
      <c r="H160" s="22">
        <v>0</v>
      </c>
      <c r="I160" s="22">
        <v>35862</v>
      </c>
      <c r="J160" s="22">
        <v>0</v>
      </c>
      <c r="K160" s="22">
        <v>0</v>
      </c>
      <c r="L160" s="22">
        <v>0</v>
      </c>
      <c r="M160" s="22">
        <v>0</v>
      </c>
      <c r="N160" s="22">
        <v>30040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112566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10750</v>
      </c>
      <c r="AG160" s="22">
        <v>0</v>
      </c>
      <c r="AH160" s="22">
        <v>0</v>
      </c>
      <c r="AI160" s="22">
        <v>26629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5997</v>
      </c>
      <c r="AP160" s="22">
        <v>0</v>
      </c>
      <c r="AQ160" s="22">
        <v>231581</v>
      </c>
    </row>
    <row r="161" spans="1:43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0</v>
      </c>
      <c r="F161" s="22">
        <v>15536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29426</v>
      </c>
      <c r="O161" s="22">
        <v>214916</v>
      </c>
      <c r="P161" s="22">
        <v>0</v>
      </c>
      <c r="Q161" s="22">
        <v>0</v>
      </c>
      <c r="R161" s="22">
        <v>0</v>
      </c>
      <c r="S161" s="22">
        <v>0</v>
      </c>
      <c r="T161" s="22">
        <v>62523</v>
      </c>
      <c r="U161" s="22">
        <v>3111980</v>
      </c>
      <c r="V161" s="22">
        <v>35634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521550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3991565</v>
      </c>
    </row>
    <row r="162" spans="1:43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654410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4915367</v>
      </c>
      <c r="P162" s="22">
        <v>0</v>
      </c>
      <c r="Q162" s="22">
        <v>0</v>
      </c>
      <c r="R162" s="22">
        <v>0</v>
      </c>
      <c r="S162" s="22">
        <v>0</v>
      </c>
      <c r="T162" s="22">
        <v>708580</v>
      </c>
      <c r="U162" s="22">
        <v>372239</v>
      </c>
      <c r="V162" s="22">
        <v>813978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338961</v>
      </c>
      <c r="AE162" s="22">
        <v>0</v>
      </c>
      <c r="AF162" s="22">
        <v>0</v>
      </c>
      <c r="AG162" s="22">
        <v>0</v>
      </c>
      <c r="AH162" s="22">
        <v>0</v>
      </c>
      <c r="AI162" s="22">
        <v>863574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8667109</v>
      </c>
    </row>
    <row r="163" spans="1:43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272539</v>
      </c>
      <c r="P163" s="22">
        <v>0</v>
      </c>
      <c r="Q163" s="22">
        <v>0</v>
      </c>
      <c r="R163" s="22">
        <v>0</v>
      </c>
      <c r="S163" s="22">
        <v>0</v>
      </c>
      <c r="T163" s="22">
        <v>478200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12700</v>
      </c>
      <c r="AJ163" s="22">
        <v>0</v>
      </c>
      <c r="AK163" s="22">
        <v>0</v>
      </c>
      <c r="AL163" s="22">
        <v>0</v>
      </c>
      <c r="AM163" s="22">
        <v>113914</v>
      </c>
      <c r="AN163" s="22">
        <v>0</v>
      </c>
      <c r="AO163" s="22">
        <v>0</v>
      </c>
      <c r="AP163" s="22">
        <v>0</v>
      </c>
      <c r="AQ163" s="22">
        <v>877353</v>
      </c>
    </row>
    <row r="164" spans="1:43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0</v>
      </c>
      <c r="F164" s="22">
        <v>81485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274728</v>
      </c>
      <c r="P164" s="22">
        <v>0</v>
      </c>
      <c r="Q164" s="22">
        <v>0</v>
      </c>
      <c r="R164" s="22">
        <v>0</v>
      </c>
      <c r="S164" s="22">
        <v>0</v>
      </c>
      <c r="T164" s="22">
        <v>84819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73309</v>
      </c>
      <c r="AJ164" s="22">
        <v>0</v>
      </c>
      <c r="AK164" s="22">
        <v>0</v>
      </c>
      <c r="AL164" s="22">
        <v>86553</v>
      </c>
      <c r="AM164" s="22">
        <v>0</v>
      </c>
      <c r="AN164" s="22">
        <v>0</v>
      </c>
      <c r="AO164" s="22">
        <v>0</v>
      </c>
      <c r="AP164" s="22">
        <v>0</v>
      </c>
      <c r="AQ164" s="22">
        <v>600894</v>
      </c>
    </row>
    <row r="165" spans="1:43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0</v>
      </c>
      <c r="F165" s="22">
        <v>166025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567228</v>
      </c>
      <c r="O165" s="22">
        <v>492278</v>
      </c>
      <c r="P165" s="22">
        <v>859700</v>
      </c>
      <c r="Q165" s="22">
        <v>0</v>
      </c>
      <c r="R165" s="22">
        <v>0</v>
      </c>
      <c r="S165" s="22">
        <v>0</v>
      </c>
      <c r="T165" s="22">
        <v>1188068</v>
      </c>
      <c r="U165" s="22">
        <v>12619578</v>
      </c>
      <c r="V165" s="22">
        <v>0</v>
      </c>
      <c r="W165" s="22">
        <v>0</v>
      </c>
      <c r="X165" s="22">
        <v>0</v>
      </c>
      <c r="Y165" s="22">
        <v>0</v>
      </c>
      <c r="Z165" s="22">
        <v>121894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154800</v>
      </c>
      <c r="AI165" s="22">
        <v>377943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16547514</v>
      </c>
    </row>
    <row r="166" spans="1:43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0</v>
      </c>
    </row>
    <row r="167" spans="1:43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134412</v>
      </c>
      <c r="F167" s="22">
        <v>0</v>
      </c>
      <c r="G167" s="22">
        <v>0</v>
      </c>
      <c r="H167" s="22">
        <v>0</v>
      </c>
      <c r="I167" s="22">
        <v>33720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757460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558515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1484107</v>
      </c>
    </row>
    <row r="168" spans="1:43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0</v>
      </c>
      <c r="F168" s="22">
        <v>655233</v>
      </c>
      <c r="G168" s="22">
        <v>0</v>
      </c>
      <c r="H168" s="22">
        <v>0</v>
      </c>
      <c r="I168" s="22">
        <v>606242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2335068</v>
      </c>
      <c r="P168" s="22">
        <v>0</v>
      </c>
      <c r="Q168" s="22">
        <v>0</v>
      </c>
      <c r="R168" s="22">
        <v>0</v>
      </c>
      <c r="S168" s="22">
        <v>0</v>
      </c>
      <c r="T168" s="22">
        <v>1371856</v>
      </c>
      <c r="U168" s="22">
        <v>1690452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1036039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7694890</v>
      </c>
    </row>
    <row r="169" spans="1:43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0</v>
      </c>
      <c r="F169" s="22">
        <v>135399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119306</v>
      </c>
      <c r="P169" s="22">
        <v>0</v>
      </c>
      <c r="Q169" s="22">
        <v>0</v>
      </c>
      <c r="R169" s="22">
        <v>0</v>
      </c>
      <c r="S169" s="22">
        <v>0</v>
      </c>
      <c r="T169" s="22">
        <v>2663786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42376</v>
      </c>
      <c r="AJ169" s="22">
        <v>0</v>
      </c>
      <c r="AK169" s="22">
        <v>0</v>
      </c>
      <c r="AL169" s="22">
        <v>0</v>
      </c>
      <c r="AM169" s="22">
        <v>45451</v>
      </c>
      <c r="AN169" s="22">
        <v>12482</v>
      </c>
      <c r="AO169" s="22">
        <v>0</v>
      </c>
      <c r="AP169" s="22">
        <v>0</v>
      </c>
      <c r="AQ169" s="22">
        <v>3018800</v>
      </c>
    </row>
    <row r="170" spans="1:43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0</v>
      </c>
      <c r="F170" s="22">
        <v>78865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472748</v>
      </c>
      <c r="P170" s="22">
        <v>6373</v>
      </c>
      <c r="Q170" s="22">
        <v>0</v>
      </c>
      <c r="R170" s="22">
        <v>0</v>
      </c>
      <c r="S170" s="22">
        <v>0</v>
      </c>
      <c r="T170" s="22">
        <v>927480</v>
      </c>
      <c r="U170" s="22">
        <v>38922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14948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1539336</v>
      </c>
    </row>
    <row r="171" spans="1:43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0</v>
      </c>
      <c r="F171" s="22">
        <v>78100</v>
      </c>
      <c r="G171" s="22">
        <v>0</v>
      </c>
      <c r="H171" s="22">
        <v>0</v>
      </c>
      <c r="I171" s="22">
        <v>145750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676886</v>
      </c>
      <c r="P171" s="22">
        <v>70509</v>
      </c>
      <c r="Q171" s="22">
        <v>0</v>
      </c>
      <c r="R171" s="22">
        <v>0</v>
      </c>
      <c r="S171" s="22">
        <v>0</v>
      </c>
      <c r="T171" s="22">
        <v>270074</v>
      </c>
      <c r="U171" s="22">
        <v>0</v>
      </c>
      <c r="V171" s="22">
        <v>7675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45000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429823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1723817</v>
      </c>
    </row>
    <row r="172" spans="1:43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9299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182791</v>
      </c>
      <c r="P172" s="22">
        <v>0</v>
      </c>
      <c r="Q172" s="22">
        <v>0</v>
      </c>
      <c r="R172" s="22">
        <v>0</v>
      </c>
      <c r="S172" s="22">
        <v>0</v>
      </c>
      <c r="T172" s="22">
        <v>47544</v>
      </c>
      <c r="U172" s="22">
        <v>42064</v>
      </c>
      <c r="V172" s="22">
        <v>95374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6071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383143</v>
      </c>
    </row>
    <row r="173" spans="1:43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207305</v>
      </c>
      <c r="J173" s="22">
        <v>0</v>
      </c>
      <c r="K173" s="22">
        <v>0</v>
      </c>
      <c r="L173" s="22">
        <v>0</v>
      </c>
      <c r="M173" s="22">
        <v>0</v>
      </c>
      <c r="N173" s="22">
        <v>374309</v>
      </c>
      <c r="O173" s="22">
        <v>2570674</v>
      </c>
      <c r="P173" s="22">
        <v>0</v>
      </c>
      <c r="Q173" s="22">
        <v>0</v>
      </c>
      <c r="R173" s="22">
        <v>0</v>
      </c>
      <c r="S173" s="22">
        <v>0</v>
      </c>
      <c r="T173" s="22">
        <v>402318</v>
      </c>
      <c r="U173" s="22">
        <v>281270</v>
      </c>
      <c r="V173" s="22">
        <v>0</v>
      </c>
      <c r="W173" s="22">
        <v>0</v>
      </c>
      <c r="X173" s="22">
        <v>0</v>
      </c>
      <c r="Y173" s="22">
        <v>0</v>
      </c>
      <c r="Z173" s="22">
        <v>23444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102316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3961636</v>
      </c>
    </row>
    <row r="174" spans="1:43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0</v>
      </c>
      <c r="F174" s="22">
        <v>64807</v>
      </c>
      <c r="G174" s="22">
        <v>0</v>
      </c>
      <c r="H174" s="22">
        <v>0</v>
      </c>
      <c r="I174" s="22">
        <v>99765</v>
      </c>
      <c r="J174" s="22">
        <v>0</v>
      </c>
      <c r="K174" s="22">
        <v>0</v>
      </c>
      <c r="L174" s="22">
        <v>34065</v>
      </c>
      <c r="M174" s="22">
        <v>0</v>
      </c>
      <c r="N174" s="22">
        <v>3135391</v>
      </c>
      <c r="O174" s="22">
        <v>2925145</v>
      </c>
      <c r="P174" s="22">
        <v>0</v>
      </c>
      <c r="Q174" s="22">
        <v>0</v>
      </c>
      <c r="R174" s="22">
        <v>2106472</v>
      </c>
      <c r="S174" s="22">
        <v>0</v>
      </c>
      <c r="T174" s="22">
        <v>1583493</v>
      </c>
      <c r="U174" s="22">
        <v>178232</v>
      </c>
      <c r="V174" s="22">
        <v>0</v>
      </c>
      <c r="W174" s="22">
        <v>0</v>
      </c>
      <c r="X174" s="22">
        <v>0</v>
      </c>
      <c r="Y174" s="22">
        <v>0</v>
      </c>
      <c r="Z174" s="22">
        <v>22400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1923517</v>
      </c>
      <c r="AJ174" s="22">
        <v>105218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12178505</v>
      </c>
    </row>
    <row r="175" spans="1:43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0</v>
      </c>
      <c r="F175" s="22">
        <v>113761</v>
      </c>
      <c r="G175" s="22">
        <v>0</v>
      </c>
      <c r="H175" s="22">
        <v>41107</v>
      </c>
      <c r="I175" s="22">
        <v>619318</v>
      </c>
      <c r="J175" s="22">
        <v>0</v>
      </c>
      <c r="K175" s="22">
        <v>0</v>
      </c>
      <c r="L175" s="22">
        <v>0</v>
      </c>
      <c r="M175" s="22">
        <v>0</v>
      </c>
      <c r="N175" s="22">
        <v>622060</v>
      </c>
      <c r="O175" s="22">
        <v>1678823</v>
      </c>
      <c r="P175" s="22">
        <v>0</v>
      </c>
      <c r="Q175" s="22">
        <v>0</v>
      </c>
      <c r="R175" s="22">
        <v>0</v>
      </c>
      <c r="S175" s="22">
        <v>0</v>
      </c>
      <c r="T175" s="22">
        <v>263538</v>
      </c>
      <c r="U175" s="22">
        <v>486456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1270530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5095593</v>
      </c>
    </row>
    <row r="176" spans="1:43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598447</v>
      </c>
      <c r="J176" s="22">
        <v>0</v>
      </c>
      <c r="K176" s="22">
        <v>0</v>
      </c>
      <c r="L176" s="22">
        <v>111368</v>
      </c>
      <c r="M176" s="22">
        <v>0</v>
      </c>
      <c r="N176" s="22">
        <v>49253</v>
      </c>
      <c r="O176" s="22">
        <v>767178</v>
      </c>
      <c r="P176" s="22">
        <v>0</v>
      </c>
      <c r="Q176" s="22">
        <v>0</v>
      </c>
      <c r="R176" s="22">
        <v>0</v>
      </c>
      <c r="S176" s="22">
        <v>0</v>
      </c>
      <c r="T176" s="22">
        <v>2647814</v>
      </c>
      <c r="U176" s="22">
        <v>166651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64644</v>
      </c>
      <c r="AJ176" s="22">
        <v>0</v>
      </c>
      <c r="AK176" s="22">
        <v>0</v>
      </c>
      <c r="AL176" s="22">
        <v>0</v>
      </c>
      <c r="AM176" s="22">
        <v>81692</v>
      </c>
      <c r="AN176" s="22">
        <v>0</v>
      </c>
      <c r="AO176" s="22">
        <v>0</v>
      </c>
      <c r="AP176" s="22">
        <v>0</v>
      </c>
      <c r="AQ176" s="22">
        <v>4487047</v>
      </c>
    </row>
    <row r="177" spans="1:43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  <c r="I177" s="22">
        <v>153996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774223</v>
      </c>
      <c r="P177" s="22">
        <v>0</v>
      </c>
      <c r="Q177" s="22">
        <v>0</v>
      </c>
      <c r="R177" s="22">
        <v>0</v>
      </c>
      <c r="S177" s="22">
        <v>0</v>
      </c>
      <c r="T177" s="22">
        <v>395663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1323882</v>
      </c>
    </row>
    <row r="178" spans="1:43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192022</v>
      </c>
      <c r="I178" s="22">
        <v>80811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9508062</v>
      </c>
      <c r="P178" s="22">
        <v>0</v>
      </c>
      <c r="Q178" s="22">
        <v>0</v>
      </c>
      <c r="R178" s="22">
        <v>186533</v>
      </c>
      <c r="S178" s="22">
        <v>0</v>
      </c>
      <c r="T178" s="22">
        <v>999114</v>
      </c>
      <c r="U178" s="22">
        <v>96937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19240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3144687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14227406</v>
      </c>
    </row>
    <row r="179" spans="1:43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178087</v>
      </c>
      <c r="I179" s="22">
        <v>114735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1217615</v>
      </c>
      <c r="P179" s="22">
        <v>0</v>
      </c>
      <c r="Q179" s="22">
        <v>0</v>
      </c>
      <c r="R179" s="22">
        <v>18900</v>
      </c>
      <c r="S179" s="22">
        <v>0</v>
      </c>
      <c r="T179" s="22">
        <v>1481772</v>
      </c>
      <c r="U179" s="22">
        <v>220149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744955</v>
      </c>
      <c r="AE179" s="22">
        <v>0</v>
      </c>
      <c r="AF179" s="22">
        <v>0</v>
      </c>
      <c r="AG179" s="22">
        <v>0</v>
      </c>
      <c r="AH179" s="22">
        <v>0</v>
      </c>
      <c r="AI179" s="22">
        <v>141149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4117362</v>
      </c>
    </row>
    <row r="180" spans="1:43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0</v>
      </c>
      <c r="F180" s="22">
        <v>11895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20800</v>
      </c>
      <c r="O180" s="22">
        <v>6940</v>
      </c>
      <c r="P180" s="22">
        <v>0</v>
      </c>
      <c r="Q180" s="22">
        <v>0</v>
      </c>
      <c r="R180" s="22">
        <v>0</v>
      </c>
      <c r="S180" s="22">
        <v>0</v>
      </c>
      <c r="T180" s="22">
        <v>514433</v>
      </c>
      <c r="U180" s="22">
        <v>73924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43446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671438</v>
      </c>
    </row>
    <row r="181" spans="1:43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24850</v>
      </c>
      <c r="O181" s="22">
        <v>150977</v>
      </c>
      <c r="P181" s="22">
        <v>0</v>
      </c>
      <c r="Q181" s="22">
        <v>0</v>
      </c>
      <c r="R181" s="22">
        <v>0</v>
      </c>
      <c r="S181" s="22">
        <v>189582</v>
      </c>
      <c r="T181" s="22">
        <v>0</v>
      </c>
      <c r="U181" s="22">
        <v>91265</v>
      </c>
      <c r="V181" s="22">
        <v>0</v>
      </c>
      <c r="W181" s="22">
        <v>0</v>
      </c>
      <c r="X181" s="22">
        <v>0</v>
      </c>
      <c r="Y181" s="22">
        <v>0</v>
      </c>
      <c r="Z181" s="22">
        <v>17251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137547</v>
      </c>
      <c r="AJ181" s="22">
        <v>52665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664137</v>
      </c>
    </row>
    <row r="182" spans="1:43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0</v>
      </c>
      <c r="F182" s="22">
        <v>6124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178954</v>
      </c>
      <c r="P182" s="22">
        <v>0</v>
      </c>
      <c r="Q182" s="22">
        <v>0</v>
      </c>
      <c r="R182" s="22">
        <v>0</v>
      </c>
      <c r="S182" s="22">
        <v>50421</v>
      </c>
      <c r="T182" s="22">
        <v>0</v>
      </c>
      <c r="U182" s="22">
        <v>123352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2815</v>
      </c>
      <c r="AP182" s="22">
        <v>0</v>
      </c>
      <c r="AQ182" s="22">
        <v>361666</v>
      </c>
    </row>
    <row r="183" spans="1:43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0</v>
      </c>
      <c r="F183" s="22">
        <v>72413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41990</v>
      </c>
      <c r="M183" s="22">
        <v>0</v>
      </c>
      <c r="N183" s="22">
        <v>0</v>
      </c>
      <c r="O183" s="22">
        <v>347128</v>
      </c>
      <c r="P183" s="22">
        <v>2833</v>
      </c>
      <c r="Q183" s="22">
        <v>0</v>
      </c>
      <c r="R183" s="22">
        <v>0</v>
      </c>
      <c r="S183" s="22">
        <v>0</v>
      </c>
      <c r="T183" s="22">
        <v>685591</v>
      </c>
      <c r="U183" s="22">
        <v>77184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77950</v>
      </c>
      <c r="AJ183" s="22">
        <v>0</v>
      </c>
      <c r="AK183" s="22">
        <v>0</v>
      </c>
      <c r="AL183" s="22">
        <v>0</v>
      </c>
      <c r="AM183" s="22">
        <v>0</v>
      </c>
      <c r="AN183" s="22">
        <v>20948</v>
      </c>
      <c r="AO183" s="22">
        <v>0</v>
      </c>
      <c r="AP183" s="22">
        <v>0</v>
      </c>
      <c r="AQ183" s="22">
        <v>1326037</v>
      </c>
    </row>
    <row r="184" spans="1:43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0</v>
      </c>
      <c r="F184" s="22">
        <v>39229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17033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1957051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77245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2090558</v>
      </c>
    </row>
    <row r="185" spans="1:43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0</v>
      </c>
      <c r="F185" s="22">
        <v>14340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17759</v>
      </c>
      <c r="O185" s="22">
        <v>103200</v>
      </c>
      <c r="P185" s="22">
        <v>0</v>
      </c>
      <c r="Q185" s="22">
        <v>0</v>
      </c>
      <c r="R185" s="22">
        <v>4380653</v>
      </c>
      <c r="S185" s="22">
        <v>54523</v>
      </c>
      <c r="T185" s="22">
        <v>0</v>
      </c>
      <c r="U185" s="22">
        <v>0</v>
      </c>
      <c r="V185" s="22">
        <v>2098376</v>
      </c>
      <c r="W185" s="22">
        <v>0</v>
      </c>
      <c r="X185" s="22">
        <v>0</v>
      </c>
      <c r="Y185" s="22">
        <v>0</v>
      </c>
      <c r="Z185" s="22">
        <v>56490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285646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100600</v>
      </c>
      <c r="AP185" s="22">
        <v>0</v>
      </c>
      <c r="AQ185" s="22">
        <v>7111587</v>
      </c>
    </row>
    <row r="186" spans="1:43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0</v>
      </c>
      <c r="F186" s="22">
        <v>247579</v>
      </c>
      <c r="G186" s="22">
        <v>0</v>
      </c>
      <c r="H186" s="22">
        <v>63502</v>
      </c>
      <c r="I186" s="22">
        <v>5850</v>
      </c>
      <c r="J186" s="22">
        <v>0</v>
      </c>
      <c r="K186" s="22">
        <v>0</v>
      </c>
      <c r="L186" s="22">
        <v>0</v>
      </c>
      <c r="M186" s="22">
        <v>0</v>
      </c>
      <c r="N186" s="22">
        <v>250809</v>
      </c>
      <c r="O186" s="22">
        <v>539051</v>
      </c>
      <c r="P186" s="22">
        <v>0</v>
      </c>
      <c r="Q186" s="22">
        <v>0</v>
      </c>
      <c r="R186" s="22">
        <v>0</v>
      </c>
      <c r="S186" s="22">
        <v>0</v>
      </c>
      <c r="T186" s="22">
        <v>12671</v>
      </c>
      <c r="U186" s="22">
        <v>1016160</v>
      </c>
      <c r="V186" s="22">
        <v>11205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103598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2250425</v>
      </c>
    </row>
    <row r="187" spans="1:43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90946</v>
      </c>
      <c r="P187" s="22">
        <v>0</v>
      </c>
      <c r="Q187" s="22">
        <v>0</v>
      </c>
      <c r="R187" s="22">
        <v>0</v>
      </c>
      <c r="S187" s="22">
        <v>0</v>
      </c>
      <c r="T187" s="22">
        <v>365903</v>
      </c>
      <c r="U187" s="22">
        <v>561561</v>
      </c>
      <c r="V187" s="22">
        <v>0</v>
      </c>
      <c r="W187" s="22">
        <v>0</v>
      </c>
      <c r="X187" s="22">
        <v>0</v>
      </c>
      <c r="Y187" s="22">
        <v>0</v>
      </c>
      <c r="Z187" s="22">
        <v>27260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1045670</v>
      </c>
    </row>
    <row r="188" spans="1:43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0</v>
      </c>
      <c r="F188" s="22">
        <v>35293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85305</v>
      </c>
      <c r="P188" s="22">
        <v>0</v>
      </c>
      <c r="Q188" s="22">
        <v>0</v>
      </c>
      <c r="R188" s="22">
        <v>0</v>
      </c>
      <c r="S188" s="22">
        <v>58200</v>
      </c>
      <c r="T188" s="22">
        <v>375000</v>
      </c>
      <c r="U188" s="22">
        <v>23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446543</v>
      </c>
      <c r="AK188" s="22">
        <v>0</v>
      </c>
      <c r="AL188" s="22">
        <v>30000</v>
      </c>
      <c r="AM188" s="22">
        <v>0</v>
      </c>
      <c r="AN188" s="22">
        <v>0</v>
      </c>
      <c r="AO188" s="22">
        <v>0</v>
      </c>
      <c r="AP188" s="22">
        <v>0</v>
      </c>
      <c r="AQ188" s="22">
        <v>1080441</v>
      </c>
    </row>
    <row r="189" spans="1:43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16000</v>
      </c>
      <c r="G189" s="22">
        <v>0</v>
      </c>
      <c r="H189" s="22">
        <v>0</v>
      </c>
      <c r="I189" s="22">
        <v>41778</v>
      </c>
      <c r="J189" s="22">
        <v>0</v>
      </c>
      <c r="K189" s="22">
        <v>0</v>
      </c>
      <c r="L189" s="22">
        <v>0</v>
      </c>
      <c r="M189" s="22">
        <v>0</v>
      </c>
      <c r="N189" s="22">
        <v>181540</v>
      </c>
      <c r="O189" s="22">
        <v>2271373</v>
      </c>
      <c r="P189" s="22">
        <v>0</v>
      </c>
      <c r="Q189" s="22">
        <v>0</v>
      </c>
      <c r="R189" s="22">
        <v>39797</v>
      </c>
      <c r="S189" s="22">
        <v>0</v>
      </c>
      <c r="T189" s="22">
        <v>95077</v>
      </c>
      <c r="U189" s="22">
        <v>5113674</v>
      </c>
      <c r="V189" s="22">
        <v>0</v>
      </c>
      <c r="W189" s="22">
        <v>0</v>
      </c>
      <c r="X189" s="22">
        <v>0</v>
      </c>
      <c r="Y189" s="22">
        <v>0</v>
      </c>
      <c r="Z189" s="22">
        <v>12416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847637</v>
      </c>
      <c r="AJ189" s="22">
        <v>0</v>
      </c>
      <c r="AK189" s="22">
        <v>0</v>
      </c>
      <c r="AL189" s="22">
        <v>0</v>
      </c>
      <c r="AM189" s="22">
        <v>112970</v>
      </c>
      <c r="AN189" s="22">
        <v>0</v>
      </c>
      <c r="AO189" s="22">
        <v>0</v>
      </c>
      <c r="AP189" s="22">
        <v>0</v>
      </c>
      <c r="AQ189" s="22">
        <v>8732262</v>
      </c>
    </row>
    <row r="190" spans="1:43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0</v>
      </c>
      <c r="G190" s="22">
        <v>0</v>
      </c>
      <c r="H190" s="22">
        <v>0</v>
      </c>
      <c r="I190" s="22">
        <v>10112</v>
      </c>
      <c r="J190" s="22">
        <v>0</v>
      </c>
      <c r="K190" s="22">
        <v>0</v>
      </c>
      <c r="L190" s="22">
        <v>0</v>
      </c>
      <c r="M190" s="22">
        <v>0</v>
      </c>
      <c r="N190" s="22">
        <v>293431</v>
      </c>
      <c r="O190" s="22">
        <v>177158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1506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7681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489888</v>
      </c>
    </row>
    <row r="191" spans="1:43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0</v>
      </c>
      <c r="F191" s="22">
        <v>0</v>
      </c>
      <c r="G191" s="22">
        <v>0</v>
      </c>
      <c r="H191" s="22">
        <v>0</v>
      </c>
      <c r="I191" s="22">
        <v>287375</v>
      </c>
      <c r="J191" s="22">
        <v>0</v>
      </c>
      <c r="K191" s="22">
        <v>0</v>
      </c>
      <c r="L191" s="22">
        <v>0</v>
      </c>
      <c r="M191" s="22">
        <v>0</v>
      </c>
      <c r="N191" s="22">
        <v>435055</v>
      </c>
      <c r="O191" s="22">
        <v>2103501</v>
      </c>
      <c r="P191" s="22">
        <v>0</v>
      </c>
      <c r="Q191" s="22">
        <v>574080</v>
      </c>
      <c r="R191" s="22">
        <v>0</v>
      </c>
      <c r="S191" s="22">
        <v>0</v>
      </c>
      <c r="T191" s="22">
        <v>1183079</v>
      </c>
      <c r="U191" s="22">
        <v>456946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70699</v>
      </c>
      <c r="AC191" s="22">
        <v>0</v>
      </c>
      <c r="AD191" s="22">
        <v>0</v>
      </c>
      <c r="AE191" s="22">
        <v>0</v>
      </c>
      <c r="AF191" s="22">
        <v>587595</v>
      </c>
      <c r="AG191" s="22">
        <v>0</v>
      </c>
      <c r="AH191" s="22">
        <v>0</v>
      </c>
      <c r="AI191" s="22">
        <v>799115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6497445</v>
      </c>
    </row>
    <row r="192" spans="1:43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0</v>
      </c>
      <c r="F192" s="22">
        <v>2250773</v>
      </c>
      <c r="G192" s="22">
        <v>0</v>
      </c>
      <c r="H192" s="22">
        <v>0</v>
      </c>
      <c r="I192" s="22">
        <v>152392</v>
      </c>
      <c r="J192" s="22">
        <v>0</v>
      </c>
      <c r="K192" s="22">
        <v>0</v>
      </c>
      <c r="L192" s="22">
        <v>0</v>
      </c>
      <c r="M192" s="22">
        <v>0</v>
      </c>
      <c r="N192" s="22">
        <v>1916093</v>
      </c>
      <c r="O192" s="22">
        <v>835837</v>
      </c>
      <c r="P192" s="22">
        <v>0</v>
      </c>
      <c r="Q192" s="22">
        <v>0</v>
      </c>
      <c r="R192" s="22">
        <v>0</v>
      </c>
      <c r="S192" s="22">
        <v>0</v>
      </c>
      <c r="T192" s="22">
        <v>30584</v>
      </c>
      <c r="U192" s="22">
        <v>12634</v>
      </c>
      <c r="V192" s="22">
        <v>532245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6854334</v>
      </c>
      <c r="AJ192" s="22">
        <v>1825368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14410260</v>
      </c>
    </row>
    <row r="193" spans="1:43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11810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58859</v>
      </c>
      <c r="P193" s="22">
        <v>0</v>
      </c>
      <c r="Q193" s="22">
        <v>0</v>
      </c>
      <c r="R193" s="22">
        <v>0</v>
      </c>
      <c r="S193" s="22">
        <v>0</v>
      </c>
      <c r="T193" s="22">
        <v>754912</v>
      </c>
      <c r="U193" s="22">
        <v>1466773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27424</v>
      </c>
      <c r="AE193" s="22">
        <v>0</v>
      </c>
      <c r="AF193" s="22">
        <v>314000</v>
      </c>
      <c r="AG193" s="22">
        <v>0</v>
      </c>
      <c r="AH193" s="22">
        <v>0</v>
      </c>
      <c r="AI193" s="22">
        <v>4708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2638486</v>
      </c>
    </row>
    <row r="194" spans="1:43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179563</v>
      </c>
      <c r="G194" s="22">
        <v>0</v>
      </c>
      <c r="H194" s="22">
        <v>62356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209721</v>
      </c>
      <c r="P194" s="22">
        <v>0</v>
      </c>
      <c r="Q194" s="22">
        <v>0</v>
      </c>
      <c r="R194" s="22">
        <v>18069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469709</v>
      </c>
    </row>
    <row r="195" spans="1:43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0</v>
      </c>
      <c r="F195" s="22">
        <v>1087</v>
      </c>
      <c r="G195" s="22">
        <v>0</v>
      </c>
      <c r="H195" s="22">
        <v>0</v>
      </c>
      <c r="I195" s="22">
        <v>27294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1345923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1374304</v>
      </c>
    </row>
    <row r="196" spans="1:43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103192</v>
      </c>
      <c r="P196" s="22">
        <v>0</v>
      </c>
      <c r="Q196" s="22">
        <v>0</v>
      </c>
      <c r="R196" s="22">
        <v>0</v>
      </c>
      <c r="S196" s="22">
        <v>0</v>
      </c>
      <c r="T196" s="22">
        <v>73872</v>
      </c>
      <c r="U196" s="22">
        <v>15447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7889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200400</v>
      </c>
    </row>
    <row r="197" spans="1:43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41684</v>
      </c>
      <c r="P197" s="22">
        <v>0</v>
      </c>
      <c r="Q197" s="22">
        <v>0</v>
      </c>
      <c r="R197" s="22">
        <v>0</v>
      </c>
      <c r="S197" s="22">
        <v>0</v>
      </c>
      <c r="T197" s="22">
        <v>73698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115382</v>
      </c>
    </row>
    <row r="198" spans="1:43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99135</v>
      </c>
      <c r="P198" s="22">
        <v>0</v>
      </c>
      <c r="Q198" s="22">
        <v>0</v>
      </c>
      <c r="R198" s="22">
        <v>0</v>
      </c>
      <c r="S198" s="22">
        <v>0</v>
      </c>
      <c r="T198" s="22">
        <v>6525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1800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107460</v>
      </c>
    </row>
    <row r="199" spans="1:43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12750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104426</v>
      </c>
      <c r="O199" s="22">
        <v>13561</v>
      </c>
      <c r="P199" s="22">
        <v>0</v>
      </c>
      <c r="Q199" s="22">
        <v>0</v>
      </c>
      <c r="R199" s="22">
        <v>0</v>
      </c>
      <c r="S199" s="22">
        <v>0</v>
      </c>
      <c r="T199" s="22">
        <v>71268</v>
      </c>
      <c r="U199" s="22">
        <v>52677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14823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269505</v>
      </c>
    </row>
    <row r="200" spans="1:43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83070</v>
      </c>
      <c r="O200" s="22">
        <v>13209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1161408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1257687</v>
      </c>
    </row>
    <row r="201" spans="1:43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17</v>
      </c>
      <c r="G201" s="22">
        <v>0</v>
      </c>
      <c r="H201" s="22">
        <v>0</v>
      </c>
      <c r="I201" s="22">
        <v>12533</v>
      </c>
      <c r="J201" s="22">
        <v>0</v>
      </c>
      <c r="K201" s="22">
        <v>0</v>
      </c>
      <c r="L201" s="22">
        <v>0</v>
      </c>
      <c r="M201" s="22">
        <v>0</v>
      </c>
      <c r="N201" s="22">
        <v>34575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13</v>
      </c>
      <c r="U201" s="22">
        <v>7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2217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49362</v>
      </c>
    </row>
    <row r="202" spans="1:43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220241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47054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267295</v>
      </c>
    </row>
    <row r="203" spans="1:43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2240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817714</v>
      </c>
      <c r="P203" s="22">
        <v>0</v>
      </c>
      <c r="Q203" s="22">
        <v>0</v>
      </c>
      <c r="R203" s="22">
        <v>0</v>
      </c>
      <c r="S203" s="22">
        <v>0</v>
      </c>
      <c r="T203" s="22">
        <v>51052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871006</v>
      </c>
    </row>
    <row r="204" spans="1:43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0</v>
      </c>
    </row>
    <row r="205" spans="1:43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60442</v>
      </c>
      <c r="J205" s="22">
        <v>0</v>
      </c>
      <c r="K205" s="22">
        <v>11890</v>
      </c>
      <c r="L205" s="22">
        <v>0</v>
      </c>
      <c r="M205" s="22">
        <v>0</v>
      </c>
      <c r="N205" s="22">
        <v>289885</v>
      </c>
      <c r="O205" s="22">
        <v>100125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36012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103455</v>
      </c>
      <c r="AJ205" s="22">
        <v>0</v>
      </c>
      <c r="AK205" s="22">
        <v>11705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613514</v>
      </c>
    </row>
    <row r="206" spans="1:43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93163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529612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622775</v>
      </c>
    </row>
    <row r="207" spans="1:43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29615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208480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238095</v>
      </c>
    </row>
    <row r="208" spans="1:43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140923</v>
      </c>
      <c r="G208" s="22">
        <v>0</v>
      </c>
      <c r="H208" s="22">
        <v>0</v>
      </c>
      <c r="I208" s="22">
        <v>27525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429287</v>
      </c>
      <c r="P208" s="22">
        <v>0</v>
      </c>
      <c r="Q208" s="22">
        <v>0</v>
      </c>
      <c r="R208" s="22">
        <v>0</v>
      </c>
      <c r="S208" s="22">
        <v>0</v>
      </c>
      <c r="T208" s="22">
        <v>7671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605406</v>
      </c>
    </row>
    <row r="209" spans="1:43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209309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209309</v>
      </c>
    </row>
    <row r="210" spans="1:43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6009</v>
      </c>
      <c r="S210" s="22">
        <v>0</v>
      </c>
      <c r="T210" s="22">
        <v>23446</v>
      </c>
      <c r="U210" s="22">
        <v>18522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277240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325217</v>
      </c>
    </row>
    <row r="211" spans="1:43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12625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47170</v>
      </c>
      <c r="P211" s="22">
        <v>0</v>
      </c>
      <c r="Q211" s="22">
        <v>0</v>
      </c>
      <c r="R211" s="22">
        <v>0</v>
      </c>
      <c r="S211" s="22">
        <v>0</v>
      </c>
      <c r="T211" s="22">
        <v>23726</v>
      </c>
      <c r="U211" s="22">
        <v>250933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35750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25000</v>
      </c>
      <c r="AQ211" s="22">
        <v>395204</v>
      </c>
    </row>
    <row r="212" spans="1:43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133557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119138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252695</v>
      </c>
    </row>
    <row r="213" spans="1:43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4024</v>
      </c>
      <c r="G213" s="22">
        <v>0</v>
      </c>
      <c r="H213" s="22">
        <v>0</v>
      </c>
      <c r="I213" s="22">
        <v>48656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5085</v>
      </c>
      <c r="P213" s="22">
        <v>0</v>
      </c>
      <c r="Q213" s="22">
        <v>0</v>
      </c>
      <c r="R213" s="22">
        <v>0</v>
      </c>
      <c r="S213" s="22">
        <v>0</v>
      </c>
      <c r="T213" s="22">
        <v>9570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25069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92404</v>
      </c>
    </row>
    <row r="214" spans="1:43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41485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87783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129268</v>
      </c>
    </row>
    <row r="215" spans="1:43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173967</v>
      </c>
      <c r="U215" s="22">
        <v>20095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194062</v>
      </c>
    </row>
    <row r="216" spans="1:43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24655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24655</v>
      </c>
    </row>
    <row r="217" spans="1:43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84000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16999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100854</v>
      </c>
      <c r="AE217" s="22">
        <v>0</v>
      </c>
      <c r="AF217" s="22">
        <v>0</v>
      </c>
      <c r="AG217" s="22">
        <v>0</v>
      </c>
      <c r="AH217" s="22">
        <v>0</v>
      </c>
      <c r="AI217" s="22">
        <v>48587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250440</v>
      </c>
    </row>
    <row r="218" spans="1:43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8577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8577</v>
      </c>
    </row>
    <row r="219" spans="1:43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16289</v>
      </c>
      <c r="G219" s="22">
        <v>0</v>
      </c>
      <c r="H219" s="22">
        <v>0</v>
      </c>
      <c r="I219" s="22">
        <v>17716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697482</v>
      </c>
      <c r="P219" s="22">
        <v>0</v>
      </c>
      <c r="Q219" s="22">
        <v>0</v>
      </c>
      <c r="R219" s="22">
        <v>0</v>
      </c>
      <c r="S219" s="22">
        <v>0</v>
      </c>
      <c r="T219" s="22">
        <v>38427</v>
      </c>
      <c r="U219" s="22">
        <v>157699</v>
      </c>
      <c r="V219" s="22">
        <v>0</v>
      </c>
      <c r="W219" s="22">
        <v>0</v>
      </c>
      <c r="X219" s="22">
        <v>0</v>
      </c>
      <c r="Y219" s="22">
        <v>0</v>
      </c>
      <c r="Z219" s="22">
        <v>14493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942106</v>
      </c>
    </row>
    <row r="220" spans="1:43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36147</v>
      </c>
      <c r="P220" s="22">
        <v>0</v>
      </c>
      <c r="Q220" s="22">
        <v>0</v>
      </c>
      <c r="R220" s="22">
        <v>0</v>
      </c>
      <c r="S220" s="22">
        <v>0</v>
      </c>
      <c r="T220" s="22">
        <v>251163</v>
      </c>
      <c r="U220" s="22">
        <v>36147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323457</v>
      </c>
    </row>
    <row r="221" spans="1:43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7500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156871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164371</v>
      </c>
    </row>
    <row r="222" spans="1:43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483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110400</v>
      </c>
      <c r="P222" s="22">
        <v>0</v>
      </c>
      <c r="Q222" s="22">
        <v>0</v>
      </c>
      <c r="R222" s="22">
        <v>0</v>
      </c>
      <c r="S222" s="22">
        <v>0</v>
      </c>
      <c r="T222" s="22">
        <v>2064094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5638</v>
      </c>
      <c r="AJ222" s="22">
        <v>7945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2188560</v>
      </c>
    </row>
    <row r="223" spans="1:43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263505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88950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8234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360689</v>
      </c>
    </row>
    <row r="224" spans="1:43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40517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228005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270738</v>
      </c>
      <c r="AJ224" s="22">
        <v>0</v>
      </c>
      <c r="AK224" s="22">
        <v>0</v>
      </c>
      <c r="AL224" s="22">
        <v>22846</v>
      </c>
      <c r="AM224" s="22">
        <v>0</v>
      </c>
      <c r="AN224" s="22">
        <v>0</v>
      </c>
      <c r="AO224" s="22">
        <v>0</v>
      </c>
      <c r="AP224" s="22">
        <v>0</v>
      </c>
      <c r="AQ224" s="22">
        <v>562106</v>
      </c>
    </row>
    <row r="225" spans="1:43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660414</v>
      </c>
      <c r="P225" s="22">
        <v>0</v>
      </c>
      <c r="Q225" s="22">
        <v>0</v>
      </c>
      <c r="R225" s="22">
        <v>0</v>
      </c>
      <c r="S225" s="22">
        <v>0</v>
      </c>
      <c r="T225" s="22">
        <v>545545</v>
      </c>
      <c r="U225" s="22">
        <v>553767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31966</v>
      </c>
      <c r="AN225" s="22">
        <v>0</v>
      </c>
      <c r="AO225" s="22">
        <v>0</v>
      </c>
      <c r="AP225" s="22">
        <v>0</v>
      </c>
      <c r="AQ225" s="22">
        <v>1791692</v>
      </c>
    </row>
    <row r="226" spans="1:43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3003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1117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7536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67949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79605</v>
      </c>
    </row>
    <row r="227" spans="1:43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32998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427141</v>
      </c>
      <c r="P227" s="22">
        <v>0</v>
      </c>
      <c r="Q227" s="22">
        <v>0</v>
      </c>
      <c r="R227" s="22">
        <v>0</v>
      </c>
      <c r="S227" s="22">
        <v>0</v>
      </c>
      <c r="T227" s="22">
        <v>28000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594066</v>
      </c>
      <c r="AJ227" s="22">
        <v>53888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1136093</v>
      </c>
    </row>
    <row r="228" spans="1:43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8914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37313</v>
      </c>
      <c r="O228" s="22">
        <v>200404</v>
      </c>
      <c r="P228" s="22">
        <v>0</v>
      </c>
      <c r="Q228" s="22">
        <v>0</v>
      </c>
      <c r="R228" s="22">
        <v>0</v>
      </c>
      <c r="S228" s="22">
        <v>0</v>
      </c>
      <c r="T228" s="22">
        <v>29172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12521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288324</v>
      </c>
    </row>
    <row r="229" spans="1:43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34835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16226</v>
      </c>
      <c r="U229" s="22">
        <v>94401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17000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162462</v>
      </c>
    </row>
    <row r="230" spans="1:43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111417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14001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125418</v>
      </c>
    </row>
    <row r="231" spans="1:43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19901</v>
      </c>
      <c r="U231" s="22">
        <v>239364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259265</v>
      </c>
    </row>
    <row r="232" spans="1:43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38904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13226</v>
      </c>
      <c r="U232" s="22">
        <v>130424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182554</v>
      </c>
    </row>
    <row r="233" spans="1:43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17979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126852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144831</v>
      </c>
    </row>
    <row r="234" spans="1:43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150512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1028042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1178554</v>
      </c>
    </row>
    <row r="235" spans="1:43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138234</v>
      </c>
      <c r="P235" s="22">
        <v>0</v>
      </c>
      <c r="Q235" s="22">
        <v>0</v>
      </c>
      <c r="R235" s="22">
        <v>0</v>
      </c>
      <c r="S235" s="22">
        <v>0</v>
      </c>
      <c r="T235" s="22">
        <v>24930</v>
      </c>
      <c r="U235" s="22">
        <v>5551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168715</v>
      </c>
    </row>
    <row r="236" spans="1:43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480</v>
      </c>
      <c r="U236" s="22">
        <v>6667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2081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9228</v>
      </c>
    </row>
    <row r="237" spans="1:43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74768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461988</v>
      </c>
      <c r="P237" s="22">
        <v>0</v>
      </c>
      <c r="Q237" s="22">
        <v>0</v>
      </c>
      <c r="R237" s="22">
        <v>0</v>
      </c>
      <c r="S237" s="22">
        <v>0</v>
      </c>
      <c r="T237" s="22">
        <v>878124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1414880</v>
      </c>
    </row>
    <row r="238" spans="1:43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7060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1531275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117790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1656125</v>
      </c>
    </row>
    <row r="239" spans="1:43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61975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842831</v>
      </c>
      <c r="P239" s="22">
        <v>0</v>
      </c>
      <c r="Q239" s="22">
        <v>0</v>
      </c>
      <c r="R239" s="22">
        <v>0</v>
      </c>
      <c r="S239" s="22">
        <v>0</v>
      </c>
      <c r="T239" s="22">
        <v>61882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966688</v>
      </c>
    </row>
    <row r="240" spans="1:43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53500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70100</v>
      </c>
      <c r="P240" s="22">
        <v>0</v>
      </c>
      <c r="Q240" s="22">
        <v>0</v>
      </c>
      <c r="R240" s="22">
        <v>0</v>
      </c>
      <c r="S240" s="22">
        <v>0</v>
      </c>
      <c r="T240" s="22">
        <v>153362</v>
      </c>
      <c r="U240" s="22">
        <v>508848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59835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3213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848858</v>
      </c>
    </row>
    <row r="241" spans="1:43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168981</v>
      </c>
      <c r="P241" s="22">
        <v>0</v>
      </c>
      <c r="Q241" s="22">
        <v>0</v>
      </c>
      <c r="R241" s="22">
        <v>0</v>
      </c>
      <c r="S241" s="22">
        <v>0</v>
      </c>
      <c r="T241" s="22">
        <v>126736</v>
      </c>
      <c r="U241" s="22">
        <v>126735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422452</v>
      </c>
    </row>
    <row r="242" spans="1:43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44162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6205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50367</v>
      </c>
    </row>
    <row r="243" spans="1:43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0</v>
      </c>
      <c r="F243" s="22">
        <v>6090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226356</v>
      </c>
      <c r="P243" s="22">
        <v>0</v>
      </c>
      <c r="Q243" s="22">
        <v>0</v>
      </c>
      <c r="R243" s="22">
        <v>0</v>
      </c>
      <c r="S243" s="22">
        <v>0</v>
      </c>
      <c r="T243" s="22">
        <v>43276</v>
      </c>
      <c r="U243" s="22">
        <v>0</v>
      </c>
      <c r="V243" s="22">
        <v>8800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114192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398714</v>
      </c>
    </row>
    <row r="244" spans="1:43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0</v>
      </c>
      <c r="F244" s="22">
        <v>18293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223301</v>
      </c>
      <c r="P244" s="22">
        <v>0</v>
      </c>
      <c r="Q244" s="22">
        <v>0</v>
      </c>
      <c r="R244" s="22">
        <v>0</v>
      </c>
      <c r="S244" s="22">
        <v>0</v>
      </c>
      <c r="T244" s="22">
        <v>117550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359144</v>
      </c>
    </row>
    <row r="245" spans="1:43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11388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95000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198204</v>
      </c>
      <c r="U245" s="22">
        <v>110763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71983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487338</v>
      </c>
    </row>
    <row r="246" spans="1:43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93887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93887</v>
      </c>
    </row>
    <row r="247" spans="1:43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25000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148696</v>
      </c>
      <c r="P247" s="22">
        <v>0</v>
      </c>
      <c r="Q247" s="22">
        <v>0</v>
      </c>
      <c r="R247" s="22">
        <v>0</v>
      </c>
      <c r="S247" s="22">
        <v>96931</v>
      </c>
      <c r="T247" s="22">
        <v>139816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410443</v>
      </c>
    </row>
    <row r="248" spans="1:43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0</v>
      </c>
      <c r="F248" s="22">
        <v>29301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126315</v>
      </c>
      <c r="P248" s="22">
        <v>0</v>
      </c>
      <c r="Q248" s="22">
        <v>0</v>
      </c>
      <c r="R248" s="22">
        <v>0</v>
      </c>
      <c r="S248" s="22">
        <v>0</v>
      </c>
      <c r="T248" s="22">
        <v>874030</v>
      </c>
      <c r="U248" s="22">
        <v>0</v>
      </c>
      <c r="V248" s="22">
        <v>631674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1661320</v>
      </c>
    </row>
    <row r="249" spans="1:43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37963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285674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323637</v>
      </c>
    </row>
    <row r="250" spans="1:43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111766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111766</v>
      </c>
    </row>
    <row r="251" spans="1:43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60343</v>
      </c>
      <c r="G251" s="22">
        <v>0</v>
      </c>
      <c r="H251" s="22">
        <v>0</v>
      </c>
      <c r="I251" s="22">
        <v>18000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21600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34680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11100</v>
      </c>
      <c r="AJ251" s="22">
        <v>20000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165723</v>
      </c>
    </row>
    <row r="252" spans="1:43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0</v>
      </c>
      <c r="F252" s="22">
        <v>0</v>
      </c>
      <c r="G252" s="22">
        <v>0</v>
      </c>
      <c r="H252" s="22">
        <v>0</v>
      </c>
      <c r="I252" s="22">
        <v>23852</v>
      </c>
      <c r="J252" s="22">
        <v>0</v>
      </c>
      <c r="K252" s="22">
        <v>0</v>
      </c>
      <c r="L252" s="22">
        <v>0</v>
      </c>
      <c r="M252" s="22">
        <v>0</v>
      </c>
      <c r="N252" s="22">
        <v>16897</v>
      </c>
      <c r="O252" s="22">
        <v>276438</v>
      </c>
      <c r="P252" s="22">
        <v>0</v>
      </c>
      <c r="Q252" s="22">
        <v>0</v>
      </c>
      <c r="R252" s="22">
        <v>53188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8898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379273</v>
      </c>
    </row>
    <row r="253" spans="1:43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47490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2214120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15812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2277422</v>
      </c>
    </row>
    <row r="254" spans="1:43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392520</v>
      </c>
      <c r="P254" s="22">
        <v>0</v>
      </c>
      <c r="Q254" s="22">
        <v>0</v>
      </c>
      <c r="R254" s="22">
        <v>0</v>
      </c>
      <c r="S254" s="22">
        <v>0</v>
      </c>
      <c r="T254" s="22">
        <v>235620</v>
      </c>
      <c r="U254" s="22">
        <v>526219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3774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1158133</v>
      </c>
    </row>
    <row r="255" spans="1:43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18115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112959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260002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391076</v>
      </c>
    </row>
    <row r="256" spans="1:43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23589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23589</v>
      </c>
    </row>
    <row r="257" spans="1:43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0</v>
      </c>
      <c r="G257" s="22">
        <v>0</v>
      </c>
      <c r="H257" s="22">
        <v>0</v>
      </c>
      <c r="I257" s="22">
        <v>296230</v>
      </c>
      <c r="J257" s="22">
        <v>0</v>
      </c>
      <c r="K257" s="22">
        <v>0</v>
      </c>
      <c r="L257" s="22">
        <v>0</v>
      </c>
      <c r="M257" s="22">
        <v>0</v>
      </c>
      <c r="N257" s="22">
        <v>16498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29821</v>
      </c>
      <c r="U257" s="22">
        <v>2462948</v>
      </c>
      <c r="V257" s="22">
        <v>5039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147082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2957618</v>
      </c>
    </row>
    <row r="258" spans="1:43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246834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17360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264194</v>
      </c>
    </row>
    <row r="259" spans="1:43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6500</v>
      </c>
      <c r="P259" s="22">
        <v>0</v>
      </c>
      <c r="Q259" s="22">
        <v>0</v>
      </c>
      <c r="R259" s="22">
        <v>0</v>
      </c>
      <c r="S259" s="22">
        <v>0</v>
      </c>
      <c r="T259" s="22">
        <v>258775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265275</v>
      </c>
    </row>
    <row r="260" spans="1:43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19810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9787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19810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49407</v>
      </c>
    </row>
    <row r="261" spans="1:43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32630</v>
      </c>
      <c r="G261" s="22">
        <v>0</v>
      </c>
      <c r="H261" s="22">
        <v>0</v>
      </c>
      <c r="I261" s="22">
        <v>7400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215827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255857</v>
      </c>
    </row>
    <row r="262" spans="1:43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108000</v>
      </c>
      <c r="P262" s="22">
        <v>0</v>
      </c>
      <c r="Q262" s="22">
        <v>0</v>
      </c>
      <c r="R262" s="22">
        <v>0</v>
      </c>
      <c r="S262" s="22">
        <v>0</v>
      </c>
      <c r="T262" s="22">
        <v>34008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27200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169208</v>
      </c>
    </row>
    <row r="263" spans="1:43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131477</v>
      </c>
      <c r="P263" s="22">
        <v>0</v>
      </c>
      <c r="Q263" s="22">
        <v>0</v>
      </c>
      <c r="R263" s="22">
        <v>0</v>
      </c>
      <c r="S263" s="22">
        <v>0</v>
      </c>
      <c r="T263" s="22">
        <v>35763</v>
      </c>
      <c r="U263" s="22">
        <v>142008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309248</v>
      </c>
    </row>
    <row r="264" spans="1:43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17245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18675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35920</v>
      </c>
    </row>
    <row r="265" spans="1:43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52849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53035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105884</v>
      </c>
    </row>
    <row r="266" spans="1:43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55707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55707</v>
      </c>
    </row>
    <row r="267" spans="1:43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284952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284952</v>
      </c>
    </row>
    <row r="268" spans="1:43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94157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3192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13888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111237</v>
      </c>
    </row>
    <row r="269" spans="1:43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1892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1892</v>
      </c>
    </row>
    <row r="270" spans="1:43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9507</v>
      </c>
      <c r="G270" s="22">
        <v>0</v>
      </c>
      <c r="H270" s="22">
        <v>0</v>
      </c>
      <c r="I270" s="22">
        <v>49952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2510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3288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7915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73172</v>
      </c>
    </row>
    <row r="271" spans="1:43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115590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97102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122498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335190</v>
      </c>
    </row>
    <row r="272" spans="1:43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20412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20412</v>
      </c>
    </row>
    <row r="273" spans="1:43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1662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155121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156783</v>
      </c>
    </row>
    <row r="274" spans="1:43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164782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164782</v>
      </c>
    </row>
    <row r="275" spans="1:43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345257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345257</v>
      </c>
    </row>
    <row r="276" spans="1:43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103901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84810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188711</v>
      </c>
    </row>
    <row r="277" spans="1:43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174377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174377</v>
      </c>
    </row>
    <row r="278" spans="1:43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4044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6622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10666</v>
      </c>
    </row>
    <row r="279" spans="1:43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1188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8218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9406</v>
      </c>
    </row>
    <row r="280" spans="1:43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319000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319000</v>
      </c>
    </row>
    <row r="281" spans="1:43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2201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37200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36187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75588</v>
      </c>
    </row>
    <row r="282" spans="1:43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281205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281205</v>
      </c>
    </row>
    <row r="283" spans="1:43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10258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6564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36195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53017</v>
      </c>
    </row>
    <row r="284" spans="1:43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5450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8968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14418</v>
      </c>
    </row>
    <row r="285" spans="1:43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161464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161464</v>
      </c>
    </row>
    <row r="286" spans="1:43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42387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42387</v>
      </c>
    </row>
    <row r="287" spans="1:43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26023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26023</v>
      </c>
    </row>
    <row r="288" spans="1:43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9630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234384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244014</v>
      </c>
    </row>
    <row r="289" spans="1:43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143014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143014</v>
      </c>
    </row>
    <row r="290" spans="1:43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65000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65000</v>
      </c>
    </row>
    <row r="291" spans="1:43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14076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14076</v>
      </c>
    </row>
    <row r="292" spans="1:43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610236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610236</v>
      </c>
    </row>
    <row r="293" spans="1:43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22345</v>
      </c>
      <c r="N293" s="22">
        <v>0</v>
      </c>
      <c r="O293" s="22">
        <v>134930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157275</v>
      </c>
    </row>
    <row r="294" spans="1:43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14650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14650</v>
      </c>
    </row>
    <row r="295" spans="1:43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18266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227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18493</v>
      </c>
    </row>
    <row r="296" spans="1:43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42896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1735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44631</v>
      </c>
    </row>
    <row r="297" spans="1:43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20250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20250</v>
      </c>
    </row>
    <row r="298" spans="1:43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31729</v>
      </c>
      <c r="P298" s="22">
        <v>0</v>
      </c>
      <c r="Q298" s="22">
        <v>0</v>
      </c>
      <c r="R298" s="22">
        <v>5875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32228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69832</v>
      </c>
    </row>
    <row r="299" spans="1:43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144329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144329</v>
      </c>
    </row>
    <row r="300" spans="1:43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82396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16148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98544</v>
      </c>
    </row>
    <row r="301" spans="1:43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45490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6995</v>
      </c>
      <c r="AG301" s="22">
        <v>0</v>
      </c>
      <c r="AH301" s="22">
        <v>0</v>
      </c>
      <c r="AI301" s="22">
        <v>17850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70335</v>
      </c>
    </row>
    <row r="302" spans="1:43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32366</v>
      </c>
      <c r="P302" s="22">
        <v>0</v>
      </c>
      <c r="Q302" s="22">
        <v>0</v>
      </c>
      <c r="R302" s="22">
        <v>62301</v>
      </c>
      <c r="S302" s="22">
        <v>0</v>
      </c>
      <c r="T302" s="22">
        <v>38864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37201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170732</v>
      </c>
    </row>
    <row r="303" spans="1:43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366828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27010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393838</v>
      </c>
    </row>
    <row r="304" spans="1:43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15777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15777</v>
      </c>
    </row>
    <row r="305" spans="1:43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0</v>
      </c>
    </row>
    <row r="306" spans="1:43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4413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4413</v>
      </c>
    </row>
    <row r="307" spans="1:43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306517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306517</v>
      </c>
    </row>
    <row r="308" spans="1:43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487305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487305</v>
      </c>
    </row>
    <row r="309" spans="1:43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15378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15378</v>
      </c>
    </row>
    <row r="310" spans="1:43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0</v>
      </c>
    </row>
    <row r="311" spans="1:43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5280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3640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9800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10680</v>
      </c>
      <c r="AJ311" s="22">
        <v>0</v>
      </c>
      <c r="AK311" s="22">
        <v>0</v>
      </c>
      <c r="AL311" s="22">
        <v>18036</v>
      </c>
      <c r="AM311" s="22">
        <v>0</v>
      </c>
      <c r="AN311" s="22">
        <v>0</v>
      </c>
      <c r="AO311" s="22">
        <v>0</v>
      </c>
      <c r="AP311" s="22">
        <v>0</v>
      </c>
      <c r="AQ311" s="22">
        <v>47436</v>
      </c>
    </row>
    <row r="312" spans="1:43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43060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18309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61369</v>
      </c>
    </row>
    <row r="313" spans="1:43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268390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12388</v>
      </c>
      <c r="O313" s="22">
        <v>70285</v>
      </c>
      <c r="P313" s="22">
        <v>0</v>
      </c>
      <c r="Q313" s="22">
        <v>0</v>
      </c>
      <c r="R313" s="22">
        <v>39905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18831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8978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418777</v>
      </c>
    </row>
    <row r="314" spans="1:43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0</v>
      </c>
    </row>
    <row r="315" spans="1:43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201593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87368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274745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23073</v>
      </c>
      <c r="AP315" s="22">
        <v>0</v>
      </c>
      <c r="AQ315" s="22">
        <v>586779</v>
      </c>
    </row>
    <row r="316" spans="1:43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67179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71102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138281</v>
      </c>
    </row>
    <row r="317" spans="1:43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</row>
    <row r="318" spans="1:43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</row>
    <row r="319" spans="1:43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</row>
    <row r="320" spans="1:43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E14F6-5492-471D-989C-15B71E8B6C66}">
  <dimension ref="A1:AQ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1122</v>
      </c>
      <c r="D1" s="20" t="s">
        <v>1163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815</v>
      </c>
      <c r="F2" s="21" t="s">
        <v>816</v>
      </c>
      <c r="G2" s="21" t="s">
        <v>817</v>
      </c>
      <c r="H2" s="21" t="s">
        <v>818</v>
      </c>
      <c r="I2" s="21" t="s">
        <v>819</v>
      </c>
      <c r="J2" s="21" t="s">
        <v>820</v>
      </c>
      <c r="K2" s="21" t="s">
        <v>821</v>
      </c>
      <c r="L2" s="21" t="s">
        <v>822</v>
      </c>
      <c r="M2" s="21" t="s">
        <v>823</v>
      </c>
      <c r="N2" s="21" t="s">
        <v>1028</v>
      </c>
      <c r="O2" s="21" t="s">
        <v>825</v>
      </c>
      <c r="P2" s="21" t="s">
        <v>826</v>
      </c>
      <c r="Q2" s="21" t="s">
        <v>827</v>
      </c>
      <c r="R2" s="21" t="s">
        <v>828</v>
      </c>
      <c r="S2" s="21" t="s">
        <v>829</v>
      </c>
      <c r="T2" s="21" t="s">
        <v>830</v>
      </c>
      <c r="U2" s="21" t="s">
        <v>831</v>
      </c>
      <c r="V2" s="21" t="s">
        <v>832</v>
      </c>
      <c r="W2" s="21" t="s">
        <v>833</v>
      </c>
      <c r="X2" s="21" t="s">
        <v>834</v>
      </c>
      <c r="Y2" s="21" t="s">
        <v>835</v>
      </c>
      <c r="Z2" s="21" t="s">
        <v>836</v>
      </c>
      <c r="AA2" s="21" t="s">
        <v>837</v>
      </c>
      <c r="AB2" s="21" t="s">
        <v>838</v>
      </c>
      <c r="AC2" s="21" t="s">
        <v>839</v>
      </c>
      <c r="AD2" s="21" t="s">
        <v>840</v>
      </c>
      <c r="AE2" s="21" t="s">
        <v>841</v>
      </c>
      <c r="AF2" s="21" t="s">
        <v>842</v>
      </c>
      <c r="AG2" s="21" t="s">
        <v>843</v>
      </c>
      <c r="AH2" s="21" t="s">
        <v>844</v>
      </c>
      <c r="AI2" s="21" t="s">
        <v>845</v>
      </c>
      <c r="AJ2" s="21" t="s">
        <v>846</v>
      </c>
      <c r="AK2" s="21" t="s">
        <v>847</v>
      </c>
      <c r="AL2" s="21" t="s">
        <v>848</v>
      </c>
      <c r="AM2" s="21" t="s">
        <v>849</v>
      </c>
      <c r="AN2" s="21" t="s">
        <v>850</v>
      </c>
      <c r="AO2" s="21" t="s">
        <v>851</v>
      </c>
      <c r="AP2" s="21" t="s">
        <v>64</v>
      </c>
      <c r="AQ2" s="21" t="s">
        <v>1030</v>
      </c>
    </row>
    <row r="3" spans="1:43" x14ac:dyDescent="0.25">
      <c r="A3" s="21"/>
      <c r="B3" s="21"/>
      <c r="C3" s="21"/>
      <c r="D3" s="21" t="s">
        <v>89</v>
      </c>
      <c r="E3" s="21" t="s">
        <v>1124</v>
      </c>
      <c r="F3" s="21" t="s">
        <v>1125</v>
      </c>
      <c r="G3" s="21" t="s">
        <v>1126</v>
      </c>
      <c r="H3" s="21" t="s">
        <v>1127</v>
      </c>
      <c r="I3" s="21" t="s">
        <v>1128</v>
      </c>
      <c r="J3" s="21" t="s">
        <v>1129</v>
      </c>
      <c r="K3" s="21" t="s">
        <v>1130</v>
      </c>
      <c r="L3" s="21" t="s">
        <v>1131</v>
      </c>
      <c r="M3" s="21" t="s">
        <v>1132</v>
      </c>
      <c r="N3" s="21" t="s">
        <v>1133</v>
      </c>
      <c r="O3" s="21" t="s">
        <v>1134</v>
      </c>
      <c r="P3" s="21" t="s">
        <v>1135</v>
      </c>
      <c r="Q3" s="21" t="s">
        <v>1136</v>
      </c>
      <c r="R3" s="21" t="s">
        <v>1137</v>
      </c>
      <c r="S3" s="21" t="s">
        <v>1138</v>
      </c>
      <c r="T3" s="21" t="s">
        <v>1139</v>
      </c>
      <c r="U3" s="21" t="s">
        <v>1140</v>
      </c>
      <c r="V3" s="21" t="s">
        <v>1141</v>
      </c>
      <c r="W3" s="21" t="s">
        <v>1142</v>
      </c>
      <c r="X3" s="21" t="s">
        <v>1143</v>
      </c>
      <c r="Y3" s="21" t="s">
        <v>1144</v>
      </c>
      <c r="Z3" s="21" t="s">
        <v>1145</v>
      </c>
      <c r="AA3" s="21" t="s">
        <v>1146</v>
      </c>
      <c r="AB3" s="21" t="s">
        <v>1147</v>
      </c>
      <c r="AC3" s="21" t="s">
        <v>1148</v>
      </c>
      <c r="AD3" s="21" t="s">
        <v>1149</v>
      </c>
      <c r="AE3" s="21" t="s">
        <v>1150</v>
      </c>
      <c r="AF3" s="21" t="s">
        <v>1151</v>
      </c>
      <c r="AG3" s="21" t="s">
        <v>1152</v>
      </c>
      <c r="AH3" s="21" t="s">
        <v>1153</v>
      </c>
      <c r="AI3" s="21" t="s">
        <v>1154</v>
      </c>
      <c r="AJ3" s="21" t="s">
        <v>1155</v>
      </c>
      <c r="AK3" s="21" t="s">
        <v>1156</v>
      </c>
      <c r="AL3" s="21" t="s">
        <v>1157</v>
      </c>
      <c r="AM3" s="21" t="s">
        <v>1158</v>
      </c>
      <c r="AN3" s="21" t="s">
        <v>1159</v>
      </c>
      <c r="AO3" s="21" t="s">
        <v>1160</v>
      </c>
      <c r="AP3" s="21" t="s">
        <v>1161</v>
      </c>
      <c r="AQ3" s="21" t="s">
        <v>1162</v>
      </c>
    </row>
    <row r="4" spans="1:43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11087242</v>
      </c>
      <c r="P4" s="22">
        <v>0</v>
      </c>
      <c r="Q4" s="22">
        <v>0</v>
      </c>
      <c r="R4" s="22">
        <v>8111293</v>
      </c>
      <c r="S4" s="22">
        <v>0</v>
      </c>
      <c r="T4" s="22">
        <v>5231025</v>
      </c>
      <c r="U4" s="22">
        <v>4181097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9762761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38373418</v>
      </c>
    </row>
    <row r="5" spans="1:43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</row>
    <row r="6" spans="1:43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48388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48388</v>
      </c>
    </row>
    <row r="7" spans="1:43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87342000</v>
      </c>
      <c r="P7" s="22">
        <v>0</v>
      </c>
      <c r="Q7" s="22">
        <v>0</v>
      </c>
      <c r="R7" s="22">
        <v>72380000</v>
      </c>
      <c r="S7" s="22">
        <v>0</v>
      </c>
      <c r="T7" s="22">
        <v>54796000</v>
      </c>
      <c r="U7" s="22">
        <v>54467000</v>
      </c>
      <c r="V7" s="22">
        <v>0</v>
      </c>
      <c r="W7" s="22">
        <v>0</v>
      </c>
      <c r="X7" s="22">
        <v>2041000</v>
      </c>
      <c r="Y7" s="22">
        <v>0</v>
      </c>
      <c r="Z7" s="22">
        <v>0</v>
      </c>
      <c r="AA7" s="22">
        <v>0</v>
      </c>
      <c r="AB7" s="22">
        <v>3303000</v>
      </c>
      <c r="AC7" s="22">
        <v>0</v>
      </c>
      <c r="AD7" s="22">
        <v>0</v>
      </c>
      <c r="AE7" s="22">
        <v>0</v>
      </c>
      <c r="AF7" s="22">
        <v>874000</v>
      </c>
      <c r="AG7" s="22">
        <v>0</v>
      </c>
      <c r="AH7" s="22">
        <v>0</v>
      </c>
      <c r="AI7" s="22">
        <v>69867000</v>
      </c>
      <c r="AJ7" s="22">
        <v>0</v>
      </c>
      <c r="AK7" s="22">
        <v>0</v>
      </c>
      <c r="AL7" s="22">
        <v>5000</v>
      </c>
      <c r="AM7" s="22">
        <v>0</v>
      </c>
      <c r="AN7" s="22">
        <v>0</v>
      </c>
      <c r="AO7" s="22">
        <v>0</v>
      </c>
      <c r="AP7" s="22">
        <v>0</v>
      </c>
      <c r="AQ7" s="22">
        <v>345075000</v>
      </c>
    </row>
    <row r="8" spans="1:43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3190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3190</v>
      </c>
    </row>
    <row r="9" spans="1:43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7873746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3707000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11580746</v>
      </c>
    </row>
    <row r="10" spans="1:43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</row>
    <row r="11" spans="1:43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-3019000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32814000</v>
      </c>
      <c r="AG11" s="22">
        <v>0</v>
      </c>
      <c r="AH11" s="22">
        <v>0</v>
      </c>
      <c r="AI11" s="22">
        <v>31816000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61611000</v>
      </c>
    </row>
    <row r="12" spans="1:43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614000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3860000</v>
      </c>
      <c r="P12" s="22">
        <v>0</v>
      </c>
      <c r="Q12" s="22">
        <v>0</v>
      </c>
      <c r="R12" s="22">
        <v>3814000</v>
      </c>
      <c r="S12" s="22">
        <v>0</v>
      </c>
      <c r="T12" s="22">
        <v>2278000</v>
      </c>
      <c r="U12" s="22">
        <v>1947000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12513000</v>
      </c>
    </row>
    <row r="13" spans="1:43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72000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72000</v>
      </c>
    </row>
    <row r="14" spans="1:43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58556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310000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368556</v>
      </c>
    </row>
    <row r="15" spans="1:43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2619000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5975839</v>
      </c>
      <c r="P15" s="22">
        <v>0</v>
      </c>
      <c r="Q15" s="22">
        <v>0</v>
      </c>
      <c r="R15" s="22">
        <v>6615729</v>
      </c>
      <c r="S15" s="22">
        <v>0</v>
      </c>
      <c r="T15" s="22">
        <v>5314049</v>
      </c>
      <c r="U15" s="22">
        <v>5341473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25866090</v>
      </c>
    </row>
    <row r="16" spans="1:43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45000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224000</v>
      </c>
      <c r="AJ16" s="22">
        <v>78757000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79026000</v>
      </c>
    </row>
    <row r="17" spans="1:43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337183</v>
      </c>
      <c r="S17" s="22">
        <v>0</v>
      </c>
      <c r="T17" s="22">
        <v>185200</v>
      </c>
      <c r="U17" s="22">
        <v>381885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437452</v>
      </c>
      <c r="AJ17" s="22">
        <v>12000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1353720</v>
      </c>
    </row>
    <row r="18" spans="1:43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1000000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195000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1195000</v>
      </c>
    </row>
    <row r="19" spans="1:43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3751</v>
      </c>
      <c r="O19" s="22">
        <v>1164127</v>
      </c>
      <c r="P19" s="22">
        <v>0</v>
      </c>
      <c r="Q19" s="22">
        <v>8628</v>
      </c>
      <c r="R19" s="22">
        <v>48226</v>
      </c>
      <c r="S19" s="22">
        <v>0</v>
      </c>
      <c r="T19" s="22">
        <v>465110</v>
      </c>
      <c r="U19" s="22">
        <v>106700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1796542</v>
      </c>
    </row>
    <row r="20" spans="1:43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5938569</v>
      </c>
      <c r="P20" s="22">
        <v>0</v>
      </c>
      <c r="Q20" s="22">
        <v>138095</v>
      </c>
      <c r="R20" s="22">
        <v>1918260</v>
      </c>
      <c r="S20" s="22">
        <v>0</v>
      </c>
      <c r="T20" s="22">
        <v>1532131</v>
      </c>
      <c r="U20" s="22">
        <v>1181045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7047200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27140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17782440</v>
      </c>
    </row>
    <row r="21" spans="1:43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9501747</v>
      </c>
      <c r="P21" s="22">
        <v>0</v>
      </c>
      <c r="Q21" s="22">
        <v>0</v>
      </c>
      <c r="R21" s="22">
        <v>7404938</v>
      </c>
      <c r="S21" s="22">
        <v>0</v>
      </c>
      <c r="T21" s="22">
        <v>1752136</v>
      </c>
      <c r="U21" s="22">
        <v>2707240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2173000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23539061</v>
      </c>
    </row>
    <row r="22" spans="1:43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</row>
    <row r="23" spans="1:43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</row>
    <row r="24" spans="1:43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</row>
    <row r="25" spans="1:43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</row>
    <row r="26" spans="1:43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</row>
    <row r="27" spans="1:43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11746495</v>
      </c>
      <c r="P27" s="22">
        <v>0</v>
      </c>
      <c r="Q27" s="22">
        <v>0</v>
      </c>
      <c r="R27" s="22">
        <v>8808878</v>
      </c>
      <c r="S27" s="22">
        <v>0</v>
      </c>
      <c r="T27" s="22">
        <v>4292640</v>
      </c>
      <c r="U27" s="22">
        <v>3222314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2015600</v>
      </c>
      <c r="AE27" s="22">
        <v>0</v>
      </c>
      <c r="AF27" s="22">
        <v>0</v>
      </c>
      <c r="AG27" s="22">
        <v>0</v>
      </c>
      <c r="AH27" s="22">
        <v>0</v>
      </c>
      <c r="AI27" s="22">
        <v>3098567</v>
      </c>
      <c r="AJ27" s="22">
        <v>5564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33190058</v>
      </c>
    </row>
    <row r="28" spans="1:43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</row>
    <row r="29" spans="1:43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</row>
    <row r="30" spans="1:43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</row>
    <row r="31" spans="1:43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</row>
    <row r="32" spans="1:43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</row>
    <row r="33" spans="1:43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</row>
    <row r="34" spans="1:43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</row>
    <row r="35" spans="1:43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992407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992407</v>
      </c>
    </row>
    <row r="36" spans="1:43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726797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168870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895667</v>
      </c>
    </row>
    <row r="37" spans="1:43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</row>
    <row r="38" spans="1:43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</row>
    <row r="39" spans="1:43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</row>
    <row r="40" spans="1:43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</row>
    <row r="41" spans="1:43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</row>
    <row r="42" spans="1:43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</row>
    <row r="43" spans="1:43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</row>
    <row r="44" spans="1:43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</row>
    <row r="45" spans="1:43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1257354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1257354</v>
      </c>
    </row>
    <row r="46" spans="1:43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</row>
    <row r="47" spans="1:43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17810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278408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296218</v>
      </c>
    </row>
    <row r="48" spans="1:43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</row>
    <row r="49" spans="1:43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</row>
    <row r="50" spans="1:43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523800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523800</v>
      </c>
    </row>
    <row r="51" spans="1:43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258500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719003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977503</v>
      </c>
    </row>
    <row r="52" spans="1:43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</row>
    <row r="53" spans="1:43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1847984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540706</v>
      </c>
      <c r="V53" s="22">
        <v>894190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333190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3616070</v>
      </c>
    </row>
    <row r="54" spans="1:43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</row>
    <row r="55" spans="1:43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937000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937000</v>
      </c>
    </row>
    <row r="56" spans="1:43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</row>
    <row r="57" spans="1:43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</row>
    <row r="58" spans="1:43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</row>
    <row r="59" spans="1:43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</row>
    <row r="60" spans="1:43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</row>
    <row r="61" spans="1:43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0</v>
      </c>
    </row>
    <row r="62" spans="1:43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</row>
    <row r="63" spans="1:43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0</v>
      </c>
      <c r="F63" s="22">
        <v>54360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14400</v>
      </c>
      <c r="S63" s="22">
        <v>0</v>
      </c>
      <c r="T63" s="22">
        <v>0</v>
      </c>
      <c r="U63" s="22">
        <v>55418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124178</v>
      </c>
    </row>
    <row r="64" spans="1:43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</row>
    <row r="65" spans="1:43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</row>
    <row r="66" spans="1:43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</row>
    <row r="67" spans="1:43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</row>
    <row r="68" spans="1:43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</row>
    <row r="69" spans="1:43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71420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141872</v>
      </c>
      <c r="S69" s="22">
        <v>0</v>
      </c>
      <c r="T69" s="22">
        <v>176351</v>
      </c>
      <c r="U69" s="22">
        <v>101621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118002</v>
      </c>
      <c r="AM69" s="22">
        <v>0</v>
      </c>
      <c r="AN69" s="22">
        <v>0</v>
      </c>
      <c r="AO69" s="22">
        <v>0</v>
      </c>
      <c r="AP69" s="22">
        <v>0</v>
      </c>
      <c r="AQ69" s="22">
        <v>609266</v>
      </c>
    </row>
    <row r="70" spans="1:43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11428480</v>
      </c>
      <c r="P70" s="22">
        <v>0</v>
      </c>
      <c r="Q70" s="22">
        <v>0</v>
      </c>
      <c r="R70" s="22">
        <v>11841033</v>
      </c>
      <c r="S70" s="22">
        <v>0</v>
      </c>
      <c r="T70" s="22">
        <v>4154390</v>
      </c>
      <c r="U70" s="22">
        <v>9347330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13994392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50765625</v>
      </c>
    </row>
    <row r="71" spans="1:43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</row>
    <row r="72" spans="1:43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</row>
    <row r="73" spans="1:43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</row>
    <row r="74" spans="1:43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</row>
    <row r="75" spans="1:43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0</v>
      </c>
      <c r="F75" s="22">
        <v>257600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257600</v>
      </c>
    </row>
    <row r="76" spans="1:43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0</v>
      </c>
    </row>
    <row r="77" spans="1:43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0</v>
      </c>
      <c r="I77" s="22">
        <v>63290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63290</v>
      </c>
    </row>
    <row r="78" spans="1:43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54200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1906100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1960300</v>
      </c>
    </row>
    <row r="79" spans="1:43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0</v>
      </c>
    </row>
    <row r="80" spans="1:43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</row>
    <row r="81" spans="1:43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</row>
    <row r="82" spans="1:43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0</v>
      </c>
    </row>
    <row r="83" spans="1:43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684976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1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684977</v>
      </c>
    </row>
    <row r="84" spans="1:43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42307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4549375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4591682</v>
      </c>
    </row>
    <row r="85" spans="1:43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58400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58400</v>
      </c>
    </row>
    <row r="86" spans="1:43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0</v>
      </c>
    </row>
    <row r="87" spans="1:43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0</v>
      </c>
    </row>
    <row r="88" spans="1:43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0</v>
      </c>
    </row>
    <row r="89" spans="1:43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0</v>
      </c>
      <c r="F89" s="22">
        <v>0</v>
      </c>
      <c r="G89" s="22">
        <v>0</v>
      </c>
      <c r="H89" s="22">
        <v>0</v>
      </c>
      <c r="I89" s="22">
        <v>80514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80514</v>
      </c>
    </row>
    <row r="90" spans="1:43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0</v>
      </c>
    </row>
    <row r="91" spans="1:43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0</v>
      </c>
    </row>
    <row r="92" spans="1:43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0</v>
      </c>
    </row>
    <row r="93" spans="1:43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0</v>
      </c>
    </row>
    <row r="94" spans="1:43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0</v>
      </c>
    </row>
    <row r="95" spans="1:43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0</v>
      </c>
    </row>
    <row r="96" spans="1:43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0</v>
      </c>
    </row>
    <row r="97" spans="1:43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0</v>
      </c>
    </row>
    <row r="98" spans="1:43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0</v>
      </c>
    </row>
    <row r="99" spans="1:43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0</v>
      </c>
    </row>
    <row r="100" spans="1:43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0</v>
      </c>
    </row>
    <row r="101" spans="1:43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4762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2757</v>
      </c>
      <c r="P101" s="22">
        <v>0</v>
      </c>
      <c r="Q101" s="22">
        <v>0</v>
      </c>
      <c r="R101" s="22">
        <v>15000</v>
      </c>
      <c r="S101" s="22">
        <v>0</v>
      </c>
      <c r="T101" s="22">
        <v>900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61393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84812</v>
      </c>
    </row>
    <row r="102" spans="1:43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0</v>
      </c>
    </row>
    <row r="103" spans="1:43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80823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80823</v>
      </c>
    </row>
    <row r="104" spans="1:43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0</v>
      </c>
    </row>
    <row r="105" spans="1:43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0</v>
      </c>
    </row>
    <row r="106" spans="1:43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525549</v>
      </c>
      <c r="P106" s="22">
        <v>0</v>
      </c>
      <c r="Q106" s="22">
        <v>0</v>
      </c>
      <c r="R106" s="22">
        <v>174258</v>
      </c>
      <c r="S106" s="22">
        <v>0</v>
      </c>
      <c r="T106" s="22">
        <v>509700</v>
      </c>
      <c r="U106" s="22">
        <v>353992</v>
      </c>
      <c r="V106" s="22">
        <v>2000</v>
      </c>
      <c r="W106" s="22">
        <v>717600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395830</v>
      </c>
      <c r="AJ106" s="22">
        <v>0</v>
      </c>
      <c r="AK106" s="22">
        <v>0</v>
      </c>
      <c r="AL106" s="22">
        <v>408000</v>
      </c>
      <c r="AM106" s="22">
        <v>0</v>
      </c>
      <c r="AN106" s="22">
        <v>0</v>
      </c>
      <c r="AO106" s="22">
        <v>0</v>
      </c>
      <c r="AP106" s="22">
        <v>0</v>
      </c>
      <c r="AQ106" s="22">
        <v>3086929</v>
      </c>
    </row>
    <row r="107" spans="1:43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0</v>
      </c>
    </row>
    <row r="108" spans="1:43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475862</v>
      </c>
      <c r="U108" s="22">
        <v>268542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135000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879404</v>
      </c>
    </row>
    <row r="109" spans="1:43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0</v>
      </c>
    </row>
    <row r="110" spans="1:43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0</v>
      </c>
    </row>
    <row r="111" spans="1:43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224045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1933302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397750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2555097</v>
      </c>
    </row>
    <row r="112" spans="1:43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0</v>
      </c>
    </row>
    <row r="113" spans="1:43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0</v>
      </c>
      <c r="F113" s="22">
        <v>62700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1862884</v>
      </c>
      <c r="P113" s="22">
        <v>0</v>
      </c>
      <c r="Q113" s="22">
        <v>0</v>
      </c>
      <c r="R113" s="22">
        <v>820571</v>
      </c>
      <c r="S113" s="22">
        <v>0</v>
      </c>
      <c r="T113" s="22">
        <v>995675</v>
      </c>
      <c r="U113" s="22">
        <v>1224250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4966080</v>
      </c>
    </row>
    <row r="114" spans="1:43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0</v>
      </c>
    </row>
    <row r="115" spans="1:43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0</v>
      </c>
    </row>
    <row r="116" spans="1:43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0</v>
      </c>
    </row>
    <row r="117" spans="1:43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0</v>
      </c>
    </row>
    <row r="118" spans="1:43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0</v>
      </c>
    </row>
    <row r="119" spans="1:43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0</v>
      </c>
    </row>
    <row r="120" spans="1:43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0</v>
      </c>
    </row>
    <row r="121" spans="1:43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0</v>
      </c>
    </row>
    <row r="122" spans="1:43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0</v>
      </c>
    </row>
    <row r="123" spans="1:43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0</v>
      </c>
    </row>
    <row r="124" spans="1:43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0</v>
      </c>
    </row>
    <row r="125" spans="1:43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0</v>
      </c>
    </row>
    <row r="126" spans="1:43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0</v>
      </c>
    </row>
    <row r="127" spans="1:43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0</v>
      </c>
    </row>
    <row r="128" spans="1:43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0</v>
      </c>
    </row>
    <row r="129" spans="1:43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0</v>
      </c>
    </row>
    <row r="130" spans="1:43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0</v>
      </c>
    </row>
    <row r="131" spans="1:43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0</v>
      </c>
    </row>
    <row r="132" spans="1:43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0</v>
      </c>
    </row>
    <row r="133" spans="1:43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0</v>
      </c>
    </row>
    <row r="134" spans="1:43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0</v>
      </c>
      <c r="F134" s="22">
        <v>135000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375565</v>
      </c>
      <c r="P134" s="22">
        <v>0</v>
      </c>
      <c r="Q134" s="22">
        <v>0</v>
      </c>
      <c r="R134" s="22">
        <v>80300</v>
      </c>
      <c r="S134" s="22">
        <v>0</v>
      </c>
      <c r="T134" s="22">
        <v>102445</v>
      </c>
      <c r="U134" s="22">
        <v>87490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780800</v>
      </c>
    </row>
    <row r="135" spans="1:43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0</v>
      </c>
    </row>
    <row r="136" spans="1:43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0</v>
      </c>
    </row>
    <row r="137" spans="1:43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0</v>
      </c>
    </row>
    <row r="138" spans="1:43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0</v>
      </c>
    </row>
    <row r="139" spans="1:43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0</v>
      </c>
    </row>
    <row r="140" spans="1:43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0</v>
      </c>
    </row>
    <row r="141" spans="1:43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40000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40000</v>
      </c>
    </row>
    <row r="142" spans="1:43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0</v>
      </c>
    </row>
    <row r="143" spans="1:43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0</v>
      </c>
    </row>
    <row r="144" spans="1:43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0</v>
      </c>
    </row>
    <row r="145" spans="1:43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1002182</v>
      </c>
      <c r="P145" s="22">
        <v>0</v>
      </c>
      <c r="Q145" s="22">
        <v>0</v>
      </c>
      <c r="R145" s="22">
        <v>0</v>
      </c>
      <c r="S145" s="22">
        <v>0</v>
      </c>
      <c r="T145" s="22">
        <v>972039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1974221</v>
      </c>
    </row>
    <row r="146" spans="1:43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55000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55000</v>
      </c>
    </row>
    <row r="147" spans="1:43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0</v>
      </c>
    </row>
    <row r="148" spans="1:43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0</v>
      </c>
    </row>
    <row r="149" spans="1:43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0</v>
      </c>
    </row>
    <row r="150" spans="1:43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0</v>
      </c>
      <c r="I150" s="22">
        <v>24874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1107000</v>
      </c>
      <c r="P150" s="22">
        <v>0</v>
      </c>
      <c r="Q150" s="22">
        <v>0</v>
      </c>
      <c r="R150" s="22">
        <v>738595</v>
      </c>
      <c r="S150" s="22">
        <v>0</v>
      </c>
      <c r="T150" s="22">
        <v>4056473</v>
      </c>
      <c r="U150" s="22">
        <v>1571648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110243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7608833</v>
      </c>
    </row>
    <row r="151" spans="1:43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326012</v>
      </c>
      <c r="P151" s="22">
        <v>0</v>
      </c>
      <c r="Q151" s="22">
        <v>0</v>
      </c>
      <c r="R151" s="22">
        <v>491160</v>
      </c>
      <c r="S151" s="22">
        <v>0</v>
      </c>
      <c r="T151" s="22">
        <v>407538</v>
      </c>
      <c r="U151" s="22">
        <v>172920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15165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1412795</v>
      </c>
    </row>
    <row r="152" spans="1:43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0</v>
      </c>
    </row>
    <row r="153" spans="1:43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0</v>
      </c>
    </row>
    <row r="154" spans="1:43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0</v>
      </c>
    </row>
    <row r="155" spans="1:43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0</v>
      </c>
    </row>
    <row r="156" spans="1:43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0</v>
      </c>
    </row>
    <row r="157" spans="1:43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0</v>
      </c>
    </row>
    <row r="158" spans="1:43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0</v>
      </c>
    </row>
    <row r="159" spans="1:43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0</v>
      </c>
    </row>
    <row r="160" spans="1:43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0</v>
      </c>
    </row>
    <row r="161" spans="1:43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0</v>
      </c>
    </row>
    <row r="162" spans="1:43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0</v>
      </c>
    </row>
    <row r="163" spans="1:43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0</v>
      </c>
    </row>
    <row r="164" spans="1:43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0</v>
      </c>
    </row>
    <row r="165" spans="1:43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374000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374000</v>
      </c>
    </row>
    <row r="166" spans="1:43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0</v>
      </c>
    </row>
    <row r="167" spans="1:43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0</v>
      </c>
    </row>
    <row r="168" spans="1:43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0</v>
      </c>
    </row>
    <row r="169" spans="1:43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  <c r="AQ169" s="22">
        <v>0</v>
      </c>
    </row>
    <row r="170" spans="1:43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0</v>
      </c>
    </row>
    <row r="171" spans="1:43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0</v>
      </c>
    </row>
    <row r="172" spans="1:43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0</v>
      </c>
    </row>
    <row r="173" spans="1:43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205393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205393</v>
      </c>
    </row>
    <row r="174" spans="1:43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0</v>
      </c>
      <c r="F174" s="22">
        <v>1112461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1197802</v>
      </c>
      <c r="P174" s="22">
        <v>0</v>
      </c>
      <c r="Q174" s="22">
        <v>0</v>
      </c>
      <c r="R174" s="22">
        <v>787356</v>
      </c>
      <c r="S174" s="22">
        <v>0</v>
      </c>
      <c r="T174" s="22">
        <v>546377</v>
      </c>
      <c r="U174" s="22">
        <v>619698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4263694</v>
      </c>
    </row>
    <row r="175" spans="1:43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0</v>
      </c>
    </row>
    <row r="176" spans="1:43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813941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813941</v>
      </c>
    </row>
    <row r="177" spans="1:43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0</v>
      </c>
    </row>
    <row r="178" spans="1:43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742441</v>
      </c>
      <c r="P178" s="22">
        <v>0</v>
      </c>
      <c r="Q178" s="22">
        <v>0</v>
      </c>
      <c r="R178" s="22">
        <v>321722</v>
      </c>
      <c r="S178" s="22">
        <v>0</v>
      </c>
      <c r="T178" s="22">
        <v>1490941</v>
      </c>
      <c r="U178" s="22">
        <v>1028617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3583721</v>
      </c>
    </row>
    <row r="179" spans="1:43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0</v>
      </c>
    </row>
    <row r="180" spans="1:43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0</v>
      </c>
    </row>
    <row r="181" spans="1:43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0</v>
      </c>
    </row>
    <row r="182" spans="1:43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0</v>
      </c>
    </row>
    <row r="183" spans="1:43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0</v>
      </c>
    </row>
    <row r="184" spans="1:43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0</v>
      </c>
    </row>
    <row r="185" spans="1:43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0</v>
      </c>
    </row>
    <row r="186" spans="1:43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0</v>
      </c>
    </row>
    <row r="187" spans="1:43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0</v>
      </c>
      <c r="F187" s="22">
        <v>137260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137260</v>
      </c>
    </row>
    <row r="188" spans="1:43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0</v>
      </c>
    </row>
    <row r="189" spans="1:43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0</v>
      </c>
    </row>
    <row r="190" spans="1:43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0</v>
      </c>
      <c r="G190" s="22">
        <v>0</v>
      </c>
      <c r="H190" s="22">
        <v>0</v>
      </c>
      <c r="I190" s="22">
        <v>8500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8500</v>
      </c>
    </row>
    <row r="191" spans="1:43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0</v>
      </c>
    </row>
    <row r="192" spans="1:43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0</v>
      </c>
    </row>
    <row r="193" spans="1:43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0</v>
      </c>
    </row>
    <row r="194" spans="1:43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0</v>
      </c>
    </row>
    <row r="195" spans="1:43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0</v>
      </c>
    </row>
    <row r="196" spans="1:43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0</v>
      </c>
    </row>
    <row r="197" spans="1:43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0</v>
      </c>
    </row>
    <row r="198" spans="1:43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0</v>
      </c>
    </row>
    <row r="199" spans="1:43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</row>
    <row r="200" spans="1:43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0</v>
      </c>
    </row>
    <row r="201" spans="1:43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</row>
    <row r="202" spans="1:43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0</v>
      </c>
    </row>
    <row r="203" spans="1:43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0</v>
      </c>
    </row>
    <row r="204" spans="1:43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0</v>
      </c>
    </row>
    <row r="205" spans="1:43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1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1</v>
      </c>
    </row>
    <row r="206" spans="1:43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0</v>
      </c>
    </row>
    <row r="207" spans="1:43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0</v>
      </c>
      <c r="F207" s="22">
        <v>208085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208085</v>
      </c>
    </row>
    <row r="208" spans="1:43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0</v>
      </c>
    </row>
    <row r="209" spans="1:43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0</v>
      </c>
    </row>
    <row r="210" spans="1:43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0</v>
      </c>
    </row>
    <row r="211" spans="1:43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0</v>
      </c>
    </row>
    <row r="212" spans="1:43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0</v>
      </c>
    </row>
    <row r="213" spans="1:43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0</v>
      </c>
    </row>
    <row r="214" spans="1:43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0</v>
      </c>
    </row>
    <row r="215" spans="1:43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0</v>
      </c>
    </row>
    <row r="216" spans="1:43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0</v>
      </c>
    </row>
    <row r="217" spans="1:43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0</v>
      </c>
    </row>
    <row r="218" spans="1:43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0</v>
      </c>
    </row>
    <row r="219" spans="1:43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0</v>
      </c>
    </row>
    <row r="220" spans="1:43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</row>
    <row r="221" spans="1:43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0</v>
      </c>
    </row>
    <row r="222" spans="1:43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</row>
    <row r="223" spans="1:43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0</v>
      </c>
    </row>
    <row r="224" spans="1:43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0</v>
      </c>
    </row>
    <row r="225" spans="1:43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0</v>
      </c>
    </row>
    <row r="226" spans="1:43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0</v>
      </c>
    </row>
    <row r="227" spans="1:43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31070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31070</v>
      </c>
    </row>
    <row r="228" spans="1:43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0</v>
      </c>
    </row>
    <row r="229" spans="1:43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2000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2000</v>
      </c>
    </row>
    <row r="230" spans="1:43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0</v>
      </c>
    </row>
    <row r="231" spans="1:43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0</v>
      </c>
    </row>
    <row r="232" spans="1:43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0</v>
      </c>
    </row>
    <row r="233" spans="1:43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0</v>
      </c>
    </row>
    <row r="234" spans="1:43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0</v>
      </c>
    </row>
    <row r="235" spans="1:43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0</v>
      </c>
    </row>
    <row r="236" spans="1:43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0</v>
      </c>
    </row>
    <row r="237" spans="1:43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0</v>
      </c>
    </row>
    <row r="238" spans="1:43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</row>
    <row r="239" spans="1:43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0</v>
      </c>
    </row>
    <row r="240" spans="1:43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0</v>
      </c>
    </row>
    <row r="241" spans="1:43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0</v>
      </c>
    </row>
    <row r="242" spans="1:43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0</v>
      </c>
    </row>
    <row r="243" spans="1:43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0</v>
      </c>
    </row>
    <row r="244" spans="1:43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0</v>
      </c>
      <c r="F244" s="22">
        <v>8660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8660</v>
      </c>
    </row>
    <row r="245" spans="1:43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</row>
    <row r="246" spans="1:43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</row>
    <row r="247" spans="1:43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0</v>
      </c>
    </row>
    <row r="248" spans="1:43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0</v>
      </c>
    </row>
    <row r="249" spans="1:43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0</v>
      </c>
    </row>
    <row r="250" spans="1:43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0</v>
      </c>
    </row>
    <row r="251" spans="1:43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</row>
    <row r="252" spans="1:43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0</v>
      </c>
    </row>
    <row r="253" spans="1:43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0</v>
      </c>
    </row>
    <row r="254" spans="1:43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0</v>
      </c>
    </row>
    <row r="255" spans="1:43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0</v>
      </c>
    </row>
    <row r="256" spans="1:43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0</v>
      </c>
    </row>
    <row r="257" spans="1:43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</row>
    <row r="258" spans="1:43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0</v>
      </c>
    </row>
    <row r="259" spans="1:43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0</v>
      </c>
    </row>
    <row r="260" spans="1:43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0</v>
      </c>
    </row>
    <row r="261" spans="1:43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0</v>
      </c>
    </row>
    <row r="262" spans="1:43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195000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195000</v>
      </c>
    </row>
    <row r="263" spans="1:43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</row>
    <row r="264" spans="1:43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0</v>
      </c>
    </row>
    <row r="265" spans="1:43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0</v>
      </c>
    </row>
    <row r="266" spans="1:43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0</v>
      </c>
    </row>
    <row r="267" spans="1:43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0</v>
      </c>
    </row>
    <row r="268" spans="1:43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</row>
    <row r="269" spans="1:43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</row>
    <row r="270" spans="1:43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</row>
    <row r="271" spans="1:43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</row>
    <row r="272" spans="1:43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</row>
    <row r="273" spans="1:43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</row>
    <row r="274" spans="1:43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</row>
    <row r="275" spans="1:43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</row>
    <row r="276" spans="1:43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15000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15000</v>
      </c>
    </row>
    <row r="277" spans="1:43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</row>
    <row r="278" spans="1:43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</row>
    <row r="279" spans="1:43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</row>
    <row r="280" spans="1:43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</row>
    <row r="281" spans="1:43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</row>
    <row r="282" spans="1:43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0</v>
      </c>
    </row>
    <row r="283" spans="1:43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</row>
    <row r="284" spans="1:43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</row>
    <row r="285" spans="1:43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</row>
    <row r="286" spans="1:43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0</v>
      </c>
    </row>
    <row r="287" spans="1:43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</row>
    <row r="288" spans="1:43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</row>
    <row r="289" spans="1:43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</row>
    <row r="290" spans="1:43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</row>
    <row r="291" spans="1:43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</row>
    <row r="292" spans="1:43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</row>
    <row r="293" spans="1:43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</row>
    <row r="294" spans="1:43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</row>
    <row r="295" spans="1:43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</row>
    <row r="296" spans="1:43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</row>
    <row r="297" spans="1:43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</row>
    <row r="298" spans="1:43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0</v>
      </c>
    </row>
    <row r="299" spans="1:43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0</v>
      </c>
    </row>
    <row r="300" spans="1:43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0</v>
      </c>
    </row>
    <row r="301" spans="1:43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0</v>
      </c>
    </row>
    <row r="302" spans="1:43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0</v>
      </c>
    </row>
    <row r="303" spans="1:43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0</v>
      </c>
    </row>
    <row r="304" spans="1:43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0</v>
      </c>
    </row>
    <row r="305" spans="1:43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0</v>
      </c>
    </row>
    <row r="306" spans="1:43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0</v>
      </c>
    </row>
    <row r="307" spans="1:43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0</v>
      </c>
    </row>
    <row r="308" spans="1:43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0</v>
      </c>
    </row>
    <row r="309" spans="1:43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0</v>
      </c>
    </row>
    <row r="310" spans="1:43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0</v>
      </c>
    </row>
    <row r="311" spans="1:43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0</v>
      </c>
    </row>
    <row r="312" spans="1:43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0</v>
      </c>
    </row>
    <row r="313" spans="1:43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0</v>
      </c>
    </row>
    <row r="314" spans="1:43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0</v>
      </c>
    </row>
    <row r="315" spans="1:43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0</v>
      </c>
    </row>
    <row r="316" spans="1:43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0</v>
      </c>
    </row>
    <row r="317" spans="1:43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</row>
    <row r="318" spans="1:43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</row>
    <row r="319" spans="1:43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</row>
    <row r="320" spans="1:43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1A528-346D-4F21-BAED-516F33F545A4}">
  <dimension ref="A1:AQ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1122</v>
      </c>
      <c r="D1" s="20" t="s">
        <v>1164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815</v>
      </c>
      <c r="F2" s="21" t="s">
        <v>816</v>
      </c>
      <c r="G2" s="21" t="s">
        <v>817</v>
      </c>
      <c r="H2" s="21" t="s">
        <v>818</v>
      </c>
      <c r="I2" s="21" t="s">
        <v>819</v>
      </c>
      <c r="J2" s="21" t="s">
        <v>820</v>
      </c>
      <c r="K2" s="21" t="s">
        <v>821</v>
      </c>
      <c r="L2" s="21" t="s">
        <v>822</v>
      </c>
      <c r="M2" s="21" t="s">
        <v>823</v>
      </c>
      <c r="N2" s="21" t="s">
        <v>1028</v>
      </c>
      <c r="O2" s="21" t="s">
        <v>825</v>
      </c>
      <c r="P2" s="21" t="s">
        <v>826</v>
      </c>
      <c r="Q2" s="21" t="s">
        <v>827</v>
      </c>
      <c r="R2" s="21" t="s">
        <v>828</v>
      </c>
      <c r="S2" s="21" t="s">
        <v>829</v>
      </c>
      <c r="T2" s="21" t="s">
        <v>830</v>
      </c>
      <c r="U2" s="21" t="s">
        <v>831</v>
      </c>
      <c r="V2" s="21" t="s">
        <v>832</v>
      </c>
      <c r="W2" s="21" t="s">
        <v>833</v>
      </c>
      <c r="X2" s="21" t="s">
        <v>834</v>
      </c>
      <c r="Y2" s="21" t="s">
        <v>835</v>
      </c>
      <c r="Z2" s="21" t="s">
        <v>836</v>
      </c>
      <c r="AA2" s="21" t="s">
        <v>837</v>
      </c>
      <c r="AB2" s="21" t="s">
        <v>838</v>
      </c>
      <c r="AC2" s="21" t="s">
        <v>839</v>
      </c>
      <c r="AD2" s="21" t="s">
        <v>840</v>
      </c>
      <c r="AE2" s="21" t="s">
        <v>841</v>
      </c>
      <c r="AF2" s="21" t="s">
        <v>842</v>
      </c>
      <c r="AG2" s="21" t="s">
        <v>843</v>
      </c>
      <c r="AH2" s="21" t="s">
        <v>844</v>
      </c>
      <c r="AI2" s="21" t="s">
        <v>845</v>
      </c>
      <c r="AJ2" s="21" t="s">
        <v>846</v>
      </c>
      <c r="AK2" s="21" t="s">
        <v>847</v>
      </c>
      <c r="AL2" s="21" t="s">
        <v>848</v>
      </c>
      <c r="AM2" s="21" t="s">
        <v>849</v>
      </c>
      <c r="AN2" s="21" t="s">
        <v>850</v>
      </c>
      <c r="AO2" s="21" t="s">
        <v>851</v>
      </c>
      <c r="AP2" s="21" t="s">
        <v>64</v>
      </c>
      <c r="AQ2" s="21" t="s">
        <v>1030</v>
      </c>
    </row>
    <row r="3" spans="1:43" x14ac:dyDescent="0.25">
      <c r="A3" s="21"/>
      <c r="B3" s="21"/>
      <c r="C3" s="21"/>
      <c r="D3" s="21" t="s">
        <v>89</v>
      </c>
      <c r="E3" s="21" t="s">
        <v>1124</v>
      </c>
      <c r="F3" s="21" t="s">
        <v>1125</v>
      </c>
      <c r="G3" s="21" t="s">
        <v>1126</v>
      </c>
      <c r="H3" s="21" t="s">
        <v>1127</v>
      </c>
      <c r="I3" s="21" t="s">
        <v>1128</v>
      </c>
      <c r="J3" s="21" t="s">
        <v>1129</v>
      </c>
      <c r="K3" s="21" t="s">
        <v>1130</v>
      </c>
      <c r="L3" s="21" t="s">
        <v>1131</v>
      </c>
      <c r="M3" s="21" t="s">
        <v>1132</v>
      </c>
      <c r="N3" s="21" t="s">
        <v>1133</v>
      </c>
      <c r="O3" s="21" t="s">
        <v>1134</v>
      </c>
      <c r="P3" s="21" t="s">
        <v>1135</v>
      </c>
      <c r="Q3" s="21" t="s">
        <v>1136</v>
      </c>
      <c r="R3" s="21" t="s">
        <v>1137</v>
      </c>
      <c r="S3" s="21" t="s">
        <v>1138</v>
      </c>
      <c r="T3" s="21" t="s">
        <v>1139</v>
      </c>
      <c r="U3" s="21" t="s">
        <v>1140</v>
      </c>
      <c r="V3" s="21" t="s">
        <v>1141</v>
      </c>
      <c r="W3" s="21" t="s">
        <v>1142</v>
      </c>
      <c r="X3" s="21" t="s">
        <v>1143</v>
      </c>
      <c r="Y3" s="21" t="s">
        <v>1144</v>
      </c>
      <c r="Z3" s="21" t="s">
        <v>1145</v>
      </c>
      <c r="AA3" s="21" t="s">
        <v>1146</v>
      </c>
      <c r="AB3" s="21" t="s">
        <v>1147</v>
      </c>
      <c r="AC3" s="21" t="s">
        <v>1148</v>
      </c>
      <c r="AD3" s="21" t="s">
        <v>1149</v>
      </c>
      <c r="AE3" s="21" t="s">
        <v>1150</v>
      </c>
      <c r="AF3" s="21" t="s">
        <v>1151</v>
      </c>
      <c r="AG3" s="21" t="s">
        <v>1152</v>
      </c>
      <c r="AH3" s="21" t="s">
        <v>1153</v>
      </c>
      <c r="AI3" s="21" t="s">
        <v>1154</v>
      </c>
      <c r="AJ3" s="21" t="s">
        <v>1155</v>
      </c>
      <c r="AK3" s="21" t="s">
        <v>1156</v>
      </c>
      <c r="AL3" s="21" t="s">
        <v>1157</v>
      </c>
      <c r="AM3" s="21" t="s">
        <v>1158</v>
      </c>
      <c r="AN3" s="21" t="s">
        <v>1159</v>
      </c>
      <c r="AO3" s="21" t="s">
        <v>1160</v>
      </c>
      <c r="AP3" s="21" t="s">
        <v>1161</v>
      </c>
      <c r="AQ3" s="21" t="s">
        <v>1162</v>
      </c>
    </row>
    <row r="4" spans="1:43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0</v>
      </c>
    </row>
    <row r="5" spans="1:43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</row>
    <row r="6" spans="1:43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0</v>
      </c>
    </row>
    <row r="7" spans="1:43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400138000</v>
      </c>
      <c r="G7" s="22">
        <v>0</v>
      </c>
      <c r="H7" s="22">
        <v>0</v>
      </c>
      <c r="I7" s="22">
        <v>798000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20395000</v>
      </c>
      <c r="S7" s="22">
        <v>0</v>
      </c>
      <c r="T7" s="22">
        <v>30078000</v>
      </c>
      <c r="U7" s="22">
        <v>35594000</v>
      </c>
      <c r="V7" s="22">
        <v>0</v>
      </c>
      <c r="W7" s="22">
        <v>3750000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2353000</v>
      </c>
      <c r="AM7" s="22">
        <v>0</v>
      </c>
      <c r="AN7" s="22">
        <v>0</v>
      </c>
      <c r="AO7" s="22">
        <v>0</v>
      </c>
      <c r="AP7" s="22">
        <v>0</v>
      </c>
      <c r="AQ7" s="22">
        <v>493106000</v>
      </c>
    </row>
    <row r="8" spans="1:43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</row>
    <row r="9" spans="1:43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</row>
    <row r="10" spans="1:43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</row>
    <row r="11" spans="1:43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0</v>
      </c>
      <c r="G11" s="22">
        <v>0</v>
      </c>
      <c r="H11" s="22">
        <v>0</v>
      </c>
      <c r="I11" s="22">
        <v>7067000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107959000</v>
      </c>
      <c r="P11" s="22">
        <v>0</v>
      </c>
      <c r="Q11" s="22">
        <v>97089000</v>
      </c>
      <c r="R11" s="22">
        <v>0</v>
      </c>
      <c r="S11" s="22">
        <v>0</v>
      </c>
      <c r="T11" s="22">
        <v>0</v>
      </c>
      <c r="U11" s="22">
        <v>0</v>
      </c>
      <c r="V11" s="22">
        <v>7039000</v>
      </c>
      <c r="W11" s="22">
        <v>7676000</v>
      </c>
      <c r="X11" s="22">
        <v>16144000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48718000</v>
      </c>
      <c r="AE11" s="22">
        <v>4599000</v>
      </c>
      <c r="AF11" s="22">
        <v>0</v>
      </c>
      <c r="AG11" s="22">
        <v>0</v>
      </c>
      <c r="AH11" s="22">
        <v>0</v>
      </c>
      <c r="AI11" s="22">
        <v>149895000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446186000</v>
      </c>
    </row>
    <row r="12" spans="1:43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</row>
    <row r="13" spans="1:43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</row>
    <row r="14" spans="1:43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</row>
    <row r="15" spans="1:43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4636000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4700000</v>
      </c>
      <c r="X15" s="22">
        <v>0</v>
      </c>
      <c r="Y15" s="22">
        <v>0</v>
      </c>
      <c r="Z15" s="22">
        <v>3000000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12336000</v>
      </c>
    </row>
    <row r="16" spans="1:43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0</v>
      </c>
      <c r="G16" s="22">
        <v>1271000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612000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1883000</v>
      </c>
    </row>
    <row r="17" spans="1:43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10000000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10000000</v>
      </c>
    </row>
    <row r="18" spans="1:43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</row>
    <row r="19" spans="1:43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13726120</v>
      </c>
      <c r="P19" s="22">
        <v>0</v>
      </c>
      <c r="Q19" s="22">
        <v>0</v>
      </c>
      <c r="R19" s="22">
        <v>0</v>
      </c>
      <c r="S19" s="22">
        <v>0</v>
      </c>
      <c r="T19" s="22">
        <v>3402593</v>
      </c>
      <c r="U19" s="22">
        <v>327517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109177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17565407</v>
      </c>
    </row>
    <row r="20" spans="1:43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168000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41069000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41237000</v>
      </c>
    </row>
    <row r="21" spans="1:43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16750000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16750000</v>
      </c>
    </row>
    <row r="22" spans="1:43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</row>
    <row r="23" spans="1:43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2900000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2100000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500000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5500000</v>
      </c>
    </row>
    <row r="24" spans="1:43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</row>
    <row r="25" spans="1:43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4000000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4000000</v>
      </c>
    </row>
    <row r="26" spans="1:43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6000000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6000000</v>
      </c>
    </row>
    <row r="27" spans="1:43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</row>
    <row r="28" spans="1:43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</row>
    <row r="29" spans="1:43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</row>
    <row r="30" spans="1:43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</row>
    <row r="31" spans="1:43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</row>
    <row r="32" spans="1:43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</row>
    <row r="33" spans="1:43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</row>
    <row r="34" spans="1:43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</row>
    <row r="35" spans="1:43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</row>
    <row r="36" spans="1:43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</row>
    <row r="37" spans="1:43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</row>
    <row r="38" spans="1:43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</row>
    <row r="39" spans="1:43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1000000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1000000</v>
      </c>
    </row>
    <row r="40" spans="1:43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</row>
    <row r="41" spans="1:43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</row>
    <row r="42" spans="1:43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</row>
    <row r="43" spans="1:43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</row>
    <row r="44" spans="1:43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</row>
    <row r="45" spans="1:43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</row>
    <row r="46" spans="1:43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170666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170666</v>
      </c>
    </row>
    <row r="47" spans="1:43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</row>
    <row r="48" spans="1:43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</row>
    <row r="49" spans="1:43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</row>
    <row r="50" spans="1:43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0</v>
      </c>
    </row>
    <row r="51" spans="1:43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</row>
    <row r="52" spans="1:43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</row>
    <row r="53" spans="1:43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2175000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2175000</v>
      </c>
    </row>
    <row r="54" spans="1:43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</row>
    <row r="55" spans="1:43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6000000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6000000</v>
      </c>
    </row>
    <row r="56" spans="1:43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</row>
    <row r="57" spans="1:43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</row>
    <row r="58" spans="1:43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</row>
    <row r="59" spans="1:43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</row>
    <row r="60" spans="1:43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</row>
    <row r="61" spans="1:43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9315000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9315000</v>
      </c>
    </row>
    <row r="62" spans="1:43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</row>
    <row r="63" spans="1:43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5195186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2514512</v>
      </c>
      <c r="U63" s="22">
        <v>1665093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9374791</v>
      </c>
    </row>
    <row r="64" spans="1:43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</row>
    <row r="65" spans="1:43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</row>
    <row r="66" spans="1:43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</row>
    <row r="67" spans="1:43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</row>
    <row r="68" spans="1:43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</row>
    <row r="69" spans="1:43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5000000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5000000</v>
      </c>
    </row>
    <row r="70" spans="1:43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922584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922584</v>
      </c>
    </row>
    <row r="71" spans="1:43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</row>
    <row r="72" spans="1:43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</row>
    <row r="73" spans="1:43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</row>
    <row r="74" spans="1:43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</row>
    <row r="75" spans="1:43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0</v>
      </c>
    </row>
    <row r="76" spans="1:43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0</v>
      </c>
    </row>
    <row r="77" spans="1:43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2617060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2617060</v>
      </c>
    </row>
    <row r="78" spans="1:43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0</v>
      </c>
    </row>
    <row r="79" spans="1:43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0</v>
      </c>
    </row>
    <row r="80" spans="1:43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</row>
    <row r="81" spans="1:43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</row>
    <row r="82" spans="1:43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0</v>
      </c>
    </row>
    <row r="83" spans="1:43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0</v>
      </c>
    </row>
    <row r="84" spans="1:43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</row>
    <row r="85" spans="1:43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0</v>
      </c>
    </row>
    <row r="86" spans="1:43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0</v>
      </c>
    </row>
    <row r="87" spans="1:43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0</v>
      </c>
    </row>
    <row r="88" spans="1:43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0</v>
      </c>
    </row>
    <row r="89" spans="1:43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0</v>
      </c>
      <c r="F89" s="22">
        <v>198860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198860</v>
      </c>
    </row>
    <row r="90" spans="1:43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0</v>
      </c>
    </row>
    <row r="91" spans="1:43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0</v>
      </c>
    </row>
    <row r="92" spans="1:43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1100000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1100000</v>
      </c>
    </row>
    <row r="93" spans="1:43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0</v>
      </c>
    </row>
    <row r="94" spans="1:43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0</v>
      </c>
    </row>
    <row r="95" spans="1:43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0</v>
      </c>
    </row>
    <row r="96" spans="1:43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0</v>
      </c>
    </row>
    <row r="97" spans="1:43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0</v>
      </c>
    </row>
    <row r="98" spans="1:43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0</v>
      </c>
    </row>
    <row r="99" spans="1:43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0</v>
      </c>
    </row>
    <row r="100" spans="1:43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0</v>
      </c>
    </row>
    <row r="101" spans="1:43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0</v>
      </c>
    </row>
    <row r="102" spans="1:43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600000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600000</v>
      </c>
    </row>
    <row r="103" spans="1:43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0</v>
      </c>
    </row>
    <row r="104" spans="1:43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0</v>
      </c>
    </row>
    <row r="105" spans="1:43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0</v>
      </c>
    </row>
    <row r="106" spans="1:43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  <c r="I106" s="22">
        <v>3478411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15875000</v>
      </c>
      <c r="U106" s="22">
        <v>1550000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20903411</v>
      </c>
    </row>
    <row r="107" spans="1:43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0</v>
      </c>
    </row>
    <row r="108" spans="1:43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500912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500912</v>
      </c>
    </row>
    <row r="109" spans="1:43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0</v>
      </c>
    </row>
    <row r="110" spans="1:43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0</v>
      </c>
    </row>
    <row r="111" spans="1:43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0</v>
      </c>
    </row>
    <row r="112" spans="1:43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0</v>
      </c>
    </row>
    <row r="113" spans="1:43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0</v>
      </c>
    </row>
    <row r="114" spans="1:43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0</v>
      </c>
    </row>
    <row r="115" spans="1:43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248783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248783</v>
      </c>
    </row>
    <row r="116" spans="1:43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0</v>
      </c>
    </row>
    <row r="117" spans="1:43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2105000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2858000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4963000</v>
      </c>
    </row>
    <row r="118" spans="1:43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0</v>
      </c>
    </row>
    <row r="119" spans="1:43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0</v>
      </c>
    </row>
    <row r="120" spans="1:43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0</v>
      </c>
    </row>
    <row r="121" spans="1:43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0</v>
      </c>
    </row>
    <row r="122" spans="1:43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0</v>
      </c>
    </row>
    <row r="123" spans="1:43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0</v>
      </c>
      <c r="F123" s="22">
        <v>269570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269570</v>
      </c>
    </row>
    <row r="124" spans="1:43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0</v>
      </c>
    </row>
    <row r="125" spans="1:43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0</v>
      </c>
    </row>
    <row r="126" spans="1:43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0</v>
      </c>
    </row>
    <row r="127" spans="1:43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39604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39604</v>
      </c>
    </row>
    <row r="128" spans="1:43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0</v>
      </c>
    </row>
    <row r="129" spans="1:43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630832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630832</v>
      </c>
    </row>
    <row r="130" spans="1:43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0</v>
      </c>
    </row>
    <row r="131" spans="1:43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0</v>
      </c>
    </row>
    <row r="132" spans="1:43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0</v>
      </c>
    </row>
    <row r="133" spans="1:43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0</v>
      </c>
    </row>
    <row r="134" spans="1:43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0</v>
      </c>
    </row>
    <row r="135" spans="1:43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0</v>
      </c>
    </row>
    <row r="136" spans="1:43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0</v>
      </c>
    </row>
    <row r="137" spans="1:43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0</v>
      </c>
    </row>
    <row r="138" spans="1:43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0</v>
      </c>
    </row>
    <row r="139" spans="1:43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0</v>
      </c>
    </row>
    <row r="140" spans="1:43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0</v>
      </c>
    </row>
    <row r="141" spans="1:43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0</v>
      </c>
    </row>
    <row r="142" spans="1:43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242660</v>
      </c>
      <c r="U142" s="22">
        <v>928056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1170716</v>
      </c>
    </row>
    <row r="143" spans="1:43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0</v>
      </c>
    </row>
    <row r="144" spans="1:43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0</v>
      </c>
    </row>
    <row r="145" spans="1:43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0</v>
      </c>
    </row>
    <row r="146" spans="1:43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0</v>
      </c>
    </row>
    <row r="147" spans="1:43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0</v>
      </c>
    </row>
    <row r="148" spans="1:43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0</v>
      </c>
    </row>
    <row r="149" spans="1:43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0</v>
      </c>
    </row>
    <row r="150" spans="1:43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0</v>
      </c>
    </row>
    <row r="151" spans="1:43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0</v>
      </c>
    </row>
    <row r="152" spans="1:43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0</v>
      </c>
    </row>
    <row r="153" spans="1:43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0</v>
      </c>
    </row>
    <row r="154" spans="1:43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0</v>
      </c>
    </row>
    <row r="155" spans="1:43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0</v>
      </c>
    </row>
    <row r="156" spans="1:43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0</v>
      </c>
    </row>
    <row r="157" spans="1:43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0</v>
      </c>
    </row>
    <row r="158" spans="1:43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0</v>
      </c>
    </row>
    <row r="159" spans="1:43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0</v>
      </c>
    </row>
    <row r="160" spans="1:43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0</v>
      </c>
    </row>
    <row r="161" spans="1:43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0</v>
      </c>
    </row>
    <row r="162" spans="1:43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0</v>
      </c>
    </row>
    <row r="163" spans="1:43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440000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440000</v>
      </c>
    </row>
    <row r="164" spans="1:43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0</v>
      </c>
    </row>
    <row r="165" spans="1:43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0</v>
      </c>
    </row>
    <row r="166" spans="1:43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0</v>
      </c>
    </row>
    <row r="167" spans="1:43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0</v>
      </c>
    </row>
    <row r="168" spans="1:43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0</v>
      </c>
    </row>
    <row r="169" spans="1:43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  <c r="AQ169" s="22">
        <v>0</v>
      </c>
    </row>
    <row r="170" spans="1:43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0</v>
      </c>
    </row>
    <row r="171" spans="1:43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0</v>
      </c>
    </row>
    <row r="172" spans="1:43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0</v>
      </c>
    </row>
    <row r="173" spans="1:43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0</v>
      </c>
    </row>
    <row r="174" spans="1:43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0</v>
      </c>
    </row>
    <row r="175" spans="1:43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0</v>
      </c>
    </row>
    <row r="176" spans="1:43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0</v>
      </c>
    </row>
    <row r="177" spans="1:43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0</v>
      </c>
    </row>
    <row r="178" spans="1:43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0</v>
      </c>
    </row>
    <row r="179" spans="1:43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975000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975000</v>
      </c>
    </row>
    <row r="180" spans="1:43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0</v>
      </c>
    </row>
    <row r="181" spans="1:43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0</v>
      </c>
    </row>
    <row r="182" spans="1:43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0</v>
      </c>
    </row>
    <row r="183" spans="1:43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0</v>
      </c>
    </row>
    <row r="184" spans="1:43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0</v>
      </c>
    </row>
    <row r="185" spans="1:43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0</v>
      </c>
    </row>
    <row r="186" spans="1:43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0</v>
      </c>
    </row>
    <row r="187" spans="1:43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0</v>
      </c>
    </row>
    <row r="188" spans="1:43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0</v>
      </c>
    </row>
    <row r="189" spans="1:43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0</v>
      </c>
    </row>
    <row r="190" spans="1:43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0</v>
      </c>
    </row>
    <row r="191" spans="1:43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1021598</v>
      </c>
      <c r="P191" s="22">
        <v>0</v>
      </c>
      <c r="Q191" s="22">
        <v>0</v>
      </c>
      <c r="R191" s="22">
        <v>0</v>
      </c>
      <c r="S191" s="22">
        <v>0</v>
      </c>
      <c r="T191" s="22">
        <v>377851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1399449</v>
      </c>
    </row>
    <row r="192" spans="1:43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0</v>
      </c>
    </row>
    <row r="193" spans="1:43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0</v>
      </c>
    </row>
    <row r="194" spans="1:43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0</v>
      </c>
    </row>
    <row r="195" spans="1:43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0</v>
      </c>
    </row>
    <row r="196" spans="1:43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0</v>
      </c>
    </row>
    <row r="197" spans="1:43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0</v>
      </c>
    </row>
    <row r="198" spans="1:43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0</v>
      </c>
    </row>
    <row r="199" spans="1:43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</row>
    <row r="200" spans="1:43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0</v>
      </c>
    </row>
    <row r="201" spans="1:43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</row>
    <row r="202" spans="1:43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50655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50655</v>
      </c>
    </row>
    <row r="203" spans="1:43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0</v>
      </c>
    </row>
    <row r="204" spans="1:43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0</v>
      </c>
    </row>
    <row r="205" spans="1:43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0</v>
      </c>
    </row>
    <row r="206" spans="1:43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0</v>
      </c>
    </row>
    <row r="207" spans="1:43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0</v>
      </c>
    </row>
    <row r="208" spans="1:43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0</v>
      </c>
    </row>
    <row r="209" spans="1:43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0</v>
      </c>
    </row>
    <row r="210" spans="1:43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0</v>
      </c>
    </row>
    <row r="211" spans="1:43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0</v>
      </c>
    </row>
    <row r="212" spans="1:43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0</v>
      </c>
    </row>
    <row r="213" spans="1:43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0</v>
      </c>
    </row>
    <row r="214" spans="1:43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0</v>
      </c>
    </row>
    <row r="215" spans="1:43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0</v>
      </c>
    </row>
    <row r="216" spans="1:43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0</v>
      </c>
    </row>
    <row r="217" spans="1:43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0</v>
      </c>
    </row>
    <row r="218" spans="1:43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0</v>
      </c>
    </row>
    <row r="219" spans="1:43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0</v>
      </c>
    </row>
    <row r="220" spans="1:43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</row>
    <row r="221" spans="1:43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0</v>
      </c>
    </row>
    <row r="222" spans="1:43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</row>
    <row r="223" spans="1:43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0</v>
      </c>
    </row>
    <row r="224" spans="1:43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0</v>
      </c>
    </row>
    <row r="225" spans="1:43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0</v>
      </c>
    </row>
    <row r="226" spans="1:43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0</v>
      </c>
    </row>
    <row r="227" spans="1:43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0</v>
      </c>
    </row>
    <row r="228" spans="1:43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0</v>
      </c>
    </row>
    <row r="229" spans="1:43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0</v>
      </c>
    </row>
    <row r="230" spans="1:43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0</v>
      </c>
    </row>
    <row r="231" spans="1:43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0</v>
      </c>
    </row>
    <row r="232" spans="1:43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0</v>
      </c>
    </row>
    <row r="233" spans="1:43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0</v>
      </c>
    </row>
    <row r="234" spans="1:43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0</v>
      </c>
    </row>
    <row r="235" spans="1:43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0</v>
      </c>
    </row>
    <row r="236" spans="1:43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0</v>
      </c>
    </row>
    <row r="237" spans="1:43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0</v>
      </c>
    </row>
    <row r="238" spans="1:43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</row>
    <row r="239" spans="1:43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0</v>
      </c>
    </row>
    <row r="240" spans="1:43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0</v>
      </c>
    </row>
    <row r="241" spans="1:43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0</v>
      </c>
    </row>
    <row r="242" spans="1:43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0</v>
      </c>
    </row>
    <row r="243" spans="1:43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0</v>
      </c>
    </row>
    <row r="244" spans="1:43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0</v>
      </c>
    </row>
    <row r="245" spans="1:43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</row>
    <row r="246" spans="1:43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</row>
    <row r="247" spans="1:43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0</v>
      </c>
    </row>
    <row r="248" spans="1:43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0</v>
      </c>
    </row>
    <row r="249" spans="1:43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0</v>
      </c>
    </row>
    <row r="250" spans="1:43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0</v>
      </c>
    </row>
    <row r="251" spans="1:43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</row>
    <row r="252" spans="1:43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0</v>
      </c>
    </row>
    <row r="253" spans="1:43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0</v>
      </c>
    </row>
    <row r="254" spans="1:43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0</v>
      </c>
    </row>
    <row r="255" spans="1:43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0</v>
      </c>
    </row>
    <row r="256" spans="1:43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0</v>
      </c>
    </row>
    <row r="257" spans="1:43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</row>
    <row r="258" spans="1:43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0</v>
      </c>
    </row>
    <row r="259" spans="1:43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0</v>
      </c>
    </row>
    <row r="260" spans="1:43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0</v>
      </c>
    </row>
    <row r="261" spans="1:43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0</v>
      </c>
    </row>
    <row r="262" spans="1:43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</row>
    <row r="263" spans="1:43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</row>
    <row r="264" spans="1:43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0</v>
      </c>
    </row>
    <row r="265" spans="1:43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0</v>
      </c>
    </row>
    <row r="266" spans="1:43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0</v>
      </c>
    </row>
    <row r="267" spans="1:43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0</v>
      </c>
    </row>
    <row r="268" spans="1:43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</row>
    <row r="269" spans="1:43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</row>
    <row r="270" spans="1:43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</row>
    <row r="271" spans="1:43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</row>
    <row r="272" spans="1:43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</row>
    <row r="273" spans="1:43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</row>
    <row r="274" spans="1:43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</row>
    <row r="275" spans="1:43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</row>
    <row r="276" spans="1:43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</row>
    <row r="277" spans="1:43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</row>
    <row r="278" spans="1:43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</row>
    <row r="279" spans="1:43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</row>
    <row r="280" spans="1:43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</row>
    <row r="281" spans="1:43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</row>
    <row r="282" spans="1:43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0</v>
      </c>
    </row>
    <row r="283" spans="1:43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</row>
    <row r="284" spans="1:43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</row>
    <row r="285" spans="1:43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</row>
    <row r="286" spans="1:43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0</v>
      </c>
    </row>
    <row r="287" spans="1:43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</row>
    <row r="288" spans="1:43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125000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125000</v>
      </c>
    </row>
    <row r="289" spans="1:43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</row>
    <row r="290" spans="1:43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</row>
    <row r="291" spans="1:43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</row>
    <row r="292" spans="1:43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</row>
    <row r="293" spans="1:43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</row>
    <row r="294" spans="1:43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</row>
    <row r="295" spans="1:43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</row>
    <row r="296" spans="1:43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</row>
    <row r="297" spans="1:43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</row>
    <row r="298" spans="1:43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0</v>
      </c>
    </row>
    <row r="299" spans="1:43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0</v>
      </c>
    </row>
    <row r="300" spans="1:43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0</v>
      </c>
    </row>
    <row r="301" spans="1:43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0</v>
      </c>
    </row>
    <row r="302" spans="1:43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0</v>
      </c>
    </row>
    <row r="303" spans="1:43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0</v>
      </c>
    </row>
    <row r="304" spans="1:43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0</v>
      </c>
    </row>
    <row r="305" spans="1:43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0</v>
      </c>
    </row>
    <row r="306" spans="1:43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0</v>
      </c>
    </row>
    <row r="307" spans="1:43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0</v>
      </c>
    </row>
    <row r="308" spans="1:43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0</v>
      </c>
    </row>
    <row r="309" spans="1:43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0</v>
      </c>
    </row>
    <row r="310" spans="1:43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0</v>
      </c>
    </row>
    <row r="311" spans="1:43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0</v>
      </c>
    </row>
    <row r="312" spans="1:43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0</v>
      </c>
    </row>
    <row r="313" spans="1:43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0</v>
      </c>
    </row>
    <row r="314" spans="1:43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0</v>
      </c>
    </row>
    <row r="315" spans="1:43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0</v>
      </c>
    </row>
    <row r="316" spans="1:43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0</v>
      </c>
    </row>
    <row r="317" spans="1:43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</row>
    <row r="318" spans="1:43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</row>
    <row r="319" spans="1:43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</row>
    <row r="320" spans="1:43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27BA2-3BD6-493E-8ACC-7A8D771789A7}">
  <dimension ref="A1:AQ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3" width="15.7109375" customWidth="1"/>
  </cols>
  <sheetData>
    <row r="1" spans="1:43" ht="24" customHeight="1" x14ac:dyDescent="0.3">
      <c r="A1" s="4" t="str">
        <f>HYPERLINK("#'Index'!A1", "&lt;&lt; Index")</f>
        <v>&lt;&lt; Index</v>
      </c>
      <c r="B1" s="20" t="s">
        <v>1122</v>
      </c>
      <c r="D1" s="20" t="s">
        <v>1165</v>
      </c>
    </row>
    <row r="2" spans="1:4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815</v>
      </c>
      <c r="F2" s="21" t="s">
        <v>816</v>
      </c>
      <c r="G2" s="21" t="s">
        <v>817</v>
      </c>
      <c r="H2" s="21" t="s">
        <v>818</v>
      </c>
      <c r="I2" s="21" t="s">
        <v>819</v>
      </c>
      <c r="J2" s="21" t="s">
        <v>820</v>
      </c>
      <c r="K2" s="21" t="s">
        <v>821</v>
      </c>
      <c r="L2" s="21" t="s">
        <v>822</v>
      </c>
      <c r="M2" s="21" t="s">
        <v>823</v>
      </c>
      <c r="N2" s="21" t="s">
        <v>1028</v>
      </c>
      <c r="O2" s="21" t="s">
        <v>825</v>
      </c>
      <c r="P2" s="21" t="s">
        <v>826</v>
      </c>
      <c r="Q2" s="21" t="s">
        <v>827</v>
      </c>
      <c r="R2" s="21" t="s">
        <v>828</v>
      </c>
      <c r="S2" s="21" t="s">
        <v>829</v>
      </c>
      <c r="T2" s="21" t="s">
        <v>830</v>
      </c>
      <c r="U2" s="21" t="s">
        <v>831</v>
      </c>
      <c r="V2" s="21" t="s">
        <v>832</v>
      </c>
      <c r="W2" s="21" t="s">
        <v>833</v>
      </c>
      <c r="X2" s="21" t="s">
        <v>834</v>
      </c>
      <c r="Y2" s="21" t="s">
        <v>835</v>
      </c>
      <c r="Z2" s="21" t="s">
        <v>836</v>
      </c>
      <c r="AA2" s="21" t="s">
        <v>837</v>
      </c>
      <c r="AB2" s="21" t="s">
        <v>838</v>
      </c>
      <c r="AC2" s="21" t="s">
        <v>839</v>
      </c>
      <c r="AD2" s="21" t="s">
        <v>840</v>
      </c>
      <c r="AE2" s="21" t="s">
        <v>841</v>
      </c>
      <c r="AF2" s="21" t="s">
        <v>842</v>
      </c>
      <c r="AG2" s="21" t="s">
        <v>843</v>
      </c>
      <c r="AH2" s="21" t="s">
        <v>844</v>
      </c>
      <c r="AI2" s="21" t="s">
        <v>845</v>
      </c>
      <c r="AJ2" s="21" t="s">
        <v>846</v>
      </c>
      <c r="AK2" s="21" t="s">
        <v>847</v>
      </c>
      <c r="AL2" s="21" t="s">
        <v>848</v>
      </c>
      <c r="AM2" s="21" t="s">
        <v>849</v>
      </c>
      <c r="AN2" s="21" t="s">
        <v>850</v>
      </c>
      <c r="AO2" s="21" t="s">
        <v>851</v>
      </c>
      <c r="AP2" s="21" t="s">
        <v>64</v>
      </c>
      <c r="AQ2" s="21" t="s">
        <v>1030</v>
      </c>
    </row>
    <row r="3" spans="1:43" x14ac:dyDescent="0.25">
      <c r="A3" s="21"/>
      <c r="B3" s="21"/>
      <c r="C3" s="21"/>
      <c r="D3" s="21" t="s">
        <v>89</v>
      </c>
      <c r="E3" s="21" t="s">
        <v>1124</v>
      </c>
      <c r="F3" s="21" t="s">
        <v>1125</v>
      </c>
      <c r="G3" s="21" t="s">
        <v>1126</v>
      </c>
      <c r="H3" s="21" t="s">
        <v>1127</v>
      </c>
      <c r="I3" s="21" t="s">
        <v>1128</v>
      </c>
      <c r="J3" s="21" t="s">
        <v>1129</v>
      </c>
      <c r="K3" s="21" t="s">
        <v>1130</v>
      </c>
      <c r="L3" s="21" t="s">
        <v>1131</v>
      </c>
      <c r="M3" s="21" t="s">
        <v>1132</v>
      </c>
      <c r="N3" s="21" t="s">
        <v>1133</v>
      </c>
      <c r="O3" s="21" t="s">
        <v>1134</v>
      </c>
      <c r="P3" s="21" t="s">
        <v>1135</v>
      </c>
      <c r="Q3" s="21" t="s">
        <v>1136</v>
      </c>
      <c r="R3" s="21" t="s">
        <v>1137</v>
      </c>
      <c r="S3" s="21" t="s">
        <v>1138</v>
      </c>
      <c r="T3" s="21" t="s">
        <v>1139</v>
      </c>
      <c r="U3" s="21" t="s">
        <v>1140</v>
      </c>
      <c r="V3" s="21" t="s">
        <v>1141</v>
      </c>
      <c r="W3" s="21" t="s">
        <v>1142</v>
      </c>
      <c r="X3" s="21" t="s">
        <v>1143</v>
      </c>
      <c r="Y3" s="21" t="s">
        <v>1144</v>
      </c>
      <c r="Z3" s="21" t="s">
        <v>1145</v>
      </c>
      <c r="AA3" s="21" t="s">
        <v>1146</v>
      </c>
      <c r="AB3" s="21" t="s">
        <v>1147</v>
      </c>
      <c r="AC3" s="21" t="s">
        <v>1148</v>
      </c>
      <c r="AD3" s="21" t="s">
        <v>1149</v>
      </c>
      <c r="AE3" s="21" t="s">
        <v>1150</v>
      </c>
      <c r="AF3" s="21" t="s">
        <v>1151</v>
      </c>
      <c r="AG3" s="21" t="s">
        <v>1152</v>
      </c>
      <c r="AH3" s="21" t="s">
        <v>1153</v>
      </c>
      <c r="AI3" s="21" t="s">
        <v>1154</v>
      </c>
      <c r="AJ3" s="21" t="s">
        <v>1155</v>
      </c>
      <c r="AK3" s="21" t="s">
        <v>1156</v>
      </c>
      <c r="AL3" s="21" t="s">
        <v>1157</v>
      </c>
      <c r="AM3" s="21" t="s">
        <v>1158</v>
      </c>
      <c r="AN3" s="21" t="s">
        <v>1159</v>
      </c>
      <c r="AO3" s="21" t="s">
        <v>1160</v>
      </c>
      <c r="AP3" s="21" t="s">
        <v>1161</v>
      </c>
      <c r="AQ3" s="21" t="s">
        <v>1162</v>
      </c>
    </row>
    <row r="4" spans="1:43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0</v>
      </c>
      <c r="G4" s="22">
        <v>0</v>
      </c>
      <c r="H4" s="22">
        <v>216963</v>
      </c>
      <c r="I4" s="22">
        <v>434861</v>
      </c>
      <c r="J4" s="22">
        <v>0</v>
      </c>
      <c r="K4" s="22">
        <v>0</v>
      </c>
      <c r="L4" s="22">
        <v>0</v>
      </c>
      <c r="M4" s="22">
        <v>0</v>
      </c>
      <c r="N4" s="22">
        <v>181534</v>
      </c>
      <c r="O4" s="22">
        <v>2594331</v>
      </c>
      <c r="P4" s="22">
        <v>0</v>
      </c>
      <c r="Q4" s="22">
        <v>0</v>
      </c>
      <c r="R4" s="22">
        <v>0</v>
      </c>
      <c r="S4" s="22">
        <v>0</v>
      </c>
      <c r="T4" s="22">
        <v>686124</v>
      </c>
      <c r="U4" s="22">
        <v>685972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439951</v>
      </c>
      <c r="AF4" s="22">
        <v>737119</v>
      </c>
      <c r="AG4" s="22">
        <v>0</v>
      </c>
      <c r="AH4" s="22">
        <v>0</v>
      </c>
      <c r="AI4" s="22">
        <v>868837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6845692</v>
      </c>
    </row>
    <row r="5" spans="1:43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385258</v>
      </c>
      <c r="G5" s="22">
        <v>0</v>
      </c>
      <c r="H5" s="22">
        <v>274434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171733</v>
      </c>
      <c r="O5" s="22">
        <v>58705</v>
      </c>
      <c r="P5" s="22">
        <v>0</v>
      </c>
      <c r="Q5" s="22">
        <v>0</v>
      </c>
      <c r="R5" s="22">
        <v>0</v>
      </c>
      <c r="S5" s="22">
        <v>0</v>
      </c>
      <c r="T5" s="22">
        <v>139054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1270060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2299244</v>
      </c>
    </row>
    <row r="6" spans="1:43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34723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121950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111050</v>
      </c>
      <c r="AE6" s="22">
        <v>0</v>
      </c>
      <c r="AF6" s="22">
        <v>0</v>
      </c>
      <c r="AG6" s="22">
        <v>0</v>
      </c>
      <c r="AH6" s="22">
        <v>0</v>
      </c>
      <c r="AI6" s="22">
        <v>163720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431443</v>
      </c>
    </row>
    <row r="7" spans="1:43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351000</v>
      </c>
      <c r="G7" s="22">
        <v>0</v>
      </c>
      <c r="H7" s="22">
        <v>0</v>
      </c>
      <c r="I7" s="22">
        <v>129000</v>
      </c>
      <c r="J7" s="22">
        <v>0</v>
      </c>
      <c r="K7" s="22">
        <v>0</v>
      </c>
      <c r="L7" s="22">
        <v>0</v>
      </c>
      <c r="M7" s="22">
        <v>0</v>
      </c>
      <c r="N7" s="22">
        <v>25378000</v>
      </c>
      <c r="O7" s="22">
        <v>10002000</v>
      </c>
      <c r="P7" s="22">
        <v>0</v>
      </c>
      <c r="Q7" s="22">
        <v>2837000</v>
      </c>
      <c r="R7" s="22">
        <v>10908000</v>
      </c>
      <c r="S7" s="22">
        <v>16598000</v>
      </c>
      <c r="T7" s="22">
        <v>39903000</v>
      </c>
      <c r="U7" s="22">
        <v>95973000</v>
      </c>
      <c r="V7" s="22">
        <v>5861000</v>
      </c>
      <c r="W7" s="22">
        <v>0</v>
      </c>
      <c r="X7" s="22">
        <v>2500000</v>
      </c>
      <c r="Y7" s="22">
        <v>0</v>
      </c>
      <c r="Z7" s="22">
        <v>0</v>
      </c>
      <c r="AA7" s="22">
        <v>0</v>
      </c>
      <c r="AB7" s="22">
        <v>16241000</v>
      </c>
      <c r="AC7" s="22">
        <v>0</v>
      </c>
      <c r="AD7" s="22">
        <v>0</v>
      </c>
      <c r="AE7" s="22">
        <v>0</v>
      </c>
      <c r="AF7" s="22">
        <v>3387000</v>
      </c>
      <c r="AG7" s="22">
        <v>0</v>
      </c>
      <c r="AH7" s="22">
        <v>0</v>
      </c>
      <c r="AI7" s="22">
        <v>34000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230102000</v>
      </c>
    </row>
    <row r="8" spans="1:43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0</v>
      </c>
      <c r="G8" s="22">
        <v>0</v>
      </c>
      <c r="H8" s="22">
        <v>0</v>
      </c>
      <c r="I8" s="22">
        <v>144104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69304</v>
      </c>
      <c r="P8" s="22">
        <v>0</v>
      </c>
      <c r="Q8" s="22">
        <v>0</v>
      </c>
      <c r="R8" s="22">
        <v>93835</v>
      </c>
      <c r="S8" s="22">
        <v>0</v>
      </c>
      <c r="T8" s="22">
        <v>163354</v>
      </c>
      <c r="U8" s="22">
        <v>527802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599456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1597855</v>
      </c>
    </row>
    <row r="9" spans="1:43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512538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43579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33107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19023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608247</v>
      </c>
    </row>
    <row r="10" spans="1:43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0</v>
      </c>
      <c r="G10" s="22">
        <v>0</v>
      </c>
      <c r="H10" s="22">
        <v>70376</v>
      </c>
      <c r="I10" s="22">
        <v>241021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883667</v>
      </c>
      <c r="P10" s="22">
        <v>0</v>
      </c>
      <c r="Q10" s="22">
        <v>0</v>
      </c>
      <c r="R10" s="22">
        <v>80662</v>
      </c>
      <c r="S10" s="22">
        <v>0</v>
      </c>
      <c r="T10" s="22">
        <v>35385</v>
      </c>
      <c r="U10" s="22">
        <v>36344</v>
      </c>
      <c r="V10" s="22">
        <v>0</v>
      </c>
      <c r="W10" s="22">
        <v>0</v>
      </c>
      <c r="X10" s="22">
        <v>122079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1750908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3220442</v>
      </c>
    </row>
    <row r="11" spans="1:43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0</v>
      </c>
      <c r="G11" s="22">
        <v>0</v>
      </c>
      <c r="H11" s="22">
        <v>3586000</v>
      </c>
      <c r="I11" s="22">
        <v>150000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31768000</v>
      </c>
      <c r="P11" s="22">
        <v>0</v>
      </c>
      <c r="Q11" s="22">
        <v>94518000</v>
      </c>
      <c r="R11" s="22">
        <v>1287000</v>
      </c>
      <c r="S11" s="22">
        <v>0</v>
      </c>
      <c r="T11" s="22">
        <v>0</v>
      </c>
      <c r="U11" s="22">
        <v>934000</v>
      </c>
      <c r="V11" s="22">
        <v>21044000</v>
      </c>
      <c r="W11" s="22">
        <v>768000</v>
      </c>
      <c r="X11" s="22">
        <v>9658000</v>
      </c>
      <c r="Y11" s="22">
        <v>0</v>
      </c>
      <c r="Z11" s="22">
        <v>0</v>
      </c>
      <c r="AA11" s="22">
        <v>0</v>
      </c>
      <c r="AB11" s="22">
        <v>9009000</v>
      </c>
      <c r="AC11" s="22">
        <v>248000</v>
      </c>
      <c r="AD11" s="22">
        <v>29288000</v>
      </c>
      <c r="AE11" s="22">
        <v>2499000</v>
      </c>
      <c r="AF11" s="22">
        <v>0</v>
      </c>
      <c r="AG11" s="22">
        <v>740000</v>
      </c>
      <c r="AH11" s="22">
        <v>0</v>
      </c>
      <c r="AI11" s="22">
        <v>30855000</v>
      </c>
      <c r="AJ11" s="22">
        <v>4975000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241327000</v>
      </c>
    </row>
    <row r="12" spans="1:43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1706000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42000</v>
      </c>
      <c r="U12" s="22">
        <v>385000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2133000</v>
      </c>
    </row>
    <row r="13" spans="1:43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895446</v>
      </c>
      <c r="I13" s="22">
        <v>387706</v>
      </c>
      <c r="J13" s="22">
        <v>0</v>
      </c>
      <c r="K13" s="22">
        <v>0</v>
      </c>
      <c r="L13" s="22">
        <v>0</v>
      </c>
      <c r="M13" s="22">
        <v>0</v>
      </c>
      <c r="N13" s="22">
        <v>420050</v>
      </c>
      <c r="O13" s="22">
        <v>969160</v>
      </c>
      <c r="P13" s="22">
        <v>1128500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416347</v>
      </c>
      <c r="AF13" s="22">
        <v>0</v>
      </c>
      <c r="AG13" s="22">
        <v>0</v>
      </c>
      <c r="AH13" s="22">
        <v>0</v>
      </c>
      <c r="AI13" s="22">
        <v>2631914</v>
      </c>
      <c r="AJ13" s="22">
        <v>349886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7199009</v>
      </c>
    </row>
    <row r="14" spans="1:43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120462</v>
      </c>
      <c r="I14" s="22">
        <v>47487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177216</v>
      </c>
      <c r="P14" s="22">
        <v>0</v>
      </c>
      <c r="Q14" s="22">
        <v>0</v>
      </c>
      <c r="R14" s="22">
        <v>38819</v>
      </c>
      <c r="S14" s="22">
        <v>0</v>
      </c>
      <c r="T14" s="22">
        <v>23866</v>
      </c>
      <c r="U14" s="22">
        <v>69174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96503</v>
      </c>
      <c r="AE14" s="22">
        <v>0</v>
      </c>
      <c r="AF14" s="22">
        <v>0</v>
      </c>
      <c r="AG14" s="22">
        <v>0</v>
      </c>
      <c r="AH14" s="22">
        <v>0</v>
      </c>
      <c r="AI14" s="22">
        <v>158787</v>
      </c>
      <c r="AJ14" s="22">
        <v>376170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1108484</v>
      </c>
    </row>
    <row r="15" spans="1:43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72242</v>
      </c>
      <c r="G15" s="22">
        <v>0</v>
      </c>
      <c r="H15" s="22">
        <v>612662</v>
      </c>
      <c r="I15" s="22">
        <v>306008</v>
      </c>
      <c r="J15" s="22">
        <v>0</v>
      </c>
      <c r="K15" s="22">
        <v>0</v>
      </c>
      <c r="L15" s="22">
        <v>0</v>
      </c>
      <c r="M15" s="22">
        <v>0</v>
      </c>
      <c r="N15" s="22">
        <v>12730</v>
      </c>
      <c r="O15" s="22">
        <v>1262283</v>
      </c>
      <c r="P15" s="22">
        <v>0</v>
      </c>
      <c r="Q15" s="22">
        <v>0</v>
      </c>
      <c r="R15" s="22">
        <v>0</v>
      </c>
      <c r="S15" s="22">
        <v>0</v>
      </c>
      <c r="T15" s="22">
        <v>159712</v>
      </c>
      <c r="U15" s="22">
        <v>237112</v>
      </c>
      <c r="V15" s="22">
        <v>0</v>
      </c>
      <c r="W15" s="22">
        <v>0</v>
      </c>
      <c r="X15" s="22">
        <v>0</v>
      </c>
      <c r="Y15" s="22">
        <v>0</v>
      </c>
      <c r="Z15" s="22">
        <v>67501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1994622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4724872</v>
      </c>
    </row>
    <row r="16" spans="1:43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35000</v>
      </c>
      <c r="Q16" s="22">
        <v>0</v>
      </c>
      <c r="R16" s="22">
        <v>0</v>
      </c>
      <c r="S16" s="22">
        <v>0</v>
      </c>
      <c r="T16" s="22">
        <v>1156000</v>
      </c>
      <c r="U16" s="22">
        <v>1574000</v>
      </c>
      <c r="V16" s="22">
        <v>2186000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6136000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22420000</v>
      </c>
      <c r="AK16" s="22">
        <v>0</v>
      </c>
      <c r="AL16" s="22">
        <v>0</v>
      </c>
      <c r="AM16" s="22">
        <v>0</v>
      </c>
      <c r="AN16" s="22">
        <v>3083000</v>
      </c>
      <c r="AO16" s="22">
        <v>0</v>
      </c>
      <c r="AP16" s="22">
        <v>0</v>
      </c>
      <c r="AQ16" s="22">
        <v>36590000</v>
      </c>
    </row>
    <row r="17" spans="1:43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1380083</v>
      </c>
      <c r="G17" s="22">
        <v>0</v>
      </c>
      <c r="H17" s="22">
        <v>0</v>
      </c>
      <c r="I17" s="22">
        <v>393319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267150</v>
      </c>
      <c r="P17" s="22">
        <v>0</v>
      </c>
      <c r="Q17" s="22">
        <v>0</v>
      </c>
      <c r="R17" s="22">
        <v>58989</v>
      </c>
      <c r="S17" s="22">
        <v>0</v>
      </c>
      <c r="T17" s="22">
        <v>195459</v>
      </c>
      <c r="U17" s="22">
        <v>1010624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182248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3487872</v>
      </c>
    </row>
    <row r="18" spans="1:43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1087000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399000</v>
      </c>
      <c r="O18" s="22">
        <v>643000</v>
      </c>
      <c r="P18" s="22">
        <v>251000</v>
      </c>
      <c r="Q18" s="22">
        <v>0</v>
      </c>
      <c r="R18" s="22">
        <v>0</v>
      </c>
      <c r="S18" s="22">
        <v>0</v>
      </c>
      <c r="T18" s="22">
        <v>6462000</v>
      </c>
      <c r="U18" s="22">
        <v>5876000</v>
      </c>
      <c r="V18" s="22">
        <v>178000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242000</v>
      </c>
      <c r="AJ18" s="22">
        <v>368000</v>
      </c>
      <c r="AK18" s="22">
        <v>0</v>
      </c>
      <c r="AL18" s="22">
        <v>0</v>
      </c>
      <c r="AM18" s="22">
        <v>1283000</v>
      </c>
      <c r="AN18" s="22">
        <v>9747000</v>
      </c>
      <c r="AO18" s="22">
        <v>0</v>
      </c>
      <c r="AP18" s="22">
        <v>0</v>
      </c>
      <c r="AQ18" s="22">
        <v>26536000</v>
      </c>
    </row>
    <row r="19" spans="1:43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0</v>
      </c>
      <c r="G19" s="22">
        <v>8160799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1671050</v>
      </c>
      <c r="P19" s="22">
        <v>0</v>
      </c>
      <c r="Q19" s="22">
        <v>0</v>
      </c>
      <c r="R19" s="22">
        <v>0</v>
      </c>
      <c r="S19" s="22">
        <v>0</v>
      </c>
      <c r="T19" s="22">
        <v>3227971</v>
      </c>
      <c r="U19" s="22">
        <v>3494687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910084</v>
      </c>
      <c r="AO19" s="22">
        <v>0</v>
      </c>
      <c r="AP19" s="22">
        <v>0</v>
      </c>
      <c r="AQ19" s="22">
        <v>17464591</v>
      </c>
    </row>
    <row r="20" spans="1:43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11096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1035527</v>
      </c>
      <c r="O20" s="22">
        <v>991333</v>
      </c>
      <c r="P20" s="22">
        <v>0</v>
      </c>
      <c r="Q20" s="22">
        <v>0</v>
      </c>
      <c r="R20" s="22">
        <v>93892</v>
      </c>
      <c r="S20" s="22">
        <v>0</v>
      </c>
      <c r="T20" s="22">
        <v>299814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360418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103523</v>
      </c>
      <c r="AJ20" s="22">
        <v>173093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3068696</v>
      </c>
    </row>
    <row r="21" spans="1:43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7238023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432735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1947514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9618272</v>
      </c>
    </row>
    <row r="22" spans="1:43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0</v>
      </c>
      <c r="F22" s="22">
        <v>211836</v>
      </c>
      <c r="G22" s="22">
        <v>0</v>
      </c>
      <c r="H22" s="22">
        <v>179742</v>
      </c>
      <c r="I22" s="22">
        <v>101381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5330</v>
      </c>
      <c r="P22" s="22">
        <v>1037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5602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558557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1063485</v>
      </c>
    </row>
    <row r="23" spans="1:43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124519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192373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179630</v>
      </c>
      <c r="AJ23" s="22">
        <v>70091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566613</v>
      </c>
    </row>
    <row r="24" spans="1:43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64422</v>
      </c>
      <c r="U24" s="22">
        <v>379652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545773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11392</v>
      </c>
      <c r="AQ24" s="22">
        <v>1001239</v>
      </c>
    </row>
    <row r="25" spans="1:43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890249</v>
      </c>
      <c r="P25" s="22">
        <v>0</v>
      </c>
      <c r="Q25" s="22">
        <v>0</v>
      </c>
      <c r="R25" s="22">
        <v>0</v>
      </c>
      <c r="S25" s="22">
        <v>0</v>
      </c>
      <c r="T25" s="22">
        <v>1780498</v>
      </c>
      <c r="U25" s="22">
        <v>1780498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1178950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5630195</v>
      </c>
    </row>
    <row r="26" spans="1:43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0</v>
      </c>
      <c r="F26" s="22">
        <v>103309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970253</v>
      </c>
      <c r="P26" s="22">
        <v>0</v>
      </c>
      <c r="Q26" s="22">
        <v>0</v>
      </c>
      <c r="R26" s="22">
        <v>0</v>
      </c>
      <c r="S26" s="22">
        <v>0</v>
      </c>
      <c r="T26" s="22">
        <v>219973</v>
      </c>
      <c r="U26" s="22">
        <v>24480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1318015</v>
      </c>
    </row>
    <row r="27" spans="1:43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0</v>
      </c>
      <c r="F27" s="22">
        <v>1225491</v>
      </c>
      <c r="G27" s="22">
        <v>0</v>
      </c>
      <c r="H27" s="22">
        <v>427730</v>
      </c>
      <c r="I27" s="22">
        <v>104331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325707</v>
      </c>
      <c r="P27" s="22">
        <v>0</v>
      </c>
      <c r="Q27" s="22">
        <v>0</v>
      </c>
      <c r="R27" s="22">
        <v>58730</v>
      </c>
      <c r="S27" s="22">
        <v>0</v>
      </c>
      <c r="T27" s="22">
        <v>2549813</v>
      </c>
      <c r="U27" s="22">
        <v>529949</v>
      </c>
      <c r="V27" s="22">
        <v>0</v>
      </c>
      <c r="W27" s="22">
        <v>415137</v>
      </c>
      <c r="X27" s="22">
        <v>0</v>
      </c>
      <c r="Y27" s="22">
        <v>0</v>
      </c>
      <c r="Z27" s="22">
        <v>0</v>
      </c>
      <c r="AA27" s="22">
        <v>0</v>
      </c>
      <c r="AB27" s="22">
        <v>1046483</v>
      </c>
      <c r="AC27" s="22">
        <v>0</v>
      </c>
      <c r="AD27" s="22">
        <v>0</v>
      </c>
      <c r="AE27" s="22">
        <v>1563135</v>
      </c>
      <c r="AF27" s="22">
        <v>0</v>
      </c>
      <c r="AG27" s="22">
        <v>0</v>
      </c>
      <c r="AH27" s="22">
        <v>0</v>
      </c>
      <c r="AI27" s="22">
        <v>789260</v>
      </c>
      <c r="AJ27" s="22">
        <v>1021913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10057679</v>
      </c>
    </row>
    <row r="28" spans="1:43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2060629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2060629</v>
      </c>
    </row>
    <row r="29" spans="1:43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</row>
    <row r="30" spans="1:43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</row>
    <row r="31" spans="1:43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</row>
    <row r="32" spans="1:43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159168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159168</v>
      </c>
    </row>
    <row r="33" spans="1:43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541125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6196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547321</v>
      </c>
    </row>
    <row r="34" spans="1:43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92586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92586</v>
      </c>
    </row>
    <row r="35" spans="1:43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</row>
    <row r="36" spans="1:43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810853</v>
      </c>
      <c r="P36" s="22">
        <v>0</v>
      </c>
      <c r="Q36" s="22">
        <v>0</v>
      </c>
      <c r="R36" s="22">
        <v>0</v>
      </c>
      <c r="S36" s="22">
        <v>0</v>
      </c>
      <c r="T36" s="22">
        <v>69776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880629</v>
      </c>
    </row>
    <row r="37" spans="1:43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0</v>
      </c>
      <c r="F37" s="22">
        <v>16556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362966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571032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950554</v>
      </c>
    </row>
    <row r="38" spans="1:43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1880624</v>
      </c>
      <c r="P38" s="22">
        <v>0</v>
      </c>
      <c r="Q38" s="22">
        <v>0</v>
      </c>
      <c r="R38" s="22">
        <v>0</v>
      </c>
      <c r="S38" s="22">
        <v>0</v>
      </c>
      <c r="T38" s="22">
        <v>724875</v>
      </c>
      <c r="U38" s="22">
        <v>232517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134045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2972061</v>
      </c>
    </row>
    <row r="39" spans="1:43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176425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176425</v>
      </c>
    </row>
    <row r="40" spans="1:43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</row>
    <row r="41" spans="1:43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</row>
    <row r="42" spans="1:43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839849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839849</v>
      </c>
    </row>
    <row r="43" spans="1:43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</row>
    <row r="44" spans="1:43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0</v>
      </c>
      <c r="F44" s="22">
        <v>47245</v>
      </c>
      <c r="G44" s="22">
        <v>0</v>
      </c>
      <c r="H44" s="22">
        <v>4676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51921</v>
      </c>
    </row>
    <row r="45" spans="1:43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320739</v>
      </c>
      <c r="J45" s="22">
        <v>0</v>
      </c>
      <c r="K45" s="22">
        <v>0</v>
      </c>
      <c r="L45" s="22">
        <v>0</v>
      </c>
      <c r="M45" s="22">
        <v>0</v>
      </c>
      <c r="N45" s="22">
        <v>292051</v>
      </c>
      <c r="O45" s="22">
        <v>451561</v>
      </c>
      <c r="P45" s="22">
        <v>0</v>
      </c>
      <c r="Q45" s="22">
        <v>0</v>
      </c>
      <c r="R45" s="22">
        <v>0</v>
      </c>
      <c r="S45" s="22">
        <v>0</v>
      </c>
      <c r="T45" s="22">
        <v>436262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1500613</v>
      </c>
    </row>
    <row r="46" spans="1:43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0</v>
      </c>
      <c r="F46" s="22">
        <v>250594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18659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269253</v>
      </c>
    </row>
    <row r="47" spans="1:43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0</v>
      </c>
      <c r="F47" s="22">
        <v>6492814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6492814</v>
      </c>
    </row>
    <row r="48" spans="1:43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45974</v>
      </c>
      <c r="U48" s="22">
        <v>391544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437518</v>
      </c>
    </row>
    <row r="49" spans="1:43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</row>
    <row r="50" spans="1:43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1291651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12909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104808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1409368</v>
      </c>
    </row>
    <row r="51" spans="1:43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</row>
    <row r="52" spans="1:43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257165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257165</v>
      </c>
    </row>
    <row r="53" spans="1:43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0</v>
      </c>
      <c r="F53" s="22">
        <v>226626</v>
      </c>
      <c r="G53" s="22">
        <v>0</v>
      </c>
      <c r="H53" s="22">
        <v>0</v>
      </c>
      <c r="I53" s="22">
        <v>223569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1119466</v>
      </c>
      <c r="P53" s="22">
        <v>0</v>
      </c>
      <c r="Q53" s="22">
        <v>0</v>
      </c>
      <c r="R53" s="22">
        <v>0</v>
      </c>
      <c r="S53" s="22">
        <v>0</v>
      </c>
      <c r="T53" s="22">
        <v>362264</v>
      </c>
      <c r="U53" s="22">
        <v>1021416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2953341</v>
      </c>
    </row>
    <row r="54" spans="1:43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118043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118043</v>
      </c>
    </row>
    <row r="55" spans="1:43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913974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913974</v>
      </c>
    </row>
    <row r="56" spans="1:43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</row>
    <row r="57" spans="1:43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348090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348090</v>
      </c>
    </row>
    <row r="58" spans="1:43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44287</v>
      </c>
      <c r="P58" s="22">
        <v>0</v>
      </c>
      <c r="Q58" s="22">
        <v>0</v>
      </c>
      <c r="R58" s="22">
        <v>0</v>
      </c>
      <c r="S58" s="22">
        <v>0</v>
      </c>
      <c r="T58" s="22">
        <v>55082</v>
      </c>
      <c r="U58" s="22">
        <v>7028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106397</v>
      </c>
    </row>
    <row r="59" spans="1:43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340279</v>
      </c>
      <c r="P59" s="22">
        <v>0</v>
      </c>
      <c r="Q59" s="22">
        <v>0</v>
      </c>
      <c r="R59" s="22">
        <v>0</v>
      </c>
      <c r="S59" s="22">
        <v>0</v>
      </c>
      <c r="T59" s="22">
        <v>1071238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1411517</v>
      </c>
    </row>
    <row r="60" spans="1:43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1241280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1241280</v>
      </c>
    </row>
    <row r="61" spans="1:43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78746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286767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1550200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1915713</v>
      </c>
    </row>
    <row r="62" spans="1:43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</row>
    <row r="63" spans="1:43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2788565</v>
      </c>
      <c r="S63" s="22">
        <v>636413</v>
      </c>
      <c r="T63" s="22">
        <v>542813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3967791</v>
      </c>
    </row>
    <row r="64" spans="1:43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</row>
    <row r="65" spans="1:43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185898</v>
      </c>
      <c r="P65" s="22">
        <v>0</v>
      </c>
      <c r="Q65" s="22">
        <v>0</v>
      </c>
      <c r="R65" s="22">
        <v>0</v>
      </c>
      <c r="S65" s="22">
        <v>0</v>
      </c>
      <c r="T65" s="22">
        <v>79113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265011</v>
      </c>
    </row>
    <row r="66" spans="1:43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</row>
    <row r="67" spans="1:43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</row>
    <row r="68" spans="1:43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</row>
    <row r="69" spans="1:43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1266020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4996964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6262984</v>
      </c>
    </row>
    <row r="70" spans="1:43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0</v>
      </c>
      <c r="H70" s="22">
        <v>0</v>
      </c>
      <c r="I70" s="22">
        <v>157153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149308</v>
      </c>
      <c r="P70" s="22">
        <v>0</v>
      </c>
      <c r="Q70" s="22">
        <v>0</v>
      </c>
      <c r="R70" s="22">
        <v>0</v>
      </c>
      <c r="S70" s="22">
        <v>0</v>
      </c>
      <c r="T70" s="22">
        <v>2256057</v>
      </c>
      <c r="U70" s="22">
        <v>2031005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4593523</v>
      </c>
    </row>
    <row r="71" spans="1:43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</row>
    <row r="72" spans="1:43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</row>
    <row r="73" spans="1:43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0</v>
      </c>
      <c r="H73" s="22">
        <v>0</v>
      </c>
      <c r="I73" s="22">
        <v>208823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51313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75976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336112</v>
      </c>
    </row>
    <row r="74" spans="1:43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</row>
    <row r="75" spans="1:43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155837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446327</v>
      </c>
      <c r="P75" s="22">
        <v>0</v>
      </c>
      <c r="Q75" s="22">
        <v>0</v>
      </c>
      <c r="R75" s="22">
        <v>0</v>
      </c>
      <c r="S75" s="22">
        <v>0</v>
      </c>
      <c r="T75" s="22">
        <v>38074</v>
      </c>
      <c r="U75" s="22">
        <v>65077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705315</v>
      </c>
    </row>
    <row r="76" spans="1:43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190759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190759</v>
      </c>
    </row>
    <row r="77" spans="1:43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0</v>
      </c>
    </row>
    <row r="78" spans="1:43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0</v>
      </c>
      <c r="F78" s="22">
        <v>9022</v>
      </c>
      <c r="G78" s="22">
        <v>315658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342949</v>
      </c>
      <c r="O78" s="22">
        <v>2299514</v>
      </c>
      <c r="P78" s="22">
        <v>0</v>
      </c>
      <c r="Q78" s="22">
        <v>0</v>
      </c>
      <c r="R78" s="22">
        <v>0</v>
      </c>
      <c r="S78" s="22">
        <v>0</v>
      </c>
      <c r="T78" s="22">
        <v>164128</v>
      </c>
      <c r="U78" s="22">
        <v>242648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3373919</v>
      </c>
    </row>
    <row r="79" spans="1:43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383119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383119</v>
      </c>
    </row>
    <row r="80" spans="1:43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81161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81161</v>
      </c>
    </row>
    <row r="81" spans="1:43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</row>
    <row r="82" spans="1:43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90860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90860</v>
      </c>
    </row>
    <row r="83" spans="1:43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0</v>
      </c>
    </row>
    <row r="84" spans="1:43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</row>
    <row r="85" spans="1:43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350000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350000</v>
      </c>
    </row>
    <row r="86" spans="1:43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517169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185290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702459</v>
      </c>
    </row>
    <row r="87" spans="1:43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228689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228689</v>
      </c>
    </row>
    <row r="88" spans="1:43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17529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17529</v>
      </c>
    </row>
    <row r="89" spans="1:43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0</v>
      </c>
    </row>
    <row r="90" spans="1:43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511845</v>
      </c>
      <c r="P90" s="22">
        <v>0</v>
      </c>
      <c r="Q90" s="22">
        <v>0</v>
      </c>
      <c r="R90" s="22">
        <v>0</v>
      </c>
      <c r="S90" s="22">
        <v>0</v>
      </c>
      <c r="T90" s="22">
        <v>181593</v>
      </c>
      <c r="U90" s="22">
        <v>81199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774637</v>
      </c>
    </row>
    <row r="91" spans="1:43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149320</v>
      </c>
      <c r="P91" s="22">
        <v>0</v>
      </c>
      <c r="Q91" s="22">
        <v>0</v>
      </c>
      <c r="R91" s="22">
        <v>0</v>
      </c>
      <c r="S91" s="22">
        <v>0</v>
      </c>
      <c r="T91" s="22">
        <v>41435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43121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233876</v>
      </c>
    </row>
    <row r="92" spans="1:43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47797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43323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42493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216367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349980</v>
      </c>
    </row>
    <row r="93" spans="1:43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48707</v>
      </c>
      <c r="R93" s="22">
        <v>0</v>
      </c>
      <c r="S93" s="22">
        <v>0</v>
      </c>
      <c r="T93" s="22">
        <v>0</v>
      </c>
      <c r="U93" s="22">
        <v>30958</v>
      </c>
      <c r="V93" s="22">
        <v>28895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274317</v>
      </c>
      <c r="AF93" s="22">
        <v>17749</v>
      </c>
      <c r="AG93" s="22">
        <v>0</v>
      </c>
      <c r="AH93" s="22">
        <v>0</v>
      </c>
      <c r="AI93" s="22">
        <v>94979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495605</v>
      </c>
    </row>
    <row r="94" spans="1:43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169393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169393</v>
      </c>
    </row>
    <row r="95" spans="1:43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0</v>
      </c>
    </row>
    <row r="96" spans="1:43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64423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64423</v>
      </c>
    </row>
    <row r="97" spans="1:43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35657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172952</v>
      </c>
      <c r="U97" s="22">
        <v>96144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44092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348845</v>
      </c>
    </row>
    <row r="98" spans="1:43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82117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82117</v>
      </c>
    </row>
    <row r="99" spans="1:43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319615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28841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289407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637863</v>
      </c>
    </row>
    <row r="100" spans="1:43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76986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67949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18975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163910</v>
      </c>
    </row>
    <row r="101" spans="1:43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190290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758647</v>
      </c>
      <c r="P101" s="22">
        <v>0</v>
      </c>
      <c r="Q101" s="22">
        <v>0</v>
      </c>
      <c r="R101" s="22">
        <v>0</v>
      </c>
      <c r="S101" s="22">
        <v>0</v>
      </c>
      <c r="T101" s="22">
        <v>52855</v>
      </c>
      <c r="U101" s="22">
        <v>7841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1009633</v>
      </c>
    </row>
    <row r="102" spans="1:43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47331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91618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103621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242570</v>
      </c>
    </row>
    <row r="103" spans="1:43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28459</v>
      </c>
      <c r="U103" s="22">
        <v>22310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50769</v>
      </c>
    </row>
    <row r="104" spans="1:43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9584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45021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54605</v>
      </c>
    </row>
    <row r="105" spans="1:43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171728</v>
      </c>
      <c r="P105" s="22">
        <v>0</v>
      </c>
      <c r="Q105" s="22">
        <v>0</v>
      </c>
      <c r="R105" s="22">
        <v>0</v>
      </c>
      <c r="S105" s="22">
        <v>0</v>
      </c>
      <c r="T105" s="22">
        <v>32003</v>
      </c>
      <c r="U105" s="22">
        <v>123175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12236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339142</v>
      </c>
    </row>
    <row r="106" spans="1:43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208141</v>
      </c>
      <c r="S106" s="22">
        <v>0</v>
      </c>
      <c r="T106" s="22">
        <v>506064</v>
      </c>
      <c r="U106" s="22">
        <v>660697</v>
      </c>
      <c r="V106" s="22">
        <v>254807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448047</v>
      </c>
      <c r="AG106" s="22">
        <v>0</v>
      </c>
      <c r="AH106" s="22">
        <v>0</v>
      </c>
      <c r="AI106" s="22">
        <v>560279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2638035</v>
      </c>
    </row>
    <row r="107" spans="1:43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169037</v>
      </c>
      <c r="AO107" s="22">
        <v>0</v>
      </c>
      <c r="AP107" s="22">
        <v>0</v>
      </c>
      <c r="AQ107" s="22">
        <v>169037</v>
      </c>
    </row>
    <row r="108" spans="1:43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263208</v>
      </c>
      <c r="J108" s="22">
        <v>0</v>
      </c>
      <c r="K108" s="22">
        <v>0</v>
      </c>
      <c r="L108" s="22">
        <v>0</v>
      </c>
      <c r="M108" s="22">
        <v>0</v>
      </c>
      <c r="N108" s="22">
        <v>120970</v>
      </c>
      <c r="O108" s="22">
        <v>93602</v>
      </c>
      <c r="P108" s="22">
        <v>0</v>
      </c>
      <c r="Q108" s="22">
        <v>0</v>
      </c>
      <c r="R108" s="22">
        <v>0</v>
      </c>
      <c r="S108" s="22">
        <v>0</v>
      </c>
      <c r="T108" s="22">
        <v>75000</v>
      </c>
      <c r="U108" s="22">
        <v>75000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230528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858308</v>
      </c>
    </row>
    <row r="109" spans="1:43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23319</v>
      </c>
      <c r="U109" s="22">
        <v>17850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60179</v>
      </c>
      <c r="AJ109" s="22">
        <v>13775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115123</v>
      </c>
    </row>
    <row r="110" spans="1:43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0</v>
      </c>
      <c r="F110" s="22">
        <v>68190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174466</v>
      </c>
      <c r="U110" s="22">
        <v>40453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283109</v>
      </c>
    </row>
    <row r="111" spans="1:43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  <c r="I111" s="22">
        <v>51360</v>
      </c>
      <c r="J111" s="22">
        <v>0</v>
      </c>
      <c r="K111" s="22">
        <v>0</v>
      </c>
      <c r="L111" s="22">
        <v>0</v>
      </c>
      <c r="M111" s="22">
        <v>0</v>
      </c>
      <c r="N111" s="22">
        <v>66353</v>
      </c>
      <c r="O111" s="22">
        <v>87928</v>
      </c>
      <c r="P111" s="22">
        <v>0</v>
      </c>
      <c r="Q111" s="22">
        <v>0</v>
      </c>
      <c r="R111" s="22">
        <v>68288</v>
      </c>
      <c r="S111" s="22">
        <v>0</v>
      </c>
      <c r="T111" s="22">
        <v>0</v>
      </c>
      <c r="U111" s="22">
        <v>393306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372789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1040024</v>
      </c>
    </row>
    <row r="112" spans="1:43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83959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83959</v>
      </c>
    </row>
    <row r="113" spans="1:43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0</v>
      </c>
      <c r="H113" s="22">
        <v>823391</v>
      </c>
      <c r="I113" s="22">
        <v>251720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1201501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245561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52208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2574381</v>
      </c>
    </row>
    <row r="114" spans="1:43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80000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80000</v>
      </c>
    </row>
    <row r="115" spans="1:43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0</v>
      </c>
      <c r="F115" s="22">
        <v>19090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213150</v>
      </c>
      <c r="P115" s="22">
        <v>0</v>
      </c>
      <c r="Q115" s="22">
        <v>0</v>
      </c>
      <c r="R115" s="22">
        <v>0</v>
      </c>
      <c r="S115" s="22">
        <v>0</v>
      </c>
      <c r="T115" s="22">
        <v>304201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23381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559822</v>
      </c>
    </row>
    <row r="116" spans="1:43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17752</v>
      </c>
      <c r="U116" s="22">
        <v>26152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26632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70536</v>
      </c>
    </row>
    <row r="117" spans="1:43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107181</v>
      </c>
      <c r="P117" s="22">
        <v>0</v>
      </c>
      <c r="Q117" s="22">
        <v>0</v>
      </c>
      <c r="R117" s="22">
        <v>0</v>
      </c>
      <c r="S117" s="22">
        <v>0</v>
      </c>
      <c r="T117" s="22">
        <v>29394</v>
      </c>
      <c r="U117" s="22">
        <v>343065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114348</v>
      </c>
      <c r="AJ117" s="22">
        <v>0</v>
      </c>
      <c r="AK117" s="22">
        <v>5209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599197</v>
      </c>
    </row>
    <row r="118" spans="1:43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14232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85972</v>
      </c>
      <c r="P118" s="22">
        <v>0</v>
      </c>
      <c r="Q118" s="22">
        <v>0</v>
      </c>
      <c r="R118" s="22">
        <v>0</v>
      </c>
      <c r="S118" s="22">
        <v>0</v>
      </c>
      <c r="T118" s="22">
        <v>41029</v>
      </c>
      <c r="U118" s="22">
        <v>0</v>
      </c>
      <c r="V118" s="22">
        <v>25200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27965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194398</v>
      </c>
    </row>
    <row r="119" spans="1:43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80241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159209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118737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225098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583285</v>
      </c>
    </row>
    <row r="120" spans="1:43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118893</v>
      </c>
      <c r="O120" s="22">
        <v>84208</v>
      </c>
      <c r="P120" s="22">
        <v>0</v>
      </c>
      <c r="Q120" s="22">
        <v>0</v>
      </c>
      <c r="R120" s="22">
        <v>0</v>
      </c>
      <c r="S120" s="22">
        <v>0</v>
      </c>
      <c r="T120" s="22">
        <v>347890</v>
      </c>
      <c r="U120" s="22">
        <v>193791</v>
      </c>
      <c r="V120" s="22">
        <v>0</v>
      </c>
      <c r="W120" s="22">
        <v>0</v>
      </c>
      <c r="X120" s="22">
        <v>0</v>
      </c>
      <c r="Y120" s="22">
        <v>72459</v>
      </c>
      <c r="Z120" s="22">
        <v>0</v>
      </c>
      <c r="AA120" s="22">
        <v>50145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130520</v>
      </c>
      <c r="AH120" s="22">
        <v>0</v>
      </c>
      <c r="AI120" s="22">
        <v>247525</v>
      </c>
      <c r="AJ120" s="22">
        <v>69711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1315142</v>
      </c>
    </row>
    <row r="121" spans="1:43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239014</v>
      </c>
      <c r="U121" s="22">
        <v>212075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344751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795840</v>
      </c>
    </row>
    <row r="122" spans="1:43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22955</v>
      </c>
      <c r="P122" s="22">
        <v>0</v>
      </c>
      <c r="Q122" s="22">
        <v>0</v>
      </c>
      <c r="R122" s="22">
        <v>7786</v>
      </c>
      <c r="S122" s="22">
        <v>0</v>
      </c>
      <c r="T122" s="22">
        <v>7079</v>
      </c>
      <c r="U122" s="22">
        <v>35728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11043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84591</v>
      </c>
    </row>
    <row r="123" spans="1:43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0</v>
      </c>
      <c r="F123" s="22">
        <v>916856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916856</v>
      </c>
    </row>
    <row r="124" spans="1:43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113657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100000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213657</v>
      </c>
    </row>
    <row r="125" spans="1:43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420517</v>
      </c>
      <c r="P125" s="22">
        <v>0</v>
      </c>
      <c r="Q125" s="22">
        <v>0</v>
      </c>
      <c r="R125" s="22">
        <v>0</v>
      </c>
      <c r="S125" s="22">
        <v>0</v>
      </c>
      <c r="T125" s="22">
        <v>528283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70180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1018980</v>
      </c>
    </row>
    <row r="126" spans="1:43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35487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35487</v>
      </c>
    </row>
    <row r="127" spans="1:43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0</v>
      </c>
      <c r="F127" s="22">
        <v>62215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175541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176384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414140</v>
      </c>
    </row>
    <row r="128" spans="1:43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  <c r="I128" s="22">
        <v>1220942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8337</v>
      </c>
      <c r="P128" s="22">
        <v>0</v>
      </c>
      <c r="Q128" s="22">
        <v>0</v>
      </c>
      <c r="R128" s="22">
        <v>0</v>
      </c>
      <c r="S128" s="22">
        <v>0</v>
      </c>
      <c r="T128" s="22">
        <v>27583</v>
      </c>
      <c r="U128" s="22">
        <v>32401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462201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1751464</v>
      </c>
    </row>
    <row r="129" spans="1:43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118280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140914</v>
      </c>
      <c r="U129" s="22">
        <v>98035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293382</v>
      </c>
      <c r="AE129" s="22">
        <v>0</v>
      </c>
      <c r="AF129" s="22">
        <v>0</v>
      </c>
      <c r="AG129" s="22">
        <v>0</v>
      </c>
      <c r="AH129" s="22">
        <v>0</v>
      </c>
      <c r="AI129" s="22">
        <v>189717</v>
      </c>
      <c r="AJ129" s="22">
        <v>73779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914107</v>
      </c>
    </row>
    <row r="130" spans="1:43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30973</v>
      </c>
      <c r="G130" s="22">
        <v>0</v>
      </c>
      <c r="H130" s="22">
        <v>0</v>
      </c>
      <c r="I130" s="22">
        <v>16463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47436</v>
      </c>
    </row>
    <row r="131" spans="1:43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0</v>
      </c>
    </row>
    <row r="132" spans="1:43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8365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8365</v>
      </c>
    </row>
    <row r="133" spans="1:43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25920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96745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223500</v>
      </c>
      <c r="AM133" s="22">
        <v>0</v>
      </c>
      <c r="AN133" s="22">
        <v>0</v>
      </c>
      <c r="AO133" s="22">
        <v>0</v>
      </c>
      <c r="AP133" s="22">
        <v>0</v>
      </c>
      <c r="AQ133" s="22">
        <v>346165</v>
      </c>
    </row>
    <row r="134" spans="1:43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0</v>
      </c>
      <c r="F134" s="22">
        <v>191620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255059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69097</v>
      </c>
      <c r="AF134" s="22">
        <v>0</v>
      </c>
      <c r="AG134" s="22">
        <v>0</v>
      </c>
      <c r="AH134" s="22">
        <v>0</v>
      </c>
      <c r="AI134" s="22">
        <v>545618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1061394</v>
      </c>
    </row>
    <row r="135" spans="1:43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0</v>
      </c>
      <c r="F135" s="22">
        <v>93635</v>
      </c>
      <c r="G135" s="22">
        <v>0</v>
      </c>
      <c r="H135" s="22">
        <v>118276</v>
      </c>
      <c r="I135" s="22">
        <v>19713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152774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29569</v>
      </c>
      <c r="AC135" s="22">
        <v>0</v>
      </c>
      <c r="AD135" s="22">
        <v>0</v>
      </c>
      <c r="AE135" s="22">
        <v>9856</v>
      </c>
      <c r="AF135" s="22">
        <v>0</v>
      </c>
      <c r="AG135" s="22">
        <v>0</v>
      </c>
      <c r="AH135" s="22">
        <v>0</v>
      </c>
      <c r="AI135" s="22">
        <v>68995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492818</v>
      </c>
    </row>
    <row r="136" spans="1:43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436419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436419</v>
      </c>
    </row>
    <row r="137" spans="1:43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79303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31253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110556</v>
      </c>
    </row>
    <row r="138" spans="1:43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28693</v>
      </c>
      <c r="O138" s="22">
        <v>56425</v>
      </c>
      <c r="P138" s="22">
        <v>0</v>
      </c>
      <c r="Q138" s="22">
        <v>0</v>
      </c>
      <c r="R138" s="22">
        <v>0</v>
      </c>
      <c r="S138" s="22">
        <v>0</v>
      </c>
      <c r="T138" s="22">
        <v>83217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168335</v>
      </c>
    </row>
    <row r="139" spans="1:43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302518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302518</v>
      </c>
    </row>
    <row r="140" spans="1:43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47748</v>
      </c>
      <c r="S140" s="22">
        <v>0</v>
      </c>
      <c r="T140" s="22">
        <v>0</v>
      </c>
      <c r="U140" s="22">
        <v>122939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170687</v>
      </c>
    </row>
    <row r="141" spans="1:43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97514</v>
      </c>
      <c r="P141" s="22">
        <v>0</v>
      </c>
      <c r="Q141" s="22">
        <v>0</v>
      </c>
      <c r="R141" s="22">
        <v>0</v>
      </c>
      <c r="S141" s="22">
        <v>0</v>
      </c>
      <c r="T141" s="22">
        <v>65954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163468</v>
      </c>
    </row>
    <row r="142" spans="1:43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69158</v>
      </c>
      <c r="P142" s="22">
        <v>0</v>
      </c>
      <c r="Q142" s="22">
        <v>0</v>
      </c>
      <c r="R142" s="22">
        <v>0</v>
      </c>
      <c r="S142" s="22">
        <v>0</v>
      </c>
      <c r="T142" s="22">
        <v>80620</v>
      </c>
      <c r="U142" s="22">
        <v>37862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13006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200646</v>
      </c>
    </row>
    <row r="143" spans="1:43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0</v>
      </c>
    </row>
    <row r="144" spans="1:43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0</v>
      </c>
    </row>
    <row r="145" spans="1:43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0</v>
      </c>
      <c r="F145" s="22">
        <v>77691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16396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10038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104125</v>
      </c>
    </row>
    <row r="146" spans="1:43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1065894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1065894</v>
      </c>
    </row>
    <row r="147" spans="1:43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75819</v>
      </c>
      <c r="P147" s="22">
        <v>0</v>
      </c>
      <c r="Q147" s="22">
        <v>0</v>
      </c>
      <c r="R147" s="22">
        <v>0</v>
      </c>
      <c r="S147" s="22">
        <v>0</v>
      </c>
      <c r="T147" s="22">
        <v>5937</v>
      </c>
      <c r="U147" s="22">
        <v>12768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94524</v>
      </c>
    </row>
    <row r="148" spans="1:43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17079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17079</v>
      </c>
    </row>
    <row r="149" spans="1:43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20320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20320</v>
      </c>
    </row>
    <row r="150" spans="1:43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175068</v>
      </c>
      <c r="I150" s="22">
        <v>111407</v>
      </c>
      <c r="J150" s="22">
        <v>0</v>
      </c>
      <c r="K150" s="22">
        <v>0</v>
      </c>
      <c r="L150" s="22">
        <v>31831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139728</v>
      </c>
      <c r="U150" s="22">
        <v>572940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1030974</v>
      </c>
    </row>
    <row r="151" spans="1:43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  <c r="I151" s="22">
        <v>92760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447279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105885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134845</v>
      </c>
      <c r="AJ151" s="22">
        <v>31461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812230</v>
      </c>
    </row>
    <row r="152" spans="1:43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48929</v>
      </c>
      <c r="U152" s="22">
        <v>48930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97859</v>
      </c>
    </row>
    <row r="153" spans="1:43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23234</v>
      </c>
      <c r="P153" s="22">
        <v>0</v>
      </c>
      <c r="Q153" s="22">
        <v>0</v>
      </c>
      <c r="R153" s="22">
        <v>0</v>
      </c>
      <c r="S153" s="22">
        <v>0</v>
      </c>
      <c r="T153" s="22">
        <v>38166</v>
      </c>
      <c r="U153" s="22">
        <v>38579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36468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136447</v>
      </c>
    </row>
    <row r="154" spans="1:43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45278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1000091</v>
      </c>
      <c r="P154" s="22">
        <v>0</v>
      </c>
      <c r="Q154" s="22">
        <v>0</v>
      </c>
      <c r="R154" s="22">
        <v>0</v>
      </c>
      <c r="S154" s="22">
        <v>0</v>
      </c>
      <c r="T154" s="22">
        <v>530061</v>
      </c>
      <c r="U154" s="22">
        <v>580103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481540</v>
      </c>
      <c r="AJ154" s="22">
        <v>324698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2961771</v>
      </c>
    </row>
    <row r="155" spans="1:43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0</v>
      </c>
      <c r="F155" s="22">
        <v>15431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54532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177847</v>
      </c>
      <c r="AJ155" s="22">
        <v>15431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263241</v>
      </c>
    </row>
    <row r="156" spans="1:43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18525</v>
      </c>
      <c r="J156" s="22">
        <v>0</v>
      </c>
      <c r="K156" s="22">
        <v>3528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127856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282141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432050</v>
      </c>
    </row>
    <row r="157" spans="1:43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210518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210518</v>
      </c>
    </row>
    <row r="158" spans="1:43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0</v>
      </c>
      <c r="F158" s="22">
        <v>218819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298792</v>
      </c>
      <c r="P158" s="22">
        <v>0</v>
      </c>
      <c r="Q158" s="22">
        <v>0</v>
      </c>
      <c r="R158" s="22">
        <v>0</v>
      </c>
      <c r="S158" s="22">
        <v>0</v>
      </c>
      <c r="T158" s="22">
        <v>7116</v>
      </c>
      <c r="U158" s="22">
        <v>20252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88868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633847</v>
      </c>
    </row>
    <row r="159" spans="1:43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68134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68134</v>
      </c>
    </row>
    <row r="160" spans="1:43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180347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180347</v>
      </c>
    </row>
    <row r="161" spans="1:43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0</v>
      </c>
      <c r="F161" s="22">
        <v>95367</v>
      </c>
      <c r="G161" s="22">
        <v>0</v>
      </c>
      <c r="H161" s="22">
        <v>0</v>
      </c>
      <c r="I161" s="22">
        <v>1619</v>
      </c>
      <c r="J161" s="22">
        <v>0</v>
      </c>
      <c r="K161" s="22">
        <v>0</v>
      </c>
      <c r="L161" s="22">
        <v>0</v>
      </c>
      <c r="M161" s="22">
        <v>0</v>
      </c>
      <c r="N161" s="22">
        <v>48458</v>
      </c>
      <c r="O161" s="22">
        <v>45701</v>
      </c>
      <c r="P161" s="22">
        <v>0</v>
      </c>
      <c r="Q161" s="22">
        <v>0</v>
      </c>
      <c r="R161" s="22">
        <v>0</v>
      </c>
      <c r="S161" s="22">
        <v>0</v>
      </c>
      <c r="T161" s="22">
        <v>45701</v>
      </c>
      <c r="U161" s="22">
        <v>45701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350262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632809</v>
      </c>
    </row>
    <row r="162" spans="1:43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393801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393801</v>
      </c>
    </row>
    <row r="163" spans="1:43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44504</v>
      </c>
      <c r="U163" s="22">
        <v>27558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325183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397245</v>
      </c>
    </row>
    <row r="164" spans="1:43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263295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263295</v>
      </c>
    </row>
    <row r="165" spans="1:43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0</v>
      </c>
      <c r="F165" s="22">
        <v>52775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131170</v>
      </c>
      <c r="P165" s="22">
        <v>0</v>
      </c>
      <c r="Q165" s="22">
        <v>0</v>
      </c>
      <c r="R165" s="22">
        <v>0</v>
      </c>
      <c r="S165" s="22">
        <v>0</v>
      </c>
      <c r="T165" s="22">
        <v>254032</v>
      </c>
      <c r="U165" s="22">
        <v>106562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210559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755098</v>
      </c>
    </row>
    <row r="166" spans="1:43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93595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93595</v>
      </c>
    </row>
    <row r="167" spans="1:43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213971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213971</v>
      </c>
    </row>
    <row r="168" spans="1:43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0</v>
      </c>
      <c r="F168" s="22">
        <v>0</v>
      </c>
      <c r="G168" s="22">
        <v>0</v>
      </c>
      <c r="H168" s="22">
        <v>0</v>
      </c>
      <c r="I168" s="22">
        <v>123255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171210</v>
      </c>
      <c r="U168" s="22">
        <v>258655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1803445</v>
      </c>
      <c r="AG168" s="22">
        <v>0</v>
      </c>
      <c r="AH168" s="22">
        <v>0</v>
      </c>
      <c r="AI168" s="22">
        <v>134135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2490700</v>
      </c>
    </row>
    <row r="169" spans="1:43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50102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  <c r="AQ169" s="22">
        <v>50102</v>
      </c>
    </row>
    <row r="170" spans="1:43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7276</v>
      </c>
      <c r="U170" s="22">
        <v>7309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14585</v>
      </c>
    </row>
    <row r="171" spans="1:43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303471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458169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30000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88980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880620</v>
      </c>
    </row>
    <row r="172" spans="1:43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70015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70015</v>
      </c>
    </row>
    <row r="173" spans="1:43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0</v>
      </c>
      <c r="F173" s="22">
        <v>56861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58760</v>
      </c>
      <c r="P173" s="22">
        <v>0</v>
      </c>
      <c r="Q173" s="22">
        <v>0</v>
      </c>
      <c r="R173" s="22">
        <v>0</v>
      </c>
      <c r="S173" s="22">
        <v>0</v>
      </c>
      <c r="T173" s="22">
        <v>153997</v>
      </c>
      <c r="U173" s="22">
        <v>122796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90575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482989</v>
      </c>
    </row>
    <row r="174" spans="1:43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0</v>
      </c>
      <c r="F174" s="22">
        <v>73500</v>
      </c>
      <c r="G174" s="22">
        <v>0</v>
      </c>
      <c r="H174" s="22">
        <v>478976</v>
      </c>
      <c r="I174" s="22">
        <v>141949</v>
      </c>
      <c r="J174" s="22">
        <v>0</v>
      </c>
      <c r="K174" s="22">
        <v>49831</v>
      </c>
      <c r="L174" s="22">
        <v>0</v>
      </c>
      <c r="M174" s="22">
        <v>0</v>
      </c>
      <c r="N174" s="22">
        <v>0</v>
      </c>
      <c r="O174" s="22">
        <v>222802</v>
      </c>
      <c r="P174" s="22">
        <v>0</v>
      </c>
      <c r="Q174" s="22">
        <v>0</v>
      </c>
      <c r="R174" s="22">
        <v>504320</v>
      </c>
      <c r="S174" s="22">
        <v>0</v>
      </c>
      <c r="T174" s="22">
        <v>0</v>
      </c>
      <c r="U174" s="22">
        <v>58132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99075</v>
      </c>
      <c r="AJ174" s="22">
        <v>139777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1768362</v>
      </c>
    </row>
    <row r="175" spans="1:43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0</v>
      </c>
      <c r="F175" s="22">
        <v>617000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95703</v>
      </c>
      <c r="P175" s="22">
        <v>0</v>
      </c>
      <c r="Q175" s="22">
        <v>0</v>
      </c>
      <c r="R175" s="22">
        <v>70857</v>
      </c>
      <c r="S175" s="22">
        <v>0</v>
      </c>
      <c r="T175" s="22">
        <v>686508</v>
      </c>
      <c r="U175" s="22">
        <v>285651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421724</v>
      </c>
      <c r="AJ175" s="22">
        <v>17505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2194948</v>
      </c>
    </row>
    <row r="176" spans="1:43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0</v>
      </c>
      <c r="F176" s="22">
        <v>22805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199104</v>
      </c>
      <c r="P176" s="22">
        <v>0</v>
      </c>
      <c r="Q176" s="22">
        <v>0</v>
      </c>
      <c r="R176" s="22">
        <v>0</v>
      </c>
      <c r="S176" s="22">
        <v>0</v>
      </c>
      <c r="T176" s="22">
        <v>132910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354819</v>
      </c>
    </row>
    <row r="177" spans="1:43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0</v>
      </c>
      <c r="F177" s="22">
        <v>178805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178805</v>
      </c>
    </row>
    <row r="178" spans="1:43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224200</v>
      </c>
      <c r="I178" s="22">
        <v>245120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234672</v>
      </c>
      <c r="U178" s="22">
        <v>76163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898309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1678464</v>
      </c>
    </row>
    <row r="179" spans="1:43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914530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914530</v>
      </c>
    </row>
    <row r="180" spans="1:43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36479</v>
      </c>
      <c r="O180" s="22">
        <v>46527</v>
      </c>
      <c r="P180" s="22">
        <v>0</v>
      </c>
      <c r="Q180" s="22">
        <v>0</v>
      </c>
      <c r="R180" s="22">
        <v>0</v>
      </c>
      <c r="S180" s="22">
        <v>0</v>
      </c>
      <c r="T180" s="22">
        <v>121163</v>
      </c>
      <c r="U180" s="22">
        <v>52259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256428</v>
      </c>
    </row>
    <row r="181" spans="1:43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325506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56401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381907</v>
      </c>
    </row>
    <row r="182" spans="1:43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0</v>
      </c>
      <c r="F182" s="22">
        <v>24871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61440</v>
      </c>
      <c r="P182" s="22">
        <v>0</v>
      </c>
      <c r="Q182" s="22">
        <v>0</v>
      </c>
      <c r="R182" s="22">
        <v>0</v>
      </c>
      <c r="S182" s="22">
        <v>0</v>
      </c>
      <c r="T182" s="22">
        <v>57863</v>
      </c>
      <c r="U182" s="22">
        <v>36613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18877</v>
      </c>
      <c r="AJ182" s="22">
        <v>30736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230400</v>
      </c>
    </row>
    <row r="183" spans="1:43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159571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82834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242405</v>
      </c>
    </row>
    <row r="184" spans="1:43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56991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56991</v>
      </c>
    </row>
    <row r="185" spans="1:43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0</v>
      </c>
      <c r="F185" s="22">
        <v>0</v>
      </c>
      <c r="G185" s="22">
        <v>0</v>
      </c>
      <c r="H185" s="22">
        <v>143640</v>
      </c>
      <c r="I185" s="22">
        <v>53110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46893</v>
      </c>
      <c r="P185" s="22">
        <v>0</v>
      </c>
      <c r="Q185" s="22">
        <v>0</v>
      </c>
      <c r="R185" s="22">
        <v>155826</v>
      </c>
      <c r="S185" s="22">
        <v>0</v>
      </c>
      <c r="T185" s="22">
        <v>20396</v>
      </c>
      <c r="U185" s="22">
        <v>15517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153223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76610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665215</v>
      </c>
    </row>
    <row r="186" spans="1:43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0</v>
      </c>
      <c r="F186" s="22">
        <v>0</v>
      </c>
      <c r="G186" s="22">
        <v>0</v>
      </c>
      <c r="H186" s="22">
        <v>0</v>
      </c>
      <c r="I186" s="22">
        <v>24001</v>
      </c>
      <c r="J186" s="22">
        <v>0</v>
      </c>
      <c r="K186" s="22">
        <v>0</v>
      </c>
      <c r="L186" s="22">
        <v>0</v>
      </c>
      <c r="M186" s="22">
        <v>92946</v>
      </c>
      <c r="N186" s="22">
        <v>0</v>
      </c>
      <c r="O186" s="22">
        <v>115919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193173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175530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601569</v>
      </c>
    </row>
    <row r="187" spans="1:43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68162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75627</v>
      </c>
      <c r="AJ187" s="22">
        <v>0</v>
      </c>
      <c r="AK187" s="22">
        <v>0</v>
      </c>
      <c r="AL187" s="22">
        <v>0</v>
      </c>
      <c r="AM187" s="22">
        <v>0</v>
      </c>
      <c r="AN187" s="22">
        <v>63801</v>
      </c>
      <c r="AO187" s="22">
        <v>0</v>
      </c>
      <c r="AP187" s="22">
        <v>0</v>
      </c>
      <c r="AQ187" s="22">
        <v>207590</v>
      </c>
    </row>
    <row r="188" spans="1:43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19442</v>
      </c>
      <c r="P188" s="22">
        <v>0</v>
      </c>
      <c r="Q188" s="22">
        <v>0</v>
      </c>
      <c r="R188" s="22">
        <v>0</v>
      </c>
      <c r="S188" s="22">
        <v>0</v>
      </c>
      <c r="T188" s="22">
        <v>15473</v>
      </c>
      <c r="U188" s="22">
        <v>91555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101446</v>
      </c>
      <c r="AM188" s="22">
        <v>0</v>
      </c>
      <c r="AN188" s="22">
        <v>0</v>
      </c>
      <c r="AO188" s="22">
        <v>0</v>
      </c>
      <c r="AP188" s="22">
        <v>0</v>
      </c>
      <c r="AQ188" s="22">
        <v>227916</v>
      </c>
    </row>
    <row r="189" spans="1:43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500000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500000</v>
      </c>
    </row>
    <row r="190" spans="1:43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0</v>
      </c>
      <c r="G190" s="22">
        <v>0</v>
      </c>
      <c r="H190" s="22">
        <v>0</v>
      </c>
      <c r="I190" s="22">
        <v>43604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43604</v>
      </c>
    </row>
    <row r="191" spans="1:43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0</v>
      </c>
      <c r="F191" s="22">
        <v>0</v>
      </c>
      <c r="G191" s="22">
        <v>0</v>
      </c>
      <c r="H191" s="22">
        <v>0</v>
      </c>
      <c r="I191" s="22">
        <v>101947</v>
      </c>
      <c r="J191" s="22">
        <v>0</v>
      </c>
      <c r="K191" s="22">
        <v>0</v>
      </c>
      <c r="L191" s="22">
        <v>0</v>
      </c>
      <c r="M191" s="22">
        <v>0</v>
      </c>
      <c r="N191" s="22">
        <v>157185</v>
      </c>
      <c r="O191" s="22">
        <v>32681</v>
      </c>
      <c r="P191" s="22">
        <v>0</v>
      </c>
      <c r="Q191" s="22">
        <v>0</v>
      </c>
      <c r="R191" s="22">
        <v>0</v>
      </c>
      <c r="S191" s="22">
        <v>0</v>
      </c>
      <c r="T191" s="22">
        <v>258220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423455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973488</v>
      </c>
    </row>
    <row r="192" spans="1:43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78741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446796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525537</v>
      </c>
    </row>
    <row r="193" spans="1:43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49515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49515</v>
      </c>
    </row>
    <row r="194" spans="1:43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0</v>
      </c>
    </row>
    <row r="195" spans="1:43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45871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34421</v>
      </c>
      <c r="U195" s="22">
        <v>44014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29830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154136</v>
      </c>
    </row>
    <row r="196" spans="1:43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0</v>
      </c>
    </row>
    <row r="197" spans="1:43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0</v>
      </c>
    </row>
    <row r="198" spans="1:43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0</v>
      </c>
    </row>
    <row r="199" spans="1:43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27720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27720</v>
      </c>
    </row>
    <row r="200" spans="1:43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13068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13068</v>
      </c>
    </row>
    <row r="201" spans="1:43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</row>
    <row r="202" spans="1:43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41893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41893</v>
      </c>
    </row>
    <row r="203" spans="1:43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0</v>
      </c>
    </row>
    <row r="204" spans="1:43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0</v>
      </c>
    </row>
    <row r="205" spans="1:43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0</v>
      </c>
      <c r="F205" s="22">
        <v>92664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117220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209884</v>
      </c>
    </row>
    <row r="206" spans="1:43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11827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11827</v>
      </c>
    </row>
    <row r="207" spans="1:43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42225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42225</v>
      </c>
    </row>
    <row r="208" spans="1:43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0</v>
      </c>
    </row>
    <row r="209" spans="1:43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46773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46773</v>
      </c>
    </row>
    <row r="210" spans="1:43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5067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5067</v>
      </c>
    </row>
    <row r="211" spans="1:43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0</v>
      </c>
    </row>
    <row r="212" spans="1:43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10560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20318</v>
      </c>
      <c r="P212" s="22">
        <v>0</v>
      </c>
      <c r="Q212" s="22">
        <v>0</v>
      </c>
      <c r="R212" s="22">
        <v>0</v>
      </c>
      <c r="S212" s="22">
        <v>0</v>
      </c>
      <c r="T212" s="22">
        <v>12353</v>
      </c>
      <c r="U212" s="22">
        <v>68397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89225</v>
      </c>
      <c r="AE212" s="22">
        <v>0</v>
      </c>
      <c r="AF212" s="22">
        <v>0</v>
      </c>
      <c r="AG212" s="22">
        <v>0</v>
      </c>
      <c r="AH212" s="22">
        <v>0</v>
      </c>
      <c r="AI212" s="22">
        <v>32500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233353</v>
      </c>
    </row>
    <row r="213" spans="1:43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0</v>
      </c>
    </row>
    <row r="214" spans="1:43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0</v>
      </c>
    </row>
    <row r="215" spans="1:43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0</v>
      </c>
      <c r="F215" s="22">
        <v>60817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60817</v>
      </c>
    </row>
    <row r="216" spans="1:43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0</v>
      </c>
    </row>
    <row r="217" spans="1:43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160363</v>
      </c>
      <c r="AP217" s="22">
        <v>0</v>
      </c>
      <c r="AQ217" s="22">
        <v>160363</v>
      </c>
    </row>
    <row r="218" spans="1:43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63657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63657</v>
      </c>
    </row>
    <row r="219" spans="1:43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0</v>
      </c>
    </row>
    <row r="220" spans="1:43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</row>
    <row r="221" spans="1:43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10000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10000</v>
      </c>
    </row>
    <row r="222" spans="1:43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</row>
    <row r="223" spans="1:43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0</v>
      </c>
    </row>
    <row r="224" spans="1:43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14765</v>
      </c>
      <c r="U224" s="22">
        <v>3875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21342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39982</v>
      </c>
    </row>
    <row r="225" spans="1:43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123878</v>
      </c>
      <c r="P225" s="22">
        <v>0</v>
      </c>
      <c r="Q225" s="22">
        <v>0</v>
      </c>
      <c r="R225" s="22">
        <v>0</v>
      </c>
      <c r="S225" s="22">
        <v>0</v>
      </c>
      <c r="T225" s="22">
        <v>64244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10000</v>
      </c>
      <c r="AE225" s="22">
        <v>0</v>
      </c>
      <c r="AF225" s="22">
        <v>0</v>
      </c>
      <c r="AG225" s="22">
        <v>0</v>
      </c>
      <c r="AH225" s="22">
        <v>0</v>
      </c>
      <c r="AI225" s="22">
        <v>75270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273392</v>
      </c>
    </row>
    <row r="226" spans="1:43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7280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5147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12427</v>
      </c>
    </row>
    <row r="227" spans="1:43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0</v>
      </c>
    </row>
    <row r="228" spans="1:43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0</v>
      </c>
    </row>
    <row r="229" spans="1:43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0</v>
      </c>
    </row>
    <row r="230" spans="1:43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23720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23720</v>
      </c>
    </row>
    <row r="231" spans="1:43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0</v>
      </c>
    </row>
    <row r="232" spans="1:43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0</v>
      </c>
    </row>
    <row r="233" spans="1:43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51259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51259</v>
      </c>
    </row>
    <row r="234" spans="1:43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59631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59631</v>
      </c>
    </row>
    <row r="235" spans="1:43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0</v>
      </c>
    </row>
    <row r="236" spans="1:43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1282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1282</v>
      </c>
    </row>
    <row r="237" spans="1:43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0</v>
      </c>
    </row>
    <row r="238" spans="1:43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</row>
    <row r="239" spans="1:43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0</v>
      </c>
    </row>
    <row r="240" spans="1:43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54117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54117</v>
      </c>
    </row>
    <row r="241" spans="1:43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29367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29367</v>
      </c>
    </row>
    <row r="242" spans="1:43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0</v>
      </c>
    </row>
    <row r="243" spans="1:43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52708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29742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82450</v>
      </c>
    </row>
    <row r="244" spans="1:43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24873</v>
      </c>
      <c r="P244" s="22">
        <v>0</v>
      </c>
      <c r="Q244" s="22">
        <v>0</v>
      </c>
      <c r="R244" s="22">
        <v>0</v>
      </c>
      <c r="S244" s="22">
        <v>0</v>
      </c>
      <c r="T244" s="22">
        <v>43252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16532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84657</v>
      </c>
    </row>
    <row r="245" spans="1:43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7637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7637</v>
      </c>
    </row>
    <row r="246" spans="1:43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</row>
    <row r="247" spans="1:43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4205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13742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17947</v>
      </c>
    </row>
    <row r="248" spans="1:43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0</v>
      </c>
      <c r="F248" s="22">
        <v>29427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8743</v>
      </c>
      <c r="P248" s="22">
        <v>0</v>
      </c>
      <c r="Q248" s="22">
        <v>0</v>
      </c>
      <c r="R248" s="22">
        <v>0</v>
      </c>
      <c r="S248" s="22">
        <v>0</v>
      </c>
      <c r="T248" s="22">
        <v>100000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138170</v>
      </c>
    </row>
    <row r="249" spans="1:43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0</v>
      </c>
    </row>
    <row r="250" spans="1:43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28080</v>
      </c>
      <c r="P250" s="22">
        <v>0</v>
      </c>
      <c r="Q250" s="22">
        <v>0</v>
      </c>
      <c r="R250" s="22">
        <v>0</v>
      </c>
      <c r="S250" s="22">
        <v>0</v>
      </c>
      <c r="T250" s="22">
        <v>1281</v>
      </c>
      <c r="U250" s="22">
        <v>12734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42095</v>
      </c>
    </row>
    <row r="251" spans="1:43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</row>
    <row r="252" spans="1:43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0</v>
      </c>
      <c r="F252" s="22">
        <v>0</v>
      </c>
      <c r="G252" s="22">
        <v>0</v>
      </c>
      <c r="H252" s="22">
        <v>0</v>
      </c>
      <c r="I252" s="22">
        <v>6195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6195</v>
      </c>
    </row>
    <row r="253" spans="1:43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76763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76763</v>
      </c>
    </row>
    <row r="254" spans="1:43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0</v>
      </c>
    </row>
    <row r="255" spans="1:43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0</v>
      </c>
    </row>
    <row r="256" spans="1:43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1281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21239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22520</v>
      </c>
    </row>
    <row r="257" spans="1:43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19105</v>
      </c>
      <c r="G257" s="22">
        <v>0</v>
      </c>
      <c r="H257" s="22">
        <v>0</v>
      </c>
      <c r="I257" s="22">
        <v>1263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25888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26036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15484</v>
      </c>
      <c r="AJ257" s="22">
        <v>1794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89570</v>
      </c>
    </row>
    <row r="258" spans="1:43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0</v>
      </c>
    </row>
    <row r="259" spans="1:43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13257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13257</v>
      </c>
    </row>
    <row r="260" spans="1:43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0</v>
      </c>
    </row>
    <row r="261" spans="1:43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0</v>
      </c>
      <c r="G261" s="22">
        <v>0</v>
      </c>
      <c r="H261" s="22">
        <v>0</v>
      </c>
      <c r="I261" s="22">
        <v>1156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526</v>
      </c>
      <c r="P261" s="22">
        <v>0</v>
      </c>
      <c r="Q261" s="22">
        <v>0</v>
      </c>
      <c r="R261" s="22">
        <v>0</v>
      </c>
      <c r="S261" s="22">
        <v>0</v>
      </c>
      <c r="T261" s="22">
        <v>25879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10216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37777</v>
      </c>
    </row>
    <row r="262" spans="1:43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</row>
    <row r="263" spans="1:43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</row>
    <row r="264" spans="1:43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0</v>
      </c>
    </row>
    <row r="265" spans="1:43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0</v>
      </c>
    </row>
    <row r="266" spans="1:43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0</v>
      </c>
    </row>
    <row r="267" spans="1:43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0</v>
      </c>
    </row>
    <row r="268" spans="1:43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</row>
    <row r="269" spans="1:43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</row>
    <row r="270" spans="1:43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</row>
    <row r="271" spans="1:43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</row>
    <row r="272" spans="1:43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</row>
    <row r="273" spans="1:43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</row>
    <row r="274" spans="1:43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</row>
    <row r="275" spans="1:43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</row>
    <row r="276" spans="1:43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</row>
    <row r="277" spans="1:43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</row>
    <row r="278" spans="1:43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</row>
    <row r="279" spans="1:43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</row>
    <row r="280" spans="1:43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</row>
    <row r="281" spans="1:43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</row>
    <row r="282" spans="1:43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0</v>
      </c>
    </row>
    <row r="283" spans="1:43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</row>
    <row r="284" spans="1:43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</row>
    <row r="285" spans="1:43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</row>
    <row r="286" spans="1:43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3445714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3445714</v>
      </c>
    </row>
    <row r="287" spans="1:43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</row>
    <row r="288" spans="1:43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23405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23405</v>
      </c>
    </row>
    <row r="289" spans="1:43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</row>
    <row r="290" spans="1:43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</row>
    <row r="291" spans="1:43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</row>
    <row r="292" spans="1:43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</row>
    <row r="293" spans="1:43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</row>
    <row r="294" spans="1:43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</row>
    <row r="295" spans="1:43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</row>
    <row r="296" spans="1:43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</row>
    <row r="297" spans="1:43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</row>
    <row r="298" spans="1:43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33146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33146</v>
      </c>
    </row>
    <row r="299" spans="1:43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0</v>
      </c>
    </row>
    <row r="300" spans="1:43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0</v>
      </c>
    </row>
    <row r="301" spans="1:43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0</v>
      </c>
    </row>
    <row r="302" spans="1:43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0</v>
      </c>
    </row>
    <row r="303" spans="1:43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14648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14648</v>
      </c>
    </row>
    <row r="304" spans="1:43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0</v>
      </c>
    </row>
    <row r="305" spans="1:43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0</v>
      </c>
    </row>
    <row r="306" spans="1:43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0</v>
      </c>
    </row>
    <row r="307" spans="1:43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0</v>
      </c>
    </row>
    <row r="308" spans="1:43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0</v>
      </c>
    </row>
    <row r="309" spans="1:43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0</v>
      </c>
    </row>
    <row r="310" spans="1:43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0</v>
      </c>
    </row>
    <row r="311" spans="1:43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0</v>
      </c>
    </row>
    <row r="312" spans="1:43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0</v>
      </c>
    </row>
    <row r="313" spans="1:43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0</v>
      </c>
    </row>
    <row r="314" spans="1:43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0</v>
      </c>
    </row>
    <row r="315" spans="1:43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0</v>
      </c>
    </row>
    <row r="316" spans="1:43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0</v>
      </c>
    </row>
    <row r="317" spans="1:43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</row>
    <row r="318" spans="1:43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</row>
    <row r="319" spans="1:43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</row>
    <row r="320" spans="1:43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7D8DB-8FBC-4285-8674-0FE84641DAD8}">
  <dimension ref="A1:AN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0" width="15.7109375" customWidth="1"/>
  </cols>
  <sheetData>
    <row r="1" spans="1:40" ht="24" customHeight="1" x14ac:dyDescent="0.3">
      <c r="A1" s="4" t="str">
        <f>HYPERLINK("#'Index'!A1", "&lt;&lt; Index")</f>
        <v>&lt;&lt; Index</v>
      </c>
      <c r="B1" s="20" t="s">
        <v>1166</v>
      </c>
      <c r="D1" s="20" t="s">
        <v>1167</v>
      </c>
    </row>
    <row r="2" spans="1:40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1168</v>
      </c>
      <c r="F2" s="21" t="s">
        <v>1169</v>
      </c>
      <c r="G2" s="21" t="s">
        <v>1170</v>
      </c>
      <c r="H2" s="21" t="s">
        <v>1171</v>
      </c>
      <c r="I2" s="21" t="s">
        <v>1172</v>
      </c>
      <c r="J2" s="21" t="s">
        <v>1173</v>
      </c>
      <c r="K2" s="21" t="s">
        <v>1174</v>
      </c>
      <c r="L2" s="21" t="s">
        <v>1175</v>
      </c>
      <c r="M2" s="21" t="s">
        <v>1176</v>
      </c>
      <c r="N2" s="21" t="s">
        <v>1177</v>
      </c>
      <c r="O2" s="21" t="s">
        <v>1178</v>
      </c>
      <c r="P2" s="21" t="s">
        <v>1179</v>
      </c>
      <c r="Q2" s="21" t="s">
        <v>63</v>
      </c>
      <c r="R2" s="21" t="s">
        <v>1180</v>
      </c>
      <c r="S2" s="21" t="s">
        <v>1181</v>
      </c>
      <c r="T2" s="21" t="s">
        <v>1182</v>
      </c>
      <c r="U2" s="21" t="s">
        <v>1168</v>
      </c>
      <c r="V2" s="21" t="s">
        <v>1169</v>
      </c>
      <c r="W2" s="21" t="s">
        <v>1170</v>
      </c>
      <c r="X2" s="21" t="s">
        <v>1171</v>
      </c>
      <c r="Y2" s="21" t="s">
        <v>1172</v>
      </c>
      <c r="Z2" s="21" t="s">
        <v>1173</v>
      </c>
      <c r="AA2" s="21" t="s">
        <v>1174</v>
      </c>
      <c r="AB2" s="21" t="s">
        <v>1175</v>
      </c>
      <c r="AC2" s="21" t="s">
        <v>1183</v>
      </c>
      <c r="AD2" s="21" t="s">
        <v>1178</v>
      </c>
      <c r="AE2" s="21" t="s">
        <v>1179</v>
      </c>
      <c r="AF2" s="21" t="s">
        <v>63</v>
      </c>
      <c r="AG2" s="21" t="s">
        <v>1180</v>
      </c>
      <c r="AH2" s="21" t="s">
        <v>1181</v>
      </c>
      <c r="AI2" s="21" t="s">
        <v>1184</v>
      </c>
      <c r="AJ2" s="21" t="s">
        <v>1185</v>
      </c>
      <c r="AK2" s="21" t="s">
        <v>1186</v>
      </c>
      <c r="AL2" s="21" t="s">
        <v>1187</v>
      </c>
      <c r="AM2" s="21" t="s">
        <v>1188</v>
      </c>
      <c r="AN2" s="21" t="s">
        <v>1189</v>
      </c>
    </row>
    <row r="3" spans="1:40" x14ac:dyDescent="0.25">
      <c r="A3" s="21"/>
      <c r="B3" s="21"/>
      <c r="C3" s="21"/>
      <c r="D3" s="21" t="s">
        <v>89</v>
      </c>
      <c r="E3" s="21" t="s">
        <v>1190</v>
      </c>
      <c r="F3" s="21" t="s">
        <v>1191</v>
      </c>
      <c r="G3" s="21" t="s">
        <v>1192</v>
      </c>
      <c r="H3" s="21" t="s">
        <v>1193</v>
      </c>
      <c r="I3" s="21" t="s">
        <v>1194</v>
      </c>
      <c r="J3" s="21" t="s">
        <v>1195</v>
      </c>
      <c r="K3" s="21" t="s">
        <v>1196</v>
      </c>
      <c r="L3" s="21" t="s">
        <v>1197</v>
      </c>
      <c r="M3" s="21" t="s">
        <v>1198</v>
      </c>
      <c r="N3" s="21" t="s">
        <v>1199</v>
      </c>
      <c r="O3" s="21" t="s">
        <v>1200</v>
      </c>
      <c r="P3" s="21" t="s">
        <v>1201</v>
      </c>
      <c r="Q3" s="21" t="s">
        <v>1202</v>
      </c>
      <c r="R3" s="21" t="s">
        <v>1203</v>
      </c>
      <c r="S3" s="21" t="s">
        <v>1204</v>
      </c>
      <c r="T3" s="21" t="s">
        <v>1205</v>
      </c>
      <c r="U3" s="21" t="s">
        <v>1206</v>
      </c>
      <c r="V3" s="21" t="s">
        <v>1207</v>
      </c>
      <c r="W3" s="21" t="s">
        <v>1208</v>
      </c>
      <c r="X3" s="21" t="s">
        <v>1209</v>
      </c>
      <c r="Y3" s="21" t="s">
        <v>1210</v>
      </c>
      <c r="Z3" s="21" t="s">
        <v>1211</v>
      </c>
      <c r="AA3" s="21" t="s">
        <v>1212</v>
      </c>
      <c r="AB3" s="21" t="s">
        <v>1213</v>
      </c>
      <c r="AC3" s="21" t="s">
        <v>1214</v>
      </c>
      <c r="AD3" s="21" t="s">
        <v>1215</v>
      </c>
      <c r="AE3" s="21" t="s">
        <v>1216</v>
      </c>
      <c r="AF3" s="21" t="s">
        <v>1217</v>
      </c>
      <c r="AG3" s="21" t="s">
        <v>1218</v>
      </c>
      <c r="AH3" s="21" t="s">
        <v>1219</v>
      </c>
      <c r="AI3" s="21" t="s">
        <v>1220</v>
      </c>
      <c r="AJ3" s="21" t="s">
        <v>1221</v>
      </c>
      <c r="AK3" s="21" t="s">
        <v>1222</v>
      </c>
      <c r="AL3" s="21" t="s">
        <v>1223</v>
      </c>
      <c r="AM3" s="21" t="s">
        <v>1224</v>
      </c>
      <c r="AN3" s="21" t="s">
        <v>1225</v>
      </c>
    </row>
    <row r="4" spans="1:40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442613749</v>
      </c>
      <c r="F4" s="22">
        <v>0</v>
      </c>
      <c r="G4" s="22">
        <v>135747856</v>
      </c>
      <c r="H4" s="22">
        <v>121677128</v>
      </c>
      <c r="I4" s="22">
        <v>118740928</v>
      </c>
      <c r="J4" s="22">
        <v>1475133</v>
      </c>
      <c r="K4" s="22">
        <v>0</v>
      </c>
      <c r="L4" s="22">
        <v>0</v>
      </c>
      <c r="M4" s="22">
        <v>820254794</v>
      </c>
      <c r="N4" s="22">
        <v>36228620</v>
      </c>
      <c r="O4" s="22">
        <v>176397600</v>
      </c>
      <c r="P4" s="22">
        <v>40426938</v>
      </c>
      <c r="Q4" s="22">
        <v>139472171</v>
      </c>
      <c r="R4" s="22">
        <v>87457814</v>
      </c>
      <c r="S4" s="22">
        <v>26945201</v>
      </c>
      <c r="T4" s="22">
        <v>1327183138</v>
      </c>
      <c r="U4" s="22">
        <v>180039943</v>
      </c>
      <c r="V4" s="22">
        <v>0</v>
      </c>
      <c r="W4" s="22">
        <v>33202533</v>
      </c>
      <c r="X4" s="22">
        <v>31358979</v>
      </c>
      <c r="Y4" s="22">
        <v>28521437</v>
      </c>
      <c r="Z4" s="22">
        <v>510707</v>
      </c>
      <c r="AA4" s="22">
        <v>0</v>
      </c>
      <c r="AB4" s="22">
        <v>0</v>
      </c>
      <c r="AC4" s="22">
        <v>273633599</v>
      </c>
      <c r="AD4" s="22">
        <v>45925285</v>
      </c>
      <c r="AE4" s="22">
        <v>19848834</v>
      </c>
      <c r="AF4" s="22">
        <v>0</v>
      </c>
      <c r="AG4" s="22">
        <v>38648054</v>
      </c>
      <c r="AH4" s="22">
        <v>15220538</v>
      </c>
      <c r="AI4" s="22">
        <v>393276310</v>
      </c>
      <c r="AJ4" s="22">
        <v>933906828</v>
      </c>
      <c r="AK4" s="22">
        <v>66613693</v>
      </c>
      <c r="AL4" s="22">
        <v>2291515</v>
      </c>
      <c r="AM4" s="22">
        <v>865001620</v>
      </c>
      <c r="AN4" s="22">
        <v>0</v>
      </c>
    </row>
    <row r="5" spans="1:40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149448332</v>
      </c>
      <c r="F5" s="22">
        <v>0</v>
      </c>
      <c r="G5" s="22">
        <v>31551027</v>
      </c>
      <c r="H5" s="22">
        <v>18783206</v>
      </c>
      <c r="I5" s="22">
        <v>35440769</v>
      </c>
      <c r="J5" s="22">
        <v>0</v>
      </c>
      <c r="K5" s="22">
        <v>0</v>
      </c>
      <c r="L5" s="22">
        <v>0</v>
      </c>
      <c r="M5" s="22">
        <v>235223334</v>
      </c>
      <c r="N5" s="22">
        <v>1670417</v>
      </c>
      <c r="O5" s="22">
        <v>88868327</v>
      </c>
      <c r="P5" s="22">
        <v>10844358</v>
      </c>
      <c r="Q5" s="22">
        <v>164509297</v>
      </c>
      <c r="R5" s="22">
        <v>28928545</v>
      </c>
      <c r="S5" s="22">
        <v>7064774</v>
      </c>
      <c r="T5" s="22">
        <v>537109052</v>
      </c>
      <c r="U5" s="22">
        <v>79849748</v>
      </c>
      <c r="V5" s="22">
        <v>0</v>
      </c>
      <c r="W5" s="22">
        <v>8761836</v>
      </c>
      <c r="X5" s="22">
        <v>4631998</v>
      </c>
      <c r="Y5" s="22">
        <v>9182967</v>
      </c>
      <c r="Z5" s="22">
        <v>0</v>
      </c>
      <c r="AA5" s="22">
        <v>0</v>
      </c>
      <c r="AB5" s="22">
        <v>0</v>
      </c>
      <c r="AC5" s="22">
        <v>102426549</v>
      </c>
      <c r="AD5" s="22">
        <v>20881810</v>
      </c>
      <c r="AE5" s="22">
        <v>4462070</v>
      </c>
      <c r="AF5" s="22">
        <v>0</v>
      </c>
      <c r="AG5" s="22">
        <v>9142040</v>
      </c>
      <c r="AH5" s="22">
        <v>2087987</v>
      </c>
      <c r="AI5" s="22">
        <v>139000456</v>
      </c>
      <c r="AJ5" s="22">
        <v>398108596</v>
      </c>
      <c r="AK5" s="22">
        <v>37707726</v>
      </c>
      <c r="AL5" s="22">
        <v>1095855</v>
      </c>
      <c r="AM5" s="22">
        <v>359305015</v>
      </c>
      <c r="AN5" s="22">
        <v>0</v>
      </c>
    </row>
    <row r="6" spans="1:40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88286540</v>
      </c>
      <c r="F6" s="22">
        <v>0</v>
      </c>
      <c r="G6" s="22">
        <v>26013082</v>
      </c>
      <c r="H6" s="22">
        <v>28772354</v>
      </c>
      <c r="I6" s="22">
        <v>9356264</v>
      </c>
      <c r="J6" s="22">
        <v>0</v>
      </c>
      <c r="K6" s="22">
        <v>0</v>
      </c>
      <c r="L6" s="22">
        <v>0</v>
      </c>
      <c r="M6" s="22">
        <v>152428240</v>
      </c>
      <c r="N6" s="22">
        <v>6060524</v>
      </c>
      <c r="O6" s="22">
        <v>51939577</v>
      </c>
      <c r="P6" s="22">
        <v>6904440</v>
      </c>
      <c r="Q6" s="22">
        <v>10350006</v>
      </c>
      <c r="R6" s="22">
        <v>17048809</v>
      </c>
      <c r="S6" s="22">
        <v>6614222</v>
      </c>
      <c r="T6" s="22">
        <v>251345818</v>
      </c>
      <c r="U6" s="22">
        <v>62039426</v>
      </c>
      <c r="V6" s="22">
        <v>0</v>
      </c>
      <c r="W6" s="22">
        <v>12563237</v>
      </c>
      <c r="X6" s="22">
        <v>6965261</v>
      </c>
      <c r="Y6" s="22">
        <v>2065718</v>
      </c>
      <c r="Z6" s="22">
        <v>0</v>
      </c>
      <c r="AA6" s="22">
        <v>0</v>
      </c>
      <c r="AB6" s="22">
        <v>0</v>
      </c>
      <c r="AC6" s="22">
        <v>83633642</v>
      </c>
      <c r="AD6" s="22">
        <v>22697700</v>
      </c>
      <c r="AE6" s="22">
        <v>4824305</v>
      </c>
      <c r="AF6" s="22">
        <v>0</v>
      </c>
      <c r="AG6" s="22">
        <v>9060517</v>
      </c>
      <c r="AH6" s="22">
        <v>2930164</v>
      </c>
      <c r="AI6" s="22">
        <v>123146328</v>
      </c>
      <c r="AJ6" s="22">
        <v>128199490</v>
      </c>
      <c r="AK6" s="22">
        <v>2617727</v>
      </c>
      <c r="AL6" s="22">
        <v>2776631</v>
      </c>
      <c r="AM6" s="22">
        <v>122805132</v>
      </c>
      <c r="AN6" s="22">
        <v>0</v>
      </c>
    </row>
    <row r="7" spans="1:40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7598214000</v>
      </c>
      <c r="F7" s="22">
        <v>2106846000</v>
      </c>
      <c r="G7" s="22">
        <v>2778723000</v>
      </c>
      <c r="H7" s="22">
        <v>3818185000</v>
      </c>
      <c r="I7" s="22">
        <v>2821687000</v>
      </c>
      <c r="J7" s="22">
        <v>84222000</v>
      </c>
      <c r="K7" s="22">
        <v>4381000</v>
      </c>
      <c r="L7" s="22">
        <v>0</v>
      </c>
      <c r="M7" s="22">
        <v>19212258000</v>
      </c>
      <c r="N7" s="22">
        <v>1723295000</v>
      </c>
      <c r="O7" s="22">
        <v>3875821000</v>
      </c>
      <c r="P7" s="22">
        <v>732321000</v>
      </c>
      <c r="Q7" s="22">
        <v>2846703000</v>
      </c>
      <c r="R7" s="22">
        <v>1409201000</v>
      </c>
      <c r="S7" s="22">
        <v>1726111000</v>
      </c>
      <c r="T7" s="22">
        <v>31525710000</v>
      </c>
      <c r="U7" s="22">
        <v>3805366000</v>
      </c>
      <c r="V7" s="22">
        <v>886554000</v>
      </c>
      <c r="W7" s="22">
        <v>871351000</v>
      </c>
      <c r="X7" s="22">
        <v>996471000</v>
      </c>
      <c r="Y7" s="22">
        <v>667192000</v>
      </c>
      <c r="Z7" s="22">
        <v>42344000</v>
      </c>
      <c r="AA7" s="22">
        <v>124000</v>
      </c>
      <c r="AB7" s="22">
        <v>0</v>
      </c>
      <c r="AC7" s="22">
        <v>7269402000</v>
      </c>
      <c r="AD7" s="22">
        <v>1645873000</v>
      </c>
      <c r="AE7" s="22">
        <v>542442000</v>
      </c>
      <c r="AF7" s="22">
        <v>0</v>
      </c>
      <c r="AG7" s="22">
        <v>833454000</v>
      </c>
      <c r="AH7" s="22">
        <v>914559000</v>
      </c>
      <c r="AI7" s="22">
        <v>11205730000</v>
      </c>
      <c r="AJ7" s="22">
        <v>20319980000</v>
      </c>
      <c r="AK7" s="22">
        <v>2700337000</v>
      </c>
      <c r="AL7" s="22">
        <v>326466000</v>
      </c>
      <c r="AM7" s="22">
        <v>17293177000</v>
      </c>
      <c r="AN7" s="22">
        <v>0</v>
      </c>
    </row>
    <row r="8" spans="1:40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134666621</v>
      </c>
      <c r="F8" s="22">
        <v>0</v>
      </c>
      <c r="G8" s="22">
        <v>54836106</v>
      </c>
      <c r="H8" s="22">
        <v>84924407</v>
      </c>
      <c r="I8" s="22">
        <v>34788684</v>
      </c>
      <c r="J8" s="22">
        <v>1048581</v>
      </c>
      <c r="K8" s="22">
        <v>0</v>
      </c>
      <c r="L8" s="22">
        <v>0</v>
      </c>
      <c r="M8" s="22">
        <v>310264399</v>
      </c>
      <c r="N8" s="22">
        <v>656268</v>
      </c>
      <c r="O8" s="22">
        <v>108223174</v>
      </c>
      <c r="P8" s="22">
        <v>14245486</v>
      </c>
      <c r="Q8" s="22">
        <v>7535411</v>
      </c>
      <c r="R8" s="22">
        <v>24371430</v>
      </c>
      <c r="S8" s="22">
        <v>7906750</v>
      </c>
      <c r="T8" s="22">
        <v>473202918</v>
      </c>
      <c r="U8" s="22">
        <v>72595936</v>
      </c>
      <c r="V8" s="22">
        <v>0</v>
      </c>
      <c r="W8" s="22">
        <v>22593415</v>
      </c>
      <c r="X8" s="22">
        <v>17987389</v>
      </c>
      <c r="Y8" s="22">
        <v>11225431</v>
      </c>
      <c r="Z8" s="22">
        <v>418765</v>
      </c>
      <c r="AA8" s="22">
        <v>0</v>
      </c>
      <c r="AB8" s="22">
        <v>0</v>
      </c>
      <c r="AC8" s="22">
        <v>124820936</v>
      </c>
      <c r="AD8" s="22">
        <v>29490472</v>
      </c>
      <c r="AE8" s="22">
        <v>8135292</v>
      </c>
      <c r="AF8" s="22">
        <v>0</v>
      </c>
      <c r="AG8" s="22">
        <v>16570315</v>
      </c>
      <c r="AH8" s="22">
        <v>3930548</v>
      </c>
      <c r="AI8" s="22">
        <v>182947563</v>
      </c>
      <c r="AJ8" s="22">
        <v>290255355</v>
      </c>
      <c r="AK8" s="22">
        <v>23542021</v>
      </c>
      <c r="AL8" s="22">
        <v>9764361</v>
      </c>
      <c r="AM8" s="22">
        <v>256948973</v>
      </c>
      <c r="AN8" s="22">
        <v>0</v>
      </c>
    </row>
    <row r="9" spans="1:40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111747498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111747498</v>
      </c>
      <c r="N9" s="22">
        <v>0</v>
      </c>
      <c r="O9" s="22">
        <v>26532387</v>
      </c>
      <c r="P9" s="22">
        <v>16057723</v>
      </c>
      <c r="Q9" s="22">
        <v>30959849</v>
      </c>
      <c r="R9" s="22">
        <v>15969369</v>
      </c>
      <c r="S9" s="22">
        <v>8474632</v>
      </c>
      <c r="T9" s="22">
        <v>209741458</v>
      </c>
      <c r="U9" s="22">
        <v>70030395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70030395</v>
      </c>
      <c r="AD9" s="22">
        <v>7222937</v>
      </c>
      <c r="AE9" s="22">
        <v>9197350</v>
      </c>
      <c r="AF9" s="22">
        <v>0</v>
      </c>
      <c r="AG9" s="22">
        <v>6469093</v>
      </c>
      <c r="AH9" s="22">
        <v>5322473</v>
      </c>
      <c r="AI9" s="22">
        <v>98242248</v>
      </c>
      <c r="AJ9" s="22">
        <v>111499210</v>
      </c>
      <c r="AK9" s="22">
        <v>903642</v>
      </c>
      <c r="AL9" s="22">
        <v>0</v>
      </c>
      <c r="AM9" s="22">
        <v>110595568</v>
      </c>
      <c r="AN9" s="22">
        <v>0</v>
      </c>
    </row>
    <row r="10" spans="1:40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152637011</v>
      </c>
      <c r="F10" s="22">
        <v>0</v>
      </c>
      <c r="G10" s="22">
        <v>41891917</v>
      </c>
      <c r="H10" s="22">
        <v>30074084</v>
      </c>
      <c r="I10" s="22">
        <v>26134132</v>
      </c>
      <c r="J10" s="22">
        <v>0</v>
      </c>
      <c r="K10" s="22">
        <v>0</v>
      </c>
      <c r="L10" s="22">
        <v>0</v>
      </c>
      <c r="M10" s="22">
        <v>250737144</v>
      </c>
      <c r="N10" s="22">
        <v>24256721</v>
      </c>
      <c r="O10" s="22">
        <v>103368020</v>
      </c>
      <c r="P10" s="22">
        <v>17618497</v>
      </c>
      <c r="Q10" s="22">
        <v>41048045</v>
      </c>
      <c r="R10" s="22">
        <v>28145306</v>
      </c>
      <c r="S10" s="22">
        <v>10870924</v>
      </c>
      <c r="T10" s="22">
        <v>476044657</v>
      </c>
      <c r="U10" s="22">
        <v>84077954</v>
      </c>
      <c r="V10" s="22">
        <v>0</v>
      </c>
      <c r="W10" s="22">
        <v>14478504</v>
      </c>
      <c r="X10" s="22">
        <v>12272688</v>
      </c>
      <c r="Y10" s="22">
        <v>6084037</v>
      </c>
      <c r="Z10" s="22">
        <v>0</v>
      </c>
      <c r="AA10" s="22">
        <v>0</v>
      </c>
      <c r="AB10" s="22">
        <v>0</v>
      </c>
      <c r="AC10" s="22">
        <v>116913183</v>
      </c>
      <c r="AD10" s="22">
        <v>21984069</v>
      </c>
      <c r="AE10" s="22">
        <v>8732356</v>
      </c>
      <c r="AF10" s="22">
        <v>0</v>
      </c>
      <c r="AG10" s="22">
        <v>7259650</v>
      </c>
      <c r="AH10" s="22">
        <v>5269973</v>
      </c>
      <c r="AI10" s="22">
        <v>160159231</v>
      </c>
      <c r="AJ10" s="22">
        <v>315885426</v>
      </c>
      <c r="AK10" s="22">
        <v>50916325</v>
      </c>
      <c r="AL10" s="22">
        <v>4680391</v>
      </c>
      <c r="AM10" s="22">
        <v>260288710</v>
      </c>
      <c r="AN10" s="22">
        <v>0</v>
      </c>
    </row>
    <row r="11" spans="1:40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9739727000</v>
      </c>
      <c r="F11" s="22">
        <v>2091320000</v>
      </c>
      <c r="G11" s="22">
        <v>0</v>
      </c>
      <c r="H11" s="22">
        <v>0</v>
      </c>
      <c r="I11" s="22">
        <v>40980000</v>
      </c>
      <c r="J11" s="22">
        <v>16302000</v>
      </c>
      <c r="K11" s="22">
        <v>0</v>
      </c>
      <c r="L11" s="22">
        <v>13498000</v>
      </c>
      <c r="M11" s="22">
        <v>11901827000</v>
      </c>
      <c r="N11" s="22">
        <v>1305809000</v>
      </c>
      <c r="O11" s="22">
        <v>4437697000</v>
      </c>
      <c r="P11" s="22">
        <v>1092018000</v>
      </c>
      <c r="Q11" s="22">
        <v>2139406000</v>
      </c>
      <c r="R11" s="22">
        <v>1987563000</v>
      </c>
      <c r="S11" s="22">
        <v>1626337000</v>
      </c>
      <c r="T11" s="22">
        <v>24490657000</v>
      </c>
      <c r="U11" s="22">
        <v>4606930000</v>
      </c>
      <c r="V11" s="22">
        <v>591687000</v>
      </c>
      <c r="W11" s="22">
        <v>0</v>
      </c>
      <c r="X11" s="22">
        <v>0</v>
      </c>
      <c r="Y11" s="22">
        <v>1944000</v>
      </c>
      <c r="Z11" s="22">
        <v>5691000</v>
      </c>
      <c r="AA11" s="22">
        <v>0</v>
      </c>
      <c r="AB11" s="22">
        <v>667000</v>
      </c>
      <c r="AC11" s="22">
        <v>5206919000</v>
      </c>
      <c r="AD11" s="22">
        <v>1963867000</v>
      </c>
      <c r="AE11" s="22">
        <v>689015000</v>
      </c>
      <c r="AF11" s="22">
        <v>0</v>
      </c>
      <c r="AG11" s="22">
        <v>731823000</v>
      </c>
      <c r="AH11" s="22">
        <v>830182000</v>
      </c>
      <c r="AI11" s="22">
        <v>9421806000</v>
      </c>
      <c r="AJ11" s="22">
        <v>15068851000</v>
      </c>
      <c r="AK11" s="22">
        <v>4070503000</v>
      </c>
      <c r="AL11" s="22">
        <v>203911000</v>
      </c>
      <c r="AM11" s="22">
        <v>10794437000</v>
      </c>
      <c r="AN11" s="22">
        <v>0</v>
      </c>
    </row>
    <row r="12" spans="1:40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236868000</v>
      </c>
      <c r="F12" s="22">
        <v>0</v>
      </c>
      <c r="G12" s="22">
        <v>67095000</v>
      </c>
      <c r="H12" s="22">
        <v>70927000</v>
      </c>
      <c r="I12" s="22">
        <v>81472000</v>
      </c>
      <c r="J12" s="22">
        <v>1485000</v>
      </c>
      <c r="K12" s="22">
        <v>0</v>
      </c>
      <c r="L12" s="22">
        <v>0</v>
      </c>
      <c r="M12" s="22">
        <v>457847000</v>
      </c>
      <c r="N12" s="22">
        <v>8780000</v>
      </c>
      <c r="O12" s="22">
        <v>97664000</v>
      </c>
      <c r="P12" s="22">
        <v>28323000</v>
      </c>
      <c r="Q12" s="22">
        <v>118250000</v>
      </c>
      <c r="R12" s="22">
        <v>32863000</v>
      </c>
      <c r="S12" s="22">
        <v>8142000</v>
      </c>
      <c r="T12" s="22">
        <v>751869000</v>
      </c>
      <c r="U12" s="22">
        <v>110592000</v>
      </c>
      <c r="V12" s="22">
        <v>0</v>
      </c>
      <c r="W12" s="22">
        <v>14809000</v>
      </c>
      <c r="X12" s="22">
        <v>17006000</v>
      </c>
      <c r="Y12" s="22">
        <v>15300000</v>
      </c>
      <c r="Z12" s="22">
        <v>932000</v>
      </c>
      <c r="AA12" s="22">
        <v>0</v>
      </c>
      <c r="AB12" s="22">
        <v>0</v>
      </c>
      <c r="AC12" s="22">
        <v>158639000</v>
      </c>
      <c r="AD12" s="22">
        <v>31210000</v>
      </c>
      <c r="AE12" s="22">
        <v>16156000</v>
      </c>
      <c r="AF12" s="22">
        <v>0</v>
      </c>
      <c r="AG12" s="22">
        <v>16708000</v>
      </c>
      <c r="AH12" s="22">
        <v>4335000</v>
      </c>
      <c r="AI12" s="22">
        <v>227048000</v>
      </c>
      <c r="AJ12" s="22">
        <v>524821000</v>
      </c>
      <c r="AK12" s="22">
        <v>21618000</v>
      </c>
      <c r="AL12" s="22">
        <v>3553000</v>
      </c>
      <c r="AM12" s="22">
        <v>499650000</v>
      </c>
      <c r="AN12" s="22">
        <v>0</v>
      </c>
    </row>
    <row r="13" spans="1:40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484678126</v>
      </c>
      <c r="F13" s="22">
        <v>0</v>
      </c>
      <c r="G13" s="22">
        <v>0</v>
      </c>
      <c r="H13" s="22">
        <v>0</v>
      </c>
      <c r="I13" s="22">
        <v>115790625</v>
      </c>
      <c r="J13" s="22">
        <v>367404</v>
      </c>
      <c r="K13" s="22">
        <v>0</v>
      </c>
      <c r="L13" s="22">
        <v>0</v>
      </c>
      <c r="M13" s="22">
        <v>600836155</v>
      </c>
      <c r="N13" s="22">
        <v>4050057</v>
      </c>
      <c r="O13" s="22">
        <v>324582554</v>
      </c>
      <c r="P13" s="22">
        <v>44610416</v>
      </c>
      <c r="Q13" s="22">
        <v>92585391</v>
      </c>
      <c r="R13" s="22">
        <v>84913373</v>
      </c>
      <c r="S13" s="22">
        <v>28129808</v>
      </c>
      <c r="T13" s="22">
        <v>1179707754</v>
      </c>
      <c r="U13" s="22">
        <v>206870179</v>
      </c>
      <c r="V13" s="22">
        <v>0</v>
      </c>
      <c r="W13" s="22">
        <v>0</v>
      </c>
      <c r="X13" s="22">
        <v>0</v>
      </c>
      <c r="Y13" s="22">
        <v>24954248</v>
      </c>
      <c r="Z13" s="22">
        <v>84819</v>
      </c>
      <c r="AA13" s="22">
        <v>0</v>
      </c>
      <c r="AB13" s="22">
        <v>0</v>
      </c>
      <c r="AC13" s="22">
        <v>231909246</v>
      </c>
      <c r="AD13" s="22">
        <v>108925577</v>
      </c>
      <c r="AE13" s="22">
        <v>22292362</v>
      </c>
      <c r="AF13" s="22">
        <v>0</v>
      </c>
      <c r="AG13" s="22">
        <v>46205257</v>
      </c>
      <c r="AH13" s="22">
        <v>12721087</v>
      </c>
      <c r="AI13" s="22">
        <v>422053529</v>
      </c>
      <c r="AJ13" s="22">
        <v>757654225</v>
      </c>
      <c r="AK13" s="22">
        <v>130727629</v>
      </c>
      <c r="AL13" s="22">
        <v>26052297</v>
      </c>
      <c r="AM13" s="22">
        <v>600874299</v>
      </c>
      <c r="AN13" s="22">
        <v>0</v>
      </c>
    </row>
    <row r="14" spans="1:40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105749026</v>
      </c>
      <c r="F14" s="22">
        <v>0</v>
      </c>
      <c r="G14" s="22">
        <v>30133210</v>
      </c>
      <c r="H14" s="22">
        <v>34014195</v>
      </c>
      <c r="I14" s="22">
        <v>22104070</v>
      </c>
      <c r="J14" s="22">
        <v>0</v>
      </c>
      <c r="K14" s="22">
        <v>0</v>
      </c>
      <c r="L14" s="22">
        <v>0</v>
      </c>
      <c r="M14" s="22">
        <v>192000501</v>
      </c>
      <c r="N14" s="22">
        <v>7030188</v>
      </c>
      <c r="O14" s="22">
        <v>55216148</v>
      </c>
      <c r="P14" s="22">
        <v>8738804</v>
      </c>
      <c r="Q14" s="22">
        <v>15756764</v>
      </c>
      <c r="R14" s="22">
        <v>12339157</v>
      </c>
      <c r="S14" s="22">
        <v>7374255</v>
      </c>
      <c r="T14" s="22">
        <v>298455817</v>
      </c>
      <c r="U14" s="22">
        <v>55098273</v>
      </c>
      <c r="V14" s="22">
        <v>0</v>
      </c>
      <c r="W14" s="22">
        <v>7228723</v>
      </c>
      <c r="X14" s="22">
        <v>8002242</v>
      </c>
      <c r="Y14" s="22">
        <v>5369954</v>
      </c>
      <c r="Z14" s="22">
        <v>0</v>
      </c>
      <c r="AA14" s="22">
        <v>0</v>
      </c>
      <c r="AB14" s="22">
        <v>0</v>
      </c>
      <c r="AC14" s="22">
        <v>75699192</v>
      </c>
      <c r="AD14" s="22">
        <v>18315611</v>
      </c>
      <c r="AE14" s="22">
        <v>5499028</v>
      </c>
      <c r="AF14" s="22">
        <v>0</v>
      </c>
      <c r="AG14" s="22">
        <v>5282606</v>
      </c>
      <c r="AH14" s="22">
        <v>4461561</v>
      </c>
      <c r="AI14" s="22">
        <v>109257998</v>
      </c>
      <c r="AJ14" s="22">
        <v>189197819</v>
      </c>
      <c r="AK14" s="22">
        <v>22701258</v>
      </c>
      <c r="AL14" s="22">
        <v>418641</v>
      </c>
      <c r="AM14" s="22">
        <v>166077920</v>
      </c>
      <c r="AN14" s="22">
        <v>0</v>
      </c>
    </row>
    <row r="15" spans="1:40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386851421</v>
      </c>
      <c r="F15" s="22">
        <v>0</v>
      </c>
      <c r="G15" s="22">
        <v>190766709</v>
      </c>
      <c r="H15" s="22">
        <v>165716744</v>
      </c>
      <c r="I15" s="22">
        <v>233140573</v>
      </c>
      <c r="J15" s="22">
        <v>0</v>
      </c>
      <c r="K15" s="22">
        <v>0</v>
      </c>
      <c r="L15" s="22">
        <v>0</v>
      </c>
      <c r="M15" s="22">
        <v>976475447</v>
      </c>
      <c r="N15" s="22">
        <v>48374346</v>
      </c>
      <c r="O15" s="22">
        <v>166237181</v>
      </c>
      <c r="P15" s="22">
        <v>28826234</v>
      </c>
      <c r="Q15" s="22">
        <v>141592243</v>
      </c>
      <c r="R15" s="22">
        <v>38828496</v>
      </c>
      <c r="S15" s="22">
        <v>15804814</v>
      </c>
      <c r="T15" s="22">
        <v>1416138761</v>
      </c>
      <c r="U15" s="22">
        <v>209321940</v>
      </c>
      <c r="V15" s="22">
        <v>0</v>
      </c>
      <c r="W15" s="22">
        <v>46889673</v>
      </c>
      <c r="X15" s="22">
        <v>41311600</v>
      </c>
      <c r="Y15" s="22">
        <v>57306719</v>
      </c>
      <c r="Z15" s="22">
        <v>0</v>
      </c>
      <c r="AA15" s="22">
        <v>0</v>
      </c>
      <c r="AB15" s="22">
        <v>0</v>
      </c>
      <c r="AC15" s="22">
        <v>354829932</v>
      </c>
      <c r="AD15" s="22">
        <v>52376191</v>
      </c>
      <c r="AE15" s="22">
        <v>15312857</v>
      </c>
      <c r="AF15" s="22">
        <v>0</v>
      </c>
      <c r="AG15" s="22">
        <v>17332753</v>
      </c>
      <c r="AH15" s="22">
        <v>8981685</v>
      </c>
      <c r="AI15" s="22">
        <v>448833418</v>
      </c>
      <c r="AJ15" s="22">
        <v>967305343</v>
      </c>
      <c r="AK15" s="22">
        <v>74997147</v>
      </c>
      <c r="AL15" s="22">
        <v>1208828</v>
      </c>
      <c r="AM15" s="22">
        <v>891099368</v>
      </c>
      <c r="AN15" s="22">
        <v>0</v>
      </c>
    </row>
    <row r="16" spans="1:40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591597000</v>
      </c>
      <c r="F16" s="22">
        <v>0</v>
      </c>
      <c r="G16" s="22">
        <v>279669000</v>
      </c>
      <c r="H16" s="22">
        <v>236467000</v>
      </c>
      <c r="I16" s="22">
        <v>220788000</v>
      </c>
      <c r="J16" s="22">
        <v>10889000</v>
      </c>
      <c r="K16" s="22">
        <v>270257000</v>
      </c>
      <c r="L16" s="22">
        <v>0</v>
      </c>
      <c r="M16" s="22">
        <v>1609667000</v>
      </c>
      <c r="N16" s="22">
        <v>35233000</v>
      </c>
      <c r="O16" s="22">
        <v>640401000</v>
      </c>
      <c r="P16" s="22">
        <v>182870000</v>
      </c>
      <c r="Q16" s="22">
        <v>139715000</v>
      </c>
      <c r="R16" s="22">
        <v>157555000</v>
      </c>
      <c r="S16" s="22">
        <v>97865000</v>
      </c>
      <c r="T16" s="22">
        <v>2863306000</v>
      </c>
      <c r="U16" s="22">
        <v>265697000</v>
      </c>
      <c r="V16" s="22">
        <v>0</v>
      </c>
      <c r="W16" s="22">
        <v>80021000</v>
      </c>
      <c r="X16" s="22">
        <v>65104000</v>
      </c>
      <c r="Y16" s="22">
        <v>55779000</v>
      </c>
      <c r="Z16" s="22">
        <v>1522000</v>
      </c>
      <c r="AA16" s="22">
        <v>113195000</v>
      </c>
      <c r="AB16" s="22">
        <v>0</v>
      </c>
      <c r="AC16" s="22">
        <v>581318000</v>
      </c>
      <c r="AD16" s="22">
        <v>178540000</v>
      </c>
      <c r="AE16" s="22">
        <v>86119000</v>
      </c>
      <c r="AF16" s="22">
        <v>0</v>
      </c>
      <c r="AG16" s="22">
        <v>61892000</v>
      </c>
      <c r="AH16" s="22">
        <v>51839000</v>
      </c>
      <c r="AI16" s="22">
        <v>959708000</v>
      </c>
      <c r="AJ16" s="22">
        <v>1903598000</v>
      </c>
      <c r="AK16" s="22">
        <v>201238000</v>
      </c>
      <c r="AL16" s="22">
        <v>54755000</v>
      </c>
      <c r="AM16" s="22">
        <v>1647605000</v>
      </c>
      <c r="AN16" s="22">
        <v>0</v>
      </c>
    </row>
    <row r="17" spans="1:40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269343607</v>
      </c>
      <c r="F17" s="22">
        <v>0</v>
      </c>
      <c r="G17" s="22">
        <v>155149122</v>
      </c>
      <c r="H17" s="22">
        <v>141250531</v>
      </c>
      <c r="I17" s="22">
        <v>85477578</v>
      </c>
      <c r="J17" s="22">
        <v>0</v>
      </c>
      <c r="K17" s="22">
        <v>0</v>
      </c>
      <c r="L17" s="22">
        <v>0</v>
      </c>
      <c r="M17" s="22">
        <v>651220838</v>
      </c>
      <c r="N17" s="22">
        <v>23514561</v>
      </c>
      <c r="O17" s="22">
        <v>146340114</v>
      </c>
      <c r="P17" s="22">
        <v>36261656</v>
      </c>
      <c r="Q17" s="22">
        <v>31439149</v>
      </c>
      <c r="R17" s="22">
        <v>30617360</v>
      </c>
      <c r="S17" s="22">
        <v>12330055</v>
      </c>
      <c r="T17" s="22">
        <v>931723733</v>
      </c>
      <c r="U17" s="22">
        <v>120802577</v>
      </c>
      <c r="V17" s="22">
        <v>0</v>
      </c>
      <c r="W17" s="22">
        <v>80843833</v>
      </c>
      <c r="X17" s="22">
        <v>35223064</v>
      </c>
      <c r="Y17" s="22">
        <v>24094056</v>
      </c>
      <c r="Z17" s="22">
        <v>0</v>
      </c>
      <c r="AA17" s="22">
        <v>0</v>
      </c>
      <c r="AB17" s="22">
        <v>0</v>
      </c>
      <c r="AC17" s="22">
        <v>260963530</v>
      </c>
      <c r="AD17" s="22">
        <v>52711945</v>
      </c>
      <c r="AE17" s="22">
        <v>24576744</v>
      </c>
      <c r="AF17" s="22">
        <v>0</v>
      </c>
      <c r="AG17" s="22">
        <v>12737315</v>
      </c>
      <c r="AH17" s="22">
        <v>7782168</v>
      </c>
      <c r="AI17" s="22">
        <v>358771702</v>
      </c>
      <c r="AJ17" s="22">
        <v>572952031</v>
      </c>
      <c r="AK17" s="22">
        <v>55893041</v>
      </c>
      <c r="AL17" s="22">
        <v>4658230</v>
      </c>
      <c r="AM17" s="22">
        <v>512400760</v>
      </c>
      <c r="AN17" s="22">
        <v>0</v>
      </c>
    </row>
    <row r="18" spans="1:40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430677000</v>
      </c>
      <c r="F18" s="22">
        <v>0</v>
      </c>
      <c r="G18" s="22">
        <v>235668000</v>
      </c>
      <c r="H18" s="22">
        <v>226809000</v>
      </c>
      <c r="I18" s="22">
        <v>205416000</v>
      </c>
      <c r="J18" s="22">
        <v>0</v>
      </c>
      <c r="K18" s="22">
        <v>516595000</v>
      </c>
      <c r="L18" s="22">
        <v>766175000</v>
      </c>
      <c r="M18" s="22">
        <v>2381340000</v>
      </c>
      <c r="N18" s="22">
        <v>45965000</v>
      </c>
      <c r="O18" s="22">
        <v>388111000</v>
      </c>
      <c r="P18" s="22">
        <v>139335000</v>
      </c>
      <c r="Q18" s="22">
        <v>49018000</v>
      </c>
      <c r="R18" s="22">
        <v>174445000</v>
      </c>
      <c r="S18" s="22">
        <v>58383000</v>
      </c>
      <c r="T18" s="22">
        <v>3236597000</v>
      </c>
      <c r="U18" s="22">
        <v>266024000</v>
      </c>
      <c r="V18" s="22">
        <v>0</v>
      </c>
      <c r="W18" s="22">
        <v>79040000</v>
      </c>
      <c r="X18" s="22">
        <v>74616000</v>
      </c>
      <c r="Y18" s="22">
        <v>67389000</v>
      </c>
      <c r="Z18" s="22">
        <v>0</v>
      </c>
      <c r="AA18" s="22">
        <v>284608000</v>
      </c>
      <c r="AB18" s="22">
        <v>683152000</v>
      </c>
      <c r="AC18" s="22">
        <v>1454829000</v>
      </c>
      <c r="AD18" s="22">
        <v>139812000</v>
      </c>
      <c r="AE18" s="22">
        <v>87105000</v>
      </c>
      <c r="AF18" s="22">
        <v>315000</v>
      </c>
      <c r="AG18" s="22">
        <v>83436000</v>
      </c>
      <c r="AH18" s="22">
        <v>35651000</v>
      </c>
      <c r="AI18" s="22">
        <v>1801148000</v>
      </c>
      <c r="AJ18" s="22">
        <v>1435449000</v>
      </c>
      <c r="AK18" s="22">
        <v>389654000</v>
      </c>
      <c r="AL18" s="22">
        <v>254568000</v>
      </c>
      <c r="AM18" s="22">
        <v>791227000</v>
      </c>
      <c r="AN18" s="22">
        <v>0</v>
      </c>
    </row>
    <row r="19" spans="1:40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977262289</v>
      </c>
      <c r="F19" s="22">
        <v>0</v>
      </c>
      <c r="G19" s="22">
        <v>398978052</v>
      </c>
      <c r="H19" s="22">
        <v>408765908</v>
      </c>
      <c r="I19" s="22">
        <v>321966616</v>
      </c>
      <c r="J19" s="22">
        <v>2645864</v>
      </c>
      <c r="K19" s="22">
        <v>177903885</v>
      </c>
      <c r="L19" s="22">
        <v>0</v>
      </c>
      <c r="M19" s="22">
        <v>2287522614</v>
      </c>
      <c r="N19" s="22">
        <v>86044778</v>
      </c>
      <c r="O19" s="22">
        <v>464889306</v>
      </c>
      <c r="P19" s="22">
        <v>138245303</v>
      </c>
      <c r="Q19" s="22">
        <v>373200003</v>
      </c>
      <c r="R19" s="22">
        <v>160753690</v>
      </c>
      <c r="S19" s="22">
        <v>75388189</v>
      </c>
      <c r="T19" s="22">
        <v>3586043883</v>
      </c>
      <c r="U19" s="22">
        <v>567249638</v>
      </c>
      <c r="V19" s="22">
        <v>0</v>
      </c>
      <c r="W19" s="22">
        <v>126741274</v>
      </c>
      <c r="X19" s="22">
        <v>154068565</v>
      </c>
      <c r="Y19" s="22">
        <v>86849966</v>
      </c>
      <c r="Z19" s="22">
        <v>1413113</v>
      </c>
      <c r="AA19" s="22">
        <v>61714918</v>
      </c>
      <c r="AB19" s="22">
        <v>0</v>
      </c>
      <c r="AC19" s="22">
        <v>998037474</v>
      </c>
      <c r="AD19" s="22">
        <v>178035402</v>
      </c>
      <c r="AE19" s="22">
        <v>87288774</v>
      </c>
      <c r="AF19" s="22">
        <v>0</v>
      </c>
      <c r="AG19" s="22">
        <v>76981896</v>
      </c>
      <c r="AH19" s="22">
        <v>41616695</v>
      </c>
      <c r="AI19" s="22">
        <v>1381960241</v>
      </c>
      <c r="AJ19" s="22">
        <v>2204083642</v>
      </c>
      <c r="AK19" s="22">
        <v>254383791</v>
      </c>
      <c r="AL19" s="22">
        <v>10296278</v>
      </c>
      <c r="AM19" s="22">
        <v>1939403573</v>
      </c>
      <c r="AN19" s="22">
        <v>0</v>
      </c>
    </row>
    <row r="20" spans="1:40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214383282</v>
      </c>
      <c r="F20" s="22">
        <v>0</v>
      </c>
      <c r="G20" s="22">
        <v>126103501</v>
      </c>
      <c r="H20" s="22">
        <v>48089081</v>
      </c>
      <c r="I20" s="22">
        <v>91869945</v>
      </c>
      <c r="J20" s="22">
        <v>0</v>
      </c>
      <c r="K20" s="22">
        <v>0</v>
      </c>
      <c r="L20" s="22">
        <v>0</v>
      </c>
      <c r="M20" s="22">
        <v>480445809</v>
      </c>
      <c r="N20" s="22">
        <v>41055869</v>
      </c>
      <c r="O20" s="22">
        <v>106757608</v>
      </c>
      <c r="P20" s="22">
        <v>32505339</v>
      </c>
      <c r="Q20" s="22">
        <v>188687094</v>
      </c>
      <c r="R20" s="22">
        <v>29697971</v>
      </c>
      <c r="S20" s="22">
        <v>13337901</v>
      </c>
      <c r="T20" s="22">
        <v>892487591</v>
      </c>
      <c r="U20" s="22">
        <v>97051288</v>
      </c>
      <c r="V20" s="22">
        <v>0</v>
      </c>
      <c r="W20" s="22">
        <v>47454447</v>
      </c>
      <c r="X20" s="22">
        <v>16272521</v>
      </c>
      <c r="Y20" s="22">
        <v>26690928</v>
      </c>
      <c r="Z20" s="22">
        <v>0</v>
      </c>
      <c r="AA20" s="22">
        <v>0</v>
      </c>
      <c r="AB20" s="22">
        <v>0</v>
      </c>
      <c r="AC20" s="22">
        <v>187469184</v>
      </c>
      <c r="AD20" s="22">
        <v>27552383</v>
      </c>
      <c r="AE20" s="22">
        <v>21592201</v>
      </c>
      <c r="AF20" s="22">
        <v>0</v>
      </c>
      <c r="AG20" s="22">
        <v>16052621</v>
      </c>
      <c r="AH20" s="22">
        <v>5692855</v>
      </c>
      <c r="AI20" s="22">
        <v>258359244</v>
      </c>
      <c r="AJ20" s="22">
        <v>634128347</v>
      </c>
      <c r="AK20" s="22">
        <v>36475566</v>
      </c>
      <c r="AL20" s="22">
        <v>531191</v>
      </c>
      <c r="AM20" s="22">
        <v>597121590</v>
      </c>
      <c r="AN20" s="22">
        <v>0</v>
      </c>
    </row>
    <row r="21" spans="1:40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518706941</v>
      </c>
      <c r="F21" s="22">
        <v>1022211</v>
      </c>
      <c r="G21" s="22">
        <v>140115311</v>
      </c>
      <c r="H21" s="22">
        <v>132482239</v>
      </c>
      <c r="I21" s="22">
        <v>173710836</v>
      </c>
      <c r="J21" s="22">
        <v>0</v>
      </c>
      <c r="K21" s="22">
        <v>0</v>
      </c>
      <c r="L21" s="22">
        <v>0</v>
      </c>
      <c r="M21" s="22">
        <v>966037538</v>
      </c>
      <c r="N21" s="22">
        <v>25514967</v>
      </c>
      <c r="O21" s="22">
        <v>220971249</v>
      </c>
      <c r="P21" s="22">
        <v>43977215</v>
      </c>
      <c r="Q21" s="22">
        <v>454524854</v>
      </c>
      <c r="R21" s="22">
        <v>123450279</v>
      </c>
      <c r="S21" s="22">
        <v>53704786</v>
      </c>
      <c r="T21" s="22">
        <v>1888180888</v>
      </c>
      <c r="U21" s="22">
        <v>255019987</v>
      </c>
      <c r="V21" s="22">
        <v>89096</v>
      </c>
      <c r="W21" s="22">
        <v>51219318</v>
      </c>
      <c r="X21" s="22">
        <v>27608139</v>
      </c>
      <c r="Y21" s="22">
        <v>37688167</v>
      </c>
      <c r="Z21" s="22">
        <v>0</v>
      </c>
      <c r="AA21" s="22">
        <v>0</v>
      </c>
      <c r="AB21" s="22">
        <v>0</v>
      </c>
      <c r="AC21" s="22">
        <v>371624707</v>
      </c>
      <c r="AD21" s="22">
        <v>91164998</v>
      </c>
      <c r="AE21" s="22">
        <v>25738918</v>
      </c>
      <c r="AF21" s="22">
        <v>0</v>
      </c>
      <c r="AG21" s="22">
        <v>52140067</v>
      </c>
      <c r="AH21" s="22">
        <v>30191668</v>
      </c>
      <c r="AI21" s="22">
        <v>570860358</v>
      </c>
      <c r="AJ21" s="22">
        <v>1317320530</v>
      </c>
      <c r="AK21" s="22">
        <v>90496777</v>
      </c>
      <c r="AL21" s="22">
        <v>2257777</v>
      </c>
      <c r="AM21" s="22">
        <v>1224565976</v>
      </c>
      <c r="AN21" s="22">
        <v>0</v>
      </c>
    </row>
    <row r="22" spans="1:40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64482709</v>
      </c>
      <c r="F22" s="22">
        <v>0</v>
      </c>
      <c r="G22" s="22">
        <v>64427014</v>
      </c>
      <c r="H22" s="22">
        <v>25834478</v>
      </c>
      <c r="I22" s="22">
        <v>12894498</v>
      </c>
      <c r="J22" s="22">
        <v>170923</v>
      </c>
      <c r="K22" s="22">
        <v>0</v>
      </c>
      <c r="L22" s="22">
        <v>0</v>
      </c>
      <c r="M22" s="22">
        <v>167809622</v>
      </c>
      <c r="N22" s="22">
        <v>16159601</v>
      </c>
      <c r="O22" s="22">
        <v>43178635</v>
      </c>
      <c r="P22" s="22">
        <v>12835793</v>
      </c>
      <c r="Q22" s="22">
        <v>2852885</v>
      </c>
      <c r="R22" s="22">
        <v>19000138</v>
      </c>
      <c r="S22" s="22">
        <v>5030556</v>
      </c>
      <c r="T22" s="22">
        <v>266867230</v>
      </c>
      <c r="U22" s="22">
        <v>29894149</v>
      </c>
      <c r="V22" s="22">
        <v>0</v>
      </c>
      <c r="W22" s="22">
        <v>27350387</v>
      </c>
      <c r="X22" s="22">
        <v>9653330</v>
      </c>
      <c r="Y22" s="22">
        <v>4764253</v>
      </c>
      <c r="Z22" s="22">
        <v>125290</v>
      </c>
      <c r="AA22" s="22">
        <v>0</v>
      </c>
      <c r="AB22" s="22">
        <v>0</v>
      </c>
      <c r="AC22" s="22">
        <v>71787409</v>
      </c>
      <c r="AD22" s="22">
        <v>13500904</v>
      </c>
      <c r="AE22" s="22">
        <v>7614787</v>
      </c>
      <c r="AF22" s="22">
        <v>0</v>
      </c>
      <c r="AG22" s="22">
        <v>14250161</v>
      </c>
      <c r="AH22" s="22">
        <v>3311881</v>
      </c>
      <c r="AI22" s="22">
        <v>110465142</v>
      </c>
      <c r="AJ22" s="22">
        <v>156402088</v>
      </c>
      <c r="AK22" s="22">
        <v>10119120</v>
      </c>
      <c r="AL22" s="22">
        <v>9763370</v>
      </c>
      <c r="AM22" s="22">
        <v>136519598</v>
      </c>
      <c r="AN22" s="22">
        <v>0</v>
      </c>
    </row>
    <row r="23" spans="1:40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134766529</v>
      </c>
      <c r="F23" s="22">
        <v>0</v>
      </c>
      <c r="G23" s="22">
        <v>36791931</v>
      </c>
      <c r="H23" s="22">
        <v>53919778</v>
      </c>
      <c r="I23" s="22">
        <v>4094783</v>
      </c>
      <c r="J23" s="22">
        <v>0</v>
      </c>
      <c r="K23" s="22">
        <v>0</v>
      </c>
      <c r="L23" s="22">
        <v>0</v>
      </c>
      <c r="M23" s="22">
        <v>229573021</v>
      </c>
      <c r="N23" s="22">
        <v>759030</v>
      </c>
      <c r="O23" s="22">
        <v>11395517</v>
      </c>
      <c r="P23" s="22">
        <v>14789715</v>
      </c>
      <c r="Q23" s="22">
        <v>6412494</v>
      </c>
      <c r="R23" s="22">
        <v>5564500</v>
      </c>
      <c r="S23" s="22">
        <v>5563146</v>
      </c>
      <c r="T23" s="22">
        <v>274057423</v>
      </c>
      <c r="U23" s="22">
        <v>96691977</v>
      </c>
      <c r="V23" s="22">
        <v>0</v>
      </c>
      <c r="W23" s="22">
        <v>24103728</v>
      </c>
      <c r="X23" s="22">
        <v>15288416</v>
      </c>
      <c r="Y23" s="22">
        <v>2033167</v>
      </c>
      <c r="Z23" s="22">
        <v>0</v>
      </c>
      <c r="AA23" s="22">
        <v>0</v>
      </c>
      <c r="AB23" s="22">
        <v>0</v>
      </c>
      <c r="AC23" s="22">
        <v>138117288</v>
      </c>
      <c r="AD23" s="22">
        <v>6179207</v>
      </c>
      <c r="AE23" s="22">
        <v>8267277</v>
      </c>
      <c r="AF23" s="22">
        <v>0</v>
      </c>
      <c r="AG23" s="22">
        <v>3052924</v>
      </c>
      <c r="AH23" s="22">
        <v>2663211</v>
      </c>
      <c r="AI23" s="22">
        <v>158279907</v>
      </c>
      <c r="AJ23" s="22">
        <v>115777516</v>
      </c>
      <c r="AK23" s="22">
        <v>9381822</v>
      </c>
      <c r="AL23" s="22">
        <v>444425</v>
      </c>
      <c r="AM23" s="22">
        <v>105951269</v>
      </c>
      <c r="AN23" s="22">
        <v>0</v>
      </c>
    </row>
    <row r="24" spans="1:40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14567094</v>
      </c>
      <c r="F24" s="22">
        <v>0</v>
      </c>
      <c r="G24" s="22">
        <v>10821451</v>
      </c>
      <c r="H24" s="22">
        <v>25735450</v>
      </c>
      <c r="I24" s="22">
        <v>220636</v>
      </c>
      <c r="J24" s="22">
        <v>0</v>
      </c>
      <c r="K24" s="22">
        <v>0</v>
      </c>
      <c r="L24" s="22">
        <v>0</v>
      </c>
      <c r="M24" s="22">
        <v>51344631</v>
      </c>
      <c r="N24" s="22">
        <v>10102982</v>
      </c>
      <c r="O24" s="22">
        <v>39715514</v>
      </c>
      <c r="P24" s="22">
        <v>9721949</v>
      </c>
      <c r="Q24" s="22">
        <v>403759</v>
      </c>
      <c r="R24" s="22">
        <v>7600409</v>
      </c>
      <c r="S24" s="22">
        <v>6497828</v>
      </c>
      <c r="T24" s="22">
        <v>125387072</v>
      </c>
      <c r="U24" s="22">
        <v>9034629</v>
      </c>
      <c r="V24" s="22">
        <v>0</v>
      </c>
      <c r="W24" s="22">
        <v>4941627</v>
      </c>
      <c r="X24" s="22">
        <v>7891567</v>
      </c>
      <c r="Y24" s="22">
        <v>61990</v>
      </c>
      <c r="Z24" s="22">
        <v>0</v>
      </c>
      <c r="AA24" s="22">
        <v>0</v>
      </c>
      <c r="AB24" s="22">
        <v>0</v>
      </c>
      <c r="AC24" s="22">
        <v>21929813</v>
      </c>
      <c r="AD24" s="22">
        <v>14151749</v>
      </c>
      <c r="AE24" s="22">
        <v>6293663</v>
      </c>
      <c r="AF24" s="22">
        <v>0</v>
      </c>
      <c r="AG24" s="22">
        <v>4738324</v>
      </c>
      <c r="AH24" s="22">
        <v>3107211</v>
      </c>
      <c r="AI24" s="22">
        <v>50220760</v>
      </c>
      <c r="AJ24" s="22">
        <v>75166312</v>
      </c>
      <c r="AK24" s="22">
        <v>19441583</v>
      </c>
      <c r="AL24" s="22">
        <v>1124711</v>
      </c>
      <c r="AM24" s="22">
        <v>54600018</v>
      </c>
      <c r="AN24" s="22">
        <v>0</v>
      </c>
    </row>
    <row r="25" spans="1:40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342370587</v>
      </c>
      <c r="F25" s="22">
        <v>0</v>
      </c>
      <c r="G25" s="22">
        <v>52965561</v>
      </c>
      <c r="H25" s="22">
        <v>74455661</v>
      </c>
      <c r="I25" s="22">
        <v>22583063</v>
      </c>
      <c r="J25" s="22">
        <v>0</v>
      </c>
      <c r="K25" s="22">
        <v>0</v>
      </c>
      <c r="L25" s="22">
        <v>3987777</v>
      </c>
      <c r="M25" s="22">
        <v>496362649</v>
      </c>
      <c r="N25" s="22">
        <v>12497969</v>
      </c>
      <c r="O25" s="22">
        <v>93045505</v>
      </c>
      <c r="P25" s="22">
        <v>27942758</v>
      </c>
      <c r="Q25" s="22">
        <v>54486860</v>
      </c>
      <c r="R25" s="22">
        <v>44898737</v>
      </c>
      <c r="S25" s="22">
        <v>14752542</v>
      </c>
      <c r="T25" s="22">
        <v>743987020</v>
      </c>
      <c r="U25" s="22">
        <v>178518539</v>
      </c>
      <c r="V25" s="22">
        <v>0</v>
      </c>
      <c r="W25" s="22">
        <v>14790580</v>
      </c>
      <c r="X25" s="22">
        <v>21064138</v>
      </c>
      <c r="Y25" s="22">
        <v>6030225</v>
      </c>
      <c r="Z25" s="22">
        <v>0</v>
      </c>
      <c r="AA25" s="22">
        <v>0</v>
      </c>
      <c r="AB25" s="22">
        <v>1890376</v>
      </c>
      <c r="AC25" s="22">
        <v>222293858</v>
      </c>
      <c r="AD25" s="22">
        <v>27566930</v>
      </c>
      <c r="AE25" s="22">
        <v>14417712</v>
      </c>
      <c r="AF25" s="22">
        <v>0</v>
      </c>
      <c r="AG25" s="22">
        <v>15425842</v>
      </c>
      <c r="AH25" s="22">
        <v>8815895</v>
      </c>
      <c r="AI25" s="22">
        <v>288520237</v>
      </c>
      <c r="AJ25" s="22">
        <v>455466783</v>
      </c>
      <c r="AK25" s="22">
        <v>31658689</v>
      </c>
      <c r="AL25" s="22">
        <v>12281294</v>
      </c>
      <c r="AM25" s="22">
        <v>411526800</v>
      </c>
      <c r="AN25" s="22">
        <v>0</v>
      </c>
    </row>
    <row r="26" spans="1:40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278842678</v>
      </c>
      <c r="F26" s="22">
        <v>0</v>
      </c>
      <c r="G26" s="22">
        <v>74991514</v>
      </c>
      <c r="H26" s="22">
        <v>33162453</v>
      </c>
      <c r="I26" s="22">
        <v>0</v>
      </c>
      <c r="J26" s="22">
        <v>0</v>
      </c>
      <c r="K26" s="22">
        <v>0</v>
      </c>
      <c r="L26" s="22">
        <v>0</v>
      </c>
      <c r="M26" s="22">
        <v>386996645</v>
      </c>
      <c r="N26" s="22">
        <v>0</v>
      </c>
      <c r="O26" s="22">
        <v>21300679</v>
      </c>
      <c r="P26" s="22">
        <v>29302056</v>
      </c>
      <c r="Q26" s="22">
        <v>5106656</v>
      </c>
      <c r="R26" s="22">
        <v>6836776</v>
      </c>
      <c r="S26" s="22">
        <v>5673460</v>
      </c>
      <c r="T26" s="22">
        <v>455216272</v>
      </c>
      <c r="U26" s="22">
        <v>205997761</v>
      </c>
      <c r="V26" s="22">
        <v>0</v>
      </c>
      <c r="W26" s="22">
        <v>23225037</v>
      </c>
      <c r="X26" s="22">
        <v>14460969</v>
      </c>
      <c r="Y26" s="22">
        <v>0</v>
      </c>
      <c r="Z26" s="22">
        <v>0</v>
      </c>
      <c r="AA26" s="22">
        <v>0</v>
      </c>
      <c r="AB26" s="22">
        <v>0</v>
      </c>
      <c r="AC26" s="22">
        <v>243683767</v>
      </c>
      <c r="AD26" s="22">
        <v>8089989</v>
      </c>
      <c r="AE26" s="22">
        <v>11858682</v>
      </c>
      <c r="AF26" s="22">
        <v>0</v>
      </c>
      <c r="AG26" s="22">
        <v>3816655</v>
      </c>
      <c r="AH26" s="22">
        <v>3114714</v>
      </c>
      <c r="AI26" s="22">
        <v>270563807</v>
      </c>
      <c r="AJ26" s="22">
        <v>184652465</v>
      </c>
      <c r="AK26" s="22">
        <v>11494409</v>
      </c>
      <c r="AL26" s="22">
        <v>0</v>
      </c>
      <c r="AM26" s="22">
        <v>173158056</v>
      </c>
      <c r="AN26" s="22">
        <v>0</v>
      </c>
    </row>
    <row r="27" spans="1:40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976502807</v>
      </c>
      <c r="F27" s="22">
        <v>0</v>
      </c>
      <c r="G27" s="22">
        <v>214492875</v>
      </c>
      <c r="H27" s="22">
        <v>137782312</v>
      </c>
      <c r="I27" s="22">
        <v>139937505</v>
      </c>
      <c r="J27" s="22">
        <v>1666650</v>
      </c>
      <c r="K27" s="22">
        <v>424095</v>
      </c>
      <c r="L27" s="22">
        <v>6998593</v>
      </c>
      <c r="M27" s="22">
        <v>1477804837</v>
      </c>
      <c r="N27" s="22">
        <v>70931425</v>
      </c>
      <c r="O27" s="22">
        <v>561021034</v>
      </c>
      <c r="P27" s="22">
        <v>94343903</v>
      </c>
      <c r="Q27" s="22">
        <v>558616611</v>
      </c>
      <c r="R27" s="22">
        <v>146982029</v>
      </c>
      <c r="S27" s="22">
        <v>82085992</v>
      </c>
      <c r="T27" s="22">
        <v>2991785831</v>
      </c>
      <c r="U27" s="22">
        <v>355795531</v>
      </c>
      <c r="V27" s="22">
        <v>0</v>
      </c>
      <c r="W27" s="22">
        <v>54425787</v>
      </c>
      <c r="X27" s="22">
        <v>44026861</v>
      </c>
      <c r="Y27" s="22">
        <v>40434402</v>
      </c>
      <c r="Z27" s="22">
        <v>996637</v>
      </c>
      <c r="AA27" s="22">
        <v>0</v>
      </c>
      <c r="AB27" s="22">
        <v>2652496</v>
      </c>
      <c r="AC27" s="22">
        <v>498331714</v>
      </c>
      <c r="AD27" s="22">
        <v>189141169</v>
      </c>
      <c r="AE27" s="22">
        <v>59365130</v>
      </c>
      <c r="AF27" s="22">
        <v>0</v>
      </c>
      <c r="AG27" s="22">
        <v>71018896</v>
      </c>
      <c r="AH27" s="22">
        <v>53669638</v>
      </c>
      <c r="AI27" s="22">
        <v>871526547</v>
      </c>
      <c r="AJ27" s="22">
        <v>2120259284</v>
      </c>
      <c r="AK27" s="22">
        <v>121457188</v>
      </c>
      <c r="AL27" s="22">
        <v>11209750</v>
      </c>
      <c r="AM27" s="22">
        <v>1987592346</v>
      </c>
      <c r="AN27" s="22">
        <v>0</v>
      </c>
    </row>
    <row r="28" spans="1:40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1102047368</v>
      </c>
      <c r="F28" s="22">
        <v>0</v>
      </c>
      <c r="G28" s="22">
        <v>1156688235</v>
      </c>
      <c r="H28" s="22">
        <v>1022998018</v>
      </c>
      <c r="I28" s="22">
        <v>284513842</v>
      </c>
      <c r="J28" s="22">
        <v>0</v>
      </c>
      <c r="K28" s="22">
        <v>0</v>
      </c>
      <c r="L28" s="22">
        <v>0</v>
      </c>
      <c r="M28" s="22">
        <v>3566247463</v>
      </c>
      <c r="N28" s="22">
        <v>207361633</v>
      </c>
      <c r="O28" s="22">
        <v>1053272611</v>
      </c>
      <c r="P28" s="22">
        <v>177510084</v>
      </c>
      <c r="Q28" s="22">
        <v>417958955</v>
      </c>
      <c r="R28" s="22">
        <v>477007921</v>
      </c>
      <c r="S28" s="22">
        <v>93849454</v>
      </c>
      <c r="T28" s="22">
        <v>5993208121</v>
      </c>
      <c r="U28" s="22">
        <v>368541468</v>
      </c>
      <c r="V28" s="22">
        <v>0</v>
      </c>
      <c r="W28" s="22">
        <v>311974267</v>
      </c>
      <c r="X28" s="22">
        <v>209144428</v>
      </c>
      <c r="Y28" s="22">
        <v>52837446</v>
      </c>
      <c r="Z28" s="22">
        <v>0</v>
      </c>
      <c r="AA28" s="22">
        <v>0</v>
      </c>
      <c r="AB28" s="22">
        <v>0</v>
      </c>
      <c r="AC28" s="22">
        <v>942497609</v>
      </c>
      <c r="AD28" s="22">
        <v>306186837</v>
      </c>
      <c r="AE28" s="22">
        <v>127595022</v>
      </c>
      <c r="AF28" s="22">
        <v>0</v>
      </c>
      <c r="AG28" s="22">
        <v>192678481</v>
      </c>
      <c r="AH28" s="22">
        <v>67200734</v>
      </c>
      <c r="AI28" s="22">
        <v>1636158683</v>
      </c>
      <c r="AJ28" s="22">
        <v>4357049438</v>
      </c>
      <c r="AK28" s="22">
        <v>30736660</v>
      </c>
      <c r="AL28" s="22">
        <v>30101188</v>
      </c>
      <c r="AM28" s="22">
        <v>4296211590</v>
      </c>
      <c r="AN28" s="22">
        <v>0</v>
      </c>
    </row>
    <row r="29" spans="1:40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7485779</v>
      </c>
      <c r="F29" s="22">
        <v>0</v>
      </c>
      <c r="G29" s="22">
        <v>1677864</v>
      </c>
      <c r="H29" s="22">
        <v>1205059</v>
      </c>
      <c r="I29" s="22">
        <v>0</v>
      </c>
      <c r="J29" s="22">
        <v>0</v>
      </c>
      <c r="K29" s="22">
        <v>0</v>
      </c>
      <c r="L29" s="22">
        <v>0</v>
      </c>
      <c r="M29" s="22">
        <v>10368702</v>
      </c>
      <c r="N29" s="22">
        <v>0</v>
      </c>
      <c r="O29" s="22">
        <v>2902829</v>
      </c>
      <c r="P29" s="22">
        <v>1265239</v>
      </c>
      <c r="Q29" s="22">
        <v>2932449</v>
      </c>
      <c r="R29" s="22">
        <v>92308</v>
      </c>
      <c r="S29" s="22">
        <v>874276</v>
      </c>
      <c r="T29" s="22">
        <v>18435803</v>
      </c>
      <c r="U29" s="22">
        <v>5835276</v>
      </c>
      <c r="V29" s="22">
        <v>0</v>
      </c>
      <c r="W29" s="22">
        <v>748229</v>
      </c>
      <c r="X29" s="22">
        <v>281402</v>
      </c>
      <c r="Y29" s="22">
        <v>0</v>
      </c>
      <c r="Z29" s="22">
        <v>0</v>
      </c>
      <c r="AA29" s="22">
        <v>0</v>
      </c>
      <c r="AB29" s="22">
        <v>0</v>
      </c>
      <c r="AC29" s="22">
        <v>6864907</v>
      </c>
      <c r="AD29" s="22">
        <v>403206</v>
      </c>
      <c r="AE29" s="22">
        <v>625595</v>
      </c>
      <c r="AF29" s="22">
        <v>0</v>
      </c>
      <c r="AG29" s="22">
        <v>28499</v>
      </c>
      <c r="AH29" s="22">
        <v>446280</v>
      </c>
      <c r="AI29" s="22">
        <v>8368487</v>
      </c>
      <c r="AJ29" s="22">
        <v>10067316</v>
      </c>
      <c r="AK29" s="22">
        <v>0</v>
      </c>
      <c r="AL29" s="22">
        <v>0</v>
      </c>
      <c r="AM29" s="22">
        <v>10067316</v>
      </c>
      <c r="AN29" s="22">
        <v>0</v>
      </c>
    </row>
    <row r="30" spans="1:40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177995184</v>
      </c>
      <c r="F30" s="22">
        <v>0</v>
      </c>
      <c r="G30" s="22">
        <v>5149252</v>
      </c>
      <c r="H30" s="22">
        <v>3224761</v>
      </c>
      <c r="I30" s="22">
        <v>0</v>
      </c>
      <c r="J30" s="22">
        <v>0</v>
      </c>
      <c r="K30" s="22">
        <v>0</v>
      </c>
      <c r="L30" s="22">
        <v>0</v>
      </c>
      <c r="M30" s="22">
        <v>186369197</v>
      </c>
      <c r="N30" s="22">
        <v>2136117</v>
      </c>
      <c r="O30" s="22">
        <v>26612403</v>
      </c>
      <c r="P30" s="22">
        <v>16901629</v>
      </c>
      <c r="Q30" s="22">
        <v>1940200</v>
      </c>
      <c r="R30" s="22">
        <v>0</v>
      </c>
      <c r="S30" s="22">
        <v>7398311</v>
      </c>
      <c r="T30" s="22">
        <v>241357857</v>
      </c>
      <c r="U30" s="22">
        <v>133093929</v>
      </c>
      <c r="V30" s="22">
        <v>0</v>
      </c>
      <c r="W30" s="22">
        <v>3071536</v>
      </c>
      <c r="X30" s="22">
        <v>2021136</v>
      </c>
      <c r="Y30" s="22">
        <v>0</v>
      </c>
      <c r="Z30" s="22">
        <v>0</v>
      </c>
      <c r="AA30" s="22">
        <v>0</v>
      </c>
      <c r="AB30" s="22">
        <v>0</v>
      </c>
      <c r="AC30" s="22">
        <v>138186601</v>
      </c>
      <c r="AD30" s="22">
        <v>7377622</v>
      </c>
      <c r="AE30" s="22">
        <v>8684029</v>
      </c>
      <c r="AF30" s="22">
        <v>0</v>
      </c>
      <c r="AG30" s="22">
        <v>0</v>
      </c>
      <c r="AH30" s="22">
        <v>4256413</v>
      </c>
      <c r="AI30" s="22">
        <v>158504665</v>
      </c>
      <c r="AJ30" s="22">
        <v>82853192</v>
      </c>
      <c r="AK30" s="22">
        <v>0</v>
      </c>
      <c r="AL30" s="22">
        <v>7816414</v>
      </c>
      <c r="AM30" s="22">
        <v>75036778</v>
      </c>
      <c r="AN30" s="22">
        <v>0</v>
      </c>
    </row>
    <row r="31" spans="1:40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77350514</v>
      </c>
      <c r="F31" s="22">
        <v>0</v>
      </c>
      <c r="G31" s="22">
        <v>2284326</v>
      </c>
      <c r="H31" s="22">
        <v>2564337</v>
      </c>
      <c r="I31" s="22">
        <v>0</v>
      </c>
      <c r="J31" s="22">
        <v>0</v>
      </c>
      <c r="K31" s="22">
        <v>0</v>
      </c>
      <c r="L31" s="22">
        <v>0</v>
      </c>
      <c r="M31" s="22">
        <v>82199177</v>
      </c>
      <c r="N31" s="22">
        <v>4831</v>
      </c>
      <c r="O31" s="22">
        <v>2199838</v>
      </c>
      <c r="P31" s="22">
        <v>12691825</v>
      </c>
      <c r="Q31" s="22">
        <v>2421780</v>
      </c>
      <c r="R31" s="22">
        <v>2153141</v>
      </c>
      <c r="S31" s="22">
        <v>4013918</v>
      </c>
      <c r="T31" s="22">
        <v>105684510</v>
      </c>
      <c r="U31" s="22">
        <v>36591947</v>
      </c>
      <c r="V31" s="22">
        <v>0</v>
      </c>
      <c r="W31" s="22">
        <v>774099</v>
      </c>
      <c r="X31" s="22">
        <v>504203</v>
      </c>
      <c r="Y31" s="22">
        <v>0</v>
      </c>
      <c r="Z31" s="22">
        <v>0</v>
      </c>
      <c r="AA31" s="22">
        <v>0</v>
      </c>
      <c r="AB31" s="22">
        <v>0</v>
      </c>
      <c r="AC31" s="22">
        <v>37870249</v>
      </c>
      <c r="AD31" s="22">
        <v>1064782</v>
      </c>
      <c r="AE31" s="22">
        <v>4125003</v>
      </c>
      <c r="AF31" s="22">
        <v>0</v>
      </c>
      <c r="AG31" s="22">
        <v>1064781</v>
      </c>
      <c r="AH31" s="22">
        <v>2307377</v>
      </c>
      <c r="AI31" s="22">
        <v>46432192</v>
      </c>
      <c r="AJ31" s="22">
        <v>59252318</v>
      </c>
      <c r="AK31" s="22">
        <v>0</v>
      </c>
      <c r="AL31" s="22">
        <v>851527</v>
      </c>
      <c r="AM31" s="22">
        <v>58400791</v>
      </c>
      <c r="AN31" s="22"/>
    </row>
    <row r="32" spans="1:40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96522277</v>
      </c>
      <c r="F32" s="22">
        <v>0</v>
      </c>
      <c r="G32" s="22">
        <v>2444749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98967026</v>
      </c>
      <c r="N32" s="22">
        <v>0</v>
      </c>
      <c r="O32" s="22">
        <v>5988752</v>
      </c>
      <c r="P32" s="22">
        <v>13170201</v>
      </c>
      <c r="Q32" s="22">
        <v>665288</v>
      </c>
      <c r="R32" s="22">
        <v>862359</v>
      </c>
      <c r="S32" s="22">
        <v>5269617</v>
      </c>
      <c r="T32" s="22">
        <v>124923243</v>
      </c>
      <c r="U32" s="22">
        <v>65989057</v>
      </c>
      <c r="V32" s="22">
        <v>0</v>
      </c>
      <c r="W32" s="22">
        <v>936605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66925662</v>
      </c>
      <c r="AD32" s="22">
        <v>2169346</v>
      </c>
      <c r="AE32" s="22">
        <v>6174389</v>
      </c>
      <c r="AF32" s="22">
        <v>0</v>
      </c>
      <c r="AG32" s="22">
        <v>364102</v>
      </c>
      <c r="AH32" s="22">
        <v>2933723</v>
      </c>
      <c r="AI32" s="22">
        <v>78567222</v>
      </c>
      <c r="AJ32" s="22">
        <v>46356021</v>
      </c>
      <c r="AK32" s="22">
        <v>0</v>
      </c>
      <c r="AL32" s="22">
        <v>283771</v>
      </c>
      <c r="AM32" s="22">
        <v>46072250</v>
      </c>
      <c r="AN32" s="22">
        <v>0</v>
      </c>
    </row>
    <row r="33" spans="1:40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327865340</v>
      </c>
      <c r="F33" s="22">
        <v>0</v>
      </c>
      <c r="G33" s="22">
        <v>49950321</v>
      </c>
      <c r="H33" s="22">
        <v>24879671</v>
      </c>
      <c r="I33" s="22">
        <v>7319078</v>
      </c>
      <c r="J33" s="22">
        <v>0</v>
      </c>
      <c r="K33" s="22">
        <v>0</v>
      </c>
      <c r="L33" s="22">
        <v>0</v>
      </c>
      <c r="M33" s="22">
        <v>410014410</v>
      </c>
      <c r="N33" s="22">
        <v>3132783</v>
      </c>
      <c r="O33" s="22">
        <v>19203512</v>
      </c>
      <c r="P33" s="22">
        <v>13325018</v>
      </c>
      <c r="Q33" s="22">
        <v>4310919</v>
      </c>
      <c r="R33" s="22">
        <v>2669596</v>
      </c>
      <c r="S33" s="22">
        <v>7017426</v>
      </c>
      <c r="T33" s="22">
        <v>459673664</v>
      </c>
      <c r="U33" s="22">
        <v>126972315</v>
      </c>
      <c r="V33" s="22">
        <v>0</v>
      </c>
      <c r="W33" s="22">
        <v>15283732</v>
      </c>
      <c r="X33" s="22">
        <v>9103177</v>
      </c>
      <c r="Y33" s="22">
        <v>4296477</v>
      </c>
      <c r="Z33" s="22">
        <v>0</v>
      </c>
      <c r="AA33" s="22">
        <v>0</v>
      </c>
      <c r="AB33" s="22">
        <v>0</v>
      </c>
      <c r="AC33" s="22">
        <v>155655701</v>
      </c>
      <c r="AD33" s="22">
        <v>7826896</v>
      </c>
      <c r="AE33" s="22">
        <v>7523527</v>
      </c>
      <c r="AF33" s="22">
        <v>0</v>
      </c>
      <c r="AG33" s="22">
        <v>1437837</v>
      </c>
      <c r="AH33" s="22">
        <v>3778719</v>
      </c>
      <c r="AI33" s="22">
        <v>176222680</v>
      </c>
      <c r="AJ33" s="22">
        <v>283450984</v>
      </c>
      <c r="AK33" s="22">
        <v>969243</v>
      </c>
      <c r="AL33" s="22">
        <v>2143442</v>
      </c>
      <c r="AM33" s="22">
        <v>280338299</v>
      </c>
      <c r="AN33" s="22">
        <v>0</v>
      </c>
    </row>
    <row r="34" spans="1:40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52603812</v>
      </c>
      <c r="F34" s="22">
        <v>0</v>
      </c>
      <c r="G34" s="22">
        <v>18732274</v>
      </c>
      <c r="H34" s="22">
        <v>6746188</v>
      </c>
      <c r="I34" s="22">
        <v>5614283</v>
      </c>
      <c r="J34" s="22">
        <v>0</v>
      </c>
      <c r="K34" s="22">
        <v>0</v>
      </c>
      <c r="L34" s="22">
        <v>0</v>
      </c>
      <c r="M34" s="22">
        <v>83696557</v>
      </c>
      <c r="N34" s="22">
        <v>1566139</v>
      </c>
      <c r="O34" s="22">
        <v>2733953</v>
      </c>
      <c r="P34" s="22">
        <v>5399437</v>
      </c>
      <c r="Q34" s="22">
        <v>19635317</v>
      </c>
      <c r="R34" s="22">
        <v>2493448</v>
      </c>
      <c r="S34" s="22">
        <v>4777313</v>
      </c>
      <c r="T34" s="22">
        <v>120302164</v>
      </c>
      <c r="U34" s="22">
        <v>28704969</v>
      </c>
      <c r="V34" s="22">
        <v>0</v>
      </c>
      <c r="W34" s="22">
        <v>3613301</v>
      </c>
      <c r="X34" s="22">
        <v>1765782</v>
      </c>
      <c r="Y34" s="22">
        <v>1310217</v>
      </c>
      <c r="Z34" s="22">
        <v>0</v>
      </c>
      <c r="AA34" s="22">
        <v>0</v>
      </c>
      <c r="AB34" s="22">
        <v>0</v>
      </c>
      <c r="AC34" s="22">
        <v>35394269</v>
      </c>
      <c r="AD34" s="22">
        <v>1453373</v>
      </c>
      <c r="AE34" s="22">
        <v>2536424</v>
      </c>
      <c r="AF34" s="22">
        <v>0</v>
      </c>
      <c r="AG34" s="22">
        <v>1890364</v>
      </c>
      <c r="AH34" s="22">
        <v>2269319</v>
      </c>
      <c r="AI34" s="22">
        <v>43543749</v>
      </c>
      <c r="AJ34" s="22">
        <v>76758415</v>
      </c>
      <c r="AK34" s="22">
        <v>728650</v>
      </c>
      <c r="AL34" s="22">
        <v>763752</v>
      </c>
      <c r="AM34" s="22">
        <v>75266013</v>
      </c>
      <c r="AN34" s="22">
        <v>0</v>
      </c>
    </row>
    <row r="35" spans="1:40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173604424</v>
      </c>
      <c r="F35" s="22">
        <v>0</v>
      </c>
      <c r="G35" s="22">
        <v>3812485</v>
      </c>
      <c r="H35" s="22">
        <v>2262231</v>
      </c>
      <c r="I35" s="22">
        <v>0</v>
      </c>
      <c r="J35" s="22">
        <v>0</v>
      </c>
      <c r="K35" s="22">
        <v>0</v>
      </c>
      <c r="L35" s="22">
        <v>0</v>
      </c>
      <c r="M35" s="22">
        <v>179679140</v>
      </c>
      <c r="N35" s="22">
        <v>0</v>
      </c>
      <c r="O35" s="22">
        <v>6822378</v>
      </c>
      <c r="P35" s="22">
        <v>5129463</v>
      </c>
      <c r="Q35" s="22">
        <v>900097</v>
      </c>
      <c r="R35" s="22">
        <v>0</v>
      </c>
      <c r="S35" s="22">
        <v>1851506</v>
      </c>
      <c r="T35" s="22">
        <v>194382584</v>
      </c>
      <c r="U35" s="22">
        <v>160395468</v>
      </c>
      <c r="V35" s="22">
        <v>0</v>
      </c>
      <c r="W35" s="22">
        <v>1749678</v>
      </c>
      <c r="X35" s="22">
        <v>891519</v>
      </c>
      <c r="Y35" s="22">
        <v>0</v>
      </c>
      <c r="Z35" s="22">
        <v>0</v>
      </c>
      <c r="AA35" s="22">
        <v>0</v>
      </c>
      <c r="AB35" s="22">
        <v>0</v>
      </c>
      <c r="AC35" s="22">
        <v>163036665</v>
      </c>
      <c r="AD35" s="22">
        <v>2498299</v>
      </c>
      <c r="AE35" s="22">
        <v>2349059</v>
      </c>
      <c r="AF35" s="22">
        <v>0</v>
      </c>
      <c r="AG35" s="22">
        <v>0</v>
      </c>
      <c r="AH35" s="22">
        <v>1453790</v>
      </c>
      <c r="AI35" s="22">
        <v>169337813</v>
      </c>
      <c r="AJ35" s="22">
        <v>25044771</v>
      </c>
      <c r="AK35" s="22">
        <v>0</v>
      </c>
      <c r="AL35" s="22">
        <v>0</v>
      </c>
      <c r="AM35" s="22">
        <v>25044771</v>
      </c>
      <c r="AN35" s="22">
        <v>0</v>
      </c>
    </row>
    <row r="36" spans="1:40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673914104</v>
      </c>
      <c r="F36" s="22">
        <v>0</v>
      </c>
      <c r="G36" s="22">
        <v>14651309</v>
      </c>
      <c r="H36" s="22">
        <v>17920475</v>
      </c>
      <c r="I36" s="22">
        <v>0</v>
      </c>
      <c r="J36" s="22">
        <v>0</v>
      </c>
      <c r="K36" s="22">
        <v>0</v>
      </c>
      <c r="L36" s="22">
        <v>0</v>
      </c>
      <c r="M36" s="22">
        <v>706485888</v>
      </c>
      <c r="N36" s="22">
        <v>13153194</v>
      </c>
      <c r="O36" s="22">
        <v>57432693</v>
      </c>
      <c r="P36" s="22">
        <v>31396397</v>
      </c>
      <c r="Q36" s="22">
        <v>14102655</v>
      </c>
      <c r="R36" s="22">
        <v>0</v>
      </c>
      <c r="S36" s="22">
        <v>19826526</v>
      </c>
      <c r="T36" s="22">
        <v>842397353</v>
      </c>
      <c r="U36" s="22">
        <v>516088771</v>
      </c>
      <c r="V36" s="22">
        <v>0</v>
      </c>
      <c r="W36" s="22">
        <v>5185379</v>
      </c>
      <c r="X36" s="22">
        <v>3774152</v>
      </c>
      <c r="Y36" s="22">
        <v>0</v>
      </c>
      <c r="Z36" s="22">
        <v>0</v>
      </c>
      <c r="AA36" s="22">
        <v>0</v>
      </c>
      <c r="AB36" s="22">
        <v>0</v>
      </c>
      <c r="AC36" s="22">
        <v>525048302</v>
      </c>
      <c r="AD36" s="22">
        <v>11959189</v>
      </c>
      <c r="AE36" s="22">
        <v>17513974</v>
      </c>
      <c r="AF36" s="22">
        <v>0</v>
      </c>
      <c r="AG36" s="22">
        <v>0</v>
      </c>
      <c r="AH36" s="22">
        <v>12025482</v>
      </c>
      <c r="AI36" s="22">
        <v>566546947</v>
      </c>
      <c r="AJ36" s="22">
        <v>275850406</v>
      </c>
      <c r="AK36" s="22">
        <v>9303771</v>
      </c>
      <c r="AL36" s="22">
        <v>4356873</v>
      </c>
      <c r="AM36" s="22">
        <v>262189762</v>
      </c>
      <c r="AN36" s="22">
        <v>0</v>
      </c>
    </row>
    <row r="37" spans="1:40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377515103</v>
      </c>
      <c r="F37" s="22">
        <v>0</v>
      </c>
      <c r="G37" s="22">
        <v>16046337</v>
      </c>
      <c r="H37" s="22">
        <v>21666999</v>
      </c>
      <c r="I37" s="22">
        <v>1263612</v>
      </c>
      <c r="J37" s="22">
        <v>0</v>
      </c>
      <c r="K37" s="22">
        <v>0</v>
      </c>
      <c r="L37" s="22">
        <v>0</v>
      </c>
      <c r="M37" s="22">
        <v>416492051</v>
      </c>
      <c r="N37" s="22">
        <v>3274368</v>
      </c>
      <c r="O37" s="22">
        <v>25058623</v>
      </c>
      <c r="P37" s="22">
        <v>17185248</v>
      </c>
      <c r="Q37" s="22">
        <v>6533051</v>
      </c>
      <c r="R37" s="22">
        <v>8660493</v>
      </c>
      <c r="S37" s="22">
        <v>6999326</v>
      </c>
      <c r="T37" s="22">
        <v>484203160</v>
      </c>
      <c r="U37" s="22">
        <v>251851335</v>
      </c>
      <c r="V37" s="22">
        <v>0</v>
      </c>
      <c r="W37" s="22">
        <v>3256770</v>
      </c>
      <c r="X37" s="22">
        <v>4877668</v>
      </c>
      <c r="Y37" s="22">
        <v>263282</v>
      </c>
      <c r="Z37" s="22">
        <v>0</v>
      </c>
      <c r="AA37" s="22">
        <v>0</v>
      </c>
      <c r="AB37" s="22">
        <v>0</v>
      </c>
      <c r="AC37" s="22">
        <v>260249055</v>
      </c>
      <c r="AD37" s="22">
        <v>12029924</v>
      </c>
      <c r="AE37" s="22">
        <v>11982523</v>
      </c>
      <c r="AF37" s="22">
        <v>0</v>
      </c>
      <c r="AG37" s="22">
        <v>4072337</v>
      </c>
      <c r="AH37" s="22">
        <v>4280457</v>
      </c>
      <c r="AI37" s="22">
        <v>292614296</v>
      </c>
      <c r="AJ37" s="22">
        <v>191588864</v>
      </c>
      <c r="AK37" s="22">
        <v>5762162</v>
      </c>
      <c r="AL37" s="22">
        <v>39000</v>
      </c>
      <c r="AM37" s="22">
        <v>185787702</v>
      </c>
      <c r="AN37" s="22">
        <v>0</v>
      </c>
    </row>
    <row r="38" spans="1:40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70873104</v>
      </c>
      <c r="F38" s="22">
        <v>0</v>
      </c>
      <c r="G38" s="22">
        <v>20728296</v>
      </c>
      <c r="H38" s="22">
        <v>10719872</v>
      </c>
      <c r="I38" s="22">
        <v>0</v>
      </c>
      <c r="J38" s="22">
        <v>0</v>
      </c>
      <c r="K38" s="22">
        <v>0</v>
      </c>
      <c r="L38" s="22">
        <v>0</v>
      </c>
      <c r="M38" s="22">
        <v>102321272</v>
      </c>
      <c r="N38" s="22">
        <v>0</v>
      </c>
      <c r="O38" s="22">
        <v>15000943</v>
      </c>
      <c r="P38" s="22">
        <v>17448666</v>
      </c>
      <c r="Q38" s="22">
        <v>6266777</v>
      </c>
      <c r="R38" s="22">
        <v>11495316</v>
      </c>
      <c r="S38" s="22">
        <v>4246245</v>
      </c>
      <c r="T38" s="22">
        <v>156779219</v>
      </c>
      <c r="U38" s="22">
        <v>35259889</v>
      </c>
      <c r="V38" s="22">
        <v>0</v>
      </c>
      <c r="W38" s="22">
        <v>2309162</v>
      </c>
      <c r="X38" s="22">
        <v>4534359</v>
      </c>
      <c r="Y38" s="22">
        <v>0</v>
      </c>
      <c r="Z38" s="22">
        <v>0</v>
      </c>
      <c r="AA38" s="22">
        <v>0</v>
      </c>
      <c r="AB38" s="22">
        <v>0</v>
      </c>
      <c r="AC38" s="22">
        <v>42103410</v>
      </c>
      <c r="AD38" s="22">
        <v>2878054</v>
      </c>
      <c r="AE38" s="22">
        <v>10085273</v>
      </c>
      <c r="AF38" s="22">
        <v>0</v>
      </c>
      <c r="AG38" s="22">
        <v>4359048</v>
      </c>
      <c r="AH38" s="22">
        <v>3128855</v>
      </c>
      <c r="AI38" s="22">
        <v>62554640</v>
      </c>
      <c r="AJ38" s="22">
        <v>94224579</v>
      </c>
      <c r="AK38" s="22">
        <v>5937008</v>
      </c>
      <c r="AL38" s="22">
        <v>4862115</v>
      </c>
      <c r="AM38" s="22">
        <v>83425456</v>
      </c>
      <c r="AN38" s="22">
        <v>0</v>
      </c>
    </row>
    <row r="39" spans="1:40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76231876</v>
      </c>
      <c r="F39" s="22">
        <v>0</v>
      </c>
      <c r="G39" s="22">
        <v>253405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76485281</v>
      </c>
      <c r="N39" s="22">
        <v>487564</v>
      </c>
      <c r="O39" s="22">
        <v>2648036</v>
      </c>
      <c r="P39" s="22">
        <v>13466626</v>
      </c>
      <c r="Q39" s="22">
        <v>5868811</v>
      </c>
      <c r="R39" s="22">
        <v>0</v>
      </c>
      <c r="S39" s="22">
        <v>1343805</v>
      </c>
      <c r="T39" s="22">
        <v>100300123</v>
      </c>
      <c r="U39" s="22">
        <v>51285086</v>
      </c>
      <c r="V39" s="22">
        <v>185921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51471007</v>
      </c>
      <c r="AD39" s="22">
        <v>946175</v>
      </c>
      <c r="AE39" s="22">
        <v>6968856</v>
      </c>
      <c r="AF39" s="22">
        <v>0</v>
      </c>
      <c r="AG39" s="22">
        <v>0</v>
      </c>
      <c r="AH39" s="22">
        <v>1312004</v>
      </c>
      <c r="AI39" s="22">
        <v>60698042</v>
      </c>
      <c r="AJ39" s="22">
        <v>39602081</v>
      </c>
      <c r="AK39" s="22">
        <v>942971</v>
      </c>
      <c r="AL39" s="22">
        <v>502842</v>
      </c>
      <c r="AM39" s="22">
        <v>38156268</v>
      </c>
      <c r="AN39" s="22"/>
    </row>
    <row r="40" spans="1:40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121304646</v>
      </c>
      <c r="F40" s="22">
        <v>0</v>
      </c>
      <c r="G40" s="22">
        <v>20644411</v>
      </c>
      <c r="H40" s="22">
        <v>1107915</v>
      </c>
      <c r="I40" s="22">
        <v>0</v>
      </c>
      <c r="J40" s="22">
        <v>0</v>
      </c>
      <c r="K40" s="22">
        <v>0</v>
      </c>
      <c r="L40" s="22">
        <v>0</v>
      </c>
      <c r="M40" s="22">
        <v>143056972</v>
      </c>
      <c r="N40" s="22">
        <v>0</v>
      </c>
      <c r="O40" s="22">
        <v>2570771</v>
      </c>
      <c r="P40" s="22">
        <v>3453064</v>
      </c>
      <c r="Q40" s="22">
        <v>587235</v>
      </c>
      <c r="R40" s="22">
        <v>0</v>
      </c>
      <c r="S40" s="22">
        <v>864999</v>
      </c>
      <c r="T40" s="22">
        <v>150533041</v>
      </c>
      <c r="U40" s="22">
        <v>71914931</v>
      </c>
      <c r="V40" s="22">
        <v>0</v>
      </c>
      <c r="W40" s="22">
        <v>5785522</v>
      </c>
      <c r="X40" s="22">
        <v>364288</v>
      </c>
      <c r="Y40" s="22">
        <v>0</v>
      </c>
      <c r="Z40" s="22">
        <v>0</v>
      </c>
      <c r="AA40" s="22">
        <v>0</v>
      </c>
      <c r="AB40" s="22">
        <v>0</v>
      </c>
      <c r="AC40" s="22">
        <v>78064741</v>
      </c>
      <c r="AD40" s="22">
        <v>2020451</v>
      </c>
      <c r="AE40" s="22">
        <v>2298734</v>
      </c>
      <c r="AF40" s="22">
        <v>0</v>
      </c>
      <c r="AG40" s="22">
        <v>0</v>
      </c>
      <c r="AH40" s="22">
        <v>499761</v>
      </c>
      <c r="AI40" s="22">
        <v>82883687</v>
      </c>
      <c r="AJ40" s="22">
        <v>67649354</v>
      </c>
      <c r="AK40" s="22">
        <v>0</v>
      </c>
      <c r="AL40" s="22">
        <v>0</v>
      </c>
      <c r="AM40" s="22">
        <v>67649354</v>
      </c>
      <c r="AN40" s="22">
        <v>0</v>
      </c>
    </row>
    <row r="41" spans="1:40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694968686</v>
      </c>
      <c r="F41" s="22">
        <v>0</v>
      </c>
      <c r="G41" s="22">
        <v>6747442</v>
      </c>
      <c r="H41" s="22">
        <v>17404625</v>
      </c>
      <c r="I41" s="22">
        <v>0</v>
      </c>
      <c r="J41" s="22">
        <v>12354153</v>
      </c>
      <c r="K41" s="22">
        <v>0</v>
      </c>
      <c r="L41" s="22">
        <v>0</v>
      </c>
      <c r="M41" s="22">
        <v>731474906</v>
      </c>
      <c r="N41" s="22">
        <v>34204287</v>
      </c>
      <c r="O41" s="22">
        <v>27371001</v>
      </c>
      <c r="P41" s="22">
        <v>29541027</v>
      </c>
      <c r="Q41" s="22">
        <v>44177626</v>
      </c>
      <c r="R41" s="22">
        <v>0</v>
      </c>
      <c r="S41" s="22">
        <v>5137528</v>
      </c>
      <c r="T41" s="22">
        <v>871906375</v>
      </c>
      <c r="U41" s="22">
        <v>452468582</v>
      </c>
      <c r="V41" s="22">
        <v>0</v>
      </c>
      <c r="W41" s="22">
        <v>1290002</v>
      </c>
      <c r="X41" s="22">
        <v>3597802</v>
      </c>
      <c r="Y41" s="22">
        <v>0</v>
      </c>
      <c r="Z41" s="22">
        <v>235833</v>
      </c>
      <c r="AA41" s="22">
        <v>0</v>
      </c>
      <c r="AB41" s="22">
        <v>0</v>
      </c>
      <c r="AC41" s="22">
        <v>457592219</v>
      </c>
      <c r="AD41" s="22">
        <v>5148723</v>
      </c>
      <c r="AE41" s="22">
        <v>15513527</v>
      </c>
      <c r="AF41" s="22">
        <v>0</v>
      </c>
      <c r="AG41" s="22">
        <v>0</v>
      </c>
      <c r="AH41" s="22">
        <v>2499726</v>
      </c>
      <c r="AI41" s="22">
        <v>480754195</v>
      </c>
      <c r="AJ41" s="22">
        <v>391152180</v>
      </c>
      <c r="AK41" s="22">
        <v>0</v>
      </c>
      <c r="AL41" s="22">
        <v>9759788</v>
      </c>
      <c r="AM41" s="22">
        <v>381392392</v>
      </c>
      <c r="AN41" s="22">
        <v>0</v>
      </c>
    </row>
    <row r="42" spans="1:40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273473020</v>
      </c>
      <c r="F42" s="22">
        <v>0</v>
      </c>
      <c r="G42" s="22">
        <v>44363810</v>
      </c>
      <c r="H42" s="22">
        <v>10969328</v>
      </c>
      <c r="I42" s="22">
        <v>1384020</v>
      </c>
      <c r="J42" s="22">
        <v>0</v>
      </c>
      <c r="K42" s="22">
        <v>0</v>
      </c>
      <c r="L42" s="22">
        <v>0</v>
      </c>
      <c r="M42" s="22">
        <v>330190178</v>
      </c>
      <c r="N42" s="22">
        <v>0</v>
      </c>
      <c r="O42" s="22">
        <v>17409805</v>
      </c>
      <c r="P42" s="22">
        <v>16593076</v>
      </c>
      <c r="Q42" s="22">
        <v>10028129</v>
      </c>
      <c r="R42" s="22">
        <v>3233963</v>
      </c>
      <c r="S42" s="22">
        <v>9994176</v>
      </c>
      <c r="T42" s="22">
        <v>387449327</v>
      </c>
      <c r="U42" s="22">
        <v>168009073</v>
      </c>
      <c r="V42" s="22">
        <v>0</v>
      </c>
      <c r="W42" s="22">
        <v>21504826</v>
      </c>
      <c r="X42" s="22">
        <v>4549009</v>
      </c>
      <c r="Y42" s="22">
        <v>899200</v>
      </c>
      <c r="Z42" s="22">
        <v>0</v>
      </c>
      <c r="AA42" s="22">
        <v>0</v>
      </c>
      <c r="AB42" s="22">
        <v>0</v>
      </c>
      <c r="AC42" s="22">
        <v>194962108</v>
      </c>
      <c r="AD42" s="22">
        <v>6312638</v>
      </c>
      <c r="AE42" s="22">
        <v>8781241</v>
      </c>
      <c r="AF42" s="22">
        <v>0</v>
      </c>
      <c r="AG42" s="22">
        <v>1677825</v>
      </c>
      <c r="AH42" s="22">
        <v>6088713</v>
      </c>
      <c r="AI42" s="22">
        <v>217822525</v>
      </c>
      <c r="AJ42" s="22">
        <v>169626802</v>
      </c>
      <c r="AK42" s="22">
        <v>5409867</v>
      </c>
      <c r="AL42" s="22">
        <v>6524766</v>
      </c>
      <c r="AM42" s="22">
        <v>162991169</v>
      </c>
      <c r="AN42" s="22">
        <v>5299000</v>
      </c>
    </row>
    <row r="43" spans="1:40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41987942</v>
      </c>
      <c r="F43" s="22">
        <v>0</v>
      </c>
      <c r="G43" s="22">
        <v>4165434</v>
      </c>
      <c r="H43" s="22">
        <v>850813</v>
      </c>
      <c r="I43" s="22">
        <v>0</v>
      </c>
      <c r="J43" s="22">
        <v>0</v>
      </c>
      <c r="K43" s="22">
        <v>0</v>
      </c>
      <c r="L43" s="22">
        <v>0</v>
      </c>
      <c r="M43" s="22">
        <v>47004189</v>
      </c>
      <c r="N43" s="22">
        <v>134087</v>
      </c>
      <c r="O43" s="22">
        <v>3030023</v>
      </c>
      <c r="P43" s="22">
        <v>7702746</v>
      </c>
      <c r="Q43" s="22">
        <v>607670</v>
      </c>
      <c r="R43" s="22">
        <v>2498741</v>
      </c>
      <c r="S43" s="22">
        <v>599466</v>
      </c>
      <c r="T43" s="22">
        <v>61576922</v>
      </c>
      <c r="U43" s="22">
        <v>28470837</v>
      </c>
      <c r="V43" s="22">
        <v>0</v>
      </c>
      <c r="W43" s="22">
        <v>1353529</v>
      </c>
      <c r="X43" s="22">
        <v>453869</v>
      </c>
      <c r="Y43" s="22">
        <v>0</v>
      </c>
      <c r="Z43" s="22">
        <v>0</v>
      </c>
      <c r="AA43" s="22">
        <v>0</v>
      </c>
      <c r="AB43" s="22">
        <v>0</v>
      </c>
      <c r="AC43" s="22">
        <v>30278235</v>
      </c>
      <c r="AD43" s="22">
        <v>1235439</v>
      </c>
      <c r="AE43" s="22">
        <v>5300054</v>
      </c>
      <c r="AF43" s="22">
        <v>0</v>
      </c>
      <c r="AG43" s="22">
        <v>1855976</v>
      </c>
      <c r="AH43" s="22">
        <v>496122</v>
      </c>
      <c r="AI43" s="22">
        <v>39165826</v>
      </c>
      <c r="AJ43" s="22">
        <v>22411096</v>
      </c>
      <c r="AK43" s="22">
        <v>0</v>
      </c>
      <c r="AL43" s="22">
        <v>39720</v>
      </c>
      <c r="AM43" s="22">
        <v>22371376</v>
      </c>
      <c r="AN43" s="22">
        <v>0</v>
      </c>
    </row>
    <row r="44" spans="1:40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131138911</v>
      </c>
      <c r="F44" s="22">
        <v>0</v>
      </c>
      <c r="G44" s="22">
        <v>6623844</v>
      </c>
      <c r="H44" s="22">
        <v>3272397</v>
      </c>
      <c r="I44" s="22">
        <v>5828</v>
      </c>
      <c r="J44" s="22">
        <v>30000</v>
      </c>
      <c r="K44" s="22">
        <v>0</v>
      </c>
      <c r="L44" s="22">
        <v>0</v>
      </c>
      <c r="M44" s="22">
        <v>141070980</v>
      </c>
      <c r="N44" s="22">
        <v>0</v>
      </c>
      <c r="O44" s="22">
        <v>20449680</v>
      </c>
      <c r="P44" s="22">
        <v>16931874</v>
      </c>
      <c r="Q44" s="22">
        <v>1015723</v>
      </c>
      <c r="R44" s="22">
        <v>881090</v>
      </c>
      <c r="S44" s="22">
        <v>4764143</v>
      </c>
      <c r="T44" s="22">
        <v>185113490</v>
      </c>
      <c r="U44" s="22">
        <v>86091647</v>
      </c>
      <c r="V44" s="22">
        <v>0</v>
      </c>
      <c r="W44" s="22">
        <v>1661693</v>
      </c>
      <c r="X44" s="22">
        <v>1251743</v>
      </c>
      <c r="Y44" s="22">
        <v>5828</v>
      </c>
      <c r="Z44" s="22">
        <v>5063</v>
      </c>
      <c r="AA44" s="22">
        <v>0</v>
      </c>
      <c r="AB44" s="22">
        <v>0</v>
      </c>
      <c r="AC44" s="22">
        <v>89015974</v>
      </c>
      <c r="AD44" s="22">
        <v>5878293</v>
      </c>
      <c r="AE44" s="22">
        <v>9165290</v>
      </c>
      <c r="AF44" s="22">
        <v>0</v>
      </c>
      <c r="AG44" s="22">
        <v>435064</v>
      </c>
      <c r="AH44" s="22">
        <v>3627778</v>
      </c>
      <c r="AI44" s="22">
        <v>108122399</v>
      </c>
      <c r="AJ44" s="22">
        <v>76991091</v>
      </c>
      <c r="AK44" s="22">
        <v>95190</v>
      </c>
      <c r="AL44" s="22">
        <v>860996</v>
      </c>
      <c r="AM44" s="22">
        <v>76034905</v>
      </c>
      <c r="AN44" s="22"/>
    </row>
    <row r="45" spans="1:40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355565159</v>
      </c>
      <c r="F45" s="22">
        <v>0</v>
      </c>
      <c r="G45" s="22">
        <v>27832017</v>
      </c>
      <c r="H45" s="22">
        <v>7069529</v>
      </c>
      <c r="I45" s="22">
        <v>0</v>
      </c>
      <c r="J45" s="22">
        <v>1732836</v>
      </c>
      <c r="K45" s="22">
        <v>0</v>
      </c>
      <c r="L45" s="22">
        <v>0</v>
      </c>
      <c r="M45" s="22">
        <v>392199541</v>
      </c>
      <c r="N45" s="22">
        <v>5407006</v>
      </c>
      <c r="O45" s="22">
        <v>46060696</v>
      </c>
      <c r="P45" s="22">
        <v>33003693</v>
      </c>
      <c r="Q45" s="22">
        <v>22362366</v>
      </c>
      <c r="R45" s="22">
        <v>3490124</v>
      </c>
      <c r="S45" s="22">
        <v>20983725</v>
      </c>
      <c r="T45" s="22">
        <v>523507151</v>
      </c>
      <c r="U45" s="22">
        <v>238630160</v>
      </c>
      <c r="V45" s="22">
        <v>0</v>
      </c>
      <c r="W45" s="22">
        <v>7910997</v>
      </c>
      <c r="X45" s="22">
        <v>2791516</v>
      </c>
      <c r="Y45" s="22">
        <v>0</v>
      </c>
      <c r="Z45" s="22">
        <v>80440</v>
      </c>
      <c r="AA45" s="22">
        <v>0</v>
      </c>
      <c r="AB45" s="22">
        <v>0</v>
      </c>
      <c r="AC45" s="22">
        <v>249413113</v>
      </c>
      <c r="AD45" s="22">
        <v>15047020</v>
      </c>
      <c r="AE45" s="22">
        <v>17925380</v>
      </c>
      <c r="AF45" s="22">
        <v>0</v>
      </c>
      <c r="AG45" s="22">
        <v>1375341</v>
      </c>
      <c r="AH45" s="22">
        <v>12080243</v>
      </c>
      <c r="AI45" s="22">
        <v>295841097</v>
      </c>
      <c r="AJ45" s="22">
        <v>227666054</v>
      </c>
      <c r="AK45" s="22">
        <v>11374839</v>
      </c>
      <c r="AL45" s="22">
        <v>2431387</v>
      </c>
      <c r="AM45" s="22">
        <v>222503418</v>
      </c>
      <c r="AN45" s="22">
        <v>8643590</v>
      </c>
    </row>
    <row r="46" spans="1:40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112692399</v>
      </c>
      <c r="F46" s="22">
        <v>0</v>
      </c>
      <c r="G46" s="22">
        <v>11342166</v>
      </c>
      <c r="H46" s="22">
        <v>1924801</v>
      </c>
      <c r="I46" s="22">
        <v>0</v>
      </c>
      <c r="J46" s="22">
        <v>512343</v>
      </c>
      <c r="K46" s="22">
        <v>0</v>
      </c>
      <c r="L46" s="22">
        <v>0</v>
      </c>
      <c r="M46" s="22">
        <v>126471709</v>
      </c>
      <c r="N46" s="22">
        <v>70080</v>
      </c>
      <c r="O46" s="22">
        <v>18414388</v>
      </c>
      <c r="P46" s="22">
        <v>17607483</v>
      </c>
      <c r="Q46" s="22">
        <v>27310583</v>
      </c>
      <c r="R46" s="22">
        <v>1166461</v>
      </c>
      <c r="S46" s="22">
        <v>7376592</v>
      </c>
      <c r="T46" s="22">
        <v>198417296</v>
      </c>
      <c r="U46" s="22">
        <v>87373985</v>
      </c>
      <c r="V46" s="22">
        <v>0</v>
      </c>
      <c r="W46" s="22">
        <v>1641503</v>
      </c>
      <c r="X46" s="22">
        <v>364293</v>
      </c>
      <c r="Y46" s="22">
        <v>0</v>
      </c>
      <c r="Z46" s="22">
        <v>39779</v>
      </c>
      <c r="AA46" s="22">
        <v>0</v>
      </c>
      <c r="AB46" s="22">
        <v>0</v>
      </c>
      <c r="AC46" s="22">
        <v>89419560</v>
      </c>
      <c r="AD46" s="22">
        <v>3005460</v>
      </c>
      <c r="AE46" s="22">
        <v>10265723</v>
      </c>
      <c r="AF46" s="22">
        <v>0</v>
      </c>
      <c r="AG46" s="22">
        <v>365513</v>
      </c>
      <c r="AH46" s="22">
        <v>4835373</v>
      </c>
      <c r="AI46" s="22">
        <v>107891629</v>
      </c>
      <c r="AJ46" s="22">
        <v>90525667</v>
      </c>
      <c r="AK46" s="22">
        <v>5527592</v>
      </c>
      <c r="AL46" s="22">
        <v>0</v>
      </c>
      <c r="AM46" s="22">
        <v>84998075</v>
      </c>
      <c r="AN46" s="22"/>
    </row>
    <row r="47" spans="1:40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513769238</v>
      </c>
      <c r="F47" s="22">
        <v>0</v>
      </c>
      <c r="G47" s="22">
        <v>7627816</v>
      </c>
      <c r="H47" s="22">
        <v>8790073</v>
      </c>
      <c r="I47" s="22">
        <v>8992553</v>
      </c>
      <c r="J47" s="22">
        <v>462076</v>
      </c>
      <c r="K47" s="22">
        <v>0</v>
      </c>
      <c r="L47" s="22">
        <v>0</v>
      </c>
      <c r="M47" s="22">
        <v>539641756</v>
      </c>
      <c r="N47" s="22">
        <v>14062656</v>
      </c>
      <c r="O47" s="22">
        <v>102223909</v>
      </c>
      <c r="P47" s="22">
        <v>50742855</v>
      </c>
      <c r="Q47" s="22">
        <v>90609146</v>
      </c>
      <c r="R47" s="22">
        <v>28079884</v>
      </c>
      <c r="S47" s="22">
        <v>20983227</v>
      </c>
      <c r="T47" s="22">
        <v>846343433</v>
      </c>
      <c r="U47" s="22">
        <v>265103629</v>
      </c>
      <c r="V47" s="22">
        <v>0</v>
      </c>
      <c r="W47" s="22">
        <v>1197935</v>
      </c>
      <c r="X47" s="22">
        <v>2400725</v>
      </c>
      <c r="Y47" s="22">
        <v>817870</v>
      </c>
      <c r="Z47" s="22">
        <v>41847</v>
      </c>
      <c r="AA47" s="22">
        <v>0</v>
      </c>
      <c r="AB47" s="22">
        <v>0</v>
      </c>
      <c r="AC47" s="22">
        <v>269562006</v>
      </c>
      <c r="AD47" s="22">
        <v>26901452</v>
      </c>
      <c r="AE47" s="22">
        <v>32946334</v>
      </c>
      <c r="AF47" s="22">
        <v>0</v>
      </c>
      <c r="AG47" s="22">
        <v>12652485</v>
      </c>
      <c r="AH47" s="22">
        <v>11680621</v>
      </c>
      <c r="AI47" s="22">
        <v>353742898</v>
      </c>
      <c r="AJ47" s="22">
        <v>492600535</v>
      </c>
      <c r="AK47" s="22">
        <v>27757132</v>
      </c>
      <c r="AL47" s="22">
        <v>1069150</v>
      </c>
      <c r="AM47" s="22">
        <v>463774253</v>
      </c>
      <c r="AN47" s="22">
        <v>0</v>
      </c>
    </row>
    <row r="48" spans="1:40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583123304</v>
      </c>
      <c r="F48" s="22">
        <v>0</v>
      </c>
      <c r="G48" s="22">
        <v>71143194</v>
      </c>
      <c r="H48" s="22">
        <v>40638798</v>
      </c>
      <c r="I48" s="22">
        <v>0</v>
      </c>
      <c r="J48" s="22">
        <v>0</v>
      </c>
      <c r="K48" s="22">
        <v>0</v>
      </c>
      <c r="L48" s="22">
        <v>0</v>
      </c>
      <c r="M48" s="22">
        <v>694905296</v>
      </c>
      <c r="N48" s="22">
        <v>21545084</v>
      </c>
      <c r="O48" s="22">
        <v>137441411</v>
      </c>
      <c r="P48" s="22">
        <v>29926803</v>
      </c>
      <c r="Q48" s="22">
        <v>15098461</v>
      </c>
      <c r="R48" s="22">
        <v>1924161</v>
      </c>
      <c r="S48" s="22">
        <v>21183339</v>
      </c>
      <c r="T48" s="22">
        <v>922024555</v>
      </c>
      <c r="U48" s="22">
        <v>444864628</v>
      </c>
      <c r="V48" s="22">
        <v>0</v>
      </c>
      <c r="W48" s="22">
        <v>9748640</v>
      </c>
      <c r="X48" s="22">
        <v>10927384</v>
      </c>
      <c r="Y48" s="22">
        <v>0</v>
      </c>
      <c r="Z48" s="22">
        <v>0</v>
      </c>
      <c r="AA48" s="22">
        <v>0</v>
      </c>
      <c r="AB48" s="22">
        <v>0</v>
      </c>
      <c r="AC48" s="22">
        <v>465540652</v>
      </c>
      <c r="AD48" s="22">
        <v>28599141</v>
      </c>
      <c r="AE48" s="22">
        <v>17421827</v>
      </c>
      <c r="AF48" s="22">
        <v>0</v>
      </c>
      <c r="AG48" s="22">
        <v>1136329</v>
      </c>
      <c r="AH48" s="22">
        <v>16021822</v>
      </c>
      <c r="AI48" s="22">
        <v>528719771</v>
      </c>
      <c r="AJ48" s="22">
        <v>393304784</v>
      </c>
      <c r="AK48" s="22">
        <v>593247</v>
      </c>
      <c r="AL48" s="22">
        <v>7405533</v>
      </c>
      <c r="AM48" s="22">
        <v>385306004</v>
      </c>
      <c r="AN48" s="22">
        <v>0</v>
      </c>
    </row>
    <row r="49" spans="1:40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122613105</v>
      </c>
      <c r="F49" s="22">
        <v>0</v>
      </c>
      <c r="G49" s="22">
        <v>55167901</v>
      </c>
      <c r="H49" s="22">
        <v>3383335</v>
      </c>
      <c r="I49" s="22">
        <v>0</v>
      </c>
      <c r="J49" s="22">
        <v>0</v>
      </c>
      <c r="K49" s="22">
        <v>0</v>
      </c>
      <c r="L49" s="22">
        <v>0</v>
      </c>
      <c r="M49" s="22">
        <v>181164341</v>
      </c>
      <c r="N49" s="22">
        <v>229020</v>
      </c>
      <c r="O49" s="22">
        <v>21129758</v>
      </c>
      <c r="P49" s="22">
        <v>12253050</v>
      </c>
      <c r="Q49" s="22">
        <v>2472888</v>
      </c>
      <c r="R49" s="22">
        <v>3692414</v>
      </c>
      <c r="S49" s="22">
        <v>11950327</v>
      </c>
      <c r="T49" s="22">
        <v>232891798</v>
      </c>
      <c r="U49" s="22">
        <v>83300338</v>
      </c>
      <c r="V49" s="22">
        <v>0</v>
      </c>
      <c r="W49" s="22">
        <v>12427475</v>
      </c>
      <c r="X49" s="22">
        <v>2812876</v>
      </c>
      <c r="Y49" s="22">
        <v>0</v>
      </c>
      <c r="Z49" s="22">
        <v>0</v>
      </c>
      <c r="AA49" s="22">
        <v>0</v>
      </c>
      <c r="AB49" s="22">
        <v>0</v>
      </c>
      <c r="AC49" s="22">
        <v>98540689</v>
      </c>
      <c r="AD49" s="22">
        <v>6632954</v>
      </c>
      <c r="AE49" s="22">
        <v>5501284</v>
      </c>
      <c r="AF49" s="22">
        <v>0</v>
      </c>
      <c r="AG49" s="22">
        <v>2026167</v>
      </c>
      <c r="AH49" s="22">
        <v>6199974</v>
      </c>
      <c r="AI49" s="22">
        <v>118901068</v>
      </c>
      <c r="AJ49" s="22">
        <v>113990730</v>
      </c>
      <c r="AK49" s="22">
        <v>0</v>
      </c>
      <c r="AL49" s="22">
        <v>6812894</v>
      </c>
      <c r="AM49" s="22">
        <v>107177836</v>
      </c>
      <c r="AN49" s="22">
        <v>0</v>
      </c>
    </row>
    <row r="50" spans="1:40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115578381</v>
      </c>
      <c r="F50" s="22">
        <v>0</v>
      </c>
      <c r="G50" s="22">
        <v>1573863</v>
      </c>
      <c r="H50" s="22">
        <v>5001262</v>
      </c>
      <c r="I50" s="22">
        <v>0</v>
      </c>
      <c r="J50" s="22">
        <v>2613880</v>
      </c>
      <c r="K50" s="22">
        <v>0</v>
      </c>
      <c r="L50" s="22">
        <v>0</v>
      </c>
      <c r="M50" s="22">
        <v>124767386</v>
      </c>
      <c r="N50" s="22">
        <v>0</v>
      </c>
      <c r="O50" s="22">
        <v>17457409</v>
      </c>
      <c r="P50" s="22">
        <v>14779124</v>
      </c>
      <c r="Q50" s="22">
        <v>12437700</v>
      </c>
      <c r="R50" s="22">
        <v>3524691</v>
      </c>
      <c r="S50" s="22">
        <v>8169196</v>
      </c>
      <c r="T50" s="22">
        <v>181135506</v>
      </c>
      <c r="U50" s="22">
        <v>87531187</v>
      </c>
      <c r="V50" s="22">
        <v>0</v>
      </c>
      <c r="W50" s="22">
        <v>925610</v>
      </c>
      <c r="X50" s="22">
        <v>2463877</v>
      </c>
      <c r="Y50" s="22">
        <v>0</v>
      </c>
      <c r="Z50" s="22">
        <v>786286</v>
      </c>
      <c r="AA50" s="22">
        <v>0</v>
      </c>
      <c r="AB50" s="22">
        <v>0</v>
      </c>
      <c r="AC50" s="22">
        <v>91706960</v>
      </c>
      <c r="AD50" s="22">
        <v>4833017</v>
      </c>
      <c r="AE50" s="22">
        <v>9633906</v>
      </c>
      <c r="AF50" s="22">
        <v>0</v>
      </c>
      <c r="AG50" s="22">
        <v>1944816</v>
      </c>
      <c r="AH50" s="22">
        <v>6472098</v>
      </c>
      <c r="AI50" s="22">
        <v>114590797</v>
      </c>
      <c r="AJ50" s="22">
        <v>66544709</v>
      </c>
      <c r="AK50" s="22">
        <v>5531505</v>
      </c>
      <c r="AL50" s="22">
        <v>543647</v>
      </c>
      <c r="AM50" s="22">
        <v>60469557</v>
      </c>
      <c r="AN50" s="22">
        <v>0</v>
      </c>
    </row>
    <row r="51" spans="1:40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676194074</v>
      </c>
      <c r="F51" s="22">
        <v>0</v>
      </c>
      <c r="G51" s="22">
        <v>11962731</v>
      </c>
      <c r="H51" s="22">
        <v>15073595</v>
      </c>
      <c r="I51" s="22">
        <v>1465250</v>
      </c>
      <c r="J51" s="22">
        <v>0</v>
      </c>
      <c r="K51" s="22">
        <v>0</v>
      </c>
      <c r="L51" s="22">
        <v>0</v>
      </c>
      <c r="M51" s="22">
        <v>704695650</v>
      </c>
      <c r="N51" s="22">
        <v>0</v>
      </c>
      <c r="O51" s="22">
        <v>21440119</v>
      </c>
      <c r="P51" s="22">
        <v>25891923</v>
      </c>
      <c r="Q51" s="22">
        <v>31388291</v>
      </c>
      <c r="R51" s="22">
        <v>6892371</v>
      </c>
      <c r="S51" s="22">
        <v>9838375</v>
      </c>
      <c r="T51" s="22">
        <v>800146729</v>
      </c>
      <c r="U51" s="22">
        <v>484113197</v>
      </c>
      <c r="V51" s="22">
        <v>0</v>
      </c>
      <c r="W51" s="22">
        <v>1474451</v>
      </c>
      <c r="X51" s="22">
        <v>1579017</v>
      </c>
      <c r="Y51" s="22">
        <v>144499</v>
      </c>
      <c r="Z51" s="22">
        <v>0</v>
      </c>
      <c r="AA51" s="22">
        <v>0</v>
      </c>
      <c r="AB51" s="22">
        <v>0</v>
      </c>
      <c r="AC51" s="22">
        <v>487311164</v>
      </c>
      <c r="AD51" s="22">
        <v>6358318</v>
      </c>
      <c r="AE51" s="22">
        <v>12506929</v>
      </c>
      <c r="AF51" s="22">
        <v>0</v>
      </c>
      <c r="AG51" s="22">
        <v>3379306</v>
      </c>
      <c r="AH51" s="22">
        <v>4584632</v>
      </c>
      <c r="AI51" s="22">
        <v>514140349</v>
      </c>
      <c r="AJ51" s="22">
        <v>286006380</v>
      </c>
      <c r="AK51" s="22">
        <v>0</v>
      </c>
      <c r="AL51" s="22">
        <v>2236690</v>
      </c>
      <c r="AM51" s="22">
        <v>283769690</v>
      </c>
      <c r="AN51" s="22">
        <v>0</v>
      </c>
    </row>
    <row r="52" spans="1:40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86506720</v>
      </c>
      <c r="F52" s="22">
        <v>0</v>
      </c>
      <c r="G52" s="22">
        <v>9201221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95707941</v>
      </c>
      <c r="N52" s="22">
        <v>154071</v>
      </c>
      <c r="O52" s="22">
        <v>5039844</v>
      </c>
      <c r="P52" s="22">
        <v>19039401</v>
      </c>
      <c r="Q52" s="22">
        <v>2231990</v>
      </c>
      <c r="R52" s="22">
        <v>0</v>
      </c>
      <c r="S52" s="22">
        <v>2074598</v>
      </c>
      <c r="T52" s="22">
        <v>124247845</v>
      </c>
      <c r="U52" s="22">
        <v>58091219</v>
      </c>
      <c r="V52" s="22">
        <v>0</v>
      </c>
      <c r="W52" s="22">
        <v>1950452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60041671</v>
      </c>
      <c r="AD52" s="22">
        <v>1044692</v>
      </c>
      <c r="AE52" s="22">
        <v>8596903</v>
      </c>
      <c r="AF52" s="22">
        <v>0</v>
      </c>
      <c r="AG52" s="22">
        <v>0</v>
      </c>
      <c r="AH52" s="22">
        <v>1287655</v>
      </c>
      <c r="AI52" s="22">
        <v>70970921</v>
      </c>
      <c r="AJ52" s="22">
        <v>53276924</v>
      </c>
      <c r="AK52" s="22">
        <v>4375281</v>
      </c>
      <c r="AL52" s="22">
        <v>484100</v>
      </c>
      <c r="AM52" s="22">
        <v>48417543</v>
      </c>
      <c r="AN52" s="22">
        <v>0</v>
      </c>
    </row>
    <row r="53" spans="1:40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969111316</v>
      </c>
      <c r="F53" s="22">
        <v>0</v>
      </c>
      <c r="G53" s="22">
        <v>39685274</v>
      </c>
      <c r="H53" s="22">
        <v>34782077</v>
      </c>
      <c r="I53" s="22">
        <v>5932989</v>
      </c>
      <c r="J53" s="22">
        <v>0</v>
      </c>
      <c r="K53" s="22">
        <v>0</v>
      </c>
      <c r="L53" s="22">
        <v>0</v>
      </c>
      <c r="M53" s="22">
        <v>1049511656</v>
      </c>
      <c r="N53" s="22">
        <v>2397343</v>
      </c>
      <c r="O53" s="22">
        <v>33423704</v>
      </c>
      <c r="P53" s="22">
        <v>16526084</v>
      </c>
      <c r="Q53" s="22">
        <v>112049613</v>
      </c>
      <c r="R53" s="22">
        <v>8369204</v>
      </c>
      <c r="S53" s="22">
        <v>17784088</v>
      </c>
      <c r="T53" s="22">
        <v>1240061692</v>
      </c>
      <c r="U53" s="22">
        <v>826275838</v>
      </c>
      <c r="V53" s="22">
        <v>0</v>
      </c>
      <c r="W53" s="22">
        <v>12311855</v>
      </c>
      <c r="X53" s="22">
        <v>7567925</v>
      </c>
      <c r="Y53" s="22">
        <v>870755</v>
      </c>
      <c r="Z53" s="22">
        <v>0</v>
      </c>
      <c r="AA53" s="22">
        <v>0</v>
      </c>
      <c r="AB53" s="22">
        <v>0</v>
      </c>
      <c r="AC53" s="22">
        <v>847026373</v>
      </c>
      <c r="AD53" s="22">
        <v>10073694</v>
      </c>
      <c r="AE53" s="22">
        <v>10750212</v>
      </c>
      <c r="AF53" s="22">
        <v>0</v>
      </c>
      <c r="AG53" s="22">
        <v>4123267</v>
      </c>
      <c r="AH53" s="22">
        <v>9198778</v>
      </c>
      <c r="AI53" s="22">
        <v>881172324</v>
      </c>
      <c r="AJ53" s="22">
        <v>358889368</v>
      </c>
      <c r="AK53" s="22">
        <v>29019117</v>
      </c>
      <c r="AL53" s="22">
        <v>0</v>
      </c>
      <c r="AM53" s="22">
        <v>329870251</v>
      </c>
      <c r="AN53" s="22">
        <v>0</v>
      </c>
    </row>
    <row r="54" spans="1:40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119747590</v>
      </c>
      <c r="F54" s="22">
        <v>0</v>
      </c>
      <c r="G54" s="22">
        <v>20557963</v>
      </c>
      <c r="H54" s="22">
        <v>16531074</v>
      </c>
      <c r="I54" s="22">
        <v>0</v>
      </c>
      <c r="J54" s="22">
        <v>0</v>
      </c>
      <c r="K54" s="22">
        <v>0</v>
      </c>
      <c r="L54" s="22">
        <v>0</v>
      </c>
      <c r="M54" s="22">
        <v>156836627</v>
      </c>
      <c r="N54" s="22">
        <v>5284624</v>
      </c>
      <c r="O54" s="22">
        <v>36640810</v>
      </c>
      <c r="P54" s="22">
        <v>12606002</v>
      </c>
      <c r="Q54" s="22">
        <v>2747301</v>
      </c>
      <c r="R54" s="22">
        <v>2007962</v>
      </c>
      <c r="S54" s="22">
        <v>3159036</v>
      </c>
      <c r="T54" s="22">
        <v>219282362</v>
      </c>
      <c r="U54" s="22">
        <v>103964756</v>
      </c>
      <c r="V54" s="22">
        <v>0</v>
      </c>
      <c r="W54" s="22">
        <v>3791662</v>
      </c>
      <c r="X54" s="22">
        <v>3157398</v>
      </c>
      <c r="Y54" s="22">
        <v>0</v>
      </c>
      <c r="Z54" s="22">
        <v>0</v>
      </c>
      <c r="AA54" s="22">
        <v>0</v>
      </c>
      <c r="AB54" s="22">
        <v>0</v>
      </c>
      <c r="AC54" s="22">
        <v>110913816</v>
      </c>
      <c r="AD54" s="22">
        <v>20994078</v>
      </c>
      <c r="AE54" s="22">
        <v>8191156</v>
      </c>
      <c r="AF54" s="22">
        <v>0</v>
      </c>
      <c r="AG54" s="22">
        <v>1461801</v>
      </c>
      <c r="AH54" s="22">
        <v>1856736</v>
      </c>
      <c r="AI54" s="22">
        <v>143417587</v>
      </c>
      <c r="AJ54" s="22">
        <v>75864775</v>
      </c>
      <c r="AK54" s="22">
        <v>118043</v>
      </c>
      <c r="AL54" s="22">
        <v>3207483</v>
      </c>
      <c r="AM54" s="22">
        <v>72539249</v>
      </c>
      <c r="AN54" s="22">
        <v>0</v>
      </c>
    </row>
    <row r="55" spans="1:40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327751765</v>
      </c>
      <c r="F55" s="22">
        <v>0</v>
      </c>
      <c r="G55" s="22">
        <v>24370140</v>
      </c>
      <c r="H55" s="22">
        <v>24402736</v>
      </c>
      <c r="I55" s="22">
        <v>2870028</v>
      </c>
      <c r="J55" s="22">
        <v>0</v>
      </c>
      <c r="K55" s="22">
        <v>0</v>
      </c>
      <c r="L55" s="22">
        <v>0</v>
      </c>
      <c r="M55" s="22">
        <v>379394669</v>
      </c>
      <c r="N55" s="22">
        <v>0</v>
      </c>
      <c r="O55" s="22">
        <v>5523689</v>
      </c>
      <c r="P55" s="22">
        <v>19063414</v>
      </c>
      <c r="Q55" s="22">
        <v>4612791</v>
      </c>
      <c r="R55" s="22">
        <v>231477</v>
      </c>
      <c r="S55" s="22">
        <v>4832591</v>
      </c>
      <c r="T55" s="22">
        <v>413658631</v>
      </c>
      <c r="U55" s="22">
        <v>258527030</v>
      </c>
      <c r="V55" s="22">
        <v>0</v>
      </c>
      <c r="W55" s="22">
        <v>6084151</v>
      </c>
      <c r="X55" s="22">
        <v>11068275</v>
      </c>
      <c r="Y55" s="22">
        <v>443394</v>
      </c>
      <c r="Z55" s="22">
        <v>0</v>
      </c>
      <c r="AA55" s="22">
        <v>0</v>
      </c>
      <c r="AB55" s="22">
        <v>0</v>
      </c>
      <c r="AC55" s="22">
        <v>276122850</v>
      </c>
      <c r="AD55" s="22">
        <v>3683212</v>
      </c>
      <c r="AE55" s="22">
        <v>8915769</v>
      </c>
      <c r="AF55" s="22">
        <v>0</v>
      </c>
      <c r="AG55" s="22">
        <v>98696</v>
      </c>
      <c r="AH55" s="22">
        <v>2158359</v>
      </c>
      <c r="AI55" s="22">
        <v>290978886</v>
      </c>
      <c r="AJ55" s="22">
        <v>122679745</v>
      </c>
      <c r="AK55" s="22">
        <v>13458990</v>
      </c>
      <c r="AL55" s="22">
        <v>1472769</v>
      </c>
      <c r="AM55" s="22">
        <v>107747986</v>
      </c>
      <c r="AN55" s="22">
        <v>0</v>
      </c>
    </row>
    <row r="56" spans="1:40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112275851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112275851</v>
      </c>
      <c r="N56" s="22">
        <v>0</v>
      </c>
      <c r="O56" s="22">
        <v>6548148</v>
      </c>
      <c r="P56" s="22">
        <v>13925443</v>
      </c>
      <c r="Q56" s="22">
        <v>3643204</v>
      </c>
      <c r="R56" s="22">
        <v>1044351</v>
      </c>
      <c r="S56" s="22">
        <v>4887935</v>
      </c>
      <c r="T56" s="22">
        <v>142324932</v>
      </c>
      <c r="U56" s="22">
        <v>94252687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94252687</v>
      </c>
      <c r="AD56" s="22">
        <v>1647165</v>
      </c>
      <c r="AE56" s="22">
        <v>7940898</v>
      </c>
      <c r="AF56" s="22">
        <v>0</v>
      </c>
      <c r="AG56" s="22">
        <v>523819</v>
      </c>
      <c r="AH56" s="22">
        <v>3562053</v>
      </c>
      <c r="AI56" s="22">
        <v>107926622</v>
      </c>
      <c r="AJ56" s="22">
        <v>34398310</v>
      </c>
      <c r="AK56" s="22">
        <v>0</v>
      </c>
      <c r="AL56" s="22">
        <v>2721108</v>
      </c>
      <c r="AM56" s="22">
        <v>31677202</v>
      </c>
      <c r="AN56" s="22">
        <v>0</v>
      </c>
    </row>
    <row r="57" spans="1:40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422538100</v>
      </c>
      <c r="F57" s="22">
        <v>0</v>
      </c>
      <c r="G57" s="22">
        <v>3308421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425846521</v>
      </c>
      <c r="N57" s="22">
        <v>445111</v>
      </c>
      <c r="O57" s="22">
        <v>20435064</v>
      </c>
      <c r="P57" s="22">
        <v>25250176</v>
      </c>
      <c r="Q57" s="22">
        <v>16352444</v>
      </c>
      <c r="R57" s="22">
        <v>4898281</v>
      </c>
      <c r="S57" s="22">
        <v>8730261</v>
      </c>
      <c r="T57" s="22">
        <v>501957858</v>
      </c>
      <c r="U57" s="22">
        <v>313497509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313497509</v>
      </c>
      <c r="AD57" s="22">
        <v>6469602</v>
      </c>
      <c r="AE57" s="22">
        <v>10663956</v>
      </c>
      <c r="AF57" s="22">
        <v>0</v>
      </c>
      <c r="AG57" s="22">
        <v>2331065</v>
      </c>
      <c r="AH57" s="22">
        <v>5168981</v>
      </c>
      <c r="AI57" s="22">
        <v>338131113</v>
      </c>
      <c r="AJ57" s="22">
        <v>163826745</v>
      </c>
      <c r="AK57" s="22">
        <v>6884690</v>
      </c>
      <c r="AL57" s="22">
        <v>883954</v>
      </c>
      <c r="AM57" s="22">
        <v>156058101</v>
      </c>
      <c r="AN57" s="22">
        <v>0</v>
      </c>
    </row>
    <row r="58" spans="1:40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152035159</v>
      </c>
      <c r="F58" s="22">
        <v>0</v>
      </c>
      <c r="G58" s="22">
        <v>62921230</v>
      </c>
      <c r="H58" s="22">
        <v>11841376</v>
      </c>
      <c r="I58" s="22">
        <v>16163067</v>
      </c>
      <c r="J58" s="22">
        <v>57748</v>
      </c>
      <c r="K58" s="22">
        <v>323657</v>
      </c>
      <c r="L58" s="22">
        <v>0</v>
      </c>
      <c r="M58" s="22">
        <v>243342237</v>
      </c>
      <c r="N58" s="22">
        <v>11183952</v>
      </c>
      <c r="O58" s="22">
        <v>22820880</v>
      </c>
      <c r="P58" s="22">
        <v>12902566</v>
      </c>
      <c r="Q58" s="22">
        <v>5373373</v>
      </c>
      <c r="R58" s="22">
        <v>2963506</v>
      </c>
      <c r="S58" s="22">
        <v>9064237</v>
      </c>
      <c r="T58" s="22">
        <v>307650751</v>
      </c>
      <c r="U58" s="22">
        <v>74981287</v>
      </c>
      <c r="V58" s="22">
        <v>0</v>
      </c>
      <c r="W58" s="22">
        <v>8673604</v>
      </c>
      <c r="X58" s="22">
        <v>2707330</v>
      </c>
      <c r="Y58" s="22">
        <v>2270041</v>
      </c>
      <c r="Z58" s="22">
        <v>1925</v>
      </c>
      <c r="AA58" s="22">
        <v>79019</v>
      </c>
      <c r="AB58" s="22">
        <v>0</v>
      </c>
      <c r="AC58" s="22">
        <v>88713206</v>
      </c>
      <c r="AD58" s="22">
        <v>3639560</v>
      </c>
      <c r="AE58" s="22">
        <v>6340306</v>
      </c>
      <c r="AF58" s="22">
        <v>0</v>
      </c>
      <c r="AG58" s="22">
        <v>1622278</v>
      </c>
      <c r="AH58" s="22">
        <v>4208222</v>
      </c>
      <c r="AI58" s="22">
        <v>104523572</v>
      </c>
      <c r="AJ58" s="22">
        <v>203127179</v>
      </c>
      <c r="AK58" s="22">
        <v>2982376</v>
      </c>
      <c r="AL58" s="22">
        <v>654185</v>
      </c>
      <c r="AM58" s="22">
        <v>199490618</v>
      </c>
      <c r="AN58" s="22"/>
    </row>
    <row r="59" spans="1:40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118764308</v>
      </c>
      <c r="F59" s="22">
        <v>0</v>
      </c>
      <c r="G59" s="22">
        <v>28631330</v>
      </c>
      <c r="H59" s="22">
        <v>2037971</v>
      </c>
      <c r="I59" s="22">
        <v>0</v>
      </c>
      <c r="J59" s="22">
        <v>0</v>
      </c>
      <c r="K59" s="22">
        <v>0</v>
      </c>
      <c r="L59" s="22">
        <v>0</v>
      </c>
      <c r="M59" s="22">
        <v>149433609</v>
      </c>
      <c r="N59" s="22">
        <v>150785</v>
      </c>
      <c r="O59" s="22">
        <v>5082519</v>
      </c>
      <c r="P59" s="22">
        <v>8031872</v>
      </c>
      <c r="Q59" s="22">
        <v>1013296</v>
      </c>
      <c r="R59" s="22">
        <v>0</v>
      </c>
      <c r="S59" s="22">
        <v>3479212</v>
      </c>
      <c r="T59" s="22">
        <v>167191293</v>
      </c>
      <c r="U59" s="22">
        <v>33589712</v>
      </c>
      <c r="V59" s="22">
        <v>0</v>
      </c>
      <c r="W59" s="22">
        <v>7958115</v>
      </c>
      <c r="X59" s="22">
        <v>1025801</v>
      </c>
      <c r="Y59" s="22">
        <v>0</v>
      </c>
      <c r="Z59" s="22">
        <v>0</v>
      </c>
      <c r="AA59" s="22">
        <v>0</v>
      </c>
      <c r="AB59" s="22">
        <v>0</v>
      </c>
      <c r="AC59" s="22">
        <v>42573628</v>
      </c>
      <c r="AD59" s="22">
        <v>2524854</v>
      </c>
      <c r="AE59" s="22">
        <v>4439975</v>
      </c>
      <c r="AF59" s="22">
        <v>0</v>
      </c>
      <c r="AG59" s="22">
        <v>0</v>
      </c>
      <c r="AH59" s="22">
        <v>1982123</v>
      </c>
      <c r="AI59" s="22">
        <v>51520580</v>
      </c>
      <c r="AJ59" s="22">
        <v>115670713</v>
      </c>
      <c r="AK59" s="22">
        <v>18043696</v>
      </c>
      <c r="AL59" s="22">
        <v>0</v>
      </c>
      <c r="AM59" s="22">
        <v>97627017</v>
      </c>
      <c r="AN59" s="22">
        <v>0</v>
      </c>
    </row>
    <row r="60" spans="1:40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146335005</v>
      </c>
      <c r="F60" s="22">
        <v>0</v>
      </c>
      <c r="G60" s="22">
        <v>10280202</v>
      </c>
      <c r="H60" s="22">
        <v>22245896</v>
      </c>
      <c r="I60" s="22">
        <v>2943053</v>
      </c>
      <c r="J60" s="22">
        <v>0</v>
      </c>
      <c r="K60" s="22">
        <v>0</v>
      </c>
      <c r="L60" s="22">
        <v>0</v>
      </c>
      <c r="M60" s="22">
        <v>181804156</v>
      </c>
      <c r="N60" s="22">
        <v>28478669</v>
      </c>
      <c r="O60" s="22">
        <v>18330172</v>
      </c>
      <c r="P60" s="22">
        <v>9507670</v>
      </c>
      <c r="Q60" s="22">
        <v>6834647</v>
      </c>
      <c r="R60" s="22">
        <v>31048663</v>
      </c>
      <c r="S60" s="22">
        <v>5894383</v>
      </c>
      <c r="T60" s="22">
        <v>281898360</v>
      </c>
      <c r="U60" s="22">
        <v>84165712</v>
      </c>
      <c r="V60" s="22">
        <v>0</v>
      </c>
      <c r="W60" s="22">
        <v>7281662</v>
      </c>
      <c r="X60" s="22">
        <v>2173337</v>
      </c>
      <c r="Y60" s="22">
        <v>640805</v>
      </c>
      <c r="Z60" s="22">
        <v>0</v>
      </c>
      <c r="AA60" s="22">
        <v>0</v>
      </c>
      <c r="AB60" s="22">
        <v>0</v>
      </c>
      <c r="AC60" s="22">
        <v>94261516</v>
      </c>
      <c r="AD60" s="22">
        <v>6702761</v>
      </c>
      <c r="AE60" s="22">
        <v>5974103</v>
      </c>
      <c r="AF60" s="22">
        <v>152921</v>
      </c>
      <c r="AG60" s="22">
        <v>10141290</v>
      </c>
      <c r="AH60" s="22">
        <v>4035334</v>
      </c>
      <c r="AI60" s="22">
        <v>121267925</v>
      </c>
      <c r="AJ60" s="22">
        <v>160630435</v>
      </c>
      <c r="AK60" s="22">
        <v>2526234</v>
      </c>
      <c r="AL60" s="22">
        <v>0</v>
      </c>
      <c r="AM60" s="22">
        <v>158104201</v>
      </c>
      <c r="AN60" s="22">
        <v>0</v>
      </c>
    </row>
    <row r="61" spans="1:40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330570851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330570851</v>
      </c>
      <c r="N61" s="22">
        <v>16754772</v>
      </c>
      <c r="O61" s="22">
        <v>125784763</v>
      </c>
      <c r="P61" s="22">
        <v>30652142</v>
      </c>
      <c r="Q61" s="22">
        <v>7304035</v>
      </c>
      <c r="R61" s="22">
        <v>5745871</v>
      </c>
      <c r="S61" s="22">
        <v>12732066</v>
      </c>
      <c r="T61" s="22">
        <v>529544500</v>
      </c>
      <c r="U61" s="22">
        <v>181832882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181832882</v>
      </c>
      <c r="AD61" s="22">
        <v>31687639</v>
      </c>
      <c r="AE61" s="22">
        <v>19124424</v>
      </c>
      <c r="AF61" s="22">
        <v>0</v>
      </c>
      <c r="AG61" s="22">
        <v>956387</v>
      </c>
      <c r="AH61" s="22">
        <v>9080766</v>
      </c>
      <c r="AI61" s="22">
        <v>242682098</v>
      </c>
      <c r="AJ61" s="22">
        <v>286862402</v>
      </c>
      <c r="AK61" s="22">
        <v>31586333</v>
      </c>
      <c r="AL61" s="22">
        <v>3628877</v>
      </c>
      <c r="AM61" s="22">
        <v>251647192</v>
      </c>
      <c r="AN61" s="22">
        <v>0</v>
      </c>
    </row>
    <row r="62" spans="1:40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44936396</v>
      </c>
      <c r="F62" s="22">
        <v>0</v>
      </c>
      <c r="G62" s="22">
        <v>11166344</v>
      </c>
      <c r="H62" s="22">
        <v>762578</v>
      </c>
      <c r="I62" s="22">
        <v>0</v>
      </c>
      <c r="J62" s="22">
        <v>0</v>
      </c>
      <c r="K62" s="22">
        <v>0</v>
      </c>
      <c r="L62" s="22">
        <v>0</v>
      </c>
      <c r="M62" s="22">
        <v>56865318</v>
      </c>
      <c r="N62" s="22">
        <v>340614</v>
      </c>
      <c r="O62" s="22">
        <v>5804477</v>
      </c>
      <c r="P62" s="22">
        <v>13716635</v>
      </c>
      <c r="Q62" s="22">
        <v>851070</v>
      </c>
      <c r="R62" s="22">
        <v>784917</v>
      </c>
      <c r="S62" s="22">
        <v>6341432</v>
      </c>
      <c r="T62" s="22">
        <v>84704463</v>
      </c>
      <c r="U62" s="22">
        <v>24178895</v>
      </c>
      <c r="V62" s="22">
        <v>0</v>
      </c>
      <c r="W62" s="22">
        <v>3054764</v>
      </c>
      <c r="X62" s="22">
        <v>761895</v>
      </c>
      <c r="Y62" s="22">
        <v>0</v>
      </c>
      <c r="Z62" s="22">
        <v>0</v>
      </c>
      <c r="AA62" s="22">
        <v>0</v>
      </c>
      <c r="AB62" s="22">
        <v>0</v>
      </c>
      <c r="AC62" s="22">
        <v>27995554</v>
      </c>
      <c r="AD62" s="22">
        <v>1651736</v>
      </c>
      <c r="AE62" s="22">
        <v>5267404</v>
      </c>
      <c r="AF62" s="22">
        <v>0</v>
      </c>
      <c r="AG62" s="22">
        <v>496880</v>
      </c>
      <c r="AH62" s="22">
        <v>3579518</v>
      </c>
      <c r="AI62" s="22">
        <v>38991092</v>
      </c>
      <c r="AJ62" s="22">
        <v>45713371</v>
      </c>
      <c r="AK62" s="22">
        <v>0</v>
      </c>
      <c r="AL62" s="22">
        <v>750000</v>
      </c>
      <c r="AM62" s="22">
        <v>44963371</v>
      </c>
      <c r="AN62" s="22">
        <v>0</v>
      </c>
    </row>
    <row r="63" spans="1:40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475910616</v>
      </c>
      <c r="F63" s="22">
        <v>0</v>
      </c>
      <c r="G63" s="22">
        <v>53616410</v>
      </c>
      <c r="H63" s="22">
        <v>54191600</v>
      </c>
      <c r="I63" s="22">
        <v>52769203</v>
      </c>
      <c r="J63" s="22">
        <v>0</v>
      </c>
      <c r="K63" s="22">
        <v>0</v>
      </c>
      <c r="L63" s="22">
        <v>0</v>
      </c>
      <c r="M63" s="22">
        <v>636487829</v>
      </c>
      <c r="N63" s="22">
        <v>4436315</v>
      </c>
      <c r="O63" s="22">
        <v>70335511</v>
      </c>
      <c r="P63" s="22">
        <v>30799356</v>
      </c>
      <c r="Q63" s="22">
        <v>166238431</v>
      </c>
      <c r="R63" s="22">
        <v>15549347</v>
      </c>
      <c r="S63" s="22">
        <v>21062948</v>
      </c>
      <c r="T63" s="22">
        <v>944909737</v>
      </c>
      <c r="U63" s="22">
        <v>301980511</v>
      </c>
      <c r="V63" s="22">
        <v>0</v>
      </c>
      <c r="W63" s="22">
        <v>10810471</v>
      </c>
      <c r="X63" s="22">
        <v>10215978</v>
      </c>
      <c r="Y63" s="22">
        <v>5824575</v>
      </c>
      <c r="Z63" s="22">
        <v>0</v>
      </c>
      <c r="AA63" s="22">
        <v>0</v>
      </c>
      <c r="AB63" s="22">
        <v>0</v>
      </c>
      <c r="AC63" s="22">
        <v>328831535</v>
      </c>
      <c r="AD63" s="22">
        <v>17189465</v>
      </c>
      <c r="AE63" s="22">
        <v>14462898</v>
      </c>
      <c r="AF63" s="22">
        <v>0</v>
      </c>
      <c r="AG63" s="22">
        <v>5300895</v>
      </c>
      <c r="AH63" s="22">
        <v>9225180</v>
      </c>
      <c r="AI63" s="22">
        <v>375009973</v>
      </c>
      <c r="AJ63" s="22">
        <v>569899764</v>
      </c>
      <c r="AK63" s="22">
        <v>39581118</v>
      </c>
      <c r="AL63" s="22">
        <v>5802486</v>
      </c>
      <c r="AM63" s="22">
        <v>524516160</v>
      </c>
      <c r="AN63" s="22">
        <v>0</v>
      </c>
    </row>
    <row r="64" spans="1:40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13037456</v>
      </c>
      <c r="F64" s="22">
        <v>0</v>
      </c>
      <c r="G64" s="22">
        <v>595208</v>
      </c>
      <c r="H64" s="22">
        <v>264525</v>
      </c>
      <c r="I64" s="22">
        <v>500856</v>
      </c>
      <c r="J64" s="22">
        <v>0</v>
      </c>
      <c r="K64" s="22">
        <v>0</v>
      </c>
      <c r="L64" s="22">
        <v>0</v>
      </c>
      <c r="M64" s="22">
        <v>14398045</v>
      </c>
      <c r="N64" s="22">
        <v>0</v>
      </c>
      <c r="O64" s="22">
        <v>3538348</v>
      </c>
      <c r="P64" s="22">
        <v>5097600</v>
      </c>
      <c r="Q64" s="22">
        <v>710218</v>
      </c>
      <c r="R64" s="22">
        <v>472099</v>
      </c>
      <c r="S64" s="22">
        <v>2115690</v>
      </c>
      <c r="T64" s="22">
        <v>26332000</v>
      </c>
      <c r="U64" s="22">
        <v>3848335</v>
      </c>
      <c r="V64" s="22">
        <v>0</v>
      </c>
      <c r="W64" s="22">
        <v>297515</v>
      </c>
      <c r="X64" s="22">
        <v>207398</v>
      </c>
      <c r="Y64" s="22">
        <v>297275</v>
      </c>
      <c r="Z64" s="22">
        <v>0</v>
      </c>
      <c r="AA64" s="22">
        <v>0</v>
      </c>
      <c r="AB64" s="22">
        <v>0</v>
      </c>
      <c r="AC64" s="22">
        <v>4650523</v>
      </c>
      <c r="AD64" s="22">
        <v>1013911</v>
      </c>
      <c r="AE64" s="22">
        <v>2691579</v>
      </c>
      <c r="AF64" s="22">
        <v>0</v>
      </c>
      <c r="AG64" s="22">
        <v>266615</v>
      </c>
      <c r="AH64" s="22">
        <v>977409</v>
      </c>
      <c r="AI64" s="22">
        <v>9600037</v>
      </c>
      <c r="AJ64" s="22">
        <v>16731963</v>
      </c>
      <c r="AK64" s="22">
        <v>0</v>
      </c>
      <c r="AL64" s="22">
        <v>0</v>
      </c>
      <c r="AM64" s="22">
        <v>16731963</v>
      </c>
      <c r="AN64" s="22">
        <v>0</v>
      </c>
    </row>
    <row r="65" spans="1:40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175118120</v>
      </c>
      <c r="F65" s="22">
        <v>0</v>
      </c>
      <c r="G65" s="22">
        <v>27429985</v>
      </c>
      <c r="H65" s="22">
        <v>5126225</v>
      </c>
      <c r="I65" s="22">
        <v>0</v>
      </c>
      <c r="J65" s="22">
        <v>0</v>
      </c>
      <c r="K65" s="22">
        <v>0</v>
      </c>
      <c r="L65" s="22">
        <v>0</v>
      </c>
      <c r="M65" s="22">
        <v>207674330</v>
      </c>
      <c r="N65" s="22">
        <v>15950525</v>
      </c>
      <c r="O65" s="22">
        <v>8019401</v>
      </c>
      <c r="P65" s="22">
        <v>11840625</v>
      </c>
      <c r="Q65" s="22">
        <v>4053148</v>
      </c>
      <c r="R65" s="22">
        <v>506868</v>
      </c>
      <c r="S65" s="22">
        <v>2317493</v>
      </c>
      <c r="T65" s="22">
        <v>250362390</v>
      </c>
      <c r="U65" s="22">
        <v>150538585</v>
      </c>
      <c r="V65" s="22">
        <v>0</v>
      </c>
      <c r="W65" s="22">
        <v>3941914</v>
      </c>
      <c r="X65" s="22">
        <v>2641618</v>
      </c>
      <c r="Y65" s="22">
        <v>0</v>
      </c>
      <c r="Z65" s="22">
        <v>0</v>
      </c>
      <c r="AA65" s="22">
        <v>0</v>
      </c>
      <c r="AB65" s="22">
        <v>0</v>
      </c>
      <c r="AC65" s="22">
        <v>157122117</v>
      </c>
      <c r="AD65" s="22">
        <v>2549760</v>
      </c>
      <c r="AE65" s="22">
        <v>7855683</v>
      </c>
      <c r="AF65" s="22">
        <v>0</v>
      </c>
      <c r="AG65" s="22">
        <v>135602</v>
      </c>
      <c r="AH65" s="22">
        <v>1648908</v>
      </c>
      <c r="AI65" s="22">
        <v>169312070</v>
      </c>
      <c r="AJ65" s="22">
        <v>81050320</v>
      </c>
      <c r="AK65" s="22">
        <v>1273963</v>
      </c>
      <c r="AL65" s="22">
        <v>503099</v>
      </c>
      <c r="AM65" s="22">
        <v>79273258</v>
      </c>
      <c r="AN65" s="22">
        <v>0</v>
      </c>
    </row>
    <row r="66" spans="1:40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132478500</v>
      </c>
      <c r="F66" s="22">
        <v>0</v>
      </c>
      <c r="G66" s="22">
        <v>0</v>
      </c>
      <c r="H66" s="22">
        <v>0</v>
      </c>
      <c r="I66" s="22">
        <v>0</v>
      </c>
      <c r="J66" s="22">
        <v>655104</v>
      </c>
      <c r="K66" s="22">
        <v>0</v>
      </c>
      <c r="L66" s="22">
        <v>0</v>
      </c>
      <c r="M66" s="22">
        <v>133133604</v>
      </c>
      <c r="N66" s="22">
        <v>826341</v>
      </c>
      <c r="O66" s="22">
        <v>6448759</v>
      </c>
      <c r="P66" s="22">
        <v>18344872</v>
      </c>
      <c r="Q66" s="22">
        <v>2033420</v>
      </c>
      <c r="R66" s="22">
        <v>0</v>
      </c>
      <c r="S66" s="22">
        <v>3813102</v>
      </c>
      <c r="T66" s="22">
        <v>164600098</v>
      </c>
      <c r="U66" s="22">
        <v>53904905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53904905</v>
      </c>
      <c r="AD66" s="22">
        <v>2178571</v>
      </c>
      <c r="AE66" s="22">
        <v>4844440</v>
      </c>
      <c r="AF66" s="22">
        <v>0</v>
      </c>
      <c r="AG66" s="22">
        <v>0</v>
      </c>
      <c r="AH66" s="22">
        <v>2638759</v>
      </c>
      <c r="AI66" s="22">
        <v>63566675</v>
      </c>
      <c r="AJ66" s="22">
        <v>101033423</v>
      </c>
      <c r="AK66" s="22">
        <v>0</v>
      </c>
      <c r="AL66" s="22">
        <v>271886</v>
      </c>
      <c r="AM66" s="22">
        <v>100761537</v>
      </c>
      <c r="AN66" s="22"/>
    </row>
    <row r="67" spans="1:40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236807843</v>
      </c>
      <c r="F67" s="22">
        <v>0</v>
      </c>
      <c r="G67" s="22">
        <v>2159432</v>
      </c>
      <c r="H67" s="22">
        <v>906261</v>
      </c>
      <c r="I67" s="22">
        <v>1118</v>
      </c>
      <c r="J67" s="22">
        <v>0</v>
      </c>
      <c r="K67" s="22">
        <v>0</v>
      </c>
      <c r="L67" s="22">
        <v>0</v>
      </c>
      <c r="M67" s="22">
        <v>239874654</v>
      </c>
      <c r="N67" s="22">
        <v>0</v>
      </c>
      <c r="O67" s="22">
        <v>12698785</v>
      </c>
      <c r="P67" s="22">
        <v>18767721</v>
      </c>
      <c r="Q67" s="22">
        <v>260426</v>
      </c>
      <c r="R67" s="22">
        <v>0</v>
      </c>
      <c r="S67" s="22">
        <v>9811015</v>
      </c>
      <c r="T67" s="22">
        <v>281412601</v>
      </c>
      <c r="U67" s="22">
        <v>110178214</v>
      </c>
      <c r="V67" s="22">
        <v>0</v>
      </c>
      <c r="W67" s="22">
        <v>376201</v>
      </c>
      <c r="X67" s="22">
        <v>370694</v>
      </c>
      <c r="Y67" s="22">
        <v>0</v>
      </c>
      <c r="Z67" s="22">
        <v>0</v>
      </c>
      <c r="AA67" s="22">
        <v>0</v>
      </c>
      <c r="AB67" s="22">
        <v>0</v>
      </c>
      <c r="AC67" s="22">
        <v>110925109</v>
      </c>
      <c r="AD67" s="22">
        <v>2534601</v>
      </c>
      <c r="AE67" s="22">
        <v>7459331</v>
      </c>
      <c r="AF67" s="22">
        <v>0</v>
      </c>
      <c r="AG67" s="22">
        <v>0</v>
      </c>
      <c r="AH67" s="22">
        <v>4701804</v>
      </c>
      <c r="AI67" s="22">
        <v>125620845</v>
      </c>
      <c r="AJ67" s="22">
        <v>155791756</v>
      </c>
      <c r="AK67" s="22">
        <v>0</v>
      </c>
      <c r="AL67" s="22">
        <v>1892604</v>
      </c>
      <c r="AM67" s="22">
        <v>153899152</v>
      </c>
      <c r="AN67" s="22">
        <v>0</v>
      </c>
    </row>
    <row r="68" spans="1:40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11882117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11882117</v>
      </c>
      <c r="N68" s="22">
        <v>0</v>
      </c>
      <c r="O68" s="22">
        <v>1526103</v>
      </c>
      <c r="P68" s="22">
        <v>2497372</v>
      </c>
      <c r="Q68" s="22">
        <v>423258</v>
      </c>
      <c r="R68" s="22">
        <v>31640</v>
      </c>
      <c r="S68" s="22">
        <v>468992</v>
      </c>
      <c r="T68" s="22">
        <v>16829482</v>
      </c>
      <c r="U68" s="22">
        <v>5809764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5809764</v>
      </c>
      <c r="AD68" s="22">
        <v>583624</v>
      </c>
      <c r="AE68" s="22">
        <v>541900</v>
      </c>
      <c r="AF68" s="22">
        <v>0</v>
      </c>
      <c r="AG68" s="22">
        <v>28207</v>
      </c>
      <c r="AH68" s="22">
        <v>105549</v>
      </c>
      <c r="AI68" s="22">
        <v>7069044</v>
      </c>
      <c r="AJ68" s="22">
        <v>9760438</v>
      </c>
      <c r="AK68" s="22">
        <v>0</v>
      </c>
      <c r="AL68" s="22">
        <v>0</v>
      </c>
      <c r="AM68" s="22">
        <v>9760438</v>
      </c>
      <c r="AN68" s="22">
        <v>0</v>
      </c>
    </row>
    <row r="69" spans="1:40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1117785364</v>
      </c>
      <c r="F69" s="22">
        <v>0</v>
      </c>
      <c r="G69" s="22">
        <v>45860452</v>
      </c>
      <c r="H69" s="22">
        <v>23356442</v>
      </c>
      <c r="I69" s="22">
        <v>19761210</v>
      </c>
      <c r="J69" s="22">
        <v>23868682</v>
      </c>
      <c r="K69" s="22">
        <v>0</v>
      </c>
      <c r="L69" s="22">
        <v>0</v>
      </c>
      <c r="M69" s="22">
        <v>1230632150</v>
      </c>
      <c r="N69" s="22">
        <v>0</v>
      </c>
      <c r="O69" s="22">
        <v>24239536</v>
      </c>
      <c r="P69" s="22">
        <v>7858717</v>
      </c>
      <c r="Q69" s="22">
        <v>47632836</v>
      </c>
      <c r="R69" s="22">
        <v>14238257</v>
      </c>
      <c r="S69" s="22">
        <v>14230436</v>
      </c>
      <c r="T69" s="22">
        <v>1338831932</v>
      </c>
      <c r="U69" s="22">
        <v>701311989</v>
      </c>
      <c r="V69" s="22">
        <v>0</v>
      </c>
      <c r="W69" s="22">
        <v>8052953</v>
      </c>
      <c r="X69" s="22">
        <v>5061442</v>
      </c>
      <c r="Y69" s="22">
        <v>2043840</v>
      </c>
      <c r="Z69" s="22">
        <v>398902</v>
      </c>
      <c r="AA69" s="22">
        <v>0</v>
      </c>
      <c r="AB69" s="22">
        <v>0</v>
      </c>
      <c r="AC69" s="22">
        <v>716869126</v>
      </c>
      <c r="AD69" s="22">
        <v>7902114</v>
      </c>
      <c r="AE69" s="22">
        <v>5275339</v>
      </c>
      <c r="AF69" s="22">
        <v>0</v>
      </c>
      <c r="AG69" s="22">
        <v>7574201</v>
      </c>
      <c r="AH69" s="22">
        <v>7121808</v>
      </c>
      <c r="AI69" s="22">
        <v>744742588</v>
      </c>
      <c r="AJ69" s="22">
        <v>594089344</v>
      </c>
      <c r="AK69" s="22">
        <v>22368082</v>
      </c>
      <c r="AL69" s="22">
        <v>17698889</v>
      </c>
      <c r="AM69" s="22">
        <v>554022373</v>
      </c>
      <c r="AN69" s="22">
        <v>0</v>
      </c>
    </row>
    <row r="70" spans="1:40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746651028</v>
      </c>
      <c r="F70" s="22">
        <v>0</v>
      </c>
      <c r="G70" s="22">
        <v>123284825</v>
      </c>
      <c r="H70" s="22">
        <v>135146196</v>
      </c>
      <c r="I70" s="22">
        <v>90632587</v>
      </c>
      <c r="J70" s="22">
        <v>0</v>
      </c>
      <c r="K70" s="22">
        <v>0</v>
      </c>
      <c r="L70" s="22">
        <v>0</v>
      </c>
      <c r="M70" s="22">
        <v>1095714636</v>
      </c>
      <c r="N70" s="22">
        <v>3961813</v>
      </c>
      <c r="O70" s="22">
        <v>84189857</v>
      </c>
      <c r="P70" s="22">
        <v>20937285</v>
      </c>
      <c r="Q70" s="22">
        <v>150315376</v>
      </c>
      <c r="R70" s="22">
        <v>12961029</v>
      </c>
      <c r="S70" s="22">
        <v>19233540</v>
      </c>
      <c r="T70" s="22">
        <v>1387313536</v>
      </c>
      <c r="U70" s="22">
        <v>566008519</v>
      </c>
      <c r="V70" s="22">
        <v>0</v>
      </c>
      <c r="W70" s="22">
        <v>17975485</v>
      </c>
      <c r="X70" s="22">
        <v>32352356</v>
      </c>
      <c r="Y70" s="22">
        <v>7257108</v>
      </c>
      <c r="Z70" s="22">
        <v>0</v>
      </c>
      <c r="AA70" s="22">
        <v>0</v>
      </c>
      <c r="AB70" s="22">
        <v>0</v>
      </c>
      <c r="AC70" s="22">
        <v>623593468</v>
      </c>
      <c r="AD70" s="22">
        <v>19380190</v>
      </c>
      <c r="AE70" s="22">
        <v>15511662</v>
      </c>
      <c r="AF70" s="22">
        <v>0</v>
      </c>
      <c r="AG70" s="22">
        <v>2899917</v>
      </c>
      <c r="AH70" s="22">
        <v>11611139</v>
      </c>
      <c r="AI70" s="22">
        <v>672996376</v>
      </c>
      <c r="AJ70" s="22">
        <v>714317160</v>
      </c>
      <c r="AK70" s="22">
        <v>53466909</v>
      </c>
      <c r="AL70" s="22">
        <v>3748757</v>
      </c>
      <c r="AM70" s="22">
        <v>678262494</v>
      </c>
      <c r="AN70" s="22">
        <v>21161000</v>
      </c>
    </row>
    <row r="71" spans="1:40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135646358</v>
      </c>
      <c r="F71" s="22">
        <v>0</v>
      </c>
      <c r="G71" s="22">
        <v>56218307</v>
      </c>
      <c r="H71" s="22">
        <v>1571398</v>
      </c>
      <c r="I71" s="22">
        <v>0</v>
      </c>
      <c r="J71" s="22">
        <v>3075437</v>
      </c>
      <c r="K71" s="22">
        <v>0</v>
      </c>
      <c r="L71" s="22">
        <v>0</v>
      </c>
      <c r="M71" s="22">
        <v>196511500</v>
      </c>
      <c r="N71" s="22">
        <v>0</v>
      </c>
      <c r="O71" s="22">
        <v>30697607</v>
      </c>
      <c r="P71" s="22">
        <v>14564315</v>
      </c>
      <c r="Q71" s="22">
        <v>2588090</v>
      </c>
      <c r="R71" s="22">
        <v>5769559</v>
      </c>
      <c r="S71" s="22">
        <v>1224942</v>
      </c>
      <c r="T71" s="22">
        <v>251356013</v>
      </c>
      <c r="U71" s="22">
        <v>54615529</v>
      </c>
      <c r="V71" s="22">
        <v>0</v>
      </c>
      <c r="W71" s="22">
        <v>4866192</v>
      </c>
      <c r="X71" s="22">
        <v>630242</v>
      </c>
      <c r="Y71" s="22">
        <v>0</v>
      </c>
      <c r="Z71" s="22">
        <v>461316</v>
      </c>
      <c r="AA71" s="22">
        <v>0</v>
      </c>
      <c r="AB71" s="22">
        <v>0</v>
      </c>
      <c r="AC71" s="22">
        <v>60573279</v>
      </c>
      <c r="AD71" s="22">
        <v>4578472</v>
      </c>
      <c r="AE71" s="22">
        <v>6129466</v>
      </c>
      <c r="AF71" s="22">
        <v>0</v>
      </c>
      <c r="AG71" s="22">
        <v>1303999</v>
      </c>
      <c r="AH71" s="22">
        <v>933354</v>
      </c>
      <c r="AI71" s="22">
        <v>73518570</v>
      </c>
      <c r="AJ71" s="22">
        <v>177837443</v>
      </c>
      <c r="AK71" s="22">
        <v>0</v>
      </c>
      <c r="AL71" s="22">
        <v>108667</v>
      </c>
      <c r="AM71" s="22">
        <v>177728776</v>
      </c>
      <c r="AN71" s="22">
        <v>0</v>
      </c>
    </row>
    <row r="72" spans="1:40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40650075</v>
      </c>
      <c r="F72" s="22">
        <v>0</v>
      </c>
      <c r="G72" s="22">
        <v>4001006</v>
      </c>
      <c r="H72" s="22">
        <v>876979</v>
      </c>
      <c r="I72" s="22">
        <v>0</v>
      </c>
      <c r="J72" s="22">
        <v>0</v>
      </c>
      <c r="K72" s="22">
        <v>0</v>
      </c>
      <c r="L72" s="22">
        <v>6853503</v>
      </c>
      <c r="M72" s="22">
        <v>52381563</v>
      </c>
      <c r="N72" s="22">
        <v>184263</v>
      </c>
      <c r="O72" s="22">
        <v>5603734</v>
      </c>
      <c r="P72" s="22">
        <v>13543046</v>
      </c>
      <c r="Q72" s="22">
        <v>5337213</v>
      </c>
      <c r="R72" s="22">
        <v>2216811</v>
      </c>
      <c r="S72" s="22">
        <v>7097470</v>
      </c>
      <c r="T72" s="22">
        <v>86364100</v>
      </c>
      <c r="U72" s="22">
        <v>25947062</v>
      </c>
      <c r="V72" s="22">
        <v>0</v>
      </c>
      <c r="W72" s="22">
        <v>1253570</v>
      </c>
      <c r="X72" s="22">
        <v>701883</v>
      </c>
      <c r="Y72" s="22">
        <v>0</v>
      </c>
      <c r="Z72" s="22">
        <v>0</v>
      </c>
      <c r="AA72" s="22">
        <v>0</v>
      </c>
      <c r="AB72" s="22">
        <v>5719196</v>
      </c>
      <c r="AC72" s="22">
        <v>33621711</v>
      </c>
      <c r="AD72" s="22">
        <v>1929720</v>
      </c>
      <c r="AE72" s="22">
        <v>7616494</v>
      </c>
      <c r="AF72" s="22">
        <v>0</v>
      </c>
      <c r="AG72" s="22">
        <v>1154445</v>
      </c>
      <c r="AH72" s="22">
        <v>4324717</v>
      </c>
      <c r="AI72" s="22">
        <v>48647087</v>
      </c>
      <c r="AJ72" s="22">
        <v>37717013</v>
      </c>
      <c r="AK72" s="22">
        <v>0</v>
      </c>
      <c r="AL72" s="22">
        <v>1767840</v>
      </c>
      <c r="AM72" s="22">
        <v>35949173</v>
      </c>
      <c r="AN72" s="22"/>
    </row>
    <row r="73" spans="1:40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98420883</v>
      </c>
      <c r="F73" s="22">
        <v>0</v>
      </c>
      <c r="G73" s="22">
        <v>830239</v>
      </c>
      <c r="H73" s="22">
        <v>1326934</v>
      </c>
      <c r="I73" s="22">
        <v>5331446</v>
      </c>
      <c r="J73" s="22">
        <v>0</v>
      </c>
      <c r="K73" s="22">
        <v>0</v>
      </c>
      <c r="L73" s="22">
        <v>0</v>
      </c>
      <c r="M73" s="22">
        <v>105909502</v>
      </c>
      <c r="N73" s="22">
        <v>1179491</v>
      </c>
      <c r="O73" s="22">
        <v>5878363</v>
      </c>
      <c r="P73" s="22">
        <v>7899104</v>
      </c>
      <c r="Q73" s="22">
        <v>771249</v>
      </c>
      <c r="R73" s="22">
        <v>1717963</v>
      </c>
      <c r="S73" s="22">
        <v>5111651</v>
      </c>
      <c r="T73" s="22">
        <v>128467323</v>
      </c>
      <c r="U73" s="22">
        <v>64586026</v>
      </c>
      <c r="V73" s="22">
        <v>0</v>
      </c>
      <c r="W73" s="22">
        <v>792168</v>
      </c>
      <c r="X73" s="22">
        <v>813142</v>
      </c>
      <c r="Y73" s="22">
        <v>1264853</v>
      </c>
      <c r="Z73" s="22">
        <v>0</v>
      </c>
      <c r="AA73" s="22">
        <v>0</v>
      </c>
      <c r="AB73" s="22">
        <v>0</v>
      </c>
      <c r="AC73" s="22">
        <v>67456189</v>
      </c>
      <c r="AD73" s="22">
        <v>1819267</v>
      </c>
      <c r="AE73" s="22">
        <v>3875521</v>
      </c>
      <c r="AF73" s="22">
        <v>0</v>
      </c>
      <c r="AG73" s="22">
        <v>750645</v>
      </c>
      <c r="AH73" s="22">
        <v>2150168</v>
      </c>
      <c r="AI73" s="22">
        <v>76051790</v>
      </c>
      <c r="AJ73" s="22">
        <v>52415533</v>
      </c>
      <c r="AK73" s="22">
        <v>982286</v>
      </c>
      <c r="AL73" s="22">
        <v>0</v>
      </c>
      <c r="AM73" s="22">
        <v>51433247</v>
      </c>
      <c r="AN73" s="22">
        <v>0</v>
      </c>
    </row>
    <row r="74" spans="1:40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75056832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75056832</v>
      </c>
      <c r="N74" s="22">
        <v>0</v>
      </c>
      <c r="O74" s="22">
        <v>3362234</v>
      </c>
      <c r="P74" s="22">
        <v>3207304</v>
      </c>
      <c r="Q74" s="22">
        <v>557032</v>
      </c>
      <c r="R74" s="22">
        <v>0</v>
      </c>
      <c r="S74" s="22">
        <v>929231</v>
      </c>
      <c r="T74" s="22">
        <v>83112633</v>
      </c>
      <c r="U74" s="22">
        <v>55211649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55211649</v>
      </c>
      <c r="AD74" s="22">
        <v>472513</v>
      </c>
      <c r="AE74" s="22">
        <v>1150376</v>
      </c>
      <c r="AF74" s="22">
        <v>0</v>
      </c>
      <c r="AG74" s="22">
        <v>0</v>
      </c>
      <c r="AH74" s="22">
        <v>695889</v>
      </c>
      <c r="AI74" s="22">
        <v>57530427</v>
      </c>
      <c r="AJ74" s="22">
        <v>25582206</v>
      </c>
      <c r="AK74" s="22">
        <v>0</v>
      </c>
      <c r="AL74" s="22">
        <v>0</v>
      </c>
      <c r="AM74" s="22">
        <v>25582206</v>
      </c>
      <c r="AN74" s="22">
        <v>0</v>
      </c>
    </row>
    <row r="75" spans="1:40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130721856</v>
      </c>
      <c r="F75" s="22">
        <v>0</v>
      </c>
      <c r="G75" s="22">
        <v>16852674</v>
      </c>
      <c r="H75" s="22">
        <v>6459699</v>
      </c>
      <c r="I75" s="22">
        <v>0</v>
      </c>
      <c r="J75" s="22">
        <v>762116</v>
      </c>
      <c r="K75" s="22">
        <v>0</v>
      </c>
      <c r="L75" s="22">
        <v>0</v>
      </c>
      <c r="M75" s="22">
        <v>154796345</v>
      </c>
      <c r="N75" s="22">
        <v>0</v>
      </c>
      <c r="O75" s="22">
        <v>9352856</v>
      </c>
      <c r="P75" s="22">
        <v>28719740</v>
      </c>
      <c r="Q75" s="22">
        <v>8823981</v>
      </c>
      <c r="R75" s="22">
        <v>878081</v>
      </c>
      <c r="S75" s="22">
        <v>10603274</v>
      </c>
      <c r="T75" s="22">
        <v>213174277</v>
      </c>
      <c r="U75" s="22">
        <v>70919726</v>
      </c>
      <c r="V75" s="22">
        <v>0</v>
      </c>
      <c r="W75" s="22">
        <v>2849977</v>
      </c>
      <c r="X75" s="22">
        <v>1651261</v>
      </c>
      <c r="Y75" s="22">
        <v>0</v>
      </c>
      <c r="Z75" s="22">
        <v>369545</v>
      </c>
      <c r="AA75" s="22">
        <v>0</v>
      </c>
      <c r="AB75" s="22">
        <v>0</v>
      </c>
      <c r="AC75" s="22">
        <v>75790509</v>
      </c>
      <c r="AD75" s="22">
        <v>2609969</v>
      </c>
      <c r="AE75" s="22">
        <v>13972992</v>
      </c>
      <c r="AF75" s="22">
        <v>0</v>
      </c>
      <c r="AG75" s="22">
        <v>438785</v>
      </c>
      <c r="AH75" s="22">
        <v>5888625</v>
      </c>
      <c r="AI75" s="22">
        <v>98700880</v>
      </c>
      <c r="AJ75" s="22">
        <v>114473397</v>
      </c>
      <c r="AK75" s="22">
        <v>5536848</v>
      </c>
      <c r="AL75" s="22">
        <v>409651</v>
      </c>
      <c r="AM75" s="22">
        <v>108526898</v>
      </c>
      <c r="AN75" s="22">
        <v>0</v>
      </c>
    </row>
    <row r="76" spans="1:40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59479727</v>
      </c>
      <c r="F76" s="22">
        <v>0</v>
      </c>
      <c r="G76" s="22">
        <v>17045559</v>
      </c>
      <c r="H76" s="22">
        <v>1932173</v>
      </c>
      <c r="I76" s="22">
        <v>0</v>
      </c>
      <c r="J76" s="22">
        <v>0</v>
      </c>
      <c r="K76" s="22">
        <v>0</v>
      </c>
      <c r="L76" s="22">
        <v>0</v>
      </c>
      <c r="M76" s="22">
        <v>78457459</v>
      </c>
      <c r="N76" s="22">
        <v>137324</v>
      </c>
      <c r="O76" s="22">
        <v>14593603</v>
      </c>
      <c r="P76" s="22">
        <v>13246423</v>
      </c>
      <c r="Q76" s="22">
        <v>3269695</v>
      </c>
      <c r="R76" s="22">
        <v>747163</v>
      </c>
      <c r="S76" s="22">
        <v>4586729</v>
      </c>
      <c r="T76" s="22">
        <v>115038396</v>
      </c>
      <c r="U76" s="22">
        <v>39105723</v>
      </c>
      <c r="V76" s="22">
        <v>0</v>
      </c>
      <c r="W76" s="22">
        <v>3860285</v>
      </c>
      <c r="X76" s="22">
        <v>696620</v>
      </c>
      <c r="Y76" s="22">
        <v>0</v>
      </c>
      <c r="Z76" s="22">
        <v>0</v>
      </c>
      <c r="AA76" s="22">
        <v>0</v>
      </c>
      <c r="AB76" s="22">
        <v>0</v>
      </c>
      <c r="AC76" s="22">
        <v>43662628</v>
      </c>
      <c r="AD76" s="22">
        <v>1468613</v>
      </c>
      <c r="AE76" s="22">
        <v>9782721</v>
      </c>
      <c r="AF76" s="22">
        <v>0</v>
      </c>
      <c r="AG76" s="22">
        <v>399533</v>
      </c>
      <c r="AH76" s="22">
        <v>3389908</v>
      </c>
      <c r="AI76" s="22">
        <v>58703403</v>
      </c>
      <c r="AJ76" s="22">
        <v>56334993</v>
      </c>
      <c r="AK76" s="22">
        <v>557079</v>
      </c>
      <c r="AL76" s="22">
        <v>646296</v>
      </c>
      <c r="AM76" s="22">
        <v>55131618</v>
      </c>
      <c r="AN76" s="22">
        <v>0</v>
      </c>
    </row>
    <row r="77" spans="1:40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134564255</v>
      </c>
      <c r="F77" s="22">
        <v>0</v>
      </c>
      <c r="G77" s="22">
        <v>24302010</v>
      </c>
      <c r="H77" s="22">
        <v>5183032</v>
      </c>
      <c r="I77" s="22">
        <v>1295398</v>
      </c>
      <c r="J77" s="22">
        <v>0</v>
      </c>
      <c r="K77" s="22">
        <v>0</v>
      </c>
      <c r="L77" s="22">
        <v>0</v>
      </c>
      <c r="M77" s="22">
        <v>165344695</v>
      </c>
      <c r="N77" s="22">
        <v>0</v>
      </c>
      <c r="O77" s="22">
        <v>13783952</v>
      </c>
      <c r="P77" s="22">
        <v>16321172</v>
      </c>
      <c r="Q77" s="22">
        <v>1823611</v>
      </c>
      <c r="R77" s="22">
        <v>939892</v>
      </c>
      <c r="S77" s="22">
        <v>7671894</v>
      </c>
      <c r="T77" s="22">
        <v>205885216</v>
      </c>
      <c r="U77" s="22">
        <v>86981203</v>
      </c>
      <c r="V77" s="22">
        <v>0</v>
      </c>
      <c r="W77" s="22">
        <v>3628607</v>
      </c>
      <c r="X77" s="22">
        <v>2255397</v>
      </c>
      <c r="Y77" s="22">
        <v>103915</v>
      </c>
      <c r="Z77" s="22">
        <v>0</v>
      </c>
      <c r="AA77" s="22">
        <v>0</v>
      </c>
      <c r="AB77" s="22">
        <v>0</v>
      </c>
      <c r="AC77" s="22">
        <v>92969122</v>
      </c>
      <c r="AD77" s="22">
        <v>2845848</v>
      </c>
      <c r="AE77" s="22">
        <v>10489588</v>
      </c>
      <c r="AF77" s="22">
        <v>0</v>
      </c>
      <c r="AG77" s="22">
        <v>237692</v>
      </c>
      <c r="AH77" s="22">
        <v>4870678</v>
      </c>
      <c r="AI77" s="22">
        <v>111412928</v>
      </c>
      <c r="AJ77" s="22">
        <v>94472288</v>
      </c>
      <c r="AK77" s="22">
        <v>0</v>
      </c>
      <c r="AL77" s="22">
        <v>1067435</v>
      </c>
      <c r="AM77" s="22">
        <v>93404853</v>
      </c>
      <c r="AN77" s="22"/>
    </row>
    <row r="78" spans="1:40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359450182</v>
      </c>
      <c r="F78" s="22">
        <v>0</v>
      </c>
      <c r="G78" s="22">
        <v>54442816</v>
      </c>
      <c r="H78" s="22">
        <v>31479406</v>
      </c>
      <c r="I78" s="22">
        <v>17208486</v>
      </c>
      <c r="J78" s="22">
        <v>0</v>
      </c>
      <c r="K78" s="22">
        <v>0</v>
      </c>
      <c r="L78" s="22">
        <v>0</v>
      </c>
      <c r="M78" s="22">
        <v>462580890</v>
      </c>
      <c r="N78" s="22">
        <v>50079420</v>
      </c>
      <c r="O78" s="22">
        <v>13306445</v>
      </c>
      <c r="P78" s="22">
        <v>21438242</v>
      </c>
      <c r="Q78" s="22">
        <v>29697379</v>
      </c>
      <c r="R78" s="22">
        <v>7834384</v>
      </c>
      <c r="S78" s="22">
        <v>15278643</v>
      </c>
      <c r="T78" s="22">
        <v>600215403</v>
      </c>
      <c r="U78" s="22">
        <v>161374544</v>
      </c>
      <c r="V78" s="22">
        <v>0</v>
      </c>
      <c r="W78" s="22">
        <v>15470914</v>
      </c>
      <c r="X78" s="22">
        <v>8363546</v>
      </c>
      <c r="Y78" s="22">
        <v>1699341</v>
      </c>
      <c r="Z78" s="22">
        <v>0</v>
      </c>
      <c r="AA78" s="22">
        <v>0</v>
      </c>
      <c r="AB78" s="22">
        <v>0</v>
      </c>
      <c r="AC78" s="22">
        <v>186908345</v>
      </c>
      <c r="AD78" s="22">
        <v>5324246</v>
      </c>
      <c r="AE78" s="22">
        <v>9082874</v>
      </c>
      <c r="AF78" s="22">
        <v>0</v>
      </c>
      <c r="AG78" s="22">
        <v>3009725</v>
      </c>
      <c r="AH78" s="22">
        <v>6562670</v>
      </c>
      <c r="AI78" s="22">
        <v>210887860</v>
      </c>
      <c r="AJ78" s="22">
        <v>389327543</v>
      </c>
      <c r="AK78" s="22">
        <v>33593850</v>
      </c>
      <c r="AL78" s="22">
        <v>184496</v>
      </c>
      <c r="AM78" s="22">
        <v>355549197</v>
      </c>
      <c r="AN78" s="22">
        <v>0</v>
      </c>
    </row>
    <row r="79" spans="1:40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114899835</v>
      </c>
      <c r="F79" s="22">
        <v>0</v>
      </c>
      <c r="G79" s="22">
        <v>8155312</v>
      </c>
      <c r="H79" s="22">
        <v>3623199</v>
      </c>
      <c r="I79" s="22">
        <v>0</v>
      </c>
      <c r="J79" s="22">
        <v>501671</v>
      </c>
      <c r="K79" s="22">
        <v>0</v>
      </c>
      <c r="L79" s="22">
        <v>0</v>
      </c>
      <c r="M79" s="22">
        <v>127180017</v>
      </c>
      <c r="N79" s="22">
        <v>22117218</v>
      </c>
      <c r="O79" s="22">
        <v>13056209</v>
      </c>
      <c r="P79" s="22">
        <v>17895139</v>
      </c>
      <c r="Q79" s="22">
        <v>50642879</v>
      </c>
      <c r="R79" s="22">
        <v>2458180</v>
      </c>
      <c r="S79" s="22">
        <v>8022315</v>
      </c>
      <c r="T79" s="22">
        <v>241371957</v>
      </c>
      <c r="U79" s="22">
        <v>66879690</v>
      </c>
      <c r="V79" s="22">
        <v>0</v>
      </c>
      <c r="W79" s="22">
        <v>3620563</v>
      </c>
      <c r="X79" s="22">
        <v>1174190</v>
      </c>
      <c r="Y79" s="22">
        <v>0</v>
      </c>
      <c r="Z79" s="22">
        <v>303343</v>
      </c>
      <c r="AA79" s="22">
        <v>0</v>
      </c>
      <c r="AB79" s="22">
        <v>0</v>
      </c>
      <c r="AC79" s="22">
        <v>71977786</v>
      </c>
      <c r="AD79" s="22">
        <v>2132198</v>
      </c>
      <c r="AE79" s="22">
        <v>8575359</v>
      </c>
      <c r="AF79" s="22">
        <v>0</v>
      </c>
      <c r="AG79" s="22">
        <v>554659</v>
      </c>
      <c r="AH79" s="22">
        <v>5568938</v>
      </c>
      <c r="AI79" s="22">
        <v>88808940</v>
      </c>
      <c r="AJ79" s="22">
        <v>152563017</v>
      </c>
      <c r="AK79" s="22">
        <v>651740</v>
      </c>
      <c r="AL79" s="22">
        <v>18011049</v>
      </c>
      <c r="AM79" s="22">
        <v>133900228</v>
      </c>
      <c r="AN79" s="22"/>
    </row>
    <row r="80" spans="1:40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131535094</v>
      </c>
      <c r="F80" s="22">
        <v>0</v>
      </c>
      <c r="G80" s="22">
        <v>5387912</v>
      </c>
      <c r="H80" s="22">
        <v>8513365</v>
      </c>
      <c r="I80" s="22">
        <v>0</v>
      </c>
      <c r="J80" s="22">
        <v>0</v>
      </c>
      <c r="K80" s="22">
        <v>0</v>
      </c>
      <c r="L80" s="22">
        <v>8464290</v>
      </c>
      <c r="M80" s="22">
        <v>153900661</v>
      </c>
      <c r="N80" s="22">
        <v>11310</v>
      </c>
      <c r="O80" s="22">
        <v>6210869</v>
      </c>
      <c r="P80" s="22">
        <v>12537086</v>
      </c>
      <c r="Q80" s="22">
        <v>3057681</v>
      </c>
      <c r="R80" s="22">
        <v>2303812</v>
      </c>
      <c r="S80" s="22">
        <v>4933528</v>
      </c>
      <c r="T80" s="22">
        <v>182954947</v>
      </c>
      <c r="U80" s="22">
        <v>106873680</v>
      </c>
      <c r="V80" s="22">
        <v>0</v>
      </c>
      <c r="W80" s="22">
        <v>2042507</v>
      </c>
      <c r="X80" s="22">
        <v>2292845</v>
      </c>
      <c r="Y80" s="22">
        <v>0</v>
      </c>
      <c r="Z80" s="22">
        <v>0</v>
      </c>
      <c r="AA80" s="22">
        <v>0</v>
      </c>
      <c r="AB80" s="22">
        <v>4309531</v>
      </c>
      <c r="AC80" s="22">
        <v>115518563</v>
      </c>
      <c r="AD80" s="22">
        <v>2834865</v>
      </c>
      <c r="AE80" s="22">
        <v>6251833</v>
      </c>
      <c r="AF80" s="22">
        <v>0</v>
      </c>
      <c r="AG80" s="22">
        <v>1200931</v>
      </c>
      <c r="AH80" s="22">
        <v>2890372</v>
      </c>
      <c r="AI80" s="22">
        <v>128696564</v>
      </c>
      <c r="AJ80" s="22">
        <v>54258383</v>
      </c>
      <c r="AK80" s="22">
        <v>0</v>
      </c>
      <c r="AL80" s="22">
        <v>300352</v>
      </c>
      <c r="AM80" s="22">
        <v>53958031</v>
      </c>
      <c r="AN80" s="22">
        <v>0</v>
      </c>
    </row>
    <row r="81" spans="1:40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79400420</v>
      </c>
      <c r="F81" s="22">
        <v>0</v>
      </c>
      <c r="G81" s="22">
        <v>2253949</v>
      </c>
      <c r="H81" s="22">
        <v>3231882</v>
      </c>
      <c r="I81" s="22">
        <v>0</v>
      </c>
      <c r="J81" s="22">
        <v>0</v>
      </c>
      <c r="K81" s="22">
        <v>0</v>
      </c>
      <c r="L81" s="22">
        <v>11190320</v>
      </c>
      <c r="M81" s="22">
        <v>96076571</v>
      </c>
      <c r="N81" s="22">
        <v>0</v>
      </c>
      <c r="O81" s="22">
        <v>5452076</v>
      </c>
      <c r="P81" s="22">
        <v>20429113</v>
      </c>
      <c r="Q81" s="22">
        <v>2687938</v>
      </c>
      <c r="R81" s="22">
        <v>321290</v>
      </c>
      <c r="S81" s="22">
        <v>5494004</v>
      </c>
      <c r="T81" s="22">
        <v>130460992</v>
      </c>
      <c r="U81" s="22">
        <v>56942301</v>
      </c>
      <c r="V81" s="22">
        <v>0</v>
      </c>
      <c r="W81" s="22">
        <v>1248186</v>
      </c>
      <c r="X81" s="22">
        <v>1071888</v>
      </c>
      <c r="Y81" s="22">
        <v>0</v>
      </c>
      <c r="Z81" s="22">
        <v>0</v>
      </c>
      <c r="AA81" s="22">
        <v>0</v>
      </c>
      <c r="AB81" s="22">
        <v>5261292</v>
      </c>
      <c r="AC81" s="22">
        <v>64523667</v>
      </c>
      <c r="AD81" s="22">
        <v>2699956</v>
      </c>
      <c r="AE81" s="22">
        <v>10640600</v>
      </c>
      <c r="AF81" s="22">
        <v>0</v>
      </c>
      <c r="AG81" s="22">
        <v>155403</v>
      </c>
      <c r="AH81" s="22">
        <v>3695374</v>
      </c>
      <c r="AI81" s="22">
        <v>81715000</v>
      </c>
      <c r="AJ81" s="22">
        <v>48745992</v>
      </c>
      <c r="AK81" s="22">
        <v>0</v>
      </c>
      <c r="AL81" s="22">
        <v>0</v>
      </c>
      <c r="AM81" s="22">
        <v>48745992</v>
      </c>
      <c r="AN81" s="22">
        <v>0</v>
      </c>
    </row>
    <row r="82" spans="1:40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531353672</v>
      </c>
      <c r="F82" s="22">
        <v>0</v>
      </c>
      <c r="G82" s="22">
        <v>0</v>
      </c>
      <c r="H82" s="22">
        <v>17682943</v>
      </c>
      <c r="I82" s="22">
        <v>0</v>
      </c>
      <c r="J82" s="22">
        <v>863518</v>
      </c>
      <c r="K82" s="22">
        <v>0</v>
      </c>
      <c r="L82" s="22">
        <v>53649334</v>
      </c>
      <c r="M82" s="22">
        <v>603549467</v>
      </c>
      <c r="N82" s="22">
        <v>511897</v>
      </c>
      <c r="O82" s="22">
        <v>8972675</v>
      </c>
      <c r="P82" s="22">
        <v>33609017</v>
      </c>
      <c r="Q82" s="22">
        <v>7147228</v>
      </c>
      <c r="R82" s="22">
        <v>90251</v>
      </c>
      <c r="S82" s="22">
        <v>10305624</v>
      </c>
      <c r="T82" s="22">
        <v>664186159</v>
      </c>
      <c r="U82" s="22">
        <v>357783121</v>
      </c>
      <c r="V82" s="22">
        <v>0</v>
      </c>
      <c r="W82" s="22">
        <v>0</v>
      </c>
      <c r="X82" s="22">
        <v>5443577</v>
      </c>
      <c r="Y82" s="22">
        <v>0</v>
      </c>
      <c r="Z82" s="22">
        <v>452521</v>
      </c>
      <c r="AA82" s="22">
        <v>0</v>
      </c>
      <c r="AB82" s="22">
        <v>25237622</v>
      </c>
      <c r="AC82" s="22">
        <v>388916841</v>
      </c>
      <c r="AD82" s="22">
        <v>3887532</v>
      </c>
      <c r="AE82" s="22">
        <v>20372558</v>
      </c>
      <c r="AF82" s="22">
        <v>0</v>
      </c>
      <c r="AG82" s="22">
        <v>44220</v>
      </c>
      <c r="AH82" s="22">
        <v>5938422</v>
      </c>
      <c r="AI82" s="22">
        <v>419159573</v>
      </c>
      <c r="AJ82" s="22">
        <v>245026586</v>
      </c>
      <c r="AK82" s="22">
        <v>1758016</v>
      </c>
      <c r="AL82" s="22">
        <v>9274577</v>
      </c>
      <c r="AM82" s="22">
        <v>233993993</v>
      </c>
      <c r="AN82" s="22">
        <v>0</v>
      </c>
    </row>
    <row r="83" spans="1:40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164458445</v>
      </c>
      <c r="F83" s="22">
        <v>0</v>
      </c>
      <c r="G83" s="22">
        <v>3373845</v>
      </c>
      <c r="H83" s="22">
        <v>0</v>
      </c>
      <c r="I83" s="22">
        <v>0</v>
      </c>
      <c r="J83" s="22">
        <v>293903</v>
      </c>
      <c r="K83" s="22">
        <v>154769</v>
      </c>
      <c r="L83" s="22">
        <v>0</v>
      </c>
      <c r="M83" s="22">
        <v>168280962</v>
      </c>
      <c r="N83" s="22">
        <v>272676</v>
      </c>
      <c r="O83" s="22">
        <v>12133742</v>
      </c>
      <c r="P83" s="22">
        <v>21301054</v>
      </c>
      <c r="Q83" s="22">
        <v>6526755</v>
      </c>
      <c r="R83" s="22">
        <v>1876326</v>
      </c>
      <c r="S83" s="22">
        <v>8050796</v>
      </c>
      <c r="T83" s="22">
        <v>218442311</v>
      </c>
      <c r="U83" s="22">
        <v>84672124</v>
      </c>
      <c r="V83" s="22">
        <v>0</v>
      </c>
      <c r="W83" s="22">
        <v>304495</v>
      </c>
      <c r="X83" s="22">
        <v>0</v>
      </c>
      <c r="Y83" s="22">
        <v>0</v>
      </c>
      <c r="Z83" s="22">
        <v>119614</v>
      </c>
      <c r="AA83" s="22">
        <v>2675</v>
      </c>
      <c r="AB83" s="22">
        <v>0</v>
      </c>
      <c r="AC83" s="22">
        <v>85098908</v>
      </c>
      <c r="AD83" s="22">
        <v>4904378</v>
      </c>
      <c r="AE83" s="22">
        <v>14741074</v>
      </c>
      <c r="AF83" s="22">
        <v>0</v>
      </c>
      <c r="AG83" s="22">
        <v>496147</v>
      </c>
      <c r="AH83" s="22">
        <v>5514275</v>
      </c>
      <c r="AI83" s="22">
        <v>110754782</v>
      </c>
      <c r="AJ83" s="22">
        <v>107687529</v>
      </c>
      <c r="AK83" s="22">
        <v>0</v>
      </c>
      <c r="AL83" s="22">
        <v>525356</v>
      </c>
      <c r="AM83" s="22">
        <v>107162173</v>
      </c>
      <c r="AN83" s="22"/>
    </row>
    <row r="84" spans="1:40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534226269</v>
      </c>
      <c r="F84" s="22">
        <v>0</v>
      </c>
      <c r="G84" s="22">
        <v>1855998</v>
      </c>
      <c r="H84" s="22">
        <v>3895540</v>
      </c>
      <c r="I84" s="22">
        <v>0</v>
      </c>
      <c r="J84" s="22">
        <v>0</v>
      </c>
      <c r="K84" s="22">
        <v>0</v>
      </c>
      <c r="L84" s="22">
        <v>0</v>
      </c>
      <c r="M84" s="22">
        <v>539977807</v>
      </c>
      <c r="N84" s="22">
        <v>676682</v>
      </c>
      <c r="O84" s="22">
        <v>3359611</v>
      </c>
      <c r="P84" s="22">
        <v>20218167</v>
      </c>
      <c r="Q84" s="22">
        <v>3294747</v>
      </c>
      <c r="R84" s="22">
        <v>2064061</v>
      </c>
      <c r="S84" s="22">
        <v>7373385</v>
      </c>
      <c r="T84" s="22">
        <v>576964460</v>
      </c>
      <c r="U84" s="22">
        <v>303862253</v>
      </c>
      <c r="V84" s="22">
        <v>0</v>
      </c>
      <c r="W84" s="22">
        <v>952989</v>
      </c>
      <c r="X84" s="22">
        <v>919551</v>
      </c>
      <c r="Y84" s="22">
        <v>0</v>
      </c>
      <c r="Z84" s="22">
        <v>0</v>
      </c>
      <c r="AA84" s="22">
        <v>0</v>
      </c>
      <c r="AB84" s="22">
        <v>0</v>
      </c>
      <c r="AC84" s="22">
        <v>305734793</v>
      </c>
      <c r="AD84" s="22">
        <v>1522437</v>
      </c>
      <c r="AE84" s="22">
        <v>8712586</v>
      </c>
      <c r="AF84" s="22">
        <v>0</v>
      </c>
      <c r="AG84" s="22">
        <v>1117701</v>
      </c>
      <c r="AH84" s="22">
        <v>3940598</v>
      </c>
      <c r="AI84" s="22">
        <v>321028115</v>
      </c>
      <c r="AJ84" s="22">
        <v>255936345</v>
      </c>
      <c r="AK84" s="22">
        <v>0</v>
      </c>
      <c r="AL84" s="22">
        <v>0</v>
      </c>
      <c r="AM84" s="22">
        <v>255936345</v>
      </c>
      <c r="AN84" s="22"/>
    </row>
    <row r="85" spans="1:40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52400068</v>
      </c>
      <c r="F85" s="22">
        <v>0</v>
      </c>
      <c r="G85" s="22">
        <v>5263022</v>
      </c>
      <c r="H85" s="22">
        <v>49596</v>
      </c>
      <c r="I85" s="22">
        <v>0</v>
      </c>
      <c r="J85" s="22">
        <v>0</v>
      </c>
      <c r="K85" s="22">
        <v>36430</v>
      </c>
      <c r="L85" s="22">
        <v>0</v>
      </c>
      <c r="M85" s="22">
        <v>57749116</v>
      </c>
      <c r="N85" s="22">
        <v>616859</v>
      </c>
      <c r="O85" s="22">
        <v>4698782</v>
      </c>
      <c r="P85" s="22">
        <v>12059169</v>
      </c>
      <c r="Q85" s="22">
        <v>3740312</v>
      </c>
      <c r="R85" s="22">
        <v>1923959</v>
      </c>
      <c r="S85" s="22">
        <v>4735137</v>
      </c>
      <c r="T85" s="22">
        <v>85523334</v>
      </c>
      <c r="U85" s="22">
        <v>37168772</v>
      </c>
      <c r="V85" s="22">
        <v>0</v>
      </c>
      <c r="W85" s="22">
        <v>951921</v>
      </c>
      <c r="X85" s="22">
        <v>11572</v>
      </c>
      <c r="Y85" s="22">
        <v>0</v>
      </c>
      <c r="Z85" s="22">
        <v>0</v>
      </c>
      <c r="AA85" s="22">
        <v>35625</v>
      </c>
      <c r="AB85" s="22">
        <v>0</v>
      </c>
      <c r="AC85" s="22">
        <v>38167890</v>
      </c>
      <c r="AD85" s="22">
        <v>1568379</v>
      </c>
      <c r="AE85" s="22">
        <v>6851685</v>
      </c>
      <c r="AF85" s="22">
        <v>0</v>
      </c>
      <c r="AG85" s="22">
        <v>875104</v>
      </c>
      <c r="AH85" s="22">
        <v>3834747</v>
      </c>
      <c r="AI85" s="22">
        <v>51297805</v>
      </c>
      <c r="AJ85" s="22">
        <v>34225529</v>
      </c>
      <c r="AK85" s="22">
        <v>350000</v>
      </c>
      <c r="AL85" s="22">
        <v>0</v>
      </c>
      <c r="AM85" s="22">
        <v>33875529</v>
      </c>
      <c r="AN85" s="22">
        <v>0</v>
      </c>
    </row>
    <row r="86" spans="1:40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125069796</v>
      </c>
      <c r="F86" s="22">
        <v>0</v>
      </c>
      <c r="G86" s="22">
        <v>6525737</v>
      </c>
      <c r="H86" s="22">
        <v>3884006</v>
      </c>
      <c r="I86" s="22">
        <v>0</v>
      </c>
      <c r="J86" s="22">
        <v>0</v>
      </c>
      <c r="K86" s="22">
        <v>0</v>
      </c>
      <c r="L86" s="22">
        <v>0</v>
      </c>
      <c r="M86" s="22">
        <v>135479539</v>
      </c>
      <c r="N86" s="22">
        <v>0</v>
      </c>
      <c r="O86" s="22">
        <v>4541913</v>
      </c>
      <c r="P86" s="22">
        <v>11512117</v>
      </c>
      <c r="Q86" s="22">
        <v>2192928</v>
      </c>
      <c r="R86" s="22">
        <v>0</v>
      </c>
      <c r="S86" s="22">
        <v>4372302</v>
      </c>
      <c r="T86" s="22">
        <v>158098799</v>
      </c>
      <c r="U86" s="22">
        <v>111533480</v>
      </c>
      <c r="V86" s="22">
        <v>0</v>
      </c>
      <c r="W86" s="22">
        <v>3342771</v>
      </c>
      <c r="X86" s="22">
        <v>1957385</v>
      </c>
      <c r="Y86" s="22">
        <v>0</v>
      </c>
      <c r="Z86" s="22">
        <v>0</v>
      </c>
      <c r="AA86" s="22">
        <v>0</v>
      </c>
      <c r="AB86" s="22">
        <v>0</v>
      </c>
      <c r="AC86" s="22">
        <v>116833636</v>
      </c>
      <c r="AD86" s="22">
        <v>1242470</v>
      </c>
      <c r="AE86" s="22">
        <v>4596099</v>
      </c>
      <c r="AF86" s="22">
        <v>0</v>
      </c>
      <c r="AG86" s="22">
        <v>0</v>
      </c>
      <c r="AH86" s="22">
        <v>1986606</v>
      </c>
      <c r="AI86" s="22">
        <v>124658811</v>
      </c>
      <c r="AJ86" s="22">
        <v>33439988</v>
      </c>
      <c r="AK86" s="22">
        <v>2866322</v>
      </c>
      <c r="AL86" s="22">
        <v>324588</v>
      </c>
      <c r="AM86" s="22">
        <v>30249078</v>
      </c>
      <c r="AN86" s="22">
        <v>0</v>
      </c>
    </row>
    <row r="87" spans="1:40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171801899</v>
      </c>
      <c r="F87" s="22">
        <v>0</v>
      </c>
      <c r="G87" s="22">
        <v>6231455</v>
      </c>
      <c r="H87" s="22">
        <v>25323544</v>
      </c>
      <c r="I87" s="22">
        <v>0</v>
      </c>
      <c r="J87" s="22">
        <v>0</v>
      </c>
      <c r="K87" s="22">
        <v>0</v>
      </c>
      <c r="L87" s="22">
        <v>0</v>
      </c>
      <c r="M87" s="22">
        <v>203356898</v>
      </c>
      <c r="N87" s="22">
        <v>977633</v>
      </c>
      <c r="O87" s="22">
        <v>10337985</v>
      </c>
      <c r="P87" s="22">
        <v>16035963</v>
      </c>
      <c r="Q87" s="22">
        <v>4079028</v>
      </c>
      <c r="R87" s="22">
        <v>1021493</v>
      </c>
      <c r="S87" s="22">
        <v>11677246</v>
      </c>
      <c r="T87" s="22">
        <v>247486246</v>
      </c>
      <c r="U87" s="22">
        <v>113668520</v>
      </c>
      <c r="V87" s="22">
        <v>0</v>
      </c>
      <c r="W87" s="22">
        <v>2794030</v>
      </c>
      <c r="X87" s="22">
        <v>5920012</v>
      </c>
      <c r="Y87" s="22">
        <v>0</v>
      </c>
      <c r="Z87" s="22">
        <v>0</v>
      </c>
      <c r="AA87" s="22">
        <v>0</v>
      </c>
      <c r="AB87" s="22">
        <v>0</v>
      </c>
      <c r="AC87" s="22">
        <v>122382562</v>
      </c>
      <c r="AD87" s="22">
        <v>4546666</v>
      </c>
      <c r="AE87" s="22">
        <v>9743667</v>
      </c>
      <c r="AF87" s="22">
        <v>0</v>
      </c>
      <c r="AG87" s="22">
        <v>480346</v>
      </c>
      <c r="AH87" s="22">
        <v>6215649</v>
      </c>
      <c r="AI87" s="22">
        <v>143368890</v>
      </c>
      <c r="AJ87" s="22">
        <v>104117356</v>
      </c>
      <c r="AK87" s="22">
        <v>78124</v>
      </c>
      <c r="AL87" s="22">
        <v>0</v>
      </c>
      <c r="AM87" s="22">
        <v>104039232</v>
      </c>
      <c r="AN87" s="22">
        <v>0</v>
      </c>
    </row>
    <row r="88" spans="1:40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532250050</v>
      </c>
      <c r="F88" s="22">
        <v>0</v>
      </c>
      <c r="G88" s="22">
        <v>25791491</v>
      </c>
      <c r="H88" s="22">
        <v>17757039</v>
      </c>
      <c r="I88" s="22">
        <v>45109</v>
      </c>
      <c r="J88" s="22">
        <v>0</v>
      </c>
      <c r="K88" s="22">
        <v>0</v>
      </c>
      <c r="L88" s="22">
        <v>0</v>
      </c>
      <c r="M88" s="22">
        <v>575843689</v>
      </c>
      <c r="N88" s="22">
        <v>14061788</v>
      </c>
      <c r="O88" s="22">
        <v>23421461</v>
      </c>
      <c r="P88" s="22">
        <v>31389720</v>
      </c>
      <c r="Q88" s="22">
        <v>17825856</v>
      </c>
      <c r="R88" s="22">
        <v>4770686</v>
      </c>
      <c r="S88" s="22">
        <v>15448611</v>
      </c>
      <c r="T88" s="22">
        <v>682761811</v>
      </c>
      <c r="U88" s="22">
        <v>404400368</v>
      </c>
      <c r="V88" s="22">
        <v>8854073</v>
      </c>
      <c r="W88" s="22">
        <v>4740545</v>
      </c>
      <c r="X88" s="22">
        <v>0</v>
      </c>
      <c r="Y88" s="22">
        <v>501</v>
      </c>
      <c r="Z88" s="22">
        <v>0</v>
      </c>
      <c r="AA88" s="22">
        <v>0</v>
      </c>
      <c r="AB88" s="22">
        <v>0</v>
      </c>
      <c r="AC88" s="22">
        <v>417995487</v>
      </c>
      <c r="AD88" s="22">
        <v>5725144</v>
      </c>
      <c r="AE88" s="22">
        <v>20791348</v>
      </c>
      <c r="AF88" s="22">
        <v>0</v>
      </c>
      <c r="AG88" s="22">
        <v>2575983</v>
      </c>
      <c r="AH88" s="22">
        <v>7790165</v>
      </c>
      <c r="AI88" s="22">
        <v>454878127</v>
      </c>
      <c r="AJ88" s="22">
        <v>227883684</v>
      </c>
      <c r="AK88" s="22">
        <v>137453</v>
      </c>
      <c r="AL88" s="22">
        <v>403567</v>
      </c>
      <c r="AM88" s="22">
        <v>227342664</v>
      </c>
      <c r="AN88" s="22">
        <v>0</v>
      </c>
    </row>
    <row r="89" spans="1:40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227040701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227040701</v>
      </c>
      <c r="N89" s="22">
        <v>914939</v>
      </c>
      <c r="O89" s="22">
        <v>14072412</v>
      </c>
      <c r="P89" s="22">
        <v>17971466</v>
      </c>
      <c r="Q89" s="22">
        <v>6802524</v>
      </c>
      <c r="R89" s="22">
        <v>764766</v>
      </c>
      <c r="S89" s="22">
        <v>7378174</v>
      </c>
      <c r="T89" s="22">
        <v>274944982</v>
      </c>
      <c r="U89" s="22">
        <v>172514825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172514825</v>
      </c>
      <c r="AD89" s="22">
        <v>3409436</v>
      </c>
      <c r="AE89" s="22">
        <v>8712384</v>
      </c>
      <c r="AF89" s="22">
        <v>0</v>
      </c>
      <c r="AG89" s="22">
        <v>264174</v>
      </c>
      <c r="AH89" s="22">
        <v>4097020</v>
      </c>
      <c r="AI89" s="22">
        <v>188997839</v>
      </c>
      <c r="AJ89" s="22">
        <v>85947143</v>
      </c>
      <c r="AK89" s="22">
        <v>329577</v>
      </c>
      <c r="AL89" s="22">
        <v>3232932</v>
      </c>
      <c r="AM89" s="22">
        <v>82384634</v>
      </c>
      <c r="AN89" s="22"/>
    </row>
    <row r="90" spans="1:40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247898274</v>
      </c>
      <c r="F90" s="22">
        <v>0</v>
      </c>
      <c r="G90" s="22">
        <v>14087649</v>
      </c>
      <c r="H90" s="22">
        <v>6235531</v>
      </c>
      <c r="I90" s="22">
        <v>0</v>
      </c>
      <c r="J90" s="22">
        <v>7710</v>
      </c>
      <c r="K90" s="22">
        <v>59944</v>
      </c>
      <c r="L90" s="22">
        <v>0</v>
      </c>
      <c r="M90" s="22">
        <v>268289108</v>
      </c>
      <c r="N90" s="22">
        <v>0</v>
      </c>
      <c r="O90" s="22">
        <v>14118502</v>
      </c>
      <c r="P90" s="22">
        <v>7627541</v>
      </c>
      <c r="Q90" s="22">
        <v>2912470</v>
      </c>
      <c r="R90" s="22">
        <v>4638500</v>
      </c>
      <c r="S90" s="22">
        <v>7500425</v>
      </c>
      <c r="T90" s="22">
        <v>305086546</v>
      </c>
      <c r="U90" s="22">
        <v>204779984</v>
      </c>
      <c r="V90" s="22">
        <v>0</v>
      </c>
      <c r="W90" s="22">
        <v>3646483</v>
      </c>
      <c r="X90" s="22">
        <v>2882094</v>
      </c>
      <c r="Y90" s="22">
        <v>0</v>
      </c>
      <c r="Z90" s="22">
        <v>7304</v>
      </c>
      <c r="AA90" s="22">
        <v>59944</v>
      </c>
      <c r="AB90" s="22">
        <v>0</v>
      </c>
      <c r="AC90" s="22">
        <v>211375809</v>
      </c>
      <c r="AD90" s="22">
        <v>3951985</v>
      </c>
      <c r="AE90" s="22">
        <v>4643324</v>
      </c>
      <c r="AF90" s="22">
        <v>0</v>
      </c>
      <c r="AG90" s="22">
        <v>1771731</v>
      </c>
      <c r="AH90" s="22">
        <v>4130420</v>
      </c>
      <c r="AI90" s="22">
        <v>225873269</v>
      </c>
      <c r="AJ90" s="22">
        <v>79213277</v>
      </c>
      <c r="AK90" s="22">
        <v>7842140</v>
      </c>
      <c r="AL90" s="22">
        <v>8028140</v>
      </c>
      <c r="AM90" s="22">
        <v>63342997</v>
      </c>
      <c r="AN90" s="22">
        <v>0</v>
      </c>
    </row>
    <row r="91" spans="1:40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1152666786</v>
      </c>
      <c r="F91" s="22">
        <v>0</v>
      </c>
      <c r="G91" s="22">
        <v>24935730</v>
      </c>
      <c r="H91" s="22">
        <v>16732895</v>
      </c>
      <c r="I91" s="22">
        <v>1557032</v>
      </c>
      <c r="J91" s="22">
        <v>0</v>
      </c>
      <c r="K91" s="22">
        <v>0</v>
      </c>
      <c r="L91" s="22">
        <v>0</v>
      </c>
      <c r="M91" s="22">
        <v>1195892443</v>
      </c>
      <c r="N91" s="22">
        <v>10344810</v>
      </c>
      <c r="O91" s="22">
        <v>65421423</v>
      </c>
      <c r="P91" s="22">
        <v>18202686</v>
      </c>
      <c r="Q91" s="22">
        <v>8504153</v>
      </c>
      <c r="R91" s="22">
        <v>15309381</v>
      </c>
      <c r="S91" s="22">
        <v>13638319</v>
      </c>
      <c r="T91" s="22">
        <v>1327313215</v>
      </c>
      <c r="U91" s="22">
        <v>374723896</v>
      </c>
      <c r="V91" s="22">
        <v>0</v>
      </c>
      <c r="W91" s="22">
        <v>8969306</v>
      </c>
      <c r="X91" s="22">
        <v>4992210</v>
      </c>
      <c r="Y91" s="22">
        <v>216636</v>
      </c>
      <c r="Z91" s="22">
        <v>0</v>
      </c>
      <c r="AA91" s="22">
        <v>0</v>
      </c>
      <c r="AB91" s="22">
        <v>0</v>
      </c>
      <c r="AC91" s="22">
        <v>388902048</v>
      </c>
      <c r="AD91" s="22">
        <v>13246943</v>
      </c>
      <c r="AE91" s="22">
        <v>9847309</v>
      </c>
      <c r="AF91" s="22">
        <v>0</v>
      </c>
      <c r="AG91" s="22">
        <v>8567625</v>
      </c>
      <c r="AH91" s="22">
        <v>7095401</v>
      </c>
      <c r="AI91" s="22">
        <v>427659326</v>
      </c>
      <c r="AJ91" s="22">
        <v>899653889</v>
      </c>
      <c r="AK91" s="22">
        <v>-429505</v>
      </c>
      <c r="AL91" s="22">
        <v>10903660</v>
      </c>
      <c r="AM91" s="22">
        <v>889179734</v>
      </c>
      <c r="AN91" s="22">
        <v>0</v>
      </c>
    </row>
    <row r="92" spans="1:40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18234472</v>
      </c>
      <c r="F92" s="22">
        <v>0</v>
      </c>
      <c r="G92" s="22">
        <v>17992169</v>
      </c>
      <c r="H92" s="22">
        <v>1142192</v>
      </c>
      <c r="I92" s="22">
        <v>0</v>
      </c>
      <c r="J92" s="22">
        <v>0</v>
      </c>
      <c r="K92" s="22">
        <v>0</v>
      </c>
      <c r="L92" s="22">
        <v>0</v>
      </c>
      <c r="M92" s="22">
        <v>37368833</v>
      </c>
      <c r="N92" s="22">
        <v>0</v>
      </c>
      <c r="O92" s="22">
        <v>20753951</v>
      </c>
      <c r="P92" s="22">
        <v>5577457</v>
      </c>
      <c r="Q92" s="22">
        <v>2218204</v>
      </c>
      <c r="R92" s="22">
        <v>978021</v>
      </c>
      <c r="S92" s="22">
        <v>1826732</v>
      </c>
      <c r="T92" s="22">
        <v>68723198</v>
      </c>
      <c r="U92" s="22">
        <v>13301867</v>
      </c>
      <c r="V92" s="22">
        <v>0</v>
      </c>
      <c r="W92" s="22">
        <v>1969454</v>
      </c>
      <c r="X92" s="22">
        <v>4080515</v>
      </c>
      <c r="Y92" s="22">
        <v>506953</v>
      </c>
      <c r="Z92" s="22">
        <v>0</v>
      </c>
      <c r="AA92" s="22">
        <v>0</v>
      </c>
      <c r="AB92" s="22">
        <v>0</v>
      </c>
      <c r="AC92" s="22">
        <v>19858789</v>
      </c>
      <c r="AD92" s="22">
        <v>8334247</v>
      </c>
      <c r="AE92" s="22">
        <v>2911374</v>
      </c>
      <c r="AF92" s="22">
        <v>0</v>
      </c>
      <c r="AG92" s="22">
        <v>177038</v>
      </c>
      <c r="AH92" s="22">
        <v>957669</v>
      </c>
      <c r="AI92" s="22">
        <v>32239117</v>
      </c>
      <c r="AJ92" s="22">
        <v>36484081</v>
      </c>
      <c r="AK92" s="22">
        <v>5288907</v>
      </c>
      <c r="AL92" s="22">
        <v>0</v>
      </c>
      <c r="AM92" s="22">
        <v>31195174</v>
      </c>
      <c r="AN92" s="22">
        <v>0</v>
      </c>
    </row>
    <row r="93" spans="1:40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67427346</v>
      </c>
      <c r="F93" s="22">
        <v>0</v>
      </c>
      <c r="G93" s="22">
        <v>36690813</v>
      </c>
      <c r="H93" s="22">
        <v>25376837</v>
      </c>
      <c r="I93" s="22">
        <v>8482293</v>
      </c>
      <c r="J93" s="22">
        <v>0</v>
      </c>
      <c r="K93" s="22">
        <v>0</v>
      </c>
      <c r="L93" s="22">
        <v>271880</v>
      </c>
      <c r="M93" s="22">
        <v>138249169</v>
      </c>
      <c r="N93" s="22">
        <v>6828665</v>
      </c>
      <c r="O93" s="22">
        <v>78894665</v>
      </c>
      <c r="P93" s="22">
        <v>79237645</v>
      </c>
      <c r="Q93" s="22">
        <v>41084451</v>
      </c>
      <c r="R93" s="22">
        <v>29174818</v>
      </c>
      <c r="S93" s="22">
        <v>11187784</v>
      </c>
      <c r="T93" s="22">
        <v>384657197</v>
      </c>
      <c r="U93" s="22">
        <v>35452815</v>
      </c>
      <c r="V93" s="22">
        <v>0</v>
      </c>
      <c r="W93" s="22">
        <v>15567411</v>
      </c>
      <c r="X93" s="22">
        <v>7976010</v>
      </c>
      <c r="Y93" s="22">
        <v>1970784</v>
      </c>
      <c r="Z93" s="22">
        <v>13594</v>
      </c>
      <c r="AA93" s="22">
        <v>0</v>
      </c>
      <c r="AB93" s="22">
        <v>9060</v>
      </c>
      <c r="AC93" s="22">
        <v>60989674</v>
      </c>
      <c r="AD93" s="22">
        <v>22018590</v>
      </c>
      <c r="AE93" s="22">
        <v>38036064</v>
      </c>
      <c r="AF93" s="22">
        <v>0</v>
      </c>
      <c r="AG93" s="22">
        <v>11986940</v>
      </c>
      <c r="AH93" s="22">
        <v>5004945</v>
      </c>
      <c r="AI93" s="22">
        <v>138036213</v>
      </c>
      <c r="AJ93" s="22">
        <v>246620984</v>
      </c>
      <c r="AK93" s="22">
        <v>14958557</v>
      </c>
      <c r="AL93" s="22">
        <v>1541558</v>
      </c>
      <c r="AM93" s="22">
        <v>230120869</v>
      </c>
      <c r="AN93" s="22">
        <v>0</v>
      </c>
    </row>
    <row r="94" spans="1:40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45752791</v>
      </c>
      <c r="F94" s="22">
        <v>0</v>
      </c>
      <c r="G94" s="22">
        <v>12168859</v>
      </c>
      <c r="H94" s="22">
        <v>14714201</v>
      </c>
      <c r="I94" s="22">
        <v>6445069</v>
      </c>
      <c r="J94" s="22">
        <v>0</v>
      </c>
      <c r="K94" s="22">
        <v>0</v>
      </c>
      <c r="L94" s="22">
        <v>0</v>
      </c>
      <c r="M94" s="22">
        <v>79080920</v>
      </c>
      <c r="N94" s="22">
        <v>26445</v>
      </c>
      <c r="O94" s="22">
        <v>28107764</v>
      </c>
      <c r="P94" s="22">
        <v>13201429</v>
      </c>
      <c r="Q94" s="22">
        <v>1389709</v>
      </c>
      <c r="R94" s="22">
        <v>2836721</v>
      </c>
      <c r="S94" s="22">
        <v>4155698</v>
      </c>
      <c r="T94" s="22">
        <v>128798686</v>
      </c>
      <c r="U94" s="22">
        <v>23764003</v>
      </c>
      <c r="V94" s="22">
        <v>0</v>
      </c>
      <c r="W94" s="22">
        <v>7043867</v>
      </c>
      <c r="X94" s="22">
        <v>9237953</v>
      </c>
      <c r="Y94" s="22">
        <v>5147409</v>
      </c>
      <c r="Z94" s="22">
        <v>0</v>
      </c>
      <c r="AA94" s="22">
        <v>0</v>
      </c>
      <c r="AB94" s="22">
        <v>0</v>
      </c>
      <c r="AC94" s="22">
        <v>45193232</v>
      </c>
      <c r="AD94" s="22">
        <v>7106841</v>
      </c>
      <c r="AE94" s="22">
        <v>4313181</v>
      </c>
      <c r="AF94" s="22">
        <v>0</v>
      </c>
      <c r="AG94" s="22">
        <v>1233402</v>
      </c>
      <c r="AH94" s="22">
        <v>1751535</v>
      </c>
      <c r="AI94" s="22">
        <v>59598191</v>
      </c>
      <c r="AJ94" s="22">
        <v>69200495</v>
      </c>
      <c r="AK94" s="22">
        <v>3885212</v>
      </c>
      <c r="AL94" s="22">
        <v>608874</v>
      </c>
      <c r="AM94" s="22">
        <v>64706409</v>
      </c>
      <c r="AN94" s="22"/>
    </row>
    <row r="95" spans="1:40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6311257</v>
      </c>
      <c r="F95" s="22">
        <v>0</v>
      </c>
      <c r="G95" s="22">
        <v>3710080</v>
      </c>
      <c r="H95" s="22">
        <v>5031403</v>
      </c>
      <c r="I95" s="22">
        <v>362785</v>
      </c>
      <c r="J95" s="22">
        <v>0</v>
      </c>
      <c r="K95" s="22">
        <v>0</v>
      </c>
      <c r="L95" s="22">
        <v>0</v>
      </c>
      <c r="M95" s="22">
        <v>15415525</v>
      </c>
      <c r="N95" s="22">
        <v>0</v>
      </c>
      <c r="O95" s="22">
        <v>4254079</v>
      </c>
      <c r="P95" s="22">
        <v>1125862</v>
      </c>
      <c r="Q95" s="22">
        <v>231357</v>
      </c>
      <c r="R95" s="22">
        <v>114510</v>
      </c>
      <c r="S95" s="22">
        <v>192537</v>
      </c>
      <c r="T95" s="22">
        <v>21333870</v>
      </c>
      <c r="U95" s="22">
        <v>4521220</v>
      </c>
      <c r="V95" s="22">
        <v>0</v>
      </c>
      <c r="W95" s="22">
        <v>1431189</v>
      </c>
      <c r="X95" s="22">
        <v>1744826</v>
      </c>
      <c r="Y95" s="22">
        <v>192636</v>
      </c>
      <c r="Z95" s="22">
        <v>0</v>
      </c>
      <c r="AA95" s="22">
        <v>0</v>
      </c>
      <c r="AB95" s="22">
        <v>0</v>
      </c>
      <c r="AC95" s="22">
        <v>7889871</v>
      </c>
      <c r="AD95" s="22">
        <v>1533815</v>
      </c>
      <c r="AE95" s="22">
        <v>791622</v>
      </c>
      <c r="AF95" s="22">
        <v>0</v>
      </c>
      <c r="AG95" s="22">
        <v>58378</v>
      </c>
      <c r="AH95" s="22">
        <v>114100</v>
      </c>
      <c r="AI95" s="22">
        <v>10387786</v>
      </c>
      <c r="AJ95" s="22">
        <v>10946084</v>
      </c>
      <c r="AK95" s="22">
        <v>0</v>
      </c>
      <c r="AL95" s="22">
        <v>387254</v>
      </c>
      <c r="AM95" s="22">
        <v>10558830</v>
      </c>
      <c r="AN95" s="22"/>
    </row>
    <row r="96" spans="1:40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6764865</v>
      </c>
      <c r="F96" s="22">
        <v>0</v>
      </c>
      <c r="G96" s="22">
        <v>6915751</v>
      </c>
      <c r="H96" s="22">
        <v>9035785</v>
      </c>
      <c r="I96" s="22">
        <v>64628</v>
      </c>
      <c r="J96" s="22">
        <v>0</v>
      </c>
      <c r="K96" s="22">
        <v>0</v>
      </c>
      <c r="L96" s="22">
        <v>0</v>
      </c>
      <c r="M96" s="22">
        <v>22781029</v>
      </c>
      <c r="N96" s="22">
        <v>49209</v>
      </c>
      <c r="O96" s="22">
        <v>5871792</v>
      </c>
      <c r="P96" s="22">
        <v>772054</v>
      </c>
      <c r="Q96" s="22">
        <v>385357</v>
      </c>
      <c r="R96" s="22">
        <v>363358</v>
      </c>
      <c r="S96" s="22">
        <v>484753</v>
      </c>
      <c r="T96" s="22">
        <v>30707552</v>
      </c>
      <c r="U96" s="22">
        <v>5985140</v>
      </c>
      <c r="V96" s="22">
        <v>0</v>
      </c>
      <c r="W96" s="22">
        <v>3831206</v>
      </c>
      <c r="X96" s="22">
        <v>1025322</v>
      </c>
      <c r="Y96" s="22">
        <v>5602</v>
      </c>
      <c r="Z96" s="22">
        <v>0</v>
      </c>
      <c r="AA96" s="22">
        <v>0</v>
      </c>
      <c r="AB96" s="22">
        <v>0</v>
      </c>
      <c r="AC96" s="22">
        <v>10847270</v>
      </c>
      <c r="AD96" s="22">
        <v>2628467</v>
      </c>
      <c r="AE96" s="22">
        <v>550047</v>
      </c>
      <c r="AF96" s="22">
        <v>0</v>
      </c>
      <c r="AG96" s="22">
        <v>254351</v>
      </c>
      <c r="AH96" s="22">
        <v>368817</v>
      </c>
      <c r="AI96" s="22">
        <v>14648952</v>
      </c>
      <c r="AJ96" s="22">
        <v>16058600</v>
      </c>
      <c r="AK96" s="22">
        <v>64423</v>
      </c>
      <c r="AL96" s="22">
        <v>0</v>
      </c>
      <c r="AM96" s="22">
        <v>15994177</v>
      </c>
      <c r="AN96" s="22"/>
    </row>
    <row r="97" spans="1:40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10319211</v>
      </c>
      <c r="F97" s="22">
        <v>0</v>
      </c>
      <c r="G97" s="22">
        <v>0</v>
      </c>
      <c r="H97" s="22">
        <v>15026626</v>
      </c>
      <c r="I97" s="22">
        <v>18230708</v>
      </c>
      <c r="J97" s="22">
        <v>0</v>
      </c>
      <c r="K97" s="22">
        <v>0</v>
      </c>
      <c r="L97" s="22">
        <v>0</v>
      </c>
      <c r="M97" s="22">
        <v>43576545</v>
      </c>
      <c r="N97" s="22">
        <v>1189045</v>
      </c>
      <c r="O97" s="22">
        <v>7540557</v>
      </c>
      <c r="P97" s="22">
        <v>2433663</v>
      </c>
      <c r="Q97" s="22">
        <v>1816416</v>
      </c>
      <c r="R97" s="22">
        <v>621470</v>
      </c>
      <c r="S97" s="22">
        <v>1306304</v>
      </c>
      <c r="T97" s="22">
        <v>58484000</v>
      </c>
      <c r="U97" s="22">
        <v>7932387</v>
      </c>
      <c r="V97" s="22">
        <v>0</v>
      </c>
      <c r="W97" s="22">
        <v>5861444</v>
      </c>
      <c r="X97" s="22">
        <v>1107710</v>
      </c>
      <c r="Y97" s="22">
        <v>0</v>
      </c>
      <c r="Z97" s="22">
        <v>0</v>
      </c>
      <c r="AA97" s="22">
        <v>0</v>
      </c>
      <c r="AB97" s="22">
        <v>0</v>
      </c>
      <c r="AC97" s="22">
        <v>14901541</v>
      </c>
      <c r="AD97" s="22">
        <v>2248993</v>
      </c>
      <c r="AE97" s="22">
        <v>1961537</v>
      </c>
      <c r="AF97" s="22">
        <v>0</v>
      </c>
      <c r="AG97" s="22">
        <v>190265</v>
      </c>
      <c r="AH97" s="22">
        <v>691138</v>
      </c>
      <c r="AI97" s="22">
        <v>19993474</v>
      </c>
      <c r="AJ97" s="22">
        <v>38490526</v>
      </c>
      <c r="AK97" s="22">
        <v>6506055</v>
      </c>
      <c r="AL97" s="22">
        <v>291587</v>
      </c>
      <c r="AM97" s="22">
        <v>31692884</v>
      </c>
      <c r="AN97" s="22">
        <v>0</v>
      </c>
    </row>
    <row r="98" spans="1:40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10084206</v>
      </c>
      <c r="F98" s="22">
        <v>0</v>
      </c>
      <c r="G98" s="22">
        <v>4486763</v>
      </c>
      <c r="H98" s="22">
        <v>8503595</v>
      </c>
      <c r="I98" s="22">
        <v>0</v>
      </c>
      <c r="J98" s="22">
        <v>0</v>
      </c>
      <c r="K98" s="22">
        <v>0</v>
      </c>
      <c r="L98" s="22">
        <v>0</v>
      </c>
      <c r="M98" s="22">
        <v>23074564</v>
      </c>
      <c r="N98" s="22">
        <v>0</v>
      </c>
      <c r="O98" s="22">
        <v>3841107</v>
      </c>
      <c r="P98" s="22">
        <v>1200589</v>
      </c>
      <c r="Q98" s="22">
        <v>422061</v>
      </c>
      <c r="R98" s="22">
        <v>0</v>
      </c>
      <c r="S98" s="22">
        <v>700348</v>
      </c>
      <c r="T98" s="22">
        <v>29238669</v>
      </c>
      <c r="U98" s="22">
        <v>3903299</v>
      </c>
      <c r="V98" s="22">
        <v>0</v>
      </c>
      <c r="W98" s="22">
        <v>3228132</v>
      </c>
      <c r="X98" s="22">
        <v>5181176</v>
      </c>
      <c r="Y98" s="22">
        <v>0</v>
      </c>
      <c r="Z98" s="22">
        <v>0</v>
      </c>
      <c r="AA98" s="22">
        <v>0</v>
      </c>
      <c r="AB98" s="22">
        <v>0</v>
      </c>
      <c r="AC98" s="22">
        <v>12312607</v>
      </c>
      <c r="AD98" s="22">
        <v>1662254</v>
      </c>
      <c r="AE98" s="22">
        <v>855263</v>
      </c>
      <c r="AF98" s="22">
        <v>0</v>
      </c>
      <c r="AG98" s="22">
        <v>0</v>
      </c>
      <c r="AH98" s="22">
        <v>474724</v>
      </c>
      <c r="AI98" s="22">
        <v>15304848</v>
      </c>
      <c r="AJ98" s="22">
        <v>13933821</v>
      </c>
      <c r="AK98" s="22">
        <v>82117</v>
      </c>
      <c r="AL98" s="22">
        <v>0</v>
      </c>
      <c r="AM98" s="22">
        <v>13851704</v>
      </c>
      <c r="AN98" s="22">
        <v>0</v>
      </c>
    </row>
    <row r="99" spans="1:40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107119693</v>
      </c>
      <c r="F99" s="22">
        <v>0</v>
      </c>
      <c r="G99" s="22">
        <v>25596278</v>
      </c>
      <c r="H99" s="22">
        <v>14797417</v>
      </c>
      <c r="I99" s="22">
        <v>7554503</v>
      </c>
      <c r="J99" s="22">
        <v>0</v>
      </c>
      <c r="K99" s="22">
        <v>0</v>
      </c>
      <c r="L99" s="22">
        <v>0</v>
      </c>
      <c r="M99" s="22">
        <v>155067891</v>
      </c>
      <c r="N99" s="22">
        <v>1001189</v>
      </c>
      <c r="O99" s="22">
        <v>77012384</v>
      </c>
      <c r="P99" s="22">
        <v>10827001</v>
      </c>
      <c r="Q99" s="22">
        <v>5735965</v>
      </c>
      <c r="R99" s="22">
        <v>11562645</v>
      </c>
      <c r="S99" s="22">
        <v>4030282</v>
      </c>
      <c r="T99" s="22">
        <v>265237357</v>
      </c>
      <c r="U99" s="22">
        <v>36190147</v>
      </c>
      <c r="V99" s="22">
        <v>0</v>
      </c>
      <c r="W99" s="22">
        <v>8159652</v>
      </c>
      <c r="X99" s="22">
        <v>7365070</v>
      </c>
      <c r="Y99" s="22">
        <v>1655685</v>
      </c>
      <c r="Z99" s="22">
        <v>0</v>
      </c>
      <c r="AA99" s="22">
        <v>0</v>
      </c>
      <c r="AB99" s="22">
        <v>0</v>
      </c>
      <c r="AC99" s="22">
        <v>53370554</v>
      </c>
      <c r="AD99" s="22">
        <v>12304137</v>
      </c>
      <c r="AE99" s="22">
        <v>8602480</v>
      </c>
      <c r="AF99" s="22">
        <v>0</v>
      </c>
      <c r="AG99" s="22">
        <v>3497447</v>
      </c>
      <c r="AH99" s="22">
        <v>2025711</v>
      </c>
      <c r="AI99" s="22">
        <v>79800329</v>
      </c>
      <c r="AJ99" s="22">
        <v>185437028</v>
      </c>
      <c r="AK99" s="22">
        <v>18766692</v>
      </c>
      <c r="AL99" s="22">
        <v>20425</v>
      </c>
      <c r="AM99" s="22">
        <v>166649911</v>
      </c>
      <c r="AN99" s="22">
        <v>0</v>
      </c>
    </row>
    <row r="100" spans="1:40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9377268</v>
      </c>
      <c r="F100" s="22">
        <v>0</v>
      </c>
      <c r="G100" s="22">
        <v>7165987</v>
      </c>
      <c r="H100" s="22">
        <v>4671145</v>
      </c>
      <c r="I100" s="22">
        <v>815072</v>
      </c>
      <c r="J100" s="22">
        <v>0</v>
      </c>
      <c r="K100" s="22">
        <v>1142324</v>
      </c>
      <c r="L100" s="22">
        <v>0</v>
      </c>
      <c r="M100" s="22">
        <v>23171796</v>
      </c>
      <c r="N100" s="22">
        <v>0</v>
      </c>
      <c r="O100" s="22">
        <v>3555340</v>
      </c>
      <c r="P100" s="22">
        <v>1575600</v>
      </c>
      <c r="Q100" s="22">
        <v>175611</v>
      </c>
      <c r="R100" s="22">
        <v>1144723</v>
      </c>
      <c r="S100" s="22">
        <v>498511</v>
      </c>
      <c r="T100" s="22">
        <v>30121581</v>
      </c>
      <c r="U100" s="22">
        <v>4517963</v>
      </c>
      <c r="V100" s="22">
        <v>0</v>
      </c>
      <c r="W100" s="22">
        <v>3310845</v>
      </c>
      <c r="X100" s="22">
        <v>1822132</v>
      </c>
      <c r="Y100" s="22">
        <v>226564</v>
      </c>
      <c r="Z100" s="22">
        <v>0</v>
      </c>
      <c r="AA100" s="22">
        <v>161369</v>
      </c>
      <c r="AB100" s="22">
        <v>0</v>
      </c>
      <c r="AC100" s="22">
        <v>10038873</v>
      </c>
      <c r="AD100" s="22">
        <v>885663</v>
      </c>
      <c r="AE100" s="22">
        <v>878830</v>
      </c>
      <c r="AF100" s="22">
        <v>0</v>
      </c>
      <c r="AG100" s="22">
        <v>578111</v>
      </c>
      <c r="AH100" s="22">
        <v>308665</v>
      </c>
      <c r="AI100" s="22">
        <v>12690142</v>
      </c>
      <c r="AJ100" s="22">
        <v>17431439</v>
      </c>
      <c r="AK100" s="22">
        <v>1869709</v>
      </c>
      <c r="AL100" s="22">
        <v>1307690</v>
      </c>
      <c r="AM100" s="22">
        <v>14254040</v>
      </c>
      <c r="AN100" s="22">
        <v>0</v>
      </c>
    </row>
    <row r="101" spans="1:40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77046823</v>
      </c>
      <c r="F101" s="22">
        <v>0</v>
      </c>
      <c r="G101" s="22">
        <v>25225742</v>
      </c>
      <c r="H101" s="22">
        <v>50873492</v>
      </c>
      <c r="I101" s="22">
        <v>9806573</v>
      </c>
      <c r="J101" s="22">
        <v>0</v>
      </c>
      <c r="K101" s="22">
        <v>0</v>
      </c>
      <c r="L101" s="22">
        <v>0</v>
      </c>
      <c r="M101" s="22">
        <v>162952630</v>
      </c>
      <c r="N101" s="22">
        <v>0</v>
      </c>
      <c r="O101" s="22">
        <v>44554333</v>
      </c>
      <c r="P101" s="22">
        <v>8363827</v>
      </c>
      <c r="Q101" s="22">
        <v>11971852</v>
      </c>
      <c r="R101" s="22">
        <v>8229855</v>
      </c>
      <c r="S101" s="22">
        <v>4286115</v>
      </c>
      <c r="T101" s="22">
        <v>240358612</v>
      </c>
      <c r="U101" s="22">
        <v>32568082</v>
      </c>
      <c r="V101" s="22">
        <v>0</v>
      </c>
      <c r="W101" s="22">
        <v>7118713</v>
      </c>
      <c r="X101" s="22">
        <v>29976191</v>
      </c>
      <c r="Y101" s="22">
        <v>1342218</v>
      </c>
      <c r="Z101" s="22">
        <v>0</v>
      </c>
      <c r="AA101" s="22">
        <v>0</v>
      </c>
      <c r="AB101" s="22">
        <v>0</v>
      </c>
      <c r="AC101" s="22">
        <v>71005204</v>
      </c>
      <c r="AD101" s="22">
        <v>17357050</v>
      </c>
      <c r="AE101" s="22">
        <v>4453789</v>
      </c>
      <c r="AF101" s="22">
        <v>167722</v>
      </c>
      <c r="AG101" s="22">
        <v>4338674</v>
      </c>
      <c r="AH101" s="22">
        <v>2398511</v>
      </c>
      <c r="AI101" s="22">
        <v>99720950</v>
      </c>
      <c r="AJ101" s="22">
        <v>140637662</v>
      </c>
      <c r="AK101" s="22">
        <v>12280622</v>
      </c>
      <c r="AL101" s="22">
        <v>2436610</v>
      </c>
      <c r="AM101" s="22">
        <v>125920430</v>
      </c>
      <c r="AN101" s="22">
        <v>0</v>
      </c>
    </row>
    <row r="102" spans="1:40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24227312</v>
      </c>
      <c r="F102" s="22">
        <v>0</v>
      </c>
      <c r="G102" s="22">
        <v>4689370</v>
      </c>
      <c r="H102" s="22">
        <v>3932790</v>
      </c>
      <c r="I102" s="22">
        <v>0</v>
      </c>
      <c r="J102" s="22">
        <v>0</v>
      </c>
      <c r="K102" s="22">
        <v>0</v>
      </c>
      <c r="L102" s="22">
        <v>0</v>
      </c>
      <c r="M102" s="22">
        <v>32849472</v>
      </c>
      <c r="N102" s="22">
        <v>226647</v>
      </c>
      <c r="O102" s="22">
        <v>3822588</v>
      </c>
      <c r="P102" s="22">
        <v>3167766</v>
      </c>
      <c r="Q102" s="22">
        <v>758996</v>
      </c>
      <c r="R102" s="22">
        <v>0</v>
      </c>
      <c r="S102" s="22">
        <v>1202071</v>
      </c>
      <c r="T102" s="22">
        <v>42027540</v>
      </c>
      <c r="U102" s="22">
        <v>13807407</v>
      </c>
      <c r="V102" s="22">
        <v>0</v>
      </c>
      <c r="W102" s="22">
        <v>1697866</v>
      </c>
      <c r="X102" s="22">
        <v>2118357</v>
      </c>
      <c r="Y102" s="22">
        <v>0</v>
      </c>
      <c r="Z102" s="22">
        <v>0</v>
      </c>
      <c r="AA102" s="22">
        <v>0</v>
      </c>
      <c r="AB102" s="22">
        <v>0</v>
      </c>
      <c r="AC102" s="22">
        <v>17623630</v>
      </c>
      <c r="AD102" s="22">
        <v>2042275</v>
      </c>
      <c r="AE102" s="22">
        <v>1848627</v>
      </c>
      <c r="AF102" s="22">
        <v>0</v>
      </c>
      <c r="AG102" s="22">
        <v>0</v>
      </c>
      <c r="AH102" s="22">
        <v>599334</v>
      </c>
      <c r="AI102" s="22">
        <v>22113866</v>
      </c>
      <c r="AJ102" s="22">
        <v>19913674</v>
      </c>
      <c r="AK102" s="22">
        <v>2245210</v>
      </c>
      <c r="AL102" s="22">
        <v>3083263</v>
      </c>
      <c r="AM102" s="22">
        <v>14585201</v>
      </c>
      <c r="AN102" s="22">
        <v>0</v>
      </c>
    </row>
    <row r="103" spans="1:40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5174997</v>
      </c>
      <c r="F103" s="22">
        <v>0</v>
      </c>
      <c r="G103" s="22">
        <v>4163700</v>
      </c>
      <c r="H103" s="22">
        <v>3882097</v>
      </c>
      <c r="I103" s="22">
        <v>85629</v>
      </c>
      <c r="J103" s="22">
        <v>0</v>
      </c>
      <c r="K103" s="22">
        <v>0</v>
      </c>
      <c r="L103" s="22">
        <v>0</v>
      </c>
      <c r="M103" s="22">
        <v>13306423</v>
      </c>
      <c r="N103" s="22">
        <v>0</v>
      </c>
      <c r="O103" s="22">
        <v>1402671</v>
      </c>
      <c r="P103" s="22">
        <v>1218950</v>
      </c>
      <c r="Q103" s="22">
        <v>216476</v>
      </c>
      <c r="R103" s="22">
        <v>937666</v>
      </c>
      <c r="S103" s="22">
        <v>322004</v>
      </c>
      <c r="T103" s="22">
        <v>17404190</v>
      </c>
      <c r="U103" s="22">
        <v>3271299</v>
      </c>
      <c r="V103" s="22">
        <v>0</v>
      </c>
      <c r="W103" s="22">
        <v>2190780</v>
      </c>
      <c r="X103" s="22">
        <v>1321228</v>
      </c>
      <c r="Y103" s="22">
        <v>79844</v>
      </c>
      <c r="Z103" s="22">
        <v>0</v>
      </c>
      <c r="AA103" s="22">
        <v>0</v>
      </c>
      <c r="AB103" s="22">
        <v>0</v>
      </c>
      <c r="AC103" s="22">
        <v>6863151</v>
      </c>
      <c r="AD103" s="22">
        <v>828173</v>
      </c>
      <c r="AE103" s="22">
        <v>653544</v>
      </c>
      <c r="AF103" s="22">
        <v>0</v>
      </c>
      <c r="AG103" s="22">
        <v>409052</v>
      </c>
      <c r="AH103" s="22">
        <v>219060</v>
      </c>
      <c r="AI103" s="22">
        <v>8972980</v>
      </c>
      <c r="AJ103" s="22">
        <v>8431210</v>
      </c>
      <c r="AK103" s="22">
        <v>367422</v>
      </c>
      <c r="AL103" s="22">
        <v>0</v>
      </c>
      <c r="AM103" s="22">
        <v>8063788</v>
      </c>
      <c r="AN103" s="22">
        <v>0</v>
      </c>
    </row>
    <row r="104" spans="1:40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10362545</v>
      </c>
      <c r="F104" s="22">
        <v>0</v>
      </c>
      <c r="G104" s="22">
        <v>2238375</v>
      </c>
      <c r="H104" s="22">
        <v>3139633</v>
      </c>
      <c r="I104" s="22">
        <v>167629</v>
      </c>
      <c r="J104" s="22">
        <v>0</v>
      </c>
      <c r="K104" s="22">
        <v>0</v>
      </c>
      <c r="L104" s="22">
        <v>0</v>
      </c>
      <c r="M104" s="22">
        <v>15908182</v>
      </c>
      <c r="N104" s="22">
        <v>0</v>
      </c>
      <c r="O104" s="22">
        <v>4842696</v>
      </c>
      <c r="P104" s="22">
        <v>1429878</v>
      </c>
      <c r="Q104" s="22">
        <v>1478174</v>
      </c>
      <c r="R104" s="22">
        <v>1400858</v>
      </c>
      <c r="S104" s="22">
        <v>290493</v>
      </c>
      <c r="T104" s="22">
        <v>25350281</v>
      </c>
      <c r="U104" s="22">
        <v>5896422</v>
      </c>
      <c r="V104" s="22">
        <v>0</v>
      </c>
      <c r="W104" s="22">
        <v>233479</v>
      </c>
      <c r="X104" s="22">
        <v>2488122</v>
      </c>
      <c r="Y104" s="22">
        <v>84932</v>
      </c>
      <c r="Z104" s="22">
        <v>0</v>
      </c>
      <c r="AA104" s="22">
        <v>0</v>
      </c>
      <c r="AB104" s="22">
        <v>0</v>
      </c>
      <c r="AC104" s="22">
        <v>8702955</v>
      </c>
      <c r="AD104" s="22">
        <v>1813677</v>
      </c>
      <c r="AE104" s="22">
        <v>670299</v>
      </c>
      <c r="AF104" s="22">
        <v>0</v>
      </c>
      <c r="AG104" s="22">
        <v>431090</v>
      </c>
      <c r="AH104" s="22">
        <v>236092</v>
      </c>
      <c r="AI104" s="22">
        <v>11854113</v>
      </c>
      <c r="AJ104" s="22">
        <v>13496168</v>
      </c>
      <c r="AK104" s="22">
        <v>1196646</v>
      </c>
      <c r="AL104" s="22">
        <v>0</v>
      </c>
      <c r="AM104" s="22">
        <v>12299522</v>
      </c>
      <c r="AN104" s="22"/>
    </row>
    <row r="105" spans="1:40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14949729</v>
      </c>
      <c r="F105" s="22">
        <v>0</v>
      </c>
      <c r="G105" s="22">
        <v>5921066</v>
      </c>
      <c r="H105" s="22">
        <v>7292766</v>
      </c>
      <c r="I105" s="22">
        <v>1610556</v>
      </c>
      <c r="J105" s="22">
        <v>0</v>
      </c>
      <c r="K105" s="22">
        <v>0</v>
      </c>
      <c r="L105" s="22">
        <v>0</v>
      </c>
      <c r="M105" s="22">
        <v>29774117</v>
      </c>
      <c r="N105" s="22">
        <v>40057</v>
      </c>
      <c r="O105" s="22">
        <v>15295782</v>
      </c>
      <c r="P105" s="22">
        <v>3949637</v>
      </c>
      <c r="Q105" s="22">
        <v>1292123</v>
      </c>
      <c r="R105" s="22">
        <v>211360</v>
      </c>
      <c r="S105" s="22">
        <v>617802</v>
      </c>
      <c r="T105" s="22">
        <v>51180878</v>
      </c>
      <c r="U105" s="22">
        <v>6134233</v>
      </c>
      <c r="V105" s="22">
        <v>0</v>
      </c>
      <c r="W105" s="22">
        <v>1938171</v>
      </c>
      <c r="X105" s="22">
        <v>2843722</v>
      </c>
      <c r="Y105" s="22">
        <v>1360168</v>
      </c>
      <c r="Z105" s="22">
        <v>0</v>
      </c>
      <c r="AA105" s="22">
        <v>0</v>
      </c>
      <c r="AB105" s="22">
        <v>0</v>
      </c>
      <c r="AC105" s="22">
        <v>12276294</v>
      </c>
      <c r="AD105" s="22">
        <v>5804873</v>
      </c>
      <c r="AE105" s="22">
        <v>2027033</v>
      </c>
      <c r="AF105" s="22">
        <v>0</v>
      </c>
      <c r="AG105" s="22">
        <v>108652</v>
      </c>
      <c r="AH105" s="22">
        <v>466930</v>
      </c>
      <c r="AI105" s="22">
        <v>20683782</v>
      </c>
      <c r="AJ105" s="22">
        <v>30497096</v>
      </c>
      <c r="AK105" s="22">
        <v>3691052</v>
      </c>
      <c r="AL105" s="22">
        <v>2993051</v>
      </c>
      <c r="AM105" s="22">
        <v>23812993</v>
      </c>
      <c r="AN105" s="22">
        <v>0</v>
      </c>
    </row>
    <row r="106" spans="1:40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105067253</v>
      </c>
      <c r="F106" s="22">
        <v>0</v>
      </c>
      <c r="G106" s="22">
        <v>63799759</v>
      </c>
      <c r="H106" s="22">
        <v>76929688</v>
      </c>
      <c r="I106" s="22">
        <v>57298920</v>
      </c>
      <c r="J106" s="22">
        <v>10005</v>
      </c>
      <c r="K106" s="22">
        <v>0</v>
      </c>
      <c r="L106" s="22">
        <v>0</v>
      </c>
      <c r="M106" s="22">
        <v>303105625</v>
      </c>
      <c r="N106" s="22">
        <v>50805361</v>
      </c>
      <c r="O106" s="22">
        <v>116008507</v>
      </c>
      <c r="P106" s="22">
        <v>21952440</v>
      </c>
      <c r="Q106" s="22">
        <v>62615774</v>
      </c>
      <c r="R106" s="22">
        <v>28804267</v>
      </c>
      <c r="S106" s="22">
        <v>7503626</v>
      </c>
      <c r="T106" s="22">
        <v>590795600</v>
      </c>
      <c r="U106" s="22">
        <v>48854613</v>
      </c>
      <c r="V106" s="22">
        <v>0</v>
      </c>
      <c r="W106" s="22">
        <v>14215844</v>
      </c>
      <c r="X106" s="22">
        <v>24977605</v>
      </c>
      <c r="Y106" s="22">
        <v>10734464</v>
      </c>
      <c r="Z106" s="22">
        <v>4837</v>
      </c>
      <c r="AA106" s="22">
        <v>0</v>
      </c>
      <c r="AB106" s="22">
        <v>0</v>
      </c>
      <c r="AC106" s="22">
        <v>98787363</v>
      </c>
      <c r="AD106" s="22">
        <v>30641312</v>
      </c>
      <c r="AE106" s="22">
        <v>11919005</v>
      </c>
      <c r="AF106" s="22">
        <v>0</v>
      </c>
      <c r="AG106" s="22">
        <v>15212951</v>
      </c>
      <c r="AH106" s="22">
        <v>3789458</v>
      </c>
      <c r="AI106" s="22">
        <v>160350089</v>
      </c>
      <c r="AJ106" s="22">
        <v>430445511</v>
      </c>
      <c r="AK106" s="22">
        <v>42328770</v>
      </c>
      <c r="AL106" s="22">
        <v>7383046</v>
      </c>
      <c r="AM106" s="22">
        <v>380733695</v>
      </c>
      <c r="AN106" s="22">
        <v>0</v>
      </c>
    </row>
    <row r="107" spans="1:40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21097957</v>
      </c>
      <c r="F107" s="22">
        <v>0</v>
      </c>
      <c r="G107" s="22">
        <v>23831656</v>
      </c>
      <c r="H107" s="22">
        <v>21246532</v>
      </c>
      <c r="I107" s="22">
        <v>3148268</v>
      </c>
      <c r="J107" s="22">
        <v>0</v>
      </c>
      <c r="K107" s="22">
        <v>7450844</v>
      </c>
      <c r="L107" s="22">
        <v>0</v>
      </c>
      <c r="M107" s="22">
        <v>76775257</v>
      </c>
      <c r="N107" s="22">
        <v>78652</v>
      </c>
      <c r="O107" s="22">
        <v>10851636</v>
      </c>
      <c r="P107" s="22">
        <v>10941657</v>
      </c>
      <c r="Q107" s="22">
        <v>2054568</v>
      </c>
      <c r="R107" s="22">
        <v>3754471</v>
      </c>
      <c r="S107" s="22">
        <v>1941388</v>
      </c>
      <c r="T107" s="22">
        <v>106397629</v>
      </c>
      <c r="U107" s="22">
        <v>15032219</v>
      </c>
      <c r="V107" s="22">
        <v>0</v>
      </c>
      <c r="W107" s="22">
        <v>13760055</v>
      </c>
      <c r="X107" s="22">
        <v>9291807</v>
      </c>
      <c r="Y107" s="22">
        <v>1619819</v>
      </c>
      <c r="Z107" s="22">
        <v>0</v>
      </c>
      <c r="AA107" s="22">
        <v>2882440</v>
      </c>
      <c r="AB107" s="22">
        <v>0</v>
      </c>
      <c r="AC107" s="22">
        <v>42586340</v>
      </c>
      <c r="AD107" s="22">
        <v>4941148</v>
      </c>
      <c r="AE107" s="22">
        <v>4412117</v>
      </c>
      <c r="AF107" s="22">
        <v>0</v>
      </c>
      <c r="AG107" s="22">
        <v>2048253</v>
      </c>
      <c r="AH107" s="22">
        <v>1256816</v>
      </c>
      <c r="AI107" s="22">
        <v>55244674</v>
      </c>
      <c r="AJ107" s="22">
        <v>51152955</v>
      </c>
      <c r="AK107" s="22">
        <v>2283848</v>
      </c>
      <c r="AL107" s="22">
        <v>0</v>
      </c>
      <c r="AM107" s="22">
        <v>48869107</v>
      </c>
      <c r="AN107" s="22">
        <v>0</v>
      </c>
    </row>
    <row r="108" spans="1:40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36102604</v>
      </c>
      <c r="F108" s="22">
        <v>0</v>
      </c>
      <c r="G108" s="22">
        <v>9203534</v>
      </c>
      <c r="H108" s="22">
        <v>11189845</v>
      </c>
      <c r="I108" s="22">
        <v>7308305</v>
      </c>
      <c r="J108" s="22">
        <v>0</v>
      </c>
      <c r="K108" s="22">
        <v>0</v>
      </c>
      <c r="L108" s="22">
        <v>0</v>
      </c>
      <c r="M108" s="22">
        <v>63804288</v>
      </c>
      <c r="N108" s="22">
        <v>0</v>
      </c>
      <c r="O108" s="22">
        <v>11666261</v>
      </c>
      <c r="P108" s="22">
        <v>3579411</v>
      </c>
      <c r="Q108" s="22">
        <v>4446631</v>
      </c>
      <c r="R108" s="22">
        <v>4110582</v>
      </c>
      <c r="S108" s="22">
        <v>2201212</v>
      </c>
      <c r="T108" s="22">
        <v>89808385</v>
      </c>
      <c r="U108" s="22">
        <v>16920199</v>
      </c>
      <c r="V108" s="22">
        <v>0</v>
      </c>
      <c r="W108" s="22">
        <v>2436247</v>
      </c>
      <c r="X108" s="22">
        <v>4684635</v>
      </c>
      <c r="Y108" s="22">
        <v>948043</v>
      </c>
      <c r="Z108" s="22">
        <v>0</v>
      </c>
      <c r="AA108" s="22">
        <v>0</v>
      </c>
      <c r="AB108" s="22">
        <v>0</v>
      </c>
      <c r="AC108" s="22">
        <v>24989124</v>
      </c>
      <c r="AD108" s="22">
        <v>3487874</v>
      </c>
      <c r="AE108" s="22">
        <v>1791262</v>
      </c>
      <c r="AF108" s="22">
        <v>0</v>
      </c>
      <c r="AG108" s="22">
        <v>1707595</v>
      </c>
      <c r="AH108" s="22">
        <v>992966</v>
      </c>
      <c r="AI108" s="22">
        <v>32968821</v>
      </c>
      <c r="AJ108" s="22">
        <v>56839564</v>
      </c>
      <c r="AK108" s="22">
        <v>2942806</v>
      </c>
      <c r="AL108" s="22">
        <v>69716</v>
      </c>
      <c r="AM108" s="22">
        <v>53827042</v>
      </c>
      <c r="AN108" s="22"/>
    </row>
    <row r="109" spans="1:40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4049592</v>
      </c>
      <c r="F109" s="22">
        <v>0</v>
      </c>
      <c r="G109" s="22">
        <v>6227101</v>
      </c>
      <c r="H109" s="22">
        <v>1309408</v>
      </c>
      <c r="I109" s="22">
        <v>0</v>
      </c>
      <c r="J109" s="22">
        <v>0</v>
      </c>
      <c r="K109" s="22">
        <v>0</v>
      </c>
      <c r="L109" s="22">
        <v>689004</v>
      </c>
      <c r="M109" s="22">
        <v>12275105</v>
      </c>
      <c r="N109" s="22">
        <v>0</v>
      </c>
      <c r="O109" s="22">
        <v>8828664</v>
      </c>
      <c r="P109" s="22">
        <v>1750936</v>
      </c>
      <c r="Q109" s="22">
        <v>826310</v>
      </c>
      <c r="R109" s="22">
        <v>599112</v>
      </c>
      <c r="S109" s="22">
        <v>901967</v>
      </c>
      <c r="T109" s="22">
        <v>25182094</v>
      </c>
      <c r="U109" s="22">
        <v>3220865</v>
      </c>
      <c r="V109" s="22">
        <v>0</v>
      </c>
      <c r="W109" s="22">
        <v>1515257</v>
      </c>
      <c r="X109" s="22">
        <v>1019907</v>
      </c>
      <c r="Y109" s="22">
        <v>0</v>
      </c>
      <c r="Z109" s="22">
        <v>0</v>
      </c>
      <c r="AA109" s="22">
        <v>0</v>
      </c>
      <c r="AB109" s="22">
        <v>497077</v>
      </c>
      <c r="AC109" s="22">
        <v>6253106</v>
      </c>
      <c r="AD109" s="22">
        <v>3992472</v>
      </c>
      <c r="AE109" s="22">
        <v>1329557</v>
      </c>
      <c r="AF109" s="22">
        <v>0</v>
      </c>
      <c r="AG109" s="22">
        <v>351651</v>
      </c>
      <c r="AH109" s="22">
        <v>627893</v>
      </c>
      <c r="AI109" s="22">
        <v>12554679</v>
      </c>
      <c r="AJ109" s="22">
        <v>12627415</v>
      </c>
      <c r="AK109" s="22">
        <v>1603445</v>
      </c>
      <c r="AL109" s="22">
        <v>0</v>
      </c>
      <c r="AM109" s="22">
        <v>11023970</v>
      </c>
      <c r="AN109" s="22">
        <v>0</v>
      </c>
    </row>
    <row r="110" spans="1:40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25617199</v>
      </c>
      <c r="F110" s="22">
        <v>0</v>
      </c>
      <c r="G110" s="22">
        <v>25646868</v>
      </c>
      <c r="H110" s="22">
        <v>17118832</v>
      </c>
      <c r="I110" s="22">
        <v>9091946</v>
      </c>
      <c r="J110" s="22">
        <v>0</v>
      </c>
      <c r="K110" s="22">
        <v>0</v>
      </c>
      <c r="L110" s="22">
        <v>0</v>
      </c>
      <c r="M110" s="22">
        <v>77474845</v>
      </c>
      <c r="N110" s="22">
        <v>646753</v>
      </c>
      <c r="O110" s="22">
        <v>17388526</v>
      </c>
      <c r="P110" s="22">
        <v>2202621</v>
      </c>
      <c r="Q110" s="22">
        <v>1465250</v>
      </c>
      <c r="R110" s="22">
        <v>2691763</v>
      </c>
      <c r="S110" s="22">
        <v>2468229</v>
      </c>
      <c r="T110" s="22">
        <v>104337987</v>
      </c>
      <c r="U110" s="22">
        <v>23878319</v>
      </c>
      <c r="V110" s="22">
        <v>0</v>
      </c>
      <c r="W110" s="22">
        <v>20252799</v>
      </c>
      <c r="X110" s="22">
        <v>11167153</v>
      </c>
      <c r="Y110" s="22">
        <v>3403902</v>
      </c>
      <c r="Z110" s="22">
        <v>0</v>
      </c>
      <c r="AA110" s="22">
        <v>0</v>
      </c>
      <c r="AB110" s="22">
        <v>0</v>
      </c>
      <c r="AC110" s="22">
        <v>58702173</v>
      </c>
      <c r="AD110" s="22">
        <v>7517356</v>
      </c>
      <c r="AE110" s="22">
        <v>1776946</v>
      </c>
      <c r="AF110" s="22">
        <v>0</v>
      </c>
      <c r="AG110" s="22">
        <v>1288437</v>
      </c>
      <c r="AH110" s="22">
        <v>1578752</v>
      </c>
      <c r="AI110" s="22">
        <v>70863664</v>
      </c>
      <c r="AJ110" s="22">
        <v>33474323</v>
      </c>
      <c r="AK110" s="22">
        <v>5016118</v>
      </c>
      <c r="AL110" s="22">
        <v>188650</v>
      </c>
      <c r="AM110" s="22">
        <v>28269555</v>
      </c>
      <c r="AN110" s="22">
        <v>0</v>
      </c>
    </row>
    <row r="111" spans="1:40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33641505</v>
      </c>
      <c r="F111" s="22">
        <v>0</v>
      </c>
      <c r="G111" s="22">
        <v>26333174</v>
      </c>
      <c r="H111" s="22">
        <v>53812326</v>
      </c>
      <c r="I111" s="22">
        <v>26994596</v>
      </c>
      <c r="J111" s="22">
        <v>227452</v>
      </c>
      <c r="K111" s="22">
        <v>0</v>
      </c>
      <c r="L111" s="22">
        <v>0</v>
      </c>
      <c r="M111" s="22">
        <v>141009053</v>
      </c>
      <c r="N111" s="22">
        <v>18206867</v>
      </c>
      <c r="O111" s="22">
        <v>24459890</v>
      </c>
      <c r="P111" s="22">
        <v>4922126</v>
      </c>
      <c r="Q111" s="22">
        <v>17781710</v>
      </c>
      <c r="R111" s="22">
        <v>5616778</v>
      </c>
      <c r="S111" s="22">
        <v>4645468</v>
      </c>
      <c r="T111" s="22">
        <v>216641892</v>
      </c>
      <c r="U111" s="22">
        <v>17069354</v>
      </c>
      <c r="V111" s="22">
        <v>0</v>
      </c>
      <c r="W111" s="22">
        <v>9854596</v>
      </c>
      <c r="X111" s="22">
        <v>14916450</v>
      </c>
      <c r="Y111" s="22">
        <v>6551716</v>
      </c>
      <c r="Z111" s="22">
        <v>215956</v>
      </c>
      <c r="AA111" s="22">
        <v>0</v>
      </c>
      <c r="AB111" s="22">
        <v>0</v>
      </c>
      <c r="AC111" s="22">
        <v>48608072</v>
      </c>
      <c r="AD111" s="22">
        <v>8343799</v>
      </c>
      <c r="AE111" s="22">
        <v>2485451</v>
      </c>
      <c r="AF111" s="22">
        <v>0</v>
      </c>
      <c r="AG111" s="22">
        <v>2007429</v>
      </c>
      <c r="AH111" s="22">
        <v>2308791</v>
      </c>
      <c r="AI111" s="22">
        <v>63753542</v>
      </c>
      <c r="AJ111" s="22">
        <v>152888350</v>
      </c>
      <c r="AK111" s="22">
        <v>16549139</v>
      </c>
      <c r="AL111" s="22">
        <v>7724622</v>
      </c>
      <c r="AM111" s="22">
        <v>128614589</v>
      </c>
      <c r="AN111" s="22">
        <v>0</v>
      </c>
    </row>
    <row r="112" spans="1:40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14192748</v>
      </c>
      <c r="F112" s="22">
        <v>0</v>
      </c>
      <c r="G112" s="22">
        <v>4322592</v>
      </c>
      <c r="H112" s="22">
        <v>7828900</v>
      </c>
      <c r="I112" s="22">
        <v>2461058</v>
      </c>
      <c r="J112" s="22">
        <v>0</v>
      </c>
      <c r="K112" s="22">
        <v>0</v>
      </c>
      <c r="L112" s="22">
        <v>0</v>
      </c>
      <c r="M112" s="22">
        <v>28805298</v>
      </c>
      <c r="N112" s="22">
        <v>10137379</v>
      </c>
      <c r="O112" s="22">
        <v>4601740</v>
      </c>
      <c r="P112" s="22">
        <v>2157271</v>
      </c>
      <c r="Q112" s="22">
        <v>1967576</v>
      </c>
      <c r="R112" s="22">
        <v>786794</v>
      </c>
      <c r="S112" s="22">
        <v>2941125</v>
      </c>
      <c r="T112" s="22">
        <v>51397183</v>
      </c>
      <c r="U112" s="22">
        <v>6979281</v>
      </c>
      <c r="V112" s="22">
        <v>0</v>
      </c>
      <c r="W112" s="22">
        <v>1229156</v>
      </c>
      <c r="X112" s="22">
        <v>1679926</v>
      </c>
      <c r="Y112" s="22">
        <v>443118</v>
      </c>
      <c r="Z112" s="22">
        <v>0</v>
      </c>
      <c r="AA112" s="22">
        <v>0</v>
      </c>
      <c r="AB112" s="22">
        <v>0</v>
      </c>
      <c r="AC112" s="22">
        <v>10331481</v>
      </c>
      <c r="AD112" s="22">
        <v>3364336</v>
      </c>
      <c r="AE112" s="22">
        <v>1307019</v>
      </c>
      <c r="AF112" s="22">
        <v>0</v>
      </c>
      <c r="AG112" s="22">
        <v>150351</v>
      </c>
      <c r="AH112" s="22">
        <v>1494460</v>
      </c>
      <c r="AI112" s="22">
        <v>16647647</v>
      </c>
      <c r="AJ112" s="22">
        <v>34749536</v>
      </c>
      <c r="AK112" s="22">
        <v>1895195</v>
      </c>
      <c r="AL112" s="22">
        <v>56500</v>
      </c>
      <c r="AM112" s="22">
        <v>32797841</v>
      </c>
      <c r="AN112" s="22">
        <v>0</v>
      </c>
    </row>
    <row r="113" spans="1:40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167961008</v>
      </c>
      <c r="F113" s="22">
        <v>0</v>
      </c>
      <c r="G113" s="22">
        <v>116723749</v>
      </c>
      <c r="H113" s="22">
        <v>99667682</v>
      </c>
      <c r="I113" s="22">
        <v>62570854</v>
      </c>
      <c r="J113" s="22">
        <v>0</v>
      </c>
      <c r="K113" s="22">
        <v>0</v>
      </c>
      <c r="L113" s="22">
        <v>0</v>
      </c>
      <c r="M113" s="22">
        <v>446923293</v>
      </c>
      <c r="N113" s="22">
        <v>17203632</v>
      </c>
      <c r="O113" s="22">
        <v>125143733</v>
      </c>
      <c r="P113" s="22">
        <v>13711668</v>
      </c>
      <c r="Q113" s="22">
        <v>70618456</v>
      </c>
      <c r="R113" s="22">
        <v>27231507</v>
      </c>
      <c r="S113" s="22">
        <v>11234334</v>
      </c>
      <c r="T113" s="22">
        <v>712066623</v>
      </c>
      <c r="U113" s="22">
        <v>43070713</v>
      </c>
      <c r="V113" s="22">
        <v>0</v>
      </c>
      <c r="W113" s="22">
        <v>31633230</v>
      </c>
      <c r="X113" s="22">
        <v>21522490</v>
      </c>
      <c r="Y113" s="22">
        <v>10925567</v>
      </c>
      <c r="Z113" s="22">
        <v>0</v>
      </c>
      <c r="AA113" s="22">
        <v>0</v>
      </c>
      <c r="AB113" s="22">
        <v>0</v>
      </c>
      <c r="AC113" s="22">
        <v>107152000</v>
      </c>
      <c r="AD113" s="22">
        <v>34932334</v>
      </c>
      <c r="AE113" s="22">
        <v>7997294</v>
      </c>
      <c r="AF113" s="22">
        <v>0</v>
      </c>
      <c r="AG113" s="22">
        <v>11372007</v>
      </c>
      <c r="AH113" s="22">
        <v>6024005</v>
      </c>
      <c r="AI113" s="22">
        <v>167477640</v>
      </c>
      <c r="AJ113" s="22">
        <v>544588983</v>
      </c>
      <c r="AK113" s="22">
        <v>50744685</v>
      </c>
      <c r="AL113" s="22">
        <v>920847</v>
      </c>
      <c r="AM113" s="22">
        <v>492923451</v>
      </c>
      <c r="AN113" s="22">
        <v>0</v>
      </c>
    </row>
    <row r="114" spans="1:40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12220676</v>
      </c>
      <c r="F114" s="22">
        <v>0</v>
      </c>
      <c r="G114" s="22">
        <v>4876816</v>
      </c>
      <c r="H114" s="22">
        <v>2633865</v>
      </c>
      <c r="I114" s="22">
        <v>0</v>
      </c>
      <c r="J114" s="22">
        <v>0</v>
      </c>
      <c r="K114" s="22">
        <v>0</v>
      </c>
      <c r="L114" s="22">
        <v>0</v>
      </c>
      <c r="M114" s="22">
        <v>19731357</v>
      </c>
      <c r="N114" s="22">
        <v>0</v>
      </c>
      <c r="O114" s="22">
        <v>3444333</v>
      </c>
      <c r="P114" s="22">
        <v>1836450</v>
      </c>
      <c r="Q114" s="22">
        <v>430493</v>
      </c>
      <c r="R114" s="22">
        <v>288932</v>
      </c>
      <c r="S114" s="22">
        <v>529351</v>
      </c>
      <c r="T114" s="22">
        <v>26260916</v>
      </c>
      <c r="U114" s="22">
        <v>10200994</v>
      </c>
      <c r="V114" s="22">
        <v>0</v>
      </c>
      <c r="W114" s="22">
        <v>1699840</v>
      </c>
      <c r="X114" s="22">
        <v>607902</v>
      </c>
      <c r="Y114" s="22">
        <v>0</v>
      </c>
      <c r="Z114" s="22">
        <v>0</v>
      </c>
      <c r="AA114" s="22">
        <v>0</v>
      </c>
      <c r="AB114" s="22">
        <v>0</v>
      </c>
      <c r="AC114" s="22">
        <v>12508736</v>
      </c>
      <c r="AD114" s="22">
        <v>1587485</v>
      </c>
      <c r="AE114" s="22">
        <v>1005083</v>
      </c>
      <c r="AF114" s="22">
        <v>0</v>
      </c>
      <c r="AG114" s="22">
        <v>217104</v>
      </c>
      <c r="AH114" s="22">
        <v>439412</v>
      </c>
      <c r="AI114" s="22">
        <v>15757820</v>
      </c>
      <c r="AJ114" s="22">
        <v>10503096</v>
      </c>
      <c r="AK114" s="22">
        <v>400000</v>
      </c>
      <c r="AL114" s="22">
        <v>909538</v>
      </c>
      <c r="AM114" s="22">
        <v>9193558</v>
      </c>
      <c r="AN114" s="22">
        <v>0</v>
      </c>
    </row>
    <row r="115" spans="1:40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19941078</v>
      </c>
      <c r="F115" s="22">
        <v>0</v>
      </c>
      <c r="G115" s="22">
        <v>12361777</v>
      </c>
      <c r="H115" s="22">
        <v>19002152</v>
      </c>
      <c r="I115" s="22">
        <v>5897751</v>
      </c>
      <c r="J115" s="22">
        <v>0</v>
      </c>
      <c r="K115" s="22">
        <v>0</v>
      </c>
      <c r="L115" s="22">
        <v>0</v>
      </c>
      <c r="M115" s="22">
        <v>57202758</v>
      </c>
      <c r="N115" s="22">
        <v>114010</v>
      </c>
      <c r="O115" s="22">
        <v>8333536</v>
      </c>
      <c r="P115" s="22">
        <v>6290071</v>
      </c>
      <c r="Q115" s="22">
        <v>3593592</v>
      </c>
      <c r="R115" s="22">
        <v>4769659</v>
      </c>
      <c r="S115" s="22">
        <v>1596189</v>
      </c>
      <c r="T115" s="22">
        <v>81899815</v>
      </c>
      <c r="U115" s="22">
        <v>9449902</v>
      </c>
      <c r="V115" s="22">
        <v>0</v>
      </c>
      <c r="W115" s="22">
        <v>2760610</v>
      </c>
      <c r="X115" s="22">
        <v>5641083</v>
      </c>
      <c r="Y115" s="22">
        <v>741506</v>
      </c>
      <c r="Z115" s="22">
        <v>0</v>
      </c>
      <c r="AA115" s="22">
        <v>0</v>
      </c>
      <c r="AB115" s="22">
        <v>0</v>
      </c>
      <c r="AC115" s="22">
        <v>18593101</v>
      </c>
      <c r="AD115" s="22">
        <v>2552535</v>
      </c>
      <c r="AE115" s="22">
        <v>3095001</v>
      </c>
      <c r="AF115" s="22">
        <v>0</v>
      </c>
      <c r="AG115" s="22">
        <v>1842929</v>
      </c>
      <c r="AH115" s="22">
        <v>1110125</v>
      </c>
      <c r="AI115" s="22">
        <v>27193691</v>
      </c>
      <c r="AJ115" s="22">
        <v>54706124</v>
      </c>
      <c r="AK115" s="22">
        <v>7044139</v>
      </c>
      <c r="AL115" s="22">
        <v>2445142</v>
      </c>
      <c r="AM115" s="22">
        <v>45216843</v>
      </c>
      <c r="AN115" s="22">
        <v>0</v>
      </c>
    </row>
    <row r="116" spans="1:40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3826738</v>
      </c>
      <c r="F116" s="22">
        <v>0</v>
      </c>
      <c r="G116" s="22">
        <v>6576609</v>
      </c>
      <c r="H116" s="22">
        <v>6773098</v>
      </c>
      <c r="I116" s="22">
        <v>427895</v>
      </c>
      <c r="J116" s="22">
        <v>0</v>
      </c>
      <c r="K116" s="22">
        <v>0</v>
      </c>
      <c r="L116" s="22">
        <v>1083526</v>
      </c>
      <c r="M116" s="22">
        <v>18687866</v>
      </c>
      <c r="N116" s="22">
        <v>0</v>
      </c>
      <c r="O116" s="22">
        <v>4069897</v>
      </c>
      <c r="P116" s="22">
        <v>883240</v>
      </c>
      <c r="Q116" s="22">
        <v>434568</v>
      </c>
      <c r="R116" s="22">
        <v>587657</v>
      </c>
      <c r="S116" s="22">
        <v>123463</v>
      </c>
      <c r="T116" s="22">
        <v>24786691</v>
      </c>
      <c r="U116" s="22">
        <v>2040899</v>
      </c>
      <c r="V116" s="22">
        <v>0</v>
      </c>
      <c r="W116" s="22">
        <v>2465799</v>
      </c>
      <c r="X116" s="22">
        <v>1358818</v>
      </c>
      <c r="Y116" s="22">
        <v>98523</v>
      </c>
      <c r="Z116" s="22">
        <v>0</v>
      </c>
      <c r="AA116" s="22">
        <v>0</v>
      </c>
      <c r="AB116" s="22">
        <v>706151</v>
      </c>
      <c r="AC116" s="22">
        <v>6670190</v>
      </c>
      <c r="AD116" s="22">
        <v>2129910</v>
      </c>
      <c r="AE116" s="22">
        <v>582075</v>
      </c>
      <c r="AF116" s="22">
        <v>0</v>
      </c>
      <c r="AG116" s="22">
        <v>487057</v>
      </c>
      <c r="AH116" s="22">
        <v>123463</v>
      </c>
      <c r="AI116" s="22">
        <v>9992695</v>
      </c>
      <c r="AJ116" s="22">
        <v>14793996</v>
      </c>
      <c r="AK116" s="22">
        <v>1779044</v>
      </c>
      <c r="AL116" s="22">
        <v>0</v>
      </c>
      <c r="AM116" s="22">
        <v>13014952</v>
      </c>
      <c r="AN116" s="22">
        <v>0</v>
      </c>
    </row>
    <row r="117" spans="1:40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41053270</v>
      </c>
      <c r="F117" s="22">
        <v>0</v>
      </c>
      <c r="G117" s="22">
        <v>13056085</v>
      </c>
      <c r="H117" s="22">
        <v>36929130</v>
      </c>
      <c r="I117" s="22">
        <v>2397190</v>
      </c>
      <c r="J117" s="22">
        <v>0</v>
      </c>
      <c r="K117" s="22">
        <v>0</v>
      </c>
      <c r="L117" s="22">
        <v>4176212</v>
      </c>
      <c r="M117" s="22">
        <v>97611887</v>
      </c>
      <c r="N117" s="22">
        <v>13158844</v>
      </c>
      <c r="O117" s="22">
        <v>16283802</v>
      </c>
      <c r="P117" s="22">
        <v>7286119</v>
      </c>
      <c r="Q117" s="22">
        <v>11479561</v>
      </c>
      <c r="R117" s="22">
        <v>14015778</v>
      </c>
      <c r="S117" s="22">
        <v>2302718</v>
      </c>
      <c r="T117" s="22">
        <v>162138709</v>
      </c>
      <c r="U117" s="22">
        <v>27568109</v>
      </c>
      <c r="V117" s="22">
        <v>0</v>
      </c>
      <c r="W117" s="22">
        <v>5572766</v>
      </c>
      <c r="X117" s="22">
        <v>4904521</v>
      </c>
      <c r="Y117" s="22">
        <v>257575</v>
      </c>
      <c r="Z117" s="22">
        <v>0</v>
      </c>
      <c r="AA117" s="22">
        <v>0</v>
      </c>
      <c r="AB117" s="22">
        <v>1745746</v>
      </c>
      <c r="AC117" s="22">
        <v>40048717</v>
      </c>
      <c r="AD117" s="22">
        <v>5945015</v>
      </c>
      <c r="AE117" s="22">
        <v>5130511</v>
      </c>
      <c r="AF117" s="22">
        <v>0</v>
      </c>
      <c r="AG117" s="22">
        <v>4133024</v>
      </c>
      <c r="AH117" s="22">
        <v>2080366</v>
      </c>
      <c r="AI117" s="22">
        <v>57337633</v>
      </c>
      <c r="AJ117" s="22">
        <v>104801076</v>
      </c>
      <c r="AK117" s="22">
        <v>18224706</v>
      </c>
      <c r="AL117" s="22">
        <v>693024</v>
      </c>
      <c r="AM117" s="22">
        <v>85883346</v>
      </c>
      <c r="AN117" s="22">
        <v>0</v>
      </c>
    </row>
    <row r="118" spans="1:40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49050141</v>
      </c>
      <c r="F118" s="22">
        <v>0</v>
      </c>
      <c r="G118" s="22">
        <v>26419262</v>
      </c>
      <c r="H118" s="22">
        <v>12647417</v>
      </c>
      <c r="I118" s="22">
        <v>4574473</v>
      </c>
      <c r="J118" s="22">
        <v>0</v>
      </c>
      <c r="K118" s="22">
        <v>0</v>
      </c>
      <c r="L118" s="22">
        <v>0</v>
      </c>
      <c r="M118" s="22">
        <v>92691293</v>
      </c>
      <c r="N118" s="22">
        <v>285922</v>
      </c>
      <c r="O118" s="22">
        <v>15809099</v>
      </c>
      <c r="P118" s="22">
        <v>9443342</v>
      </c>
      <c r="Q118" s="22">
        <v>2585804</v>
      </c>
      <c r="R118" s="22">
        <v>2879642</v>
      </c>
      <c r="S118" s="22">
        <v>5217746</v>
      </c>
      <c r="T118" s="22">
        <v>128912848</v>
      </c>
      <c r="U118" s="22">
        <v>20866005</v>
      </c>
      <c r="V118" s="22">
        <v>0</v>
      </c>
      <c r="W118" s="22">
        <v>6856175</v>
      </c>
      <c r="X118" s="22">
        <v>2863262</v>
      </c>
      <c r="Y118" s="22">
        <v>1035359</v>
      </c>
      <c r="Z118" s="22">
        <v>0</v>
      </c>
      <c r="AA118" s="22">
        <v>0</v>
      </c>
      <c r="AB118" s="22">
        <v>0</v>
      </c>
      <c r="AC118" s="22">
        <v>31620801</v>
      </c>
      <c r="AD118" s="22">
        <v>6394128</v>
      </c>
      <c r="AE118" s="22">
        <v>5398422</v>
      </c>
      <c r="AF118" s="22">
        <v>0</v>
      </c>
      <c r="AG118" s="22">
        <v>622186</v>
      </c>
      <c r="AH118" s="22">
        <v>2492906</v>
      </c>
      <c r="AI118" s="22">
        <v>46528443</v>
      </c>
      <c r="AJ118" s="22">
        <v>82384405</v>
      </c>
      <c r="AK118" s="22">
        <v>1418711</v>
      </c>
      <c r="AL118" s="22">
        <v>0</v>
      </c>
      <c r="AM118" s="22">
        <v>80965694</v>
      </c>
      <c r="AN118" s="22">
        <v>0</v>
      </c>
    </row>
    <row r="119" spans="1:40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28974552</v>
      </c>
      <c r="F119" s="22">
        <v>0</v>
      </c>
      <c r="G119" s="22">
        <v>8968495</v>
      </c>
      <c r="H119" s="22">
        <v>28603512</v>
      </c>
      <c r="I119" s="22">
        <v>7919148</v>
      </c>
      <c r="J119" s="22">
        <v>0</v>
      </c>
      <c r="K119" s="22">
        <v>0</v>
      </c>
      <c r="L119" s="22">
        <v>0</v>
      </c>
      <c r="M119" s="22">
        <v>74465707</v>
      </c>
      <c r="N119" s="22">
        <v>191372</v>
      </c>
      <c r="O119" s="22">
        <v>17351626</v>
      </c>
      <c r="P119" s="22">
        <v>3010859</v>
      </c>
      <c r="Q119" s="22">
        <v>3980126</v>
      </c>
      <c r="R119" s="22">
        <v>3941771</v>
      </c>
      <c r="S119" s="22">
        <v>2613166</v>
      </c>
      <c r="T119" s="22">
        <v>105554627</v>
      </c>
      <c r="U119" s="22">
        <v>18750055</v>
      </c>
      <c r="V119" s="22">
        <v>0</v>
      </c>
      <c r="W119" s="22">
        <v>3270551</v>
      </c>
      <c r="X119" s="22">
        <v>8082742</v>
      </c>
      <c r="Y119" s="22">
        <v>1365673</v>
      </c>
      <c r="Z119" s="22">
        <v>0</v>
      </c>
      <c r="AA119" s="22">
        <v>0</v>
      </c>
      <c r="AB119" s="22">
        <v>0</v>
      </c>
      <c r="AC119" s="22">
        <v>31469021</v>
      </c>
      <c r="AD119" s="22">
        <v>6504020</v>
      </c>
      <c r="AE119" s="22">
        <v>1950599</v>
      </c>
      <c r="AF119" s="22">
        <v>0</v>
      </c>
      <c r="AG119" s="22">
        <v>1373757</v>
      </c>
      <c r="AH119" s="22">
        <v>981106</v>
      </c>
      <c r="AI119" s="22">
        <v>42278503</v>
      </c>
      <c r="AJ119" s="22">
        <v>63276124</v>
      </c>
      <c r="AK119" s="22">
        <v>2088187</v>
      </c>
      <c r="AL119" s="22">
        <v>0</v>
      </c>
      <c r="AM119" s="22">
        <v>61187937</v>
      </c>
      <c r="AN119" s="22">
        <v>0</v>
      </c>
    </row>
    <row r="120" spans="1:40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90088491</v>
      </c>
      <c r="F120" s="22">
        <v>0</v>
      </c>
      <c r="G120" s="22">
        <v>46085018</v>
      </c>
      <c r="H120" s="22">
        <v>0</v>
      </c>
      <c r="I120" s="22">
        <v>36271284</v>
      </c>
      <c r="J120" s="22">
        <v>0</v>
      </c>
      <c r="K120" s="22">
        <v>0</v>
      </c>
      <c r="L120" s="22">
        <v>0</v>
      </c>
      <c r="M120" s="22">
        <v>172444793</v>
      </c>
      <c r="N120" s="22">
        <v>0</v>
      </c>
      <c r="O120" s="22">
        <v>66879707</v>
      </c>
      <c r="P120" s="22">
        <v>6313738</v>
      </c>
      <c r="Q120" s="22">
        <v>7716194</v>
      </c>
      <c r="R120" s="22">
        <v>0</v>
      </c>
      <c r="S120" s="22">
        <v>3616347</v>
      </c>
      <c r="T120" s="22">
        <v>256970779</v>
      </c>
      <c r="U120" s="22">
        <v>50793938</v>
      </c>
      <c r="V120" s="22">
        <v>0</v>
      </c>
      <c r="W120" s="22">
        <v>25617492</v>
      </c>
      <c r="X120" s="22">
        <v>0</v>
      </c>
      <c r="Y120" s="22">
        <v>14136530</v>
      </c>
      <c r="Z120" s="22">
        <v>0</v>
      </c>
      <c r="AA120" s="22">
        <v>0</v>
      </c>
      <c r="AB120" s="22">
        <v>0</v>
      </c>
      <c r="AC120" s="22">
        <v>90547960</v>
      </c>
      <c r="AD120" s="22">
        <v>20305353</v>
      </c>
      <c r="AE120" s="22">
        <v>3286631</v>
      </c>
      <c r="AF120" s="22">
        <v>0</v>
      </c>
      <c r="AG120" s="22">
        <v>0</v>
      </c>
      <c r="AH120" s="22">
        <v>2217826</v>
      </c>
      <c r="AI120" s="22">
        <v>116357770</v>
      </c>
      <c r="AJ120" s="22">
        <v>140613009</v>
      </c>
      <c r="AK120" s="22">
        <v>13113720</v>
      </c>
      <c r="AL120" s="22">
        <v>5935594</v>
      </c>
      <c r="AM120" s="22">
        <v>121563695</v>
      </c>
      <c r="AN120" s="22">
        <v>0</v>
      </c>
    </row>
    <row r="121" spans="1:40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69485306</v>
      </c>
      <c r="F121" s="22">
        <v>0</v>
      </c>
      <c r="G121" s="22">
        <v>83074531</v>
      </c>
      <c r="H121" s="22">
        <v>0</v>
      </c>
      <c r="I121" s="22">
        <v>42447586</v>
      </c>
      <c r="J121" s="22">
        <v>0</v>
      </c>
      <c r="K121" s="22">
        <v>68133</v>
      </c>
      <c r="L121" s="22">
        <v>0</v>
      </c>
      <c r="M121" s="22">
        <v>195075556</v>
      </c>
      <c r="N121" s="22">
        <v>25674381</v>
      </c>
      <c r="O121" s="22">
        <v>45004513</v>
      </c>
      <c r="P121" s="22">
        <v>11377057</v>
      </c>
      <c r="Q121" s="22">
        <v>17365331</v>
      </c>
      <c r="R121" s="22">
        <v>7625693</v>
      </c>
      <c r="S121" s="22">
        <v>4869729</v>
      </c>
      <c r="T121" s="22">
        <v>306992260</v>
      </c>
      <c r="U121" s="22">
        <v>34315614</v>
      </c>
      <c r="V121" s="22">
        <v>0</v>
      </c>
      <c r="W121" s="22">
        <v>36269976</v>
      </c>
      <c r="X121" s="22">
        <v>0</v>
      </c>
      <c r="Y121" s="22">
        <v>20059147</v>
      </c>
      <c r="Z121" s="22">
        <v>0</v>
      </c>
      <c r="AA121" s="22">
        <v>28059</v>
      </c>
      <c r="AB121" s="22">
        <v>0</v>
      </c>
      <c r="AC121" s="22">
        <v>90672796</v>
      </c>
      <c r="AD121" s="22">
        <v>16392948</v>
      </c>
      <c r="AE121" s="22">
        <v>6628566</v>
      </c>
      <c r="AF121" s="22">
        <v>0</v>
      </c>
      <c r="AG121" s="22">
        <v>3637097</v>
      </c>
      <c r="AH121" s="22">
        <v>2869110</v>
      </c>
      <c r="AI121" s="22">
        <v>120200517</v>
      </c>
      <c r="AJ121" s="22">
        <v>186791743</v>
      </c>
      <c r="AK121" s="22">
        <v>5605506</v>
      </c>
      <c r="AL121" s="22">
        <v>3924812</v>
      </c>
      <c r="AM121" s="22">
        <v>177261425</v>
      </c>
      <c r="AN121" s="22">
        <v>0</v>
      </c>
    </row>
    <row r="122" spans="1:40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5857756</v>
      </c>
      <c r="F122" s="22">
        <v>0</v>
      </c>
      <c r="G122" s="22">
        <v>3548274</v>
      </c>
      <c r="H122" s="22">
        <v>3363529</v>
      </c>
      <c r="I122" s="22">
        <v>932617</v>
      </c>
      <c r="J122" s="22">
        <v>0</v>
      </c>
      <c r="K122" s="22">
        <v>0</v>
      </c>
      <c r="L122" s="22">
        <v>0</v>
      </c>
      <c r="M122" s="22">
        <v>13702176</v>
      </c>
      <c r="N122" s="22">
        <v>0</v>
      </c>
      <c r="O122" s="22">
        <v>4070607</v>
      </c>
      <c r="P122" s="22">
        <v>3041688</v>
      </c>
      <c r="Q122" s="22">
        <v>115248</v>
      </c>
      <c r="R122" s="22">
        <v>259456</v>
      </c>
      <c r="S122" s="22">
        <v>223000</v>
      </c>
      <c r="T122" s="22">
        <v>21412175</v>
      </c>
      <c r="U122" s="22">
        <v>2226160</v>
      </c>
      <c r="V122" s="22">
        <v>0</v>
      </c>
      <c r="W122" s="22">
        <v>1811577</v>
      </c>
      <c r="X122" s="22">
        <v>1267268</v>
      </c>
      <c r="Y122" s="22">
        <v>213907</v>
      </c>
      <c r="Z122" s="22">
        <v>0</v>
      </c>
      <c r="AA122" s="22">
        <v>0</v>
      </c>
      <c r="AB122" s="22">
        <v>0</v>
      </c>
      <c r="AC122" s="22">
        <v>5518912</v>
      </c>
      <c r="AD122" s="22">
        <v>2682490</v>
      </c>
      <c r="AE122" s="22">
        <v>1617578</v>
      </c>
      <c r="AF122" s="22">
        <v>0</v>
      </c>
      <c r="AG122" s="22">
        <v>120367</v>
      </c>
      <c r="AH122" s="22">
        <v>184116</v>
      </c>
      <c r="AI122" s="22">
        <v>10123463</v>
      </c>
      <c r="AJ122" s="22">
        <v>11288712</v>
      </c>
      <c r="AK122" s="22">
        <v>888577</v>
      </c>
      <c r="AL122" s="22">
        <v>0</v>
      </c>
      <c r="AM122" s="22">
        <v>10400135</v>
      </c>
      <c r="AN122" s="22">
        <v>0</v>
      </c>
    </row>
    <row r="123" spans="1:40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63002526</v>
      </c>
      <c r="F123" s="22">
        <v>0</v>
      </c>
      <c r="G123" s="22">
        <v>33816788</v>
      </c>
      <c r="H123" s="22">
        <v>40567674</v>
      </c>
      <c r="I123" s="22">
        <v>0</v>
      </c>
      <c r="J123" s="22">
        <v>0</v>
      </c>
      <c r="K123" s="22">
        <v>0</v>
      </c>
      <c r="L123" s="22">
        <v>0</v>
      </c>
      <c r="M123" s="22">
        <v>137386988</v>
      </c>
      <c r="N123" s="22">
        <v>4134275</v>
      </c>
      <c r="O123" s="22">
        <v>20988005</v>
      </c>
      <c r="P123" s="22">
        <v>16481793</v>
      </c>
      <c r="Q123" s="22">
        <v>9953822</v>
      </c>
      <c r="R123" s="22">
        <v>22665530</v>
      </c>
      <c r="S123" s="22">
        <v>3471078</v>
      </c>
      <c r="T123" s="22">
        <v>215081491</v>
      </c>
      <c r="U123" s="22">
        <v>33588827</v>
      </c>
      <c r="V123" s="22">
        <v>0</v>
      </c>
      <c r="W123" s="22">
        <v>8444238</v>
      </c>
      <c r="X123" s="22">
        <v>16433136</v>
      </c>
      <c r="Y123" s="22">
        <v>0</v>
      </c>
      <c r="Z123" s="22">
        <v>0</v>
      </c>
      <c r="AA123" s="22">
        <v>0</v>
      </c>
      <c r="AB123" s="22">
        <v>0</v>
      </c>
      <c r="AC123" s="22">
        <v>58466201</v>
      </c>
      <c r="AD123" s="22">
        <v>8962369</v>
      </c>
      <c r="AE123" s="22">
        <v>8601764</v>
      </c>
      <c r="AF123" s="22">
        <v>0</v>
      </c>
      <c r="AG123" s="22">
        <v>10960506</v>
      </c>
      <c r="AH123" s="22">
        <v>2298982</v>
      </c>
      <c r="AI123" s="22">
        <v>89289822</v>
      </c>
      <c r="AJ123" s="22">
        <v>125791669</v>
      </c>
      <c r="AK123" s="22">
        <v>9796882</v>
      </c>
      <c r="AL123" s="22">
        <v>10618658</v>
      </c>
      <c r="AM123" s="22">
        <v>105376129</v>
      </c>
      <c r="AN123" s="22">
        <v>0</v>
      </c>
    </row>
    <row r="124" spans="1:40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10520579</v>
      </c>
      <c r="F124" s="22">
        <v>0</v>
      </c>
      <c r="G124" s="22">
        <v>10277047</v>
      </c>
      <c r="H124" s="22">
        <v>6907339</v>
      </c>
      <c r="I124" s="22">
        <v>2718164</v>
      </c>
      <c r="J124" s="22">
        <v>0</v>
      </c>
      <c r="K124" s="22">
        <v>0</v>
      </c>
      <c r="L124" s="22">
        <v>0</v>
      </c>
      <c r="M124" s="22">
        <v>30423129</v>
      </c>
      <c r="N124" s="22">
        <v>165254</v>
      </c>
      <c r="O124" s="22">
        <v>1971931</v>
      </c>
      <c r="P124" s="22">
        <v>1776712</v>
      </c>
      <c r="Q124" s="22">
        <v>476537</v>
      </c>
      <c r="R124" s="22">
        <v>3612173</v>
      </c>
      <c r="S124" s="22">
        <v>1223956</v>
      </c>
      <c r="T124" s="22">
        <v>39649692</v>
      </c>
      <c r="U124" s="22">
        <v>6301206</v>
      </c>
      <c r="V124" s="22">
        <v>0</v>
      </c>
      <c r="W124" s="22">
        <v>2886645</v>
      </c>
      <c r="X124" s="22">
        <v>1935344</v>
      </c>
      <c r="Y124" s="22">
        <v>1250674</v>
      </c>
      <c r="Z124" s="22">
        <v>0</v>
      </c>
      <c r="AA124" s="22">
        <v>0</v>
      </c>
      <c r="AB124" s="22">
        <v>0</v>
      </c>
      <c r="AC124" s="22">
        <v>12373869</v>
      </c>
      <c r="AD124" s="22">
        <v>705778</v>
      </c>
      <c r="AE124" s="22">
        <v>980586</v>
      </c>
      <c r="AF124" s="22">
        <v>0</v>
      </c>
      <c r="AG124" s="22">
        <v>2621824</v>
      </c>
      <c r="AH124" s="22">
        <v>814335</v>
      </c>
      <c r="AI124" s="22">
        <v>17496392</v>
      </c>
      <c r="AJ124" s="22">
        <v>22153300</v>
      </c>
      <c r="AK124" s="22">
        <v>700206</v>
      </c>
      <c r="AL124" s="22">
        <v>539092</v>
      </c>
      <c r="AM124" s="22">
        <v>20914002</v>
      </c>
      <c r="AN124" s="22"/>
    </row>
    <row r="125" spans="1:40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17652723</v>
      </c>
      <c r="F125" s="22">
        <v>0</v>
      </c>
      <c r="G125" s="22">
        <v>14272234</v>
      </c>
      <c r="H125" s="22">
        <v>10762079</v>
      </c>
      <c r="I125" s="22">
        <v>767550</v>
      </c>
      <c r="J125" s="22">
        <v>0</v>
      </c>
      <c r="K125" s="22">
        <v>0</v>
      </c>
      <c r="L125" s="22">
        <v>0</v>
      </c>
      <c r="M125" s="22">
        <v>43454586</v>
      </c>
      <c r="N125" s="22">
        <v>0</v>
      </c>
      <c r="O125" s="22">
        <v>19962758</v>
      </c>
      <c r="P125" s="22">
        <v>5925742</v>
      </c>
      <c r="Q125" s="22">
        <v>1078809</v>
      </c>
      <c r="R125" s="22">
        <v>0</v>
      </c>
      <c r="S125" s="22">
        <v>2278605</v>
      </c>
      <c r="T125" s="22">
        <v>72700500</v>
      </c>
      <c r="U125" s="22">
        <v>8954306</v>
      </c>
      <c r="V125" s="22">
        <v>0</v>
      </c>
      <c r="W125" s="22">
        <v>4759345</v>
      </c>
      <c r="X125" s="22">
        <v>3550546</v>
      </c>
      <c r="Y125" s="22">
        <v>314313</v>
      </c>
      <c r="Z125" s="22">
        <v>0</v>
      </c>
      <c r="AA125" s="22">
        <v>0</v>
      </c>
      <c r="AB125" s="22">
        <v>0</v>
      </c>
      <c r="AC125" s="22">
        <v>17578510</v>
      </c>
      <c r="AD125" s="22">
        <v>12646735</v>
      </c>
      <c r="AE125" s="22">
        <v>3478287</v>
      </c>
      <c r="AF125" s="22">
        <v>0</v>
      </c>
      <c r="AG125" s="22">
        <v>0</v>
      </c>
      <c r="AH125" s="22">
        <v>1067424</v>
      </c>
      <c r="AI125" s="22">
        <v>34770956</v>
      </c>
      <c r="AJ125" s="22">
        <v>37929544</v>
      </c>
      <c r="AK125" s="22">
        <v>948802</v>
      </c>
      <c r="AL125" s="22">
        <v>0</v>
      </c>
      <c r="AM125" s="22">
        <v>36980742</v>
      </c>
      <c r="AN125" s="22">
        <v>0</v>
      </c>
    </row>
    <row r="126" spans="1:40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8427023</v>
      </c>
      <c r="F126" s="22">
        <v>0</v>
      </c>
      <c r="G126" s="22">
        <v>2812029</v>
      </c>
      <c r="H126" s="22">
        <v>3852828</v>
      </c>
      <c r="I126" s="22">
        <v>1141654</v>
      </c>
      <c r="J126" s="22">
        <v>0</v>
      </c>
      <c r="K126" s="22">
        <v>0</v>
      </c>
      <c r="L126" s="22">
        <v>0</v>
      </c>
      <c r="M126" s="22">
        <v>16233534</v>
      </c>
      <c r="N126" s="22">
        <v>0</v>
      </c>
      <c r="O126" s="22">
        <v>5640448</v>
      </c>
      <c r="P126" s="22">
        <v>1003705</v>
      </c>
      <c r="Q126" s="22">
        <v>332482</v>
      </c>
      <c r="R126" s="22">
        <v>1066482</v>
      </c>
      <c r="S126" s="22">
        <v>357291</v>
      </c>
      <c r="T126" s="22">
        <v>24633942</v>
      </c>
      <c r="U126" s="22">
        <v>5074566</v>
      </c>
      <c r="V126" s="22">
        <v>0</v>
      </c>
      <c r="W126" s="22">
        <v>1307252</v>
      </c>
      <c r="X126" s="22">
        <v>2979571</v>
      </c>
      <c r="Y126" s="22">
        <v>412708</v>
      </c>
      <c r="Z126" s="22">
        <v>0</v>
      </c>
      <c r="AA126" s="22">
        <v>0</v>
      </c>
      <c r="AB126" s="22">
        <v>0</v>
      </c>
      <c r="AC126" s="22">
        <v>9774097</v>
      </c>
      <c r="AD126" s="22">
        <v>2436156</v>
      </c>
      <c r="AE126" s="22">
        <v>662013</v>
      </c>
      <c r="AF126" s="22">
        <v>0</v>
      </c>
      <c r="AG126" s="22">
        <v>691917</v>
      </c>
      <c r="AH126" s="22">
        <v>217765</v>
      </c>
      <c r="AI126" s="22">
        <v>13781948</v>
      </c>
      <c r="AJ126" s="22">
        <v>10851994</v>
      </c>
      <c r="AK126" s="22">
        <v>72614</v>
      </c>
      <c r="AL126" s="22">
        <v>0</v>
      </c>
      <c r="AM126" s="22">
        <v>10779380</v>
      </c>
      <c r="AN126" s="22">
        <v>0</v>
      </c>
    </row>
    <row r="127" spans="1:40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17985391</v>
      </c>
      <c r="F127" s="22">
        <v>0</v>
      </c>
      <c r="G127" s="22">
        <v>14111704</v>
      </c>
      <c r="H127" s="22">
        <v>9680210</v>
      </c>
      <c r="I127" s="22">
        <v>3838689</v>
      </c>
      <c r="J127" s="22">
        <v>0</v>
      </c>
      <c r="K127" s="22">
        <v>0</v>
      </c>
      <c r="L127" s="22">
        <v>0</v>
      </c>
      <c r="M127" s="22">
        <v>45615994</v>
      </c>
      <c r="N127" s="22">
        <v>248661</v>
      </c>
      <c r="O127" s="22">
        <v>32408184</v>
      </c>
      <c r="P127" s="22">
        <v>5641966</v>
      </c>
      <c r="Q127" s="22">
        <v>263312</v>
      </c>
      <c r="R127" s="22">
        <v>2237863</v>
      </c>
      <c r="S127" s="22">
        <v>1869774</v>
      </c>
      <c r="T127" s="22">
        <v>88285754</v>
      </c>
      <c r="U127" s="22">
        <v>11771667</v>
      </c>
      <c r="V127" s="22">
        <v>0</v>
      </c>
      <c r="W127" s="22">
        <v>2537107</v>
      </c>
      <c r="X127" s="22">
        <v>1743449</v>
      </c>
      <c r="Y127" s="22">
        <v>898572</v>
      </c>
      <c r="Z127" s="22">
        <v>0</v>
      </c>
      <c r="AA127" s="22">
        <v>0</v>
      </c>
      <c r="AB127" s="22">
        <v>0</v>
      </c>
      <c r="AC127" s="22">
        <v>16950795</v>
      </c>
      <c r="AD127" s="22">
        <v>12504110</v>
      </c>
      <c r="AE127" s="22">
        <v>2326893</v>
      </c>
      <c r="AF127" s="22">
        <v>0</v>
      </c>
      <c r="AG127" s="22">
        <v>1195430</v>
      </c>
      <c r="AH127" s="22">
        <v>941314</v>
      </c>
      <c r="AI127" s="22">
        <v>33918542</v>
      </c>
      <c r="AJ127" s="22">
        <v>54367212</v>
      </c>
      <c r="AK127" s="22">
        <v>4902678</v>
      </c>
      <c r="AL127" s="22">
        <v>8070677</v>
      </c>
      <c r="AM127" s="22">
        <v>41393857</v>
      </c>
      <c r="AN127" s="22">
        <v>0</v>
      </c>
    </row>
    <row r="128" spans="1:40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23260449</v>
      </c>
      <c r="F128" s="22">
        <v>0</v>
      </c>
      <c r="G128" s="22">
        <v>16207138</v>
      </c>
      <c r="H128" s="22">
        <v>10137462</v>
      </c>
      <c r="I128" s="22">
        <v>0</v>
      </c>
      <c r="J128" s="22">
        <v>0</v>
      </c>
      <c r="K128" s="22">
        <v>0</v>
      </c>
      <c r="L128" s="22">
        <v>0</v>
      </c>
      <c r="M128" s="22">
        <v>49605049</v>
      </c>
      <c r="N128" s="22">
        <v>3300782</v>
      </c>
      <c r="O128" s="22">
        <v>55345587</v>
      </c>
      <c r="P128" s="22">
        <v>6403868</v>
      </c>
      <c r="Q128" s="22">
        <v>418149</v>
      </c>
      <c r="R128" s="22">
        <v>2470307</v>
      </c>
      <c r="S128" s="22">
        <v>1666879</v>
      </c>
      <c r="T128" s="22">
        <v>119210621</v>
      </c>
      <c r="U128" s="22">
        <v>6218603</v>
      </c>
      <c r="V128" s="22">
        <v>0</v>
      </c>
      <c r="W128" s="22">
        <v>4306880</v>
      </c>
      <c r="X128" s="22">
        <v>3297256</v>
      </c>
      <c r="Y128" s="22">
        <v>0</v>
      </c>
      <c r="Z128" s="22">
        <v>0</v>
      </c>
      <c r="AA128" s="22">
        <v>0</v>
      </c>
      <c r="AB128" s="22">
        <v>0</v>
      </c>
      <c r="AC128" s="22">
        <v>13822739</v>
      </c>
      <c r="AD128" s="22">
        <v>9536822</v>
      </c>
      <c r="AE128" s="22">
        <v>4205683</v>
      </c>
      <c r="AF128" s="22">
        <v>0</v>
      </c>
      <c r="AG128" s="22">
        <v>616306</v>
      </c>
      <c r="AH128" s="22">
        <v>1462225</v>
      </c>
      <c r="AI128" s="22">
        <v>29643775</v>
      </c>
      <c r="AJ128" s="22">
        <v>89566846</v>
      </c>
      <c r="AK128" s="22">
        <v>12500063</v>
      </c>
      <c r="AL128" s="22">
        <v>0</v>
      </c>
      <c r="AM128" s="22">
        <v>77066783</v>
      </c>
      <c r="AN128" s="22">
        <v>0</v>
      </c>
    </row>
    <row r="129" spans="1:40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16965761</v>
      </c>
      <c r="F129" s="22">
        <v>0</v>
      </c>
      <c r="G129" s="22">
        <v>6854372</v>
      </c>
      <c r="H129" s="22">
        <v>12792254</v>
      </c>
      <c r="I129" s="22">
        <v>0</v>
      </c>
      <c r="J129" s="22">
        <v>0</v>
      </c>
      <c r="K129" s="22">
        <v>0</v>
      </c>
      <c r="L129" s="22">
        <v>0</v>
      </c>
      <c r="M129" s="22">
        <v>36612387</v>
      </c>
      <c r="N129" s="22">
        <v>2254798</v>
      </c>
      <c r="O129" s="22">
        <v>10408378</v>
      </c>
      <c r="P129" s="22">
        <v>2530622</v>
      </c>
      <c r="Q129" s="22">
        <v>5982176</v>
      </c>
      <c r="R129" s="22">
        <v>3681563</v>
      </c>
      <c r="S129" s="22">
        <v>2995650</v>
      </c>
      <c r="T129" s="22">
        <v>64465574</v>
      </c>
      <c r="U129" s="22">
        <v>10829816</v>
      </c>
      <c r="V129" s="22">
        <v>0</v>
      </c>
      <c r="W129" s="22">
        <v>2820819</v>
      </c>
      <c r="X129" s="22">
        <v>4115285</v>
      </c>
      <c r="Y129" s="22">
        <v>0</v>
      </c>
      <c r="Z129" s="22">
        <v>0</v>
      </c>
      <c r="AA129" s="22">
        <v>0</v>
      </c>
      <c r="AB129" s="22">
        <v>0</v>
      </c>
      <c r="AC129" s="22">
        <v>17765920</v>
      </c>
      <c r="AD129" s="22">
        <v>3574160</v>
      </c>
      <c r="AE129" s="22">
        <v>818441</v>
      </c>
      <c r="AF129" s="22">
        <v>0</v>
      </c>
      <c r="AG129" s="22">
        <v>1451498</v>
      </c>
      <c r="AH129" s="22">
        <v>1583215</v>
      </c>
      <c r="AI129" s="22">
        <v>25193234</v>
      </c>
      <c r="AJ129" s="22">
        <v>39272340</v>
      </c>
      <c r="AK129" s="22">
        <v>8377051</v>
      </c>
      <c r="AL129" s="22">
        <v>377245</v>
      </c>
      <c r="AM129" s="22">
        <v>30518044</v>
      </c>
      <c r="AN129" s="22">
        <v>0</v>
      </c>
    </row>
    <row r="130" spans="1:40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40635597</v>
      </c>
      <c r="F130" s="22">
        <v>0</v>
      </c>
      <c r="G130" s="22">
        <v>11011155</v>
      </c>
      <c r="H130" s="22">
        <v>1685665</v>
      </c>
      <c r="I130" s="22">
        <v>0</v>
      </c>
      <c r="J130" s="22">
        <v>0</v>
      </c>
      <c r="K130" s="22">
        <v>0</v>
      </c>
      <c r="L130" s="22">
        <v>0</v>
      </c>
      <c r="M130" s="22">
        <v>53332417</v>
      </c>
      <c r="N130" s="22">
        <v>0</v>
      </c>
      <c r="O130" s="22">
        <v>17016391</v>
      </c>
      <c r="P130" s="22">
        <v>2429786</v>
      </c>
      <c r="Q130" s="22">
        <v>612792</v>
      </c>
      <c r="R130" s="22">
        <v>377600</v>
      </c>
      <c r="S130" s="22">
        <v>1501400</v>
      </c>
      <c r="T130" s="22">
        <v>75270386</v>
      </c>
      <c r="U130" s="22">
        <v>31505159</v>
      </c>
      <c r="V130" s="22">
        <v>0</v>
      </c>
      <c r="W130" s="22">
        <v>8494796</v>
      </c>
      <c r="X130" s="22">
        <v>1056262</v>
      </c>
      <c r="Y130" s="22">
        <v>0</v>
      </c>
      <c r="Z130" s="22">
        <v>0</v>
      </c>
      <c r="AA130" s="22">
        <v>0</v>
      </c>
      <c r="AB130" s="22">
        <v>0</v>
      </c>
      <c r="AC130" s="22">
        <v>41056217</v>
      </c>
      <c r="AD130" s="22">
        <v>5662538</v>
      </c>
      <c r="AE130" s="22">
        <v>1436739</v>
      </c>
      <c r="AF130" s="22">
        <v>0</v>
      </c>
      <c r="AG130" s="22">
        <v>205083</v>
      </c>
      <c r="AH130" s="22">
        <v>866172</v>
      </c>
      <c r="AI130" s="22">
        <v>49226749</v>
      </c>
      <c r="AJ130" s="22">
        <v>26043637</v>
      </c>
      <c r="AK130" s="22">
        <v>596959</v>
      </c>
      <c r="AL130" s="22">
        <v>0</v>
      </c>
      <c r="AM130" s="22">
        <v>25446678</v>
      </c>
      <c r="AN130" s="22">
        <v>0</v>
      </c>
    </row>
    <row r="131" spans="1:40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11189555</v>
      </c>
      <c r="F131" s="22">
        <v>0</v>
      </c>
      <c r="G131" s="22">
        <v>4045530</v>
      </c>
      <c r="H131" s="22">
        <v>5670005</v>
      </c>
      <c r="I131" s="22">
        <v>1288948</v>
      </c>
      <c r="J131" s="22">
        <v>0</v>
      </c>
      <c r="K131" s="22">
        <v>0</v>
      </c>
      <c r="L131" s="22">
        <v>0</v>
      </c>
      <c r="M131" s="22">
        <v>22194038</v>
      </c>
      <c r="N131" s="22">
        <v>559796</v>
      </c>
      <c r="O131" s="22">
        <v>17854495</v>
      </c>
      <c r="P131" s="22">
        <v>4775694</v>
      </c>
      <c r="Q131" s="22">
        <v>1162182</v>
      </c>
      <c r="R131" s="22">
        <v>3228589</v>
      </c>
      <c r="S131" s="22">
        <v>2827096</v>
      </c>
      <c r="T131" s="22">
        <v>52601890</v>
      </c>
      <c r="U131" s="22">
        <v>6228970</v>
      </c>
      <c r="V131" s="22">
        <v>0</v>
      </c>
      <c r="W131" s="22">
        <v>1444357</v>
      </c>
      <c r="X131" s="22">
        <v>2687387</v>
      </c>
      <c r="Y131" s="22">
        <v>530312</v>
      </c>
      <c r="Z131" s="22">
        <v>0</v>
      </c>
      <c r="AA131" s="22">
        <v>0</v>
      </c>
      <c r="AB131" s="22">
        <v>0</v>
      </c>
      <c r="AC131" s="22">
        <v>10891026</v>
      </c>
      <c r="AD131" s="22">
        <v>5545321</v>
      </c>
      <c r="AE131" s="22">
        <v>3361707</v>
      </c>
      <c r="AF131" s="22">
        <v>0</v>
      </c>
      <c r="AG131" s="22">
        <v>1297741</v>
      </c>
      <c r="AH131" s="22">
        <v>1420080</v>
      </c>
      <c r="AI131" s="22">
        <v>22515875</v>
      </c>
      <c r="AJ131" s="22">
        <v>30086015</v>
      </c>
      <c r="AK131" s="22">
        <v>0</v>
      </c>
      <c r="AL131" s="22">
        <v>1192009</v>
      </c>
      <c r="AM131" s="22">
        <v>28894006</v>
      </c>
      <c r="AN131" s="22">
        <v>0</v>
      </c>
    </row>
    <row r="132" spans="1:40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3488686</v>
      </c>
      <c r="F132" s="22">
        <v>0</v>
      </c>
      <c r="G132" s="22">
        <v>4996905</v>
      </c>
      <c r="H132" s="22">
        <v>2941779</v>
      </c>
      <c r="I132" s="22">
        <v>128174</v>
      </c>
      <c r="J132" s="22">
        <v>0</v>
      </c>
      <c r="K132" s="22">
        <v>0</v>
      </c>
      <c r="L132" s="22">
        <v>0</v>
      </c>
      <c r="M132" s="22">
        <v>11555544</v>
      </c>
      <c r="N132" s="22">
        <v>0</v>
      </c>
      <c r="O132" s="22">
        <v>1350510</v>
      </c>
      <c r="P132" s="22">
        <v>248575</v>
      </c>
      <c r="Q132" s="22">
        <v>96270</v>
      </c>
      <c r="R132" s="22">
        <v>574063</v>
      </c>
      <c r="S132" s="22">
        <v>152354</v>
      </c>
      <c r="T132" s="22">
        <v>13977316</v>
      </c>
      <c r="U132" s="22">
        <v>1953552</v>
      </c>
      <c r="V132" s="22">
        <v>0</v>
      </c>
      <c r="W132" s="22">
        <v>1450206</v>
      </c>
      <c r="X132" s="22">
        <v>1062274</v>
      </c>
      <c r="Y132" s="22">
        <v>42906</v>
      </c>
      <c r="Z132" s="22">
        <v>0</v>
      </c>
      <c r="AA132" s="22">
        <v>0</v>
      </c>
      <c r="AB132" s="22">
        <v>0</v>
      </c>
      <c r="AC132" s="22">
        <v>4508938</v>
      </c>
      <c r="AD132" s="22">
        <v>663077</v>
      </c>
      <c r="AE132" s="22">
        <v>114606</v>
      </c>
      <c r="AF132" s="22">
        <v>0</v>
      </c>
      <c r="AG132" s="22">
        <v>263736</v>
      </c>
      <c r="AH132" s="22">
        <v>111303</v>
      </c>
      <c r="AI132" s="22">
        <v>5661660</v>
      </c>
      <c r="AJ132" s="22">
        <v>8315656</v>
      </c>
      <c r="AK132" s="22">
        <v>8365</v>
      </c>
      <c r="AL132" s="22">
        <v>0</v>
      </c>
      <c r="AM132" s="22">
        <v>8307291</v>
      </c>
      <c r="AN132" s="22">
        <v>0</v>
      </c>
    </row>
    <row r="133" spans="1:40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25701139</v>
      </c>
      <c r="F133" s="22">
        <v>0</v>
      </c>
      <c r="G133" s="22">
        <v>11530151</v>
      </c>
      <c r="H133" s="22">
        <v>6912795</v>
      </c>
      <c r="I133" s="22">
        <v>5133781</v>
      </c>
      <c r="J133" s="22">
        <v>0</v>
      </c>
      <c r="K133" s="22">
        <v>0</v>
      </c>
      <c r="L133" s="22">
        <v>1346742</v>
      </c>
      <c r="M133" s="22">
        <v>50624608</v>
      </c>
      <c r="N133" s="22">
        <v>1743567</v>
      </c>
      <c r="O133" s="22">
        <v>32565843</v>
      </c>
      <c r="P133" s="22">
        <v>6299238</v>
      </c>
      <c r="Q133" s="22">
        <v>1786762</v>
      </c>
      <c r="R133" s="22">
        <v>5925939</v>
      </c>
      <c r="S133" s="22">
        <v>2351618</v>
      </c>
      <c r="T133" s="22">
        <v>101297575</v>
      </c>
      <c r="U133" s="22">
        <v>18520376</v>
      </c>
      <c r="V133" s="22">
        <v>0</v>
      </c>
      <c r="W133" s="22">
        <v>5418556</v>
      </c>
      <c r="X133" s="22">
        <v>3587780</v>
      </c>
      <c r="Y133" s="22">
        <v>3757013</v>
      </c>
      <c r="Z133" s="22">
        <v>0</v>
      </c>
      <c r="AA133" s="22">
        <v>0</v>
      </c>
      <c r="AB133" s="22">
        <v>674365</v>
      </c>
      <c r="AC133" s="22">
        <v>31958090</v>
      </c>
      <c r="AD133" s="22">
        <v>13948503</v>
      </c>
      <c r="AE133" s="22">
        <v>3420168</v>
      </c>
      <c r="AF133" s="22">
        <v>0</v>
      </c>
      <c r="AG133" s="22">
        <v>5025961</v>
      </c>
      <c r="AH133" s="22">
        <v>1279995</v>
      </c>
      <c r="AI133" s="22">
        <v>55632717</v>
      </c>
      <c r="AJ133" s="22">
        <v>45664858</v>
      </c>
      <c r="AK133" s="22">
        <v>1251823</v>
      </c>
      <c r="AL133" s="22">
        <v>0</v>
      </c>
      <c r="AM133" s="22">
        <v>44413035</v>
      </c>
      <c r="AN133" s="22">
        <v>0</v>
      </c>
    </row>
    <row r="134" spans="1:40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91084480</v>
      </c>
      <c r="F134" s="22">
        <v>0</v>
      </c>
      <c r="G134" s="22">
        <v>40313256</v>
      </c>
      <c r="H134" s="22">
        <v>49229537</v>
      </c>
      <c r="I134" s="22">
        <v>77480803</v>
      </c>
      <c r="J134" s="22">
        <v>0</v>
      </c>
      <c r="K134" s="22">
        <v>0</v>
      </c>
      <c r="L134" s="22">
        <v>0</v>
      </c>
      <c r="M134" s="22">
        <v>258108076</v>
      </c>
      <c r="N134" s="22">
        <v>8596571</v>
      </c>
      <c r="O134" s="22">
        <v>51966191</v>
      </c>
      <c r="P134" s="22">
        <v>10215071</v>
      </c>
      <c r="Q134" s="22">
        <v>31415616</v>
      </c>
      <c r="R134" s="22">
        <v>17590037</v>
      </c>
      <c r="S134" s="22">
        <v>7342655</v>
      </c>
      <c r="T134" s="22">
        <v>385234217</v>
      </c>
      <c r="U134" s="22">
        <v>40634255</v>
      </c>
      <c r="V134" s="22">
        <v>0</v>
      </c>
      <c r="W134" s="22">
        <v>16877822</v>
      </c>
      <c r="X134" s="22">
        <v>13930039</v>
      </c>
      <c r="Y134" s="22">
        <v>14459791</v>
      </c>
      <c r="Z134" s="22">
        <v>0</v>
      </c>
      <c r="AA134" s="22">
        <v>0</v>
      </c>
      <c r="AB134" s="22">
        <v>0</v>
      </c>
      <c r="AC134" s="22">
        <v>85901907</v>
      </c>
      <c r="AD134" s="22">
        <v>15343727</v>
      </c>
      <c r="AE134" s="22">
        <v>6315062</v>
      </c>
      <c r="AF134" s="22">
        <v>0</v>
      </c>
      <c r="AG134" s="22">
        <v>8050503</v>
      </c>
      <c r="AH134" s="22">
        <v>3671489</v>
      </c>
      <c r="AI134" s="22">
        <v>119282688</v>
      </c>
      <c r="AJ134" s="22">
        <v>265951529</v>
      </c>
      <c r="AK134" s="22">
        <v>4562210</v>
      </c>
      <c r="AL134" s="22">
        <v>0</v>
      </c>
      <c r="AM134" s="22">
        <v>261389319</v>
      </c>
      <c r="AN134" s="22">
        <v>0</v>
      </c>
    </row>
    <row r="135" spans="1:40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63048153</v>
      </c>
      <c r="F135" s="22">
        <v>0</v>
      </c>
      <c r="G135" s="22">
        <v>52718220</v>
      </c>
      <c r="H135" s="22">
        <v>27673991</v>
      </c>
      <c r="I135" s="22">
        <v>17249019</v>
      </c>
      <c r="J135" s="22">
        <v>0</v>
      </c>
      <c r="K135" s="22">
        <v>0</v>
      </c>
      <c r="L135" s="22">
        <v>0</v>
      </c>
      <c r="M135" s="22">
        <v>160689383</v>
      </c>
      <c r="N135" s="22">
        <v>0</v>
      </c>
      <c r="O135" s="22">
        <v>50418788</v>
      </c>
      <c r="P135" s="22">
        <v>11688836</v>
      </c>
      <c r="Q135" s="22">
        <v>19530890</v>
      </c>
      <c r="R135" s="22">
        <v>18955760</v>
      </c>
      <c r="S135" s="22">
        <v>6042363</v>
      </c>
      <c r="T135" s="22">
        <v>267326020</v>
      </c>
      <c r="U135" s="22">
        <v>33180481</v>
      </c>
      <c r="V135" s="22">
        <v>0</v>
      </c>
      <c r="W135" s="22">
        <v>22099103</v>
      </c>
      <c r="X135" s="22">
        <v>7547509</v>
      </c>
      <c r="Y135" s="22">
        <v>5829280</v>
      </c>
      <c r="Z135" s="22">
        <v>0</v>
      </c>
      <c r="AA135" s="22">
        <v>0</v>
      </c>
      <c r="AB135" s="22">
        <v>0</v>
      </c>
      <c r="AC135" s="22">
        <v>68656373</v>
      </c>
      <c r="AD135" s="22">
        <v>22606224</v>
      </c>
      <c r="AE135" s="22">
        <v>6693855</v>
      </c>
      <c r="AF135" s="22">
        <v>0</v>
      </c>
      <c r="AG135" s="22">
        <v>11644268</v>
      </c>
      <c r="AH135" s="22">
        <v>2159135</v>
      </c>
      <c r="AI135" s="22">
        <v>111759855</v>
      </c>
      <c r="AJ135" s="22">
        <v>155566165</v>
      </c>
      <c r="AK135" s="22">
        <v>3320273</v>
      </c>
      <c r="AL135" s="22">
        <v>954095</v>
      </c>
      <c r="AM135" s="22">
        <v>151291797</v>
      </c>
      <c r="AN135" s="22">
        <v>0</v>
      </c>
    </row>
    <row r="136" spans="1:40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57139563</v>
      </c>
      <c r="F136" s="22">
        <v>0</v>
      </c>
      <c r="G136" s="22">
        <v>22017917</v>
      </c>
      <c r="H136" s="22">
        <v>12326807</v>
      </c>
      <c r="I136" s="22">
        <v>9263296</v>
      </c>
      <c r="J136" s="22">
        <v>0</v>
      </c>
      <c r="K136" s="22">
        <v>0</v>
      </c>
      <c r="L136" s="22">
        <v>0</v>
      </c>
      <c r="M136" s="22">
        <v>100747583</v>
      </c>
      <c r="N136" s="22">
        <v>11979212</v>
      </c>
      <c r="O136" s="22">
        <v>24182694</v>
      </c>
      <c r="P136" s="22">
        <v>7705667</v>
      </c>
      <c r="Q136" s="22">
        <v>3891409</v>
      </c>
      <c r="R136" s="22">
        <v>6184529</v>
      </c>
      <c r="S136" s="22">
        <v>6204743</v>
      </c>
      <c r="T136" s="22">
        <v>160895837</v>
      </c>
      <c r="U136" s="22">
        <v>34389283</v>
      </c>
      <c r="V136" s="22">
        <v>0</v>
      </c>
      <c r="W136" s="22">
        <v>5913151</v>
      </c>
      <c r="X136" s="22">
        <v>3528031</v>
      </c>
      <c r="Y136" s="22">
        <v>3092355</v>
      </c>
      <c r="Z136" s="22">
        <v>0</v>
      </c>
      <c r="AA136" s="22">
        <v>0</v>
      </c>
      <c r="AB136" s="22">
        <v>0</v>
      </c>
      <c r="AC136" s="22">
        <v>46922820</v>
      </c>
      <c r="AD136" s="22">
        <v>10462976</v>
      </c>
      <c r="AE136" s="22">
        <v>3546345</v>
      </c>
      <c r="AF136" s="22">
        <v>0</v>
      </c>
      <c r="AG136" s="22">
        <v>1977417</v>
      </c>
      <c r="AH136" s="22">
        <v>4168082</v>
      </c>
      <c r="AI136" s="22">
        <v>67077640</v>
      </c>
      <c r="AJ136" s="22">
        <v>93818197</v>
      </c>
      <c r="AK136" s="22">
        <v>5500000</v>
      </c>
      <c r="AL136" s="22">
        <v>0</v>
      </c>
      <c r="AM136" s="22">
        <v>88318197</v>
      </c>
      <c r="AN136" s="22">
        <v>0</v>
      </c>
    </row>
    <row r="137" spans="1:40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15435845</v>
      </c>
      <c r="F137" s="22">
        <v>0</v>
      </c>
      <c r="G137" s="22">
        <v>4450563</v>
      </c>
      <c r="H137" s="22">
        <v>6144140</v>
      </c>
      <c r="I137" s="22">
        <v>54698</v>
      </c>
      <c r="J137" s="22">
        <v>0</v>
      </c>
      <c r="K137" s="22">
        <v>0</v>
      </c>
      <c r="L137" s="22">
        <v>266668</v>
      </c>
      <c r="M137" s="22">
        <v>26351914</v>
      </c>
      <c r="N137" s="22">
        <v>8090</v>
      </c>
      <c r="O137" s="22">
        <v>1035511</v>
      </c>
      <c r="P137" s="22">
        <v>913049</v>
      </c>
      <c r="Q137" s="22">
        <v>706262</v>
      </c>
      <c r="R137" s="22">
        <v>468742</v>
      </c>
      <c r="S137" s="22">
        <v>252228</v>
      </c>
      <c r="T137" s="22">
        <v>29735796</v>
      </c>
      <c r="U137" s="22">
        <v>12801414</v>
      </c>
      <c r="V137" s="22">
        <v>0</v>
      </c>
      <c r="W137" s="22">
        <v>2791947</v>
      </c>
      <c r="X137" s="22">
        <v>4256837</v>
      </c>
      <c r="Y137" s="22">
        <v>4740</v>
      </c>
      <c r="Z137" s="22">
        <v>0</v>
      </c>
      <c r="AA137" s="22">
        <v>0</v>
      </c>
      <c r="AB137" s="22">
        <v>179472</v>
      </c>
      <c r="AC137" s="22">
        <v>20034410</v>
      </c>
      <c r="AD137" s="22">
        <v>528674</v>
      </c>
      <c r="AE137" s="22">
        <v>475660</v>
      </c>
      <c r="AF137" s="22">
        <v>0</v>
      </c>
      <c r="AG137" s="22">
        <v>355719</v>
      </c>
      <c r="AH137" s="22">
        <v>147368</v>
      </c>
      <c r="AI137" s="22">
        <v>21541831</v>
      </c>
      <c r="AJ137" s="22">
        <v>8193965</v>
      </c>
      <c r="AK137" s="22">
        <v>222295</v>
      </c>
      <c r="AL137" s="22">
        <v>0</v>
      </c>
      <c r="AM137" s="22">
        <v>7971670</v>
      </c>
      <c r="AN137" s="22"/>
    </row>
    <row r="138" spans="1:40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17948727</v>
      </c>
      <c r="F138" s="22">
        <v>0</v>
      </c>
      <c r="G138" s="22">
        <v>9081017</v>
      </c>
      <c r="H138" s="22">
        <v>7417227</v>
      </c>
      <c r="I138" s="22">
        <v>0</v>
      </c>
      <c r="J138" s="22">
        <v>0</v>
      </c>
      <c r="K138" s="22">
        <v>0</v>
      </c>
      <c r="L138" s="22">
        <v>0</v>
      </c>
      <c r="M138" s="22">
        <v>34446971</v>
      </c>
      <c r="N138" s="22">
        <v>0</v>
      </c>
      <c r="O138" s="22">
        <v>5525583</v>
      </c>
      <c r="P138" s="22">
        <v>1888662</v>
      </c>
      <c r="Q138" s="22">
        <v>1299000</v>
      </c>
      <c r="R138" s="22">
        <v>0</v>
      </c>
      <c r="S138" s="22">
        <v>670633</v>
      </c>
      <c r="T138" s="22">
        <v>43830849</v>
      </c>
      <c r="U138" s="22">
        <v>12124864</v>
      </c>
      <c r="V138" s="22">
        <v>0</v>
      </c>
      <c r="W138" s="22">
        <v>3969981</v>
      </c>
      <c r="X138" s="22">
        <v>3042146</v>
      </c>
      <c r="Y138" s="22">
        <v>0</v>
      </c>
      <c r="Z138" s="22">
        <v>0</v>
      </c>
      <c r="AA138" s="22">
        <v>0</v>
      </c>
      <c r="AB138" s="22">
        <v>0</v>
      </c>
      <c r="AC138" s="22">
        <v>19136991</v>
      </c>
      <c r="AD138" s="22">
        <v>3146430</v>
      </c>
      <c r="AE138" s="22">
        <v>846242</v>
      </c>
      <c r="AF138" s="22">
        <v>0</v>
      </c>
      <c r="AG138" s="22">
        <v>0</v>
      </c>
      <c r="AH138" s="22">
        <v>468334</v>
      </c>
      <c r="AI138" s="22">
        <v>23597997</v>
      </c>
      <c r="AJ138" s="22">
        <v>20232852</v>
      </c>
      <c r="AK138" s="22">
        <v>2286891</v>
      </c>
      <c r="AL138" s="22">
        <v>66950</v>
      </c>
      <c r="AM138" s="22">
        <v>17879011</v>
      </c>
      <c r="AN138" s="22"/>
    </row>
    <row r="139" spans="1:40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6920058</v>
      </c>
      <c r="F139" s="22">
        <v>0</v>
      </c>
      <c r="G139" s="22">
        <v>10151873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17071931</v>
      </c>
      <c r="N139" s="22">
        <v>398019</v>
      </c>
      <c r="O139" s="22">
        <v>3456891</v>
      </c>
      <c r="P139" s="22">
        <v>1376383</v>
      </c>
      <c r="Q139" s="22">
        <v>207458</v>
      </c>
      <c r="R139" s="22">
        <v>1085165</v>
      </c>
      <c r="S139" s="22">
        <v>703111</v>
      </c>
      <c r="T139" s="22">
        <v>24298958</v>
      </c>
      <c r="U139" s="22">
        <v>5075455</v>
      </c>
      <c r="V139" s="22">
        <v>0</v>
      </c>
      <c r="W139" s="22">
        <v>3315236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8390691</v>
      </c>
      <c r="AD139" s="22">
        <v>2374489</v>
      </c>
      <c r="AE139" s="22">
        <v>890776</v>
      </c>
      <c r="AF139" s="22">
        <v>0</v>
      </c>
      <c r="AG139" s="22">
        <v>654934</v>
      </c>
      <c r="AH139" s="22">
        <v>556936</v>
      </c>
      <c r="AI139" s="22">
        <v>12867826</v>
      </c>
      <c r="AJ139" s="22">
        <v>11431132</v>
      </c>
      <c r="AK139" s="22">
        <v>302518</v>
      </c>
      <c r="AL139" s="22">
        <v>542756</v>
      </c>
      <c r="AM139" s="22">
        <v>10585858</v>
      </c>
      <c r="AN139" s="22"/>
    </row>
    <row r="140" spans="1:40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11285366</v>
      </c>
      <c r="F140" s="22">
        <v>0</v>
      </c>
      <c r="G140" s="22">
        <v>5103238</v>
      </c>
      <c r="H140" s="22">
        <v>5796114</v>
      </c>
      <c r="I140" s="22">
        <v>7437719</v>
      </c>
      <c r="J140" s="22">
        <v>0</v>
      </c>
      <c r="K140" s="22">
        <v>0</v>
      </c>
      <c r="L140" s="22">
        <v>0</v>
      </c>
      <c r="M140" s="22">
        <v>29622437</v>
      </c>
      <c r="N140" s="22">
        <v>41240</v>
      </c>
      <c r="O140" s="22">
        <v>9447986</v>
      </c>
      <c r="P140" s="22">
        <v>2766175</v>
      </c>
      <c r="Q140" s="22">
        <v>2249188</v>
      </c>
      <c r="R140" s="22">
        <v>0</v>
      </c>
      <c r="S140" s="22">
        <v>468267</v>
      </c>
      <c r="T140" s="22">
        <v>44595293</v>
      </c>
      <c r="U140" s="22">
        <v>5163844</v>
      </c>
      <c r="V140" s="22">
        <v>0</v>
      </c>
      <c r="W140" s="22">
        <v>1770017</v>
      </c>
      <c r="X140" s="22">
        <v>1689282</v>
      </c>
      <c r="Y140" s="22">
        <v>1250448</v>
      </c>
      <c r="Z140" s="22">
        <v>0</v>
      </c>
      <c r="AA140" s="22">
        <v>0</v>
      </c>
      <c r="AB140" s="22">
        <v>0</v>
      </c>
      <c r="AC140" s="22">
        <v>9873591</v>
      </c>
      <c r="AD140" s="22">
        <v>3307650</v>
      </c>
      <c r="AE140" s="22">
        <v>1542563</v>
      </c>
      <c r="AF140" s="22">
        <v>0</v>
      </c>
      <c r="AG140" s="22">
        <v>0</v>
      </c>
      <c r="AH140" s="22">
        <v>326543</v>
      </c>
      <c r="AI140" s="22">
        <v>15050347</v>
      </c>
      <c r="AJ140" s="22">
        <v>29544946</v>
      </c>
      <c r="AK140" s="22">
        <v>901271</v>
      </c>
      <c r="AL140" s="22">
        <v>0</v>
      </c>
      <c r="AM140" s="22">
        <v>28643675</v>
      </c>
      <c r="AN140" s="22">
        <v>0</v>
      </c>
    </row>
    <row r="141" spans="1:40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9557005</v>
      </c>
      <c r="F141" s="22">
        <v>0</v>
      </c>
      <c r="G141" s="22">
        <v>3775091</v>
      </c>
      <c r="H141" s="22">
        <v>5284618</v>
      </c>
      <c r="I141" s="22">
        <v>453710</v>
      </c>
      <c r="J141" s="22">
        <v>0</v>
      </c>
      <c r="K141" s="22">
        <v>0</v>
      </c>
      <c r="L141" s="22">
        <v>1128548</v>
      </c>
      <c r="M141" s="22">
        <v>20198972</v>
      </c>
      <c r="N141" s="22">
        <v>129575</v>
      </c>
      <c r="O141" s="22">
        <v>22816385</v>
      </c>
      <c r="P141" s="22">
        <v>3298286</v>
      </c>
      <c r="Q141" s="22">
        <v>1085946</v>
      </c>
      <c r="R141" s="22">
        <v>1033761</v>
      </c>
      <c r="S141" s="22">
        <v>1840406</v>
      </c>
      <c r="T141" s="22">
        <v>50403331</v>
      </c>
      <c r="U141" s="22">
        <v>7961543</v>
      </c>
      <c r="V141" s="22">
        <v>0</v>
      </c>
      <c r="W141" s="22">
        <v>2533055</v>
      </c>
      <c r="X141" s="22">
        <v>1690550</v>
      </c>
      <c r="Y141" s="22">
        <v>126829</v>
      </c>
      <c r="Z141" s="22">
        <v>0</v>
      </c>
      <c r="AA141" s="22">
        <v>0</v>
      </c>
      <c r="AB141" s="22">
        <v>389460</v>
      </c>
      <c r="AC141" s="22">
        <v>12701437</v>
      </c>
      <c r="AD141" s="22">
        <v>10192202</v>
      </c>
      <c r="AE141" s="22">
        <v>1428287</v>
      </c>
      <c r="AF141" s="22">
        <v>0</v>
      </c>
      <c r="AG141" s="22">
        <v>590233</v>
      </c>
      <c r="AH141" s="22">
        <v>1706790</v>
      </c>
      <c r="AI141" s="22">
        <v>26618949</v>
      </c>
      <c r="AJ141" s="22">
        <v>23784382</v>
      </c>
      <c r="AK141" s="22">
        <v>1186867</v>
      </c>
      <c r="AL141" s="22">
        <v>2897974</v>
      </c>
      <c r="AM141" s="22">
        <v>19699541</v>
      </c>
      <c r="AN141" s="22">
        <v>0</v>
      </c>
    </row>
    <row r="142" spans="1:40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13473601</v>
      </c>
      <c r="F142" s="22">
        <v>0</v>
      </c>
      <c r="G142" s="22">
        <v>14726433</v>
      </c>
      <c r="H142" s="22">
        <v>5428322</v>
      </c>
      <c r="I142" s="22">
        <v>1411430</v>
      </c>
      <c r="J142" s="22">
        <v>0</v>
      </c>
      <c r="K142" s="22">
        <v>0</v>
      </c>
      <c r="L142" s="22">
        <v>0</v>
      </c>
      <c r="M142" s="22">
        <v>35039786</v>
      </c>
      <c r="N142" s="22">
        <v>63182</v>
      </c>
      <c r="O142" s="22">
        <v>9810359</v>
      </c>
      <c r="P142" s="22">
        <v>1450373</v>
      </c>
      <c r="Q142" s="22">
        <v>138939</v>
      </c>
      <c r="R142" s="22">
        <v>117531</v>
      </c>
      <c r="S142" s="22">
        <v>624757</v>
      </c>
      <c r="T142" s="22">
        <v>47244927</v>
      </c>
      <c r="U142" s="22">
        <v>8256733</v>
      </c>
      <c r="V142" s="22">
        <v>0</v>
      </c>
      <c r="W142" s="22">
        <v>5153668</v>
      </c>
      <c r="X142" s="22">
        <v>2054554</v>
      </c>
      <c r="Y142" s="22">
        <v>374658</v>
      </c>
      <c r="Z142" s="22">
        <v>0</v>
      </c>
      <c r="AA142" s="22">
        <v>0</v>
      </c>
      <c r="AB142" s="22">
        <v>0</v>
      </c>
      <c r="AC142" s="22">
        <v>15839613</v>
      </c>
      <c r="AD142" s="22">
        <v>2482346</v>
      </c>
      <c r="AE142" s="22">
        <v>949732</v>
      </c>
      <c r="AF142" s="22">
        <v>0</v>
      </c>
      <c r="AG142" s="22">
        <v>30442</v>
      </c>
      <c r="AH142" s="22">
        <v>448663</v>
      </c>
      <c r="AI142" s="22">
        <v>19750796</v>
      </c>
      <c r="AJ142" s="22">
        <v>27494131</v>
      </c>
      <c r="AK142" s="22">
        <v>1789146</v>
      </c>
      <c r="AL142" s="22">
        <v>0</v>
      </c>
      <c r="AM142" s="22">
        <v>25704985</v>
      </c>
      <c r="AN142" s="22">
        <v>0</v>
      </c>
    </row>
    <row r="143" spans="1:40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4792616</v>
      </c>
      <c r="F143" s="22">
        <v>0</v>
      </c>
      <c r="G143" s="22">
        <v>3206729</v>
      </c>
      <c r="H143" s="22">
        <v>1152552</v>
      </c>
      <c r="I143" s="22">
        <v>0</v>
      </c>
      <c r="J143" s="22">
        <v>0</v>
      </c>
      <c r="K143" s="22">
        <v>0</v>
      </c>
      <c r="L143" s="22">
        <v>0</v>
      </c>
      <c r="M143" s="22">
        <v>9151897</v>
      </c>
      <c r="N143" s="22">
        <v>0</v>
      </c>
      <c r="O143" s="22">
        <v>2968731</v>
      </c>
      <c r="P143" s="22">
        <v>1196618</v>
      </c>
      <c r="Q143" s="22">
        <v>65676</v>
      </c>
      <c r="R143" s="22">
        <v>337143</v>
      </c>
      <c r="S143" s="22">
        <v>118090</v>
      </c>
      <c r="T143" s="22">
        <v>13838155</v>
      </c>
      <c r="U143" s="22">
        <v>2473645</v>
      </c>
      <c r="V143" s="22">
        <v>0</v>
      </c>
      <c r="W143" s="22">
        <v>1768707</v>
      </c>
      <c r="X143" s="22">
        <v>664414</v>
      </c>
      <c r="Y143" s="22">
        <v>0</v>
      </c>
      <c r="Z143" s="22">
        <v>0</v>
      </c>
      <c r="AA143" s="22">
        <v>0</v>
      </c>
      <c r="AB143" s="22">
        <v>0</v>
      </c>
      <c r="AC143" s="22">
        <v>4906766</v>
      </c>
      <c r="AD143" s="22">
        <v>1494531</v>
      </c>
      <c r="AE143" s="22">
        <v>946966</v>
      </c>
      <c r="AF143" s="22">
        <v>0</v>
      </c>
      <c r="AG143" s="22">
        <v>235982</v>
      </c>
      <c r="AH143" s="22">
        <v>86856</v>
      </c>
      <c r="AI143" s="22">
        <v>7671101</v>
      </c>
      <c r="AJ143" s="22">
        <v>6167054</v>
      </c>
      <c r="AK143" s="22">
        <v>0</v>
      </c>
      <c r="AL143" s="22">
        <v>402308</v>
      </c>
      <c r="AM143" s="22">
        <v>5764746</v>
      </c>
      <c r="AN143" s="22"/>
    </row>
    <row r="144" spans="1:40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5746507</v>
      </c>
      <c r="F144" s="22">
        <v>0</v>
      </c>
      <c r="G144" s="22">
        <v>8429331</v>
      </c>
      <c r="H144" s="22">
        <v>5124322</v>
      </c>
      <c r="I144" s="22">
        <v>0</v>
      </c>
      <c r="J144" s="22">
        <v>0</v>
      </c>
      <c r="K144" s="22">
        <v>0</v>
      </c>
      <c r="L144" s="22">
        <v>0</v>
      </c>
      <c r="M144" s="22">
        <v>19300160</v>
      </c>
      <c r="N144" s="22">
        <v>0</v>
      </c>
      <c r="O144" s="22">
        <v>3886219</v>
      </c>
      <c r="P144" s="22">
        <v>1525360</v>
      </c>
      <c r="Q144" s="22">
        <v>369515</v>
      </c>
      <c r="R144" s="22">
        <v>832787</v>
      </c>
      <c r="S144" s="22">
        <v>1654204</v>
      </c>
      <c r="T144" s="22">
        <v>27568245</v>
      </c>
      <c r="U144" s="22">
        <v>4509043</v>
      </c>
      <c r="V144" s="22">
        <v>0</v>
      </c>
      <c r="W144" s="22">
        <v>3700598</v>
      </c>
      <c r="X144" s="22">
        <v>1899930</v>
      </c>
      <c r="Y144" s="22">
        <v>0</v>
      </c>
      <c r="Z144" s="22">
        <v>0</v>
      </c>
      <c r="AA144" s="22">
        <v>0</v>
      </c>
      <c r="AB144" s="22">
        <v>0</v>
      </c>
      <c r="AC144" s="22">
        <v>10109571</v>
      </c>
      <c r="AD144" s="22">
        <v>1920944</v>
      </c>
      <c r="AE144" s="22">
        <v>1285205</v>
      </c>
      <c r="AF144" s="22">
        <v>0</v>
      </c>
      <c r="AG144" s="22">
        <v>706086</v>
      </c>
      <c r="AH144" s="22">
        <v>1146774</v>
      </c>
      <c r="AI144" s="22">
        <v>15168580</v>
      </c>
      <c r="AJ144" s="22">
        <v>12399665</v>
      </c>
      <c r="AK144" s="22">
        <v>0</v>
      </c>
      <c r="AL144" s="22">
        <v>295586</v>
      </c>
      <c r="AM144" s="22">
        <v>12104079</v>
      </c>
      <c r="AN144" s="22">
        <v>0</v>
      </c>
    </row>
    <row r="145" spans="1:40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13998080</v>
      </c>
      <c r="F145" s="22">
        <v>0</v>
      </c>
      <c r="G145" s="22">
        <v>4097110</v>
      </c>
      <c r="H145" s="22">
        <v>6095421</v>
      </c>
      <c r="I145" s="22">
        <v>1133264</v>
      </c>
      <c r="J145" s="22">
        <v>0</v>
      </c>
      <c r="K145" s="22">
        <v>0</v>
      </c>
      <c r="L145" s="22">
        <v>0</v>
      </c>
      <c r="M145" s="22">
        <v>25323875</v>
      </c>
      <c r="N145" s="22">
        <v>125356</v>
      </c>
      <c r="O145" s="22">
        <v>7818556</v>
      </c>
      <c r="P145" s="22">
        <v>3938944</v>
      </c>
      <c r="Q145" s="22">
        <v>2669887</v>
      </c>
      <c r="R145" s="22">
        <v>8570200</v>
      </c>
      <c r="S145" s="22">
        <v>618382</v>
      </c>
      <c r="T145" s="22">
        <v>49065200</v>
      </c>
      <c r="U145" s="22">
        <v>6516953</v>
      </c>
      <c r="V145" s="22">
        <v>0</v>
      </c>
      <c r="W145" s="22">
        <v>1828101</v>
      </c>
      <c r="X145" s="22">
        <v>2178849</v>
      </c>
      <c r="Y145" s="22">
        <v>326062</v>
      </c>
      <c r="Z145" s="22">
        <v>0</v>
      </c>
      <c r="AA145" s="22">
        <v>0</v>
      </c>
      <c r="AB145" s="22">
        <v>0</v>
      </c>
      <c r="AC145" s="22">
        <v>10849965</v>
      </c>
      <c r="AD145" s="22">
        <v>2446501</v>
      </c>
      <c r="AE145" s="22">
        <v>2205495</v>
      </c>
      <c r="AF145" s="22">
        <v>0</v>
      </c>
      <c r="AG145" s="22">
        <v>3242883</v>
      </c>
      <c r="AH145" s="22">
        <v>429338</v>
      </c>
      <c r="AI145" s="22">
        <v>19174182</v>
      </c>
      <c r="AJ145" s="22">
        <v>29891018</v>
      </c>
      <c r="AK145" s="22">
        <v>1442517</v>
      </c>
      <c r="AL145" s="22">
        <v>6335857</v>
      </c>
      <c r="AM145" s="22">
        <v>22112644</v>
      </c>
      <c r="AN145" s="22">
        <v>0</v>
      </c>
    </row>
    <row r="146" spans="1:40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79188034</v>
      </c>
      <c r="F146" s="22">
        <v>0</v>
      </c>
      <c r="G146" s="22">
        <v>37533652</v>
      </c>
      <c r="H146" s="22">
        <v>29087519</v>
      </c>
      <c r="I146" s="22">
        <v>36694373</v>
      </c>
      <c r="J146" s="22">
        <v>0</v>
      </c>
      <c r="K146" s="22">
        <v>0</v>
      </c>
      <c r="L146" s="22">
        <v>0</v>
      </c>
      <c r="M146" s="22">
        <v>182503578</v>
      </c>
      <c r="N146" s="22">
        <v>69931</v>
      </c>
      <c r="O146" s="22">
        <v>42695736</v>
      </c>
      <c r="P146" s="22">
        <v>7348330</v>
      </c>
      <c r="Q146" s="22">
        <v>12922120</v>
      </c>
      <c r="R146" s="22">
        <v>14742672</v>
      </c>
      <c r="S146" s="22">
        <v>4784529</v>
      </c>
      <c r="T146" s="22">
        <v>265066896</v>
      </c>
      <c r="U146" s="22">
        <v>57944977</v>
      </c>
      <c r="V146" s="22">
        <v>0</v>
      </c>
      <c r="W146" s="22">
        <v>11339677</v>
      </c>
      <c r="X146" s="22">
        <v>11508803</v>
      </c>
      <c r="Y146" s="22">
        <v>18347833</v>
      </c>
      <c r="Z146" s="22">
        <v>0</v>
      </c>
      <c r="AA146" s="22">
        <v>0</v>
      </c>
      <c r="AB146" s="22">
        <v>0</v>
      </c>
      <c r="AC146" s="22">
        <v>99141290</v>
      </c>
      <c r="AD146" s="22">
        <v>12496911</v>
      </c>
      <c r="AE146" s="22">
        <v>4892719</v>
      </c>
      <c r="AF146" s="22">
        <v>0</v>
      </c>
      <c r="AG146" s="22">
        <v>5767629</v>
      </c>
      <c r="AH146" s="22">
        <v>2575768</v>
      </c>
      <c r="AI146" s="22">
        <v>124874317</v>
      </c>
      <c r="AJ146" s="22">
        <v>140192579</v>
      </c>
      <c r="AK146" s="22">
        <v>17207414</v>
      </c>
      <c r="AL146" s="22">
        <v>247618</v>
      </c>
      <c r="AM146" s="22">
        <v>122737547</v>
      </c>
      <c r="AN146" s="22">
        <v>0</v>
      </c>
    </row>
    <row r="147" spans="1:40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8660740</v>
      </c>
      <c r="F147" s="22">
        <v>0</v>
      </c>
      <c r="G147" s="22">
        <v>3010948</v>
      </c>
      <c r="H147" s="22">
        <v>4088650</v>
      </c>
      <c r="I147" s="22">
        <v>2119723</v>
      </c>
      <c r="J147" s="22">
        <v>0</v>
      </c>
      <c r="K147" s="22">
        <v>0</v>
      </c>
      <c r="L147" s="22">
        <v>0</v>
      </c>
      <c r="M147" s="22">
        <v>17880061</v>
      </c>
      <c r="N147" s="22">
        <v>38176</v>
      </c>
      <c r="O147" s="22">
        <v>1254417</v>
      </c>
      <c r="P147" s="22">
        <v>882018</v>
      </c>
      <c r="Q147" s="22">
        <v>52577</v>
      </c>
      <c r="R147" s="22">
        <v>616895</v>
      </c>
      <c r="S147" s="22">
        <v>227928</v>
      </c>
      <c r="T147" s="22">
        <v>20952072</v>
      </c>
      <c r="U147" s="22">
        <v>5027821</v>
      </c>
      <c r="V147" s="22">
        <v>0</v>
      </c>
      <c r="W147" s="22">
        <v>1257584</v>
      </c>
      <c r="X147" s="22">
        <v>899458</v>
      </c>
      <c r="Y147" s="22">
        <v>404859</v>
      </c>
      <c r="Z147" s="22">
        <v>0</v>
      </c>
      <c r="AA147" s="22">
        <v>0</v>
      </c>
      <c r="AB147" s="22">
        <v>0</v>
      </c>
      <c r="AC147" s="22">
        <v>7589722</v>
      </c>
      <c r="AD147" s="22">
        <v>774588</v>
      </c>
      <c r="AE147" s="22">
        <v>543724</v>
      </c>
      <c r="AF147" s="22">
        <v>0</v>
      </c>
      <c r="AG147" s="22">
        <v>341572</v>
      </c>
      <c r="AH147" s="22">
        <v>101662</v>
      </c>
      <c r="AI147" s="22">
        <v>9351268</v>
      </c>
      <c r="AJ147" s="22">
        <v>11600804</v>
      </c>
      <c r="AK147" s="22">
        <v>1389991</v>
      </c>
      <c r="AL147" s="22">
        <v>0</v>
      </c>
      <c r="AM147" s="22">
        <v>10210813</v>
      </c>
      <c r="AN147" s="22"/>
    </row>
    <row r="148" spans="1:40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11362218</v>
      </c>
      <c r="F148" s="22">
        <v>0</v>
      </c>
      <c r="G148" s="22">
        <v>16146287</v>
      </c>
      <c r="H148" s="22">
        <v>21144848</v>
      </c>
      <c r="I148" s="22">
        <v>0</v>
      </c>
      <c r="J148" s="22">
        <v>0</v>
      </c>
      <c r="K148" s="22">
        <v>0</v>
      </c>
      <c r="L148" s="22">
        <v>0</v>
      </c>
      <c r="M148" s="22">
        <v>48653353</v>
      </c>
      <c r="N148" s="22">
        <v>0</v>
      </c>
      <c r="O148" s="22">
        <v>8481708</v>
      </c>
      <c r="P148" s="22">
        <v>4253661</v>
      </c>
      <c r="Q148" s="22">
        <v>892440</v>
      </c>
      <c r="R148" s="22">
        <v>471196</v>
      </c>
      <c r="S148" s="22">
        <v>1658118</v>
      </c>
      <c r="T148" s="22">
        <v>64410476</v>
      </c>
      <c r="U148" s="22">
        <v>7403237</v>
      </c>
      <c r="V148" s="22">
        <v>0</v>
      </c>
      <c r="W148" s="22">
        <v>5912539</v>
      </c>
      <c r="X148" s="22">
        <v>5131650</v>
      </c>
      <c r="Y148" s="22">
        <v>0</v>
      </c>
      <c r="Z148" s="22">
        <v>0</v>
      </c>
      <c r="AA148" s="22">
        <v>0</v>
      </c>
      <c r="AB148" s="22">
        <v>0</v>
      </c>
      <c r="AC148" s="22">
        <v>18447426</v>
      </c>
      <c r="AD148" s="22">
        <v>3764681</v>
      </c>
      <c r="AE148" s="22">
        <v>2582227</v>
      </c>
      <c r="AF148" s="22">
        <v>0</v>
      </c>
      <c r="AG148" s="22">
        <v>340492</v>
      </c>
      <c r="AH148" s="22">
        <v>1420082</v>
      </c>
      <c r="AI148" s="22">
        <v>26554908</v>
      </c>
      <c r="AJ148" s="22">
        <v>37855568</v>
      </c>
      <c r="AK148" s="22">
        <v>294848</v>
      </c>
      <c r="AL148" s="22">
        <v>456224</v>
      </c>
      <c r="AM148" s="22">
        <v>37104496</v>
      </c>
      <c r="AN148" s="22">
        <v>0</v>
      </c>
    </row>
    <row r="149" spans="1:40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5588830</v>
      </c>
      <c r="F149" s="22">
        <v>0</v>
      </c>
      <c r="G149" s="22">
        <v>13643879</v>
      </c>
      <c r="H149" s="22">
        <v>4660447</v>
      </c>
      <c r="I149" s="22">
        <v>120372</v>
      </c>
      <c r="J149" s="22">
        <v>0</v>
      </c>
      <c r="K149" s="22">
        <v>0</v>
      </c>
      <c r="L149" s="22">
        <v>0</v>
      </c>
      <c r="M149" s="22">
        <v>24013528</v>
      </c>
      <c r="N149" s="22">
        <v>238879</v>
      </c>
      <c r="O149" s="22">
        <v>2204568</v>
      </c>
      <c r="P149" s="22">
        <v>24885</v>
      </c>
      <c r="Q149" s="22">
        <v>1115890</v>
      </c>
      <c r="R149" s="22">
        <v>840104</v>
      </c>
      <c r="S149" s="22">
        <v>791235</v>
      </c>
      <c r="T149" s="22">
        <v>29229089</v>
      </c>
      <c r="U149" s="22">
        <v>3433052</v>
      </c>
      <c r="V149" s="22">
        <v>0</v>
      </c>
      <c r="W149" s="22">
        <v>4466929</v>
      </c>
      <c r="X149" s="22">
        <v>586323</v>
      </c>
      <c r="Y149" s="22">
        <v>17128</v>
      </c>
      <c r="Z149" s="22">
        <v>0</v>
      </c>
      <c r="AA149" s="22">
        <v>0</v>
      </c>
      <c r="AB149" s="22">
        <v>0</v>
      </c>
      <c r="AC149" s="22">
        <v>8503432</v>
      </c>
      <c r="AD149" s="22">
        <v>1516270</v>
      </c>
      <c r="AE149" s="22">
        <v>22888</v>
      </c>
      <c r="AF149" s="22">
        <v>0</v>
      </c>
      <c r="AG149" s="22">
        <v>554128</v>
      </c>
      <c r="AH149" s="22">
        <v>444799</v>
      </c>
      <c r="AI149" s="22">
        <v>11041517</v>
      </c>
      <c r="AJ149" s="22">
        <v>18187572</v>
      </c>
      <c r="AK149" s="22">
        <v>149862</v>
      </c>
      <c r="AL149" s="22">
        <v>0</v>
      </c>
      <c r="AM149" s="22">
        <v>18037710</v>
      </c>
      <c r="AN149" s="22">
        <v>0</v>
      </c>
    </row>
    <row r="150" spans="1:40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138210037</v>
      </c>
      <c r="F150" s="22">
        <v>0</v>
      </c>
      <c r="G150" s="22">
        <v>49240851</v>
      </c>
      <c r="H150" s="22">
        <v>62329073</v>
      </c>
      <c r="I150" s="22">
        <v>53542288</v>
      </c>
      <c r="J150" s="22">
        <v>0</v>
      </c>
      <c r="K150" s="22">
        <v>0</v>
      </c>
      <c r="L150" s="22">
        <v>0</v>
      </c>
      <c r="M150" s="22">
        <v>303322249</v>
      </c>
      <c r="N150" s="22">
        <v>14447837</v>
      </c>
      <c r="O150" s="22">
        <v>138772512</v>
      </c>
      <c r="P150" s="22">
        <v>35735525</v>
      </c>
      <c r="Q150" s="22">
        <v>41016707</v>
      </c>
      <c r="R150" s="22">
        <v>37888221</v>
      </c>
      <c r="S150" s="22">
        <v>7604191</v>
      </c>
      <c r="T150" s="22">
        <v>578787242</v>
      </c>
      <c r="U150" s="22">
        <v>54382054</v>
      </c>
      <c r="V150" s="22">
        <v>0</v>
      </c>
      <c r="W150" s="22">
        <v>12515104</v>
      </c>
      <c r="X150" s="22">
        <v>13009586</v>
      </c>
      <c r="Y150" s="22">
        <v>14411331</v>
      </c>
      <c r="Z150" s="22">
        <v>0</v>
      </c>
      <c r="AA150" s="22">
        <v>0</v>
      </c>
      <c r="AB150" s="22">
        <v>0</v>
      </c>
      <c r="AC150" s="22">
        <v>94318075</v>
      </c>
      <c r="AD150" s="22">
        <v>35619802</v>
      </c>
      <c r="AE150" s="22">
        <v>19255776</v>
      </c>
      <c r="AF150" s="22">
        <v>0</v>
      </c>
      <c r="AG150" s="22">
        <v>17720515</v>
      </c>
      <c r="AH150" s="22">
        <v>3921536</v>
      </c>
      <c r="AI150" s="22">
        <v>170835704</v>
      </c>
      <c r="AJ150" s="22">
        <v>407951538</v>
      </c>
      <c r="AK150" s="22">
        <v>21627886</v>
      </c>
      <c r="AL150" s="22">
        <v>1795200</v>
      </c>
      <c r="AM150" s="22">
        <v>384528452</v>
      </c>
      <c r="AN150" s="22">
        <v>0</v>
      </c>
    </row>
    <row r="151" spans="1:40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46589035</v>
      </c>
      <c r="F151" s="22">
        <v>0</v>
      </c>
      <c r="G151" s="22">
        <v>27628636</v>
      </c>
      <c r="H151" s="22">
        <v>26654134</v>
      </c>
      <c r="I151" s="22">
        <v>8489334</v>
      </c>
      <c r="J151" s="22">
        <v>0</v>
      </c>
      <c r="K151" s="22">
        <v>0</v>
      </c>
      <c r="L151" s="22">
        <v>0</v>
      </c>
      <c r="M151" s="22">
        <v>109361139</v>
      </c>
      <c r="N151" s="22">
        <v>2546013</v>
      </c>
      <c r="O151" s="22">
        <v>33807118</v>
      </c>
      <c r="P151" s="22">
        <v>8747612</v>
      </c>
      <c r="Q151" s="22">
        <v>4147441</v>
      </c>
      <c r="R151" s="22">
        <v>14339136</v>
      </c>
      <c r="S151" s="22">
        <v>5304999</v>
      </c>
      <c r="T151" s="22">
        <v>178253458</v>
      </c>
      <c r="U151" s="22">
        <v>26858274</v>
      </c>
      <c r="V151" s="22">
        <v>0</v>
      </c>
      <c r="W151" s="22">
        <v>11092766</v>
      </c>
      <c r="X151" s="22">
        <v>13561666</v>
      </c>
      <c r="Y151" s="22">
        <v>3266203</v>
      </c>
      <c r="Z151" s="22">
        <v>0</v>
      </c>
      <c r="AA151" s="22">
        <v>0</v>
      </c>
      <c r="AB151" s="22">
        <v>0</v>
      </c>
      <c r="AC151" s="22">
        <v>54778909</v>
      </c>
      <c r="AD151" s="22">
        <v>12343702</v>
      </c>
      <c r="AE151" s="22">
        <v>4167699</v>
      </c>
      <c r="AF151" s="22">
        <v>0</v>
      </c>
      <c r="AG151" s="22">
        <v>4827936</v>
      </c>
      <c r="AH151" s="22">
        <v>2568009</v>
      </c>
      <c r="AI151" s="22">
        <v>78686255</v>
      </c>
      <c r="AJ151" s="22">
        <v>99567203</v>
      </c>
      <c r="AK151" s="22">
        <v>18746843</v>
      </c>
      <c r="AL151" s="22">
        <v>124390</v>
      </c>
      <c r="AM151" s="22">
        <v>80695970</v>
      </c>
      <c r="AN151" s="22">
        <v>0</v>
      </c>
    </row>
    <row r="152" spans="1:40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4083363</v>
      </c>
      <c r="F152" s="22">
        <v>0</v>
      </c>
      <c r="G152" s="22">
        <v>6972088</v>
      </c>
      <c r="H152" s="22">
        <v>5193031</v>
      </c>
      <c r="I152" s="22">
        <v>682404</v>
      </c>
      <c r="J152" s="22">
        <v>0</v>
      </c>
      <c r="K152" s="22">
        <v>0</v>
      </c>
      <c r="L152" s="22">
        <v>0</v>
      </c>
      <c r="M152" s="22">
        <v>16930886</v>
      </c>
      <c r="N152" s="22">
        <v>0</v>
      </c>
      <c r="O152" s="22">
        <v>1535052</v>
      </c>
      <c r="P152" s="22">
        <v>1449839</v>
      </c>
      <c r="Q152" s="22">
        <v>179480</v>
      </c>
      <c r="R152" s="22">
        <v>0</v>
      </c>
      <c r="S152" s="22">
        <v>357013</v>
      </c>
      <c r="T152" s="22">
        <v>20452270</v>
      </c>
      <c r="U152" s="22">
        <v>2580822</v>
      </c>
      <c r="V152" s="22">
        <v>0</v>
      </c>
      <c r="W152" s="22">
        <v>3194013</v>
      </c>
      <c r="X152" s="22">
        <v>1141049</v>
      </c>
      <c r="Y152" s="22">
        <v>107444</v>
      </c>
      <c r="Z152" s="22">
        <v>0</v>
      </c>
      <c r="AA152" s="22">
        <v>0</v>
      </c>
      <c r="AB152" s="22">
        <v>0</v>
      </c>
      <c r="AC152" s="22">
        <v>7023328</v>
      </c>
      <c r="AD152" s="22">
        <v>1211172</v>
      </c>
      <c r="AE152" s="22">
        <v>891606</v>
      </c>
      <c r="AF152" s="22">
        <v>0</v>
      </c>
      <c r="AG152" s="22">
        <v>0</v>
      </c>
      <c r="AH152" s="22">
        <v>279017</v>
      </c>
      <c r="AI152" s="22">
        <v>9405123</v>
      </c>
      <c r="AJ152" s="22">
        <v>11047147</v>
      </c>
      <c r="AK152" s="22">
        <v>1215503</v>
      </c>
      <c r="AL152" s="22">
        <v>982410</v>
      </c>
      <c r="AM152" s="22">
        <v>8849234</v>
      </c>
      <c r="AN152" s="22">
        <v>0</v>
      </c>
    </row>
    <row r="153" spans="1:40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14876144</v>
      </c>
      <c r="F153" s="22">
        <v>0</v>
      </c>
      <c r="G153" s="22">
        <v>12258579</v>
      </c>
      <c r="H153" s="22">
        <v>1793541</v>
      </c>
      <c r="I153" s="22">
        <v>0</v>
      </c>
      <c r="J153" s="22">
        <v>0</v>
      </c>
      <c r="K153" s="22">
        <v>0</v>
      </c>
      <c r="L153" s="22">
        <v>0</v>
      </c>
      <c r="M153" s="22">
        <v>28928264</v>
      </c>
      <c r="N153" s="22">
        <v>0</v>
      </c>
      <c r="O153" s="22">
        <v>11860773</v>
      </c>
      <c r="P153" s="22">
        <v>839309</v>
      </c>
      <c r="Q153" s="22">
        <v>736779</v>
      </c>
      <c r="R153" s="22">
        <v>1782246</v>
      </c>
      <c r="S153" s="22">
        <v>604901</v>
      </c>
      <c r="T153" s="22">
        <v>44752272</v>
      </c>
      <c r="U153" s="22">
        <v>7705541</v>
      </c>
      <c r="V153" s="22">
        <v>0</v>
      </c>
      <c r="W153" s="22">
        <v>4281881</v>
      </c>
      <c r="X153" s="22">
        <v>980868</v>
      </c>
      <c r="Y153" s="22">
        <v>0</v>
      </c>
      <c r="Z153" s="22">
        <v>0</v>
      </c>
      <c r="AA153" s="22">
        <v>0</v>
      </c>
      <c r="AB153" s="22">
        <v>0</v>
      </c>
      <c r="AC153" s="22">
        <v>12968290</v>
      </c>
      <c r="AD153" s="22">
        <v>4860102</v>
      </c>
      <c r="AE153" s="22">
        <v>536071</v>
      </c>
      <c r="AF153" s="22">
        <v>0</v>
      </c>
      <c r="AG153" s="22">
        <v>1099522</v>
      </c>
      <c r="AH153" s="22">
        <v>487311</v>
      </c>
      <c r="AI153" s="22">
        <v>19951296</v>
      </c>
      <c r="AJ153" s="22">
        <v>24800976</v>
      </c>
      <c r="AK153" s="22">
        <v>3855091</v>
      </c>
      <c r="AL153" s="22">
        <v>0</v>
      </c>
      <c r="AM153" s="22">
        <v>20945885</v>
      </c>
      <c r="AN153" s="22">
        <v>0</v>
      </c>
    </row>
    <row r="154" spans="1:40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81989403</v>
      </c>
      <c r="F154" s="22">
        <v>0</v>
      </c>
      <c r="G154" s="22">
        <v>41120571</v>
      </c>
      <c r="H154" s="22">
        <v>26325708</v>
      </c>
      <c r="I154" s="22">
        <v>0</v>
      </c>
      <c r="J154" s="22">
        <v>0</v>
      </c>
      <c r="K154" s="22">
        <v>0</v>
      </c>
      <c r="L154" s="22">
        <v>0</v>
      </c>
      <c r="M154" s="22">
        <v>149435682</v>
      </c>
      <c r="N154" s="22">
        <v>2744471</v>
      </c>
      <c r="O154" s="22">
        <v>66520971</v>
      </c>
      <c r="P154" s="22">
        <v>19181668</v>
      </c>
      <c r="Q154" s="22">
        <v>4242675</v>
      </c>
      <c r="R154" s="22">
        <v>3597133</v>
      </c>
      <c r="S154" s="22">
        <v>1966275</v>
      </c>
      <c r="T154" s="22">
        <v>247688875</v>
      </c>
      <c r="U154" s="22">
        <v>49365963</v>
      </c>
      <c r="V154" s="22">
        <v>0</v>
      </c>
      <c r="W154" s="22">
        <v>16388610</v>
      </c>
      <c r="X154" s="22">
        <v>11025467</v>
      </c>
      <c r="Y154" s="22">
        <v>0</v>
      </c>
      <c r="Z154" s="22">
        <v>0</v>
      </c>
      <c r="AA154" s="22">
        <v>0</v>
      </c>
      <c r="AB154" s="22">
        <v>0</v>
      </c>
      <c r="AC154" s="22">
        <v>76780040</v>
      </c>
      <c r="AD154" s="22">
        <v>22236810</v>
      </c>
      <c r="AE154" s="22">
        <v>11674987</v>
      </c>
      <c r="AF154" s="22">
        <v>0</v>
      </c>
      <c r="AG154" s="22">
        <v>2518037</v>
      </c>
      <c r="AH154" s="22">
        <v>1161412</v>
      </c>
      <c r="AI154" s="22">
        <v>114371286</v>
      </c>
      <c r="AJ154" s="22">
        <v>133317589</v>
      </c>
      <c r="AK154" s="22">
        <v>22208719</v>
      </c>
      <c r="AL154" s="22">
        <v>3254404</v>
      </c>
      <c r="AM154" s="22">
        <v>107854466</v>
      </c>
      <c r="AN154" s="22">
        <v>0</v>
      </c>
    </row>
    <row r="155" spans="1:40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17732103</v>
      </c>
      <c r="F155" s="22">
        <v>0</v>
      </c>
      <c r="G155" s="22">
        <v>10196006</v>
      </c>
      <c r="H155" s="22">
        <v>5083565</v>
      </c>
      <c r="I155" s="22">
        <v>4297622</v>
      </c>
      <c r="J155" s="22">
        <v>0</v>
      </c>
      <c r="K155" s="22">
        <v>0</v>
      </c>
      <c r="L155" s="22">
        <v>0</v>
      </c>
      <c r="M155" s="22">
        <v>37309296</v>
      </c>
      <c r="N155" s="22">
        <v>0</v>
      </c>
      <c r="O155" s="22">
        <v>18487965</v>
      </c>
      <c r="P155" s="22">
        <v>5152140</v>
      </c>
      <c r="Q155" s="22">
        <v>2525141</v>
      </c>
      <c r="R155" s="22">
        <v>7967311</v>
      </c>
      <c r="S155" s="22">
        <v>2660670</v>
      </c>
      <c r="T155" s="22">
        <v>74102523</v>
      </c>
      <c r="U155" s="22">
        <v>8652072</v>
      </c>
      <c r="V155" s="22">
        <v>0</v>
      </c>
      <c r="W155" s="22">
        <v>2166705</v>
      </c>
      <c r="X155" s="22">
        <v>1143932</v>
      </c>
      <c r="Y155" s="22">
        <v>940478</v>
      </c>
      <c r="Z155" s="22">
        <v>0</v>
      </c>
      <c r="AA155" s="22">
        <v>0</v>
      </c>
      <c r="AB155" s="22">
        <v>0</v>
      </c>
      <c r="AC155" s="22">
        <v>12903187</v>
      </c>
      <c r="AD155" s="22">
        <v>5518614</v>
      </c>
      <c r="AE155" s="22">
        <v>3155511</v>
      </c>
      <c r="AF155" s="22">
        <v>0</v>
      </c>
      <c r="AG155" s="22">
        <v>2017857</v>
      </c>
      <c r="AH155" s="22">
        <v>1514124</v>
      </c>
      <c r="AI155" s="22">
        <v>25109293</v>
      </c>
      <c r="AJ155" s="22">
        <v>48993230</v>
      </c>
      <c r="AK155" s="22">
        <v>2412147</v>
      </c>
      <c r="AL155" s="22">
        <v>0</v>
      </c>
      <c r="AM155" s="22">
        <v>46581083</v>
      </c>
      <c r="AN155" s="22">
        <v>0</v>
      </c>
    </row>
    <row r="156" spans="1:40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12147684</v>
      </c>
      <c r="F156" s="22">
        <v>0</v>
      </c>
      <c r="G156" s="22">
        <v>9685011</v>
      </c>
      <c r="H156" s="22">
        <v>3803983</v>
      </c>
      <c r="I156" s="22">
        <v>1342876</v>
      </c>
      <c r="J156" s="22">
        <v>0</v>
      </c>
      <c r="K156" s="22">
        <v>0</v>
      </c>
      <c r="L156" s="22">
        <v>0</v>
      </c>
      <c r="M156" s="22">
        <v>26979554</v>
      </c>
      <c r="N156" s="22">
        <v>284929</v>
      </c>
      <c r="O156" s="22">
        <v>20298411</v>
      </c>
      <c r="P156" s="22">
        <v>1562338</v>
      </c>
      <c r="Q156" s="22">
        <v>562559</v>
      </c>
      <c r="R156" s="22">
        <v>996847</v>
      </c>
      <c r="S156" s="22">
        <v>1259303</v>
      </c>
      <c r="T156" s="22">
        <v>51943941</v>
      </c>
      <c r="U156" s="22">
        <v>8772935</v>
      </c>
      <c r="V156" s="22">
        <v>0</v>
      </c>
      <c r="W156" s="22">
        <v>2329823</v>
      </c>
      <c r="X156" s="22">
        <v>1251997</v>
      </c>
      <c r="Y156" s="22">
        <v>485607</v>
      </c>
      <c r="Z156" s="22">
        <v>0</v>
      </c>
      <c r="AA156" s="22">
        <v>0</v>
      </c>
      <c r="AB156" s="22">
        <v>0</v>
      </c>
      <c r="AC156" s="22">
        <v>12840362</v>
      </c>
      <c r="AD156" s="22">
        <v>7511624</v>
      </c>
      <c r="AE156" s="22">
        <v>823727</v>
      </c>
      <c r="AF156" s="22">
        <v>0</v>
      </c>
      <c r="AG156" s="22">
        <v>435756</v>
      </c>
      <c r="AH156" s="22">
        <v>675036</v>
      </c>
      <c r="AI156" s="22">
        <v>22286505</v>
      </c>
      <c r="AJ156" s="22">
        <v>29657436</v>
      </c>
      <c r="AK156" s="22">
        <v>1850935</v>
      </c>
      <c r="AL156" s="22">
        <v>1455291</v>
      </c>
      <c r="AM156" s="22">
        <v>26351210</v>
      </c>
      <c r="AN156" s="22">
        <v>0</v>
      </c>
    </row>
    <row r="157" spans="1:40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11436630</v>
      </c>
      <c r="F157" s="22">
        <v>0</v>
      </c>
      <c r="G157" s="22">
        <v>24790462</v>
      </c>
      <c r="H157" s="22">
        <v>20029882</v>
      </c>
      <c r="I157" s="22">
        <v>2804913</v>
      </c>
      <c r="J157" s="22">
        <v>0</v>
      </c>
      <c r="K157" s="22">
        <v>0</v>
      </c>
      <c r="L157" s="22">
        <v>0</v>
      </c>
      <c r="M157" s="22">
        <v>59061887</v>
      </c>
      <c r="N157" s="22">
        <v>0</v>
      </c>
      <c r="O157" s="22">
        <v>18013547</v>
      </c>
      <c r="P157" s="22">
        <v>4075302</v>
      </c>
      <c r="Q157" s="22">
        <v>5113777</v>
      </c>
      <c r="R157" s="22">
        <v>5653362</v>
      </c>
      <c r="S157" s="22">
        <v>1392447</v>
      </c>
      <c r="T157" s="22">
        <v>93310322</v>
      </c>
      <c r="U157" s="22">
        <v>6691556</v>
      </c>
      <c r="V157" s="22">
        <v>0</v>
      </c>
      <c r="W157" s="22">
        <v>8651950</v>
      </c>
      <c r="X157" s="22">
        <v>8719900</v>
      </c>
      <c r="Y157" s="22">
        <v>774209</v>
      </c>
      <c r="Z157" s="22">
        <v>0</v>
      </c>
      <c r="AA157" s="22">
        <v>0</v>
      </c>
      <c r="AB157" s="22">
        <v>0</v>
      </c>
      <c r="AC157" s="22">
        <v>24837615</v>
      </c>
      <c r="AD157" s="22">
        <v>10774052</v>
      </c>
      <c r="AE157" s="22">
        <v>2319610</v>
      </c>
      <c r="AF157" s="22">
        <v>0</v>
      </c>
      <c r="AG157" s="22">
        <v>3173384</v>
      </c>
      <c r="AH157" s="22">
        <v>894758</v>
      </c>
      <c r="AI157" s="22">
        <v>41999419</v>
      </c>
      <c r="AJ157" s="22">
        <v>51310903</v>
      </c>
      <c r="AK157" s="22">
        <v>3294363</v>
      </c>
      <c r="AL157" s="22">
        <v>3203547</v>
      </c>
      <c r="AM157" s="22">
        <v>44812993</v>
      </c>
      <c r="AN157" s="22"/>
    </row>
    <row r="158" spans="1:40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46698374</v>
      </c>
      <c r="F158" s="22">
        <v>0</v>
      </c>
      <c r="G158" s="22">
        <v>15424188</v>
      </c>
      <c r="H158" s="22">
        <v>46163129</v>
      </c>
      <c r="I158" s="22">
        <v>3792720</v>
      </c>
      <c r="J158" s="22">
        <v>0</v>
      </c>
      <c r="K158" s="22">
        <v>4422217</v>
      </c>
      <c r="L158" s="22">
        <v>0</v>
      </c>
      <c r="M158" s="22">
        <v>116500628</v>
      </c>
      <c r="N158" s="22">
        <v>5357938</v>
      </c>
      <c r="O158" s="22">
        <v>26472204</v>
      </c>
      <c r="P158" s="22">
        <v>11922971</v>
      </c>
      <c r="Q158" s="22">
        <v>6494675</v>
      </c>
      <c r="R158" s="22">
        <v>0</v>
      </c>
      <c r="S158" s="22">
        <v>2057588</v>
      </c>
      <c r="T158" s="22">
        <v>168806004</v>
      </c>
      <c r="U158" s="22">
        <v>31380086</v>
      </c>
      <c r="V158" s="22">
        <v>0</v>
      </c>
      <c r="W158" s="22">
        <v>7313322</v>
      </c>
      <c r="X158" s="22">
        <v>6988597</v>
      </c>
      <c r="Y158" s="22">
        <v>939889</v>
      </c>
      <c r="Z158" s="22">
        <v>0</v>
      </c>
      <c r="AA158" s="22">
        <v>2310542</v>
      </c>
      <c r="AB158" s="22">
        <v>0</v>
      </c>
      <c r="AC158" s="22">
        <v>48932436</v>
      </c>
      <c r="AD158" s="22">
        <v>10226816</v>
      </c>
      <c r="AE158" s="22">
        <v>5895798</v>
      </c>
      <c r="AF158" s="22">
        <v>0</v>
      </c>
      <c r="AG158" s="22">
        <v>0</v>
      </c>
      <c r="AH158" s="22">
        <v>1102037</v>
      </c>
      <c r="AI158" s="22">
        <v>66157087</v>
      </c>
      <c r="AJ158" s="22">
        <v>102648917</v>
      </c>
      <c r="AK158" s="22">
        <v>26033620</v>
      </c>
      <c r="AL158" s="22">
        <v>35818000</v>
      </c>
      <c r="AM158" s="22">
        <v>40797297</v>
      </c>
      <c r="AN158" s="22">
        <v>0</v>
      </c>
    </row>
    <row r="159" spans="1:40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16039284</v>
      </c>
      <c r="F159" s="22">
        <v>0</v>
      </c>
      <c r="G159" s="22">
        <v>12586886</v>
      </c>
      <c r="H159" s="22">
        <v>7703951</v>
      </c>
      <c r="I159" s="22">
        <v>2242943</v>
      </c>
      <c r="J159" s="22">
        <v>0</v>
      </c>
      <c r="K159" s="22">
        <v>0</v>
      </c>
      <c r="L159" s="22">
        <v>0</v>
      </c>
      <c r="M159" s="22">
        <v>38573064</v>
      </c>
      <c r="N159" s="22">
        <v>2777822</v>
      </c>
      <c r="O159" s="22">
        <v>17631284</v>
      </c>
      <c r="P159" s="22">
        <v>3929074</v>
      </c>
      <c r="Q159" s="22">
        <v>519397</v>
      </c>
      <c r="R159" s="22">
        <v>2278503</v>
      </c>
      <c r="S159" s="22">
        <v>1076702</v>
      </c>
      <c r="T159" s="22">
        <v>66785846</v>
      </c>
      <c r="U159" s="22">
        <v>11961491</v>
      </c>
      <c r="V159" s="22">
        <v>0</v>
      </c>
      <c r="W159" s="22">
        <v>3964917</v>
      </c>
      <c r="X159" s="22">
        <v>2170012</v>
      </c>
      <c r="Y159" s="22">
        <v>1172758</v>
      </c>
      <c r="Z159" s="22">
        <v>0</v>
      </c>
      <c r="AA159" s="22">
        <v>0</v>
      </c>
      <c r="AB159" s="22">
        <v>0</v>
      </c>
      <c r="AC159" s="22">
        <v>19269178</v>
      </c>
      <c r="AD159" s="22">
        <v>5398857</v>
      </c>
      <c r="AE159" s="22">
        <v>2297538</v>
      </c>
      <c r="AF159" s="22">
        <v>0</v>
      </c>
      <c r="AG159" s="22">
        <v>1331302</v>
      </c>
      <c r="AH159" s="22">
        <v>689244</v>
      </c>
      <c r="AI159" s="22">
        <v>28986119</v>
      </c>
      <c r="AJ159" s="22">
        <v>37799727</v>
      </c>
      <c r="AK159" s="22">
        <v>304471</v>
      </c>
      <c r="AL159" s="22">
        <v>0</v>
      </c>
      <c r="AM159" s="22">
        <v>37495256</v>
      </c>
      <c r="AN159" s="22"/>
    </row>
    <row r="160" spans="1:40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1555934</v>
      </c>
      <c r="F160" s="22">
        <v>0</v>
      </c>
      <c r="G160" s="22">
        <v>25775494</v>
      </c>
      <c r="H160" s="22">
        <v>2374477</v>
      </c>
      <c r="I160" s="22">
        <v>0</v>
      </c>
      <c r="J160" s="22">
        <v>0</v>
      </c>
      <c r="K160" s="22">
        <v>982428</v>
      </c>
      <c r="L160" s="22">
        <v>1720810</v>
      </c>
      <c r="M160" s="22">
        <v>32409143</v>
      </c>
      <c r="N160" s="22">
        <v>0</v>
      </c>
      <c r="O160" s="22">
        <v>12569830</v>
      </c>
      <c r="P160" s="22">
        <v>2914927</v>
      </c>
      <c r="Q160" s="22">
        <v>573772</v>
      </c>
      <c r="R160" s="22">
        <v>9057423</v>
      </c>
      <c r="S160" s="22">
        <v>1371138</v>
      </c>
      <c r="T160" s="22">
        <v>58896233</v>
      </c>
      <c r="U160" s="22">
        <v>1332352</v>
      </c>
      <c r="V160" s="22">
        <v>0</v>
      </c>
      <c r="W160" s="22">
        <v>10387351</v>
      </c>
      <c r="X160" s="22">
        <v>958620</v>
      </c>
      <c r="Y160" s="22">
        <v>0</v>
      </c>
      <c r="Z160" s="22">
        <v>0</v>
      </c>
      <c r="AA160" s="22">
        <v>214813</v>
      </c>
      <c r="AB160" s="22">
        <v>1315691</v>
      </c>
      <c r="AC160" s="22">
        <v>14208827</v>
      </c>
      <c r="AD160" s="22">
        <v>5632687</v>
      </c>
      <c r="AE160" s="22">
        <v>2008390</v>
      </c>
      <c r="AF160" s="22">
        <v>0</v>
      </c>
      <c r="AG160" s="22">
        <v>2622701</v>
      </c>
      <c r="AH160" s="22">
        <v>870242</v>
      </c>
      <c r="AI160" s="22">
        <v>25342847</v>
      </c>
      <c r="AJ160" s="22">
        <v>33553386</v>
      </c>
      <c r="AK160" s="22">
        <v>489194</v>
      </c>
      <c r="AL160" s="22">
        <v>68750</v>
      </c>
      <c r="AM160" s="22">
        <v>32995442</v>
      </c>
      <c r="AN160" s="22">
        <v>0</v>
      </c>
    </row>
    <row r="161" spans="1:40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15327663</v>
      </c>
      <c r="F161" s="22">
        <v>0</v>
      </c>
      <c r="G161" s="22">
        <v>4917983</v>
      </c>
      <c r="H161" s="22">
        <v>4787356</v>
      </c>
      <c r="I161" s="22">
        <v>4098240</v>
      </c>
      <c r="J161" s="22">
        <v>0</v>
      </c>
      <c r="K161" s="22">
        <v>0</v>
      </c>
      <c r="L161" s="22">
        <v>0</v>
      </c>
      <c r="M161" s="22">
        <v>29131242</v>
      </c>
      <c r="N161" s="22">
        <v>0</v>
      </c>
      <c r="O161" s="22">
        <v>13478173</v>
      </c>
      <c r="P161" s="22">
        <v>8907948</v>
      </c>
      <c r="Q161" s="22">
        <v>3170243</v>
      </c>
      <c r="R161" s="22">
        <v>4651425</v>
      </c>
      <c r="S161" s="22">
        <v>1211579</v>
      </c>
      <c r="T161" s="22">
        <v>60550610</v>
      </c>
      <c r="U161" s="22">
        <v>9136089</v>
      </c>
      <c r="V161" s="22">
        <v>0</v>
      </c>
      <c r="W161" s="22">
        <v>1215906</v>
      </c>
      <c r="X161" s="22">
        <v>1281570</v>
      </c>
      <c r="Y161" s="22">
        <v>771231</v>
      </c>
      <c r="Z161" s="22">
        <v>0</v>
      </c>
      <c r="AA161" s="22">
        <v>0</v>
      </c>
      <c r="AB161" s="22">
        <v>0</v>
      </c>
      <c r="AC161" s="22">
        <v>12404796</v>
      </c>
      <c r="AD161" s="22">
        <v>6346037</v>
      </c>
      <c r="AE161" s="22">
        <v>4180755</v>
      </c>
      <c r="AF161" s="22">
        <v>0</v>
      </c>
      <c r="AG161" s="22">
        <v>1570891</v>
      </c>
      <c r="AH161" s="22">
        <v>761176</v>
      </c>
      <c r="AI161" s="22">
        <v>25263655</v>
      </c>
      <c r="AJ161" s="22">
        <v>35286955</v>
      </c>
      <c r="AK161" s="22">
        <v>7427771</v>
      </c>
      <c r="AL161" s="22">
        <v>0</v>
      </c>
      <c r="AM161" s="22">
        <v>27859184</v>
      </c>
      <c r="AN161" s="22">
        <v>0</v>
      </c>
    </row>
    <row r="162" spans="1:40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49344459</v>
      </c>
      <c r="F162" s="22">
        <v>0</v>
      </c>
      <c r="G162" s="22">
        <v>18581754</v>
      </c>
      <c r="H162" s="22">
        <v>15242374</v>
      </c>
      <c r="I162" s="22">
        <v>14334944</v>
      </c>
      <c r="J162" s="22">
        <v>0</v>
      </c>
      <c r="K162" s="22">
        <v>0</v>
      </c>
      <c r="L162" s="22">
        <v>0</v>
      </c>
      <c r="M162" s="22">
        <v>97503531</v>
      </c>
      <c r="N162" s="22">
        <v>2966035</v>
      </c>
      <c r="O162" s="22">
        <v>29773694</v>
      </c>
      <c r="P162" s="22">
        <v>5955030</v>
      </c>
      <c r="Q162" s="22">
        <v>5781758</v>
      </c>
      <c r="R162" s="22">
        <v>4972275</v>
      </c>
      <c r="S162" s="22">
        <v>3494746</v>
      </c>
      <c r="T162" s="22">
        <v>150447069</v>
      </c>
      <c r="U162" s="22">
        <v>37617500</v>
      </c>
      <c r="V162" s="22">
        <v>0</v>
      </c>
      <c r="W162" s="22">
        <v>11151101</v>
      </c>
      <c r="X162" s="22">
        <v>3469282</v>
      </c>
      <c r="Y162" s="22">
        <v>1174838</v>
      </c>
      <c r="Z162" s="22">
        <v>0</v>
      </c>
      <c r="AA162" s="22">
        <v>0</v>
      </c>
      <c r="AB162" s="22">
        <v>0</v>
      </c>
      <c r="AC162" s="22">
        <v>53412721</v>
      </c>
      <c r="AD162" s="22">
        <v>7750599</v>
      </c>
      <c r="AE162" s="22">
        <v>3888527</v>
      </c>
      <c r="AF162" s="22">
        <v>0</v>
      </c>
      <c r="AG162" s="22">
        <v>1514265</v>
      </c>
      <c r="AH162" s="22">
        <v>2432964</v>
      </c>
      <c r="AI162" s="22">
        <v>68999076</v>
      </c>
      <c r="AJ162" s="22">
        <v>81447993</v>
      </c>
      <c r="AK162" s="22">
        <v>4230910</v>
      </c>
      <c r="AL162" s="22">
        <v>1873539</v>
      </c>
      <c r="AM162" s="22">
        <v>75343544</v>
      </c>
      <c r="AN162" s="22">
        <v>0</v>
      </c>
    </row>
    <row r="163" spans="1:40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18504673</v>
      </c>
      <c r="F163" s="22">
        <v>0</v>
      </c>
      <c r="G163" s="22">
        <v>2990978</v>
      </c>
      <c r="H163" s="22">
        <v>5028615</v>
      </c>
      <c r="I163" s="22">
        <v>5509334</v>
      </c>
      <c r="J163" s="22">
        <v>0</v>
      </c>
      <c r="K163" s="22">
        <v>0</v>
      </c>
      <c r="L163" s="22">
        <v>996045</v>
      </c>
      <c r="M163" s="22">
        <v>33029645</v>
      </c>
      <c r="N163" s="22">
        <v>6529</v>
      </c>
      <c r="O163" s="22">
        <v>16007792</v>
      </c>
      <c r="P163" s="22">
        <v>1082701</v>
      </c>
      <c r="Q163" s="22">
        <v>780706</v>
      </c>
      <c r="R163" s="22">
        <v>442310</v>
      </c>
      <c r="S163" s="22">
        <v>2157879</v>
      </c>
      <c r="T163" s="22">
        <v>53507562</v>
      </c>
      <c r="U163" s="22">
        <v>11095654</v>
      </c>
      <c r="V163" s="22">
        <v>0</v>
      </c>
      <c r="W163" s="22">
        <v>1092738</v>
      </c>
      <c r="X163" s="22">
        <v>1490385</v>
      </c>
      <c r="Y163" s="22">
        <v>481186</v>
      </c>
      <c r="Z163" s="22">
        <v>0</v>
      </c>
      <c r="AA163" s="22">
        <v>0</v>
      </c>
      <c r="AB163" s="22">
        <v>280865</v>
      </c>
      <c r="AC163" s="22">
        <v>14440828</v>
      </c>
      <c r="AD163" s="22">
        <v>7345775</v>
      </c>
      <c r="AE163" s="22">
        <v>692771</v>
      </c>
      <c r="AF163" s="22">
        <v>0</v>
      </c>
      <c r="AG163" s="22">
        <v>220495</v>
      </c>
      <c r="AH163" s="22">
        <v>1535128</v>
      </c>
      <c r="AI163" s="22">
        <v>24234997</v>
      </c>
      <c r="AJ163" s="22">
        <v>29272565</v>
      </c>
      <c r="AK163" s="22">
        <v>3565867</v>
      </c>
      <c r="AL163" s="22">
        <v>365045</v>
      </c>
      <c r="AM163" s="22">
        <v>25341653</v>
      </c>
      <c r="AN163" s="22">
        <v>0</v>
      </c>
    </row>
    <row r="164" spans="1:40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18870568</v>
      </c>
      <c r="F164" s="22">
        <v>0</v>
      </c>
      <c r="G164" s="22">
        <v>14295130</v>
      </c>
      <c r="H164" s="22">
        <v>9934707</v>
      </c>
      <c r="I164" s="22">
        <v>4037184</v>
      </c>
      <c r="J164" s="22">
        <v>0</v>
      </c>
      <c r="K164" s="22">
        <v>0</v>
      </c>
      <c r="L164" s="22">
        <v>0</v>
      </c>
      <c r="M164" s="22">
        <v>47137589</v>
      </c>
      <c r="N164" s="22">
        <v>0</v>
      </c>
      <c r="O164" s="22">
        <v>6383458</v>
      </c>
      <c r="P164" s="22">
        <v>2520203</v>
      </c>
      <c r="Q164" s="22">
        <v>3651512</v>
      </c>
      <c r="R164" s="22">
        <v>1178842</v>
      </c>
      <c r="S164" s="22">
        <v>657175</v>
      </c>
      <c r="T164" s="22">
        <v>61528779</v>
      </c>
      <c r="U164" s="22">
        <v>12442485</v>
      </c>
      <c r="V164" s="22">
        <v>0</v>
      </c>
      <c r="W164" s="22">
        <v>3867351</v>
      </c>
      <c r="X164" s="22">
        <v>3789632</v>
      </c>
      <c r="Y164" s="22">
        <v>633947</v>
      </c>
      <c r="Z164" s="22">
        <v>0</v>
      </c>
      <c r="AA164" s="22">
        <v>0</v>
      </c>
      <c r="AB164" s="22">
        <v>0</v>
      </c>
      <c r="AC164" s="22">
        <v>20733415</v>
      </c>
      <c r="AD164" s="22">
        <v>3664901</v>
      </c>
      <c r="AE164" s="22">
        <v>1595322</v>
      </c>
      <c r="AF164" s="22">
        <v>0</v>
      </c>
      <c r="AG164" s="22">
        <v>864931</v>
      </c>
      <c r="AH164" s="22">
        <v>316036</v>
      </c>
      <c r="AI164" s="22">
        <v>27174605</v>
      </c>
      <c r="AJ164" s="22">
        <v>34354174</v>
      </c>
      <c r="AK164" s="22">
        <v>1061433</v>
      </c>
      <c r="AL164" s="22">
        <v>1005685</v>
      </c>
      <c r="AM164" s="22">
        <v>32287056</v>
      </c>
      <c r="AN164" s="22">
        <v>0</v>
      </c>
    </row>
    <row r="165" spans="1:40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46855641</v>
      </c>
      <c r="F165" s="22">
        <v>0</v>
      </c>
      <c r="G165" s="22">
        <v>34436295</v>
      </c>
      <c r="H165" s="22">
        <v>19750061</v>
      </c>
      <c r="I165" s="22">
        <v>7005988</v>
      </c>
      <c r="J165" s="22">
        <v>0</v>
      </c>
      <c r="K165" s="22">
        <v>0</v>
      </c>
      <c r="L165" s="22">
        <v>0</v>
      </c>
      <c r="M165" s="22">
        <v>108047985</v>
      </c>
      <c r="N165" s="22">
        <v>11799878</v>
      </c>
      <c r="O165" s="22">
        <v>28137166</v>
      </c>
      <c r="P165" s="22">
        <v>8823077</v>
      </c>
      <c r="Q165" s="22">
        <v>5750872</v>
      </c>
      <c r="R165" s="22">
        <v>10056963</v>
      </c>
      <c r="S165" s="22">
        <v>2960089</v>
      </c>
      <c r="T165" s="22">
        <v>175576030</v>
      </c>
      <c r="U165" s="22">
        <v>26580483</v>
      </c>
      <c r="V165" s="22">
        <v>0</v>
      </c>
      <c r="W165" s="22">
        <v>13815993</v>
      </c>
      <c r="X165" s="22">
        <v>6549908</v>
      </c>
      <c r="Y165" s="22">
        <v>2075403</v>
      </c>
      <c r="Z165" s="22">
        <v>0</v>
      </c>
      <c r="AA165" s="22">
        <v>0</v>
      </c>
      <c r="AB165" s="22">
        <v>0</v>
      </c>
      <c r="AC165" s="22">
        <v>49021787</v>
      </c>
      <c r="AD165" s="22">
        <v>9227839</v>
      </c>
      <c r="AE165" s="22">
        <v>4908407</v>
      </c>
      <c r="AF165" s="22">
        <v>0</v>
      </c>
      <c r="AG165" s="22">
        <v>6438789</v>
      </c>
      <c r="AH165" s="22">
        <v>2026354</v>
      </c>
      <c r="AI165" s="22">
        <v>71623176</v>
      </c>
      <c r="AJ165" s="22">
        <v>103952854</v>
      </c>
      <c r="AK165" s="22">
        <v>7966722</v>
      </c>
      <c r="AL165" s="22">
        <v>1469572</v>
      </c>
      <c r="AM165" s="22">
        <v>94516560</v>
      </c>
      <c r="AN165" s="22">
        <v>0</v>
      </c>
    </row>
    <row r="166" spans="1:40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6626885</v>
      </c>
      <c r="F166" s="22">
        <v>0</v>
      </c>
      <c r="G166" s="22">
        <v>4627119</v>
      </c>
      <c r="H166" s="22">
        <v>3784075</v>
      </c>
      <c r="I166" s="22">
        <v>399503</v>
      </c>
      <c r="J166" s="22">
        <v>0</v>
      </c>
      <c r="K166" s="22">
        <v>0</v>
      </c>
      <c r="L166" s="22">
        <v>282597</v>
      </c>
      <c r="M166" s="22">
        <v>15720179</v>
      </c>
      <c r="N166" s="22">
        <v>0</v>
      </c>
      <c r="O166" s="22">
        <v>1621644</v>
      </c>
      <c r="P166" s="22">
        <v>1523561</v>
      </c>
      <c r="Q166" s="22">
        <v>200466</v>
      </c>
      <c r="R166" s="22">
        <v>779436</v>
      </c>
      <c r="S166" s="22">
        <v>221289</v>
      </c>
      <c r="T166" s="22">
        <v>20066575</v>
      </c>
      <c r="U166" s="22">
        <v>2520400</v>
      </c>
      <c r="V166" s="22">
        <v>0</v>
      </c>
      <c r="W166" s="22">
        <v>1857489</v>
      </c>
      <c r="X166" s="22">
        <v>1432187</v>
      </c>
      <c r="Y166" s="22">
        <v>101528</v>
      </c>
      <c r="Z166" s="22">
        <v>0</v>
      </c>
      <c r="AA166" s="22">
        <v>0</v>
      </c>
      <c r="AB166" s="22">
        <v>227314</v>
      </c>
      <c r="AC166" s="22">
        <v>6138918</v>
      </c>
      <c r="AD166" s="22">
        <v>382130</v>
      </c>
      <c r="AE166" s="22">
        <v>577063</v>
      </c>
      <c r="AF166" s="22">
        <v>0</v>
      </c>
      <c r="AG166" s="22">
        <v>251008</v>
      </c>
      <c r="AH166" s="22">
        <v>117599</v>
      </c>
      <c r="AI166" s="22">
        <v>7466718</v>
      </c>
      <c r="AJ166" s="22">
        <v>12599857</v>
      </c>
      <c r="AK166" s="22">
        <v>1105834</v>
      </c>
      <c r="AL166" s="22">
        <v>0</v>
      </c>
      <c r="AM166" s="22">
        <v>11494023</v>
      </c>
      <c r="AN166" s="22">
        <v>0</v>
      </c>
    </row>
    <row r="167" spans="1:40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43546404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43546404</v>
      </c>
      <c r="N167" s="22">
        <v>2902</v>
      </c>
      <c r="O167" s="22">
        <v>9236965</v>
      </c>
      <c r="P167" s="22">
        <v>2305896</v>
      </c>
      <c r="Q167" s="22">
        <v>1901031</v>
      </c>
      <c r="R167" s="22">
        <v>4500472</v>
      </c>
      <c r="S167" s="22">
        <v>1539980</v>
      </c>
      <c r="T167" s="22">
        <v>63033650</v>
      </c>
      <c r="U167" s="22">
        <v>26896375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26896375</v>
      </c>
      <c r="AD167" s="22">
        <v>2789403</v>
      </c>
      <c r="AE167" s="22">
        <v>1512004</v>
      </c>
      <c r="AF167" s="22">
        <v>0</v>
      </c>
      <c r="AG167" s="22">
        <v>1044265</v>
      </c>
      <c r="AH167" s="22">
        <v>882627</v>
      </c>
      <c r="AI167" s="22">
        <v>33124674</v>
      </c>
      <c r="AJ167" s="22">
        <v>29908976</v>
      </c>
      <c r="AK167" s="22">
        <v>3918803</v>
      </c>
      <c r="AL167" s="22">
        <v>2037365</v>
      </c>
      <c r="AM167" s="22">
        <v>23952808</v>
      </c>
      <c r="AN167" s="22">
        <v>0</v>
      </c>
    </row>
    <row r="168" spans="1:40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46702463</v>
      </c>
      <c r="F168" s="22">
        <v>0</v>
      </c>
      <c r="G168" s="22">
        <v>99051973</v>
      </c>
      <c r="H168" s="22">
        <v>40620559</v>
      </c>
      <c r="I168" s="22">
        <v>0</v>
      </c>
      <c r="J168" s="22">
        <v>0</v>
      </c>
      <c r="K168" s="22">
        <v>0</v>
      </c>
      <c r="L168" s="22">
        <v>0</v>
      </c>
      <c r="M168" s="22">
        <v>186374995</v>
      </c>
      <c r="N168" s="22">
        <v>368958</v>
      </c>
      <c r="O168" s="22">
        <v>60123129</v>
      </c>
      <c r="P168" s="22">
        <v>9137772</v>
      </c>
      <c r="Q168" s="22">
        <v>2669024</v>
      </c>
      <c r="R168" s="22">
        <v>15849521</v>
      </c>
      <c r="S168" s="22">
        <v>4645076</v>
      </c>
      <c r="T168" s="22">
        <v>279168475</v>
      </c>
      <c r="U168" s="22">
        <v>33844957</v>
      </c>
      <c r="V168" s="22">
        <v>0</v>
      </c>
      <c r="W168" s="22">
        <v>28308950</v>
      </c>
      <c r="X168" s="22">
        <v>12633013</v>
      </c>
      <c r="Y168" s="22">
        <v>0</v>
      </c>
      <c r="Z168" s="22">
        <v>0</v>
      </c>
      <c r="AA168" s="22">
        <v>0</v>
      </c>
      <c r="AB168" s="22">
        <v>0</v>
      </c>
      <c r="AC168" s="22">
        <v>74786920</v>
      </c>
      <c r="AD168" s="22">
        <v>15787673</v>
      </c>
      <c r="AE168" s="22">
        <v>5223495</v>
      </c>
      <c r="AF168" s="22">
        <v>0</v>
      </c>
      <c r="AG168" s="22">
        <v>6009437</v>
      </c>
      <c r="AH168" s="22">
        <v>2529806</v>
      </c>
      <c r="AI168" s="22">
        <v>104337331</v>
      </c>
      <c r="AJ168" s="22">
        <v>174831144</v>
      </c>
      <c r="AK168" s="22">
        <v>21247941</v>
      </c>
      <c r="AL168" s="22">
        <v>0</v>
      </c>
      <c r="AM168" s="22">
        <v>153583203</v>
      </c>
      <c r="AN168" s="22"/>
    </row>
    <row r="169" spans="1:40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7250848</v>
      </c>
      <c r="F169" s="22">
        <v>0</v>
      </c>
      <c r="G169" s="22">
        <v>5190272</v>
      </c>
      <c r="H169" s="22">
        <v>2535774</v>
      </c>
      <c r="I169" s="22">
        <v>637825</v>
      </c>
      <c r="J169" s="22">
        <v>0</v>
      </c>
      <c r="K169" s="22">
        <v>520969</v>
      </c>
      <c r="L169" s="22">
        <v>1311367</v>
      </c>
      <c r="M169" s="22">
        <v>17447055</v>
      </c>
      <c r="N169" s="22">
        <v>0</v>
      </c>
      <c r="O169" s="22">
        <v>1112010</v>
      </c>
      <c r="P169" s="22">
        <v>2390556</v>
      </c>
      <c r="Q169" s="22">
        <v>842238</v>
      </c>
      <c r="R169" s="22">
        <v>558813</v>
      </c>
      <c r="S169" s="22">
        <v>499746</v>
      </c>
      <c r="T169" s="22">
        <v>22850418</v>
      </c>
      <c r="U169" s="22">
        <v>5865021</v>
      </c>
      <c r="V169" s="22">
        <v>0</v>
      </c>
      <c r="W169" s="22">
        <v>2111559</v>
      </c>
      <c r="X169" s="22">
        <v>1654038</v>
      </c>
      <c r="Y169" s="22">
        <v>406092</v>
      </c>
      <c r="Z169" s="22">
        <v>0</v>
      </c>
      <c r="AA169" s="22">
        <v>37835</v>
      </c>
      <c r="AB169" s="22">
        <v>1282151</v>
      </c>
      <c r="AC169" s="22">
        <v>11356696</v>
      </c>
      <c r="AD169" s="22">
        <v>335301</v>
      </c>
      <c r="AE169" s="22">
        <v>1746581</v>
      </c>
      <c r="AF169" s="22">
        <v>0</v>
      </c>
      <c r="AG169" s="22">
        <v>308675</v>
      </c>
      <c r="AH169" s="22">
        <v>374977</v>
      </c>
      <c r="AI169" s="22">
        <v>14122230</v>
      </c>
      <c r="AJ169" s="22">
        <v>8728188</v>
      </c>
      <c r="AK169" s="22">
        <v>248406</v>
      </c>
      <c r="AL169" s="22">
        <v>124077</v>
      </c>
      <c r="AM169" s="22">
        <v>8355705</v>
      </c>
      <c r="AN169" s="22">
        <v>0</v>
      </c>
    </row>
    <row r="170" spans="1:40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11137622</v>
      </c>
      <c r="F170" s="22">
        <v>0</v>
      </c>
      <c r="G170" s="22">
        <v>5659741</v>
      </c>
      <c r="H170" s="22">
        <v>9407469</v>
      </c>
      <c r="I170" s="22">
        <v>0</v>
      </c>
      <c r="J170" s="22">
        <v>0</v>
      </c>
      <c r="K170" s="22">
        <v>0</v>
      </c>
      <c r="L170" s="22">
        <v>0</v>
      </c>
      <c r="M170" s="22">
        <v>26204832</v>
      </c>
      <c r="N170" s="22">
        <v>0</v>
      </c>
      <c r="O170" s="22">
        <v>10131480</v>
      </c>
      <c r="P170" s="22">
        <v>1971978</v>
      </c>
      <c r="Q170" s="22">
        <v>437860</v>
      </c>
      <c r="R170" s="22">
        <v>0</v>
      </c>
      <c r="S170" s="22">
        <v>207633</v>
      </c>
      <c r="T170" s="22">
        <v>38953783</v>
      </c>
      <c r="U170" s="22">
        <v>6909059</v>
      </c>
      <c r="V170" s="22">
        <v>0</v>
      </c>
      <c r="W170" s="22">
        <v>2953757</v>
      </c>
      <c r="X170" s="22">
        <v>2173929</v>
      </c>
      <c r="Y170" s="22">
        <v>0</v>
      </c>
      <c r="Z170" s="22">
        <v>0</v>
      </c>
      <c r="AA170" s="22">
        <v>0</v>
      </c>
      <c r="AB170" s="22">
        <v>0</v>
      </c>
      <c r="AC170" s="22">
        <v>12036745</v>
      </c>
      <c r="AD170" s="22">
        <v>3588087</v>
      </c>
      <c r="AE170" s="22">
        <v>1367991</v>
      </c>
      <c r="AF170" s="22">
        <v>0</v>
      </c>
      <c r="AG170" s="22">
        <v>0</v>
      </c>
      <c r="AH170" s="22">
        <v>174312</v>
      </c>
      <c r="AI170" s="22">
        <v>17167135</v>
      </c>
      <c r="AJ170" s="22">
        <v>21786648</v>
      </c>
      <c r="AK170" s="22">
        <v>147982</v>
      </c>
      <c r="AL170" s="22">
        <v>0</v>
      </c>
      <c r="AM170" s="22">
        <v>21638666</v>
      </c>
      <c r="AN170" s="22">
        <v>0</v>
      </c>
    </row>
    <row r="171" spans="1:40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51419852</v>
      </c>
      <c r="F171" s="22">
        <v>0</v>
      </c>
      <c r="G171" s="22">
        <v>23889313</v>
      </c>
      <c r="H171" s="22">
        <v>28974241</v>
      </c>
      <c r="I171" s="22">
        <v>1699863</v>
      </c>
      <c r="J171" s="22">
        <v>0</v>
      </c>
      <c r="K171" s="22">
        <v>0</v>
      </c>
      <c r="L171" s="22">
        <v>0</v>
      </c>
      <c r="M171" s="22">
        <v>105983269</v>
      </c>
      <c r="N171" s="22">
        <v>0</v>
      </c>
      <c r="O171" s="22">
        <v>28317459</v>
      </c>
      <c r="P171" s="22">
        <v>6664821</v>
      </c>
      <c r="Q171" s="22">
        <v>4122284</v>
      </c>
      <c r="R171" s="22">
        <v>3981677</v>
      </c>
      <c r="S171" s="22">
        <v>4498350</v>
      </c>
      <c r="T171" s="22">
        <v>153567860</v>
      </c>
      <c r="U171" s="22">
        <v>38684036</v>
      </c>
      <c r="V171" s="22">
        <v>0</v>
      </c>
      <c r="W171" s="22">
        <v>9157718</v>
      </c>
      <c r="X171" s="22">
        <v>5972459</v>
      </c>
      <c r="Y171" s="22">
        <v>404626</v>
      </c>
      <c r="Z171" s="22">
        <v>0</v>
      </c>
      <c r="AA171" s="22">
        <v>0</v>
      </c>
      <c r="AB171" s="22">
        <v>0</v>
      </c>
      <c r="AC171" s="22">
        <v>54218839</v>
      </c>
      <c r="AD171" s="22">
        <v>13085568</v>
      </c>
      <c r="AE171" s="22">
        <v>3338349</v>
      </c>
      <c r="AF171" s="22">
        <v>0</v>
      </c>
      <c r="AG171" s="22">
        <v>2817541</v>
      </c>
      <c r="AH171" s="22">
        <v>3044342</v>
      </c>
      <c r="AI171" s="22">
        <v>76504639</v>
      </c>
      <c r="AJ171" s="22">
        <v>77063221</v>
      </c>
      <c r="AK171" s="22">
        <v>7508951</v>
      </c>
      <c r="AL171" s="22">
        <v>1278030</v>
      </c>
      <c r="AM171" s="22">
        <v>68276240</v>
      </c>
      <c r="AN171" s="22">
        <v>0</v>
      </c>
    </row>
    <row r="172" spans="1:40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4856820</v>
      </c>
      <c r="F172" s="22">
        <v>0</v>
      </c>
      <c r="G172" s="22">
        <v>3628480</v>
      </c>
      <c r="H172" s="22">
        <v>915671</v>
      </c>
      <c r="I172" s="22">
        <v>0</v>
      </c>
      <c r="J172" s="22">
        <v>0</v>
      </c>
      <c r="K172" s="22">
        <v>0</v>
      </c>
      <c r="L172" s="22">
        <v>0</v>
      </c>
      <c r="M172" s="22">
        <v>9400971</v>
      </c>
      <c r="N172" s="22">
        <v>0</v>
      </c>
      <c r="O172" s="22">
        <v>1535838</v>
      </c>
      <c r="P172" s="22">
        <v>545360</v>
      </c>
      <c r="Q172" s="22">
        <v>980579</v>
      </c>
      <c r="R172" s="22">
        <v>44705</v>
      </c>
      <c r="S172" s="22">
        <v>234189</v>
      </c>
      <c r="T172" s="22">
        <v>12741642</v>
      </c>
      <c r="U172" s="22">
        <v>3947932</v>
      </c>
      <c r="V172" s="22">
        <v>0</v>
      </c>
      <c r="W172" s="22">
        <v>1774071</v>
      </c>
      <c r="X172" s="22">
        <v>649658</v>
      </c>
      <c r="Y172" s="22">
        <v>0</v>
      </c>
      <c r="Z172" s="22">
        <v>0</v>
      </c>
      <c r="AA172" s="22">
        <v>0</v>
      </c>
      <c r="AB172" s="22">
        <v>0</v>
      </c>
      <c r="AC172" s="22">
        <v>6371661</v>
      </c>
      <c r="AD172" s="22">
        <v>503182</v>
      </c>
      <c r="AE172" s="22">
        <v>168309</v>
      </c>
      <c r="AF172" s="22">
        <v>0</v>
      </c>
      <c r="AG172" s="22">
        <v>39012</v>
      </c>
      <c r="AH172" s="22">
        <v>152992</v>
      </c>
      <c r="AI172" s="22">
        <v>7235156</v>
      </c>
      <c r="AJ172" s="22">
        <v>5506486</v>
      </c>
      <c r="AK172" s="22">
        <v>70015</v>
      </c>
      <c r="AL172" s="22">
        <v>0</v>
      </c>
      <c r="AM172" s="22">
        <v>5436471</v>
      </c>
      <c r="AN172" s="22">
        <v>0</v>
      </c>
    </row>
    <row r="173" spans="1:40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73770482</v>
      </c>
      <c r="F173" s="22">
        <v>0</v>
      </c>
      <c r="G173" s="22">
        <v>17111432</v>
      </c>
      <c r="H173" s="22">
        <v>17605146</v>
      </c>
      <c r="I173" s="22">
        <v>4729560</v>
      </c>
      <c r="J173" s="22">
        <v>0</v>
      </c>
      <c r="K173" s="22">
        <v>0</v>
      </c>
      <c r="L173" s="22">
        <v>0</v>
      </c>
      <c r="M173" s="22">
        <v>113216620</v>
      </c>
      <c r="N173" s="22">
        <v>0</v>
      </c>
      <c r="O173" s="22">
        <v>58184951</v>
      </c>
      <c r="P173" s="22">
        <v>9139660</v>
      </c>
      <c r="Q173" s="22">
        <v>1775999</v>
      </c>
      <c r="R173" s="22">
        <v>6735696</v>
      </c>
      <c r="S173" s="22">
        <v>4555230</v>
      </c>
      <c r="T173" s="22">
        <v>193608156</v>
      </c>
      <c r="U173" s="22">
        <v>63036711</v>
      </c>
      <c r="V173" s="22">
        <v>0</v>
      </c>
      <c r="W173" s="22">
        <v>6101029</v>
      </c>
      <c r="X173" s="22">
        <v>6334978</v>
      </c>
      <c r="Y173" s="22">
        <v>1461434</v>
      </c>
      <c r="Z173" s="22">
        <v>0</v>
      </c>
      <c r="AA173" s="22">
        <v>0</v>
      </c>
      <c r="AB173" s="22">
        <v>0</v>
      </c>
      <c r="AC173" s="22">
        <v>76934152</v>
      </c>
      <c r="AD173" s="22">
        <v>21103555</v>
      </c>
      <c r="AE173" s="22">
        <v>4475919</v>
      </c>
      <c r="AF173" s="22">
        <v>0</v>
      </c>
      <c r="AG173" s="22">
        <v>3508089</v>
      </c>
      <c r="AH173" s="22">
        <v>3047353</v>
      </c>
      <c r="AI173" s="22">
        <v>109069068</v>
      </c>
      <c r="AJ173" s="22">
        <v>84539088</v>
      </c>
      <c r="AK173" s="22">
        <v>3513691</v>
      </c>
      <c r="AL173" s="22">
        <v>2164697</v>
      </c>
      <c r="AM173" s="22">
        <v>78860700</v>
      </c>
      <c r="AN173" s="22">
        <v>0</v>
      </c>
    </row>
    <row r="174" spans="1:40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104922850</v>
      </c>
      <c r="F174" s="22">
        <v>0</v>
      </c>
      <c r="G174" s="22">
        <v>31306552</v>
      </c>
      <c r="H174" s="22">
        <v>39591947</v>
      </c>
      <c r="I174" s="22">
        <v>46273700</v>
      </c>
      <c r="J174" s="22">
        <v>0</v>
      </c>
      <c r="K174" s="22">
        <v>0</v>
      </c>
      <c r="L174" s="22">
        <v>0</v>
      </c>
      <c r="M174" s="22">
        <v>222095049</v>
      </c>
      <c r="N174" s="22">
        <v>2895467</v>
      </c>
      <c r="O174" s="22">
        <v>61910120</v>
      </c>
      <c r="P174" s="22">
        <v>12338814</v>
      </c>
      <c r="Q174" s="22">
        <v>41072994</v>
      </c>
      <c r="R174" s="22">
        <v>28632122</v>
      </c>
      <c r="S174" s="22">
        <v>7033225</v>
      </c>
      <c r="T174" s="22">
        <v>375977791</v>
      </c>
      <c r="U174" s="22">
        <v>45933597</v>
      </c>
      <c r="V174" s="22">
        <v>0</v>
      </c>
      <c r="W174" s="22">
        <v>11866971</v>
      </c>
      <c r="X174" s="22">
        <v>9354095</v>
      </c>
      <c r="Y174" s="22">
        <v>5431070</v>
      </c>
      <c r="Z174" s="22">
        <v>0</v>
      </c>
      <c r="AA174" s="22">
        <v>0</v>
      </c>
      <c r="AB174" s="22">
        <v>0</v>
      </c>
      <c r="AC174" s="22">
        <v>72585733</v>
      </c>
      <c r="AD174" s="22">
        <v>18560521</v>
      </c>
      <c r="AE174" s="22">
        <v>7487006</v>
      </c>
      <c r="AF174" s="22">
        <v>0</v>
      </c>
      <c r="AG174" s="22">
        <v>11502388</v>
      </c>
      <c r="AH174" s="22">
        <v>3396615</v>
      </c>
      <c r="AI174" s="22">
        <v>113532263</v>
      </c>
      <c r="AJ174" s="22">
        <v>262445528</v>
      </c>
      <c r="AK174" s="22">
        <v>28765417</v>
      </c>
      <c r="AL174" s="22">
        <v>806439</v>
      </c>
      <c r="AM174" s="22">
        <v>232873672</v>
      </c>
      <c r="AN174" s="22">
        <v>0</v>
      </c>
    </row>
    <row r="175" spans="1:40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59858134</v>
      </c>
      <c r="F175" s="22">
        <v>0</v>
      </c>
      <c r="G175" s="22">
        <v>84283253</v>
      </c>
      <c r="H175" s="22">
        <v>56560526</v>
      </c>
      <c r="I175" s="22">
        <v>7919183</v>
      </c>
      <c r="J175" s="22">
        <v>0</v>
      </c>
      <c r="K175" s="22">
        <v>0</v>
      </c>
      <c r="L175" s="22">
        <v>0</v>
      </c>
      <c r="M175" s="22">
        <v>208621096</v>
      </c>
      <c r="N175" s="22">
        <v>1284284</v>
      </c>
      <c r="O175" s="22">
        <v>50294965</v>
      </c>
      <c r="P175" s="22">
        <v>14279351</v>
      </c>
      <c r="Q175" s="22">
        <v>17877520</v>
      </c>
      <c r="R175" s="22">
        <v>10307899</v>
      </c>
      <c r="S175" s="22">
        <v>3954125</v>
      </c>
      <c r="T175" s="22">
        <v>306619240</v>
      </c>
      <c r="U175" s="22">
        <v>32997878</v>
      </c>
      <c r="V175" s="22">
        <v>0</v>
      </c>
      <c r="W175" s="22">
        <v>14776124</v>
      </c>
      <c r="X175" s="22">
        <v>14470733</v>
      </c>
      <c r="Y175" s="22">
        <v>759779</v>
      </c>
      <c r="Z175" s="22">
        <v>0</v>
      </c>
      <c r="AA175" s="22">
        <v>0</v>
      </c>
      <c r="AB175" s="22">
        <v>0</v>
      </c>
      <c r="AC175" s="22">
        <v>63004514</v>
      </c>
      <c r="AD175" s="22">
        <v>13443910</v>
      </c>
      <c r="AE175" s="22">
        <v>6673068</v>
      </c>
      <c r="AF175" s="22">
        <v>0</v>
      </c>
      <c r="AG175" s="22">
        <v>3793855</v>
      </c>
      <c r="AH175" s="22">
        <v>2132797</v>
      </c>
      <c r="AI175" s="22">
        <v>89048144</v>
      </c>
      <c r="AJ175" s="22">
        <v>217571096</v>
      </c>
      <c r="AK175" s="22">
        <v>16137124</v>
      </c>
      <c r="AL175" s="22">
        <v>124708</v>
      </c>
      <c r="AM175" s="22">
        <v>201359688</v>
      </c>
      <c r="AN175" s="22">
        <v>50424</v>
      </c>
    </row>
    <row r="176" spans="1:40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13486555</v>
      </c>
      <c r="F176" s="22">
        <v>0</v>
      </c>
      <c r="G176" s="22">
        <v>9029847</v>
      </c>
      <c r="H176" s="22">
        <v>12183868</v>
      </c>
      <c r="I176" s="22">
        <v>0</v>
      </c>
      <c r="J176" s="22">
        <v>0</v>
      </c>
      <c r="K176" s="22">
        <v>0</v>
      </c>
      <c r="L176" s="22">
        <v>456153</v>
      </c>
      <c r="M176" s="22">
        <v>35156423</v>
      </c>
      <c r="N176" s="22">
        <v>1738428</v>
      </c>
      <c r="O176" s="22">
        <v>15573860</v>
      </c>
      <c r="P176" s="22">
        <v>4314303</v>
      </c>
      <c r="Q176" s="22">
        <v>9770110</v>
      </c>
      <c r="R176" s="22">
        <v>8103787</v>
      </c>
      <c r="S176" s="22">
        <v>1778618</v>
      </c>
      <c r="T176" s="22">
        <v>76435529</v>
      </c>
      <c r="U176" s="22">
        <v>6676113</v>
      </c>
      <c r="V176" s="22">
        <v>0</v>
      </c>
      <c r="W176" s="22">
        <v>3896831</v>
      </c>
      <c r="X176" s="22">
        <v>5686141</v>
      </c>
      <c r="Y176" s="22">
        <v>0</v>
      </c>
      <c r="Z176" s="22">
        <v>0</v>
      </c>
      <c r="AA176" s="22">
        <v>0</v>
      </c>
      <c r="AB176" s="22">
        <v>311047</v>
      </c>
      <c r="AC176" s="22">
        <v>16570132</v>
      </c>
      <c r="AD176" s="22">
        <v>7858452</v>
      </c>
      <c r="AE176" s="22">
        <v>2494206</v>
      </c>
      <c r="AF176" s="22">
        <v>0</v>
      </c>
      <c r="AG176" s="22">
        <v>1465510</v>
      </c>
      <c r="AH176" s="22">
        <v>1100304</v>
      </c>
      <c r="AI176" s="22">
        <v>29488604</v>
      </c>
      <c r="AJ176" s="22">
        <v>46946925</v>
      </c>
      <c r="AK176" s="22">
        <v>4700273</v>
      </c>
      <c r="AL176" s="22">
        <v>5000000</v>
      </c>
      <c r="AM176" s="22">
        <v>37246652</v>
      </c>
      <c r="AN176" s="22">
        <v>0</v>
      </c>
    </row>
    <row r="177" spans="1:40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13483402</v>
      </c>
      <c r="F177" s="22">
        <v>0</v>
      </c>
      <c r="G177" s="22">
        <v>15749327</v>
      </c>
      <c r="H177" s="22">
        <v>3707095</v>
      </c>
      <c r="I177" s="22">
        <v>232405</v>
      </c>
      <c r="J177" s="22">
        <v>0</v>
      </c>
      <c r="K177" s="22">
        <v>0</v>
      </c>
      <c r="L177" s="22">
        <v>0</v>
      </c>
      <c r="M177" s="22">
        <v>33172229</v>
      </c>
      <c r="N177" s="22">
        <v>0</v>
      </c>
      <c r="O177" s="22">
        <v>12070454</v>
      </c>
      <c r="P177" s="22">
        <v>2790856</v>
      </c>
      <c r="Q177" s="22">
        <v>620477</v>
      </c>
      <c r="R177" s="22">
        <v>1038640</v>
      </c>
      <c r="S177" s="22">
        <v>2277829</v>
      </c>
      <c r="T177" s="22">
        <v>51970485</v>
      </c>
      <c r="U177" s="22">
        <v>9509263</v>
      </c>
      <c r="V177" s="22">
        <v>0</v>
      </c>
      <c r="W177" s="22">
        <v>9941509</v>
      </c>
      <c r="X177" s="22">
        <v>1387540</v>
      </c>
      <c r="Y177" s="22">
        <v>170944</v>
      </c>
      <c r="Z177" s="22">
        <v>0</v>
      </c>
      <c r="AA177" s="22">
        <v>0</v>
      </c>
      <c r="AB177" s="22">
        <v>0</v>
      </c>
      <c r="AC177" s="22">
        <v>21009256</v>
      </c>
      <c r="AD177" s="22">
        <v>6918471</v>
      </c>
      <c r="AE177" s="22">
        <v>1563163</v>
      </c>
      <c r="AF177" s="22">
        <v>0</v>
      </c>
      <c r="AG177" s="22">
        <v>523264</v>
      </c>
      <c r="AH177" s="22">
        <v>1771209</v>
      </c>
      <c r="AI177" s="22">
        <v>31785363</v>
      </c>
      <c r="AJ177" s="22">
        <v>20185122</v>
      </c>
      <c r="AK177" s="22">
        <v>269590</v>
      </c>
      <c r="AL177" s="22">
        <v>696193</v>
      </c>
      <c r="AM177" s="22">
        <v>19219339</v>
      </c>
      <c r="AN177" s="22">
        <v>0</v>
      </c>
    </row>
    <row r="178" spans="1:40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103683113</v>
      </c>
      <c r="F178" s="22">
        <v>0</v>
      </c>
      <c r="G178" s="22">
        <v>47297860</v>
      </c>
      <c r="H178" s="22">
        <v>36009810</v>
      </c>
      <c r="I178" s="22">
        <v>25865029</v>
      </c>
      <c r="J178" s="22">
        <v>0</v>
      </c>
      <c r="K178" s="22">
        <v>0</v>
      </c>
      <c r="L178" s="22">
        <v>0</v>
      </c>
      <c r="M178" s="22">
        <v>212855812</v>
      </c>
      <c r="N178" s="22">
        <v>3654147</v>
      </c>
      <c r="O178" s="22">
        <v>77324208</v>
      </c>
      <c r="P178" s="22">
        <v>7056078</v>
      </c>
      <c r="Q178" s="22">
        <v>16036579</v>
      </c>
      <c r="R178" s="22">
        <v>24415451</v>
      </c>
      <c r="S178" s="22">
        <v>8319929</v>
      </c>
      <c r="T178" s="22">
        <v>349662204</v>
      </c>
      <c r="U178" s="22">
        <v>53898900</v>
      </c>
      <c r="V178" s="22">
        <v>0</v>
      </c>
      <c r="W178" s="22">
        <v>10286637</v>
      </c>
      <c r="X178" s="22">
        <v>12725059</v>
      </c>
      <c r="Y178" s="22">
        <v>4728749</v>
      </c>
      <c r="Z178" s="22">
        <v>0</v>
      </c>
      <c r="AA178" s="22">
        <v>0</v>
      </c>
      <c r="AB178" s="22">
        <v>0</v>
      </c>
      <c r="AC178" s="22">
        <v>81639345</v>
      </c>
      <c r="AD178" s="22">
        <v>15326943</v>
      </c>
      <c r="AE178" s="22">
        <v>4508646</v>
      </c>
      <c r="AF178" s="22">
        <v>0</v>
      </c>
      <c r="AG178" s="22">
        <v>9723728</v>
      </c>
      <c r="AH178" s="22">
        <v>6867682</v>
      </c>
      <c r="AI178" s="22">
        <v>118066344</v>
      </c>
      <c r="AJ178" s="22">
        <v>231595860</v>
      </c>
      <c r="AK178" s="22">
        <v>33032271</v>
      </c>
      <c r="AL178" s="22">
        <v>0</v>
      </c>
      <c r="AM178" s="22">
        <v>198563589</v>
      </c>
      <c r="AN178" s="22">
        <v>0</v>
      </c>
    </row>
    <row r="179" spans="1:40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53673357</v>
      </c>
      <c r="F179" s="22">
        <v>0</v>
      </c>
      <c r="G179" s="22">
        <v>51660914</v>
      </c>
      <c r="H179" s="22">
        <v>60913808</v>
      </c>
      <c r="I179" s="22">
        <v>29744417</v>
      </c>
      <c r="J179" s="22">
        <v>0</v>
      </c>
      <c r="K179" s="22">
        <v>169987</v>
      </c>
      <c r="L179" s="22">
        <v>0</v>
      </c>
      <c r="M179" s="22">
        <v>196162483</v>
      </c>
      <c r="N179" s="22">
        <v>1871353</v>
      </c>
      <c r="O179" s="22">
        <v>25659221</v>
      </c>
      <c r="P179" s="22">
        <v>14684281</v>
      </c>
      <c r="Q179" s="22">
        <v>6030218</v>
      </c>
      <c r="R179" s="22">
        <v>7918064</v>
      </c>
      <c r="S179" s="22">
        <v>6301170</v>
      </c>
      <c r="T179" s="22">
        <v>258626790</v>
      </c>
      <c r="U179" s="22">
        <v>32248693</v>
      </c>
      <c r="V179" s="22">
        <v>0</v>
      </c>
      <c r="W179" s="22">
        <v>16741347</v>
      </c>
      <c r="X179" s="22">
        <v>31065628</v>
      </c>
      <c r="Y179" s="22">
        <v>5546846</v>
      </c>
      <c r="Z179" s="22">
        <v>0</v>
      </c>
      <c r="AA179" s="22">
        <v>0</v>
      </c>
      <c r="AB179" s="22">
        <v>0</v>
      </c>
      <c r="AC179" s="22">
        <v>85602514</v>
      </c>
      <c r="AD179" s="22">
        <v>10065123</v>
      </c>
      <c r="AE179" s="22">
        <v>7071155</v>
      </c>
      <c r="AF179" s="22">
        <v>0</v>
      </c>
      <c r="AG179" s="22">
        <v>2642668</v>
      </c>
      <c r="AH179" s="22">
        <v>3795293</v>
      </c>
      <c r="AI179" s="22">
        <v>109176753</v>
      </c>
      <c r="AJ179" s="22">
        <v>149450037</v>
      </c>
      <c r="AK179" s="22">
        <v>7451425</v>
      </c>
      <c r="AL179" s="22">
        <v>12243569</v>
      </c>
      <c r="AM179" s="22">
        <v>129755043</v>
      </c>
      <c r="AN179" s="22">
        <v>0</v>
      </c>
    </row>
    <row r="180" spans="1:40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8530414</v>
      </c>
      <c r="F180" s="22">
        <v>0</v>
      </c>
      <c r="G180" s="22">
        <v>13795294</v>
      </c>
      <c r="H180" s="22">
        <v>3108258</v>
      </c>
      <c r="I180" s="22">
        <v>0</v>
      </c>
      <c r="J180" s="22">
        <v>0</v>
      </c>
      <c r="K180" s="22">
        <v>0</v>
      </c>
      <c r="L180" s="22">
        <v>0</v>
      </c>
      <c r="M180" s="22">
        <v>25433966</v>
      </c>
      <c r="N180" s="22">
        <v>0</v>
      </c>
      <c r="O180" s="22">
        <v>8524742</v>
      </c>
      <c r="P180" s="22">
        <v>2028805</v>
      </c>
      <c r="Q180" s="22">
        <v>613196</v>
      </c>
      <c r="R180" s="22">
        <v>0</v>
      </c>
      <c r="S180" s="22">
        <v>136355</v>
      </c>
      <c r="T180" s="22">
        <v>36737064</v>
      </c>
      <c r="U180" s="22">
        <v>6374363</v>
      </c>
      <c r="V180" s="22">
        <v>0</v>
      </c>
      <c r="W180" s="22">
        <v>5030017</v>
      </c>
      <c r="X180" s="22">
        <v>1283248</v>
      </c>
      <c r="Y180" s="22">
        <v>0</v>
      </c>
      <c r="Z180" s="22">
        <v>0</v>
      </c>
      <c r="AA180" s="22">
        <v>0</v>
      </c>
      <c r="AB180" s="22">
        <v>0</v>
      </c>
      <c r="AC180" s="22">
        <v>12687628</v>
      </c>
      <c r="AD180" s="22">
        <v>3429604</v>
      </c>
      <c r="AE180" s="22">
        <v>1323253</v>
      </c>
      <c r="AF180" s="22">
        <v>0</v>
      </c>
      <c r="AG180" s="22">
        <v>0</v>
      </c>
      <c r="AH180" s="22">
        <v>116044</v>
      </c>
      <c r="AI180" s="22">
        <v>17556529</v>
      </c>
      <c r="AJ180" s="22">
        <v>19180535</v>
      </c>
      <c r="AK180" s="22">
        <v>2320604</v>
      </c>
      <c r="AL180" s="22">
        <v>3961274</v>
      </c>
      <c r="AM180" s="22">
        <v>12898657</v>
      </c>
      <c r="AN180" s="22">
        <v>0</v>
      </c>
    </row>
    <row r="181" spans="1:40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17150719</v>
      </c>
      <c r="F181" s="22">
        <v>0</v>
      </c>
      <c r="G181" s="22">
        <v>8064281</v>
      </c>
      <c r="H181" s="22">
        <v>3226792</v>
      </c>
      <c r="I181" s="22">
        <v>0</v>
      </c>
      <c r="J181" s="22">
        <v>0</v>
      </c>
      <c r="K181" s="22">
        <v>0</v>
      </c>
      <c r="L181" s="22">
        <v>0</v>
      </c>
      <c r="M181" s="22">
        <v>28441792</v>
      </c>
      <c r="N181" s="22">
        <v>0</v>
      </c>
      <c r="O181" s="22">
        <v>2584831</v>
      </c>
      <c r="P181" s="22">
        <v>2590017</v>
      </c>
      <c r="Q181" s="22">
        <v>1004122</v>
      </c>
      <c r="R181" s="22">
        <v>3051697</v>
      </c>
      <c r="S181" s="22">
        <v>975072</v>
      </c>
      <c r="T181" s="22">
        <v>38647531</v>
      </c>
      <c r="U181" s="22">
        <v>9409124</v>
      </c>
      <c r="V181" s="22">
        <v>0</v>
      </c>
      <c r="W181" s="22">
        <v>1564871</v>
      </c>
      <c r="X181" s="22">
        <v>1185743</v>
      </c>
      <c r="Y181" s="22">
        <v>0</v>
      </c>
      <c r="Z181" s="22">
        <v>0</v>
      </c>
      <c r="AA181" s="22">
        <v>0</v>
      </c>
      <c r="AB181" s="22">
        <v>0</v>
      </c>
      <c r="AC181" s="22">
        <v>12159738</v>
      </c>
      <c r="AD181" s="22">
        <v>1228951</v>
      </c>
      <c r="AE181" s="22">
        <v>1549865</v>
      </c>
      <c r="AF181" s="22">
        <v>0</v>
      </c>
      <c r="AG181" s="22">
        <v>1412870</v>
      </c>
      <c r="AH181" s="22">
        <v>739776</v>
      </c>
      <c r="AI181" s="22">
        <v>17091200</v>
      </c>
      <c r="AJ181" s="22">
        <v>21556331</v>
      </c>
      <c r="AK181" s="22">
        <v>3946889</v>
      </c>
      <c r="AL181" s="22">
        <v>0</v>
      </c>
      <c r="AM181" s="22">
        <v>17609442</v>
      </c>
      <c r="AN181" s="22">
        <v>0</v>
      </c>
    </row>
    <row r="182" spans="1:40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7359634</v>
      </c>
      <c r="F182" s="22">
        <v>0</v>
      </c>
      <c r="G182" s="22">
        <v>5585511</v>
      </c>
      <c r="H182" s="22">
        <v>3821686</v>
      </c>
      <c r="I182" s="22">
        <v>0</v>
      </c>
      <c r="J182" s="22">
        <v>0</v>
      </c>
      <c r="K182" s="22">
        <v>472424</v>
      </c>
      <c r="L182" s="22">
        <v>0</v>
      </c>
      <c r="M182" s="22">
        <v>17239255</v>
      </c>
      <c r="N182" s="22">
        <v>10940</v>
      </c>
      <c r="O182" s="22">
        <v>10229951</v>
      </c>
      <c r="P182" s="22">
        <v>2220492</v>
      </c>
      <c r="Q182" s="22">
        <v>97580</v>
      </c>
      <c r="R182" s="22">
        <v>189996</v>
      </c>
      <c r="S182" s="22">
        <v>303453</v>
      </c>
      <c r="T182" s="22">
        <v>30291667</v>
      </c>
      <c r="U182" s="22">
        <v>4366020</v>
      </c>
      <c r="V182" s="22">
        <v>0</v>
      </c>
      <c r="W182" s="22">
        <v>1975798</v>
      </c>
      <c r="X182" s="22">
        <v>2061448</v>
      </c>
      <c r="Y182" s="22">
        <v>0</v>
      </c>
      <c r="Z182" s="22">
        <v>0</v>
      </c>
      <c r="AA182" s="22">
        <v>331099</v>
      </c>
      <c r="AB182" s="22">
        <v>0</v>
      </c>
      <c r="AC182" s="22">
        <v>8734365</v>
      </c>
      <c r="AD182" s="22">
        <v>3632802</v>
      </c>
      <c r="AE182" s="22">
        <v>1478557</v>
      </c>
      <c r="AF182" s="22">
        <v>0</v>
      </c>
      <c r="AG182" s="22">
        <v>116619</v>
      </c>
      <c r="AH182" s="22">
        <v>246184</v>
      </c>
      <c r="AI182" s="22">
        <v>14208527</v>
      </c>
      <c r="AJ182" s="22">
        <v>16083140</v>
      </c>
      <c r="AK182" s="22">
        <v>2283632</v>
      </c>
      <c r="AL182" s="22">
        <v>0</v>
      </c>
      <c r="AM182" s="22">
        <v>13799508</v>
      </c>
      <c r="AN182" s="22">
        <v>0</v>
      </c>
    </row>
    <row r="183" spans="1:40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28154920</v>
      </c>
      <c r="F183" s="22">
        <v>0</v>
      </c>
      <c r="G183" s="22">
        <v>10153941</v>
      </c>
      <c r="H183" s="22">
        <v>7092261</v>
      </c>
      <c r="I183" s="22">
        <v>947532</v>
      </c>
      <c r="J183" s="22">
        <v>0</v>
      </c>
      <c r="K183" s="22">
        <v>0</v>
      </c>
      <c r="L183" s="22">
        <v>3517200</v>
      </c>
      <c r="M183" s="22">
        <v>49865854</v>
      </c>
      <c r="N183" s="22">
        <v>285445</v>
      </c>
      <c r="O183" s="22">
        <v>18283382</v>
      </c>
      <c r="P183" s="22">
        <v>5325761</v>
      </c>
      <c r="Q183" s="22">
        <v>1499623</v>
      </c>
      <c r="R183" s="22">
        <v>178400</v>
      </c>
      <c r="S183" s="22">
        <v>1441261</v>
      </c>
      <c r="T183" s="22">
        <v>76879726</v>
      </c>
      <c r="U183" s="22">
        <v>20214744</v>
      </c>
      <c r="V183" s="22">
        <v>0</v>
      </c>
      <c r="W183" s="22">
        <v>4235408</v>
      </c>
      <c r="X183" s="22">
        <v>2078695</v>
      </c>
      <c r="Y183" s="22">
        <v>311729</v>
      </c>
      <c r="Z183" s="22">
        <v>0</v>
      </c>
      <c r="AA183" s="22">
        <v>0</v>
      </c>
      <c r="AB183" s="22">
        <v>1313271</v>
      </c>
      <c r="AC183" s="22">
        <v>28153847</v>
      </c>
      <c r="AD183" s="22">
        <v>7119511</v>
      </c>
      <c r="AE183" s="22">
        <v>3567620</v>
      </c>
      <c r="AF183" s="22">
        <v>0</v>
      </c>
      <c r="AG183" s="22">
        <v>154272</v>
      </c>
      <c r="AH183" s="22">
        <v>980235</v>
      </c>
      <c r="AI183" s="22">
        <v>39975485</v>
      </c>
      <c r="AJ183" s="22">
        <v>36904241</v>
      </c>
      <c r="AK183" s="22">
        <v>528179</v>
      </c>
      <c r="AL183" s="22">
        <v>0</v>
      </c>
      <c r="AM183" s="22">
        <v>36376062</v>
      </c>
      <c r="AN183" s="22">
        <v>0</v>
      </c>
    </row>
    <row r="184" spans="1:40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9207511</v>
      </c>
      <c r="F184" s="22">
        <v>0</v>
      </c>
      <c r="G184" s="22">
        <v>2203266</v>
      </c>
      <c r="H184" s="22">
        <v>656181</v>
      </c>
      <c r="I184" s="22">
        <v>0</v>
      </c>
      <c r="J184" s="22">
        <v>0</v>
      </c>
      <c r="K184" s="22">
        <v>0</v>
      </c>
      <c r="L184" s="22">
        <v>0</v>
      </c>
      <c r="M184" s="22">
        <v>12066958</v>
      </c>
      <c r="N184" s="22">
        <v>6112</v>
      </c>
      <c r="O184" s="22">
        <v>4463938</v>
      </c>
      <c r="P184" s="22">
        <v>1414289</v>
      </c>
      <c r="Q184" s="22">
        <v>52400</v>
      </c>
      <c r="R184" s="22">
        <v>0</v>
      </c>
      <c r="S184" s="22">
        <v>507968</v>
      </c>
      <c r="T184" s="22">
        <v>18511665</v>
      </c>
      <c r="U184" s="22">
        <v>6548524</v>
      </c>
      <c r="V184" s="22">
        <v>0</v>
      </c>
      <c r="W184" s="22">
        <v>1040266</v>
      </c>
      <c r="X184" s="22">
        <v>298770</v>
      </c>
      <c r="Y184" s="22">
        <v>0</v>
      </c>
      <c r="Z184" s="22">
        <v>0</v>
      </c>
      <c r="AA184" s="22">
        <v>0</v>
      </c>
      <c r="AB184" s="22">
        <v>0</v>
      </c>
      <c r="AC184" s="22">
        <v>7887560</v>
      </c>
      <c r="AD184" s="22">
        <v>2656348</v>
      </c>
      <c r="AE184" s="22">
        <v>777298</v>
      </c>
      <c r="AF184" s="22">
        <v>0</v>
      </c>
      <c r="AG184" s="22">
        <v>0</v>
      </c>
      <c r="AH184" s="22">
        <v>320265</v>
      </c>
      <c r="AI184" s="22">
        <v>11641471</v>
      </c>
      <c r="AJ184" s="22">
        <v>6870194</v>
      </c>
      <c r="AK184" s="22">
        <v>305251</v>
      </c>
      <c r="AL184" s="22">
        <v>50177</v>
      </c>
      <c r="AM184" s="22">
        <v>6514766</v>
      </c>
      <c r="AN184" s="22">
        <v>0</v>
      </c>
    </row>
    <row r="185" spans="1:40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82406438</v>
      </c>
      <c r="F185" s="22">
        <v>0</v>
      </c>
      <c r="G185" s="22">
        <v>12696575</v>
      </c>
      <c r="H185" s="22">
        <v>11501817</v>
      </c>
      <c r="I185" s="22">
        <v>12336441</v>
      </c>
      <c r="J185" s="22">
        <v>0</v>
      </c>
      <c r="K185" s="22">
        <v>0</v>
      </c>
      <c r="L185" s="22">
        <v>0</v>
      </c>
      <c r="M185" s="22">
        <v>118941271</v>
      </c>
      <c r="N185" s="22">
        <v>13684599</v>
      </c>
      <c r="O185" s="22">
        <v>22086190</v>
      </c>
      <c r="P185" s="22">
        <v>10676079</v>
      </c>
      <c r="Q185" s="22">
        <v>1835917</v>
      </c>
      <c r="R185" s="22">
        <v>0</v>
      </c>
      <c r="S185" s="22">
        <v>6204739</v>
      </c>
      <c r="T185" s="22">
        <v>173428795</v>
      </c>
      <c r="U185" s="22">
        <v>67005240</v>
      </c>
      <c r="V185" s="22">
        <v>0</v>
      </c>
      <c r="W185" s="22">
        <v>7634288</v>
      </c>
      <c r="X185" s="22">
        <v>6686009</v>
      </c>
      <c r="Y185" s="22">
        <v>6896356</v>
      </c>
      <c r="Z185" s="22">
        <v>0</v>
      </c>
      <c r="AA185" s="22">
        <v>0</v>
      </c>
      <c r="AB185" s="22">
        <v>0</v>
      </c>
      <c r="AC185" s="22">
        <v>88221893</v>
      </c>
      <c r="AD185" s="22">
        <v>10876378</v>
      </c>
      <c r="AE185" s="22">
        <v>7795161</v>
      </c>
      <c r="AF185" s="22">
        <v>0</v>
      </c>
      <c r="AG185" s="22">
        <v>0</v>
      </c>
      <c r="AH185" s="22">
        <v>4187594</v>
      </c>
      <c r="AI185" s="22">
        <v>111081026</v>
      </c>
      <c r="AJ185" s="22">
        <v>62347769</v>
      </c>
      <c r="AK185" s="22">
        <v>10127473</v>
      </c>
      <c r="AL185" s="22">
        <v>0</v>
      </c>
      <c r="AM185" s="22">
        <v>52220296</v>
      </c>
      <c r="AN185" s="22">
        <v>0</v>
      </c>
    </row>
    <row r="186" spans="1:40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39428405</v>
      </c>
      <c r="F186" s="22">
        <v>0</v>
      </c>
      <c r="G186" s="22">
        <v>22472397</v>
      </c>
      <c r="H186" s="22">
        <v>27251216</v>
      </c>
      <c r="I186" s="22">
        <v>3821222</v>
      </c>
      <c r="J186" s="22">
        <v>0</v>
      </c>
      <c r="K186" s="22">
        <v>0</v>
      </c>
      <c r="L186" s="22">
        <v>0</v>
      </c>
      <c r="M186" s="22">
        <v>92973240</v>
      </c>
      <c r="N186" s="22">
        <v>25019</v>
      </c>
      <c r="O186" s="22">
        <v>14220162</v>
      </c>
      <c r="P186" s="22">
        <v>6621987</v>
      </c>
      <c r="Q186" s="22">
        <v>1715189</v>
      </c>
      <c r="R186" s="22">
        <v>5294046</v>
      </c>
      <c r="S186" s="22">
        <v>4038512</v>
      </c>
      <c r="T186" s="22">
        <v>124888155</v>
      </c>
      <c r="U186" s="22">
        <v>26094472</v>
      </c>
      <c r="V186" s="22">
        <v>0</v>
      </c>
      <c r="W186" s="22">
        <v>10251308</v>
      </c>
      <c r="X186" s="22">
        <v>3845632</v>
      </c>
      <c r="Y186" s="22">
        <v>1145334</v>
      </c>
      <c r="Z186" s="22">
        <v>0</v>
      </c>
      <c r="AA186" s="22">
        <v>0</v>
      </c>
      <c r="AB186" s="22">
        <v>0</v>
      </c>
      <c r="AC186" s="22">
        <v>41336746</v>
      </c>
      <c r="AD186" s="22">
        <v>4410647</v>
      </c>
      <c r="AE186" s="22">
        <v>4148500</v>
      </c>
      <c r="AF186" s="22">
        <v>0</v>
      </c>
      <c r="AG186" s="22">
        <v>3252491</v>
      </c>
      <c r="AH186" s="22">
        <v>2100108</v>
      </c>
      <c r="AI186" s="22">
        <v>55248492</v>
      </c>
      <c r="AJ186" s="22">
        <v>69639663</v>
      </c>
      <c r="AK186" s="22">
        <v>8432917</v>
      </c>
      <c r="AL186" s="22">
        <v>0</v>
      </c>
      <c r="AM186" s="22">
        <v>61206746</v>
      </c>
      <c r="AN186" s="22">
        <v>0</v>
      </c>
    </row>
    <row r="187" spans="1:40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12010553</v>
      </c>
      <c r="F187" s="22">
        <v>0</v>
      </c>
      <c r="G187" s="22">
        <v>6771653</v>
      </c>
      <c r="H187" s="22">
        <v>4575138</v>
      </c>
      <c r="I187" s="22">
        <v>0</v>
      </c>
      <c r="J187" s="22">
        <v>0</v>
      </c>
      <c r="K187" s="22">
        <v>1845030</v>
      </c>
      <c r="L187" s="22">
        <v>0</v>
      </c>
      <c r="M187" s="22">
        <v>25202374</v>
      </c>
      <c r="N187" s="22">
        <v>0</v>
      </c>
      <c r="O187" s="22">
        <v>12959121</v>
      </c>
      <c r="P187" s="22">
        <v>1633609</v>
      </c>
      <c r="Q187" s="22">
        <v>735498</v>
      </c>
      <c r="R187" s="22">
        <v>910542</v>
      </c>
      <c r="S187" s="22">
        <v>245411</v>
      </c>
      <c r="T187" s="22">
        <v>41686555</v>
      </c>
      <c r="U187" s="22">
        <v>11094075</v>
      </c>
      <c r="V187" s="22">
        <v>0</v>
      </c>
      <c r="W187" s="22">
        <v>2788252</v>
      </c>
      <c r="X187" s="22">
        <v>2444324</v>
      </c>
      <c r="Y187" s="22">
        <v>0</v>
      </c>
      <c r="Z187" s="22">
        <v>0</v>
      </c>
      <c r="AA187" s="22">
        <v>246004</v>
      </c>
      <c r="AB187" s="22">
        <v>0</v>
      </c>
      <c r="AC187" s="22">
        <v>16572655</v>
      </c>
      <c r="AD187" s="22">
        <v>4317899</v>
      </c>
      <c r="AE187" s="22">
        <v>994022</v>
      </c>
      <c r="AF187" s="22">
        <v>0</v>
      </c>
      <c r="AG187" s="22">
        <v>738661</v>
      </c>
      <c r="AH187" s="22">
        <v>178044</v>
      </c>
      <c r="AI187" s="22">
        <v>22801281</v>
      </c>
      <c r="AJ187" s="22">
        <v>18885274</v>
      </c>
      <c r="AK187" s="22">
        <v>1543530</v>
      </c>
      <c r="AL187" s="22">
        <v>0</v>
      </c>
      <c r="AM187" s="22">
        <v>17341744</v>
      </c>
      <c r="AN187" s="22">
        <v>0</v>
      </c>
    </row>
    <row r="188" spans="1:40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38975592</v>
      </c>
      <c r="F188" s="22">
        <v>0</v>
      </c>
      <c r="G188" s="22">
        <v>7397768</v>
      </c>
      <c r="H188" s="22">
        <v>17723721</v>
      </c>
      <c r="I188" s="22">
        <v>3203564</v>
      </c>
      <c r="J188" s="22">
        <v>0</v>
      </c>
      <c r="K188" s="22">
        <v>0</v>
      </c>
      <c r="L188" s="22">
        <v>0</v>
      </c>
      <c r="M188" s="22">
        <v>67300645</v>
      </c>
      <c r="N188" s="22">
        <v>0</v>
      </c>
      <c r="O188" s="22">
        <v>12224407</v>
      </c>
      <c r="P188" s="22">
        <v>3660210</v>
      </c>
      <c r="Q188" s="22">
        <v>1360463</v>
      </c>
      <c r="R188" s="22">
        <v>0</v>
      </c>
      <c r="S188" s="22">
        <v>685560</v>
      </c>
      <c r="T188" s="22">
        <v>85231285</v>
      </c>
      <c r="U188" s="22">
        <v>35450679</v>
      </c>
      <c r="V188" s="22">
        <v>0</v>
      </c>
      <c r="W188" s="22">
        <v>5674025</v>
      </c>
      <c r="X188" s="22">
        <v>8600601</v>
      </c>
      <c r="Y188" s="22">
        <v>1921758</v>
      </c>
      <c r="Z188" s="22">
        <v>0</v>
      </c>
      <c r="AA188" s="22">
        <v>0</v>
      </c>
      <c r="AB188" s="22">
        <v>0</v>
      </c>
      <c r="AC188" s="22">
        <v>51647063</v>
      </c>
      <c r="AD188" s="22">
        <v>5574552</v>
      </c>
      <c r="AE188" s="22">
        <v>1645299</v>
      </c>
      <c r="AF188" s="22">
        <v>0</v>
      </c>
      <c r="AG188" s="22">
        <v>0</v>
      </c>
      <c r="AH188" s="22">
        <v>458968</v>
      </c>
      <c r="AI188" s="22">
        <v>59325882</v>
      </c>
      <c r="AJ188" s="22">
        <v>25905403</v>
      </c>
      <c r="AK188" s="22">
        <v>3562340</v>
      </c>
      <c r="AL188" s="22">
        <v>0</v>
      </c>
      <c r="AM188" s="22">
        <v>22343063</v>
      </c>
      <c r="AN188" s="22">
        <v>0</v>
      </c>
    </row>
    <row r="189" spans="1:40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36340085</v>
      </c>
      <c r="F189" s="22">
        <v>0</v>
      </c>
      <c r="G189" s="22">
        <v>19436331</v>
      </c>
      <c r="H189" s="22">
        <v>19432108</v>
      </c>
      <c r="I189" s="22">
        <v>25145230</v>
      </c>
      <c r="J189" s="22">
        <v>0</v>
      </c>
      <c r="K189" s="22">
        <v>0</v>
      </c>
      <c r="L189" s="22">
        <v>3588671</v>
      </c>
      <c r="M189" s="22">
        <v>103942425</v>
      </c>
      <c r="N189" s="22">
        <v>354273</v>
      </c>
      <c r="O189" s="22">
        <v>20066066</v>
      </c>
      <c r="P189" s="22">
        <v>4734706</v>
      </c>
      <c r="Q189" s="22">
        <v>4957165</v>
      </c>
      <c r="R189" s="22">
        <v>0</v>
      </c>
      <c r="S189" s="22">
        <v>3254744</v>
      </c>
      <c r="T189" s="22">
        <v>137309379</v>
      </c>
      <c r="U189" s="22">
        <v>16900453</v>
      </c>
      <c r="V189" s="22">
        <v>0</v>
      </c>
      <c r="W189" s="22">
        <v>7186915</v>
      </c>
      <c r="X189" s="22">
        <v>6473557</v>
      </c>
      <c r="Y189" s="22">
        <v>2891897</v>
      </c>
      <c r="Z189" s="22">
        <v>0</v>
      </c>
      <c r="AA189" s="22">
        <v>0</v>
      </c>
      <c r="AB189" s="22">
        <v>1144937</v>
      </c>
      <c r="AC189" s="22">
        <v>34597759</v>
      </c>
      <c r="AD189" s="22">
        <v>10286512</v>
      </c>
      <c r="AE189" s="22">
        <v>3119457</v>
      </c>
      <c r="AF189" s="22">
        <v>0</v>
      </c>
      <c r="AG189" s="22">
        <v>0</v>
      </c>
      <c r="AH189" s="22">
        <v>1604099</v>
      </c>
      <c r="AI189" s="22">
        <v>49607827</v>
      </c>
      <c r="AJ189" s="22">
        <v>87701552</v>
      </c>
      <c r="AK189" s="22">
        <v>2250000</v>
      </c>
      <c r="AL189" s="22">
        <v>790500</v>
      </c>
      <c r="AM189" s="22">
        <v>84661052</v>
      </c>
      <c r="AN189" s="22"/>
    </row>
    <row r="190" spans="1:40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6536650</v>
      </c>
      <c r="F190" s="22">
        <v>0</v>
      </c>
      <c r="G190" s="22">
        <v>27536380</v>
      </c>
      <c r="H190" s="22">
        <v>0</v>
      </c>
      <c r="I190" s="22">
        <v>475324</v>
      </c>
      <c r="J190" s="22">
        <v>0</v>
      </c>
      <c r="K190" s="22">
        <v>0</v>
      </c>
      <c r="L190" s="22">
        <v>0</v>
      </c>
      <c r="M190" s="22">
        <v>34548354</v>
      </c>
      <c r="N190" s="22">
        <v>2902</v>
      </c>
      <c r="O190" s="22">
        <v>896404</v>
      </c>
      <c r="P190" s="22">
        <v>2333412</v>
      </c>
      <c r="Q190" s="22">
        <v>2404317</v>
      </c>
      <c r="R190" s="22">
        <v>1467845</v>
      </c>
      <c r="S190" s="22">
        <v>1431682</v>
      </c>
      <c r="T190" s="22">
        <v>43084916</v>
      </c>
      <c r="U190" s="22">
        <v>3049136</v>
      </c>
      <c r="V190" s="22">
        <v>0</v>
      </c>
      <c r="W190" s="22">
        <v>1634170</v>
      </c>
      <c r="X190" s="22">
        <v>0</v>
      </c>
      <c r="Y190" s="22">
        <v>161611</v>
      </c>
      <c r="Z190" s="22">
        <v>0</v>
      </c>
      <c r="AA190" s="22">
        <v>0</v>
      </c>
      <c r="AB190" s="22">
        <v>0</v>
      </c>
      <c r="AC190" s="22">
        <v>4844917</v>
      </c>
      <c r="AD190" s="22">
        <v>487572</v>
      </c>
      <c r="AE190" s="22">
        <v>1225352</v>
      </c>
      <c r="AF190" s="22">
        <v>0</v>
      </c>
      <c r="AG190" s="22">
        <v>563679</v>
      </c>
      <c r="AH190" s="22">
        <v>724854</v>
      </c>
      <c r="AI190" s="22">
        <v>7846374</v>
      </c>
      <c r="AJ190" s="22">
        <v>35238542</v>
      </c>
      <c r="AK190" s="22">
        <v>547034</v>
      </c>
      <c r="AL190" s="22">
        <v>291587</v>
      </c>
      <c r="AM190" s="22">
        <v>34399921</v>
      </c>
      <c r="AN190" s="22">
        <v>0</v>
      </c>
    </row>
    <row r="191" spans="1:40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34198422</v>
      </c>
      <c r="F191" s="22">
        <v>0</v>
      </c>
      <c r="G191" s="22">
        <v>11090050</v>
      </c>
      <c r="H191" s="22">
        <v>12430986</v>
      </c>
      <c r="I191" s="22">
        <v>6955416</v>
      </c>
      <c r="J191" s="22">
        <v>0</v>
      </c>
      <c r="K191" s="22">
        <v>0</v>
      </c>
      <c r="L191" s="22">
        <v>0</v>
      </c>
      <c r="M191" s="22">
        <v>64674874</v>
      </c>
      <c r="N191" s="22">
        <v>4425061</v>
      </c>
      <c r="O191" s="22">
        <v>29868207</v>
      </c>
      <c r="P191" s="22">
        <v>6576003</v>
      </c>
      <c r="Q191" s="22">
        <v>1161063</v>
      </c>
      <c r="R191" s="22">
        <v>1802806</v>
      </c>
      <c r="S191" s="22">
        <v>3680254</v>
      </c>
      <c r="T191" s="22">
        <v>112188268</v>
      </c>
      <c r="U191" s="22">
        <v>20444573</v>
      </c>
      <c r="V191" s="22">
        <v>0</v>
      </c>
      <c r="W191" s="22">
        <v>3100781</v>
      </c>
      <c r="X191" s="22">
        <v>4577579</v>
      </c>
      <c r="Y191" s="22">
        <v>230508</v>
      </c>
      <c r="Z191" s="22">
        <v>0</v>
      </c>
      <c r="AA191" s="22">
        <v>0</v>
      </c>
      <c r="AB191" s="22">
        <v>0</v>
      </c>
      <c r="AC191" s="22">
        <v>28353441</v>
      </c>
      <c r="AD191" s="22">
        <v>15006793</v>
      </c>
      <c r="AE191" s="22">
        <v>4476363</v>
      </c>
      <c r="AF191" s="22">
        <v>0</v>
      </c>
      <c r="AG191" s="22">
        <v>1033825</v>
      </c>
      <c r="AH191" s="22">
        <v>1323295</v>
      </c>
      <c r="AI191" s="22">
        <v>50193717</v>
      </c>
      <c r="AJ191" s="22">
        <v>61994551</v>
      </c>
      <c r="AK191" s="22">
        <v>7144221</v>
      </c>
      <c r="AL191" s="22">
        <v>478400</v>
      </c>
      <c r="AM191" s="22">
        <v>54371930</v>
      </c>
      <c r="AN191" s="22">
        <v>0</v>
      </c>
    </row>
    <row r="192" spans="1:40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113584849</v>
      </c>
      <c r="F192" s="22">
        <v>0</v>
      </c>
      <c r="G192" s="22">
        <v>32995587</v>
      </c>
      <c r="H192" s="22">
        <v>24494746</v>
      </c>
      <c r="I192" s="22">
        <v>7397471</v>
      </c>
      <c r="J192" s="22">
        <v>0</v>
      </c>
      <c r="K192" s="22">
        <v>0</v>
      </c>
      <c r="L192" s="22">
        <v>0</v>
      </c>
      <c r="M192" s="22">
        <v>178472653</v>
      </c>
      <c r="N192" s="22">
        <v>0</v>
      </c>
      <c r="O192" s="22">
        <v>64457315</v>
      </c>
      <c r="P192" s="22">
        <v>8550088</v>
      </c>
      <c r="Q192" s="22">
        <v>27328165</v>
      </c>
      <c r="R192" s="22">
        <v>0</v>
      </c>
      <c r="S192" s="22">
        <v>12453691</v>
      </c>
      <c r="T192" s="22">
        <v>291261912</v>
      </c>
      <c r="U192" s="22">
        <v>81957076</v>
      </c>
      <c r="V192" s="22">
        <v>0</v>
      </c>
      <c r="W192" s="22">
        <v>14576309</v>
      </c>
      <c r="X192" s="22">
        <v>9063026</v>
      </c>
      <c r="Y192" s="22">
        <v>2483574</v>
      </c>
      <c r="Z192" s="22">
        <v>0</v>
      </c>
      <c r="AA192" s="22">
        <v>0</v>
      </c>
      <c r="AB192" s="22">
        <v>0</v>
      </c>
      <c r="AC192" s="22">
        <v>108079985</v>
      </c>
      <c r="AD192" s="22">
        <v>21997767</v>
      </c>
      <c r="AE192" s="22">
        <v>5552053</v>
      </c>
      <c r="AF192" s="22">
        <v>0</v>
      </c>
      <c r="AG192" s="22">
        <v>0</v>
      </c>
      <c r="AH192" s="22">
        <v>7171884</v>
      </c>
      <c r="AI192" s="22">
        <v>142801689</v>
      </c>
      <c r="AJ192" s="22">
        <v>148460223</v>
      </c>
      <c r="AK192" s="22">
        <v>7258103</v>
      </c>
      <c r="AL192" s="22">
        <v>597957</v>
      </c>
      <c r="AM192" s="22">
        <v>140604163</v>
      </c>
      <c r="AN192" s="22">
        <v>0</v>
      </c>
    </row>
    <row r="193" spans="1:40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6278998</v>
      </c>
      <c r="F193" s="22">
        <v>0</v>
      </c>
      <c r="G193" s="22">
        <v>1246181</v>
      </c>
      <c r="H193" s="22">
        <v>1537074</v>
      </c>
      <c r="I193" s="22">
        <v>0</v>
      </c>
      <c r="J193" s="22">
        <v>0</v>
      </c>
      <c r="K193" s="22">
        <v>0</v>
      </c>
      <c r="L193" s="22">
        <v>0</v>
      </c>
      <c r="M193" s="22">
        <v>9062253</v>
      </c>
      <c r="N193" s="22">
        <v>242078</v>
      </c>
      <c r="O193" s="22">
        <v>4313260</v>
      </c>
      <c r="P193" s="22">
        <v>757089</v>
      </c>
      <c r="Q193" s="22">
        <v>981410</v>
      </c>
      <c r="R193" s="22">
        <v>980239</v>
      </c>
      <c r="S193" s="22">
        <v>182040</v>
      </c>
      <c r="T193" s="22">
        <v>16518369</v>
      </c>
      <c r="U193" s="22">
        <v>4379087</v>
      </c>
      <c r="V193" s="22">
        <v>0</v>
      </c>
      <c r="W193" s="22">
        <v>340355</v>
      </c>
      <c r="X193" s="22">
        <v>285549</v>
      </c>
      <c r="Y193" s="22">
        <v>0</v>
      </c>
      <c r="Z193" s="22">
        <v>0</v>
      </c>
      <c r="AA193" s="22">
        <v>0</v>
      </c>
      <c r="AB193" s="22">
        <v>0</v>
      </c>
      <c r="AC193" s="22">
        <v>5004991</v>
      </c>
      <c r="AD193" s="22">
        <v>1656095</v>
      </c>
      <c r="AE193" s="22">
        <v>428047</v>
      </c>
      <c r="AF193" s="22">
        <v>0</v>
      </c>
      <c r="AG193" s="22">
        <v>329990</v>
      </c>
      <c r="AH193" s="22">
        <v>143051</v>
      </c>
      <c r="AI193" s="22">
        <v>7562174</v>
      </c>
      <c r="AJ193" s="22">
        <v>8956195</v>
      </c>
      <c r="AK193" s="22">
        <v>1858387</v>
      </c>
      <c r="AL193" s="22">
        <v>0</v>
      </c>
      <c r="AM193" s="22">
        <v>7097808</v>
      </c>
      <c r="AN193" s="22">
        <v>0</v>
      </c>
    </row>
    <row r="194" spans="1:40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6006774</v>
      </c>
      <c r="F194" s="22">
        <v>0</v>
      </c>
      <c r="G194" s="22">
        <v>360678</v>
      </c>
      <c r="H194" s="22">
        <v>0</v>
      </c>
      <c r="I194" s="22">
        <v>866602</v>
      </c>
      <c r="J194" s="22">
        <v>14916</v>
      </c>
      <c r="K194" s="22">
        <v>0</v>
      </c>
      <c r="L194" s="22">
        <v>0</v>
      </c>
      <c r="M194" s="22">
        <v>7248970</v>
      </c>
      <c r="N194" s="22">
        <v>0</v>
      </c>
      <c r="O194" s="22">
        <v>3247709</v>
      </c>
      <c r="P194" s="22">
        <v>976237</v>
      </c>
      <c r="Q194" s="22">
        <v>1349990</v>
      </c>
      <c r="R194" s="22">
        <v>684575</v>
      </c>
      <c r="S194" s="22">
        <v>127536</v>
      </c>
      <c r="T194" s="22">
        <v>13635017</v>
      </c>
      <c r="U194" s="22">
        <v>3479846</v>
      </c>
      <c r="V194" s="22">
        <v>0</v>
      </c>
      <c r="W194" s="22">
        <v>215395</v>
      </c>
      <c r="X194" s="22">
        <v>0</v>
      </c>
      <c r="Y194" s="22">
        <v>212073</v>
      </c>
      <c r="Z194" s="22">
        <v>0</v>
      </c>
      <c r="AA194" s="22">
        <v>6870</v>
      </c>
      <c r="AB194" s="22">
        <v>0</v>
      </c>
      <c r="AC194" s="22">
        <v>3914184</v>
      </c>
      <c r="AD194" s="22">
        <v>1047752</v>
      </c>
      <c r="AE194" s="22">
        <v>754369</v>
      </c>
      <c r="AF194" s="22">
        <v>0</v>
      </c>
      <c r="AG194" s="22">
        <v>544970</v>
      </c>
      <c r="AH194" s="22">
        <v>99240</v>
      </c>
      <c r="AI194" s="22">
        <v>6360515</v>
      </c>
      <c r="AJ194" s="22">
        <v>7274502</v>
      </c>
      <c r="AK194" s="22">
        <v>0</v>
      </c>
      <c r="AL194" s="22">
        <v>204500</v>
      </c>
      <c r="AM194" s="22">
        <v>7070002</v>
      </c>
      <c r="AN194" s="22">
        <v>0</v>
      </c>
    </row>
    <row r="195" spans="1:40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4843063</v>
      </c>
      <c r="F195" s="22">
        <v>0</v>
      </c>
      <c r="G195" s="22">
        <v>3341541</v>
      </c>
      <c r="H195" s="22">
        <v>8671008</v>
      </c>
      <c r="I195" s="22">
        <v>0</v>
      </c>
      <c r="J195" s="22">
        <v>0</v>
      </c>
      <c r="K195" s="22">
        <v>0</v>
      </c>
      <c r="L195" s="22">
        <v>0</v>
      </c>
      <c r="M195" s="22">
        <v>16855612</v>
      </c>
      <c r="N195" s="22">
        <v>0</v>
      </c>
      <c r="O195" s="22">
        <v>2582961</v>
      </c>
      <c r="P195" s="22">
        <v>950916</v>
      </c>
      <c r="Q195" s="22">
        <v>412806</v>
      </c>
      <c r="R195" s="22">
        <v>456817</v>
      </c>
      <c r="S195" s="22">
        <v>367910</v>
      </c>
      <c r="T195" s="22">
        <v>21627022</v>
      </c>
      <c r="U195" s="22">
        <v>2660224</v>
      </c>
      <c r="V195" s="22">
        <v>0</v>
      </c>
      <c r="W195" s="22">
        <v>1012061</v>
      </c>
      <c r="X195" s="22">
        <v>1732811</v>
      </c>
      <c r="Y195" s="22">
        <v>0</v>
      </c>
      <c r="Z195" s="22">
        <v>0</v>
      </c>
      <c r="AA195" s="22">
        <v>0</v>
      </c>
      <c r="AB195" s="22">
        <v>0</v>
      </c>
      <c r="AC195" s="22">
        <v>5405096</v>
      </c>
      <c r="AD195" s="22">
        <v>675563</v>
      </c>
      <c r="AE195" s="22">
        <v>608372</v>
      </c>
      <c r="AF195" s="22">
        <v>0</v>
      </c>
      <c r="AG195" s="22">
        <v>301941</v>
      </c>
      <c r="AH195" s="22">
        <v>233082</v>
      </c>
      <c r="AI195" s="22">
        <v>7224054</v>
      </c>
      <c r="AJ195" s="22">
        <v>14402968</v>
      </c>
      <c r="AK195" s="22">
        <v>2429675</v>
      </c>
      <c r="AL195" s="22">
        <v>84344</v>
      </c>
      <c r="AM195" s="22">
        <v>11888949</v>
      </c>
      <c r="AN195" s="22">
        <v>0</v>
      </c>
    </row>
    <row r="196" spans="1:40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1269465</v>
      </c>
      <c r="F196" s="22">
        <v>0</v>
      </c>
      <c r="G196" s="22">
        <v>2903718</v>
      </c>
      <c r="H196" s="22">
        <v>1741479</v>
      </c>
      <c r="I196" s="22">
        <v>33935</v>
      </c>
      <c r="J196" s="22">
        <v>0</v>
      </c>
      <c r="K196" s="22">
        <v>0</v>
      </c>
      <c r="L196" s="22">
        <v>0</v>
      </c>
      <c r="M196" s="22">
        <v>5948597</v>
      </c>
      <c r="N196" s="22">
        <v>0</v>
      </c>
      <c r="O196" s="22">
        <v>1503386</v>
      </c>
      <c r="P196" s="22">
        <v>368970</v>
      </c>
      <c r="Q196" s="22">
        <v>68041</v>
      </c>
      <c r="R196" s="22">
        <v>145847</v>
      </c>
      <c r="S196" s="22">
        <v>103228</v>
      </c>
      <c r="T196" s="22">
        <v>8138069</v>
      </c>
      <c r="U196" s="22">
        <v>884528</v>
      </c>
      <c r="V196" s="22">
        <v>0</v>
      </c>
      <c r="W196" s="22">
        <v>1113381</v>
      </c>
      <c r="X196" s="22">
        <v>271782</v>
      </c>
      <c r="Y196" s="22">
        <v>848</v>
      </c>
      <c r="Z196" s="22">
        <v>0</v>
      </c>
      <c r="AA196" s="22">
        <v>0</v>
      </c>
      <c r="AB196" s="22">
        <v>0</v>
      </c>
      <c r="AC196" s="22">
        <v>2270539</v>
      </c>
      <c r="AD196" s="22">
        <v>436502</v>
      </c>
      <c r="AE196" s="22">
        <v>249897</v>
      </c>
      <c r="AF196" s="22">
        <v>0</v>
      </c>
      <c r="AG196" s="22">
        <v>100278</v>
      </c>
      <c r="AH196" s="22">
        <v>92436</v>
      </c>
      <c r="AI196" s="22">
        <v>3149652</v>
      </c>
      <c r="AJ196" s="22">
        <v>4988417</v>
      </c>
      <c r="AK196" s="22">
        <v>0</v>
      </c>
      <c r="AL196" s="22">
        <v>350000</v>
      </c>
      <c r="AM196" s="22">
        <v>4638417</v>
      </c>
      <c r="AN196" s="22">
        <v>0</v>
      </c>
    </row>
    <row r="197" spans="1:40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1074510</v>
      </c>
      <c r="F197" s="22">
        <v>0</v>
      </c>
      <c r="G197" s="22">
        <v>1779860</v>
      </c>
      <c r="H197" s="22">
        <v>1264601</v>
      </c>
      <c r="I197" s="22">
        <v>0</v>
      </c>
      <c r="J197" s="22">
        <v>0</v>
      </c>
      <c r="K197" s="22">
        <v>0</v>
      </c>
      <c r="L197" s="22">
        <v>0</v>
      </c>
      <c r="M197" s="22">
        <v>4118971</v>
      </c>
      <c r="N197" s="22">
        <v>0</v>
      </c>
      <c r="O197" s="22">
        <v>330815</v>
      </c>
      <c r="P197" s="22">
        <v>263260</v>
      </c>
      <c r="Q197" s="22">
        <v>18141</v>
      </c>
      <c r="R197" s="22">
        <v>0</v>
      </c>
      <c r="S197" s="22">
        <v>64772</v>
      </c>
      <c r="T197" s="22">
        <v>4795959</v>
      </c>
      <c r="U197" s="22">
        <v>765776</v>
      </c>
      <c r="V197" s="22">
        <v>0</v>
      </c>
      <c r="W197" s="22">
        <v>529402</v>
      </c>
      <c r="X197" s="22">
        <v>339698</v>
      </c>
      <c r="Y197" s="22">
        <v>0</v>
      </c>
      <c r="Z197" s="22">
        <v>0</v>
      </c>
      <c r="AA197" s="22">
        <v>0</v>
      </c>
      <c r="AB197" s="22">
        <v>0</v>
      </c>
      <c r="AC197" s="22">
        <v>1634876</v>
      </c>
      <c r="AD197" s="22">
        <v>140994</v>
      </c>
      <c r="AE197" s="22">
        <v>111813</v>
      </c>
      <c r="AF197" s="22">
        <v>0</v>
      </c>
      <c r="AG197" s="22">
        <v>0</v>
      </c>
      <c r="AH197" s="22">
        <v>46311</v>
      </c>
      <c r="AI197" s="22">
        <v>1933994</v>
      </c>
      <c r="AJ197" s="22">
        <v>2861965</v>
      </c>
      <c r="AK197" s="22">
        <v>0</v>
      </c>
      <c r="AL197" s="22">
        <v>0</v>
      </c>
      <c r="AM197" s="22">
        <v>2861965</v>
      </c>
      <c r="AN197" s="22">
        <v>0</v>
      </c>
    </row>
    <row r="198" spans="1:40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2221508</v>
      </c>
      <c r="F198" s="22">
        <v>0</v>
      </c>
      <c r="G198" s="22">
        <v>1861961</v>
      </c>
      <c r="H198" s="22">
        <v>3457298</v>
      </c>
      <c r="I198" s="22">
        <v>0</v>
      </c>
      <c r="J198" s="22">
        <v>0</v>
      </c>
      <c r="K198" s="22">
        <v>0</v>
      </c>
      <c r="L198" s="22">
        <v>0</v>
      </c>
      <c r="M198" s="22">
        <v>7540767</v>
      </c>
      <c r="N198" s="22">
        <v>0</v>
      </c>
      <c r="O198" s="22">
        <v>1829593</v>
      </c>
      <c r="P198" s="22">
        <v>442649</v>
      </c>
      <c r="Q198" s="22">
        <v>115417</v>
      </c>
      <c r="R198" s="22">
        <v>95809</v>
      </c>
      <c r="S198" s="22">
        <v>244337</v>
      </c>
      <c r="T198" s="22">
        <v>10268572</v>
      </c>
      <c r="U198" s="22">
        <v>1219530</v>
      </c>
      <c r="V198" s="22">
        <v>0</v>
      </c>
      <c r="W198" s="22">
        <v>1248892</v>
      </c>
      <c r="X198" s="22">
        <v>796020</v>
      </c>
      <c r="Y198" s="22">
        <v>0</v>
      </c>
      <c r="Z198" s="22">
        <v>0</v>
      </c>
      <c r="AA198" s="22">
        <v>0</v>
      </c>
      <c r="AB198" s="22">
        <v>0</v>
      </c>
      <c r="AC198" s="22">
        <v>3264442</v>
      </c>
      <c r="AD198" s="22">
        <v>1016464</v>
      </c>
      <c r="AE198" s="22">
        <v>175344</v>
      </c>
      <c r="AF198" s="22">
        <v>0</v>
      </c>
      <c r="AG198" s="22">
        <v>30863</v>
      </c>
      <c r="AH198" s="22">
        <v>174739</v>
      </c>
      <c r="AI198" s="22">
        <v>4661852</v>
      </c>
      <c r="AJ198" s="22">
        <v>5606720</v>
      </c>
      <c r="AK198" s="22">
        <v>0</v>
      </c>
      <c r="AL198" s="22">
        <v>0</v>
      </c>
      <c r="AM198" s="22">
        <v>5606720</v>
      </c>
      <c r="AN198" s="22">
        <v>0</v>
      </c>
    </row>
    <row r="199" spans="1:40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3153834</v>
      </c>
      <c r="F199" s="22">
        <v>0</v>
      </c>
      <c r="G199" s="22">
        <v>6702678</v>
      </c>
      <c r="H199" s="22">
        <v>2517462</v>
      </c>
      <c r="I199" s="22">
        <v>0</v>
      </c>
      <c r="J199" s="22">
        <v>0</v>
      </c>
      <c r="K199" s="22">
        <v>0</v>
      </c>
      <c r="L199" s="22">
        <v>0</v>
      </c>
      <c r="M199" s="22">
        <v>12373974</v>
      </c>
      <c r="N199" s="22">
        <v>0</v>
      </c>
      <c r="O199" s="22">
        <v>999834</v>
      </c>
      <c r="P199" s="22">
        <v>454311</v>
      </c>
      <c r="Q199" s="22">
        <v>343097</v>
      </c>
      <c r="R199" s="22">
        <v>191143</v>
      </c>
      <c r="S199" s="22">
        <v>0</v>
      </c>
      <c r="T199" s="22">
        <v>14362359</v>
      </c>
      <c r="U199" s="22">
        <v>1756827</v>
      </c>
      <c r="V199" s="22">
        <v>0</v>
      </c>
      <c r="W199" s="22">
        <v>2012292</v>
      </c>
      <c r="X199" s="22">
        <v>882803</v>
      </c>
      <c r="Y199" s="22">
        <v>0</v>
      </c>
      <c r="Z199" s="22">
        <v>0</v>
      </c>
      <c r="AA199" s="22">
        <v>0</v>
      </c>
      <c r="AB199" s="22">
        <v>0</v>
      </c>
      <c r="AC199" s="22">
        <v>4651922</v>
      </c>
      <c r="AD199" s="22">
        <v>289379</v>
      </c>
      <c r="AE199" s="22">
        <v>258013</v>
      </c>
      <c r="AF199" s="22">
        <v>0</v>
      </c>
      <c r="AG199" s="22">
        <v>176483</v>
      </c>
      <c r="AH199" s="22">
        <v>0</v>
      </c>
      <c r="AI199" s="22">
        <v>5375797</v>
      </c>
      <c r="AJ199" s="22">
        <v>8986562</v>
      </c>
      <c r="AK199" s="22">
        <v>259749</v>
      </c>
      <c r="AL199" s="22">
        <v>0</v>
      </c>
      <c r="AM199" s="22">
        <v>8786813</v>
      </c>
      <c r="AN199" s="22">
        <v>60000</v>
      </c>
    </row>
    <row r="200" spans="1:40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1420111</v>
      </c>
      <c r="F200" s="22">
        <v>0</v>
      </c>
      <c r="G200" s="22">
        <v>1882628</v>
      </c>
      <c r="H200" s="22">
        <v>659909</v>
      </c>
      <c r="I200" s="22">
        <v>0</v>
      </c>
      <c r="J200" s="22">
        <v>0</v>
      </c>
      <c r="K200" s="22">
        <v>0</v>
      </c>
      <c r="L200" s="22">
        <v>0</v>
      </c>
      <c r="M200" s="22">
        <v>3962648</v>
      </c>
      <c r="N200" s="22">
        <v>0</v>
      </c>
      <c r="O200" s="22">
        <v>703012</v>
      </c>
      <c r="P200" s="22">
        <v>484109</v>
      </c>
      <c r="Q200" s="22">
        <v>99609</v>
      </c>
      <c r="R200" s="22">
        <v>74687</v>
      </c>
      <c r="S200" s="22">
        <v>33119</v>
      </c>
      <c r="T200" s="22">
        <v>5357184</v>
      </c>
      <c r="U200" s="22">
        <v>1198008</v>
      </c>
      <c r="V200" s="22">
        <v>0</v>
      </c>
      <c r="W200" s="22">
        <v>528692</v>
      </c>
      <c r="X200" s="22">
        <v>227805</v>
      </c>
      <c r="Y200" s="22">
        <v>0</v>
      </c>
      <c r="Z200" s="22">
        <v>0</v>
      </c>
      <c r="AA200" s="22">
        <v>0</v>
      </c>
      <c r="AB200" s="22">
        <v>0</v>
      </c>
      <c r="AC200" s="22">
        <v>1954505</v>
      </c>
      <c r="AD200" s="22">
        <v>378654</v>
      </c>
      <c r="AE200" s="22">
        <v>278576</v>
      </c>
      <c r="AF200" s="22">
        <v>0</v>
      </c>
      <c r="AG200" s="22">
        <v>47305</v>
      </c>
      <c r="AH200" s="22">
        <v>28152</v>
      </c>
      <c r="AI200" s="22">
        <v>2687192</v>
      </c>
      <c r="AJ200" s="22">
        <v>2669992</v>
      </c>
      <c r="AK200" s="22">
        <v>56143</v>
      </c>
      <c r="AL200" s="22">
        <v>0</v>
      </c>
      <c r="AM200" s="22">
        <v>2613849</v>
      </c>
      <c r="AN200" s="22">
        <v>0</v>
      </c>
    </row>
    <row r="201" spans="1:40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2635134</v>
      </c>
      <c r="F201" s="22">
        <v>0</v>
      </c>
      <c r="G201" s="22">
        <v>2632641</v>
      </c>
      <c r="H201" s="22">
        <v>1872059</v>
      </c>
      <c r="I201" s="22">
        <v>0</v>
      </c>
      <c r="J201" s="22">
        <v>0</v>
      </c>
      <c r="K201" s="22">
        <v>0</v>
      </c>
      <c r="L201" s="22">
        <v>0</v>
      </c>
      <c r="M201" s="22">
        <v>7139834</v>
      </c>
      <c r="N201" s="22">
        <v>0</v>
      </c>
      <c r="O201" s="22">
        <v>1750672</v>
      </c>
      <c r="P201" s="22">
        <v>290905</v>
      </c>
      <c r="Q201" s="22">
        <v>53407</v>
      </c>
      <c r="R201" s="22">
        <v>5</v>
      </c>
      <c r="S201" s="22">
        <v>161218</v>
      </c>
      <c r="T201" s="22">
        <v>9396041</v>
      </c>
      <c r="U201" s="22">
        <v>1270456</v>
      </c>
      <c r="V201" s="22">
        <v>0</v>
      </c>
      <c r="W201" s="22">
        <v>1050058</v>
      </c>
      <c r="X201" s="22">
        <v>1149731</v>
      </c>
      <c r="Y201" s="22">
        <v>0</v>
      </c>
      <c r="Z201" s="22">
        <v>0</v>
      </c>
      <c r="AA201" s="22">
        <v>0</v>
      </c>
      <c r="AB201" s="22">
        <v>0</v>
      </c>
      <c r="AC201" s="22">
        <v>3470245</v>
      </c>
      <c r="AD201" s="22">
        <v>750981</v>
      </c>
      <c r="AE201" s="22">
        <v>219591</v>
      </c>
      <c r="AF201" s="22">
        <v>0</v>
      </c>
      <c r="AG201" s="22">
        <v>5</v>
      </c>
      <c r="AH201" s="22">
        <v>65554</v>
      </c>
      <c r="AI201" s="22">
        <v>4506376</v>
      </c>
      <c r="AJ201" s="22">
        <v>4889665</v>
      </c>
      <c r="AK201" s="22">
        <v>0</v>
      </c>
      <c r="AL201" s="22">
        <v>126516</v>
      </c>
      <c r="AM201" s="22">
        <v>4763149</v>
      </c>
      <c r="AN201" s="22">
        <v>0</v>
      </c>
    </row>
    <row r="202" spans="1:40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9206618</v>
      </c>
      <c r="F202" s="22">
        <v>0</v>
      </c>
      <c r="G202" s="22">
        <v>2683861</v>
      </c>
      <c r="H202" s="22">
        <v>3837731</v>
      </c>
      <c r="I202" s="22">
        <v>0</v>
      </c>
      <c r="J202" s="22">
        <v>0</v>
      </c>
      <c r="K202" s="22">
        <v>0</v>
      </c>
      <c r="L202" s="22">
        <v>0</v>
      </c>
      <c r="M202" s="22">
        <v>15728210</v>
      </c>
      <c r="N202" s="22">
        <v>0</v>
      </c>
      <c r="O202" s="22">
        <v>3463918</v>
      </c>
      <c r="P202" s="22">
        <v>783293</v>
      </c>
      <c r="Q202" s="22">
        <v>92342</v>
      </c>
      <c r="R202" s="22">
        <v>114127</v>
      </c>
      <c r="S202" s="22">
        <v>581000</v>
      </c>
      <c r="T202" s="22">
        <v>20762890</v>
      </c>
      <c r="U202" s="22">
        <v>4719079</v>
      </c>
      <c r="V202" s="22">
        <v>0</v>
      </c>
      <c r="W202" s="22">
        <v>1474453</v>
      </c>
      <c r="X202" s="22">
        <v>1721417</v>
      </c>
      <c r="Y202" s="22">
        <v>0</v>
      </c>
      <c r="Z202" s="22">
        <v>0</v>
      </c>
      <c r="AA202" s="22">
        <v>0</v>
      </c>
      <c r="AB202" s="22">
        <v>0</v>
      </c>
      <c r="AC202" s="22">
        <v>7914949</v>
      </c>
      <c r="AD202" s="22">
        <v>2359265</v>
      </c>
      <c r="AE202" s="22">
        <v>489611</v>
      </c>
      <c r="AF202" s="22">
        <v>0</v>
      </c>
      <c r="AG202" s="22">
        <v>97776</v>
      </c>
      <c r="AH202" s="22">
        <v>311225</v>
      </c>
      <c r="AI202" s="22">
        <v>11172826</v>
      </c>
      <c r="AJ202" s="22">
        <v>9590064</v>
      </c>
      <c r="AK202" s="22">
        <v>890503</v>
      </c>
      <c r="AL202" s="22">
        <v>143455</v>
      </c>
      <c r="AM202" s="22">
        <v>8556106</v>
      </c>
      <c r="AN202" s="22">
        <v>0</v>
      </c>
    </row>
    <row r="203" spans="1:40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4096668</v>
      </c>
      <c r="F203" s="22">
        <v>0</v>
      </c>
      <c r="G203" s="22">
        <v>2258683</v>
      </c>
      <c r="H203" s="22">
        <v>253430</v>
      </c>
      <c r="I203" s="22">
        <v>0</v>
      </c>
      <c r="J203" s="22">
        <v>0</v>
      </c>
      <c r="K203" s="22">
        <v>125332</v>
      </c>
      <c r="L203" s="22">
        <v>0</v>
      </c>
      <c r="M203" s="22">
        <v>6734113</v>
      </c>
      <c r="N203" s="22">
        <v>0</v>
      </c>
      <c r="O203" s="22">
        <v>612941</v>
      </c>
      <c r="P203" s="22">
        <v>394116</v>
      </c>
      <c r="Q203" s="22">
        <v>306512</v>
      </c>
      <c r="R203" s="22">
        <v>247167</v>
      </c>
      <c r="S203" s="22">
        <v>166092</v>
      </c>
      <c r="T203" s="22">
        <v>8460941</v>
      </c>
      <c r="U203" s="22">
        <v>3738816</v>
      </c>
      <c r="V203" s="22">
        <v>0</v>
      </c>
      <c r="W203" s="22">
        <v>180910</v>
      </c>
      <c r="X203" s="22">
        <v>104842</v>
      </c>
      <c r="Y203" s="22">
        <v>0</v>
      </c>
      <c r="Z203" s="22">
        <v>0</v>
      </c>
      <c r="AA203" s="22">
        <v>3334</v>
      </c>
      <c r="AB203" s="22">
        <v>0</v>
      </c>
      <c r="AC203" s="22">
        <v>4027902</v>
      </c>
      <c r="AD203" s="22">
        <v>458453</v>
      </c>
      <c r="AE203" s="22">
        <v>315179</v>
      </c>
      <c r="AF203" s="22">
        <v>0</v>
      </c>
      <c r="AG203" s="22">
        <v>138985</v>
      </c>
      <c r="AH203" s="22">
        <v>162753</v>
      </c>
      <c r="AI203" s="22">
        <v>5103272</v>
      </c>
      <c r="AJ203" s="22">
        <v>3357669</v>
      </c>
      <c r="AK203" s="22">
        <v>344387</v>
      </c>
      <c r="AL203" s="22">
        <v>0</v>
      </c>
      <c r="AM203" s="22">
        <v>3013282</v>
      </c>
      <c r="AN203" s="22">
        <v>0</v>
      </c>
    </row>
    <row r="204" spans="1:40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608401</v>
      </c>
      <c r="F204" s="22">
        <v>0</v>
      </c>
      <c r="G204" s="22">
        <v>5462290</v>
      </c>
      <c r="H204" s="22">
        <v>2583742</v>
      </c>
      <c r="I204" s="22">
        <v>293202</v>
      </c>
      <c r="J204" s="22">
        <v>0</v>
      </c>
      <c r="K204" s="22">
        <v>0</v>
      </c>
      <c r="L204" s="22">
        <v>0</v>
      </c>
      <c r="M204" s="22">
        <v>8947635</v>
      </c>
      <c r="N204" s="22">
        <v>0</v>
      </c>
      <c r="O204" s="22">
        <v>1110245</v>
      </c>
      <c r="P204" s="22">
        <v>407299</v>
      </c>
      <c r="Q204" s="22">
        <v>549208</v>
      </c>
      <c r="R204" s="22">
        <v>551983</v>
      </c>
      <c r="S204" s="22">
        <v>28341</v>
      </c>
      <c r="T204" s="22">
        <v>11594711</v>
      </c>
      <c r="U204" s="22">
        <v>438786</v>
      </c>
      <c r="V204" s="22">
        <v>0</v>
      </c>
      <c r="W204" s="22">
        <v>2819791</v>
      </c>
      <c r="X204" s="22">
        <v>2274711</v>
      </c>
      <c r="Y204" s="22">
        <v>24863</v>
      </c>
      <c r="Z204" s="22">
        <v>0</v>
      </c>
      <c r="AA204" s="22">
        <v>0</v>
      </c>
      <c r="AB204" s="22">
        <v>0</v>
      </c>
      <c r="AC204" s="22">
        <v>5558151</v>
      </c>
      <c r="AD204" s="22">
        <v>440905</v>
      </c>
      <c r="AE204" s="22">
        <v>290218</v>
      </c>
      <c r="AF204" s="22">
        <v>0</v>
      </c>
      <c r="AG204" s="22">
        <v>206866</v>
      </c>
      <c r="AH204" s="22">
        <v>28341</v>
      </c>
      <c r="AI204" s="22">
        <v>6524481</v>
      </c>
      <c r="AJ204" s="22">
        <v>5070230</v>
      </c>
      <c r="AK204" s="22">
        <v>0</v>
      </c>
      <c r="AL204" s="22">
        <v>0</v>
      </c>
      <c r="AM204" s="22">
        <v>5070230</v>
      </c>
      <c r="AN204" s="22">
        <v>0</v>
      </c>
    </row>
    <row r="205" spans="1:40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12482802</v>
      </c>
      <c r="F205" s="22">
        <v>0</v>
      </c>
      <c r="G205" s="22">
        <v>2338349</v>
      </c>
      <c r="H205" s="22">
        <v>1233401</v>
      </c>
      <c r="I205" s="22">
        <v>0</v>
      </c>
      <c r="J205" s="22">
        <v>0</v>
      </c>
      <c r="K205" s="22">
        <v>0</v>
      </c>
      <c r="L205" s="22">
        <v>1406143</v>
      </c>
      <c r="M205" s="22">
        <v>17460695</v>
      </c>
      <c r="N205" s="22">
        <v>0</v>
      </c>
      <c r="O205" s="22">
        <v>18121591</v>
      </c>
      <c r="P205" s="22">
        <v>1620670</v>
      </c>
      <c r="Q205" s="22">
        <v>1464395</v>
      </c>
      <c r="R205" s="22">
        <v>1425991</v>
      </c>
      <c r="S205" s="22">
        <v>1372360</v>
      </c>
      <c r="T205" s="22">
        <v>41465702</v>
      </c>
      <c r="U205" s="22">
        <v>9275445</v>
      </c>
      <c r="V205" s="22">
        <v>0</v>
      </c>
      <c r="W205" s="22">
        <v>1110631</v>
      </c>
      <c r="X205" s="22">
        <v>621171</v>
      </c>
      <c r="Y205" s="22">
        <v>0</v>
      </c>
      <c r="Z205" s="22">
        <v>0</v>
      </c>
      <c r="AA205" s="22">
        <v>0</v>
      </c>
      <c r="AB205" s="22">
        <v>1024709</v>
      </c>
      <c r="AC205" s="22">
        <v>12031956</v>
      </c>
      <c r="AD205" s="22">
        <v>11458024</v>
      </c>
      <c r="AE205" s="22">
        <v>1329863</v>
      </c>
      <c r="AF205" s="22">
        <v>0</v>
      </c>
      <c r="AG205" s="22">
        <v>755323</v>
      </c>
      <c r="AH205" s="22">
        <v>619764</v>
      </c>
      <c r="AI205" s="22">
        <v>26194930</v>
      </c>
      <c r="AJ205" s="22">
        <v>15270772</v>
      </c>
      <c r="AK205" s="22">
        <v>3222549</v>
      </c>
      <c r="AL205" s="22">
        <v>331298</v>
      </c>
      <c r="AM205" s="22">
        <v>11716925</v>
      </c>
      <c r="AN205" s="22">
        <v>0</v>
      </c>
    </row>
    <row r="206" spans="1:40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1725573</v>
      </c>
      <c r="F206" s="22">
        <v>0</v>
      </c>
      <c r="G206" s="22">
        <v>3402740</v>
      </c>
      <c r="H206" s="22">
        <v>4214401</v>
      </c>
      <c r="I206" s="22">
        <v>0</v>
      </c>
      <c r="J206" s="22">
        <v>0</v>
      </c>
      <c r="K206" s="22">
        <v>380000</v>
      </c>
      <c r="L206" s="22">
        <v>0</v>
      </c>
      <c r="M206" s="22">
        <v>9722714</v>
      </c>
      <c r="N206" s="22">
        <v>0</v>
      </c>
      <c r="O206" s="22">
        <v>198126</v>
      </c>
      <c r="P206" s="22">
        <v>344570</v>
      </c>
      <c r="Q206" s="22">
        <v>158339</v>
      </c>
      <c r="R206" s="22">
        <v>50866</v>
      </c>
      <c r="S206" s="22">
        <v>63960</v>
      </c>
      <c r="T206" s="22">
        <v>10538575</v>
      </c>
      <c r="U206" s="22">
        <v>1346319</v>
      </c>
      <c r="V206" s="22">
        <v>0</v>
      </c>
      <c r="W206" s="22">
        <v>660027</v>
      </c>
      <c r="X206" s="22">
        <v>3484807</v>
      </c>
      <c r="Y206" s="22">
        <v>0</v>
      </c>
      <c r="Z206" s="22">
        <v>0</v>
      </c>
      <c r="AA206" s="22">
        <v>62346</v>
      </c>
      <c r="AB206" s="22">
        <v>0</v>
      </c>
      <c r="AC206" s="22">
        <v>5553499</v>
      </c>
      <c r="AD206" s="22">
        <v>100718</v>
      </c>
      <c r="AE206" s="22">
        <v>180391</v>
      </c>
      <c r="AF206" s="22">
        <v>0</v>
      </c>
      <c r="AG206" s="22">
        <v>31465</v>
      </c>
      <c r="AH206" s="22">
        <v>35813</v>
      </c>
      <c r="AI206" s="22">
        <v>5901886</v>
      </c>
      <c r="AJ206" s="22">
        <v>4636689</v>
      </c>
      <c r="AK206" s="22">
        <v>389313</v>
      </c>
      <c r="AL206" s="22">
        <v>2481524</v>
      </c>
      <c r="AM206" s="22">
        <v>1765852</v>
      </c>
      <c r="AN206" s="22">
        <v>0</v>
      </c>
    </row>
    <row r="207" spans="1:40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8241370</v>
      </c>
      <c r="F207" s="22">
        <v>0</v>
      </c>
      <c r="G207" s="22">
        <v>2187932</v>
      </c>
      <c r="H207" s="22">
        <v>2571934</v>
      </c>
      <c r="I207" s="22">
        <v>876233</v>
      </c>
      <c r="J207" s="22">
        <v>0</v>
      </c>
      <c r="K207" s="22">
        <v>0</v>
      </c>
      <c r="L207" s="22">
        <v>0</v>
      </c>
      <c r="M207" s="22">
        <v>13877469</v>
      </c>
      <c r="N207" s="22">
        <v>0</v>
      </c>
      <c r="O207" s="22">
        <v>3488401</v>
      </c>
      <c r="P207" s="22">
        <v>404218</v>
      </c>
      <c r="Q207" s="22">
        <v>200377</v>
      </c>
      <c r="R207" s="22">
        <v>441598</v>
      </c>
      <c r="S207" s="22">
        <v>201040</v>
      </c>
      <c r="T207" s="22">
        <v>18613103</v>
      </c>
      <c r="U207" s="22">
        <v>4378734</v>
      </c>
      <c r="V207" s="22">
        <v>0</v>
      </c>
      <c r="W207" s="22">
        <v>1593059</v>
      </c>
      <c r="X207" s="22">
        <v>2368937</v>
      </c>
      <c r="Y207" s="22">
        <v>262481</v>
      </c>
      <c r="Z207" s="22">
        <v>0</v>
      </c>
      <c r="AA207" s="22">
        <v>0</v>
      </c>
      <c r="AB207" s="22">
        <v>0</v>
      </c>
      <c r="AC207" s="22">
        <v>8603211</v>
      </c>
      <c r="AD207" s="22">
        <v>1565820</v>
      </c>
      <c r="AE207" s="22">
        <v>240712</v>
      </c>
      <c r="AF207" s="22">
        <v>0</v>
      </c>
      <c r="AG207" s="22">
        <v>384914</v>
      </c>
      <c r="AH207" s="22">
        <v>145994</v>
      </c>
      <c r="AI207" s="22">
        <v>10940651</v>
      </c>
      <c r="AJ207" s="22">
        <v>7672452</v>
      </c>
      <c r="AK207" s="22">
        <v>107046</v>
      </c>
      <c r="AL207" s="22">
        <v>145668</v>
      </c>
      <c r="AM207" s="22">
        <v>7419738</v>
      </c>
      <c r="AN207" s="22">
        <v>0</v>
      </c>
    </row>
    <row r="208" spans="1:40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3457526</v>
      </c>
      <c r="F208" s="22">
        <v>0</v>
      </c>
      <c r="G208" s="22">
        <v>1811846</v>
      </c>
      <c r="H208" s="22">
        <v>1376591</v>
      </c>
      <c r="I208" s="22">
        <v>58693</v>
      </c>
      <c r="J208" s="22">
        <v>0</v>
      </c>
      <c r="K208" s="22">
        <v>0</v>
      </c>
      <c r="L208" s="22">
        <v>167268</v>
      </c>
      <c r="M208" s="22">
        <v>6871924</v>
      </c>
      <c r="N208" s="22">
        <v>0</v>
      </c>
      <c r="O208" s="22">
        <v>882281</v>
      </c>
      <c r="P208" s="22">
        <v>1074766</v>
      </c>
      <c r="Q208" s="22">
        <v>102668</v>
      </c>
      <c r="R208" s="22">
        <v>278330</v>
      </c>
      <c r="S208" s="22">
        <v>182679</v>
      </c>
      <c r="T208" s="22">
        <v>9392648</v>
      </c>
      <c r="U208" s="22">
        <v>2031770</v>
      </c>
      <c r="V208" s="22">
        <v>0</v>
      </c>
      <c r="W208" s="22">
        <v>578383</v>
      </c>
      <c r="X208" s="22">
        <v>584220</v>
      </c>
      <c r="Y208" s="22">
        <v>26274</v>
      </c>
      <c r="Z208" s="22">
        <v>0</v>
      </c>
      <c r="AA208" s="22">
        <v>0</v>
      </c>
      <c r="AB208" s="22">
        <v>153758</v>
      </c>
      <c r="AC208" s="22">
        <v>3374405</v>
      </c>
      <c r="AD208" s="22">
        <v>254803</v>
      </c>
      <c r="AE208" s="22">
        <v>538838</v>
      </c>
      <c r="AF208" s="22">
        <v>0</v>
      </c>
      <c r="AG208" s="22">
        <v>39237</v>
      </c>
      <c r="AH208" s="22">
        <v>151793</v>
      </c>
      <c r="AI208" s="22">
        <v>4359076</v>
      </c>
      <c r="AJ208" s="22">
        <v>5033572</v>
      </c>
      <c r="AK208" s="22">
        <v>0</v>
      </c>
      <c r="AL208" s="22">
        <v>0</v>
      </c>
      <c r="AM208" s="22">
        <v>5033572</v>
      </c>
      <c r="AN208" s="22"/>
    </row>
    <row r="209" spans="1:40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4038031</v>
      </c>
      <c r="F209" s="22">
        <v>0</v>
      </c>
      <c r="G209" s="22">
        <v>1018069</v>
      </c>
      <c r="H209" s="22">
        <v>519992</v>
      </c>
      <c r="I209" s="22">
        <v>0</v>
      </c>
      <c r="J209" s="22">
        <v>0</v>
      </c>
      <c r="K209" s="22">
        <v>0</v>
      </c>
      <c r="L209" s="22">
        <v>0</v>
      </c>
      <c r="M209" s="22">
        <v>5576092</v>
      </c>
      <c r="N209" s="22">
        <v>0</v>
      </c>
      <c r="O209" s="22">
        <v>917264</v>
      </c>
      <c r="P209" s="22">
        <v>754386</v>
      </c>
      <c r="Q209" s="22">
        <v>203724</v>
      </c>
      <c r="R209" s="22">
        <v>123212</v>
      </c>
      <c r="S209" s="22">
        <v>365113</v>
      </c>
      <c r="T209" s="22">
        <v>7939791</v>
      </c>
      <c r="U209" s="22">
        <v>2011318</v>
      </c>
      <c r="V209" s="22">
        <v>0</v>
      </c>
      <c r="W209" s="22">
        <v>599795</v>
      </c>
      <c r="X209" s="22">
        <v>394967</v>
      </c>
      <c r="Y209" s="22">
        <v>0</v>
      </c>
      <c r="Z209" s="22">
        <v>0</v>
      </c>
      <c r="AA209" s="22">
        <v>0</v>
      </c>
      <c r="AB209" s="22">
        <v>0</v>
      </c>
      <c r="AC209" s="22">
        <v>3006080</v>
      </c>
      <c r="AD209" s="22">
        <v>239536</v>
      </c>
      <c r="AE209" s="22">
        <v>457662</v>
      </c>
      <c r="AF209" s="22">
        <v>0</v>
      </c>
      <c r="AG209" s="22">
        <v>83646</v>
      </c>
      <c r="AH209" s="22">
        <v>165397</v>
      </c>
      <c r="AI209" s="22">
        <v>3952321</v>
      </c>
      <c r="AJ209" s="22">
        <v>3987470</v>
      </c>
      <c r="AK209" s="22">
        <v>303031</v>
      </c>
      <c r="AL209" s="22">
        <v>100990</v>
      </c>
      <c r="AM209" s="22">
        <v>3583449</v>
      </c>
      <c r="AN209" s="22">
        <v>0</v>
      </c>
    </row>
    <row r="210" spans="1:40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5183955</v>
      </c>
      <c r="F210" s="22">
        <v>0</v>
      </c>
      <c r="G210" s="22">
        <v>1836944</v>
      </c>
      <c r="H210" s="22">
        <v>2638366</v>
      </c>
      <c r="I210" s="22">
        <v>0</v>
      </c>
      <c r="J210" s="22">
        <v>0</v>
      </c>
      <c r="K210" s="22">
        <v>0</v>
      </c>
      <c r="L210" s="22">
        <v>0</v>
      </c>
      <c r="M210" s="22">
        <v>9659265</v>
      </c>
      <c r="N210" s="22">
        <v>0</v>
      </c>
      <c r="O210" s="22">
        <v>1074820</v>
      </c>
      <c r="P210" s="22">
        <v>1226440</v>
      </c>
      <c r="Q210" s="22">
        <v>50819</v>
      </c>
      <c r="R210" s="22">
        <v>408472</v>
      </c>
      <c r="S210" s="22">
        <v>163406</v>
      </c>
      <c r="T210" s="22">
        <v>12583222</v>
      </c>
      <c r="U210" s="22">
        <v>3349317</v>
      </c>
      <c r="V210" s="22">
        <v>0</v>
      </c>
      <c r="W210" s="22">
        <v>934242</v>
      </c>
      <c r="X210" s="22">
        <v>862012</v>
      </c>
      <c r="Y210" s="22">
        <v>0</v>
      </c>
      <c r="Z210" s="22">
        <v>0</v>
      </c>
      <c r="AA210" s="22">
        <v>0</v>
      </c>
      <c r="AB210" s="22">
        <v>0</v>
      </c>
      <c r="AC210" s="22">
        <v>5145571</v>
      </c>
      <c r="AD210" s="22">
        <v>303681</v>
      </c>
      <c r="AE210" s="22">
        <v>827308</v>
      </c>
      <c r="AF210" s="22">
        <v>0</v>
      </c>
      <c r="AG210" s="22">
        <v>350869</v>
      </c>
      <c r="AH210" s="22">
        <v>116106</v>
      </c>
      <c r="AI210" s="22">
        <v>6743535</v>
      </c>
      <c r="AJ210" s="22">
        <v>5839687</v>
      </c>
      <c r="AK210" s="22">
        <v>5066</v>
      </c>
      <c r="AL210" s="22">
        <v>492151</v>
      </c>
      <c r="AM210" s="22">
        <v>5342470</v>
      </c>
      <c r="AN210" s="22">
        <v>0</v>
      </c>
    </row>
    <row r="211" spans="1:40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4269598</v>
      </c>
      <c r="F211" s="22">
        <v>0</v>
      </c>
      <c r="G211" s="22">
        <v>2076791</v>
      </c>
      <c r="H211" s="22">
        <v>1277216</v>
      </c>
      <c r="I211" s="22">
        <v>0</v>
      </c>
      <c r="J211" s="22">
        <v>0</v>
      </c>
      <c r="K211" s="22">
        <v>0</v>
      </c>
      <c r="L211" s="22">
        <v>0</v>
      </c>
      <c r="M211" s="22">
        <v>7623605</v>
      </c>
      <c r="N211" s="22">
        <v>0</v>
      </c>
      <c r="O211" s="22">
        <v>113348</v>
      </c>
      <c r="P211" s="22">
        <v>358676</v>
      </c>
      <c r="Q211" s="22">
        <v>175319</v>
      </c>
      <c r="R211" s="22">
        <v>167442</v>
      </c>
      <c r="S211" s="22">
        <v>45377</v>
      </c>
      <c r="T211" s="22">
        <v>8483767</v>
      </c>
      <c r="U211" s="22">
        <v>2214497</v>
      </c>
      <c r="V211" s="22">
        <v>0</v>
      </c>
      <c r="W211" s="22">
        <v>915639</v>
      </c>
      <c r="X211" s="22">
        <v>526521</v>
      </c>
      <c r="Y211" s="22">
        <v>0</v>
      </c>
      <c r="Z211" s="22">
        <v>0</v>
      </c>
      <c r="AA211" s="22">
        <v>0</v>
      </c>
      <c r="AB211" s="22">
        <v>0</v>
      </c>
      <c r="AC211" s="22">
        <v>3656657</v>
      </c>
      <c r="AD211" s="22">
        <v>97332</v>
      </c>
      <c r="AE211" s="22">
        <v>100891</v>
      </c>
      <c r="AF211" s="22">
        <v>0</v>
      </c>
      <c r="AG211" s="22">
        <v>61821</v>
      </c>
      <c r="AH211" s="22">
        <v>37377</v>
      </c>
      <c r="AI211" s="22">
        <v>3954078</v>
      </c>
      <c r="AJ211" s="22">
        <v>4529689</v>
      </c>
      <c r="AK211" s="22">
        <v>0</v>
      </c>
      <c r="AL211" s="22">
        <v>0</v>
      </c>
      <c r="AM211" s="22">
        <v>4529689</v>
      </c>
      <c r="AN211" s="22"/>
    </row>
    <row r="212" spans="1:40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5696192</v>
      </c>
      <c r="F212" s="22">
        <v>0</v>
      </c>
      <c r="G212" s="22">
        <v>5744520</v>
      </c>
      <c r="H212" s="22">
        <v>11017463</v>
      </c>
      <c r="I212" s="22">
        <v>121138</v>
      </c>
      <c r="J212" s="22">
        <v>0</v>
      </c>
      <c r="K212" s="22">
        <v>0</v>
      </c>
      <c r="L212" s="22">
        <v>0</v>
      </c>
      <c r="M212" s="22">
        <v>22579313</v>
      </c>
      <c r="N212" s="22">
        <v>0</v>
      </c>
      <c r="O212" s="22">
        <v>9462909</v>
      </c>
      <c r="P212" s="22">
        <v>2252465</v>
      </c>
      <c r="Q212" s="22">
        <v>551513</v>
      </c>
      <c r="R212" s="22">
        <v>886813</v>
      </c>
      <c r="S212" s="22">
        <v>595242</v>
      </c>
      <c r="T212" s="22">
        <v>36328255</v>
      </c>
      <c r="U212" s="22">
        <v>4341305</v>
      </c>
      <c r="V212" s="22">
        <v>0</v>
      </c>
      <c r="W212" s="22">
        <v>1444979</v>
      </c>
      <c r="X212" s="22">
        <v>896443</v>
      </c>
      <c r="Y212" s="22">
        <v>24853</v>
      </c>
      <c r="Z212" s="22">
        <v>0</v>
      </c>
      <c r="AA212" s="22">
        <v>0</v>
      </c>
      <c r="AB212" s="22">
        <v>0</v>
      </c>
      <c r="AC212" s="22">
        <v>6707580</v>
      </c>
      <c r="AD212" s="22">
        <v>2824043</v>
      </c>
      <c r="AE212" s="22">
        <v>1642271</v>
      </c>
      <c r="AF212" s="22">
        <v>0</v>
      </c>
      <c r="AG212" s="22">
        <v>172359</v>
      </c>
      <c r="AH212" s="22">
        <v>336132</v>
      </c>
      <c r="AI212" s="22">
        <v>11682385</v>
      </c>
      <c r="AJ212" s="22">
        <v>24645870</v>
      </c>
      <c r="AK212" s="22">
        <v>2804338</v>
      </c>
      <c r="AL212" s="22">
        <v>1768834</v>
      </c>
      <c r="AM212" s="22">
        <v>20072698</v>
      </c>
      <c r="AN212" s="22">
        <v>0</v>
      </c>
    </row>
    <row r="213" spans="1:40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2455504</v>
      </c>
      <c r="F213" s="22">
        <v>0</v>
      </c>
      <c r="G213" s="22">
        <v>7148298</v>
      </c>
      <c r="H213" s="22">
        <v>774294</v>
      </c>
      <c r="I213" s="22">
        <v>0</v>
      </c>
      <c r="J213" s="22">
        <v>0</v>
      </c>
      <c r="K213" s="22">
        <v>1951</v>
      </c>
      <c r="L213" s="22">
        <v>0</v>
      </c>
      <c r="M213" s="22">
        <v>10380047</v>
      </c>
      <c r="N213" s="22">
        <v>0</v>
      </c>
      <c r="O213" s="22">
        <v>1089095</v>
      </c>
      <c r="P213" s="22">
        <v>760146</v>
      </c>
      <c r="Q213" s="22">
        <v>45390</v>
      </c>
      <c r="R213" s="22">
        <v>99720</v>
      </c>
      <c r="S213" s="22">
        <v>339428</v>
      </c>
      <c r="T213" s="22">
        <v>12713826</v>
      </c>
      <c r="U213" s="22">
        <v>1743841</v>
      </c>
      <c r="V213" s="22">
        <v>0</v>
      </c>
      <c r="W213" s="22">
        <v>2711240</v>
      </c>
      <c r="X213" s="22">
        <v>685912</v>
      </c>
      <c r="Y213" s="22">
        <v>0</v>
      </c>
      <c r="Z213" s="22">
        <v>0</v>
      </c>
      <c r="AA213" s="22">
        <v>0</v>
      </c>
      <c r="AB213" s="22">
        <v>0</v>
      </c>
      <c r="AC213" s="22">
        <v>5140993</v>
      </c>
      <c r="AD213" s="22">
        <v>602170</v>
      </c>
      <c r="AE213" s="22">
        <v>624095</v>
      </c>
      <c r="AF213" s="22">
        <v>0</v>
      </c>
      <c r="AG213" s="22">
        <v>48064</v>
      </c>
      <c r="AH213" s="22">
        <v>312776</v>
      </c>
      <c r="AI213" s="22">
        <v>6728098</v>
      </c>
      <c r="AJ213" s="22">
        <v>5985728</v>
      </c>
      <c r="AK213" s="22">
        <v>0</v>
      </c>
      <c r="AL213" s="22">
        <v>29843</v>
      </c>
      <c r="AM213" s="22">
        <v>5955885</v>
      </c>
      <c r="AN213" s="22"/>
    </row>
    <row r="214" spans="1:40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1845224</v>
      </c>
      <c r="F214" s="22">
        <v>0</v>
      </c>
      <c r="G214" s="22">
        <v>1060841</v>
      </c>
      <c r="H214" s="22">
        <v>1468866</v>
      </c>
      <c r="I214" s="22">
        <v>0</v>
      </c>
      <c r="J214" s="22">
        <v>0</v>
      </c>
      <c r="K214" s="22">
        <v>0</v>
      </c>
      <c r="L214" s="22">
        <v>0</v>
      </c>
      <c r="M214" s="22">
        <v>4374931</v>
      </c>
      <c r="N214" s="22">
        <v>0</v>
      </c>
      <c r="O214" s="22">
        <v>1587895</v>
      </c>
      <c r="P214" s="22">
        <v>554151</v>
      </c>
      <c r="Q214" s="22">
        <v>74327</v>
      </c>
      <c r="R214" s="22">
        <v>30898</v>
      </c>
      <c r="S214" s="22">
        <v>106431</v>
      </c>
      <c r="T214" s="22">
        <v>6728633</v>
      </c>
      <c r="U214" s="22">
        <v>560515</v>
      </c>
      <c r="V214" s="22">
        <v>0</v>
      </c>
      <c r="W214" s="22">
        <v>934752</v>
      </c>
      <c r="X214" s="22">
        <v>483515</v>
      </c>
      <c r="Y214" s="22">
        <v>0</v>
      </c>
      <c r="Z214" s="22">
        <v>0</v>
      </c>
      <c r="AA214" s="22">
        <v>0</v>
      </c>
      <c r="AB214" s="22">
        <v>0</v>
      </c>
      <c r="AC214" s="22">
        <v>1978782</v>
      </c>
      <c r="AD214" s="22">
        <v>1078240</v>
      </c>
      <c r="AE214" s="22">
        <v>410353</v>
      </c>
      <c r="AF214" s="22">
        <v>0</v>
      </c>
      <c r="AG214" s="22">
        <v>28498</v>
      </c>
      <c r="AH214" s="22">
        <v>98931</v>
      </c>
      <c r="AI214" s="22">
        <v>3594804</v>
      </c>
      <c r="AJ214" s="22">
        <v>3133829</v>
      </c>
      <c r="AK214" s="22">
        <v>0</v>
      </c>
      <c r="AL214" s="22">
        <v>0</v>
      </c>
      <c r="AM214" s="22">
        <v>3133829</v>
      </c>
      <c r="AN214" s="22">
        <v>0</v>
      </c>
    </row>
    <row r="215" spans="1:40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3728056</v>
      </c>
      <c r="F215" s="22">
        <v>0</v>
      </c>
      <c r="G215" s="22">
        <v>3812148</v>
      </c>
      <c r="H215" s="22">
        <v>1343707</v>
      </c>
      <c r="I215" s="22">
        <v>0</v>
      </c>
      <c r="J215" s="22">
        <v>0</v>
      </c>
      <c r="K215" s="22">
        <v>0</v>
      </c>
      <c r="L215" s="22">
        <v>0</v>
      </c>
      <c r="M215" s="22">
        <v>8883911</v>
      </c>
      <c r="N215" s="22">
        <v>230796</v>
      </c>
      <c r="O215" s="22">
        <v>609314</v>
      </c>
      <c r="P215" s="22">
        <v>382081</v>
      </c>
      <c r="Q215" s="22">
        <v>111940</v>
      </c>
      <c r="R215" s="22">
        <v>90257</v>
      </c>
      <c r="S215" s="22">
        <v>65867</v>
      </c>
      <c r="T215" s="22">
        <v>10374166</v>
      </c>
      <c r="U215" s="22">
        <v>683434</v>
      </c>
      <c r="V215" s="22">
        <v>0</v>
      </c>
      <c r="W215" s="22">
        <v>1466760</v>
      </c>
      <c r="X215" s="22">
        <v>989198</v>
      </c>
      <c r="Y215" s="22">
        <v>0</v>
      </c>
      <c r="Z215" s="22">
        <v>0</v>
      </c>
      <c r="AA215" s="22">
        <v>0</v>
      </c>
      <c r="AB215" s="22">
        <v>0</v>
      </c>
      <c r="AC215" s="22">
        <v>3139392</v>
      </c>
      <c r="AD215" s="22">
        <v>124437</v>
      </c>
      <c r="AE215" s="22">
        <v>223327</v>
      </c>
      <c r="AF215" s="22">
        <v>0</v>
      </c>
      <c r="AG215" s="22">
        <v>63198</v>
      </c>
      <c r="AH215" s="22">
        <v>36225</v>
      </c>
      <c r="AI215" s="22">
        <v>3586579</v>
      </c>
      <c r="AJ215" s="22">
        <v>6787587</v>
      </c>
      <c r="AK215" s="22">
        <v>296017</v>
      </c>
      <c r="AL215" s="22">
        <v>0</v>
      </c>
      <c r="AM215" s="22">
        <v>6491570</v>
      </c>
      <c r="AN215" s="22">
        <v>0</v>
      </c>
    </row>
    <row r="216" spans="1:40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2302325</v>
      </c>
      <c r="F216" s="22">
        <v>0</v>
      </c>
      <c r="G216" s="22">
        <v>0</v>
      </c>
      <c r="H216" s="22">
        <v>2238488</v>
      </c>
      <c r="I216" s="22">
        <v>0</v>
      </c>
      <c r="J216" s="22">
        <v>0</v>
      </c>
      <c r="K216" s="22">
        <v>0</v>
      </c>
      <c r="L216" s="22">
        <v>0</v>
      </c>
      <c r="M216" s="22">
        <v>4540813</v>
      </c>
      <c r="N216" s="22">
        <v>0</v>
      </c>
      <c r="O216" s="22">
        <v>504789</v>
      </c>
      <c r="P216" s="22">
        <v>230160</v>
      </c>
      <c r="Q216" s="22">
        <v>23276</v>
      </c>
      <c r="R216" s="22">
        <v>62391</v>
      </c>
      <c r="S216" s="22">
        <v>0</v>
      </c>
      <c r="T216" s="22">
        <v>5361429</v>
      </c>
      <c r="U216" s="22">
        <v>936447</v>
      </c>
      <c r="V216" s="22">
        <v>0</v>
      </c>
      <c r="W216" s="22">
        <v>0</v>
      </c>
      <c r="X216" s="22">
        <v>814032</v>
      </c>
      <c r="Y216" s="22">
        <v>0</v>
      </c>
      <c r="Z216" s="22">
        <v>0</v>
      </c>
      <c r="AA216" s="22">
        <v>0</v>
      </c>
      <c r="AB216" s="22">
        <v>0</v>
      </c>
      <c r="AC216" s="22">
        <v>1750479</v>
      </c>
      <c r="AD216" s="22">
        <v>159959</v>
      </c>
      <c r="AE216" s="22">
        <v>152416</v>
      </c>
      <c r="AF216" s="22">
        <v>0</v>
      </c>
      <c r="AG216" s="22">
        <v>25761</v>
      </c>
      <c r="AH216" s="22">
        <v>0</v>
      </c>
      <c r="AI216" s="22">
        <v>2088615</v>
      </c>
      <c r="AJ216" s="22">
        <v>3272814</v>
      </c>
      <c r="AK216" s="22">
        <v>0</v>
      </c>
      <c r="AL216" s="22">
        <v>0</v>
      </c>
      <c r="AM216" s="22">
        <v>3272814</v>
      </c>
      <c r="AN216" s="22">
        <v>0</v>
      </c>
    </row>
    <row r="217" spans="1:40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4716072</v>
      </c>
      <c r="F217" s="22">
        <v>0</v>
      </c>
      <c r="G217" s="22">
        <v>2822369</v>
      </c>
      <c r="H217" s="22">
        <v>2379079</v>
      </c>
      <c r="I217" s="22">
        <v>288275</v>
      </c>
      <c r="J217" s="22">
        <v>1210000</v>
      </c>
      <c r="K217" s="22">
        <v>0</v>
      </c>
      <c r="L217" s="22">
        <v>0</v>
      </c>
      <c r="M217" s="22">
        <v>11415795</v>
      </c>
      <c r="N217" s="22">
        <v>34108</v>
      </c>
      <c r="O217" s="22">
        <v>1585347</v>
      </c>
      <c r="P217" s="22">
        <v>1100845</v>
      </c>
      <c r="Q217" s="22">
        <v>321512</v>
      </c>
      <c r="R217" s="22">
        <v>1300165</v>
      </c>
      <c r="S217" s="22">
        <v>137594</v>
      </c>
      <c r="T217" s="22">
        <v>15895366</v>
      </c>
      <c r="U217" s="22">
        <v>2724506</v>
      </c>
      <c r="V217" s="22">
        <v>0</v>
      </c>
      <c r="W217" s="22">
        <v>1176326</v>
      </c>
      <c r="X217" s="22">
        <v>1126731</v>
      </c>
      <c r="Y217" s="22">
        <v>54743</v>
      </c>
      <c r="Z217" s="22">
        <v>60500</v>
      </c>
      <c r="AA217" s="22">
        <v>0</v>
      </c>
      <c r="AB217" s="22">
        <v>0</v>
      </c>
      <c r="AC217" s="22">
        <v>5142806</v>
      </c>
      <c r="AD217" s="22">
        <v>621990</v>
      </c>
      <c r="AE217" s="22">
        <v>613177</v>
      </c>
      <c r="AF217" s="22">
        <v>0</v>
      </c>
      <c r="AG217" s="22">
        <v>946252</v>
      </c>
      <c r="AH217" s="22">
        <v>113072</v>
      </c>
      <c r="AI217" s="22">
        <v>7437297</v>
      </c>
      <c r="AJ217" s="22">
        <v>8458069</v>
      </c>
      <c r="AK217" s="22">
        <v>322113</v>
      </c>
      <c r="AL217" s="22">
        <v>0</v>
      </c>
      <c r="AM217" s="22">
        <v>8135956</v>
      </c>
      <c r="AN217" s="22">
        <v>0</v>
      </c>
    </row>
    <row r="218" spans="1:40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1665603</v>
      </c>
      <c r="F218" s="22">
        <v>0</v>
      </c>
      <c r="G218" s="22">
        <v>2657573</v>
      </c>
      <c r="H218" s="22">
        <v>1350505</v>
      </c>
      <c r="I218" s="22">
        <v>0</v>
      </c>
      <c r="J218" s="22">
        <v>0</v>
      </c>
      <c r="K218" s="22">
        <v>0</v>
      </c>
      <c r="L218" s="22">
        <v>0</v>
      </c>
      <c r="M218" s="22">
        <v>5673681</v>
      </c>
      <c r="N218" s="22">
        <v>0</v>
      </c>
      <c r="O218" s="22">
        <v>245102</v>
      </c>
      <c r="P218" s="22">
        <v>223381</v>
      </c>
      <c r="Q218" s="22">
        <v>7480</v>
      </c>
      <c r="R218" s="22">
        <v>53683</v>
      </c>
      <c r="S218" s="22">
        <v>474075</v>
      </c>
      <c r="T218" s="22">
        <v>6677402</v>
      </c>
      <c r="U218" s="22">
        <v>1015036</v>
      </c>
      <c r="V218" s="22">
        <v>0</v>
      </c>
      <c r="W218" s="22">
        <v>501311</v>
      </c>
      <c r="X218" s="22">
        <v>233368</v>
      </c>
      <c r="Y218" s="22">
        <v>0</v>
      </c>
      <c r="Z218" s="22">
        <v>0</v>
      </c>
      <c r="AA218" s="22">
        <v>0</v>
      </c>
      <c r="AB218" s="22">
        <v>0</v>
      </c>
      <c r="AC218" s="22">
        <v>1749715</v>
      </c>
      <c r="AD218" s="22">
        <v>145583</v>
      </c>
      <c r="AE218" s="22">
        <v>182873</v>
      </c>
      <c r="AF218" s="22">
        <v>0</v>
      </c>
      <c r="AG218" s="22">
        <v>45664</v>
      </c>
      <c r="AH218" s="22">
        <v>267336</v>
      </c>
      <c r="AI218" s="22">
        <v>2391171</v>
      </c>
      <c r="AJ218" s="22">
        <v>4286231</v>
      </c>
      <c r="AK218" s="22">
        <v>136718</v>
      </c>
      <c r="AL218" s="22">
        <v>17499</v>
      </c>
      <c r="AM218" s="22">
        <v>4132014</v>
      </c>
      <c r="AN218" s="22">
        <v>0</v>
      </c>
    </row>
    <row r="219" spans="1:40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7092021</v>
      </c>
      <c r="F219" s="22">
        <v>0</v>
      </c>
      <c r="G219" s="22">
        <v>2645833</v>
      </c>
      <c r="H219" s="22">
        <v>5860713</v>
      </c>
      <c r="I219" s="22">
        <v>983112</v>
      </c>
      <c r="J219" s="22">
        <v>0</v>
      </c>
      <c r="K219" s="22">
        <v>0</v>
      </c>
      <c r="L219" s="22">
        <v>0</v>
      </c>
      <c r="M219" s="22">
        <v>16581679</v>
      </c>
      <c r="N219" s="22">
        <v>12980</v>
      </c>
      <c r="O219" s="22">
        <v>5164177</v>
      </c>
      <c r="P219" s="22">
        <v>1080663</v>
      </c>
      <c r="Q219" s="22">
        <v>1086014</v>
      </c>
      <c r="R219" s="22">
        <v>1686864</v>
      </c>
      <c r="S219" s="22">
        <v>1043489</v>
      </c>
      <c r="T219" s="22">
        <v>26655866</v>
      </c>
      <c r="U219" s="22">
        <v>4030829</v>
      </c>
      <c r="V219" s="22">
        <v>0</v>
      </c>
      <c r="W219" s="22">
        <v>1179775</v>
      </c>
      <c r="X219" s="22">
        <v>2782248</v>
      </c>
      <c r="Y219" s="22">
        <v>145882</v>
      </c>
      <c r="Z219" s="22">
        <v>0</v>
      </c>
      <c r="AA219" s="22">
        <v>0</v>
      </c>
      <c r="AB219" s="22">
        <v>0</v>
      </c>
      <c r="AC219" s="22">
        <v>8138734</v>
      </c>
      <c r="AD219" s="22">
        <v>974007</v>
      </c>
      <c r="AE219" s="22">
        <v>677771</v>
      </c>
      <c r="AF219" s="22">
        <v>704452</v>
      </c>
      <c r="AG219" s="22">
        <v>529498</v>
      </c>
      <c r="AH219" s="22">
        <v>0</v>
      </c>
      <c r="AI219" s="22">
        <v>11024462</v>
      </c>
      <c r="AJ219" s="22">
        <v>15631404</v>
      </c>
      <c r="AK219" s="22">
        <v>0</v>
      </c>
      <c r="AL219" s="22">
        <v>0</v>
      </c>
      <c r="AM219" s="22">
        <v>15631404</v>
      </c>
      <c r="AN219" s="22">
        <v>0</v>
      </c>
    </row>
    <row r="220" spans="1:40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915114</v>
      </c>
      <c r="F220" s="22">
        <v>0</v>
      </c>
      <c r="G220" s="22">
        <v>1307724</v>
      </c>
      <c r="H220" s="22">
        <v>2206926</v>
      </c>
      <c r="I220" s="22">
        <v>0</v>
      </c>
      <c r="J220" s="22">
        <v>0</v>
      </c>
      <c r="K220" s="22">
        <v>0</v>
      </c>
      <c r="L220" s="22">
        <v>0</v>
      </c>
      <c r="M220" s="22">
        <v>4429764</v>
      </c>
      <c r="N220" s="22">
        <v>0</v>
      </c>
      <c r="O220" s="22">
        <v>138321</v>
      </c>
      <c r="P220" s="22">
        <v>166533</v>
      </c>
      <c r="Q220" s="22">
        <v>55321</v>
      </c>
      <c r="R220" s="22">
        <v>108280</v>
      </c>
      <c r="S220" s="22">
        <v>0</v>
      </c>
      <c r="T220" s="22">
        <v>4898219</v>
      </c>
      <c r="U220" s="22">
        <v>489137</v>
      </c>
      <c r="V220" s="22">
        <v>0</v>
      </c>
      <c r="W220" s="22">
        <v>340057</v>
      </c>
      <c r="X220" s="22">
        <v>576253</v>
      </c>
      <c r="Y220" s="22">
        <v>0</v>
      </c>
      <c r="Z220" s="22">
        <v>0</v>
      </c>
      <c r="AA220" s="22">
        <v>0</v>
      </c>
      <c r="AB220" s="22">
        <v>0</v>
      </c>
      <c r="AC220" s="22">
        <v>1405447</v>
      </c>
      <c r="AD220" s="22">
        <v>117598</v>
      </c>
      <c r="AE220" s="22">
        <v>126228</v>
      </c>
      <c r="AF220" s="22">
        <v>0</v>
      </c>
      <c r="AG220" s="22">
        <v>39310</v>
      </c>
      <c r="AH220" s="22">
        <v>0</v>
      </c>
      <c r="AI220" s="22">
        <v>1688583</v>
      </c>
      <c r="AJ220" s="22">
        <v>3209636</v>
      </c>
      <c r="AK220" s="22">
        <v>0</v>
      </c>
      <c r="AL220" s="22">
        <v>0</v>
      </c>
      <c r="AM220" s="22">
        <v>3209636</v>
      </c>
      <c r="AN220" s="22">
        <v>0</v>
      </c>
    </row>
    <row r="221" spans="1:40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2573198</v>
      </c>
      <c r="F221" s="22">
        <v>0</v>
      </c>
      <c r="G221" s="22">
        <v>2270724</v>
      </c>
      <c r="H221" s="22">
        <v>481407</v>
      </c>
      <c r="I221" s="22">
        <v>193052</v>
      </c>
      <c r="J221" s="22">
        <v>0</v>
      </c>
      <c r="K221" s="22">
        <v>0</v>
      </c>
      <c r="L221" s="22">
        <v>0</v>
      </c>
      <c r="M221" s="22">
        <v>5518381</v>
      </c>
      <c r="N221" s="22">
        <v>0</v>
      </c>
      <c r="O221" s="22">
        <v>2769599</v>
      </c>
      <c r="P221" s="22">
        <v>1137929</v>
      </c>
      <c r="Q221" s="22">
        <v>140000</v>
      </c>
      <c r="R221" s="22">
        <v>170697</v>
      </c>
      <c r="S221" s="22">
        <v>364225</v>
      </c>
      <c r="T221" s="22">
        <v>10100831</v>
      </c>
      <c r="U221" s="22">
        <v>1370640</v>
      </c>
      <c r="V221" s="22">
        <v>0</v>
      </c>
      <c r="W221" s="22">
        <v>1040306</v>
      </c>
      <c r="X221" s="22">
        <v>186475</v>
      </c>
      <c r="Y221" s="22">
        <v>100963</v>
      </c>
      <c r="Z221" s="22">
        <v>0</v>
      </c>
      <c r="AA221" s="22">
        <v>0</v>
      </c>
      <c r="AB221" s="22">
        <v>0</v>
      </c>
      <c r="AC221" s="22">
        <v>2698384</v>
      </c>
      <c r="AD221" s="22">
        <v>699079</v>
      </c>
      <c r="AE221" s="22">
        <v>517815</v>
      </c>
      <c r="AF221" s="22">
        <v>0</v>
      </c>
      <c r="AG221" s="22">
        <v>128453</v>
      </c>
      <c r="AH221" s="22">
        <v>219769</v>
      </c>
      <c r="AI221" s="22">
        <v>4263500</v>
      </c>
      <c r="AJ221" s="22">
        <v>5837331</v>
      </c>
      <c r="AK221" s="22">
        <v>20000</v>
      </c>
      <c r="AL221" s="22">
        <v>0</v>
      </c>
      <c r="AM221" s="22">
        <v>5817331</v>
      </c>
      <c r="AN221" s="22">
        <v>0</v>
      </c>
    </row>
    <row r="222" spans="1:40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2100345</v>
      </c>
      <c r="F222" s="22">
        <v>0</v>
      </c>
      <c r="G222" s="22">
        <v>667336</v>
      </c>
      <c r="H222" s="22">
        <v>1158589</v>
      </c>
      <c r="I222" s="22">
        <v>0</v>
      </c>
      <c r="J222" s="22">
        <v>0</v>
      </c>
      <c r="K222" s="22">
        <v>0</v>
      </c>
      <c r="L222" s="22">
        <v>0</v>
      </c>
      <c r="M222" s="22">
        <v>3926270</v>
      </c>
      <c r="N222" s="22">
        <v>123511</v>
      </c>
      <c r="O222" s="22">
        <v>847759</v>
      </c>
      <c r="P222" s="22">
        <v>347351</v>
      </c>
      <c r="Q222" s="22">
        <v>192782</v>
      </c>
      <c r="R222" s="22">
        <v>150506</v>
      </c>
      <c r="S222" s="22">
        <v>156043</v>
      </c>
      <c r="T222" s="22">
        <v>5744222</v>
      </c>
      <c r="U222" s="22">
        <v>1470465</v>
      </c>
      <c r="V222" s="22">
        <v>0</v>
      </c>
      <c r="W222" s="22">
        <v>277264</v>
      </c>
      <c r="X222" s="22">
        <v>593256</v>
      </c>
      <c r="Y222" s="22">
        <v>0</v>
      </c>
      <c r="Z222" s="22">
        <v>0</v>
      </c>
      <c r="AA222" s="22">
        <v>0</v>
      </c>
      <c r="AB222" s="22">
        <v>0</v>
      </c>
      <c r="AC222" s="22">
        <v>2340985</v>
      </c>
      <c r="AD222" s="22">
        <v>142432</v>
      </c>
      <c r="AE222" s="22">
        <v>136709</v>
      </c>
      <c r="AF222" s="22">
        <v>0</v>
      </c>
      <c r="AG222" s="22">
        <v>134538</v>
      </c>
      <c r="AH222" s="22">
        <v>138198</v>
      </c>
      <c r="AI222" s="22">
        <v>2892862</v>
      </c>
      <c r="AJ222" s="22">
        <v>2851360</v>
      </c>
      <c r="AK222" s="22">
        <v>0</v>
      </c>
      <c r="AL222" s="22">
        <v>26170</v>
      </c>
      <c r="AM222" s="22">
        <v>2825190</v>
      </c>
      <c r="AN222" s="22">
        <v>0</v>
      </c>
    </row>
    <row r="223" spans="1:40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4748201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4748201</v>
      </c>
      <c r="N223" s="22">
        <v>0</v>
      </c>
      <c r="O223" s="22">
        <v>1130978</v>
      </c>
      <c r="P223" s="22">
        <v>538169</v>
      </c>
      <c r="Q223" s="22">
        <v>40907</v>
      </c>
      <c r="R223" s="22">
        <v>482178</v>
      </c>
      <c r="S223" s="22">
        <v>159723</v>
      </c>
      <c r="T223" s="22">
        <v>7100156</v>
      </c>
      <c r="U223" s="22">
        <v>0</v>
      </c>
      <c r="V223" s="22">
        <v>0</v>
      </c>
      <c r="W223" s="22">
        <v>1797019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1797019</v>
      </c>
      <c r="AD223" s="22">
        <v>343116</v>
      </c>
      <c r="AE223" s="22">
        <v>385134</v>
      </c>
      <c r="AF223" s="22">
        <v>0</v>
      </c>
      <c r="AG223" s="22">
        <v>153972</v>
      </c>
      <c r="AH223" s="22">
        <v>159723</v>
      </c>
      <c r="AI223" s="22">
        <v>2838964</v>
      </c>
      <c r="AJ223" s="22">
        <v>4261192</v>
      </c>
      <c r="AK223" s="22">
        <v>0</v>
      </c>
      <c r="AL223" s="22">
        <v>0</v>
      </c>
      <c r="AM223" s="22">
        <v>4261192</v>
      </c>
      <c r="AN223" s="22">
        <v>0</v>
      </c>
    </row>
    <row r="224" spans="1:40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6248296</v>
      </c>
      <c r="F224" s="22">
        <v>0</v>
      </c>
      <c r="G224" s="22">
        <v>9181738</v>
      </c>
      <c r="H224" s="22">
        <v>1325493</v>
      </c>
      <c r="I224" s="22">
        <v>0</v>
      </c>
      <c r="J224" s="22">
        <v>0</v>
      </c>
      <c r="K224" s="22">
        <v>0</v>
      </c>
      <c r="L224" s="22">
        <v>0</v>
      </c>
      <c r="M224" s="22">
        <v>16755527</v>
      </c>
      <c r="N224" s="22">
        <v>0</v>
      </c>
      <c r="O224" s="22">
        <v>4066540</v>
      </c>
      <c r="P224" s="22">
        <v>1513638</v>
      </c>
      <c r="Q224" s="22">
        <v>118578</v>
      </c>
      <c r="R224" s="22">
        <v>0</v>
      </c>
      <c r="S224" s="22">
        <v>167902</v>
      </c>
      <c r="T224" s="22">
        <v>22622185</v>
      </c>
      <c r="U224" s="22">
        <v>2149908</v>
      </c>
      <c r="V224" s="22">
        <v>0</v>
      </c>
      <c r="W224" s="22">
        <v>1198251</v>
      </c>
      <c r="X224" s="22">
        <v>464451</v>
      </c>
      <c r="Y224" s="22">
        <v>0</v>
      </c>
      <c r="Z224" s="22">
        <v>0</v>
      </c>
      <c r="AA224" s="22">
        <v>0</v>
      </c>
      <c r="AB224" s="22">
        <v>0</v>
      </c>
      <c r="AC224" s="22">
        <v>3812610</v>
      </c>
      <c r="AD224" s="22">
        <v>1112403</v>
      </c>
      <c r="AE224" s="22">
        <v>709740</v>
      </c>
      <c r="AF224" s="22">
        <v>0</v>
      </c>
      <c r="AG224" s="22">
        <v>0</v>
      </c>
      <c r="AH224" s="22">
        <v>71813</v>
      </c>
      <c r="AI224" s="22">
        <v>5706566</v>
      </c>
      <c r="AJ224" s="22">
        <v>16915619</v>
      </c>
      <c r="AK224" s="22">
        <v>745437</v>
      </c>
      <c r="AL224" s="22">
        <v>0</v>
      </c>
      <c r="AM224" s="22">
        <v>16170182</v>
      </c>
      <c r="AN224" s="22"/>
    </row>
    <row r="225" spans="1:40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7062749</v>
      </c>
      <c r="F225" s="22">
        <v>0</v>
      </c>
      <c r="G225" s="22">
        <v>6111767</v>
      </c>
      <c r="H225" s="22">
        <v>3110444</v>
      </c>
      <c r="I225" s="22">
        <v>0</v>
      </c>
      <c r="J225" s="22">
        <v>0</v>
      </c>
      <c r="K225" s="22">
        <v>0</v>
      </c>
      <c r="L225" s="22">
        <v>583605</v>
      </c>
      <c r="M225" s="22">
        <v>16868565</v>
      </c>
      <c r="N225" s="22">
        <v>226655</v>
      </c>
      <c r="O225" s="22">
        <v>7286592</v>
      </c>
      <c r="P225" s="22">
        <v>1869086</v>
      </c>
      <c r="Q225" s="22">
        <v>375263</v>
      </c>
      <c r="R225" s="22">
        <v>1106186</v>
      </c>
      <c r="S225" s="22">
        <v>156078</v>
      </c>
      <c r="T225" s="22">
        <v>27888425</v>
      </c>
      <c r="U225" s="22">
        <v>4329704</v>
      </c>
      <c r="V225" s="22">
        <v>0</v>
      </c>
      <c r="W225" s="22">
        <v>1423652</v>
      </c>
      <c r="X225" s="22">
        <v>1012491</v>
      </c>
      <c r="Y225" s="22">
        <v>0</v>
      </c>
      <c r="Z225" s="22">
        <v>0</v>
      </c>
      <c r="AA225" s="22">
        <v>0</v>
      </c>
      <c r="AB225" s="22">
        <v>263616</v>
      </c>
      <c r="AC225" s="22">
        <v>7029463</v>
      </c>
      <c r="AD225" s="22">
        <v>3204011</v>
      </c>
      <c r="AE225" s="22">
        <v>1128680</v>
      </c>
      <c r="AF225" s="22">
        <v>0</v>
      </c>
      <c r="AG225" s="22">
        <v>587960</v>
      </c>
      <c r="AH225" s="22">
        <v>141054</v>
      </c>
      <c r="AI225" s="22">
        <v>12091168</v>
      </c>
      <c r="AJ225" s="22">
        <v>15797257</v>
      </c>
      <c r="AK225" s="22">
        <v>764936</v>
      </c>
      <c r="AL225" s="22">
        <v>0</v>
      </c>
      <c r="AM225" s="22">
        <v>15032321</v>
      </c>
      <c r="AN225" s="22">
        <v>0</v>
      </c>
    </row>
    <row r="226" spans="1:40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3813306</v>
      </c>
      <c r="F226" s="22">
        <v>0</v>
      </c>
      <c r="G226" s="22">
        <v>1025389</v>
      </c>
      <c r="H226" s="22">
        <v>1122002</v>
      </c>
      <c r="I226" s="22">
        <v>581541</v>
      </c>
      <c r="J226" s="22">
        <v>0</v>
      </c>
      <c r="K226" s="22">
        <v>0</v>
      </c>
      <c r="L226" s="22">
        <v>0</v>
      </c>
      <c r="M226" s="22">
        <v>6542238</v>
      </c>
      <c r="N226" s="22">
        <v>0</v>
      </c>
      <c r="O226" s="22">
        <v>1867680</v>
      </c>
      <c r="P226" s="22">
        <v>380807</v>
      </c>
      <c r="Q226" s="22">
        <v>53980</v>
      </c>
      <c r="R226" s="22">
        <v>245557</v>
      </c>
      <c r="S226" s="22">
        <v>29506</v>
      </c>
      <c r="T226" s="22">
        <v>9119768</v>
      </c>
      <c r="U226" s="22">
        <v>2476355</v>
      </c>
      <c r="V226" s="22">
        <v>0</v>
      </c>
      <c r="W226" s="22">
        <v>822948</v>
      </c>
      <c r="X226" s="22">
        <v>645532</v>
      </c>
      <c r="Y226" s="22">
        <v>150759</v>
      </c>
      <c r="Z226" s="22">
        <v>0</v>
      </c>
      <c r="AA226" s="22">
        <v>0</v>
      </c>
      <c r="AB226" s="22">
        <v>0</v>
      </c>
      <c r="AC226" s="22">
        <v>4095594</v>
      </c>
      <c r="AD226" s="22">
        <v>717028</v>
      </c>
      <c r="AE226" s="22">
        <v>132282</v>
      </c>
      <c r="AF226" s="22">
        <v>0</v>
      </c>
      <c r="AG226" s="22">
        <v>73237</v>
      </c>
      <c r="AH226" s="22">
        <v>25158</v>
      </c>
      <c r="AI226" s="22">
        <v>5043299</v>
      </c>
      <c r="AJ226" s="22">
        <v>4076469</v>
      </c>
      <c r="AK226" s="22">
        <v>30833</v>
      </c>
      <c r="AL226" s="22">
        <v>0</v>
      </c>
      <c r="AM226" s="22">
        <v>4045636</v>
      </c>
      <c r="AN226" s="22"/>
    </row>
    <row r="227" spans="1:40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7043823</v>
      </c>
      <c r="F227" s="22">
        <v>0</v>
      </c>
      <c r="G227" s="22">
        <v>5835783</v>
      </c>
      <c r="H227" s="22">
        <v>2771203</v>
      </c>
      <c r="I227" s="22">
        <v>883137</v>
      </c>
      <c r="J227" s="22">
        <v>0</v>
      </c>
      <c r="K227" s="22">
        <v>0</v>
      </c>
      <c r="L227" s="22">
        <v>0</v>
      </c>
      <c r="M227" s="22">
        <v>16533946</v>
      </c>
      <c r="N227" s="22">
        <v>664328</v>
      </c>
      <c r="O227" s="22">
        <v>1860910</v>
      </c>
      <c r="P227" s="22">
        <v>519279</v>
      </c>
      <c r="Q227" s="22">
        <v>455722</v>
      </c>
      <c r="R227" s="22">
        <v>621174</v>
      </c>
      <c r="S227" s="22">
        <v>481932</v>
      </c>
      <c r="T227" s="22">
        <v>21137291</v>
      </c>
      <c r="U227" s="22">
        <v>1896652</v>
      </c>
      <c r="V227" s="22">
        <v>0</v>
      </c>
      <c r="W227" s="22">
        <v>1848748</v>
      </c>
      <c r="X227" s="22">
        <v>798033</v>
      </c>
      <c r="Y227" s="22">
        <v>0</v>
      </c>
      <c r="Z227" s="22">
        <v>0</v>
      </c>
      <c r="AA227" s="22">
        <v>0</v>
      </c>
      <c r="AB227" s="22">
        <v>0</v>
      </c>
      <c r="AC227" s="22">
        <v>4543433</v>
      </c>
      <c r="AD227" s="22">
        <v>893435</v>
      </c>
      <c r="AE227" s="22">
        <v>344267</v>
      </c>
      <c r="AF227" s="22">
        <v>0</v>
      </c>
      <c r="AG227" s="22">
        <v>206658</v>
      </c>
      <c r="AH227" s="22">
        <v>345304</v>
      </c>
      <c r="AI227" s="22">
        <v>6333097</v>
      </c>
      <c r="AJ227" s="22">
        <v>14804194</v>
      </c>
      <c r="AK227" s="22">
        <v>0</v>
      </c>
      <c r="AL227" s="22">
        <v>0</v>
      </c>
      <c r="AM227" s="22">
        <v>14804194</v>
      </c>
      <c r="AN227" s="22"/>
    </row>
    <row r="228" spans="1:40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1517822</v>
      </c>
      <c r="F228" s="22">
        <v>0</v>
      </c>
      <c r="G228" s="22">
        <v>2940749</v>
      </c>
      <c r="H228" s="22">
        <v>2666515</v>
      </c>
      <c r="I228" s="22">
        <v>0</v>
      </c>
      <c r="J228" s="22">
        <v>0</v>
      </c>
      <c r="K228" s="22">
        <v>0</v>
      </c>
      <c r="L228" s="22">
        <v>0</v>
      </c>
      <c r="M228" s="22">
        <v>7125086</v>
      </c>
      <c r="N228" s="22">
        <v>19893</v>
      </c>
      <c r="O228" s="22">
        <v>984414</v>
      </c>
      <c r="P228" s="22">
        <v>440690</v>
      </c>
      <c r="Q228" s="22">
        <v>97757</v>
      </c>
      <c r="R228" s="22">
        <v>322566</v>
      </c>
      <c r="S228" s="22">
        <v>0</v>
      </c>
      <c r="T228" s="22">
        <v>8990406</v>
      </c>
      <c r="U228" s="22">
        <v>1013911</v>
      </c>
      <c r="V228" s="22">
        <v>0</v>
      </c>
      <c r="W228" s="22">
        <v>1290054</v>
      </c>
      <c r="X228" s="22">
        <v>2252138</v>
      </c>
      <c r="Y228" s="22">
        <v>0</v>
      </c>
      <c r="Z228" s="22">
        <v>0</v>
      </c>
      <c r="AA228" s="22">
        <v>0</v>
      </c>
      <c r="AB228" s="22">
        <v>0</v>
      </c>
      <c r="AC228" s="22">
        <v>4556103</v>
      </c>
      <c r="AD228" s="22">
        <v>583841</v>
      </c>
      <c r="AE228" s="22">
        <v>335883</v>
      </c>
      <c r="AF228" s="22">
        <v>0</v>
      </c>
      <c r="AG228" s="22">
        <v>109828</v>
      </c>
      <c r="AH228" s="22">
        <v>0</v>
      </c>
      <c r="AI228" s="22">
        <v>5585655</v>
      </c>
      <c r="AJ228" s="22">
        <v>3404751</v>
      </c>
      <c r="AK228" s="22">
        <v>0</v>
      </c>
      <c r="AL228" s="22">
        <v>0</v>
      </c>
      <c r="AM228" s="22">
        <v>3404751</v>
      </c>
      <c r="AN228" s="22">
        <v>0</v>
      </c>
    </row>
    <row r="229" spans="1:40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2748180</v>
      </c>
      <c r="F229" s="22">
        <v>0</v>
      </c>
      <c r="G229" s="22">
        <v>1193731</v>
      </c>
      <c r="H229" s="22">
        <v>595928</v>
      </c>
      <c r="I229" s="22">
        <v>0</v>
      </c>
      <c r="J229" s="22">
        <v>0</v>
      </c>
      <c r="K229" s="22">
        <v>0</v>
      </c>
      <c r="L229" s="22">
        <v>101318</v>
      </c>
      <c r="M229" s="22">
        <v>4639157</v>
      </c>
      <c r="N229" s="22">
        <v>0</v>
      </c>
      <c r="O229" s="22">
        <v>1154150</v>
      </c>
      <c r="P229" s="22">
        <v>612677</v>
      </c>
      <c r="Q229" s="22">
        <v>52317</v>
      </c>
      <c r="R229" s="22">
        <v>51895</v>
      </c>
      <c r="S229" s="22">
        <v>79491</v>
      </c>
      <c r="T229" s="22">
        <v>6589687</v>
      </c>
      <c r="U229" s="22">
        <v>1776638</v>
      </c>
      <c r="V229" s="22">
        <v>0</v>
      </c>
      <c r="W229" s="22">
        <v>640265</v>
      </c>
      <c r="X229" s="22">
        <v>360718</v>
      </c>
      <c r="Y229" s="22">
        <v>0</v>
      </c>
      <c r="Z229" s="22">
        <v>0</v>
      </c>
      <c r="AA229" s="22">
        <v>0</v>
      </c>
      <c r="AB229" s="22">
        <v>69402</v>
      </c>
      <c r="AC229" s="22">
        <v>2847023</v>
      </c>
      <c r="AD229" s="22">
        <v>553821</v>
      </c>
      <c r="AE229" s="22">
        <v>406523</v>
      </c>
      <c r="AF229" s="22">
        <v>0</v>
      </c>
      <c r="AG229" s="22">
        <v>32165</v>
      </c>
      <c r="AH229" s="22">
        <v>69752</v>
      </c>
      <c r="AI229" s="22">
        <v>3909284</v>
      </c>
      <c r="AJ229" s="22">
        <v>2680403</v>
      </c>
      <c r="AK229" s="22">
        <v>0</v>
      </c>
      <c r="AL229" s="22">
        <v>0</v>
      </c>
      <c r="AM229" s="22">
        <v>2680403</v>
      </c>
      <c r="AN229" s="22"/>
    </row>
    <row r="230" spans="1:40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3717873</v>
      </c>
      <c r="F230" s="22">
        <v>0</v>
      </c>
      <c r="G230" s="22">
        <v>1434195</v>
      </c>
      <c r="H230" s="22">
        <v>2010871</v>
      </c>
      <c r="I230" s="22">
        <v>0</v>
      </c>
      <c r="J230" s="22">
        <v>0</v>
      </c>
      <c r="K230" s="22">
        <v>0</v>
      </c>
      <c r="L230" s="22">
        <v>0</v>
      </c>
      <c r="M230" s="22">
        <v>7162939</v>
      </c>
      <c r="N230" s="22">
        <v>0</v>
      </c>
      <c r="O230" s="22">
        <v>437068</v>
      </c>
      <c r="P230" s="22">
        <v>860732</v>
      </c>
      <c r="Q230" s="22">
        <v>460667</v>
      </c>
      <c r="R230" s="22">
        <v>177624</v>
      </c>
      <c r="S230" s="22">
        <v>132226</v>
      </c>
      <c r="T230" s="22">
        <v>9231256</v>
      </c>
      <c r="U230" s="22">
        <v>1565469</v>
      </c>
      <c r="V230" s="22">
        <v>0</v>
      </c>
      <c r="W230" s="22">
        <v>972915</v>
      </c>
      <c r="X230" s="22">
        <v>464634</v>
      </c>
      <c r="Y230" s="22">
        <v>0</v>
      </c>
      <c r="Z230" s="22">
        <v>0</v>
      </c>
      <c r="AA230" s="22">
        <v>0</v>
      </c>
      <c r="AB230" s="22">
        <v>0</v>
      </c>
      <c r="AC230" s="22">
        <v>3003018</v>
      </c>
      <c r="AD230" s="22">
        <v>333772</v>
      </c>
      <c r="AE230" s="22">
        <v>658937</v>
      </c>
      <c r="AF230" s="22">
        <v>0</v>
      </c>
      <c r="AG230" s="22">
        <v>170687</v>
      </c>
      <c r="AH230" s="22">
        <v>77899</v>
      </c>
      <c r="AI230" s="22">
        <v>4244313</v>
      </c>
      <c r="AJ230" s="22">
        <v>4986943</v>
      </c>
      <c r="AK230" s="22">
        <v>331631</v>
      </c>
      <c r="AL230" s="22">
        <v>33593</v>
      </c>
      <c r="AM230" s="22">
        <v>4621719</v>
      </c>
      <c r="AN230" s="22"/>
    </row>
    <row r="231" spans="1:40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914977</v>
      </c>
      <c r="F231" s="22">
        <v>0</v>
      </c>
      <c r="G231" s="22">
        <v>1234879</v>
      </c>
      <c r="H231" s="22">
        <v>1428025</v>
      </c>
      <c r="I231" s="22">
        <v>0</v>
      </c>
      <c r="J231" s="22">
        <v>0</v>
      </c>
      <c r="K231" s="22">
        <v>0</v>
      </c>
      <c r="L231" s="22">
        <v>0</v>
      </c>
      <c r="M231" s="22">
        <v>3577881</v>
      </c>
      <c r="N231" s="22">
        <v>0</v>
      </c>
      <c r="O231" s="22">
        <v>112730</v>
      </c>
      <c r="P231" s="22">
        <v>351223</v>
      </c>
      <c r="Q231" s="22">
        <v>9504</v>
      </c>
      <c r="R231" s="22">
        <v>178210</v>
      </c>
      <c r="S231" s="22">
        <v>25500</v>
      </c>
      <c r="T231" s="22">
        <v>4255048</v>
      </c>
      <c r="U231" s="22">
        <v>531913</v>
      </c>
      <c r="V231" s="22">
        <v>0</v>
      </c>
      <c r="W231" s="22">
        <v>526108</v>
      </c>
      <c r="X231" s="22">
        <v>357459</v>
      </c>
      <c r="Y231" s="22">
        <v>0</v>
      </c>
      <c r="Z231" s="22">
        <v>0</v>
      </c>
      <c r="AA231" s="22">
        <v>0</v>
      </c>
      <c r="AB231" s="22">
        <v>0</v>
      </c>
      <c r="AC231" s="22">
        <v>1415480</v>
      </c>
      <c r="AD231" s="22">
        <v>96401</v>
      </c>
      <c r="AE231" s="22">
        <v>221110</v>
      </c>
      <c r="AF231" s="22">
        <v>0</v>
      </c>
      <c r="AG231" s="22">
        <v>67779</v>
      </c>
      <c r="AH231" s="22">
        <v>23679</v>
      </c>
      <c r="AI231" s="22">
        <v>1824449</v>
      </c>
      <c r="AJ231" s="22">
        <v>2430599</v>
      </c>
      <c r="AK231" s="22">
        <v>0</v>
      </c>
      <c r="AL231" s="22">
        <v>0</v>
      </c>
      <c r="AM231" s="22">
        <v>2430599</v>
      </c>
      <c r="AN231" s="22">
        <v>0</v>
      </c>
    </row>
    <row r="232" spans="1:40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460953</v>
      </c>
      <c r="F232" s="22">
        <v>0</v>
      </c>
      <c r="G232" s="22">
        <v>3378822</v>
      </c>
      <c r="H232" s="22">
        <v>1316422</v>
      </c>
      <c r="I232" s="22">
        <v>147134</v>
      </c>
      <c r="J232" s="22">
        <v>0</v>
      </c>
      <c r="K232" s="22">
        <v>0</v>
      </c>
      <c r="L232" s="22">
        <v>0</v>
      </c>
      <c r="M232" s="22">
        <v>5303331</v>
      </c>
      <c r="N232" s="22">
        <v>0</v>
      </c>
      <c r="O232" s="22">
        <v>569608</v>
      </c>
      <c r="P232" s="22">
        <v>437353</v>
      </c>
      <c r="Q232" s="22">
        <v>40590</v>
      </c>
      <c r="R232" s="22">
        <v>61905</v>
      </c>
      <c r="S232" s="22">
        <v>8260</v>
      </c>
      <c r="T232" s="22">
        <v>6421047</v>
      </c>
      <c r="U232" s="22">
        <v>292368</v>
      </c>
      <c r="V232" s="22">
        <v>0</v>
      </c>
      <c r="W232" s="22">
        <v>735567</v>
      </c>
      <c r="X232" s="22">
        <v>510329</v>
      </c>
      <c r="Y232" s="22">
        <v>17876</v>
      </c>
      <c r="Z232" s="22">
        <v>0</v>
      </c>
      <c r="AA232" s="22">
        <v>0</v>
      </c>
      <c r="AB232" s="22">
        <v>0</v>
      </c>
      <c r="AC232" s="22">
        <v>1556140</v>
      </c>
      <c r="AD232" s="22">
        <v>170310</v>
      </c>
      <c r="AE232" s="22">
        <v>156779</v>
      </c>
      <c r="AF232" s="22">
        <v>0</v>
      </c>
      <c r="AG232" s="22">
        <v>27857</v>
      </c>
      <c r="AH232" s="22">
        <v>8260</v>
      </c>
      <c r="AI232" s="22">
        <v>1919346</v>
      </c>
      <c r="AJ232" s="22">
        <v>4501701</v>
      </c>
      <c r="AK232" s="22">
        <v>0</v>
      </c>
      <c r="AL232" s="22">
        <v>0</v>
      </c>
      <c r="AM232" s="22">
        <v>4501701</v>
      </c>
      <c r="AN232" s="22">
        <v>0</v>
      </c>
    </row>
    <row r="233" spans="1:40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4594792</v>
      </c>
      <c r="F233" s="22">
        <v>0</v>
      </c>
      <c r="G233" s="22">
        <v>8633191</v>
      </c>
      <c r="H233" s="22">
        <v>660971</v>
      </c>
      <c r="I233" s="22">
        <v>0</v>
      </c>
      <c r="J233" s="22">
        <v>0</v>
      </c>
      <c r="K233" s="22">
        <v>0</v>
      </c>
      <c r="L233" s="22">
        <v>0</v>
      </c>
      <c r="M233" s="22">
        <v>13888954</v>
      </c>
      <c r="N233" s="22">
        <v>0</v>
      </c>
      <c r="O233" s="22">
        <v>2028119</v>
      </c>
      <c r="P233" s="22">
        <v>1268679</v>
      </c>
      <c r="Q233" s="22">
        <v>55605</v>
      </c>
      <c r="R233" s="22">
        <v>439334</v>
      </c>
      <c r="S233" s="22">
        <v>112745</v>
      </c>
      <c r="T233" s="22">
        <v>17793436</v>
      </c>
      <c r="U233" s="22">
        <v>2994223</v>
      </c>
      <c r="V233" s="22">
        <v>0</v>
      </c>
      <c r="W233" s="22">
        <v>3166996</v>
      </c>
      <c r="X233" s="22">
        <v>410111</v>
      </c>
      <c r="Y233" s="22">
        <v>0</v>
      </c>
      <c r="Z233" s="22">
        <v>0</v>
      </c>
      <c r="AA233" s="22">
        <v>0</v>
      </c>
      <c r="AB233" s="22">
        <v>0</v>
      </c>
      <c r="AC233" s="22">
        <v>6571330</v>
      </c>
      <c r="AD233" s="22">
        <v>1309071</v>
      </c>
      <c r="AE233" s="22">
        <v>814081</v>
      </c>
      <c r="AF233" s="22">
        <v>0</v>
      </c>
      <c r="AG233" s="22">
        <v>395244</v>
      </c>
      <c r="AH233" s="22">
        <v>64241</v>
      </c>
      <c r="AI233" s="22">
        <v>9153967</v>
      </c>
      <c r="AJ233" s="22">
        <v>8639469</v>
      </c>
      <c r="AK233" s="22">
        <v>242453</v>
      </c>
      <c r="AL233" s="22">
        <v>0</v>
      </c>
      <c r="AM233" s="22">
        <v>8397016</v>
      </c>
      <c r="AN233" s="22">
        <v>0</v>
      </c>
    </row>
    <row r="234" spans="1:40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4879265</v>
      </c>
      <c r="F234" s="22">
        <v>0</v>
      </c>
      <c r="G234" s="22">
        <v>0</v>
      </c>
      <c r="H234" s="22">
        <v>2565992</v>
      </c>
      <c r="I234" s="22">
        <v>0</v>
      </c>
      <c r="J234" s="22">
        <v>0</v>
      </c>
      <c r="K234" s="22">
        <v>0</v>
      </c>
      <c r="L234" s="22">
        <v>0</v>
      </c>
      <c r="M234" s="22">
        <v>7445257</v>
      </c>
      <c r="N234" s="22">
        <v>116000</v>
      </c>
      <c r="O234" s="22">
        <v>898295</v>
      </c>
      <c r="P234" s="22">
        <v>464183</v>
      </c>
      <c r="Q234" s="22">
        <v>412464</v>
      </c>
      <c r="R234" s="22">
        <v>221968</v>
      </c>
      <c r="S234" s="22">
        <v>51502</v>
      </c>
      <c r="T234" s="22">
        <v>9609669</v>
      </c>
      <c r="U234" s="22">
        <v>4117643</v>
      </c>
      <c r="V234" s="22">
        <v>0</v>
      </c>
      <c r="W234" s="22">
        <v>0</v>
      </c>
      <c r="X234" s="22">
        <v>794237</v>
      </c>
      <c r="Y234" s="22">
        <v>0</v>
      </c>
      <c r="Z234" s="22">
        <v>0</v>
      </c>
      <c r="AA234" s="22">
        <v>0</v>
      </c>
      <c r="AB234" s="22">
        <v>0</v>
      </c>
      <c r="AC234" s="22">
        <v>4911880</v>
      </c>
      <c r="AD234" s="22">
        <v>361191</v>
      </c>
      <c r="AE234" s="22">
        <v>273928</v>
      </c>
      <c r="AF234" s="22">
        <v>0</v>
      </c>
      <c r="AG234" s="22">
        <v>130756</v>
      </c>
      <c r="AH234" s="22">
        <v>24990</v>
      </c>
      <c r="AI234" s="22">
        <v>5702745</v>
      </c>
      <c r="AJ234" s="22">
        <v>3906924</v>
      </c>
      <c r="AK234" s="22">
        <v>153127</v>
      </c>
      <c r="AL234" s="22">
        <v>0</v>
      </c>
      <c r="AM234" s="22">
        <v>3753797</v>
      </c>
      <c r="AN234" s="22">
        <v>0</v>
      </c>
    </row>
    <row r="235" spans="1:40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1714739</v>
      </c>
      <c r="F235" s="22">
        <v>0</v>
      </c>
      <c r="G235" s="22">
        <v>2585476</v>
      </c>
      <c r="H235" s="22">
        <v>849052</v>
      </c>
      <c r="I235" s="22">
        <v>0</v>
      </c>
      <c r="J235" s="22">
        <v>0</v>
      </c>
      <c r="K235" s="22">
        <v>0</v>
      </c>
      <c r="L235" s="22">
        <v>0</v>
      </c>
      <c r="M235" s="22">
        <v>5149267</v>
      </c>
      <c r="N235" s="22">
        <v>0</v>
      </c>
      <c r="O235" s="22">
        <v>475511</v>
      </c>
      <c r="P235" s="22">
        <v>300466</v>
      </c>
      <c r="Q235" s="22">
        <v>30911</v>
      </c>
      <c r="R235" s="22">
        <v>21101</v>
      </c>
      <c r="S235" s="22">
        <v>329328</v>
      </c>
      <c r="T235" s="22">
        <v>6306584</v>
      </c>
      <c r="U235" s="22">
        <v>853473</v>
      </c>
      <c r="V235" s="22">
        <v>0</v>
      </c>
      <c r="W235" s="22">
        <v>989600</v>
      </c>
      <c r="X235" s="22">
        <v>583630</v>
      </c>
      <c r="Y235" s="22">
        <v>0</v>
      </c>
      <c r="Z235" s="22">
        <v>0</v>
      </c>
      <c r="AA235" s="22">
        <v>0</v>
      </c>
      <c r="AB235" s="22">
        <v>0</v>
      </c>
      <c r="AC235" s="22">
        <v>2426703</v>
      </c>
      <c r="AD235" s="22">
        <v>157478</v>
      </c>
      <c r="AE235" s="22">
        <v>229954</v>
      </c>
      <c r="AF235" s="22">
        <v>0</v>
      </c>
      <c r="AG235" s="22">
        <v>6791</v>
      </c>
      <c r="AH235" s="22">
        <v>201287</v>
      </c>
      <c r="AI235" s="22">
        <v>3022213</v>
      </c>
      <c r="AJ235" s="22">
        <v>3284371</v>
      </c>
      <c r="AK235" s="22">
        <v>0</v>
      </c>
      <c r="AL235" s="22">
        <v>0</v>
      </c>
      <c r="AM235" s="22">
        <v>3284371</v>
      </c>
      <c r="AN235" s="22">
        <v>0</v>
      </c>
    </row>
    <row r="236" spans="1:40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1704842</v>
      </c>
      <c r="F236" s="22">
        <v>0</v>
      </c>
      <c r="G236" s="22">
        <v>5674424</v>
      </c>
      <c r="H236" s="22">
        <v>1809088</v>
      </c>
      <c r="I236" s="22">
        <v>0</v>
      </c>
      <c r="J236" s="22">
        <v>0</v>
      </c>
      <c r="K236" s="22">
        <v>0</v>
      </c>
      <c r="L236" s="22">
        <v>0</v>
      </c>
      <c r="M236" s="22">
        <v>9188354</v>
      </c>
      <c r="N236" s="22">
        <v>0</v>
      </c>
      <c r="O236" s="22">
        <v>2418832</v>
      </c>
      <c r="P236" s="22">
        <v>109256</v>
      </c>
      <c r="Q236" s="22">
        <v>133357</v>
      </c>
      <c r="R236" s="22">
        <v>68425</v>
      </c>
      <c r="S236" s="22">
        <v>50600</v>
      </c>
      <c r="T236" s="22">
        <v>11968824</v>
      </c>
      <c r="U236" s="22">
        <v>1119507</v>
      </c>
      <c r="V236" s="22">
        <v>0</v>
      </c>
      <c r="W236" s="22">
        <v>1042358</v>
      </c>
      <c r="X236" s="22">
        <v>413202</v>
      </c>
      <c r="Y236" s="22">
        <v>0</v>
      </c>
      <c r="Z236" s="22">
        <v>0</v>
      </c>
      <c r="AA236" s="22">
        <v>0</v>
      </c>
      <c r="AB236" s="22">
        <v>0</v>
      </c>
      <c r="AC236" s="22">
        <v>2575067</v>
      </c>
      <c r="AD236" s="22">
        <v>1198030</v>
      </c>
      <c r="AE236" s="22">
        <v>35839</v>
      </c>
      <c r="AF236" s="22">
        <v>0</v>
      </c>
      <c r="AG236" s="22">
        <v>48018</v>
      </c>
      <c r="AH236" s="22">
        <v>27433</v>
      </c>
      <c r="AI236" s="22">
        <v>3884387</v>
      </c>
      <c r="AJ236" s="22">
        <v>8084437</v>
      </c>
      <c r="AK236" s="22">
        <v>7061</v>
      </c>
      <c r="AL236" s="22">
        <v>0</v>
      </c>
      <c r="AM236" s="22">
        <v>8077376</v>
      </c>
      <c r="AN236" s="22">
        <v>0</v>
      </c>
    </row>
    <row r="237" spans="1:40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984258</v>
      </c>
      <c r="F237" s="22">
        <v>0</v>
      </c>
      <c r="G237" s="22">
        <v>3232001</v>
      </c>
      <c r="H237" s="22">
        <v>1672633</v>
      </c>
      <c r="I237" s="22">
        <v>0</v>
      </c>
      <c r="J237" s="22">
        <v>0</v>
      </c>
      <c r="K237" s="22">
        <v>0</v>
      </c>
      <c r="L237" s="22">
        <v>0</v>
      </c>
      <c r="M237" s="22">
        <v>5888892</v>
      </c>
      <c r="N237" s="22">
        <v>168293</v>
      </c>
      <c r="O237" s="22">
        <v>695026</v>
      </c>
      <c r="P237" s="22">
        <v>414616</v>
      </c>
      <c r="Q237" s="22">
        <v>113628</v>
      </c>
      <c r="R237" s="22">
        <v>0</v>
      </c>
      <c r="S237" s="22">
        <v>125900</v>
      </c>
      <c r="T237" s="22">
        <v>7406355</v>
      </c>
      <c r="U237" s="22">
        <v>741161</v>
      </c>
      <c r="V237" s="22">
        <v>0</v>
      </c>
      <c r="W237" s="22">
        <v>1826883</v>
      </c>
      <c r="X237" s="22">
        <v>1056075</v>
      </c>
      <c r="Y237" s="22">
        <v>0</v>
      </c>
      <c r="Z237" s="22">
        <v>0</v>
      </c>
      <c r="AA237" s="22">
        <v>0</v>
      </c>
      <c r="AB237" s="22">
        <v>0</v>
      </c>
      <c r="AC237" s="22">
        <v>3624119</v>
      </c>
      <c r="AD237" s="22">
        <v>286564</v>
      </c>
      <c r="AE237" s="22">
        <v>315826</v>
      </c>
      <c r="AF237" s="22">
        <v>0</v>
      </c>
      <c r="AG237" s="22">
        <v>86422</v>
      </c>
      <c r="AH237" s="22">
        <v>0</v>
      </c>
      <c r="AI237" s="22">
        <v>4312931</v>
      </c>
      <c r="AJ237" s="22">
        <v>3093424</v>
      </c>
      <c r="AK237" s="22">
        <v>0</v>
      </c>
      <c r="AL237" s="22">
        <v>63426</v>
      </c>
      <c r="AM237" s="22">
        <v>3029998</v>
      </c>
      <c r="AN237" s="22">
        <v>0</v>
      </c>
    </row>
    <row r="238" spans="1:40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3066099</v>
      </c>
      <c r="F238" s="22">
        <v>0</v>
      </c>
      <c r="G238" s="22">
        <v>2383256</v>
      </c>
      <c r="H238" s="22">
        <v>1578032</v>
      </c>
      <c r="I238" s="22">
        <v>869424</v>
      </c>
      <c r="J238" s="22">
        <v>0</v>
      </c>
      <c r="K238" s="22">
        <v>0</v>
      </c>
      <c r="L238" s="22">
        <v>0</v>
      </c>
      <c r="M238" s="22">
        <v>7896811</v>
      </c>
      <c r="N238" s="22">
        <v>0</v>
      </c>
      <c r="O238" s="22">
        <v>1102670</v>
      </c>
      <c r="P238" s="22">
        <v>760847</v>
      </c>
      <c r="Q238" s="22">
        <v>154322</v>
      </c>
      <c r="R238" s="22">
        <v>6940</v>
      </c>
      <c r="S238" s="22">
        <v>244333</v>
      </c>
      <c r="T238" s="22">
        <v>10165923</v>
      </c>
      <c r="U238" s="22">
        <v>2068959</v>
      </c>
      <c r="V238" s="22">
        <v>0</v>
      </c>
      <c r="W238" s="22">
        <v>814900</v>
      </c>
      <c r="X238" s="22">
        <v>521246</v>
      </c>
      <c r="Y238" s="22">
        <v>107821</v>
      </c>
      <c r="Z238" s="22">
        <v>0</v>
      </c>
      <c r="AA238" s="22">
        <v>0</v>
      </c>
      <c r="AB238" s="22">
        <v>0</v>
      </c>
      <c r="AC238" s="22">
        <v>3512926</v>
      </c>
      <c r="AD238" s="22">
        <v>441062</v>
      </c>
      <c r="AE238" s="22">
        <v>464475</v>
      </c>
      <c r="AF238" s="22">
        <v>0</v>
      </c>
      <c r="AG238" s="22">
        <v>6940</v>
      </c>
      <c r="AH238" s="22">
        <v>138504</v>
      </c>
      <c r="AI238" s="22">
        <v>4563907</v>
      </c>
      <c r="AJ238" s="22">
        <v>5602016</v>
      </c>
      <c r="AK238" s="22">
        <v>0</v>
      </c>
      <c r="AL238" s="22">
        <v>0</v>
      </c>
      <c r="AM238" s="22">
        <v>5602016</v>
      </c>
      <c r="AN238" s="22"/>
    </row>
    <row r="239" spans="1:40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6164921</v>
      </c>
      <c r="F239" s="22">
        <v>0</v>
      </c>
      <c r="G239" s="22">
        <v>468518</v>
      </c>
      <c r="H239" s="22">
        <v>2058753</v>
      </c>
      <c r="I239" s="22">
        <v>30689</v>
      </c>
      <c r="J239" s="22">
        <v>0</v>
      </c>
      <c r="K239" s="22">
        <v>0</v>
      </c>
      <c r="L239" s="22">
        <v>0</v>
      </c>
      <c r="M239" s="22">
        <v>8722881</v>
      </c>
      <c r="N239" s="22">
        <v>0</v>
      </c>
      <c r="O239" s="22">
        <v>2561631</v>
      </c>
      <c r="P239" s="22">
        <v>1260274</v>
      </c>
      <c r="Q239" s="22">
        <v>724457</v>
      </c>
      <c r="R239" s="22">
        <v>995396</v>
      </c>
      <c r="S239" s="22">
        <v>561929</v>
      </c>
      <c r="T239" s="22">
        <v>14826568</v>
      </c>
      <c r="U239" s="22">
        <v>2180038</v>
      </c>
      <c r="V239" s="22">
        <v>0</v>
      </c>
      <c r="W239" s="22">
        <v>110651</v>
      </c>
      <c r="X239" s="22">
        <v>901750</v>
      </c>
      <c r="Y239" s="22">
        <v>8864</v>
      </c>
      <c r="Z239" s="22">
        <v>0</v>
      </c>
      <c r="AA239" s="22">
        <v>0</v>
      </c>
      <c r="AB239" s="22">
        <v>0</v>
      </c>
      <c r="AC239" s="22">
        <v>3201303</v>
      </c>
      <c r="AD239" s="22">
        <v>1376877</v>
      </c>
      <c r="AE239" s="22">
        <v>536323</v>
      </c>
      <c r="AF239" s="22">
        <v>0</v>
      </c>
      <c r="AG239" s="22">
        <v>550830</v>
      </c>
      <c r="AH239" s="22">
        <v>418170</v>
      </c>
      <c r="AI239" s="22">
        <v>6083503</v>
      </c>
      <c r="AJ239" s="22">
        <v>8743065</v>
      </c>
      <c r="AK239" s="22">
        <v>0</v>
      </c>
      <c r="AL239" s="22">
        <v>161502</v>
      </c>
      <c r="AM239" s="22">
        <v>8581563</v>
      </c>
      <c r="AN239" s="22">
        <v>0</v>
      </c>
    </row>
    <row r="240" spans="1:40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6991512</v>
      </c>
      <c r="F240" s="22">
        <v>0</v>
      </c>
      <c r="G240" s="22">
        <v>950029</v>
      </c>
      <c r="H240" s="22">
        <v>1808001</v>
      </c>
      <c r="I240" s="22">
        <v>0</v>
      </c>
      <c r="J240" s="22">
        <v>0</v>
      </c>
      <c r="K240" s="22">
        <v>0</v>
      </c>
      <c r="L240" s="22">
        <v>0</v>
      </c>
      <c r="M240" s="22">
        <v>9749542</v>
      </c>
      <c r="N240" s="22">
        <v>0</v>
      </c>
      <c r="O240" s="22">
        <v>1000064</v>
      </c>
      <c r="P240" s="22">
        <v>446659</v>
      </c>
      <c r="Q240" s="22">
        <v>1582174</v>
      </c>
      <c r="R240" s="22">
        <v>587897</v>
      </c>
      <c r="S240" s="22">
        <v>358252</v>
      </c>
      <c r="T240" s="22">
        <v>13724588</v>
      </c>
      <c r="U240" s="22">
        <v>2629901</v>
      </c>
      <c r="V240" s="22">
        <v>0</v>
      </c>
      <c r="W240" s="22">
        <v>659571</v>
      </c>
      <c r="X240" s="22">
        <v>763879</v>
      </c>
      <c r="Y240" s="22">
        <v>0</v>
      </c>
      <c r="Z240" s="22">
        <v>0</v>
      </c>
      <c r="AA240" s="22">
        <v>0</v>
      </c>
      <c r="AB240" s="22">
        <v>0</v>
      </c>
      <c r="AC240" s="22">
        <v>4053351</v>
      </c>
      <c r="AD240" s="22">
        <v>451260</v>
      </c>
      <c r="AE240" s="22">
        <v>305990</v>
      </c>
      <c r="AF240" s="22">
        <v>0</v>
      </c>
      <c r="AG240" s="22">
        <v>215268</v>
      </c>
      <c r="AH240" s="22">
        <v>168552</v>
      </c>
      <c r="AI240" s="22">
        <v>5194421</v>
      </c>
      <c r="AJ240" s="22">
        <v>8530167</v>
      </c>
      <c r="AK240" s="22">
        <v>254225</v>
      </c>
      <c r="AL240" s="22">
        <v>32500</v>
      </c>
      <c r="AM240" s="22">
        <v>8243442</v>
      </c>
      <c r="AN240" s="22"/>
    </row>
    <row r="241" spans="1:40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1612677</v>
      </c>
      <c r="F241" s="22">
        <v>0</v>
      </c>
      <c r="G241" s="22">
        <v>4473188</v>
      </c>
      <c r="H241" s="22">
        <v>5877738</v>
      </c>
      <c r="I241" s="22">
        <v>822468</v>
      </c>
      <c r="J241" s="22">
        <v>0</v>
      </c>
      <c r="K241" s="22">
        <v>449006</v>
      </c>
      <c r="L241" s="22">
        <v>0</v>
      </c>
      <c r="M241" s="22">
        <v>13235077</v>
      </c>
      <c r="N241" s="22">
        <v>0</v>
      </c>
      <c r="O241" s="22">
        <v>1965688</v>
      </c>
      <c r="P241" s="22">
        <v>289931</v>
      </c>
      <c r="Q241" s="22">
        <v>826895</v>
      </c>
      <c r="R241" s="22">
        <v>539335</v>
      </c>
      <c r="S241" s="22">
        <v>67568</v>
      </c>
      <c r="T241" s="22">
        <v>16924494</v>
      </c>
      <c r="U241" s="22">
        <v>966657</v>
      </c>
      <c r="V241" s="22">
        <v>0</v>
      </c>
      <c r="W241" s="22">
        <v>1507589</v>
      </c>
      <c r="X241" s="22">
        <v>1699585</v>
      </c>
      <c r="Y241" s="22">
        <v>438712</v>
      </c>
      <c r="Z241" s="22">
        <v>0</v>
      </c>
      <c r="AA241" s="22">
        <v>39700</v>
      </c>
      <c r="AB241" s="22">
        <v>0</v>
      </c>
      <c r="AC241" s="22">
        <v>4652243</v>
      </c>
      <c r="AD241" s="22">
        <v>839249</v>
      </c>
      <c r="AE241" s="22">
        <v>131853</v>
      </c>
      <c r="AF241" s="22">
        <v>0</v>
      </c>
      <c r="AG241" s="22">
        <v>413463</v>
      </c>
      <c r="AH241" s="22">
        <v>31868</v>
      </c>
      <c r="AI241" s="22">
        <v>6068676</v>
      </c>
      <c r="AJ241" s="22">
        <v>10855818</v>
      </c>
      <c r="AK241" s="22">
        <v>466903</v>
      </c>
      <c r="AL241" s="22">
        <v>0</v>
      </c>
      <c r="AM241" s="22">
        <v>10514912</v>
      </c>
      <c r="AN241" s="22">
        <v>125997</v>
      </c>
    </row>
    <row r="242" spans="1:40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1300040</v>
      </c>
      <c r="F242" s="22">
        <v>0</v>
      </c>
      <c r="G242" s="22">
        <v>2743365</v>
      </c>
      <c r="H242" s="22">
        <v>1156801</v>
      </c>
      <c r="I242" s="22">
        <v>0</v>
      </c>
      <c r="J242" s="22">
        <v>0</v>
      </c>
      <c r="K242" s="22">
        <v>0</v>
      </c>
      <c r="L242" s="22">
        <v>0</v>
      </c>
      <c r="M242" s="22">
        <v>5200206</v>
      </c>
      <c r="N242" s="22">
        <v>0</v>
      </c>
      <c r="O242" s="22">
        <v>277047</v>
      </c>
      <c r="P242" s="22">
        <v>473727</v>
      </c>
      <c r="Q242" s="22">
        <v>37010</v>
      </c>
      <c r="R242" s="22">
        <v>26000</v>
      </c>
      <c r="S242" s="22">
        <v>47614</v>
      </c>
      <c r="T242" s="22">
        <v>6061604</v>
      </c>
      <c r="U242" s="22">
        <v>928813</v>
      </c>
      <c r="V242" s="22">
        <v>0</v>
      </c>
      <c r="W242" s="22">
        <v>1008906</v>
      </c>
      <c r="X242" s="22">
        <v>443961</v>
      </c>
      <c r="Y242" s="22">
        <v>0</v>
      </c>
      <c r="Z242" s="22">
        <v>0</v>
      </c>
      <c r="AA242" s="22">
        <v>0</v>
      </c>
      <c r="AB242" s="22">
        <v>0</v>
      </c>
      <c r="AC242" s="22">
        <v>2381680</v>
      </c>
      <c r="AD242" s="22">
        <v>151218</v>
      </c>
      <c r="AE242" s="22">
        <v>338742</v>
      </c>
      <c r="AF242" s="22">
        <v>0</v>
      </c>
      <c r="AG242" s="22">
        <v>3900</v>
      </c>
      <c r="AH242" s="22">
        <v>47614</v>
      </c>
      <c r="AI242" s="22">
        <v>2923154</v>
      </c>
      <c r="AJ242" s="22">
        <v>3138450</v>
      </c>
      <c r="AK242" s="22">
        <v>0</v>
      </c>
      <c r="AL242" s="22">
        <v>0</v>
      </c>
      <c r="AM242" s="22">
        <v>3138450</v>
      </c>
      <c r="AN242" s="22">
        <v>0</v>
      </c>
    </row>
    <row r="243" spans="1:40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6097309</v>
      </c>
      <c r="F243" s="22">
        <v>0</v>
      </c>
      <c r="G243" s="22">
        <v>2141118</v>
      </c>
      <c r="H243" s="22">
        <v>2877963</v>
      </c>
      <c r="I243" s="22">
        <v>216691</v>
      </c>
      <c r="J243" s="22">
        <v>0</v>
      </c>
      <c r="K243" s="22">
        <v>0</v>
      </c>
      <c r="L243" s="22">
        <v>0</v>
      </c>
      <c r="M243" s="22">
        <v>11333081</v>
      </c>
      <c r="N243" s="22">
        <v>0</v>
      </c>
      <c r="O243" s="22">
        <v>6284884</v>
      </c>
      <c r="P243" s="22">
        <v>1558606</v>
      </c>
      <c r="Q243" s="22">
        <v>420063</v>
      </c>
      <c r="R243" s="22">
        <v>1574319</v>
      </c>
      <c r="S243" s="22">
        <v>208620</v>
      </c>
      <c r="T243" s="22">
        <v>21379573</v>
      </c>
      <c r="U243" s="22">
        <v>3228268</v>
      </c>
      <c r="V243" s="22">
        <v>0</v>
      </c>
      <c r="W243" s="22">
        <v>1032196</v>
      </c>
      <c r="X243" s="22">
        <v>1627115</v>
      </c>
      <c r="Y243" s="22">
        <v>117147</v>
      </c>
      <c r="Z243" s="22">
        <v>0</v>
      </c>
      <c r="AA243" s="22">
        <v>0</v>
      </c>
      <c r="AB243" s="22">
        <v>0</v>
      </c>
      <c r="AC243" s="22">
        <v>6004726</v>
      </c>
      <c r="AD243" s="22">
        <v>4074147</v>
      </c>
      <c r="AE243" s="22">
        <v>1003442</v>
      </c>
      <c r="AF243" s="22">
        <v>0</v>
      </c>
      <c r="AG243" s="22">
        <v>364565</v>
      </c>
      <c r="AH243" s="22">
        <v>127021</v>
      </c>
      <c r="AI243" s="22">
        <v>11573901</v>
      </c>
      <c r="AJ243" s="22">
        <v>9805672</v>
      </c>
      <c r="AK243" s="22">
        <v>586788</v>
      </c>
      <c r="AL243" s="22">
        <v>0</v>
      </c>
      <c r="AM243" s="22">
        <v>9218884</v>
      </c>
      <c r="AN243" s="22"/>
    </row>
    <row r="244" spans="1:40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5637018</v>
      </c>
      <c r="F244" s="22">
        <v>0</v>
      </c>
      <c r="G244" s="22">
        <v>1310613</v>
      </c>
      <c r="H244" s="22">
        <v>5016447</v>
      </c>
      <c r="I244" s="22">
        <v>1780894</v>
      </c>
      <c r="J244" s="22">
        <v>0</v>
      </c>
      <c r="K244" s="22">
        <v>0</v>
      </c>
      <c r="L244" s="22">
        <v>0</v>
      </c>
      <c r="M244" s="22">
        <v>13744972</v>
      </c>
      <c r="N244" s="22">
        <v>0</v>
      </c>
      <c r="O244" s="22">
        <v>2826398</v>
      </c>
      <c r="P244" s="22">
        <v>264129</v>
      </c>
      <c r="Q244" s="22">
        <v>369504</v>
      </c>
      <c r="R244" s="22">
        <v>777501</v>
      </c>
      <c r="S244" s="22">
        <v>428634</v>
      </c>
      <c r="T244" s="22">
        <v>18411138</v>
      </c>
      <c r="U244" s="22">
        <v>3697616</v>
      </c>
      <c r="V244" s="22">
        <v>0</v>
      </c>
      <c r="W244" s="22">
        <v>789050</v>
      </c>
      <c r="X244" s="22">
        <v>1672163</v>
      </c>
      <c r="Y244" s="22">
        <v>223021</v>
      </c>
      <c r="Z244" s="22">
        <v>0</v>
      </c>
      <c r="AA244" s="22">
        <v>0</v>
      </c>
      <c r="AB244" s="22">
        <v>0</v>
      </c>
      <c r="AC244" s="22">
        <v>6381850</v>
      </c>
      <c r="AD244" s="22">
        <v>1180077</v>
      </c>
      <c r="AE244" s="22">
        <v>151300</v>
      </c>
      <c r="AF244" s="22">
        <v>0</v>
      </c>
      <c r="AG244" s="22">
        <v>124689</v>
      </c>
      <c r="AH244" s="22">
        <v>359200</v>
      </c>
      <c r="AI244" s="22">
        <v>8197116</v>
      </c>
      <c r="AJ244" s="22">
        <v>10214022</v>
      </c>
      <c r="AK244" s="22">
        <v>794846</v>
      </c>
      <c r="AL244" s="22">
        <v>127857</v>
      </c>
      <c r="AM244" s="22">
        <v>9291319</v>
      </c>
      <c r="AN244" s="22">
        <v>0</v>
      </c>
    </row>
    <row r="245" spans="1:40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1495877</v>
      </c>
      <c r="F245" s="22">
        <v>0</v>
      </c>
      <c r="G245" s="22">
        <v>2446230</v>
      </c>
      <c r="H245" s="22">
        <v>1101745</v>
      </c>
      <c r="I245" s="22">
        <v>0</v>
      </c>
      <c r="J245" s="22">
        <v>0</v>
      </c>
      <c r="K245" s="22">
        <v>0</v>
      </c>
      <c r="L245" s="22">
        <v>0</v>
      </c>
      <c r="M245" s="22">
        <v>5043852</v>
      </c>
      <c r="N245" s="22">
        <v>0</v>
      </c>
      <c r="O245" s="22">
        <v>381377</v>
      </c>
      <c r="P245" s="22">
        <v>139214</v>
      </c>
      <c r="Q245" s="22">
        <v>66089</v>
      </c>
      <c r="R245" s="22">
        <v>12346</v>
      </c>
      <c r="S245" s="22">
        <v>0</v>
      </c>
      <c r="T245" s="22">
        <v>5642878</v>
      </c>
      <c r="U245" s="22">
        <v>677353</v>
      </c>
      <c r="V245" s="22">
        <v>0</v>
      </c>
      <c r="W245" s="22">
        <v>1063192</v>
      </c>
      <c r="X245" s="22">
        <v>411861</v>
      </c>
      <c r="Y245" s="22">
        <v>0</v>
      </c>
      <c r="Z245" s="22">
        <v>0</v>
      </c>
      <c r="AA245" s="22">
        <v>0</v>
      </c>
      <c r="AB245" s="22">
        <v>0</v>
      </c>
      <c r="AC245" s="22">
        <v>2152406</v>
      </c>
      <c r="AD245" s="22">
        <v>120754</v>
      </c>
      <c r="AE245" s="22">
        <v>55842</v>
      </c>
      <c r="AF245" s="22">
        <v>0</v>
      </c>
      <c r="AG245" s="22">
        <v>4585</v>
      </c>
      <c r="AH245" s="22">
        <v>0</v>
      </c>
      <c r="AI245" s="22">
        <v>2333587</v>
      </c>
      <c r="AJ245" s="22">
        <v>3309291</v>
      </c>
      <c r="AK245" s="22">
        <v>111536</v>
      </c>
      <c r="AL245" s="22">
        <v>399680</v>
      </c>
      <c r="AM245" s="22">
        <v>2798075</v>
      </c>
      <c r="AN245" s="22"/>
    </row>
    <row r="246" spans="1:40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1668116</v>
      </c>
      <c r="F246" s="22">
        <v>0</v>
      </c>
      <c r="G246" s="22">
        <v>2987519</v>
      </c>
      <c r="H246" s="22">
        <v>1967285</v>
      </c>
      <c r="I246" s="22">
        <v>0</v>
      </c>
      <c r="J246" s="22">
        <v>0</v>
      </c>
      <c r="K246" s="22">
        <v>0</v>
      </c>
      <c r="L246" s="22">
        <v>0</v>
      </c>
      <c r="M246" s="22">
        <v>6622920</v>
      </c>
      <c r="N246" s="22">
        <v>0</v>
      </c>
      <c r="O246" s="22">
        <v>138608</v>
      </c>
      <c r="P246" s="22">
        <v>157977</v>
      </c>
      <c r="Q246" s="22">
        <v>62039</v>
      </c>
      <c r="R246" s="22">
        <v>58317</v>
      </c>
      <c r="S246" s="22">
        <v>479939</v>
      </c>
      <c r="T246" s="22">
        <v>7519800</v>
      </c>
      <c r="U246" s="22">
        <v>1158260</v>
      </c>
      <c r="V246" s="22">
        <v>0</v>
      </c>
      <c r="W246" s="22">
        <v>818629</v>
      </c>
      <c r="X246" s="22">
        <v>618308</v>
      </c>
      <c r="Y246" s="22">
        <v>0</v>
      </c>
      <c r="Z246" s="22">
        <v>0</v>
      </c>
      <c r="AA246" s="22">
        <v>0</v>
      </c>
      <c r="AB246" s="22">
        <v>0</v>
      </c>
      <c r="AC246" s="22">
        <v>2595197</v>
      </c>
      <c r="AD246" s="22">
        <v>86418</v>
      </c>
      <c r="AE246" s="22">
        <v>137499</v>
      </c>
      <c r="AF246" s="22">
        <v>0</v>
      </c>
      <c r="AG246" s="22">
        <v>26711</v>
      </c>
      <c r="AH246" s="22">
        <v>219435</v>
      </c>
      <c r="AI246" s="22">
        <v>3065260</v>
      </c>
      <c r="AJ246" s="22">
        <v>4454540</v>
      </c>
      <c r="AK246" s="22">
        <v>0</v>
      </c>
      <c r="AL246" s="22">
        <v>131905</v>
      </c>
      <c r="AM246" s="22">
        <v>4322635</v>
      </c>
      <c r="AN246" s="22">
        <v>0</v>
      </c>
    </row>
    <row r="247" spans="1:40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1207342</v>
      </c>
      <c r="F247" s="22">
        <v>0</v>
      </c>
      <c r="G247" s="22">
        <v>3134079</v>
      </c>
      <c r="H247" s="22">
        <v>462706</v>
      </c>
      <c r="I247" s="22">
        <v>0</v>
      </c>
      <c r="J247" s="22">
        <v>0</v>
      </c>
      <c r="K247" s="22">
        <v>0</v>
      </c>
      <c r="L247" s="22">
        <v>0</v>
      </c>
      <c r="M247" s="22">
        <v>4804127</v>
      </c>
      <c r="N247" s="22">
        <v>0</v>
      </c>
      <c r="O247" s="22">
        <v>2566336</v>
      </c>
      <c r="P247" s="22">
        <v>253218</v>
      </c>
      <c r="Q247" s="22">
        <v>101098</v>
      </c>
      <c r="R247" s="22">
        <v>0</v>
      </c>
      <c r="S247" s="22">
        <v>505866</v>
      </c>
      <c r="T247" s="22">
        <v>8230645</v>
      </c>
      <c r="U247" s="22">
        <v>698030</v>
      </c>
      <c r="V247" s="22">
        <v>0</v>
      </c>
      <c r="W247" s="22">
        <v>1121063</v>
      </c>
      <c r="X247" s="22">
        <v>444822</v>
      </c>
      <c r="Y247" s="22">
        <v>0</v>
      </c>
      <c r="Z247" s="22">
        <v>0</v>
      </c>
      <c r="AA247" s="22">
        <v>0</v>
      </c>
      <c r="AB247" s="22">
        <v>0</v>
      </c>
      <c r="AC247" s="22">
        <v>2263915</v>
      </c>
      <c r="AD247" s="22">
        <v>396853</v>
      </c>
      <c r="AE247" s="22">
        <v>208245</v>
      </c>
      <c r="AF247" s="22">
        <v>0</v>
      </c>
      <c r="AG247" s="22">
        <v>0</v>
      </c>
      <c r="AH247" s="22">
        <v>242645</v>
      </c>
      <c r="AI247" s="22">
        <v>3111658</v>
      </c>
      <c r="AJ247" s="22">
        <v>5118987</v>
      </c>
      <c r="AK247" s="22">
        <v>699382</v>
      </c>
      <c r="AL247" s="22">
        <v>0</v>
      </c>
      <c r="AM247" s="22">
        <v>4419605</v>
      </c>
      <c r="AN247" s="22">
        <v>0</v>
      </c>
    </row>
    <row r="248" spans="1:40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6016813</v>
      </c>
      <c r="F248" s="22">
        <v>0</v>
      </c>
      <c r="G248" s="22">
        <v>13412576</v>
      </c>
      <c r="H248" s="22">
        <v>760633</v>
      </c>
      <c r="I248" s="22">
        <v>0</v>
      </c>
      <c r="J248" s="22">
        <v>0</v>
      </c>
      <c r="K248" s="22">
        <v>0</v>
      </c>
      <c r="L248" s="22">
        <v>0</v>
      </c>
      <c r="M248" s="22">
        <v>20190022</v>
      </c>
      <c r="N248" s="22">
        <v>313142</v>
      </c>
      <c r="O248" s="22">
        <v>1532902</v>
      </c>
      <c r="P248" s="22">
        <v>1177234</v>
      </c>
      <c r="Q248" s="22">
        <v>773500</v>
      </c>
      <c r="R248" s="22">
        <v>2292585</v>
      </c>
      <c r="S248" s="22">
        <v>346504</v>
      </c>
      <c r="T248" s="22">
        <v>26625889</v>
      </c>
      <c r="U248" s="22">
        <v>2771140</v>
      </c>
      <c r="V248" s="22">
        <v>0</v>
      </c>
      <c r="W248" s="22">
        <v>3328365</v>
      </c>
      <c r="X248" s="22">
        <v>566980</v>
      </c>
      <c r="Y248" s="22">
        <v>0</v>
      </c>
      <c r="Z248" s="22">
        <v>0</v>
      </c>
      <c r="AA248" s="22">
        <v>0</v>
      </c>
      <c r="AB248" s="22">
        <v>0</v>
      </c>
      <c r="AC248" s="22">
        <v>6666485</v>
      </c>
      <c r="AD248" s="22">
        <v>589884</v>
      </c>
      <c r="AE248" s="22">
        <v>819234</v>
      </c>
      <c r="AF248" s="22">
        <v>0</v>
      </c>
      <c r="AG248" s="22">
        <v>2087499</v>
      </c>
      <c r="AH248" s="22">
        <v>265627</v>
      </c>
      <c r="AI248" s="22">
        <v>10428729</v>
      </c>
      <c r="AJ248" s="22">
        <v>16197160</v>
      </c>
      <c r="AK248" s="22">
        <v>1152312</v>
      </c>
      <c r="AL248" s="22">
        <v>0</v>
      </c>
      <c r="AM248" s="22">
        <v>15044848</v>
      </c>
      <c r="AN248" s="22">
        <v>0</v>
      </c>
    </row>
    <row r="249" spans="1:40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1479830</v>
      </c>
      <c r="F249" s="22">
        <v>0</v>
      </c>
      <c r="G249" s="22">
        <v>4494655</v>
      </c>
      <c r="H249" s="22">
        <v>6144041</v>
      </c>
      <c r="I249" s="22">
        <v>0</v>
      </c>
      <c r="J249" s="22">
        <v>0</v>
      </c>
      <c r="K249" s="22">
        <v>0</v>
      </c>
      <c r="L249" s="22">
        <v>0</v>
      </c>
      <c r="M249" s="22">
        <v>12118526</v>
      </c>
      <c r="N249" s="22">
        <v>0</v>
      </c>
      <c r="O249" s="22">
        <v>270878</v>
      </c>
      <c r="P249" s="22">
        <v>363093</v>
      </c>
      <c r="Q249" s="22">
        <v>64072</v>
      </c>
      <c r="R249" s="22">
        <v>7223</v>
      </c>
      <c r="S249" s="22">
        <v>265399</v>
      </c>
      <c r="T249" s="22">
        <v>13089191</v>
      </c>
      <c r="U249" s="22">
        <v>968622</v>
      </c>
      <c r="V249" s="22">
        <v>0</v>
      </c>
      <c r="W249" s="22">
        <v>1022020</v>
      </c>
      <c r="X249" s="22">
        <v>5578469</v>
      </c>
      <c r="Y249" s="22">
        <v>0</v>
      </c>
      <c r="Z249" s="22">
        <v>0</v>
      </c>
      <c r="AA249" s="22">
        <v>0</v>
      </c>
      <c r="AB249" s="22">
        <v>0</v>
      </c>
      <c r="AC249" s="22">
        <v>7569111</v>
      </c>
      <c r="AD249" s="22">
        <v>92215</v>
      </c>
      <c r="AE249" s="22">
        <v>223159</v>
      </c>
      <c r="AF249" s="22">
        <v>0</v>
      </c>
      <c r="AG249" s="22">
        <v>1878</v>
      </c>
      <c r="AH249" s="22">
        <v>50154</v>
      </c>
      <c r="AI249" s="22">
        <v>7936517</v>
      </c>
      <c r="AJ249" s="22">
        <v>5152674</v>
      </c>
      <c r="AK249" s="22">
        <v>0</v>
      </c>
      <c r="AL249" s="22">
        <v>0</v>
      </c>
      <c r="AM249" s="22">
        <v>5152674</v>
      </c>
      <c r="AN249" s="22"/>
    </row>
    <row r="250" spans="1:40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2252903</v>
      </c>
      <c r="F250" s="22">
        <v>0</v>
      </c>
      <c r="G250" s="22">
        <v>27588109</v>
      </c>
      <c r="H250" s="22">
        <v>912824</v>
      </c>
      <c r="I250" s="22">
        <v>230610</v>
      </c>
      <c r="J250" s="22">
        <v>0</v>
      </c>
      <c r="K250" s="22">
        <v>0</v>
      </c>
      <c r="L250" s="22">
        <v>0</v>
      </c>
      <c r="M250" s="22">
        <v>30984446</v>
      </c>
      <c r="N250" s="22">
        <v>0</v>
      </c>
      <c r="O250" s="22">
        <v>689275</v>
      </c>
      <c r="P250" s="22">
        <v>656410</v>
      </c>
      <c r="Q250" s="22">
        <v>80696</v>
      </c>
      <c r="R250" s="22">
        <v>0</v>
      </c>
      <c r="S250" s="22">
        <v>1463809</v>
      </c>
      <c r="T250" s="22">
        <v>33874636</v>
      </c>
      <c r="U250" s="22">
        <v>1382379</v>
      </c>
      <c r="V250" s="22">
        <v>0</v>
      </c>
      <c r="W250" s="22">
        <v>4186281</v>
      </c>
      <c r="X250" s="22">
        <v>371570</v>
      </c>
      <c r="Y250" s="22">
        <v>230610</v>
      </c>
      <c r="Z250" s="22">
        <v>0</v>
      </c>
      <c r="AA250" s="22">
        <v>0</v>
      </c>
      <c r="AB250" s="22">
        <v>0</v>
      </c>
      <c r="AC250" s="22">
        <v>6170840</v>
      </c>
      <c r="AD250" s="22">
        <v>300862</v>
      </c>
      <c r="AE250" s="22">
        <v>434632</v>
      </c>
      <c r="AF250" s="22">
        <v>0</v>
      </c>
      <c r="AG250" s="22">
        <v>0</v>
      </c>
      <c r="AH250" s="22">
        <v>726657</v>
      </c>
      <c r="AI250" s="22">
        <v>7632991</v>
      </c>
      <c r="AJ250" s="22">
        <v>26241645</v>
      </c>
      <c r="AK250" s="22">
        <v>406398</v>
      </c>
      <c r="AL250" s="22">
        <v>0</v>
      </c>
      <c r="AM250" s="22">
        <v>25835247</v>
      </c>
      <c r="AN250" s="22"/>
    </row>
    <row r="251" spans="1:40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1470259</v>
      </c>
      <c r="F251" s="22">
        <v>0</v>
      </c>
      <c r="G251" s="22">
        <v>995161</v>
      </c>
      <c r="H251" s="22">
        <v>1076817</v>
      </c>
      <c r="I251" s="22">
        <v>0</v>
      </c>
      <c r="J251" s="22">
        <v>0</v>
      </c>
      <c r="K251" s="22">
        <v>0</v>
      </c>
      <c r="L251" s="22">
        <v>0</v>
      </c>
      <c r="M251" s="22">
        <v>3542237</v>
      </c>
      <c r="N251" s="22">
        <v>81200</v>
      </c>
      <c r="O251" s="22">
        <v>1581700</v>
      </c>
      <c r="P251" s="22">
        <v>305752</v>
      </c>
      <c r="Q251" s="22">
        <v>66505</v>
      </c>
      <c r="R251" s="22">
        <v>71956</v>
      </c>
      <c r="S251" s="22">
        <v>47550</v>
      </c>
      <c r="T251" s="22">
        <v>5696900</v>
      </c>
      <c r="U251" s="22">
        <v>980016</v>
      </c>
      <c r="V251" s="22">
        <v>0</v>
      </c>
      <c r="W251" s="22">
        <v>500102</v>
      </c>
      <c r="X251" s="22">
        <v>810383</v>
      </c>
      <c r="Y251" s="22">
        <v>0</v>
      </c>
      <c r="Z251" s="22">
        <v>0</v>
      </c>
      <c r="AA251" s="22">
        <v>0</v>
      </c>
      <c r="AB251" s="22">
        <v>0</v>
      </c>
      <c r="AC251" s="22">
        <v>2290501</v>
      </c>
      <c r="AD251" s="22">
        <v>610693</v>
      </c>
      <c r="AE251" s="22">
        <v>146029</v>
      </c>
      <c r="AF251" s="22">
        <v>0</v>
      </c>
      <c r="AG251" s="22">
        <v>39693</v>
      </c>
      <c r="AH251" s="22">
        <v>30432</v>
      </c>
      <c r="AI251" s="22">
        <v>3117348</v>
      </c>
      <c r="AJ251" s="22">
        <v>2579552</v>
      </c>
      <c r="AK251" s="22">
        <v>0</v>
      </c>
      <c r="AL251" s="22">
        <v>0</v>
      </c>
      <c r="AM251" s="22">
        <v>2579552</v>
      </c>
      <c r="AN251" s="22">
        <v>0</v>
      </c>
    </row>
    <row r="252" spans="1:40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3327730</v>
      </c>
      <c r="F252" s="22">
        <v>0</v>
      </c>
      <c r="G252" s="22">
        <v>2564408</v>
      </c>
      <c r="H252" s="22">
        <v>1518733</v>
      </c>
      <c r="I252" s="22">
        <v>1086187</v>
      </c>
      <c r="J252" s="22">
        <v>0</v>
      </c>
      <c r="K252" s="22">
        <v>0</v>
      </c>
      <c r="L252" s="22">
        <v>0</v>
      </c>
      <c r="M252" s="22">
        <v>8497058</v>
      </c>
      <c r="N252" s="22">
        <v>0</v>
      </c>
      <c r="O252" s="22">
        <v>206101</v>
      </c>
      <c r="P252" s="22">
        <v>380085</v>
      </c>
      <c r="Q252" s="22">
        <v>196369</v>
      </c>
      <c r="R252" s="22">
        <v>561373</v>
      </c>
      <c r="S252" s="22">
        <v>299999</v>
      </c>
      <c r="T252" s="22">
        <v>10140985</v>
      </c>
      <c r="U252" s="22">
        <v>1341939</v>
      </c>
      <c r="V252" s="22">
        <v>0</v>
      </c>
      <c r="W252" s="22">
        <v>978762</v>
      </c>
      <c r="X252" s="22">
        <v>463325</v>
      </c>
      <c r="Y252" s="22">
        <v>115864</v>
      </c>
      <c r="Z252" s="22">
        <v>0</v>
      </c>
      <c r="AA252" s="22">
        <v>0</v>
      </c>
      <c r="AB252" s="22">
        <v>0</v>
      </c>
      <c r="AC252" s="22">
        <v>2899890</v>
      </c>
      <c r="AD252" s="22">
        <v>87951</v>
      </c>
      <c r="AE252" s="22">
        <v>233604</v>
      </c>
      <c r="AF252" s="22">
        <v>0</v>
      </c>
      <c r="AG252" s="22">
        <v>182874</v>
      </c>
      <c r="AH252" s="22">
        <v>258390</v>
      </c>
      <c r="AI252" s="22">
        <v>3662709</v>
      </c>
      <c r="AJ252" s="22">
        <v>6478276</v>
      </c>
      <c r="AK252" s="22">
        <v>27106</v>
      </c>
      <c r="AL252" s="22">
        <v>0</v>
      </c>
      <c r="AM252" s="22">
        <v>6451170</v>
      </c>
      <c r="AN252" s="22"/>
    </row>
    <row r="253" spans="1:40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7813682</v>
      </c>
      <c r="F253" s="22">
        <v>0</v>
      </c>
      <c r="G253" s="22">
        <v>5242640</v>
      </c>
      <c r="H253" s="22">
        <v>3153478</v>
      </c>
      <c r="I253" s="22">
        <v>0</v>
      </c>
      <c r="J253" s="22">
        <v>0</v>
      </c>
      <c r="K253" s="22">
        <v>0</v>
      </c>
      <c r="L253" s="22">
        <v>0</v>
      </c>
      <c r="M253" s="22">
        <v>16209800</v>
      </c>
      <c r="N253" s="22">
        <v>0</v>
      </c>
      <c r="O253" s="22">
        <v>6724187</v>
      </c>
      <c r="P253" s="22">
        <v>665737</v>
      </c>
      <c r="Q253" s="22">
        <v>294203</v>
      </c>
      <c r="R253" s="22">
        <v>1826828</v>
      </c>
      <c r="S253" s="22">
        <v>300822</v>
      </c>
      <c r="T253" s="22">
        <v>26021577</v>
      </c>
      <c r="U253" s="22">
        <v>2679021</v>
      </c>
      <c r="V253" s="22">
        <v>0</v>
      </c>
      <c r="W253" s="22">
        <v>1584874</v>
      </c>
      <c r="X253" s="22">
        <v>1176903</v>
      </c>
      <c r="Y253" s="22">
        <v>0</v>
      </c>
      <c r="Z253" s="22">
        <v>0</v>
      </c>
      <c r="AA253" s="22">
        <v>0</v>
      </c>
      <c r="AB253" s="22">
        <v>0</v>
      </c>
      <c r="AC253" s="22">
        <v>5440798</v>
      </c>
      <c r="AD253" s="22">
        <v>4716409</v>
      </c>
      <c r="AE253" s="22">
        <v>396890</v>
      </c>
      <c r="AF253" s="22">
        <v>0</v>
      </c>
      <c r="AG253" s="22">
        <v>1634519</v>
      </c>
      <c r="AH253" s="22">
        <v>278377</v>
      </c>
      <c r="AI253" s="22">
        <v>12466993</v>
      </c>
      <c r="AJ253" s="22">
        <v>13554584</v>
      </c>
      <c r="AK253" s="22">
        <v>1026962</v>
      </c>
      <c r="AL253" s="22">
        <v>59221</v>
      </c>
      <c r="AM253" s="22">
        <v>12468401</v>
      </c>
      <c r="AN253" s="22">
        <v>0</v>
      </c>
    </row>
    <row r="254" spans="1:40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6818104</v>
      </c>
      <c r="F254" s="22">
        <v>0</v>
      </c>
      <c r="G254" s="22">
        <v>2798131</v>
      </c>
      <c r="H254" s="22">
        <v>0</v>
      </c>
      <c r="I254" s="22">
        <v>0</v>
      </c>
      <c r="J254" s="22">
        <v>0</v>
      </c>
      <c r="K254" s="22">
        <v>312153</v>
      </c>
      <c r="L254" s="22">
        <v>0</v>
      </c>
      <c r="M254" s="22">
        <v>9928388</v>
      </c>
      <c r="N254" s="22">
        <v>0</v>
      </c>
      <c r="O254" s="22">
        <v>1877632</v>
      </c>
      <c r="P254" s="22">
        <v>705430</v>
      </c>
      <c r="Q254" s="22">
        <v>510605</v>
      </c>
      <c r="R254" s="22">
        <v>466943</v>
      </c>
      <c r="S254" s="22">
        <v>62575</v>
      </c>
      <c r="T254" s="22">
        <v>13551573</v>
      </c>
      <c r="U254" s="22">
        <v>4179900</v>
      </c>
      <c r="V254" s="22">
        <v>0</v>
      </c>
      <c r="W254" s="22">
        <v>1187020</v>
      </c>
      <c r="X254" s="22">
        <v>0</v>
      </c>
      <c r="Y254" s="22">
        <v>0</v>
      </c>
      <c r="Z254" s="22">
        <v>0</v>
      </c>
      <c r="AA254" s="22">
        <v>31215</v>
      </c>
      <c r="AB254" s="22">
        <v>0</v>
      </c>
      <c r="AC254" s="22">
        <v>5398135</v>
      </c>
      <c r="AD254" s="22">
        <v>974157</v>
      </c>
      <c r="AE254" s="22">
        <v>369444</v>
      </c>
      <c r="AF254" s="22">
        <v>0</v>
      </c>
      <c r="AG254" s="22">
        <v>349068</v>
      </c>
      <c r="AH254" s="22">
        <v>41106</v>
      </c>
      <c r="AI254" s="22">
        <v>7131910</v>
      </c>
      <c r="AJ254" s="22">
        <v>6419663</v>
      </c>
      <c r="AK254" s="22">
        <v>0</v>
      </c>
      <c r="AL254" s="22">
        <v>0</v>
      </c>
      <c r="AM254" s="22">
        <v>6419663</v>
      </c>
      <c r="AN254" s="22">
        <v>0</v>
      </c>
    </row>
    <row r="255" spans="1:40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3507903</v>
      </c>
      <c r="F255" s="22">
        <v>0</v>
      </c>
      <c r="G255" s="22">
        <v>0</v>
      </c>
      <c r="H255" s="22">
        <v>146633</v>
      </c>
      <c r="I255" s="22">
        <v>0</v>
      </c>
      <c r="J255" s="22">
        <v>0</v>
      </c>
      <c r="K255" s="22">
        <v>0</v>
      </c>
      <c r="L255" s="22">
        <v>0</v>
      </c>
      <c r="M255" s="22">
        <v>3654536</v>
      </c>
      <c r="N255" s="22">
        <v>13585</v>
      </c>
      <c r="O255" s="22">
        <v>791707</v>
      </c>
      <c r="P255" s="22">
        <v>301313</v>
      </c>
      <c r="Q255" s="22">
        <v>1329022</v>
      </c>
      <c r="R255" s="22">
        <v>700310</v>
      </c>
      <c r="S255" s="22">
        <v>80926</v>
      </c>
      <c r="T255" s="22">
        <v>6871399</v>
      </c>
      <c r="U255" s="22">
        <v>1792794</v>
      </c>
      <c r="V255" s="22">
        <v>0</v>
      </c>
      <c r="W255" s="22">
        <v>0</v>
      </c>
      <c r="X255" s="22">
        <v>4152</v>
      </c>
      <c r="Y255" s="22">
        <v>0</v>
      </c>
      <c r="Z255" s="22">
        <v>0</v>
      </c>
      <c r="AA255" s="22">
        <v>0</v>
      </c>
      <c r="AB255" s="22">
        <v>0</v>
      </c>
      <c r="AC255" s="22">
        <v>1796946</v>
      </c>
      <c r="AD255" s="22">
        <v>293991</v>
      </c>
      <c r="AE255" s="22">
        <v>226814</v>
      </c>
      <c r="AF255" s="22">
        <v>0</v>
      </c>
      <c r="AG255" s="22">
        <v>256257</v>
      </c>
      <c r="AH255" s="22">
        <v>63826</v>
      </c>
      <c r="AI255" s="22">
        <v>2637834</v>
      </c>
      <c r="AJ255" s="22">
        <v>4233565</v>
      </c>
      <c r="AK255" s="22">
        <v>0</v>
      </c>
      <c r="AL255" s="22">
        <v>0</v>
      </c>
      <c r="AM255" s="22">
        <v>4233565</v>
      </c>
      <c r="AN255" s="22">
        <v>0</v>
      </c>
    </row>
    <row r="256" spans="1:40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3379592</v>
      </c>
      <c r="F256" s="22">
        <v>0</v>
      </c>
      <c r="G256" s="22">
        <v>1781712</v>
      </c>
      <c r="H256" s="22">
        <v>5393046</v>
      </c>
      <c r="I256" s="22">
        <v>0</v>
      </c>
      <c r="J256" s="22">
        <v>210853</v>
      </c>
      <c r="K256" s="22">
        <v>0</v>
      </c>
      <c r="L256" s="22">
        <v>0</v>
      </c>
      <c r="M256" s="22">
        <v>10765203</v>
      </c>
      <c r="N256" s="22">
        <v>0</v>
      </c>
      <c r="O256" s="22">
        <v>2364856</v>
      </c>
      <c r="P256" s="22">
        <v>446566</v>
      </c>
      <c r="Q256" s="22">
        <v>733602</v>
      </c>
      <c r="R256" s="22">
        <v>364842</v>
      </c>
      <c r="S256" s="22">
        <v>857674</v>
      </c>
      <c r="T256" s="22">
        <v>15532743</v>
      </c>
      <c r="U256" s="22">
        <v>1684786</v>
      </c>
      <c r="V256" s="22">
        <v>0</v>
      </c>
      <c r="W256" s="22">
        <v>636034</v>
      </c>
      <c r="X256" s="22">
        <v>731131</v>
      </c>
      <c r="Y256" s="22">
        <v>0</v>
      </c>
      <c r="Z256" s="22">
        <v>7028</v>
      </c>
      <c r="AA256" s="22">
        <v>0</v>
      </c>
      <c r="AB256" s="22">
        <v>0</v>
      </c>
      <c r="AC256" s="22">
        <v>3058979</v>
      </c>
      <c r="AD256" s="22">
        <v>1497691</v>
      </c>
      <c r="AE256" s="22">
        <v>273297</v>
      </c>
      <c r="AF256" s="22">
        <v>0</v>
      </c>
      <c r="AG256" s="22">
        <v>104043</v>
      </c>
      <c r="AH256" s="22">
        <v>453629</v>
      </c>
      <c r="AI256" s="22">
        <v>5387639</v>
      </c>
      <c r="AJ256" s="22">
        <v>10145104</v>
      </c>
      <c r="AK256" s="22">
        <v>494284</v>
      </c>
      <c r="AL256" s="22">
        <v>34956</v>
      </c>
      <c r="AM256" s="22">
        <v>9615864</v>
      </c>
      <c r="AN256" s="22"/>
    </row>
    <row r="257" spans="1:40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9472932</v>
      </c>
      <c r="F257" s="22">
        <v>0</v>
      </c>
      <c r="G257" s="22">
        <v>1198152</v>
      </c>
      <c r="H257" s="22">
        <v>1610738</v>
      </c>
      <c r="I257" s="22">
        <v>328164</v>
      </c>
      <c r="J257" s="22">
        <v>0</v>
      </c>
      <c r="K257" s="22">
        <v>0</v>
      </c>
      <c r="L257" s="22">
        <v>0</v>
      </c>
      <c r="M257" s="22">
        <v>12609986</v>
      </c>
      <c r="N257" s="22">
        <v>0</v>
      </c>
      <c r="O257" s="22">
        <v>4911721</v>
      </c>
      <c r="P257" s="22">
        <v>2734545</v>
      </c>
      <c r="Q257" s="22">
        <v>24780</v>
      </c>
      <c r="R257" s="22">
        <v>122220</v>
      </c>
      <c r="S257" s="22">
        <v>233138</v>
      </c>
      <c r="T257" s="22">
        <v>20636390</v>
      </c>
      <c r="U257" s="22">
        <v>6016271</v>
      </c>
      <c r="V257" s="22">
        <v>0</v>
      </c>
      <c r="W257" s="22">
        <v>419331</v>
      </c>
      <c r="X257" s="22">
        <v>463860</v>
      </c>
      <c r="Y257" s="22">
        <v>58277</v>
      </c>
      <c r="Z257" s="22">
        <v>0</v>
      </c>
      <c r="AA257" s="22">
        <v>0</v>
      </c>
      <c r="AB257" s="22">
        <v>0</v>
      </c>
      <c r="AC257" s="22">
        <v>6957739</v>
      </c>
      <c r="AD257" s="22">
        <v>2450163</v>
      </c>
      <c r="AE257" s="22">
        <v>1121168</v>
      </c>
      <c r="AF257" s="22">
        <v>0</v>
      </c>
      <c r="AG257" s="22">
        <v>32818</v>
      </c>
      <c r="AH257" s="22">
        <v>117796</v>
      </c>
      <c r="AI257" s="22">
        <v>10679684</v>
      </c>
      <c r="AJ257" s="22">
        <v>9956706</v>
      </c>
      <c r="AK257" s="22">
        <v>620012</v>
      </c>
      <c r="AL257" s="22">
        <v>0</v>
      </c>
      <c r="AM257" s="22">
        <v>9336694</v>
      </c>
      <c r="AN257" s="22">
        <v>0</v>
      </c>
    </row>
    <row r="258" spans="1:40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2143870</v>
      </c>
      <c r="F258" s="22">
        <v>0</v>
      </c>
      <c r="G258" s="22">
        <v>624093</v>
      </c>
      <c r="H258" s="22">
        <v>755150</v>
      </c>
      <c r="I258" s="22">
        <v>0</v>
      </c>
      <c r="J258" s="22">
        <v>0</v>
      </c>
      <c r="K258" s="22">
        <v>0</v>
      </c>
      <c r="L258" s="22">
        <v>0</v>
      </c>
      <c r="M258" s="22">
        <v>3523113</v>
      </c>
      <c r="N258" s="22">
        <v>0</v>
      </c>
      <c r="O258" s="22">
        <v>1040203</v>
      </c>
      <c r="P258" s="22">
        <v>745725</v>
      </c>
      <c r="Q258" s="22">
        <v>18217</v>
      </c>
      <c r="R258" s="22">
        <v>110449</v>
      </c>
      <c r="S258" s="22">
        <v>515742</v>
      </c>
      <c r="T258" s="22">
        <v>5953449</v>
      </c>
      <c r="U258" s="22">
        <v>1907717</v>
      </c>
      <c r="V258" s="22">
        <v>0</v>
      </c>
      <c r="W258" s="22">
        <v>451755</v>
      </c>
      <c r="X258" s="22">
        <v>115825</v>
      </c>
      <c r="Y258" s="22">
        <v>0</v>
      </c>
      <c r="Z258" s="22">
        <v>0</v>
      </c>
      <c r="AA258" s="22">
        <v>0</v>
      </c>
      <c r="AB258" s="22">
        <v>0</v>
      </c>
      <c r="AC258" s="22">
        <v>2475297</v>
      </c>
      <c r="AD258" s="22">
        <v>254191</v>
      </c>
      <c r="AE258" s="22">
        <v>459499</v>
      </c>
      <c r="AF258" s="22">
        <v>0</v>
      </c>
      <c r="AG258" s="22">
        <v>91521</v>
      </c>
      <c r="AH258" s="22">
        <v>224773</v>
      </c>
      <c r="AI258" s="22">
        <v>3505281</v>
      </c>
      <c r="AJ258" s="22">
        <v>2448168</v>
      </c>
      <c r="AK258" s="22">
        <v>0</v>
      </c>
      <c r="AL258" s="22">
        <v>0</v>
      </c>
      <c r="AM258" s="22">
        <v>2448168</v>
      </c>
      <c r="AN258" s="22">
        <v>0</v>
      </c>
    </row>
    <row r="259" spans="1:40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2384547</v>
      </c>
      <c r="F259" s="22">
        <v>0</v>
      </c>
      <c r="G259" s="22">
        <v>1666253</v>
      </c>
      <c r="H259" s="22">
        <v>886787</v>
      </c>
      <c r="I259" s="22">
        <v>0</v>
      </c>
      <c r="J259" s="22">
        <v>0</v>
      </c>
      <c r="K259" s="22">
        <v>0</v>
      </c>
      <c r="L259" s="22">
        <v>0</v>
      </c>
      <c r="M259" s="22">
        <v>4937587</v>
      </c>
      <c r="N259" s="22">
        <v>173760</v>
      </c>
      <c r="O259" s="22">
        <v>559952</v>
      </c>
      <c r="P259" s="22">
        <v>235778</v>
      </c>
      <c r="Q259" s="22">
        <v>126274</v>
      </c>
      <c r="R259" s="22">
        <v>54582</v>
      </c>
      <c r="S259" s="22">
        <v>124230</v>
      </c>
      <c r="T259" s="22">
        <v>6212163</v>
      </c>
      <c r="U259" s="22">
        <v>1385894</v>
      </c>
      <c r="V259" s="22">
        <v>0</v>
      </c>
      <c r="W259" s="22">
        <v>555558</v>
      </c>
      <c r="X259" s="22">
        <v>192764</v>
      </c>
      <c r="Y259" s="22">
        <v>0</v>
      </c>
      <c r="Z259" s="22">
        <v>0</v>
      </c>
      <c r="AA259" s="22">
        <v>0</v>
      </c>
      <c r="AB259" s="22">
        <v>0</v>
      </c>
      <c r="AC259" s="22">
        <v>2134216</v>
      </c>
      <c r="AD259" s="22">
        <v>372140</v>
      </c>
      <c r="AE259" s="22">
        <v>176672</v>
      </c>
      <c r="AF259" s="22">
        <v>0</v>
      </c>
      <c r="AG259" s="22">
        <v>54582</v>
      </c>
      <c r="AH259" s="22">
        <v>31613</v>
      </c>
      <c r="AI259" s="22">
        <v>2769223</v>
      </c>
      <c r="AJ259" s="22">
        <v>3442940</v>
      </c>
      <c r="AK259" s="22">
        <v>34810</v>
      </c>
      <c r="AL259" s="22">
        <v>0</v>
      </c>
      <c r="AM259" s="22">
        <v>3408130</v>
      </c>
      <c r="AN259" s="22">
        <v>0</v>
      </c>
    </row>
    <row r="260" spans="1:40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7280020</v>
      </c>
      <c r="F260" s="22">
        <v>0</v>
      </c>
      <c r="G260" s="22">
        <v>3587479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10867499</v>
      </c>
      <c r="N260" s="22">
        <v>0</v>
      </c>
      <c r="O260" s="22">
        <v>4396717</v>
      </c>
      <c r="P260" s="22">
        <v>656204</v>
      </c>
      <c r="Q260" s="22">
        <v>106260</v>
      </c>
      <c r="R260" s="22">
        <v>1694959</v>
      </c>
      <c r="S260" s="22">
        <v>179573</v>
      </c>
      <c r="T260" s="22">
        <v>17901212</v>
      </c>
      <c r="U260" s="22">
        <v>4308053</v>
      </c>
      <c r="V260" s="22">
        <v>0</v>
      </c>
      <c r="W260" s="22">
        <v>1965732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6273785</v>
      </c>
      <c r="AD260" s="22">
        <v>897138</v>
      </c>
      <c r="AE260" s="22">
        <v>545317</v>
      </c>
      <c r="AF260" s="22">
        <v>0</v>
      </c>
      <c r="AG260" s="22">
        <v>779920</v>
      </c>
      <c r="AH260" s="22">
        <v>92971</v>
      </c>
      <c r="AI260" s="22">
        <v>8589131</v>
      </c>
      <c r="AJ260" s="22">
        <v>9312081</v>
      </c>
      <c r="AK260" s="22">
        <v>0</v>
      </c>
      <c r="AL260" s="22">
        <v>393000</v>
      </c>
      <c r="AM260" s="22">
        <v>8919081</v>
      </c>
      <c r="AN260" s="22">
        <v>0</v>
      </c>
    </row>
    <row r="261" spans="1:40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3693593</v>
      </c>
      <c r="F261" s="22">
        <v>0</v>
      </c>
      <c r="G261" s="22">
        <v>3897537</v>
      </c>
      <c r="H261" s="22">
        <v>2522608</v>
      </c>
      <c r="I261" s="22">
        <v>0</v>
      </c>
      <c r="J261" s="22">
        <v>0</v>
      </c>
      <c r="K261" s="22">
        <v>0</v>
      </c>
      <c r="L261" s="22">
        <v>0</v>
      </c>
      <c r="M261" s="22">
        <v>10113738</v>
      </c>
      <c r="N261" s="22">
        <v>0</v>
      </c>
      <c r="O261" s="22">
        <v>3146249</v>
      </c>
      <c r="P261" s="22">
        <v>864267</v>
      </c>
      <c r="Q261" s="22">
        <v>25857</v>
      </c>
      <c r="R261" s="22">
        <v>344601</v>
      </c>
      <c r="S261" s="22">
        <v>369250</v>
      </c>
      <c r="T261" s="22">
        <v>14863962</v>
      </c>
      <c r="U261" s="22">
        <v>2928353</v>
      </c>
      <c r="V261" s="22">
        <v>0</v>
      </c>
      <c r="W261" s="22">
        <v>1770293</v>
      </c>
      <c r="X261" s="22">
        <v>2106731</v>
      </c>
      <c r="Y261" s="22">
        <v>0</v>
      </c>
      <c r="Z261" s="22">
        <v>0</v>
      </c>
      <c r="AA261" s="22">
        <v>0</v>
      </c>
      <c r="AB261" s="22">
        <v>0</v>
      </c>
      <c r="AC261" s="22">
        <v>6805377</v>
      </c>
      <c r="AD261" s="22">
        <v>1911510</v>
      </c>
      <c r="AE261" s="22">
        <v>517853</v>
      </c>
      <c r="AF261" s="22">
        <v>0</v>
      </c>
      <c r="AG261" s="22">
        <v>344551</v>
      </c>
      <c r="AH261" s="22">
        <v>293909</v>
      </c>
      <c r="AI261" s="22">
        <v>9873200</v>
      </c>
      <c r="AJ261" s="22">
        <v>4990762</v>
      </c>
      <c r="AK261" s="22">
        <v>550192</v>
      </c>
      <c r="AL261" s="22">
        <v>253431</v>
      </c>
      <c r="AM261" s="22">
        <v>4187139</v>
      </c>
      <c r="AN261" s="22">
        <v>0</v>
      </c>
    </row>
    <row r="262" spans="1:40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2258923</v>
      </c>
      <c r="F262" s="22">
        <v>0</v>
      </c>
      <c r="G262" s="22">
        <v>505804</v>
      </c>
      <c r="H262" s="22">
        <v>894537</v>
      </c>
      <c r="I262" s="22">
        <v>0</v>
      </c>
      <c r="J262" s="22">
        <v>0</v>
      </c>
      <c r="K262" s="22">
        <v>0</v>
      </c>
      <c r="L262" s="22">
        <v>0</v>
      </c>
      <c r="M262" s="22">
        <v>3659264</v>
      </c>
      <c r="N262" s="22">
        <v>91639</v>
      </c>
      <c r="O262" s="22">
        <v>2015530</v>
      </c>
      <c r="P262" s="22">
        <v>245316</v>
      </c>
      <c r="Q262" s="22">
        <v>77069</v>
      </c>
      <c r="R262" s="22">
        <v>7546</v>
      </c>
      <c r="S262" s="22">
        <v>47714</v>
      </c>
      <c r="T262" s="22">
        <v>6144078</v>
      </c>
      <c r="U262" s="22">
        <v>889234</v>
      </c>
      <c r="V262" s="22">
        <v>0</v>
      </c>
      <c r="W262" s="22">
        <v>349249</v>
      </c>
      <c r="X262" s="22">
        <v>745338</v>
      </c>
      <c r="Y262" s="22">
        <v>0</v>
      </c>
      <c r="Z262" s="22">
        <v>0</v>
      </c>
      <c r="AA262" s="22">
        <v>0</v>
      </c>
      <c r="AB262" s="22">
        <v>0</v>
      </c>
      <c r="AC262" s="22">
        <v>1983821</v>
      </c>
      <c r="AD262" s="22">
        <v>789404</v>
      </c>
      <c r="AE262" s="22">
        <v>194920</v>
      </c>
      <c r="AF262" s="22">
        <v>0</v>
      </c>
      <c r="AG262" s="22">
        <v>151</v>
      </c>
      <c r="AH262" s="22">
        <v>47714</v>
      </c>
      <c r="AI262" s="22">
        <v>3016010</v>
      </c>
      <c r="AJ262" s="22">
        <v>3128068</v>
      </c>
      <c r="AK262" s="22">
        <v>0</v>
      </c>
      <c r="AL262" s="22">
        <v>0</v>
      </c>
      <c r="AM262" s="22">
        <v>3128068</v>
      </c>
      <c r="AN262" s="22"/>
    </row>
    <row r="263" spans="1:40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2137850</v>
      </c>
      <c r="F263" s="22">
        <v>0</v>
      </c>
      <c r="G263" s="22">
        <v>472821</v>
      </c>
      <c r="H263" s="22">
        <v>1276524</v>
      </c>
      <c r="I263" s="22">
        <v>0</v>
      </c>
      <c r="J263" s="22">
        <v>0</v>
      </c>
      <c r="K263" s="22">
        <v>0</v>
      </c>
      <c r="L263" s="22">
        <v>0</v>
      </c>
      <c r="M263" s="22">
        <v>3887195</v>
      </c>
      <c r="N263" s="22">
        <v>0</v>
      </c>
      <c r="O263" s="22">
        <v>3110413</v>
      </c>
      <c r="P263" s="22">
        <v>373199</v>
      </c>
      <c r="Q263" s="22">
        <v>105038</v>
      </c>
      <c r="R263" s="22">
        <v>3443</v>
      </c>
      <c r="S263" s="22">
        <v>51010</v>
      </c>
      <c r="T263" s="22">
        <v>7530298</v>
      </c>
      <c r="U263" s="22">
        <v>1383346</v>
      </c>
      <c r="V263" s="22">
        <v>0</v>
      </c>
      <c r="W263" s="22">
        <v>215641</v>
      </c>
      <c r="X263" s="22">
        <v>298235</v>
      </c>
      <c r="Y263" s="22">
        <v>0</v>
      </c>
      <c r="Z263" s="22">
        <v>0</v>
      </c>
      <c r="AA263" s="22">
        <v>0</v>
      </c>
      <c r="AB263" s="22">
        <v>0</v>
      </c>
      <c r="AC263" s="22">
        <v>1897222</v>
      </c>
      <c r="AD263" s="22">
        <v>2078663</v>
      </c>
      <c r="AE263" s="22">
        <v>234347</v>
      </c>
      <c r="AF263" s="22">
        <v>0</v>
      </c>
      <c r="AG263" s="22">
        <v>3443</v>
      </c>
      <c r="AH263" s="22">
        <v>27592</v>
      </c>
      <c r="AI263" s="22">
        <v>4241267</v>
      </c>
      <c r="AJ263" s="22">
        <v>3289031</v>
      </c>
      <c r="AK263" s="22">
        <v>0</v>
      </c>
      <c r="AL263" s="22">
        <v>0</v>
      </c>
      <c r="AM263" s="22">
        <v>3289031</v>
      </c>
      <c r="AN263" s="22"/>
    </row>
    <row r="264" spans="1:40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2143966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2143966</v>
      </c>
      <c r="N264" s="22">
        <v>0</v>
      </c>
      <c r="O264" s="22">
        <v>140249</v>
      </c>
      <c r="P264" s="22">
        <v>70927</v>
      </c>
      <c r="Q264" s="22">
        <v>1713410</v>
      </c>
      <c r="R264" s="22">
        <v>0</v>
      </c>
      <c r="S264" s="22">
        <v>0</v>
      </c>
      <c r="T264" s="22">
        <v>4068552</v>
      </c>
      <c r="U264" s="22">
        <v>727816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727816</v>
      </c>
      <c r="AD264" s="22">
        <v>30795</v>
      </c>
      <c r="AE264" s="22">
        <v>48168</v>
      </c>
      <c r="AF264" s="22">
        <v>0</v>
      </c>
      <c r="AG264" s="22">
        <v>0</v>
      </c>
      <c r="AH264" s="22">
        <v>0</v>
      </c>
      <c r="AI264" s="22">
        <v>806779</v>
      </c>
      <c r="AJ264" s="22">
        <v>3261773</v>
      </c>
      <c r="AK264" s="22">
        <v>0</v>
      </c>
      <c r="AL264" s="22">
        <v>0</v>
      </c>
      <c r="AM264" s="22">
        <v>3261773</v>
      </c>
      <c r="AN264" s="22"/>
    </row>
    <row r="265" spans="1:40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788551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788551</v>
      </c>
      <c r="N265" s="22">
        <v>0</v>
      </c>
      <c r="O265" s="22">
        <v>6852</v>
      </c>
      <c r="P265" s="22">
        <v>12158</v>
      </c>
      <c r="Q265" s="22">
        <v>169942</v>
      </c>
      <c r="R265" s="22">
        <v>214572</v>
      </c>
      <c r="S265" s="22">
        <v>0</v>
      </c>
      <c r="T265" s="22">
        <v>1192075</v>
      </c>
      <c r="U265" s="22">
        <v>484722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484722</v>
      </c>
      <c r="AD265" s="22">
        <v>2192</v>
      </c>
      <c r="AE265" s="22">
        <v>9178</v>
      </c>
      <c r="AF265" s="22">
        <v>0</v>
      </c>
      <c r="AG265" s="22">
        <v>79280</v>
      </c>
      <c r="AH265" s="22">
        <v>0</v>
      </c>
      <c r="AI265" s="22">
        <v>575372</v>
      </c>
      <c r="AJ265" s="22">
        <v>616703</v>
      </c>
      <c r="AK265" s="22">
        <v>0</v>
      </c>
      <c r="AL265" s="22">
        <v>0</v>
      </c>
      <c r="AM265" s="22">
        <v>616703</v>
      </c>
      <c r="AN265" s="22">
        <v>0</v>
      </c>
    </row>
    <row r="266" spans="1:40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1262233</v>
      </c>
      <c r="F266" s="22">
        <v>0</v>
      </c>
      <c r="G266" s="22">
        <v>6000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1268233</v>
      </c>
      <c r="N266" s="22">
        <v>54492</v>
      </c>
      <c r="O266" s="22">
        <v>222147</v>
      </c>
      <c r="P266" s="22">
        <v>5641</v>
      </c>
      <c r="Q266" s="22">
        <v>330721</v>
      </c>
      <c r="R266" s="22">
        <v>239794</v>
      </c>
      <c r="S266" s="22">
        <v>0</v>
      </c>
      <c r="T266" s="22">
        <v>2121028</v>
      </c>
      <c r="U266" s="22">
        <v>966142</v>
      </c>
      <c r="V266" s="22">
        <v>0</v>
      </c>
      <c r="W266" s="22">
        <v>6000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972142</v>
      </c>
      <c r="AD266" s="22">
        <v>43371</v>
      </c>
      <c r="AE266" s="22">
        <v>1410</v>
      </c>
      <c r="AF266" s="22">
        <v>0</v>
      </c>
      <c r="AG266" s="22">
        <v>79862</v>
      </c>
      <c r="AH266" s="22">
        <v>0</v>
      </c>
      <c r="AI266" s="22">
        <v>1096785</v>
      </c>
      <c r="AJ266" s="22">
        <v>1024243</v>
      </c>
      <c r="AK266" s="22">
        <v>0</v>
      </c>
      <c r="AL266" s="22">
        <v>0</v>
      </c>
      <c r="AM266" s="22">
        <v>1024243</v>
      </c>
      <c r="AN266" s="22">
        <v>0</v>
      </c>
    </row>
    <row r="267" spans="1:40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413036</v>
      </c>
      <c r="F267" s="22">
        <v>0</v>
      </c>
      <c r="G267" s="22">
        <v>0</v>
      </c>
      <c r="H267" s="22">
        <v>2528502</v>
      </c>
      <c r="I267" s="22">
        <v>0</v>
      </c>
      <c r="J267" s="22">
        <v>0</v>
      </c>
      <c r="K267" s="22">
        <v>0</v>
      </c>
      <c r="L267" s="22">
        <v>0</v>
      </c>
      <c r="M267" s="22">
        <v>2941538</v>
      </c>
      <c r="N267" s="22">
        <v>0</v>
      </c>
      <c r="O267" s="22">
        <v>219713</v>
      </c>
      <c r="P267" s="22">
        <v>120116</v>
      </c>
      <c r="Q267" s="22">
        <v>7100</v>
      </c>
      <c r="R267" s="22">
        <v>755439</v>
      </c>
      <c r="S267" s="22">
        <v>24358</v>
      </c>
      <c r="T267" s="22">
        <v>4068264</v>
      </c>
      <c r="U267" s="22">
        <v>410419</v>
      </c>
      <c r="V267" s="22">
        <v>0</v>
      </c>
      <c r="W267" s="22">
        <v>0</v>
      </c>
      <c r="X267" s="22">
        <v>294449</v>
      </c>
      <c r="Y267" s="22">
        <v>0</v>
      </c>
      <c r="Z267" s="22">
        <v>0</v>
      </c>
      <c r="AA267" s="22">
        <v>0</v>
      </c>
      <c r="AB267" s="22">
        <v>0</v>
      </c>
      <c r="AC267" s="22">
        <v>704868</v>
      </c>
      <c r="AD267" s="22">
        <v>26363</v>
      </c>
      <c r="AE267" s="22">
        <v>52022</v>
      </c>
      <c r="AF267" s="22">
        <v>0</v>
      </c>
      <c r="AG267" s="22">
        <v>125761</v>
      </c>
      <c r="AH267" s="22">
        <v>3800</v>
      </c>
      <c r="AI267" s="22">
        <v>912814</v>
      </c>
      <c r="AJ267" s="22">
        <v>3155450</v>
      </c>
      <c r="AK267" s="22">
        <v>219713</v>
      </c>
      <c r="AL267" s="22">
        <v>0</v>
      </c>
      <c r="AM267" s="22">
        <v>2935737</v>
      </c>
      <c r="AN267" s="22"/>
    </row>
    <row r="268" spans="1:40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1137111</v>
      </c>
      <c r="F268" s="22">
        <v>0</v>
      </c>
      <c r="G268" s="22">
        <v>55573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1192684</v>
      </c>
      <c r="N268" s="22">
        <v>0</v>
      </c>
      <c r="O268" s="22">
        <v>0</v>
      </c>
      <c r="P268" s="22">
        <v>1756</v>
      </c>
      <c r="Q268" s="22">
        <v>0</v>
      </c>
      <c r="R268" s="22">
        <v>105027</v>
      </c>
      <c r="S268" s="22">
        <v>0</v>
      </c>
      <c r="T268" s="22">
        <v>1299467</v>
      </c>
      <c r="U268" s="22">
        <v>572852</v>
      </c>
      <c r="V268" s="22">
        <v>0</v>
      </c>
      <c r="W268" s="22">
        <v>52038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624890</v>
      </c>
      <c r="AD268" s="22">
        <v>0</v>
      </c>
      <c r="AE268" s="22">
        <v>1756</v>
      </c>
      <c r="AF268" s="22">
        <v>0</v>
      </c>
      <c r="AG268" s="22">
        <v>26009</v>
      </c>
      <c r="AH268" s="22">
        <v>0</v>
      </c>
      <c r="AI268" s="22">
        <v>652655</v>
      </c>
      <c r="AJ268" s="22">
        <v>646812</v>
      </c>
      <c r="AK268" s="22">
        <v>0</v>
      </c>
      <c r="AL268" s="22">
        <v>0</v>
      </c>
      <c r="AM268" s="22">
        <v>646812</v>
      </c>
      <c r="AN268" s="22">
        <v>0</v>
      </c>
    </row>
    <row r="269" spans="1:40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127256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127256</v>
      </c>
      <c r="N269" s="22">
        <v>0</v>
      </c>
      <c r="O269" s="22">
        <v>469132</v>
      </c>
      <c r="P269" s="22">
        <v>94775</v>
      </c>
      <c r="Q269" s="22">
        <v>0</v>
      </c>
      <c r="R269" s="22">
        <v>0</v>
      </c>
      <c r="S269" s="22">
        <v>6788</v>
      </c>
      <c r="T269" s="22">
        <v>697951</v>
      </c>
      <c r="U269" s="22">
        <v>90710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90710</v>
      </c>
      <c r="AD269" s="22">
        <v>87014</v>
      </c>
      <c r="AE269" s="22">
        <v>65496</v>
      </c>
      <c r="AF269" s="22">
        <v>0</v>
      </c>
      <c r="AG269" s="22">
        <v>0</v>
      </c>
      <c r="AH269" s="22">
        <v>679</v>
      </c>
      <c r="AI269" s="22">
        <v>243899</v>
      </c>
      <c r="AJ269" s="22">
        <v>454052</v>
      </c>
      <c r="AK269" s="22">
        <v>0</v>
      </c>
      <c r="AL269" s="22">
        <v>0</v>
      </c>
      <c r="AM269" s="22">
        <v>454052</v>
      </c>
      <c r="AN269" s="22">
        <v>0</v>
      </c>
    </row>
    <row r="270" spans="1:40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249209</v>
      </c>
      <c r="F270" s="22">
        <v>0</v>
      </c>
      <c r="G270" s="22">
        <v>6222</v>
      </c>
      <c r="H270" s="22">
        <v>5300</v>
      </c>
      <c r="I270" s="22">
        <v>70218</v>
      </c>
      <c r="J270" s="22">
        <v>0</v>
      </c>
      <c r="K270" s="22">
        <v>0</v>
      </c>
      <c r="L270" s="22">
        <v>0</v>
      </c>
      <c r="M270" s="22">
        <v>330949</v>
      </c>
      <c r="N270" s="22">
        <v>161839</v>
      </c>
      <c r="O270" s="22">
        <v>55688</v>
      </c>
      <c r="P270" s="22">
        <v>180390</v>
      </c>
      <c r="Q270" s="22">
        <v>1710</v>
      </c>
      <c r="R270" s="22">
        <v>111409</v>
      </c>
      <c r="S270" s="22">
        <v>0</v>
      </c>
      <c r="T270" s="22">
        <v>841985</v>
      </c>
      <c r="U270" s="22">
        <v>89863</v>
      </c>
      <c r="V270" s="22">
        <v>0</v>
      </c>
      <c r="W270" s="22">
        <v>1320</v>
      </c>
      <c r="X270" s="22">
        <v>2177</v>
      </c>
      <c r="Y270" s="22">
        <v>10648</v>
      </c>
      <c r="Z270" s="22">
        <v>0</v>
      </c>
      <c r="AA270" s="22">
        <v>0</v>
      </c>
      <c r="AB270" s="22">
        <v>0</v>
      </c>
      <c r="AC270" s="22">
        <v>104008</v>
      </c>
      <c r="AD270" s="22">
        <v>34315</v>
      </c>
      <c r="AE270" s="22">
        <v>70867</v>
      </c>
      <c r="AF270" s="22">
        <v>0</v>
      </c>
      <c r="AG270" s="22">
        <v>25741</v>
      </c>
      <c r="AH270" s="22">
        <v>0</v>
      </c>
      <c r="AI270" s="22">
        <v>234931</v>
      </c>
      <c r="AJ270" s="22">
        <v>607054</v>
      </c>
      <c r="AK270" s="22">
        <v>0</v>
      </c>
      <c r="AL270" s="22">
        <v>0</v>
      </c>
      <c r="AM270" s="22">
        <v>607054</v>
      </c>
      <c r="AN270" s="22">
        <v>0</v>
      </c>
    </row>
    <row r="271" spans="1:40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371966</v>
      </c>
      <c r="F271" s="22">
        <v>0</v>
      </c>
      <c r="G271" s="22">
        <v>91911</v>
      </c>
      <c r="H271" s="22">
        <v>0</v>
      </c>
      <c r="I271" s="22">
        <v>0</v>
      </c>
      <c r="J271" s="22">
        <v>0</v>
      </c>
      <c r="K271" s="22">
        <v>22600</v>
      </c>
      <c r="L271" s="22">
        <v>0</v>
      </c>
      <c r="M271" s="22">
        <v>486477</v>
      </c>
      <c r="N271" s="22">
        <v>0</v>
      </c>
      <c r="O271" s="22">
        <v>6089</v>
      </c>
      <c r="P271" s="22">
        <v>414552</v>
      </c>
      <c r="Q271" s="22">
        <v>51475</v>
      </c>
      <c r="R271" s="22">
        <v>0</v>
      </c>
      <c r="S271" s="22">
        <v>0</v>
      </c>
      <c r="T271" s="22">
        <v>958593</v>
      </c>
      <c r="U271" s="22">
        <v>132815</v>
      </c>
      <c r="V271" s="22">
        <v>0</v>
      </c>
      <c r="W271" s="22">
        <v>68933</v>
      </c>
      <c r="X271" s="22">
        <v>0</v>
      </c>
      <c r="Y271" s="22">
        <v>0</v>
      </c>
      <c r="Z271" s="22">
        <v>0</v>
      </c>
      <c r="AA271" s="22">
        <v>16950</v>
      </c>
      <c r="AB271" s="22">
        <v>0</v>
      </c>
      <c r="AC271" s="22">
        <v>218698</v>
      </c>
      <c r="AD271" s="22">
        <v>6089</v>
      </c>
      <c r="AE271" s="22">
        <v>96607</v>
      </c>
      <c r="AF271" s="22">
        <v>0</v>
      </c>
      <c r="AG271" s="22">
        <v>0</v>
      </c>
      <c r="AH271" s="22">
        <v>0</v>
      </c>
      <c r="AI271" s="22">
        <v>321394</v>
      </c>
      <c r="AJ271" s="22">
        <v>637199</v>
      </c>
      <c r="AK271" s="22">
        <v>0</v>
      </c>
      <c r="AL271" s="22">
        <v>0</v>
      </c>
      <c r="AM271" s="22">
        <v>637199</v>
      </c>
      <c r="AN271" s="22">
        <v>0</v>
      </c>
    </row>
    <row r="272" spans="1:40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1266287</v>
      </c>
      <c r="F272" s="22">
        <v>0</v>
      </c>
      <c r="G272" s="22">
        <v>0</v>
      </c>
      <c r="H272" s="22">
        <v>2631657</v>
      </c>
      <c r="I272" s="22">
        <v>0</v>
      </c>
      <c r="J272" s="22">
        <v>0</v>
      </c>
      <c r="K272" s="22">
        <v>0</v>
      </c>
      <c r="L272" s="22">
        <v>0</v>
      </c>
      <c r="M272" s="22">
        <v>3897944</v>
      </c>
      <c r="N272" s="22">
        <v>0</v>
      </c>
      <c r="O272" s="22">
        <v>0</v>
      </c>
      <c r="P272" s="22">
        <v>145160</v>
      </c>
      <c r="Q272" s="22">
        <v>3774715</v>
      </c>
      <c r="R272" s="22">
        <v>93951</v>
      </c>
      <c r="S272" s="22">
        <v>7401</v>
      </c>
      <c r="T272" s="22">
        <v>7919171</v>
      </c>
      <c r="U272" s="22">
        <v>1051897</v>
      </c>
      <c r="V272" s="22">
        <v>0</v>
      </c>
      <c r="W272" s="22">
        <v>0</v>
      </c>
      <c r="X272" s="22">
        <v>478955</v>
      </c>
      <c r="Y272" s="22">
        <v>0</v>
      </c>
      <c r="Z272" s="22">
        <v>0</v>
      </c>
      <c r="AA272" s="22">
        <v>0</v>
      </c>
      <c r="AB272" s="22">
        <v>0</v>
      </c>
      <c r="AC272" s="22">
        <v>1530852</v>
      </c>
      <c r="AD272" s="22">
        <v>0</v>
      </c>
      <c r="AE272" s="22">
        <v>112114</v>
      </c>
      <c r="AF272" s="22">
        <v>0</v>
      </c>
      <c r="AG272" s="22">
        <v>67174</v>
      </c>
      <c r="AH272" s="22">
        <v>1110</v>
      </c>
      <c r="AI272" s="22">
        <v>1711250</v>
      </c>
      <c r="AJ272" s="22">
        <v>6207921</v>
      </c>
      <c r="AK272" s="22">
        <v>0</v>
      </c>
      <c r="AL272" s="22">
        <v>0</v>
      </c>
      <c r="AM272" s="22">
        <v>6207921</v>
      </c>
      <c r="AN272" s="22"/>
    </row>
    <row r="273" spans="1:40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595781</v>
      </c>
      <c r="F273" s="22">
        <v>0</v>
      </c>
      <c r="G273" s="22">
        <v>7148</v>
      </c>
      <c r="H273" s="22">
        <v>0</v>
      </c>
      <c r="I273" s="22">
        <v>7284</v>
      </c>
      <c r="J273" s="22">
        <v>0</v>
      </c>
      <c r="K273" s="22">
        <v>0</v>
      </c>
      <c r="L273" s="22">
        <v>0</v>
      </c>
      <c r="M273" s="22">
        <v>610213</v>
      </c>
      <c r="N273" s="22">
        <v>0</v>
      </c>
      <c r="O273" s="22">
        <v>622795</v>
      </c>
      <c r="P273" s="22">
        <v>26748</v>
      </c>
      <c r="Q273" s="22">
        <v>36970</v>
      </c>
      <c r="R273" s="22">
        <v>177801</v>
      </c>
      <c r="S273" s="22">
        <v>15479</v>
      </c>
      <c r="T273" s="22">
        <v>1490006</v>
      </c>
      <c r="U273" s="22">
        <v>299699</v>
      </c>
      <c r="V273" s="22">
        <v>0</v>
      </c>
      <c r="W273" s="22">
        <v>1908</v>
      </c>
      <c r="X273" s="22">
        <v>0</v>
      </c>
      <c r="Y273" s="22">
        <v>3739</v>
      </c>
      <c r="Z273" s="22">
        <v>0</v>
      </c>
      <c r="AA273" s="22">
        <v>0</v>
      </c>
      <c r="AB273" s="22">
        <v>0</v>
      </c>
      <c r="AC273" s="22">
        <v>305346</v>
      </c>
      <c r="AD273" s="22">
        <v>203969</v>
      </c>
      <c r="AE273" s="22">
        <v>20720</v>
      </c>
      <c r="AF273" s="22">
        <v>0</v>
      </c>
      <c r="AG273" s="22">
        <v>110072</v>
      </c>
      <c r="AH273" s="22">
        <v>15479</v>
      </c>
      <c r="AI273" s="22">
        <v>655586</v>
      </c>
      <c r="AJ273" s="22">
        <v>834420</v>
      </c>
      <c r="AK273" s="22">
        <v>0</v>
      </c>
      <c r="AL273" s="22">
        <v>0</v>
      </c>
      <c r="AM273" s="22">
        <v>834420</v>
      </c>
      <c r="AN273" s="22">
        <v>0</v>
      </c>
    </row>
    <row r="274" spans="1:40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1593025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1593025</v>
      </c>
      <c r="N274" s="22">
        <v>0</v>
      </c>
      <c r="O274" s="22">
        <v>311581</v>
      </c>
      <c r="P274" s="22">
        <v>151945</v>
      </c>
      <c r="Q274" s="22">
        <v>4337741</v>
      </c>
      <c r="R274" s="22">
        <v>872549</v>
      </c>
      <c r="S274" s="22">
        <v>12500</v>
      </c>
      <c r="T274" s="22">
        <v>7279341</v>
      </c>
      <c r="U274" s="22">
        <v>1334893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1334893</v>
      </c>
      <c r="AD274" s="22">
        <v>18680</v>
      </c>
      <c r="AE274" s="22">
        <v>87806</v>
      </c>
      <c r="AF274" s="22">
        <v>0</v>
      </c>
      <c r="AG274" s="22">
        <v>388268</v>
      </c>
      <c r="AH274" s="22">
        <v>12500</v>
      </c>
      <c r="AI274" s="22">
        <v>1842147</v>
      </c>
      <c r="AJ274" s="22">
        <v>5437194</v>
      </c>
      <c r="AK274" s="22">
        <v>0</v>
      </c>
      <c r="AL274" s="22">
        <v>0</v>
      </c>
      <c r="AM274" s="22">
        <v>5437194</v>
      </c>
      <c r="AN274" s="22"/>
    </row>
    <row r="275" spans="1:40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1476800</v>
      </c>
      <c r="F275" s="22">
        <v>0</v>
      </c>
      <c r="G275" s="22">
        <v>0</v>
      </c>
      <c r="H275" s="22">
        <v>2584512</v>
      </c>
      <c r="I275" s="22">
        <v>0</v>
      </c>
      <c r="J275" s="22">
        <v>0</v>
      </c>
      <c r="K275" s="22">
        <v>0</v>
      </c>
      <c r="L275" s="22">
        <v>0</v>
      </c>
      <c r="M275" s="22">
        <v>4061312</v>
      </c>
      <c r="N275" s="22">
        <v>42136</v>
      </c>
      <c r="O275" s="22">
        <v>0</v>
      </c>
      <c r="P275" s="22">
        <v>40354</v>
      </c>
      <c r="Q275" s="22">
        <v>3664622</v>
      </c>
      <c r="R275" s="22">
        <v>93995</v>
      </c>
      <c r="S275" s="22">
        <v>7401</v>
      </c>
      <c r="T275" s="22">
        <v>7909820</v>
      </c>
      <c r="U275" s="22">
        <v>993560</v>
      </c>
      <c r="V275" s="22">
        <v>0</v>
      </c>
      <c r="W275" s="22">
        <v>0</v>
      </c>
      <c r="X275" s="22">
        <v>172026</v>
      </c>
      <c r="Y275" s="22">
        <v>0</v>
      </c>
      <c r="Z275" s="22">
        <v>0</v>
      </c>
      <c r="AA275" s="22">
        <v>0</v>
      </c>
      <c r="AB275" s="22">
        <v>0</v>
      </c>
      <c r="AC275" s="22">
        <v>1165586</v>
      </c>
      <c r="AD275" s="22">
        <v>0</v>
      </c>
      <c r="AE275" s="22">
        <v>30144</v>
      </c>
      <c r="AF275" s="22">
        <v>0</v>
      </c>
      <c r="AG275" s="22">
        <v>79749</v>
      </c>
      <c r="AH275" s="22">
        <v>1480</v>
      </c>
      <c r="AI275" s="22">
        <v>1276959</v>
      </c>
      <c r="AJ275" s="22">
        <v>6632861</v>
      </c>
      <c r="AK275" s="22">
        <v>0</v>
      </c>
      <c r="AL275" s="22">
        <v>0</v>
      </c>
      <c r="AM275" s="22">
        <v>6632861</v>
      </c>
      <c r="AN275" s="22"/>
    </row>
    <row r="276" spans="1:40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1297675</v>
      </c>
      <c r="F276" s="22">
        <v>0</v>
      </c>
      <c r="G276" s="22">
        <v>0</v>
      </c>
      <c r="H276" s="22">
        <v>0</v>
      </c>
      <c r="I276" s="22">
        <v>238777</v>
      </c>
      <c r="J276" s="22">
        <v>0</v>
      </c>
      <c r="K276" s="22">
        <v>0</v>
      </c>
      <c r="L276" s="22">
        <v>0</v>
      </c>
      <c r="M276" s="22">
        <v>1536452</v>
      </c>
      <c r="N276" s="22">
        <v>0</v>
      </c>
      <c r="O276" s="22">
        <v>540374</v>
      </c>
      <c r="P276" s="22">
        <v>604636</v>
      </c>
      <c r="Q276" s="22">
        <v>182563</v>
      </c>
      <c r="R276" s="22">
        <v>178586</v>
      </c>
      <c r="S276" s="22">
        <v>107827</v>
      </c>
      <c r="T276" s="22">
        <v>3150438</v>
      </c>
      <c r="U276" s="22">
        <v>677108</v>
      </c>
      <c r="V276" s="22">
        <v>0</v>
      </c>
      <c r="W276" s="22">
        <v>0</v>
      </c>
      <c r="X276" s="22">
        <v>0</v>
      </c>
      <c r="Y276" s="22">
        <v>159509</v>
      </c>
      <c r="Z276" s="22">
        <v>0</v>
      </c>
      <c r="AA276" s="22">
        <v>0</v>
      </c>
      <c r="AB276" s="22">
        <v>0</v>
      </c>
      <c r="AC276" s="22">
        <v>836617</v>
      </c>
      <c r="AD276" s="22">
        <v>346795</v>
      </c>
      <c r="AE276" s="22">
        <v>310356</v>
      </c>
      <c r="AF276" s="22">
        <v>0</v>
      </c>
      <c r="AG276" s="22">
        <v>30387</v>
      </c>
      <c r="AH276" s="22">
        <v>44948</v>
      </c>
      <c r="AI276" s="22">
        <v>1569103</v>
      </c>
      <c r="AJ276" s="22">
        <v>1581335</v>
      </c>
      <c r="AK276" s="22">
        <v>0</v>
      </c>
      <c r="AL276" s="22">
        <v>0</v>
      </c>
      <c r="AM276" s="22">
        <v>1581335</v>
      </c>
      <c r="AN276" s="22">
        <v>0</v>
      </c>
    </row>
    <row r="277" spans="1:40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331943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331943</v>
      </c>
      <c r="N277" s="22">
        <v>0</v>
      </c>
      <c r="O277" s="22">
        <v>311438</v>
      </c>
      <c r="P277" s="22">
        <v>122583</v>
      </c>
      <c r="Q277" s="22">
        <v>107001</v>
      </c>
      <c r="R277" s="22">
        <v>497111</v>
      </c>
      <c r="S277" s="22">
        <v>5519</v>
      </c>
      <c r="T277" s="22">
        <v>1375595</v>
      </c>
      <c r="U277" s="22">
        <v>141823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141823</v>
      </c>
      <c r="AD277" s="22">
        <v>49489</v>
      </c>
      <c r="AE277" s="22">
        <v>91318</v>
      </c>
      <c r="AF277" s="22">
        <v>0</v>
      </c>
      <c r="AG277" s="22">
        <v>162195</v>
      </c>
      <c r="AH277" s="22">
        <v>861</v>
      </c>
      <c r="AI277" s="22">
        <v>445686</v>
      </c>
      <c r="AJ277" s="22">
        <v>929909</v>
      </c>
      <c r="AK277" s="22">
        <v>226713</v>
      </c>
      <c r="AL277" s="22">
        <v>0</v>
      </c>
      <c r="AM277" s="22">
        <v>703196</v>
      </c>
      <c r="AN277" s="22"/>
    </row>
    <row r="278" spans="1:40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2018125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2018125</v>
      </c>
      <c r="N278" s="22">
        <v>0</v>
      </c>
      <c r="O278" s="22">
        <v>103578</v>
      </c>
      <c r="P278" s="22">
        <v>37289</v>
      </c>
      <c r="Q278" s="22">
        <v>175269</v>
      </c>
      <c r="R278" s="22">
        <v>80222</v>
      </c>
      <c r="S278" s="22">
        <v>0</v>
      </c>
      <c r="T278" s="22">
        <v>2414483</v>
      </c>
      <c r="U278" s="22">
        <v>859385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859385</v>
      </c>
      <c r="AD278" s="22">
        <v>41630</v>
      </c>
      <c r="AE278" s="22">
        <v>5593</v>
      </c>
      <c r="AF278" s="22">
        <v>0</v>
      </c>
      <c r="AG278" s="22">
        <v>44698</v>
      </c>
      <c r="AH278" s="22">
        <v>0</v>
      </c>
      <c r="AI278" s="22">
        <v>951306</v>
      </c>
      <c r="AJ278" s="22">
        <v>1463177</v>
      </c>
      <c r="AK278" s="22">
        <v>0</v>
      </c>
      <c r="AL278" s="22">
        <v>0</v>
      </c>
      <c r="AM278" s="22">
        <v>1463177</v>
      </c>
      <c r="AN278" s="22">
        <v>0</v>
      </c>
    </row>
    <row r="279" spans="1:40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2472117</v>
      </c>
      <c r="F279" s="22">
        <v>0</v>
      </c>
      <c r="G279" s="22">
        <v>1652</v>
      </c>
      <c r="H279" s="22">
        <v>0</v>
      </c>
      <c r="I279" s="22">
        <v>125723</v>
      </c>
      <c r="J279" s="22">
        <v>0</v>
      </c>
      <c r="K279" s="22">
        <v>0</v>
      </c>
      <c r="L279" s="22">
        <v>0</v>
      </c>
      <c r="M279" s="22">
        <v>2599492</v>
      </c>
      <c r="N279" s="22">
        <v>0</v>
      </c>
      <c r="O279" s="22">
        <v>168015</v>
      </c>
      <c r="P279" s="22">
        <v>30545</v>
      </c>
      <c r="Q279" s="22">
        <v>54960</v>
      </c>
      <c r="R279" s="22">
        <v>290067</v>
      </c>
      <c r="S279" s="22">
        <v>0</v>
      </c>
      <c r="T279" s="22">
        <v>3143079</v>
      </c>
      <c r="U279" s="22">
        <v>1427160</v>
      </c>
      <c r="V279" s="22">
        <v>0</v>
      </c>
      <c r="W279" s="22">
        <v>1652</v>
      </c>
      <c r="X279" s="22">
        <v>0</v>
      </c>
      <c r="Y279" s="22">
        <v>104677</v>
      </c>
      <c r="Z279" s="22">
        <v>0</v>
      </c>
      <c r="AA279" s="22">
        <v>0</v>
      </c>
      <c r="AB279" s="22">
        <v>0</v>
      </c>
      <c r="AC279" s="22">
        <v>1533489</v>
      </c>
      <c r="AD279" s="22">
        <v>99413</v>
      </c>
      <c r="AE279" s="22">
        <v>21339</v>
      </c>
      <c r="AF279" s="22">
        <v>0</v>
      </c>
      <c r="AG279" s="22">
        <v>79053</v>
      </c>
      <c r="AH279" s="22">
        <v>0</v>
      </c>
      <c r="AI279" s="22">
        <v>1733294</v>
      </c>
      <c r="AJ279" s="22">
        <v>1409785</v>
      </c>
      <c r="AK279" s="22">
        <v>0</v>
      </c>
      <c r="AL279" s="22">
        <v>0</v>
      </c>
      <c r="AM279" s="22">
        <v>1409785</v>
      </c>
      <c r="AN279" s="22">
        <v>0</v>
      </c>
    </row>
    <row r="280" spans="1:40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740939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740939</v>
      </c>
      <c r="N280" s="22">
        <v>87416</v>
      </c>
      <c r="O280" s="22">
        <v>112970</v>
      </c>
      <c r="P280" s="22">
        <v>74301</v>
      </c>
      <c r="Q280" s="22">
        <v>161170</v>
      </c>
      <c r="R280" s="22">
        <v>106047</v>
      </c>
      <c r="S280" s="22">
        <v>0</v>
      </c>
      <c r="T280" s="22">
        <v>1282843</v>
      </c>
      <c r="U280" s="22">
        <v>470591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470591</v>
      </c>
      <c r="AD280" s="22">
        <v>57784</v>
      </c>
      <c r="AE280" s="22">
        <v>6837</v>
      </c>
      <c r="AF280" s="22">
        <v>0</v>
      </c>
      <c r="AG280" s="22">
        <v>17596</v>
      </c>
      <c r="AH280" s="22">
        <v>0</v>
      </c>
      <c r="AI280" s="22">
        <v>552808</v>
      </c>
      <c r="AJ280" s="22">
        <v>730035</v>
      </c>
      <c r="AK280" s="22">
        <v>0</v>
      </c>
      <c r="AL280" s="22">
        <v>0</v>
      </c>
      <c r="AM280" s="22">
        <v>730035</v>
      </c>
      <c r="AN280" s="22">
        <v>0</v>
      </c>
    </row>
    <row r="281" spans="1:40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183550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183550</v>
      </c>
      <c r="N281" s="22">
        <v>9973</v>
      </c>
      <c r="O281" s="22">
        <v>48723</v>
      </c>
      <c r="P281" s="22">
        <v>59297</v>
      </c>
      <c r="Q281" s="22">
        <v>280469</v>
      </c>
      <c r="R281" s="22">
        <v>563925</v>
      </c>
      <c r="S281" s="22">
        <v>0</v>
      </c>
      <c r="T281" s="22">
        <v>1145937</v>
      </c>
      <c r="U281" s="22">
        <v>105910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105910</v>
      </c>
      <c r="AD281" s="22">
        <v>4948</v>
      </c>
      <c r="AE281" s="22">
        <v>38128</v>
      </c>
      <c r="AF281" s="22">
        <v>0</v>
      </c>
      <c r="AG281" s="22">
        <v>255858</v>
      </c>
      <c r="AH281" s="22">
        <v>0</v>
      </c>
      <c r="AI281" s="22">
        <v>404844</v>
      </c>
      <c r="AJ281" s="22">
        <v>741093</v>
      </c>
      <c r="AK281" s="22">
        <v>0</v>
      </c>
      <c r="AL281" s="22">
        <v>0</v>
      </c>
      <c r="AM281" s="22">
        <v>741093</v>
      </c>
      <c r="AN281" s="22"/>
    </row>
    <row r="282" spans="1:40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1045988</v>
      </c>
      <c r="F282" s="22">
        <v>0</v>
      </c>
      <c r="G282" s="22">
        <v>0</v>
      </c>
      <c r="H282" s="22">
        <v>586824</v>
      </c>
      <c r="I282" s="22">
        <v>0</v>
      </c>
      <c r="J282" s="22">
        <v>0</v>
      </c>
      <c r="K282" s="22">
        <v>0</v>
      </c>
      <c r="L282" s="22">
        <v>0</v>
      </c>
      <c r="M282" s="22">
        <v>1632812</v>
      </c>
      <c r="N282" s="22">
        <v>0</v>
      </c>
      <c r="O282" s="22">
        <v>873478</v>
      </c>
      <c r="P282" s="22">
        <v>41363</v>
      </c>
      <c r="Q282" s="22">
        <v>7100</v>
      </c>
      <c r="R282" s="22">
        <v>371971</v>
      </c>
      <c r="S282" s="22">
        <v>23417</v>
      </c>
      <c r="T282" s="22">
        <v>2950141</v>
      </c>
      <c r="U282" s="22">
        <v>906997</v>
      </c>
      <c r="V282" s="22">
        <v>0</v>
      </c>
      <c r="W282" s="22">
        <v>0</v>
      </c>
      <c r="X282" s="22">
        <v>186931</v>
      </c>
      <c r="Y282" s="22">
        <v>0</v>
      </c>
      <c r="Z282" s="22">
        <v>0</v>
      </c>
      <c r="AA282" s="22">
        <v>0</v>
      </c>
      <c r="AB282" s="22">
        <v>0</v>
      </c>
      <c r="AC282" s="22">
        <v>1093928</v>
      </c>
      <c r="AD282" s="22">
        <v>69111</v>
      </c>
      <c r="AE282" s="22">
        <v>18870</v>
      </c>
      <c r="AF282" s="22">
        <v>0</v>
      </c>
      <c r="AG282" s="22">
        <v>164773</v>
      </c>
      <c r="AH282" s="22">
        <v>3653</v>
      </c>
      <c r="AI282" s="22">
        <v>1350335</v>
      </c>
      <c r="AJ282" s="22">
        <v>1599806</v>
      </c>
      <c r="AK282" s="22">
        <v>0</v>
      </c>
      <c r="AL282" s="22">
        <v>0</v>
      </c>
      <c r="AM282" s="22">
        <v>1599806</v>
      </c>
      <c r="AN282" s="22"/>
    </row>
    <row r="283" spans="1:40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439609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439609</v>
      </c>
      <c r="N283" s="22">
        <v>1300</v>
      </c>
      <c r="O283" s="22">
        <v>193735</v>
      </c>
      <c r="P283" s="22">
        <v>58402</v>
      </c>
      <c r="Q283" s="22">
        <v>354259</v>
      </c>
      <c r="R283" s="22">
        <v>346367</v>
      </c>
      <c r="S283" s="22">
        <v>0</v>
      </c>
      <c r="T283" s="22">
        <v>1393672</v>
      </c>
      <c r="U283" s="22">
        <v>275983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275983</v>
      </c>
      <c r="AD283" s="22">
        <v>38922</v>
      </c>
      <c r="AE283" s="22">
        <v>58402</v>
      </c>
      <c r="AF283" s="22">
        <v>0</v>
      </c>
      <c r="AG283" s="22">
        <v>58700</v>
      </c>
      <c r="AH283" s="22">
        <v>0</v>
      </c>
      <c r="AI283" s="22">
        <v>432007</v>
      </c>
      <c r="AJ283" s="22">
        <v>961665</v>
      </c>
      <c r="AK283" s="22">
        <v>0</v>
      </c>
      <c r="AL283" s="22">
        <v>0</v>
      </c>
      <c r="AM283" s="22">
        <v>961665</v>
      </c>
      <c r="AN283" s="22">
        <v>0</v>
      </c>
    </row>
    <row r="284" spans="1:40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778401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778401</v>
      </c>
      <c r="N284" s="22">
        <v>0</v>
      </c>
      <c r="O284" s="22">
        <v>89627</v>
      </c>
      <c r="P284" s="22">
        <v>10062</v>
      </c>
      <c r="Q284" s="22">
        <v>245645</v>
      </c>
      <c r="R284" s="22">
        <v>189036</v>
      </c>
      <c r="S284" s="22">
        <v>0</v>
      </c>
      <c r="T284" s="22">
        <v>1312771</v>
      </c>
      <c r="U284" s="22">
        <v>209529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209529</v>
      </c>
      <c r="AD284" s="22">
        <v>8066</v>
      </c>
      <c r="AE284" s="22">
        <v>10062</v>
      </c>
      <c r="AF284" s="22">
        <v>0</v>
      </c>
      <c r="AG284" s="22">
        <v>94820</v>
      </c>
      <c r="AH284" s="22">
        <v>0</v>
      </c>
      <c r="AI284" s="22">
        <v>322477</v>
      </c>
      <c r="AJ284" s="22">
        <v>990294</v>
      </c>
      <c r="AK284" s="22">
        <v>0</v>
      </c>
      <c r="AL284" s="22">
        <v>0</v>
      </c>
      <c r="AM284" s="22">
        <v>990294</v>
      </c>
      <c r="AN284" s="22">
        <v>0</v>
      </c>
    </row>
    <row r="285" spans="1:40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913729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913729</v>
      </c>
      <c r="N285" s="22">
        <v>178259</v>
      </c>
      <c r="O285" s="22">
        <v>25389</v>
      </c>
      <c r="P285" s="22">
        <v>17523</v>
      </c>
      <c r="Q285" s="22">
        <v>201596</v>
      </c>
      <c r="R285" s="22">
        <v>0</v>
      </c>
      <c r="S285" s="22">
        <v>0</v>
      </c>
      <c r="T285" s="22">
        <v>1336496</v>
      </c>
      <c r="U285" s="22">
        <v>450189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450189</v>
      </c>
      <c r="AD285" s="22">
        <v>8605</v>
      </c>
      <c r="AE285" s="22">
        <v>14139</v>
      </c>
      <c r="AF285" s="22">
        <v>0</v>
      </c>
      <c r="AG285" s="22">
        <v>0</v>
      </c>
      <c r="AH285" s="22">
        <v>0</v>
      </c>
      <c r="AI285" s="22">
        <v>472933</v>
      </c>
      <c r="AJ285" s="22">
        <v>863563</v>
      </c>
      <c r="AK285" s="22">
        <v>0</v>
      </c>
      <c r="AL285" s="22">
        <v>0</v>
      </c>
      <c r="AM285" s="22">
        <v>863563</v>
      </c>
      <c r="AN285" s="22">
        <v>0</v>
      </c>
    </row>
    <row r="286" spans="1:40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1107523</v>
      </c>
      <c r="F286" s="22">
        <v>0</v>
      </c>
      <c r="G286" s="22">
        <v>0</v>
      </c>
      <c r="H286" s="22">
        <v>4141080</v>
      </c>
      <c r="I286" s="22">
        <v>0</v>
      </c>
      <c r="J286" s="22">
        <v>0</v>
      </c>
      <c r="K286" s="22">
        <v>0</v>
      </c>
      <c r="L286" s="22">
        <v>0</v>
      </c>
      <c r="M286" s="22">
        <v>5248603</v>
      </c>
      <c r="N286" s="22">
        <v>0</v>
      </c>
      <c r="O286" s="22">
        <v>808959</v>
      </c>
      <c r="P286" s="22">
        <v>300255</v>
      </c>
      <c r="Q286" s="22">
        <v>2834811</v>
      </c>
      <c r="R286" s="22">
        <v>96022</v>
      </c>
      <c r="S286" s="22">
        <v>19901</v>
      </c>
      <c r="T286" s="22">
        <v>9308551</v>
      </c>
      <c r="U286" s="22">
        <v>638920</v>
      </c>
      <c r="V286" s="22">
        <v>0</v>
      </c>
      <c r="W286" s="22">
        <v>0</v>
      </c>
      <c r="X286" s="22">
        <v>104397</v>
      </c>
      <c r="Y286" s="22">
        <v>0</v>
      </c>
      <c r="Z286" s="22">
        <v>0</v>
      </c>
      <c r="AA286" s="22">
        <v>0</v>
      </c>
      <c r="AB286" s="22">
        <v>0</v>
      </c>
      <c r="AC286" s="22">
        <v>743317</v>
      </c>
      <c r="AD286" s="22">
        <v>680939</v>
      </c>
      <c r="AE286" s="22">
        <v>232677</v>
      </c>
      <c r="AF286" s="22">
        <v>0</v>
      </c>
      <c r="AG286" s="22">
        <v>59496</v>
      </c>
      <c r="AH286" s="22">
        <v>13980</v>
      </c>
      <c r="AI286" s="22">
        <v>1730409</v>
      </c>
      <c r="AJ286" s="22">
        <v>7578142</v>
      </c>
      <c r="AK286" s="22">
        <v>3600000</v>
      </c>
      <c r="AL286" s="22">
        <v>0</v>
      </c>
      <c r="AM286" s="22">
        <v>3978142</v>
      </c>
      <c r="AN286" s="22"/>
    </row>
    <row r="287" spans="1:40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1042988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1042988</v>
      </c>
      <c r="N287" s="22">
        <v>5594</v>
      </c>
      <c r="O287" s="22">
        <v>29369</v>
      </c>
      <c r="P287" s="22">
        <v>79283</v>
      </c>
      <c r="Q287" s="22">
        <v>1118100</v>
      </c>
      <c r="R287" s="22">
        <v>101985</v>
      </c>
      <c r="S287" s="22">
        <v>0</v>
      </c>
      <c r="T287" s="22">
        <v>2377319</v>
      </c>
      <c r="U287" s="22">
        <v>603551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603551</v>
      </c>
      <c r="AD287" s="22">
        <v>8123</v>
      </c>
      <c r="AE287" s="22">
        <v>45092</v>
      </c>
      <c r="AF287" s="22">
        <v>0</v>
      </c>
      <c r="AG287" s="22">
        <v>8620</v>
      </c>
      <c r="AH287" s="22">
        <v>0</v>
      </c>
      <c r="AI287" s="22">
        <v>665386</v>
      </c>
      <c r="AJ287" s="22">
        <v>1711933</v>
      </c>
      <c r="AK287" s="22">
        <v>0</v>
      </c>
      <c r="AL287" s="22">
        <v>0</v>
      </c>
      <c r="AM287" s="22">
        <v>1711933</v>
      </c>
      <c r="AN287" s="22">
        <v>0</v>
      </c>
    </row>
    <row r="288" spans="1:40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466713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466713</v>
      </c>
      <c r="N288" s="22">
        <v>0</v>
      </c>
      <c r="O288" s="22">
        <v>313207</v>
      </c>
      <c r="P288" s="22">
        <v>197608</v>
      </c>
      <c r="Q288" s="22">
        <v>326157</v>
      </c>
      <c r="R288" s="22">
        <v>92433</v>
      </c>
      <c r="S288" s="22">
        <v>19492</v>
      </c>
      <c r="T288" s="22">
        <v>1415610</v>
      </c>
      <c r="U288" s="22">
        <v>40805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40805</v>
      </c>
      <c r="AD288" s="22">
        <v>17004</v>
      </c>
      <c r="AE288" s="22">
        <v>73518</v>
      </c>
      <c r="AF288" s="22">
        <v>0</v>
      </c>
      <c r="AG288" s="22">
        <v>15343</v>
      </c>
      <c r="AH288" s="22">
        <v>19492</v>
      </c>
      <c r="AI288" s="22">
        <v>166162</v>
      </c>
      <c r="AJ288" s="22">
        <v>1249448</v>
      </c>
      <c r="AK288" s="22">
        <v>0</v>
      </c>
      <c r="AL288" s="22">
        <v>0</v>
      </c>
      <c r="AM288" s="22">
        <v>1249448</v>
      </c>
      <c r="AN288" s="22">
        <v>0</v>
      </c>
    </row>
    <row r="289" spans="1:40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1559111</v>
      </c>
      <c r="F289" s="22">
        <v>0</v>
      </c>
      <c r="G289" s="22">
        <v>0</v>
      </c>
      <c r="H289" s="22">
        <v>2277964</v>
      </c>
      <c r="I289" s="22">
        <v>0</v>
      </c>
      <c r="J289" s="22">
        <v>0</v>
      </c>
      <c r="K289" s="22">
        <v>0</v>
      </c>
      <c r="L289" s="22">
        <v>0</v>
      </c>
      <c r="M289" s="22">
        <v>3837075</v>
      </c>
      <c r="N289" s="22">
        <v>0</v>
      </c>
      <c r="O289" s="22">
        <v>427284</v>
      </c>
      <c r="P289" s="22">
        <v>89043</v>
      </c>
      <c r="Q289" s="22">
        <v>1389768</v>
      </c>
      <c r="R289" s="22">
        <v>682734</v>
      </c>
      <c r="S289" s="22">
        <v>65069</v>
      </c>
      <c r="T289" s="22">
        <v>6490973</v>
      </c>
      <c r="U289" s="22">
        <v>1436021</v>
      </c>
      <c r="V289" s="22">
        <v>0</v>
      </c>
      <c r="W289" s="22">
        <v>0</v>
      </c>
      <c r="X289" s="22">
        <v>510983</v>
      </c>
      <c r="Y289" s="22">
        <v>0</v>
      </c>
      <c r="Z289" s="22">
        <v>0</v>
      </c>
      <c r="AA289" s="22">
        <v>0</v>
      </c>
      <c r="AB289" s="22">
        <v>0</v>
      </c>
      <c r="AC289" s="22">
        <v>1947004</v>
      </c>
      <c r="AD289" s="22">
        <v>26367</v>
      </c>
      <c r="AE289" s="22">
        <v>64081</v>
      </c>
      <c r="AF289" s="22">
        <v>0</v>
      </c>
      <c r="AG289" s="22">
        <v>349191</v>
      </c>
      <c r="AH289" s="22">
        <v>26934</v>
      </c>
      <c r="AI289" s="22">
        <v>2413577</v>
      </c>
      <c r="AJ289" s="22">
        <v>4077396</v>
      </c>
      <c r="AK289" s="22">
        <v>81333</v>
      </c>
      <c r="AL289" s="22">
        <v>0</v>
      </c>
      <c r="AM289" s="22">
        <v>3996063</v>
      </c>
      <c r="AN289" s="22"/>
    </row>
    <row r="290" spans="1:40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623517</v>
      </c>
      <c r="F290" s="22">
        <v>0</v>
      </c>
      <c r="G290" s="22">
        <v>0</v>
      </c>
      <c r="H290" s="22">
        <v>2251035</v>
      </c>
      <c r="I290" s="22">
        <v>0</v>
      </c>
      <c r="J290" s="22">
        <v>0</v>
      </c>
      <c r="K290" s="22">
        <v>0</v>
      </c>
      <c r="L290" s="22">
        <v>0</v>
      </c>
      <c r="M290" s="22">
        <v>2874552</v>
      </c>
      <c r="N290" s="22">
        <v>0</v>
      </c>
      <c r="O290" s="22">
        <v>0</v>
      </c>
      <c r="P290" s="22">
        <v>25545</v>
      </c>
      <c r="Q290" s="22">
        <v>1984472</v>
      </c>
      <c r="R290" s="22">
        <v>188927</v>
      </c>
      <c r="S290" s="22">
        <v>7401</v>
      </c>
      <c r="T290" s="22">
        <v>5080897</v>
      </c>
      <c r="U290" s="22">
        <v>417630</v>
      </c>
      <c r="V290" s="22">
        <v>0</v>
      </c>
      <c r="W290" s="22">
        <v>0</v>
      </c>
      <c r="X290" s="22">
        <v>315515</v>
      </c>
      <c r="Y290" s="22">
        <v>0</v>
      </c>
      <c r="Z290" s="22">
        <v>0</v>
      </c>
      <c r="AA290" s="22">
        <v>0</v>
      </c>
      <c r="AB290" s="22">
        <v>0</v>
      </c>
      <c r="AC290" s="22">
        <v>733145</v>
      </c>
      <c r="AD290" s="22">
        <v>0</v>
      </c>
      <c r="AE290" s="22">
        <v>21886</v>
      </c>
      <c r="AF290" s="22">
        <v>0</v>
      </c>
      <c r="AG290" s="22">
        <v>75820</v>
      </c>
      <c r="AH290" s="22">
        <v>1480</v>
      </c>
      <c r="AI290" s="22">
        <v>832331</v>
      </c>
      <c r="AJ290" s="22">
        <v>4248566</v>
      </c>
      <c r="AK290" s="22">
        <v>0</v>
      </c>
      <c r="AL290" s="22">
        <v>0</v>
      </c>
      <c r="AM290" s="22">
        <v>4248566</v>
      </c>
      <c r="AN290" s="22"/>
    </row>
    <row r="291" spans="1:40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2605930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2605930</v>
      </c>
      <c r="N291" s="22">
        <v>0</v>
      </c>
      <c r="O291" s="22">
        <v>428142</v>
      </c>
      <c r="P291" s="22">
        <v>161705</v>
      </c>
      <c r="Q291" s="22">
        <v>1602278</v>
      </c>
      <c r="R291" s="22">
        <v>196540</v>
      </c>
      <c r="S291" s="22">
        <v>0</v>
      </c>
      <c r="T291" s="22">
        <v>4994595</v>
      </c>
      <c r="U291" s="22">
        <v>872768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872768</v>
      </c>
      <c r="AD291" s="22">
        <v>191310</v>
      </c>
      <c r="AE291" s="22">
        <v>93945</v>
      </c>
      <c r="AF291" s="22">
        <v>0</v>
      </c>
      <c r="AG291" s="22">
        <v>181313</v>
      </c>
      <c r="AH291" s="22">
        <v>0</v>
      </c>
      <c r="AI291" s="22">
        <v>1339336</v>
      </c>
      <c r="AJ291" s="22">
        <v>3655259</v>
      </c>
      <c r="AK291" s="22">
        <v>0</v>
      </c>
      <c r="AL291" s="22">
        <v>0</v>
      </c>
      <c r="AM291" s="22">
        <v>3655259</v>
      </c>
      <c r="AN291" s="22">
        <v>0</v>
      </c>
    </row>
    <row r="292" spans="1:40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1822907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1822907</v>
      </c>
      <c r="N292" s="22">
        <v>0</v>
      </c>
      <c r="O292" s="22">
        <v>111219</v>
      </c>
      <c r="P292" s="22">
        <v>46888</v>
      </c>
      <c r="Q292" s="22">
        <v>0</v>
      </c>
      <c r="R292" s="22">
        <v>183328</v>
      </c>
      <c r="S292" s="22">
        <v>0</v>
      </c>
      <c r="T292" s="22">
        <v>2164342</v>
      </c>
      <c r="U292" s="22">
        <v>1411267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1411267</v>
      </c>
      <c r="AD292" s="22">
        <v>51971</v>
      </c>
      <c r="AE292" s="22">
        <v>40654</v>
      </c>
      <c r="AF292" s="22">
        <v>0</v>
      </c>
      <c r="AG292" s="22">
        <v>82447</v>
      </c>
      <c r="AH292" s="22">
        <v>0</v>
      </c>
      <c r="AI292" s="22">
        <v>1586339</v>
      </c>
      <c r="AJ292" s="22">
        <v>578003</v>
      </c>
      <c r="AK292" s="22">
        <v>0</v>
      </c>
      <c r="AL292" s="22">
        <v>0</v>
      </c>
      <c r="AM292" s="22">
        <v>578003</v>
      </c>
      <c r="AN292" s="22">
        <v>0</v>
      </c>
    </row>
    <row r="293" spans="1:40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651751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651751</v>
      </c>
      <c r="N293" s="22">
        <v>0</v>
      </c>
      <c r="O293" s="22">
        <v>0</v>
      </c>
      <c r="P293" s="22">
        <v>140618</v>
      </c>
      <c r="Q293" s="22">
        <v>42586</v>
      </c>
      <c r="R293" s="22">
        <v>0</v>
      </c>
      <c r="S293" s="22">
        <v>0</v>
      </c>
      <c r="T293" s="22">
        <v>834955</v>
      </c>
      <c r="U293" s="22">
        <v>305359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305359</v>
      </c>
      <c r="AD293" s="22">
        <v>0</v>
      </c>
      <c r="AE293" s="22">
        <v>46967</v>
      </c>
      <c r="AF293" s="22">
        <v>0</v>
      </c>
      <c r="AG293" s="22">
        <v>0</v>
      </c>
      <c r="AH293" s="22">
        <v>0</v>
      </c>
      <c r="AI293" s="22">
        <v>352326</v>
      </c>
      <c r="AJ293" s="22">
        <v>482629</v>
      </c>
      <c r="AK293" s="22">
        <v>0</v>
      </c>
      <c r="AL293" s="22">
        <v>0</v>
      </c>
      <c r="AM293" s="22">
        <v>482629</v>
      </c>
      <c r="AN293" s="22">
        <v>0</v>
      </c>
    </row>
    <row r="294" spans="1:40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1607693</v>
      </c>
      <c r="F294" s="22">
        <v>0</v>
      </c>
      <c r="G294" s="22">
        <v>0</v>
      </c>
      <c r="H294" s="22">
        <v>3523188</v>
      </c>
      <c r="I294" s="22">
        <v>0</v>
      </c>
      <c r="J294" s="22">
        <v>0</v>
      </c>
      <c r="K294" s="22">
        <v>0</v>
      </c>
      <c r="L294" s="22">
        <v>0</v>
      </c>
      <c r="M294" s="22">
        <v>5130881</v>
      </c>
      <c r="N294" s="22">
        <v>0</v>
      </c>
      <c r="O294" s="22">
        <v>7294</v>
      </c>
      <c r="P294" s="22">
        <v>26560</v>
      </c>
      <c r="Q294" s="22">
        <v>6858174</v>
      </c>
      <c r="R294" s="22">
        <v>67728</v>
      </c>
      <c r="S294" s="22">
        <v>7401</v>
      </c>
      <c r="T294" s="22">
        <v>12098038</v>
      </c>
      <c r="U294" s="22">
        <v>1102769</v>
      </c>
      <c r="V294" s="22">
        <v>0</v>
      </c>
      <c r="W294" s="22">
        <v>0</v>
      </c>
      <c r="X294" s="22">
        <v>195503</v>
      </c>
      <c r="Y294" s="22">
        <v>0</v>
      </c>
      <c r="Z294" s="22">
        <v>0</v>
      </c>
      <c r="AA294" s="22">
        <v>0</v>
      </c>
      <c r="AB294" s="22">
        <v>0</v>
      </c>
      <c r="AC294" s="22">
        <v>1298272</v>
      </c>
      <c r="AD294" s="22">
        <v>3937</v>
      </c>
      <c r="AE294" s="22">
        <v>22902</v>
      </c>
      <c r="AF294" s="22">
        <v>0</v>
      </c>
      <c r="AG294" s="22">
        <v>52653</v>
      </c>
      <c r="AH294" s="22">
        <v>1480</v>
      </c>
      <c r="AI294" s="22">
        <v>1379244</v>
      </c>
      <c r="AJ294" s="22">
        <v>10718794</v>
      </c>
      <c r="AK294" s="22">
        <v>0</v>
      </c>
      <c r="AL294" s="22">
        <v>0</v>
      </c>
      <c r="AM294" s="22">
        <v>10718794</v>
      </c>
      <c r="AN294" s="22"/>
    </row>
    <row r="295" spans="1:40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395639</v>
      </c>
      <c r="F295" s="22">
        <v>0</v>
      </c>
      <c r="G295" s="22">
        <v>34574</v>
      </c>
      <c r="H295" s="22">
        <v>0</v>
      </c>
      <c r="I295" s="22">
        <v>0</v>
      </c>
      <c r="J295" s="22">
        <v>0</v>
      </c>
      <c r="K295" s="22">
        <v>19764</v>
      </c>
      <c r="L295" s="22">
        <v>0</v>
      </c>
      <c r="M295" s="22">
        <v>449977</v>
      </c>
      <c r="N295" s="22">
        <v>0</v>
      </c>
      <c r="O295" s="22">
        <v>214018</v>
      </c>
      <c r="P295" s="22">
        <v>114171</v>
      </c>
      <c r="Q295" s="22">
        <v>25442</v>
      </c>
      <c r="R295" s="22">
        <v>1165292</v>
      </c>
      <c r="S295" s="22">
        <v>72177</v>
      </c>
      <c r="T295" s="22">
        <v>2041077</v>
      </c>
      <c r="U295" s="22">
        <v>258659</v>
      </c>
      <c r="V295" s="22">
        <v>0</v>
      </c>
      <c r="W295" s="22">
        <v>1005</v>
      </c>
      <c r="X295" s="22">
        <v>0</v>
      </c>
      <c r="Y295" s="22">
        <v>0</v>
      </c>
      <c r="Z295" s="22">
        <v>0</v>
      </c>
      <c r="AA295" s="22">
        <v>881</v>
      </c>
      <c r="AB295" s="22">
        <v>0</v>
      </c>
      <c r="AC295" s="22">
        <v>260545</v>
      </c>
      <c r="AD295" s="22">
        <v>90801</v>
      </c>
      <c r="AE295" s="22">
        <v>58586</v>
      </c>
      <c r="AF295" s="22">
        <v>0</v>
      </c>
      <c r="AG295" s="22">
        <v>326191</v>
      </c>
      <c r="AH295" s="22">
        <v>53727</v>
      </c>
      <c r="AI295" s="22">
        <v>789850</v>
      </c>
      <c r="AJ295" s="22">
        <v>1251227</v>
      </c>
      <c r="AK295" s="22">
        <v>0</v>
      </c>
      <c r="AL295" s="22">
        <v>54343</v>
      </c>
      <c r="AM295" s="22">
        <v>1196884</v>
      </c>
      <c r="AN295" s="22">
        <v>0</v>
      </c>
    </row>
    <row r="296" spans="1:40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1330544</v>
      </c>
      <c r="F296" s="22">
        <v>0</v>
      </c>
      <c r="G296" s="22">
        <v>935926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2266470</v>
      </c>
      <c r="N296" s="22">
        <v>0</v>
      </c>
      <c r="O296" s="22">
        <v>423452</v>
      </c>
      <c r="P296" s="22">
        <v>131865</v>
      </c>
      <c r="Q296" s="22">
        <v>2094041</v>
      </c>
      <c r="R296" s="22">
        <v>138835</v>
      </c>
      <c r="S296" s="22">
        <v>60082</v>
      </c>
      <c r="T296" s="22">
        <v>5114745</v>
      </c>
      <c r="U296" s="22">
        <v>1261176</v>
      </c>
      <c r="V296" s="22">
        <v>0</v>
      </c>
      <c r="W296" s="22">
        <v>98604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1359780</v>
      </c>
      <c r="AD296" s="22">
        <v>242042</v>
      </c>
      <c r="AE296" s="22">
        <v>105957</v>
      </c>
      <c r="AF296" s="22">
        <v>0</v>
      </c>
      <c r="AG296" s="22">
        <v>89781</v>
      </c>
      <c r="AH296" s="22">
        <v>30513</v>
      </c>
      <c r="AI296" s="22">
        <v>1828073</v>
      </c>
      <c r="AJ296" s="22">
        <v>3286672</v>
      </c>
      <c r="AK296" s="22">
        <v>0</v>
      </c>
      <c r="AL296" s="22">
        <v>0</v>
      </c>
      <c r="AM296" s="22">
        <v>3286672</v>
      </c>
      <c r="AN296" s="22">
        <v>0</v>
      </c>
    </row>
    <row r="297" spans="1:40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1923062</v>
      </c>
      <c r="F297" s="22">
        <v>0</v>
      </c>
      <c r="G297" s="22">
        <v>0</v>
      </c>
      <c r="H297" s="22">
        <v>240422</v>
      </c>
      <c r="I297" s="22">
        <v>0</v>
      </c>
      <c r="J297" s="22">
        <v>0</v>
      </c>
      <c r="K297" s="22">
        <v>0</v>
      </c>
      <c r="L297" s="22">
        <v>0</v>
      </c>
      <c r="M297" s="22">
        <v>2163484</v>
      </c>
      <c r="N297" s="22">
        <v>23143</v>
      </c>
      <c r="O297" s="22">
        <v>642545</v>
      </c>
      <c r="P297" s="22">
        <v>465777</v>
      </c>
      <c r="Q297" s="22">
        <v>222015</v>
      </c>
      <c r="R297" s="22">
        <v>74448</v>
      </c>
      <c r="S297" s="22">
        <v>55281</v>
      </c>
      <c r="T297" s="22">
        <v>3646693</v>
      </c>
      <c r="U297" s="22">
        <v>1355356</v>
      </c>
      <c r="V297" s="22">
        <v>0</v>
      </c>
      <c r="W297" s="22">
        <v>0</v>
      </c>
      <c r="X297" s="22">
        <v>173461</v>
      </c>
      <c r="Y297" s="22">
        <v>0</v>
      </c>
      <c r="Z297" s="22">
        <v>0</v>
      </c>
      <c r="AA297" s="22">
        <v>0</v>
      </c>
      <c r="AB297" s="22">
        <v>0</v>
      </c>
      <c r="AC297" s="22">
        <v>1528817</v>
      </c>
      <c r="AD297" s="22">
        <v>312288</v>
      </c>
      <c r="AE297" s="22">
        <v>351808</v>
      </c>
      <c r="AF297" s="22">
        <v>0</v>
      </c>
      <c r="AG297" s="22">
        <v>69272</v>
      </c>
      <c r="AH297" s="22">
        <v>45586</v>
      </c>
      <c r="AI297" s="22">
        <v>2307771</v>
      </c>
      <c r="AJ297" s="22">
        <v>1338922</v>
      </c>
      <c r="AK297" s="22">
        <v>0</v>
      </c>
      <c r="AL297" s="22">
        <v>0</v>
      </c>
      <c r="AM297" s="22">
        <v>1338922</v>
      </c>
      <c r="AN297" s="22"/>
    </row>
    <row r="298" spans="1:40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2016801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2016801</v>
      </c>
      <c r="N298" s="22">
        <v>0</v>
      </c>
      <c r="O298" s="22">
        <v>1902959</v>
      </c>
      <c r="P298" s="22">
        <v>202145</v>
      </c>
      <c r="Q298" s="22">
        <v>253330</v>
      </c>
      <c r="R298" s="22">
        <v>349131</v>
      </c>
      <c r="S298" s="22">
        <v>76764</v>
      </c>
      <c r="T298" s="22">
        <v>4801130</v>
      </c>
      <c r="U298" s="22">
        <v>1062820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1062820</v>
      </c>
      <c r="AD298" s="22">
        <v>566654</v>
      </c>
      <c r="AE298" s="22">
        <v>133379</v>
      </c>
      <c r="AF298" s="22">
        <v>0</v>
      </c>
      <c r="AG298" s="22">
        <v>100271</v>
      </c>
      <c r="AH298" s="22">
        <v>21513</v>
      </c>
      <c r="AI298" s="22">
        <v>1884637</v>
      </c>
      <c r="AJ298" s="22">
        <v>2916493</v>
      </c>
      <c r="AK298" s="22">
        <v>720719</v>
      </c>
      <c r="AL298" s="22">
        <v>0</v>
      </c>
      <c r="AM298" s="22">
        <v>2195774</v>
      </c>
      <c r="AN298" s="22">
        <v>0</v>
      </c>
    </row>
    <row r="299" spans="1:40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1750893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1750893</v>
      </c>
      <c r="N299" s="22">
        <v>0</v>
      </c>
      <c r="O299" s="22">
        <v>8500</v>
      </c>
      <c r="P299" s="22">
        <v>47322</v>
      </c>
      <c r="Q299" s="22">
        <v>1025380</v>
      </c>
      <c r="R299" s="22">
        <v>319434</v>
      </c>
      <c r="S299" s="22">
        <v>0</v>
      </c>
      <c r="T299" s="22">
        <v>3151529</v>
      </c>
      <c r="U299" s="22">
        <v>746906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746906</v>
      </c>
      <c r="AD299" s="22">
        <v>8330</v>
      </c>
      <c r="AE299" s="22">
        <v>36976</v>
      </c>
      <c r="AF299" s="22">
        <v>0</v>
      </c>
      <c r="AG299" s="22">
        <v>104182</v>
      </c>
      <c r="AH299" s="22">
        <v>0</v>
      </c>
      <c r="AI299" s="22">
        <v>896394</v>
      </c>
      <c r="AJ299" s="22">
        <v>2255135</v>
      </c>
      <c r="AK299" s="22">
        <v>0</v>
      </c>
      <c r="AL299" s="22">
        <v>0</v>
      </c>
      <c r="AM299" s="22">
        <v>2255135</v>
      </c>
      <c r="AN299" s="22">
        <v>0</v>
      </c>
    </row>
    <row r="300" spans="1:40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1460790</v>
      </c>
      <c r="F300" s="22">
        <v>0</v>
      </c>
      <c r="G300" s="22">
        <v>38598</v>
      </c>
      <c r="H300" s="22">
        <v>445624</v>
      </c>
      <c r="I300" s="22">
        <v>0</v>
      </c>
      <c r="J300" s="22">
        <v>0</v>
      </c>
      <c r="K300" s="22">
        <v>0</v>
      </c>
      <c r="L300" s="22">
        <v>0</v>
      </c>
      <c r="M300" s="22">
        <v>1945012</v>
      </c>
      <c r="N300" s="22">
        <v>0</v>
      </c>
      <c r="O300" s="22">
        <v>62403</v>
      </c>
      <c r="P300" s="22">
        <v>127096</v>
      </c>
      <c r="Q300" s="22">
        <v>627323</v>
      </c>
      <c r="R300" s="22">
        <v>99964</v>
      </c>
      <c r="S300" s="22">
        <v>68896</v>
      </c>
      <c r="T300" s="22">
        <v>2930694</v>
      </c>
      <c r="U300" s="22">
        <v>941224</v>
      </c>
      <c r="V300" s="22">
        <v>0</v>
      </c>
      <c r="W300" s="22">
        <v>18745</v>
      </c>
      <c r="X300" s="22">
        <v>34808</v>
      </c>
      <c r="Y300" s="22">
        <v>0</v>
      </c>
      <c r="Z300" s="22">
        <v>0</v>
      </c>
      <c r="AA300" s="22">
        <v>0</v>
      </c>
      <c r="AB300" s="22">
        <v>0</v>
      </c>
      <c r="AC300" s="22">
        <v>994777</v>
      </c>
      <c r="AD300" s="22">
        <v>54120</v>
      </c>
      <c r="AE300" s="22">
        <v>54476</v>
      </c>
      <c r="AF300" s="22">
        <v>0</v>
      </c>
      <c r="AG300" s="22">
        <v>90918</v>
      </c>
      <c r="AH300" s="22">
        <v>31003</v>
      </c>
      <c r="AI300" s="22">
        <v>1225294</v>
      </c>
      <c r="AJ300" s="22">
        <v>1705400</v>
      </c>
      <c r="AK300" s="22">
        <v>0</v>
      </c>
      <c r="AL300" s="22">
        <v>0</v>
      </c>
      <c r="AM300" s="22">
        <v>1705400</v>
      </c>
      <c r="AN300" s="22">
        <v>0</v>
      </c>
    </row>
    <row r="301" spans="1:40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301438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301438</v>
      </c>
      <c r="N301" s="22">
        <v>0</v>
      </c>
      <c r="O301" s="22">
        <v>0</v>
      </c>
      <c r="P301" s="22">
        <v>0</v>
      </c>
      <c r="Q301" s="22">
        <v>861810</v>
      </c>
      <c r="R301" s="22">
        <v>12766</v>
      </c>
      <c r="S301" s="22">
        <v>0</v>
      </c>
      <c r="T301" s="22">
        <v>1176014</v>
      </c>
      <c r="U301" s="22">
        <v>66878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66878</v>
      </c>
      <c r="AD301" s="22">
        <v>0</v>
      </c>
      <c r="AE301" s="22">
        <v>0</v>
      </c>
      <c r="AF301" s="22">
        <v>0</v>
      </c>
      <c r="AG301" s="22">
        <v>2648</v>
      </c>
      <c r="AH301" s="22">
        <v>0</v>
      </c>
      <c r="AI301" s="22">
        <v>69526</v>
      </c>
      <c r="AJ301" s="22">
        <v>1106488</v>
      </c>
      <c r="AK301" s="22">
        <v>0</v>
      </c>
      <c r="AL301" s="22">
        <v>0</v>
      </c>
      <c r="AM301" s="22">
        <v>1106488</v>
      </c>
      <c r="AN301" s="22"/>
    </row>
    <row r="302" spans="1:40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1001582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1001582</v>
      </c>
      <c r="N302" s="22">
        <v>0</v>
      </c>
      <c r="O302" s="22">
        <v>10701</v>
      </c>
      <c r="P302" s="22">
        <v>33049</v>
      </c>
      <c r="Q302" s="22">
        <v>173252</v>
      </c>
      <c r="R302" s="22">
        <v>105904</v>
      </c>
      <c r="S302" s="22">
        <v>0</v>
      </c>
      <c r="T302" s="22">
        <v>1324488</v>
      </c>
      <c r="U302" s="22">
        <v>496550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496550</v>
      </c>
      <c r="AD302" s="22">
        <v>5265</v>
      </c>
      <c r="AE302" s="22">
        <v>18951</v>
      </c>
      <c r="AF302" s="22">
        <v>0</v>
      </c>
      <c r="AG302" s="22">
        <v>70067</v>
      </c>
      <c r="AH302" s="22">
        <v>0</v>
      </c>
      <c r="AI302" s="22">
        <v>590833</v>
      </c>
      <c r="AJ302" s="22">
        <v>733655</v>
      </c>
      <c r="AK302" s="22">
        <v>0</v>
      </c>
      <c r="AL302" s="22">
        <v>0</v>
      </c>
      <c r="AM302" s="22">
        <v>733655</v>
      </c>
      <c r="AN302" s="22">
        <v>0</v>
      </c>
    </row>
    <row r="303" spans="1:40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760912</v>
      </c>
      <c r="F303" s="22">
        <v>0</v>
      </c>
      <c r="G303" s="22">
        <v>0</v>
      </c>
      <c r="H303" s="22">
        <v>3296280</v>
      </c>
      <c r="I303" s="22">
        <v>0</v>
      </c>
      <c r="J303" s="22">
        <v>0</v>
      </c>
      <c r="K303" s="22">
        <v>0</v>
      </c>
      <c r="L303" s="22">
        <v>0</v>
      </c>
      <c r="M303" s="22">
        <v>4057192</v>
      </c>
      <c r="N303" s="22">
        <v>0</v>
      </c>
      <c r="O303" s="22">
        <v>219713</v>
      </c>
      <c r="P303" s="22">
        <v>26678</v>
      </c>
      <c r="Q303" s="22">
        <v>179100</v>
      </c>
      <c r="R303" s="22">
        <v>417821</v>
      </c>
      <c r="S303" s="22">
        <v>18479</v>
      </c>
      <c r="T303" s="22">
        <v>4918983</v>
      </c>
      <c r="U303" s="22">
        <v>368971</v>
      </c>
      <c r="V303" s="22">
        <v>0</v>
      </c>
      <c r="W303" s="22">
        <v>0</v>
      </c>
      <c r="X303" s="22">
        <v>90420</v>
      </c>
      <c r="Y303" s="22">
        <v>0</v>
      </c>
      <c r="Z303" s="22">
        <v>0</v>
      </c>
      <c r="AA303" s="22">
        <v>0</v>
      </c>
      <c r="AB303" s="22">
        <v>0</v>
      </c>
      <c r="AC303" s="22">
        <v>459391</v>
      </c>
      <c r="AD303" s="22">
        <v>26366</v>
      </c>
      <c r="AE303" s="22">
        <v>18843</v>
      </c>
      <c r="AF303" s="22">
        <v>0</v>
      </c>
      <c r="AG303" s="22">
        <v>209178</v>
      </c>
      <c r="AH303" s="22">
        <v>2883</v>
      </c>
      <c r="AI303" s="22">
        <v>716661</v>
      </c>
      <c r="AJ303" s="22">
        <v>4202322</v>
      </c>
      <c r="AK303" s="22">
        <v>698874</v>
      </c>
      <c r="AL303" s="22">
        <v>0</v>
      </c>
      <c r="AM303" s="22">
        <v>3503448</v>
      </c>
      <c r="AN303" s="22"/>
    </row>
    <row r="304" spans="1:40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533580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533580</v>
      </c>
      <c r="N304" s="22">
        <v>0</v>
      </c>
      <c r="O304" s="22">
        <v>750779</v>
      </c>
      <c r="P304" s="22">
        <v>140951</v>
      </c>
      <c r="Q304" s="22">
        <v>904200</v>
      </c>
      <c r="R304" s="22">
        <v>475899</v>
      </c>
      <c r="S304" s="22">
        <v>0</v>
      </c>
      <c r="T304" s="22">
        <v>2805409</v>
      </c>
      <c r="U304" s="22">
        <v>234291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234291</v>
      </c>
      <c r="AD304" s="22">
        <v>431184</v>
      </c>
      <c r="AE304" s="22">
        <v>109085</v>
      </c>
      <c r="AF304" s="22">
        <v>0</v>
      </c>
      <c r="AG304" s="22">
        <v>111995</v>
      </c>
      <c r="AH304" s="22">
        <v>0</v>
      </c>
      <c r="AI304" s="22">
        <v>886555</v>
      </c>
      <c r="AJ304" s="22">
        <v>1918854</v>
      </c>
      <c r="AK304" s="22">
        <v>0</v>
      </c>
      <c r="AL304" s="22">
        <v>0</v>
      </c>
      <c r="AM304" s="22">
        <v>1918854</v>
      </c>
      <c r="AN304" s="22"/>
    </row>
    <row r="305" spans="1:40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1775354</v>
      </c>
      <c r="F305" s="22">
        <v>0</v>
      </c>
      <c r="G305" s="22">
        <v>108584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1883938</v>
      </c>
      <c r="N305" s="22">
        <v>0</v>
      </c>
      <c r="O305" s="22">
        <v>53760</v>
      </c>
      <c r="P305" s="22">
        <v>73759</v>
      </c>
      <c r="Q305" s="22">
        <v>396025</v>
      </c>
      <c r="R305" s="22">
        <v>0</v>
      </c>
      <c r="S305" s="22">
        <v>18625</v>
      </c>
      <c r="T305" s="22">
        <v>2426107</v>
      </c>
      <c r="U305" s="22">
        <v>1223736</v>
      </c>
      <c r="V305" s="22">
        <v>0</v>
      </c>
      <c r="W305" s="22">
        <v>23166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1246902</v>
      </c>
      <c r="AD305" s="22">
        <v>37445</v>
      </c>
      <c r="AE305" s="22">
        <v>59558</v>
      </c>
      <c r="AF305" s="22">
        <v>0</v>
      </c>
      <c r="AG305" s="22">
        <v>0</v>
      </c>
      <c r="AH305" s="22">
        <v>18625</v>
      </c>
      <c r="AI305" s="22">
        <v>1362530</v>
      </c>
      <c r="AJ305" s="22">
        <v>1063577</v>
      </c>
      <c r="AK305" s="22">
        <v>0</v>
      </c>
      <c r="AL305" s="22">
        <v>0</v>
      </c>
      <c r="AM305" s="22">
        <v>1063577</v>
      </c>
      <c r="AN305" s="22"/>
    </row>
    <row r="306" spans="1:40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1164664</v>
      </c>
      <c r="F306" s="22">
        <v>45033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1209697</v>
      </c>
      <c r="N306" s="22">
        <v>0</v>
      </c>
      <c r="O306" s="22">
        <v>39575</v>
      </c>
      <c r="P306" s="22">
        <v>15696</v>
      </c>
      <c r="Q306" s="22">
        <v>334641</v>
      </c>
      <c r="R306" s="22">
        <v>33947</v>
      </c>
      <c r="S306" s="22">
        <v>0</v>
      </c>
      <c r="T306" s="22">
        <v>1633556</v>
      </c>
      <c r="U306" s="22">
        <v>630598</v>
      </c>
      <c r="V306" s="22">
        <v>26642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657240</v>
      </c>
      <c r="AD306" s="22">
        <v>13911</v>
      </c>
      <c r="AE306" s="22">
        <v>4499</v>
      </c>
      <c r="AF306" s="22">
        <v>0</v>
      </c>
      <c r="AG306" s="22">
        <v>11293</v>
      </c>
      <c r="AH306" s="22">
        <v>0</v>
      </c>
      <c r="AI306" s="22">
        <v>686943</v>
      </c>
      <c r="AJ306" s="22">
        <v>946613</v>
      </c>
      <c r="AK306" s="22">
        <v>0</v>
      </c>
      <c r="AL306" s="22">
        <v>0</v>
      </c>
      <c r="AM306" s="22">
        <v>946613</v>
      </c>
      <c r="AN306" s="22"/>
    </row>
    <row r="307" spans="1:40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1435992</v>
      </c>
      <c r="F307" s="22">
        <v>0</v>
      </c>
      <c r="G307" s="22">
        <v>0</v>
      </c>
      <c r="H307" s="22">
        <v>0</v>
      </c>
      <c r="I307" s="22">
        <v>469874</v>
      </c>
      <c r="J307" s="22">
        <v>0</v>
      </c>
      <c r="K307" s="22">
        <v>0</v>
      </c>
      <c r="L307" s="22">
        <v>0</v>
      </c>
      <c r="M307" s="22">
        <v>1905866</v>
      </c>
      <c r="N307" s="22">
        <v>0</v>
      </c>
      <c r="O307" s="22">
        <v>160772</v>
      </c>
      <c r="P307" s="22">
        <v>36928</v>
      </c>
      <c r="Q307" s="22">
        <v>517004</v>
      </c>
      <c r="R307" s="22">
        <v>0</v>
      </c>
      <c r="S307" s="22">
        <v>0</v>
      </c>
      <c r="T307" s="22">
        <v>2620570</v>
      </c>
      <c r="U307" s="22">
        <v>1218184</v>
      </c>
      <c r="V307" s="22">
        <v>0</v>
      </c>
      <c r="W307" s="22">
        <v>0</v>
      </c>
      <c r="X307" s="22">
        <v>0</v>
      </c>
      <c r="Y307" s="22">
        <v>87490</v>
      </c>
      <c r="Z307" s="22">
        <v>0</v>
      </c>
      <c r="AA307" s="22">
        <v>0</v>
      </c>
      <c r="AB307" s="22">
        <v>0</v>
      </c>
      <c r="AC307" s="22">
        <v>1305674</v>
      </c>
      <c r="AD307" s="22">
        <v>43539</v>
      </c>
      <c r="AE307" s="22">
        <v>12283</v>
      </c>
      <c r="AF307" s="22">
        <v>0</v>
      </c>
      <c r="AG307" s="22">
        <v>0</v>
      </c>
      <c r="AH307" s="22">
        <v>0</v>
      </c>
      <c r="AI307" s="22">
        <v>1361496</v>
      </c>
      <c r="AJ307" s="22">
        <v>1259074</v>
      </c>
      <c r="AK307" s="22">
        <v>0</v>
      </c>
      <c r="AL307" s="22">
        <v>0</v>
      </c>
      <c r="AM307" s="22">
        <v>1259074</v>
      </c>
      <c r="AN307" s="22">
        <v>0</v>
      </c>
    </row>
    <row r="308" spans="1:40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873104</v>
      </c>
      <c r="F308" s="22">
        <v>0</v>
      </c>
      <c r="G308" s="22">
        <v>693133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1566237</v>
      </c>
      <c r="N308" s="22">
        <v>0</v>
      </c>
      <c r="O308" s="22">
        <v>63420</v>
      </c>
      <c r="P308" s="22">
        <v>13934</v>
      </c>
      <c r="Q308" s="22">
        <v>625351</v>
      </c>
      <c r="R308" s="22">
        <v>209195</v>
      </c>
      <c r="S308" s="22">
        <v>0</v>
      </c>
      <c r="T308" s="22">
        <v>2478137</v>
      </c>
      <c r="U308" s="22">
        <v>447569</v>
      </c>
      <c r="V308" s="22">
        <v>0</v>
      </c>
      <c r="W308" s="22">
        <v>57761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505330</v>
      </c>
      <c r="AD308" s="22">
        <v>19026</v>
      </c>
      <c r="AE308" s="22">
        <v>5576</v>
      </c>
      <c r="AF308" s="22">
        <v>0</v>
      </c>
      <c r="AG308" s="22">
        <v>82879</v>
      </c>
      <c r="AH308" s="22">
        <v>0</v>
      </c>
      <c r="AI308" s="22">
        <v>612811</v>
      </c>
      <c r="AJ308" s="22">
        <v>1865326</v>
      </c>
      <c r="AK308" s="22">
        <v>0</v>
      </c>
      <c r="AL308" s="22">
        <v>0</v>
      </c>
      <c r="AM308" s="22">
        <v>1865326</v>
      </c>
      <c r="AN308" s="22">
        <v>0</v>
      </c>
    </row>
    <row r="309" spans="1:40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594756</v>
      </c>
      <c r="F309" s="22">
        <v>0</v>
      </c>
      <c r="G309" s="22">
        <v>55157</v>
      </c>
      <c r="H309" s="22">
        <v>0</v>
      </c>
      <c r="I309" s="22">
        <v>98635</v>
      </c>
      <c r="J309" s="22">
        <v>0</v>
      </c>
      <c r="K309" s="22">
        <v>0</v>
      </c>
      <c r="L309" s="22">
        <v>0</v>
      </c>
      <c r="M309" s="22">
        <v>748548</v>
      </c>
      <c r="N309" s="22">
        <v>0</v>
      </c>
      <c r="O309" s="22">
        <v>390735</v>
      </c>
      <c r="P309" s="22">
        <v>55296</v>
      </c>
      <c r="Q309" s="22">
        <v>158611</v>
      </c>
      <c r="R309" s="22">
        <v>77054</v>
      </c>
      <c r="S309" s="22">
        <v>0</v>
      </c>
      <c r="T309" s="22">
        <v>1430244</v>
      </c>
      <c r="U309" s="22">
        <v>187753</v>
      </c>
      <c r="V309" s="22">
        <v>0</v>
      </c>
      <c r="W309" s="22">
        <v>49642</v>
      </c>
      <c r="X309" s="22">
        <v>0</v>
      </c>
      <c r="Y309" s="22">
        <v>28713</v>
      </c>
      <c r="Z309" s="22">
        <v>0</v>
      </c>
      <c r="AA309" s="22">
        <v>0</v>
      </c>
      <c r="AB309" s="22">
        <v>0</v>
      </c>
      <c r="AC309" s="22">
        <v>266108</v>
      </c>
      <c r="AD309" s="22">
        <v>164803</v>
      </c>
      <c r="AE309" s="22">
        <v>35706</v>
      </c>
      <c r="AF309" s="22">
        <v>0</v>
      </c>
      <c r="AG309" s="22">
        <v>15289</v>
      </c>
      <c r="AH309" s="22">
        <v>0</v>
      </c>
      <c r="AI309" s="22">
        <v>481906</v>
      </c>
      <c r="AJ309" s="22">
        <v>948338</v>
      </c>
      <c r="AK309" s="22">
        <v>0</v>
      </c>
      <c r="AL309" s="22">
        <v>0</v>
      </c>
      <c r="AM309" s="22">
        <v>948338</v>
      </c>
      <c r="AN309" s="22">
        <v>0</v>
      </c>
    </row>
    <row r="310" spans="1:40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939423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939423</v>
      </c>
      <c r="N310" s="22">
        <v>0</v>
      </c>
      <c r="O310" s="22">
        <v>71185</v>
      </c>
      <c r="P310" s="22">
        <v>0</v>
      </c>
      <c r="Q310" s="22">
        <v>0</v>
      </c>
      <c r="R310" s="22">
        <v>0</v>
      </c>
      <c r="S310" s="22">
        <v>0</v>
      </c>
      <c r="T310" s="22">
        <v>1010608</v>
      </c>
      <c r="U310" s="22">
        <v>508247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508247</v>
      </c>
      <c r="AD310" s="22">
        <v>40608</v>
      </c>
      <c r="AE310" s="22">
        <v>0</v>
      </c>
      <c r="AF310" s="22">
        <v>0</v>
      </c>
      <c r="AG310" s="22">
        <v>0</v>
      </c>
      <c r="AH310" s="22">
        <v>0</v>
      </c>
      <c r="AI310" s="22">
        <v>548855</v>
      </c>
      <c r="AJ310" s="22">
        <v>461753</v>
      </c>
      <c r="AK310" s="22">
        <v>0</v>
      </c>
      <c r="AL310" s="22">
        <v>0</v>
      </c>
      <c r="AM310" s="22">
        <v>461753</v>
      </c>
      <c r="AN310" s="22"/>
    </row>
    <row r="311" spans="1:40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2220520</v>
      </c>
      <c r="F311" s="22">
        <v>0</v>
      </c>
      <c r="G311" s="22">
        <v>470872</v>
      </c>
      <c r="H311" s="22">
        <v>430935</v>
      </c>
      <c r="I311" s="22">
        <v>0</v>
      </c>
      <c r="J311" s="22">
        <v>0</v>
      </c>
      <c r="K311" s="22">
        <v>5000</v>
      </c>
      <c r="L311" s="22">
        <v>0</v>
      </c>
      <c r="M311" s="22">
        <v>3127327</v>
      </c>
      <c r="N311" s="22">
        <v>0</v>
      </c>
      <c r="O311" s="22">
        <v>305112</v>
      </c>
      <c r="P311" s="22">
        <v>22642</v>
      </c>
      <c r="Q311" s="22">
        <v>1030271</v>
      </c>
      <c r="R311" s="22">
        <v>155221</v>
      </c>
      <c r="S311" s="22">
        <v>0</v>
      </c>
      <c r="T311" s="22">
        <v>4640573</v>
      </c>
      <c r="U311" s="22">
        <v>1877009</v>
      </c>
      <c r="V311" s="22">
        <v>0</v>
      </c>
      <c r="W311" s="22">
        <v>192118</v>
      </c>
      <c r="X311" s="22">
        <v>22759</v>
      </c>
      <c r="Y311" s="22">
        <v>0</v>
      </c>
      <c r="Z311" s="22">
        <v>0</v>
      </c>
      <c r="AA311" s="22">
        <v>5000</v>
      </c>
      <c r="AB311" s="22">
        <v>0</v>
      </c>
      <c r="AC311" s="22">
        <v>2096886</v>
      </c>
      <c r="AD311" s="22">
        <v>76444</v>
      </c>
      <c r="AE311" s="22">
        <v>18885</v>
      </c>
      <c r="AF311" s="22">
        <v>0</v>
      </c>
      <c r="AG311" s="22">
        <v>59572</v>
      </c>
      <c r="AH311" s="22">
        <v>0</v>
      </c>
      <c r="AI311" s="22">
        <v>2251787</v>
      </c>
      <c r="AJ311" s="22">
        <v>2388786</v>
      </c>
      <c r="AK311" s="22">
        <v>0</v>
      </c>
      <c r="AL311" s="22">
        <v>0</v>
      </c>
      <c r="AM311" s="22">
        <v>2388786</v>
      </c>
      <c r="AN311" s="22">
        <v>0</v>
      </c>
    </row>
    <row r="312" spans="1:40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1417438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1417438</v>
      </c>
      <c r="N312" s="22">
        <v>0</v>
      </c>
      <c r="O312" s="22">
        <v>99809</v>
      </c>
      <c r="P312" s="22">
        <v>135683</v>
      </c>
      <c r="Q312" s="22">
        <v>162000</v>
      </c>
      <c r="R312" s="22">
        <v>117314</v>
      </c>
      <c r="S312" s="22">
        <v>32196</v>
      </c>
      <c r="T312" s="22">
        <v>1964440</v>
      </c>
      <c r="U312" s="22">
        <v>541859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541859</v>
      </c>
      <c r="AD312" s="22">
        <v>22477</v>
      </c>
      <c r="AE312" s="22">
        <v>85329</v>
      </c>
      <c r="AF312" s="22">
        <v>0</v>
      </c>
      <c r="AG312" s="22">
        <v>62875</v>
      </c>
      <c r="AH312" s="22">
        <v>21038</v>
      </c>
      <c r="AI312" s="22">
        <v>733578</v>
      </c>
      <c r="AJ312" s="22">
        <v>1230862</v>
      </c>
      <c r="AK312" s="22">
        <v>0</v>
      </c>
      <c r="AL312" s="22">
        <v>0</v>
      </c>
      <c r="AM312" s="22">
        <v>1230862</v>
      </c>
      <c r="AN312" s="22">
        <v>0</v>
      </c>
    </row>
    <row r="313" spans="1:40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416820</v>
      </c>
      <c r="F313" s="22">
        <v>0</v>
      </c>
      <c r="G313" s="22">
        <v>58715</v>
      </c>
      <c r="H313" s="22">
        <v>0</v>
      </c>
      <c r="I313" s="22">
        <v>236041</v>
      </c>
      <c r="J313" s="22">
        <v>0</v>
      </c>
      <c r="K313" s="22">
        <v>0</v>
      </c>
      <c r="L313" s="22">
        <v>0</v>
      </c>
      <c r="M313" s="22">
        <v>711576</v>
      </c>
      <c r="N313" s="22">
        <v>0</v>
      </c>
      <c r="O313" s="22">
        <v>589293</v>
      </c>
      <c r="P313" s="22">
        <v>256684</v>
      </c>
      <c r="Q313" s="22">
        <v>20300</v>
      </c>
      <c r="R313" s="22">
        <v>185214</v>
      </c>
      <c r="S313" s="22">
        <v>27615</v>
      </c>
      <c r="T313" s="22">
        <v>1790682</v>
      </c>
      <c r="U313" s="22">
        <v>242624</v>
      </c>
      <c r="V313" s="22">
        <v>0</v>
      </c>
      <c r="W313" s="22">
        <v>7976</v>
      </c>
      <c r="X313" s="22">
        <v>0</v>
      </c>
      <c r="Y313" s="22">
        <v>72826</v>
      </c>
      <c r="Z313" s="22">
        <v>0</v>
      </c>
      <c r="AA313" s="22">
        <v>0</v>
      </c>
      <c r="AB313" s="22">
        <v>0</v>
      </c>
      <c r="AC313" s="22">
        <v>323426</v>
      </c>
      <c r="AD313" s="22">
        <v>111032</v>
      </c>
      <c r="AE313" s="22">
        <v>135389</v>
      </c>
      <c r="AF313" s="22">
        <v>0</v>
      </c>
      <c r="AG313" s="22">
        <v>118992</v>
      </c>
      <c r="AH313" s="22">
        <v>27615</v>
      </c>
      <c r="AI313" s="22">
        <v>716454</v>
      </c>
      <c r="AJ313" s="22">
        <v>1074228</v>
      </c>
      <c r="AK313" s="22">
        <v>0</v>
      </c>
      <c r="AL313" s="22">
        <v>0</v>
      </c>
      <c r="AM313" s="22">
        <v>1074228</v>
      </c>
      <c r="AN313" s="22">
        <v>0</v>
      </c>
    </row>
    <row r="314" spans="1:40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717461</v>
      </c>
      <c r="F314" s="22">
        <v>0</v>
      </c>
      <c r="G314" s="22">
        <v>0</v>
      </c>
      <c r="H314" s="22">
        <v>0</v>
      </c>
      <c r="I314" s="22">
        <v>172185</v>
      </c>
      <c r="J314" s="22">
        <v>0</v>
      </c>
      <c r="K314" s="22">
        <v>0</v>
      </c>
      <c r="L314" s="22">
        <v>0</v>
      </c>
      <c r="M314" s="22">
        <v>889646</v>
      </c>
      <c r="N314" s="22">
        <v>0</v>
      </c>
      <c r="O314" s="22">
        <v>143820</v>
      </c>
      <c r="P314" s="22">
        <v>59722</v>
      </c>
      <c r="Q314" s="22">
        <v>272094</v>
      </c>
      <c r="R314" s="22">
        <v>100384</v>
      </c>
      <c r="S314" s="22">
        <v>11000</v>
      </c>
      <c r="T314" s="22">
        <v>1476666</v>
      </c>
      <c r="U314" s="22">
        <v>191580</v>
      </c>
      <c r="V314" s="22">
        <v>0</v>
      </c>
      <c r="W314" s="22">
        <v>0</v>
      </c>
      <c r="X314" s="22">
        <v>0</v>
      </c>
      <c r="Y314" s="22">
        <v>61443</v>
      </c>
      <c r="Z314" s="22">
        <v>0</v>
      </c>
      <c r="AA314" s="22">
        <v>0</v>
      </c>
      <c r="AB314" s="22">
        <v>0</v>
      </c>
      <c r="AC314" s="22">
        <v>253023</v>
      </c>
      <c r="AD314" s="22">
        <v>54536</v>
      </c>
      <c r="AE314" s="22">
        <v>36154</v>
      </c>
      <c r="AF314" s="22">
        <v>0</v>
      </c>
      <c r="AG314" s="22">
        <v>60446</v>
      </c>
      <c r="AH314" s="22">
        <v>11000</v>
      </c>
      <c r="AI314" s="22">
        <v>415159</v>
      </c>
      <c r="AJ314" s="22">
        <v>1061507</v>
      </c>
      <c r="AK314" s="22">
        <v>0</v>
      </c>
      <c r="AL314" s="22">
        <v>6953</v>
      </c>
      <c r="AM314" s="22">
        <v>1054554</v>
      </c>
      <c r="AN314" s="22">
        <v>0</v>
      </c>
    </row>
    <row r="315" spans="1:40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5542857</v>
      </c>
      <c r="P315" s="22">
        <v>3009601</v>
      </c>
      <c r="Q315" s="22">
        <v>30000</v>
      </c>
      <c r="R315" s="22">
        <v>0</v>
      </c>
      <c r="S315" s="22">
        <v>0</v>
      </c>
      <c r="T315" s="22">
        <v>8582458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1719310</v>
      </c>
      <c r="AE315" s="22">
        <v>470881</v>
      </c>
      <c r="AF315" s="22">
        <v>0</v>
      </c>
      <c r="AG315" s="22">
        <v>0</v>
      </c>
      <c r="AH315" s="22">
        <v>0</v>
      </c>
      <c r="AI315" s="22">
        <v>2190191</v>
      </c>
      <c r="AJ315" s="22">
        <v>6392267</v>
      </c>
      <c r="AK315" s="22">
        <v>0</v>
      </c>
      <c r="AL315" s="22">
        <v>0</v>
      </c>
      <c r="AM315" s="22">
        <v>6392267</v>
      </c>
      <c r="AN315" s="22">
        <v>0</v>
      </c>
    </row>
    <row r="316" spans="1:40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146155</v>
      </c>
      <c r="O316" s="22">
        <v>6994888</v>
      </c>
      <c r="P316" s="22">
        <v>325758</v>
      </c>
      <c r="Q316" s="22">
        <v>0</v>
      </c>
      <c r="R316" s="22">
        <v>388316</v>
      </c>
      <c r="S316" s="22">
        <v>905434</v>
      </c>
      <c r="T316" s="22">
        <v>8760551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2191886</v>
      </c>
      <c r="AE316" s="22">
        <v>168631</v>
      </c>
      <c r="AF316" s="22">
        <v>0</v>
      </c>
      <c r="AG316" s="22">
        <v>200329</v>
      </c>
      <c r="AH316" s="22">
        <v>565918</v>
      </c>
      <c r="AI316" s="22">
        <v>3126764</v>
      </c>
      <c r="AJ316" s="22">
        <v>5633787</v>
      </c>
      <c r="AK316" s="22">
        <v>0</v>
      </c>
      <c r="AL316" s="22">
        <v>93777</v>
      </c>
      <c r="AM316" s="22">
        <v>5540010</v>
      </c>
      <c r="AN316" s="22">
        <v>0</v>
      </c>
    </row>
    <row r="317" spans="1:40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</row>
    <row r="318" spans="1:40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</row>
    <row r="319" spans="1:40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</row>
    <row r="320" spans="1:40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FB8AC-51F2-4046-B85A-D1F83112D9CB}">
  <dimension ref="A1:AN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0" width="15.7109375" customWidth="1"/>
  </cols>
  <sheetData>
    <row r="1" spans="1:40" ht="24" customHeight="1" x14ac:dyDescent="0.3">
      <c r="A1" s="4" t="str">
        <f>HYPERLINK("#'Index'!A1", "&lt;&lt; Index")</f>
        <v>&lt;&lt; Index</v>
      </c>
      <c r="B1" s="20" t="s">
        <v>1166</v>
      </c>
      <c r="D1" s="20" t="s">
        <v>1226</v>
      </c>
    </row>
    <row r="2" spans="1:40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1168</v>
      </c>
      <c r="F2" s="21" t="s">
        <v>1169</v>
      </c>
      <c r="G2" s="21" t="s">
        <v>1170</v>
      </c>
      <c r="H2" s="21" t="s">
        <v>1171</v>
      </c>
      <c r="I2" s="21" t="s">
        <v>1172</v>
      </c>
      <c r="J2" s="21" t="s">
        <v>1173</v>
      </c>
      <c r="K2" s="21" t="s">
        <v>1174</v>
      </c>
      <c r="L2" s="21" t="s">
        <v>1175</v>
      </c>
      <c r="M2" s="21" t="s">
        <v>1176</v>
      </c>
      <c r="N2" s="21" t="s">
        <v>1177</v>
      </c>
      <c r="O2" s="21" t="s">
        <v>1178</v>
      </c>
      <c r="P2" s="21" t="s">
        <v>1179</v>
      </c>
      <c r="Q2" s="21" t="s">
        <v>63</v>
      </c>
      <c r="R2" s="21" t="s">
        <v>1180</v>
      </c>
      <c r="S2" s="21" t="s">
        <v>1181</v>
      </c>
      <c r="T2" s="21" t="s">
        <v>1182</v>
      </c>
      <c r="U2" s="21" t="s">
        <v>1168</v>
      </c>
      <c r="V2" s="21" t="s">
        <v>1169</v>
      </c>
      <c r="W2" s="21" t="s">
        <v>1170</v>
      </c>
      <c r="X2" s="21" t="s">
        <v>1171</v>
      </c>
      <c r="Y2" s="21" t="s">
        <v>1172</v>
      </c>
      <c r="Z2" s="21" t="s">
        <v>1173</v>
      </c>
      <c r="AA2" s="21" t="s">
        <v>1174</v>
      </c>
      <c r="AB2" s="21" t="s">
        <v>1175</v>
      </c>
      <c r="AC2" s="21" t="s">
        <v>1183</v>
      </c>
      <c r="AD2" s="21" t="s">
        <v>1178</v>
      </c>
      <c r="AE2" s="21" t="s">
        <v>1179</v>
      </c>
      <c r="AF2" s="21" t="s">
        <v>63</v>
      </c>
      <c r="AG2" s="21" t="s">
        <v>1180</v>
      </c>
      <c r="AH2" s="21" t="s">
        <v>1181</v>
      </c>
      <c r="AI2" s="21" t="s">
        <v>1184</v>
      </c>
      <c r="AJ2" s="21" t="s">
        <v>1185</v>
      </c>
      <c r="AK2" s="21" t="s">
        <v>1186</v>
      </c>
      <c r="AL2" s="21" t="s">
        <v>1187</v>
      </c>
      <c r="AM2" s="21" t="s">
        <v>1188</v>
      </c>
      <c r="AN2" s="21" t="s">
        <v>1189</v>
      </c>
    </row>
    <row r="3" spans="1:40" x14ac:dyDescent="0.25">
      <c r="A3" s="21"/>
      <c r="B3" s="21"/>
      <c r="C3" s="21"/>
      <c r="D3" s="21" t="s">
        <v>89</v>
      </c>
      <c r="E3" s="21" t="s">
        <v>1190</v>
      </c>
      <c r="F3" s="21" t="s">
        <v>1191</v>
      </c>
      <c r="G3" s="21" t="s">
        <v>1192</v>
      </c>
      <c r="H3" s="21" t="s">
        <v>1193</v>
      </c>
      <c r="I3" s="21" t="s">
        <v>1194</v>
      </c>
      <c r="J3" s="21" t="s">
        <v>1195</v>
      </c>
      <c r="K3" s="21" t="s">
        <v>1196</v>
      </c>
      <c r="L3" s="21" t="s">
        <v>1197</v>
      </c>
      <c r="M3" s="21" t="s">
        <v>1198</v>
      </c>
      <c r="N3" s="21" t="s">
        <v>1199</v>
      </c>
      <c r="O3" s="21" t="s">
        <v>1200</v>
      </c>
      <c r="P3" s="21" t="s">
        <v>1201</v>
      </c>
      <c r="Q3" s="21" t="s">
        <v>1202</v>
      </c>
      <c r="R3" s="21" t="s">
        <v>1203</v>
      </c>
      <c r="S3" s="21" t="s">
        <v>1204</v>
      </c>
      <c r="T3" s="21" t="s">
        <v>1205</v>
      </c>
      <c r="U3" s="21" t="s">
        <v>1206</v>
      </c>
      <c r="V3" s="21" t="s">
        <v>1207</v>
      </c>
      <c r="W3" s="21" t="s">
        <v>1208</v>
      </c>
      <c r="X3" s="21" t="s">
        <v>1209</v>
      </c>
      <c r="Y3" s="21" t="s">
        <v>1210</v>
      </c>
      <c r="Z3" s="21" t="s">
        <v>1211</v>
      </c>
      <c r="AA3" s="21" t="s">
        <v>1212</v>
      </c>
      <c r="AB3" s="21" t="s">
        <v>1213</v>
      </c>
      <c r="AC3" s="21" t="s">
        <v>1214</v>
      </c>
      <c r="AD3" s="21" t="s">
        <v>1215</v>
      </c>
      <c r="AE3" s="21" t="s">
        <v>1216</v>
      </c>
      <c r="AF3" s="21" t="s">
        <v>1217</v>
      </c>
      <c r="AG3" s="21" t="s">
        <v>1218</v>
      </c>
      <c r="AH3" s="21" t="s">
        <v>1219</v>
      </c>
      <c r="AI3" s="21" t="s">
        <v>1220</v>
      </c>
      <c r="AJ3" s="21" t="s">
        <v>1221</v>
      </c>
      <c r="AK3" s="21" t="s">
        <v>1222</v>
      </c>
      <c r="AL3" s="21" t="s">
        <v>1223</v>
      </c>
      <c r="AM3" s="21" t="s">
        <v>1224</v>
      </c>
      <c r="AN3" s="21" t="s">
        <v>1225</v>
      </c>
    </row>
    <row r="4" spans="1:40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21876714</v>
      </c>
      <c r="F4" s="22">
        <v>0</v>
      </c>
      <c r="G4" s="22">
        <v>9466013</v>
      </c>
      <c r="H4" s="22">
        <v>5325078</v>
      </c>
      <c r="I4" s="22">
        <v>8626454</v>
      </c>
      <c r="J4" s="22">
        <v>0</v>
      </c>
      <c r="K4" s="22">
        <v>0</v>
      </c>
      <c r="L4" s="22">
        <v>0</v>
      </c>
      <c r="M4" s="22">
        <v>45294259</v>
      </c>
      <c r="N4" s="22">
        <v>33652950</v>
      </c>
      <c r="O4" s="22">
        <v>11930892</v>
      </c>
      <c r="P4" s="22">
        <v>4369993</v>
      </c>
      <c r="Q4" s="22">
        <v>1399305</v>
      </c>
      <c r="R4" s="22">
        <v>19935387</v>
      </c>
      <c r="S4" s="22">
        <v>932759</v>
      </c>
      <c r="T4" s="22">
        <v>117515545</v>
      </c>
      <c r="U4" s="22">
        <v>18783791</v>
      </c>
      <c r="V4" s="22">
        <v>0</v>
      </c>
      <c r="W4" s="22">
        <v>1919086</v>
      </c>
      <c r="X4" s="22">
        <v>2082461</v>
      </c>
      <c r="Y4" s="22">
        <v>1909245</v>
      </c>
      <c r="Z4" s="22">
        <v>48554</v>
      </c>
      <c r="AA4" s="22">
        <v>0</v>
      </c>
      <c r="AB4" s="22">
        <v>0</v>
      </c>
      <c r="AC4" s="22">
        <v>24743137</v>
      </c>
      <c r="AD4" s="22">
        <v>4077301</v>
      </c>
      <c r="AE4" s="22">
        <v>3577448</v>
      </c>
      <c r="AF4" s="22">
        <v>0</v>
      </c>
      <c r="AG4" s="22">
        <v>3567068</v>
      </c>
      <c r="AH4" s="22">
        <v>1783870</v>
      </c>
      <c r="AI4" s="22">
        <v>37748824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</row>
    <row r="5" spans="1:40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66601</v>
      </c>
      <c r="F5" s="22">
        <v>0</v>
      </c>
      <c r="G5" s="22">
        <v>532615</v>
      </c>
      <c r="H5" s="22">
        <v>-25986</v>
      </c>
      <c r="I5" s="22">
        <v>-49</v>
      </c>
      <c r="J5" s="22">
        <v>0</v>
      </c>
      <c r="K5" s="22">
        <v>0</v>
      </c>
      <c r="L5" s="22">
        <v>0</v>
      </c>
      <c r="M5" s="22">
        <v>573181</v>
      </c>
      <c r="N5" s="22">
        <v>558465</v>
      </c>
      <c r="O5" s="22">
        <v>1669834</v>
      </c>
      <c r="P5" s="22">
        <v>991753</v>
      </c>
      <c r="Q5" s="22">
        <v>6705920</v>
      </c>
      <c r="R5" s="22">
        <v>1938378</v>
      </c>
      <c r="S5" s="22">
        <v>72192</v>
      </c>
      <c r="T5" s="22">
        <v>12509723</v>
      </c>
      <c r="U5" s="22">
        <v>6034982</v>
      </c>
      <c r="V5" s="22">
        <v>0</v>
      </c>
      <c r="W5" s="22">
        <v>457937</v>
      </c>
      <c r="X5" s="22">
        <v>245858</v>
      </c>
      <c r="Y5" s="22">
        <v>613378</v>
      </c>
      <c r="Z5" s="22">
        <v>0</v>
      </c>
      <c r="AA5" s="22">
        <v>0</v>
      </c>
      <c r="AB5" s="22">
        <v>0</v>
      </c>
      <c r="AC5" s="22">
        <v>7352156</v>
      </c>
      <c r="AD5" s="22">
        <v>2014134</v>
      </c>
      <c r="AE5" s="22">
        <v>785322</v>
      </c>
      <c r="AF5" s="22">
        <v>0</v>
      </c>
      <c r="AG5" s="22">
        <v>1115553</v>
      </c>
      <c r="AH5" s="22">
        <v>417374</v>
      </c>
      <c r="AI5" s="22">
        <v>11684539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</row>
    <row r="6" spans="1:40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2035514</v>
      </c>
      <c r="F6" s="22">
        <v>0</v>
      </c>
      <c r="G6" s="22">
        <v>0</v>
      </c>
      <c r="H6" s="22">
        <v>182396</v>
      </c>
      <c r="I6" s="22">
        <v>0</v>
      </c>
      <c r="J6" s="22">
        <v>0</v>
      </c>
      <c r="K6" s="22">
        <v>0</v>
      </c>
      <c r="L6" s="22">
        <v>0</v>
      </c>
      <c r="M6" s="22">
        <v>2217910</v>
      </c>
      <c r="N6" s="22">
        <v>1853086</v>
      </c>
      <c r="O6" s="22">
        <v>47318</v>
      </c>
      <c r="P6" s="22">
        <v>796642</v>
      </c>
      <c r="Q6" s="22">
        <v>0</v>
      </c>
      <c r="R6" s="22">
        <v>350947</v>
      </c>
      <c r="S6" s="22">
        <v>1322562</v>
      </c>
      <c r="T6" s="22">
        <v>6588465</v>
      </c>
      <c r="U6" s="22">
        <v>2274258</v>
      </c>
      <c r="V6" s="22">
        <v>0</v>
      </c>
      <c r="W6" s="22">
        <v>392722</v>
      </c>
      <c r="X6" s="22">
        <v>434372</v>
      </c>
      <c r="Y6" s="22">
        <v>120378</v>
      </c>
      <c r="Z6" s="22">
        <v>0</v>
      </c>
      <c r="AA6" s="22">
        <v>0</v>
      </c>
      <c r="AB6" s="22">
        <v>0</v>
      </c>
      <c r="AC6" s="22">
        <v>3221730</v>
      </c>
      <c r="AD6" s="22">
        <v>1838747</v>
      </c>
      <c r="AE6" s="22">
        <v>412877</v>
      </c>
      <c r="AF6" s="22">
        <v>0</v>
      </c>
      <c r="AG6" s="22">
        <v>695905</v>
      </c>
      <c r="AH6" s="22">
        <v>407310</v>
      </c>
      <c r="AI6" s="22">
        <v>6576569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</row>
    <row r="7" spans="1:40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296469000</v>
      </c>
      <c r="F7" s="22">
        <v>15029000</v>
      </c>
      <c r="G7" s="22">
        <v>98839000</v>
      </c>
      <c r="H7" s="22">
        <v>209079000</v>
      </c>
      <c r="I7" s="22">
        <v>119401000</v>
      </c>
      <c r="J7" s="22">
        <v>1675000</v>
      </c>
      <c r="K7" s="22">
        <v>12000</v>
      </c>
      <c r="L7" s="22">
        <v>0</v>
      </c>
      <c r="M7" s="22">
        <v>740504000</v>
      </c>
      <c r="N7" s="22">
        <v>694151000</v>
      </c>
      <c r="O7" s="22">
        <v>74529000</v>
      </c>
      <c r="P7" s="22">
        <v>27972000</v>
      </c>
      <c r="Q7" s="22">
        <v>183248000</v>
      </c>
      <c r="R7" s="22">
        <v>46191000</v>
      </c>
      <c r="S7" s="22">
        <v>142513000</v>
      </c>
      <c r="T7" s="22">
        <v>1909108000</v>
      </c>
      <c r="U7" s="22">
        <v>181505000</v>
      </c>
      <c r="V7" s="22">
        <v>54637000</v>
      </c>
      <c r="W7" s="22">
        <v>50409000</v>
      </c>
      <c r="X7" s="22">
        <v>82747000</v>
      </c>
      <c r="Y7" s="22">
        <v>43114000</v>
      </c>
      <c r="Z7" s="22">
        <v>4063000</v>
      </c>
      <c r="AA7" s="22">
        <v>234000</v>
      </c>
      <c r="AB7" s="22">
        <v>0</v>
      </c>
      <c r="AC7" s="22">
        <v>416709000</v>
      </c>
      <c r="AD7" s="22">
        <v>122925000</v>
      </c>
      <c r="AE7" s="22">
        <v>45367000</v>
      </c>
      <c r="AF7" s="22">
        <v>0</v>
      </c>
      <c r="AG7" s="22">
        <v>51243000</v>
      </c>
      <c r="AH7" s="22">
        <v>93853000</v>
      </c>
      <c r="AI7" s="22">
        <v>730097000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</row>
    <row r="8" spans="1:40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3215898</v>
      </c>
      <c r="F8" s="22">
        <v>0</v>
      </c>
      <c r="G8" s="22">
        <v>2225875</v>
      </c>
      <c r="H8" s="22">
        <v>2677513</v>
      </c>
      <c r="I8" s="22">
        <v>27118</v>
      </c>
      <c r="J8" s="22">
        <v>66282</v>
      </c>
      <c r="K8" s="22">
        <v>0</v>
      </c>
      <c r="L8" s="22">
        <v>0</v>
      </c>
      <c r="M8" s="22">
        <v>8212686</v>
      </c>
      <c r="N8" s="22">
        <v>1110175</v>
      </c>
      <c r="O8" s="22">
        <v>699487</v>
      </c>
      <c r="P8" s="22">
        <v>2018004</v>
      </c>
      <c r="Q8" s="22">
        <v>17558</v>
      </c>
      <c r="R8" s="22">
        <v>939933</v>
      </c>
      <c r="S8" s="22">
        <v>290783</v>
      </c>
      <c r="T8" s="22">
        <v>13288626</v>
      </c>
      <c r="U8" s="22">
        <v>3252086</v>
      </c>
      <c r="V8" s="22">
        <v>0</v>
      </c>
      <c r="W8" s="22">
        <v>1108720</v>
      </c>
      <c r="X8" s="22">
        <v>2091305</v>
      </c>
      <c r="Y8" s="22">
        <v>473578</v>
      </c>
      <c r="Z8" s="22">
        <v>36057</v>
      </c>
      <c r="AA8" s="22">
        <v>0</v>
      </c>
      <c r="AB8" s="22">
        <v>0</v>
      </c>
      <c r="AC8" s="22">
        <v>6961746</v>
      </c>
      <c r="AD8" s="22">
        <v>2745034</v>
      </c>
      <c r="AE8" s="22">
        <v>1269485</v>
      </c>
      <c r="AF8" s="22">
        <v>0</v>
      </c>
      <c r="AG8" s="22">
        <v>848631</v>
      </c>
      <c r="AH8" s="22">
        <v>500461</v>
      </c>
      <c r="AI8" s="22">
        <v>12325357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</row>
    <row r="9" spans="1:40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8141684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8141684</v>
      </c>
      <c r="N9" s="22">
        <v>11430414</v>
      </c>
      <c r="O9" s="22">
        <v>142040</v>
      </c>
      <c r="P9" s="22">
        <v>2536972</v>
      </c>
      <c r="Q9" s="22">
        <v>4421000</v>
      </c>
      <c r="R9" s="22">
        <v>176723</v>
      </c>
      <c r="S9" s="22">
        <v>704300</v>
      </c>
      <c r="T9" s="22">
        <v>27553133</v>
      </c>
      <c r="U9" s="22">
        <v>4617836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4617836</v>
      </c>
      <c r="AD9" s="22">
        <v>619874</v>
      </c>
      <c r="AE9" s="22">
        <v>1299732</v>
      </c>
      <c r="AF9" s="22">
        <v>0</v>
      </c>
      <c r="AG9" s="22">
        <v>760981</v>
      </c>
      <c r="AH9" s="22">
        <v>457218</v>
      </c>
      <c r="AI9" s="22">
        <v>7755641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</row>
    <row r="10" spans="1:40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2150950</v>
      </c>
      <c r="F10" s="22">
        <v>0</v>
      </c>
      <c r="G10" s="22">
        <v>847429</v>
      </c>
      <c r="H10" s="22">
        <v>587087</v>
      </c>
      <c r="I10" s="22">
        <v>1548957</v>
      </c>
      <c r="J10" s="22">
        <v>0</v>
      </c>
      <c r="K10" s="22">
        <v>0</v>
      </c>
      <c r="L10" s="22">
        <v>0</v>
      </c>
      <c r="M10" s="22">
        <v>5134423</v>
      </c>
      <c r="N10" s="22">
        <v>2177430</v>
      </c>
      <c r="O10" s="22">
        <v>5534471</v>
      </c>
      <c r="P10" s="22">
        <v>1335777</v>
      </c>
      <c r="Q10" s="22">
        <v>689375</v>
      </c>
      <c r="R10" s="22">
        <v>2188433</v>
      </c>
      <c r="S10" s="22">
        <v>797947</v>
      </c>
      <c r="T10" s="22">
        <v>17857856</v>
      </c>
      <c r="U10" s="22">
        <v>3801283</v>
      </c>
      <c r="V10" s="22">
        <v>0</v>
      </c>
      <c r="W10" s="22">
        <v>947108</v>
      </c>
      <c r="X10" s="22">
        <v>583400</v>
      </c>
      <c r="Y10" s="22">
        <v>520915</v>
      </c>
      <c r="Z10" s="22">
        <v>0</v>
      </c>
      <c r="AA10" s="22">
        <v>0</v>
      </c>
      <c r="AB10" s="22">
        <v>0</v>
      </c>
      <c r="AC10" s="22">
        <v>5852706</v>
      </c>
      <c r="AD10" s="22">
        <v>2524231</v>
      </c>
      <c r="AE10" s="22">
        <v>1435728</v>
      </c>
      <c r="AF10" s="22">
        <v>0</v>
      </c>
      <c r="AG10" s="22">
        <v>1413377</v>
      </c>
      <c r="AH10" s="22">
        <v>764631</v>
      </c>
      <c r="AI10" s="22">
        <v>11990673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</row>
    <row r="11" spans="1:40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460435000</v>
      </c>
      <c r="F11" s="22">
        <v>83206000</v>
      </c>
      <c r="G11" s="22">
        <v>0</v>
      </c>
      <c r="H11" s="22">
        <v>0</v>
      </c>
      <c r="I11" s="22">
        <v>0</v>
      </c>
      <c r="J11" s="22">
        <v>551000</v>
      </c>
      <c r="K11" s="22">
        <v>0</v>
      </c>
      <c r="L11" s="22">
        <v>5100000</v>
      </c>
      <c r="M11" s="22">
        <v>549292000</v>
      </c>
      <c r="N11" s="22">
        <v>575722000</v>
      </c>
      <c r="O11" s="22">
        <v>227631000</v>
      </c>
      <c r="P11" s="22">
        <v>72929000</v>
      </c>
      <c r="Q11" s="22">
        <v>58266000</v>
      </c>
      <c r="R11" s="22">
        <v>109992000</v>
      </c>
      <c r="S11" s="22">
        <v>54079000</v>
      </c>
      <c r="T11" s="22">
        <v>1647911000</v>
      </c>
      <c r="U11" s="22">
        <v>243757000</v>
      </c>
      <c r="V11" s="22">
        <v>61311000</v>
      </c>
      <c r="W11" s="22">
        <v>0</v>
      </c>
      <c r="X11" s="22">
        <v>0</v>
      </c>
      <c r="Y11" s="22">
        <v>491000</v>
      </c>
      <c r="Z11" s="22">
        <v>553000</v>
      </c>
      <c r="AA11" s="22">
        <v>0</v>
      </c>
      <c r="AB11" s="22">
        <v>304000</v>
      </c>
      <c r="AC11" s="22">
        <v>306416000</v>
      </c>
      <c r="AD11" s="22">
        <v>160602000</v>
      </c>
      <c r="AE11" s="22">
        <v>73316000</v>
      </c>
      <c r="AF11" s="22">
        <v>0</v>
      </c>
      <c r="AG11" s="22">
        <v>65274000</v>
      </c>
      <c r="AH11" s="22">
        <v>80964000</v>
      </c>
      <c r="AI11" s="22">
        <v>686572000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</row>
    <row r="12" spans="1:40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9299000</v>
      </c>
      <c r="F12" s="22">
        <v>0</v>
      </c>
      <c r="G12" s="22">
        <v>2976000</v>
      </c>
      <c r="H12" s="22">
        <v>2613000</v>
      </c>
      <c r="I12" s="22">
        <v>5045000</v>
      </c>
      <c r="J12" s="22">
        <v>202000</v>
      </c>
      <c r="K12" s="22">
        <v>0</v>
      </c>
      <c r="L12" s="22">
        <v>0</v>
      </c>
      <c r="M12" s="22">
        <v>20135000</v>
      </c>
      <c r="N12" s="22">
        <v>9268000</v>
      </c>
      <c r="O12" s="22">
        <v>500000</v>
      </c>
      <c r="P12" s="22">
        <v>3371000</v>
      </c>
      <c r="Q12" s="22">
        <v>614000</v>
      </c>
      <c r="R12" s="22">
        <v>3887000</v>
      </c>
      <c r="S12" s="22">
        <v>1039000</v>
      </c>
      <c r="T12" s="22">
        <v>38814000</v>
      </c>
      <c r="U12" s="22">
        <v>7263000</v>
      </c>
      <c r="V12" s="22">
        <v>0</v>
      </c>
      <c r="W12" s="22">
        <v>1051000</v>
      </c>
      <c r="X12" s="22">
        <v>1287000</v>
      </c>
      <c r="Y12" s="22">
        <v>1140000</v>
      </c>
      <c r="Z12" s="22">
        <v>27000</v>
      </c>
      <c r="AA12" s="22">
        <v>0</v>
      </c>
      <c r="AB12" s="22">
        <v>0</v>
      </c>
      <c r="AC12" s="22">
        <v>10768000</v>
      </c>
      <c r="AD12" s="22">
        <v>1953000</v>
      </c>
      <c r="AE12" s="22">
        <v>1854000</v>
      </c>
      <c r="AF12" s="22">
        <v>0</v>
      </c>
      <c r="AG12" s="22">
        <v>1189000</v>
      </c>
      <c r="AH12" s="22">
        <v>530000</v>
      </c>
      <c r="AI12" s="22">
        <v>16294000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</row>
    <row r="13" spans="1:40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16101605</v>
      </c>
      <c r="F13" s="22">
        <v>0</v>
      </c>
      <c r="G13" s="22">
        <v>0</v>
      </c>
      <c r="H13" s="22">
        <v>0</v>
      </c>
      <c r="I13" s="22">
        <v>4290986</v>
      </c>
      <c r="J13" s="22">
        <v>0</v>
      </c>
      <c r="K13" s="22">
        <v>0</v>
      </c>
      <c r="L13" s="22">
        <v>0</v>
      </c>
      <c r="M13" s="22">
        <v>20392591</v>
      </c>
      <c r="N13" s="22">
        <v>0</v>
      </c>
      <c r="O13" s="22">
        <v>7590166</v>
      </c>
      <c r="P13" s="22">
        <v>2250966</v>
      </c>
      <c r="Q13" s="22">
        <v>0</v>
      </c>
      <c r="R13" s="22">
        <v>2599090</v>
      </c>
      <c r="S13" s="22">
        <v>2360934</v>
      </c>
      <c r="T13" s="22">
        <v>35193747</v>
      </c>
      <c r="U13" s="22">
        <v>18156783</v>
      </c>
      <c r="V13" s="22">
        <v>0</v>
      </c>
      <c r="W13" s="22">
        <v>0</v>
      </c>
      <c r="X13" s="22">
        <v>0</v>
      </c>
      <c r="Y13" s="22">
        <v>1636661</v>
      </c>
      <c r="Z13" s="22">
        <v>2081</v>
      </c>
      <c r="AA13" s="22">
        <v>0</v>
      </c>
      <c r="AB13" s="22">
        <v>0</v>
      </c>
      <c r="AC13" s="22">
        <v>19795525</v>
      </c>
      <c r="AD13" s="22">
        <v>7249775</v>
      </c>
      <c r="AE13" s="22">
        <v>3354767</v>
      </c>
      <c r="AF13" s="22">
        <v>0</v>
      </c>
      <c r="AG13" s="22">
        <v>3881126</v>
      </c>
      <c r="AH13" s="22">
        <v>2175575</v>
      </c>
      <c r="AI13" s="22">
        <v>36456768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</row>
    <row r="14" spans="1:40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2406666</v>
      </c>
      <c r="F14" s="22">
        <v>0</v>
      </c>
      <c r="G14" s="22">
        <v>0</v>
      </c>
      <c r="H14" s="22">
        <v>912</v>
      </c>
      <c r="I14" s="22">
        <v>231682</v>
      </c>
      <c r="J14" s="22">
        <v>0</v>
      </c>
      <c r="K14" s="22">
        <v>0</v>
      </c>
      <c r="L14" s="22">
        <v>0</v>
      </c>
      <c r="M14" s="22">
        <v>2639260</v>
      </c>
      <c r="N14" s="22">
        <v>-4227819</v>
      </c>
      <c r="O14" s="22">
        <v>10505781</v>
      </c>
      <c r="P14" s="22">
        <v>1982823</v>
      </c>
      <c r="Q14" s="22">
        <v>34409</v>
      </c>
      <c r="R14" s="22">
        <v>877752</v>
      </c>
      <c r="S14" s="22">
        <v>946744</v>
      </c>
      <c r="T14" s="22">
        <v>12758950</v>
      </c>
      <c r="U14" s="22">
        <v>3706362</v>
      </c>
      <c r="V14" s="22">
        <v>0</v>
      </c>
      <c r="W14" s="22">
        <v>414301</v>
      </c>
      <c r="X14" s="22">
        <v>493383</v>
      </c>
      <c r="Y14" s="22">
        <v>335265</v>
      </c>
      <c r="Z14" s="22">
        <v>0</v>
      </c>
      <c r="AA14" s="22">
        <v>0</v>
      </c>
      <c r="AB14" s="22">
        <v>0</v>
      </c>
      <c r="AC14" s="22">
        <v>4949311</v>
      </c>
      <c r="AD14" s="22">
        <v>1481188</v>
      </c>
      <c r="AE14" s="22">
        <v>678748</v>
      </c>
      <c r="AF14" s="22">
        <v>0</v>
      </c>
      <c r="AG14" s="22">
        <v>516243</v>
      </c>
      <c r="AH14" s="22">
        <v>426516</v>
      </c>
      <c r="AI14" s="22">
        <v>8052006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</row>
    <row r="15" spans="1:40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16022026</v>
      </c>
      <c r="F15" s="22">
        <v>0</v>
      </c>
      <c r="G15" s="22">
        <v>5408497</v>
      </c>
      <c r="H15" s="22">
        <v>3786853</v>
      </c>
      <c r="I15" s="22">
        <v>17601169</v>
      </c>
      <c r="J15" s="22">
        <v>0</v>
      </c>
      <c r="K15" s="22">
        <v>0</v>
      </c>
      <c r="L15" s="22">
        <v>0</v>
      </c>
      <c r="M15" s="22">
        <v>42818545</v>
      </c>
      <c r="N15" s="22">
        <v>53667623</v>
      </c>
      <c r="O15" s="22">
        <v>2126715</v>
      </c>
      <c r="P15" s="22">
        <v>2504428</v>
      </c>
      <c r="Q15" s="22">
        <v>4029150</v>
      </c>
      <c r="R15" s="22">
        <v>2068489</v>
      </c>
      <c r="S15" s="22">
        <v>2744513</v>
      </c>
      <c r="T15" s="22">
        <v>109959463</v>
      </c>
      <c r="U15" s="22">
        <v>11685407</v>
      </c>
      <c r="V15" s="22">
        <v>0</v>
      </c>
      <c r="W15" s="22">
        <v>2611090</v>
      </c>
      <c r="X15" s="22">
        <v>2290704</v>
      </c>
      <c r="Y15" s="22">
        <v>3264821</v>
      </c>
      <c r="Z15" s="22">
        <v>0</v>
      </c>
      <c r="AA15" s="22">
        <v>0</v>
      </c>
      <c r="AB15" s="22">
        <v>0</v>
      </c>
      <c r="AC15" s="22">
        <v>19852022</v>
      </c>
      <c r="AD15" s="22">
        <v>3838901</v>
      </c>
      <c r="AE15" s="22">
        <v>2098649</v>
      </c>
      <c r="AF15" s="22">
        <v>0</v>
      </c>
      <c r="AG15" s="22">
        <v>1700732</v>
      </c>
      <c r="AH15" s="22">
        <v>1329071</v>
      </c>
      <c r="AI15" s="22">
        <v>28819375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</row>
    <row r="16" spans="1:40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9471000</v>
      </c>
      <c r="F16" s="22">
        <v>0</v>
      </c>
      <c r="G16" s="22">
        <v>2979000</v>
      </c>
      <c r="H16" s="22">
        <v>2829000</v>
      </c>
      <c r="I16" s="22">
        <v>361000</v>
      </c>
      <c r="J16" s="22">
        <v>1151000</v>
      </c>
      <c r="K16" s="22">
        <v>13192000</v>
      </c>
      <c r="L16" s="22">
        <v>0</v>
      </c>
      <c r="M16" s="22">
        <v>29983000</v>
      </c>
      <c r="N16" s="22">
        <v>1254000</v>
      </c>
      <c r="O16" s="22">
        <v>79577000</v>
      </c>
      <c r="P16" s="22">
        <v>9812000</v>
      </c>
      <c r="Q16" s="22">
        <v>78000</v>
      </c>
      <c r="R16" s="22">
        <v>6020000</v>
      </c>
      <c r="S16" s="22">
        <v>8878000</v>
      </c>
      <c r="T16" s="22">
        <v>135602000</v>
      </c>
      <c r="U16" s="22">
        <v>17350000</v>
      </c>
      <c r="V16" s="22">
        <v>0</v>
      </c>
      <c r="W16" s="22">
        <v>4052000</v>
      </c>
      <c r="X16" s="22">
        <v>3494000</v>
      </c>
      <c r="Y16" s="22">
        <v>3238000</v>
      </c>
      <c r="Z16" s="22">
        <v>363000</v>
      </c>
      <c r="AA16" s="22">
        <v>9333000</v>
      </c>
      <c r="AB16" s="22">
        <v>0</v>
      </c>
      <c r="AC16" s="22">
        <v>37830000</v>
      </c>
      <c r="AD16" s="22">
        <v>14862000</v>
      </c>
      <c r="AE16" s="22">
        <v>10026000</v>
      </c>
      <c r="AF16" s="22">
        <v>0</v>
      </c>
      <c r="AG16" s="22">
        <v>6216000</v>
      </c>
      <c r="AH16" s="22">
        <v>9046000</v>
      </c>
      <c r="AI16" s="22">
        <v>77980000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</row>
    <row r="17" spans="1:40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6929583</v>
      </c>
      <c r="F17" s="22">
        <v>0</v>
      </c>
      <c r="G17" s="22">
        <v>4522917</v>
      </c>
      <c r="H17" s="22">
        <v>4922843</v>
      </c>
      <c r="I17" s="22">
        <v>3256326</v>
      </c>
      <c r="J17" s="22">
        <v>0</v>
      </c>
      <c r="K17" s="22">
        <v>0</v>
      </c>
      <c r="L17" s="22">
        <v>0</v>
      </c>
      <c r="M17" s="22">
        <v>19631669</v>
      </c>
      <c r="N17" s="22">
        <v>56919641</v>
      </c>
      <c r="O17" s="22">
        <v>4500243</v>
      </c>
      <c r="P17" s="22">
        <v>2234920</v>
      </c>
      <c r="Q17" s="22">
        <v>400000</v>
      </c>
      <c r="R17" s="22">
        <v>7187110</v>
      </c>
      <c r="S17" s="22">
        <v>2169191</v>
      </c>
      <c r="T17" s="22">
        <v>93042774</v>
      </c>
      <c r="U17" s="22">
        <v>7355918</v>
      </c>
      <c r="V17" s="22">
        <v>0</v>
      </c>
      <c r="W17" s="22">
        <v>3302102</v>
      </c>
      <c r="X17" s="22">
        <v>4108036</v>
      </c>
      <c r="Y17" s="22">
        <v>1759682</v>
      </c>
      <c r="Z17" s="22">
        <v>0</v>
      </c>
      <c r="AA17" s="22">
        <v>0</v>
      </c>
      <c r="AB17" s="22">
        <v>0</v>
      </c>
      <c r="AC17" s="22">
        <v>16525738</v>
      </c>
      <c r="AD17" s="22">
        <v>4140323</v>
      </c>
      <c r="AE17" s="22">
        <v>2089565</v>
      </c>
      <c r="AF17" s="22">
        <v>0</v>
      </c>
      <c r="AG17" s="22">
        <v>1234210</v>
      </c>
      <c r="AH17" s="22">
        <v>541128</v>
      </c>
      <c r="AI17" s="22">
        <v>24530964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</row>
    <row r="18" spans="1:40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2920000</v>
      </c>
      <c r="F18" s="22">
        <v>0</v>
      </c>
      <c r="G18" s="22">
        <v>15942000</v>
      </c>
      <c r="H18" s="22">
        <v>6080000</v>
      </c>
      <c r="I18" s="22">
        <v>7089000</v>
      </c>
      <c r="J18" s="22">
        <v>0</v>
      </c>
      <c r="K18" s="22">
        <v>15852000</v>
      </c>
      <c r="L18" s="22">
        <v>-1066000</v>
      </c>
      <c r="M18" s="22">
        <v>46817000</v>
      </c>
      <c r="N18" s="22">
        <v>35831000</v>
      </c>
      <c r="O18" s="22">
        <v>23296000</v>
      </c>
      <c r="P18" s="22">
        <v>3558000</v>
      </c>
      <c r="Q18" s="22">
        <v>501000</v>
      </c>
      <c r="R18" s="22">
        <v>1580000</v>
      </c>
      <c r="S18" s="22">
        <v>2400000</v>
      </c>
      <c r="T18" s="22">
        <v>113983000</v>
      </c>
      <c r="U18" s="22">
        <v>11494000</v>
      </c>
      <c r="V18" s="22">
        <v>0</v>
      </c>
      <c r="W18" s="22">
        <v>4584000</v>
      </c>
      <c r="X18" s="22">
        <v>4765000</v>
      </c>
      <c r="Y18" s="22">
        <v>3773000</v>
      </c>
      <c r="Z18" s="22">
        <v>0</v>
      </c>
      <c r="AA18" s="22">
        <v>22851000</v>
      </c>
      <c r="AB18" s="22">
        <v>5104000</v>
      </c>
      <c r="AC18" s="22">
        <v>52571000</v>
      </c>
      <c r="AD18" s="22">
        <v>10536000</v>
      </c>
      <c r="AE18" s="22">
        <v>9217000</v>
      </c>
      <c r="AF18" s="22">
        <v>705000</v>
      </c>
      <c r="AG18" s="22">
        <v>7921000</v>
      </c>
      <c r="AH18" s="22">
        <v>3655000</v>
      </c>
      <c r="AI18" s="22">
        <v>84605000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</row>
    <row r="19" spans="1:40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33294330</v>
      </c>
      <c r="F19" s="22">
        <v>0</v>
      </c>
      <c r="G19" s="22">
        <v>15419715</v>
      </c>
      <c r="H19" s="22">
        <v>10381357</v>
      </c>
      <c r="I19" s="22">
        <v>16780253</v>
      </c>
      <c r="J19" s="22">
        <v>0</v>
      </c>
      <c r="K19" s="22">
        <v>10487239</v>
      </c>
      <c r="L19" s="22">
        <v>0</v>
      </c>
      <c r="M19" s="22">
        <v>86362894</v>
      </c>
      <c r="N19" s="22">
        <v>3152520</v>
      </c>
      <c r="O19" s="22">
        <v>2526846</v>
      </c>
      <c r="P19" s="22">
        <v>8611129</v>
      </c>
      <c r="Q19" s="22">
        <v>1580</v>
      </c>
      <c r="R19" s="22">
        <v>10275745</v>
      </c>
      <c r="S19" s="22">
        <v>6736507</v>
      </c>
      <c r="T19" s="22">
        <v>117667221</v>
      </c>
      <c r="U19" s="22">
        <v>26110045</v>
      </c>
      <c r="V19" s="22">
        <v>0</v>
      </c>
      <c r="W19" s="22">
        <v>7950309</v>
      </c>
      <c r="X19" s="22">
        <v>8680971</v>
      </c>
      <c r="Y19" s="22">
        <v>4513813</v>
      </c>
      <c r="Z19" s="22">
        <v>88195</v>
      </c>
      <c r="AA19" s="22">
        <v>4385223</v>
      </c>
      <c r="AB19" s="22">
        <v>0</v>
      </c>
      <c r="AC19" s="22">
        <v>51728556</v>
      </c>
      <c r="AD19" s="22">
        <v>13251004</v>
      </c>
      <c r="AE19" s="22">
        <v>8147325</v>
      </c>
      <c r="AF19" s="22">
        <v>0</v>
      </c>
      <c r="AG19" s="22">
        <v>6164639</v>
      </c>
      <c r="AH19" s="22">
        <v>5232308</v>
      </c>
      <c r="AI19" s="22">
        <v>84523832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</row>
    <row r="20" spans="1:40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6744015</v>
      </c>
      <c r="F20" s="22">
        <v>0</v>
      </c>
      <c r="G20" s="22">
        <v>3294040</v>
      </c>
      <c r="H20" s="22">
        <v>1562568</v>
      </c>
      <c r="I20" s="22">
        <v>1947531</v>
      </c>
      <c r="J20" s="22">
        <v>0</v>
      </c>
      <c r="K20" s="22">
        <v>0</v>
      </c>
      <c r="L20" s="22">
        <v>0</v>
      </c>
      <c r="M20" s="22">
        <v>13548154</v>
      </c>
      <c r="N20" s="22">
        <v>42698417</v>
      </c>
      <c r="O20" s="22">
        <v>1653022</v>
      </c>
      <c r="P20" s="22">
        <v>3841309</v>
      </c>
      <c r="Q20" s="22">
        <v>12243652</v>
      </c>
      <c r="R20" s="22">
        <v>4056475</v>
      </c>
      <c r="S20" s="22">
        <v>1210405</v>
      </c>
      <c r="T20" s="22">
        <v>79251434</v>
      </c>
      <c r="U20" s="22">
        <v>7612004</v>
      </c>
      <c r="V20" s="22">
        <v>0</v>
      </c>
      <c r="W20" s="22">
        <v>2937832</v>
      </c>
      <c r="X20" s="22">
        <v>969492</v>
      </c>
      <c r="Y20" s="22">
        <v>1745028</v>
      </c>
      <c r="Z20" s="22">
        <v>0</v>
      </c>
      <c r="AA20" s="22">
        <v>0</v>
      </c>
      <c r="AB20" s="22">
        <v>0</v>
      </c>
      <c r="AC20" s="22">
        <v>13264356</v>
      </c>
      <c r="AD20" s="22">
        <v>2261484</v>
      </c>
      <c r="AE20" s="22">
        <v>2197411</v>
      </c>
      <c r="AF20" s="22">
        <v>0</v>
      </c>
      <c r="AG20" s="22">
        <v>1597342</v>
      </c>
      <c r="AH20" s="22">
        <v>865364</v>
      </c>
      <c r="AI20" s="22">
        <v>20185957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</row>
    <row r="21" spans="1:40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21703868</v>
      </c>
      <c r="F21" s="22">
        <v>0</v>
      </c>
      <c r="G21" s="22">
        <v>33453455</v>
      </c>
      <c r="H21" s="22">
        <v>4715963</v>
      </c>
      <c r="I21" s="22">
        <v>7503450</v>
      </c>
      <c r="J21" s="22">
        <v>0</v>
      </c>
      <c r="K21" s="22">
        <v>0</v>
      </c>
      <c r="L21" s="22">
        <v>0</v>
      </c>
      <c r="M21" s="22">
        <v>67376736</v>
      </c>
      <c r="N21" s="22">
        <v>-7256093</v>
      </c>
      <c r="O21" s="22">
        <v>10809853</v>
      </c>
      <c r="P21" s="22">
        <v>3074365</v>
      </c>
      <c r="Q21" s="22">
        <v>4331608</v>
      </c>
      <c r="R21" s="22">
        <v>5238021</v>
      </c>
      <c r="S21" s="22">
        <v>3381588</v>
      </c>
      <c r="T21" s="22">
        <v>86956078</v>
      </c>
      <c r="U21" s="22">
        <v>15305072</v>
      </c>
      <c r="V21" s="22">
        <v>16299</v>
      </c>
      <c r="W21" s="22">
        <v>2732022</v>
      </c>
      <c r="X21" s="22">
        <v>2084116</v>
      </c>
      <c r="Y21" s="22">
        <v>2448736</v>
      </c>
      <c r="Z21" s="22">
        <v>0</v>
      </c>
      <c r="AA21" s="22">
        <v>0</v>
      </c>
      <c r="AB21" s="22">
        <v>0</v>
      </c>
      <c r="AC21" s="22">
        <v>22586245</v>
      </c>
      <c r="AD21" s="22">
        <v>5575871</v>
      </c>
      <c r="AE21" s="22">
        <v>4683801</v>
      </c>
      <c r="AF21" s="22">
        <v>0</v>
      </c>
      <c r="AG21" s="22">
        <v>5454731</v>
      </c>
      <c r="AH21" s="22">
        <v>3336899</v>
      </c>
      <c r="AI21" s="22">
        <v>41637547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</row>
    <row r="22" spans="1:40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1082368</v>
      </c>
      <c r="F22" s="22">
        <v>0</v>
      </c>
      <c r="G22" s="22">
        <v>165405</v>
      </c>
      <c r="H22" s="22">
        <v>68484245</v>
      </c>
      <c r="I22" s="22">
        <v>0</v>
      </c>
      <c r="J22" s="22">
        <v>0</v>
      </c>
      <c r="K22" s="22">
        <v>0</v>
      </c>
      <c r="L22" s="22">
        <v>0</v>
      </c>
      <c r="M22" s="22">
        <v>69732018</v>
      </c>
      <c r="N22" s="22">
        <v>-15384877</v>
      </c>
      <c r="O22" s="22">
        <v>0</v>
      </c>
      <c r="P22" s="22">
        <v>717509</v>
      </c>
      <c r="Q22" s="22">
        <v>0</v>
      </c>
      <c r="R22" s="22">
        <v>408194</v>
      </c>
      <c r="S22" s="22">
        <v>0</v>
      </c>
      <c r="T22" s="22">
        <v>55472844</v>
      </c>
      <c r="U22" s="22">
        <v>1976771</v>
      </c>
      <c r="V22" s="22">
        <v>0</v>
      </c>
      <c r="W22" s="22">
        <v>1109645</v>
      </c>
      <c r="X22" s="22">
        <v>1192984</v>
      </c>
      <c r="Y22" s="22">
        <v>182560</v>
      </c>
      <c r="Z22" s="22">
        <v>5697</v>
      </c>
      <c r="AA22" s="22">
        <v>0</v>
      </c>
      <c r="AB22" s="22">
        <v>0</v>
      </c>
      <c r="AC22" s="22">
        <v>4467657</v>
      </c>
      <c r="AD22" s="22">
        <v>920814</v>
      </c>
      <c r="AE22" s="22">
        <v>583535</v>
      </c>
      <c r="AF22" s="22">
        <v>0</v>
      </c>
      <c r="AG22" s="22">
        <v>485708</v>
      </c>
      <c r="AH22" s="22">
        <v>134413</v>
      </c>
      <c r="AI22" s="22">
        <v>6592127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</row>
    <row r="23" spans="1:40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3152610</v>
      </c>
      <c r="H23" s="22">
        <v>546440</v>
      </c>
      <c r="I23" s="22">
        <v>0</v>
      </c>
      <c r="J23" s="22">
        <v>0</v>
      </c>
      <c r="K23" s="22">
        <v>0</v>
      </c>
      <c r="L23" s="22">
        <v>0</v>
      </c>
      <c r="M23" s="22">
        <v>3699050</v>
      </c>
      <c r="N23" s="22">
        <v>5199532</v>
      </c>
      <c r="O23" s="22">
        <v>70900</v>
      </c>
      <c r="P23" s="22">
        <v>1861251</v>
      </c>
      <c r="Q23" s="22">
        <v>65128</v>
      </c>
      <c r="R23" s="22">
        <v>136560</v>
      </c>
      <c r="S23" s="22">
        <v>96111</v>
      </c>
      <c r="T23" s="22">
        <v>11128532</v>
      </c>
      <c r="U23" s="22">
        <v>982361</v>
      </c>
      <c r="V23" s="22">
        <v>0</v>
      </c>
      <c r="W23" s="22">
        <v>767023</v>
      </c>
      <c r="X23" s="22">
        <v>1159706</v>
      </c>
      <c r="Y23" s="22">
        <v>0</v>
      </c>
      <c r="Z23" s="22">
        <v>0</v>
      </c>
      <c r="AA23" s="22">
        <v>0</v>
      </c>
      <c r="AB23" s="22">
        <v>0</v>
      </c>
      <c r="AC23" s="22">
        <v>2909090</v>
      </c>
      <c r="AD23" s="22">
        <v>340632</v>
      </c>
      <c r="AE23" s="22">
        <v>760571</v>
      </c>
      <c r="AF23" s="22">
        <v>0</v>
      </c>
      <c r="AG23" s="22">
        <v>235251</v>
      </c>
      <c r="AH23" s="22">
        <v>332463</v>
      </c>
      <c r="AI23" s="22">
        <v>4578007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</row>
    <row r="24" spans="1:40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133175</v>
      </c>
      <c r="F24" s="22">
        <v>0</v>
      </c>
      <c r="G24" s="22">
        <v>0</v>
      </c>
      <c r="H24" s="22">
        <v>2798692</v>
      </c>
      <c r="I24" s="22">
        <v>0</v>
      </c>
      <c r="J24" s="22">
        <v>0</v>
      </c>
      <c r="K24" s="22">
        <v>0</v>
      </c>
      <c r="L24" s="22">
        <v>0</v>
      </c>
      <c r="M24" s="22">
        <v>2931867</v>
      </c>
      <c r="N24" s="22">
        <v>19301039</v>
      </c>
      <c r="O24" s="22">
        <v>0</v>
      </c>
      <c r="P24" s="22">
        <v>899131</v>
      </c>
      <c r="Q24" s="22">
        <v>0</v>
      </c>
      <c r="R24" s="22">
        <v>535445</v>
      </c>
      <c r="S24" s="22">
        <v>949946</v>
      </c>
      <c r="T24" s="22">
        <v>24617428</v>
      </c>
      <c r="U24" s="22">
        <v>445523</v>
      </c>
      <c r="V24" s="22">
        <v>0</v>
      </c>
      <c r="W24" s="22">
        <v>209117</v>
      </c>
      <c r="X24" s="22">
        <v>567067</v>
      </c>
      <c r="Y24" s="22">
        <v>2380</v>
      </c>
      <c r="Z24" s="22">
        <v>0</v>
      </c>
      <c r="AA24" s="22">
        <v>0</v>
      </c>
      <c r="AB24" s="22">
        <v>0</v>
      </c>
      <c r="AC24" s="22">
        <v>1224087</v>
      </c>
      <c r="AD24" s="22">
        <v>802844</v>
      </c>
      <c r="AE24" s="22">
        <v>509730</v>
      </c>
      <c r="AF24" s="22">
        <v>0</v>
      </c>
      <c r="AG24" s="22">
        <v>170271</v>
      </c>
      <c r="AH24" s="22">
        <v>431759</v>
      </c>
      <c r="AI24" s="22">
        <v>3138691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</row>
    <row r="25" spans="1:40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8150644</v>
      </c>
      <c r="F25" s="22">
        <v>0</v>
      </c>
      <c r="G25" s="22">
        <v>3292367</v>
      </c>
      <c r="H25" s="22">
        <v>4724248</v>
      </c>
      <c r="I25" s="22">
        <v>647763</v>
      </c>
      <c r="J25" s="22">
        <v>0</v>
      </c>
      <c r="K25" s="22">
        <v>0</v>
      </c>
      <c r="L25" s="22">
        <v>291842</v>
      </c>
      <c r="M25" s="22">
        <v>17106864</v>
      </c>
      <c r="N25" s="22">
        <v>15271273</v>
      </c>
      <c r="O25" s="22">
        <v>524528</v>
      </c>
      <c r="P25" s="22">
        <v>3153753</v>
      </c>
      <c r="Q25" s="22">
        <v>2123406</v>
      </c>
      <c r="R25" s="22">
        <v>11089204</v>
      </c>
      <c r="S25" s="22">
        <v>599467</v>
      </c>
      <c r="T25" s="22">
        <v>49868495</v>
      </c>
      <c r="U25" s="22">
        <v>9625401</v>
      </c>
      <c r="V25" s="22">
        <v>0</v>
      </c>
      <c r="W25" s="22">
        <v>1126905</v>
      </c>
      <c r="X25" s="22">
        <v>1590660</v>
      </c>
      <c r="Y25" s="22">
        <v>455857</v>
      </c>
      <c r="Z25" s="22">
        <v>0</v>
      </c>
      <c r="AA25" s="22">
        <v>0</v>
      </c>
      <c r="AB25" s="22">
        <v>46564</v>
      </c>
      <c r="AC25" s="22">
        <v>12845387</v>
      </c>
      <c r="AD25" s="22">
        <v>2055550</v>
      </c>
      <c r="AE25" s="22">
        <v>2388969</v>
      </c>
      <c r="AF25" s="22">
        <v>0</v>
      </c>
      <c r="AG25" s="22">
        <v>2343976</v>
      </c>
      <c r="AH25" s="22">
        <v>881844</v>
      </c>
      <c r="AI25" s="22">
        <v>20515726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</row>
    <row r="26" spans="1:40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11304800</v>
      </c>
      <c r="O26" s="22">
        <v>0</v>
      </c>
      <c r="P26" s="22">
        <v>4700419</v>
      </c>
      <c r="Q26" s="22">
        <v>9184</v>
      </c>
      <c r="R26" s="22">
        <v>0</v>
      </c>
      <c r="S26" s="22">
        <v>284978</v>
      </c>
      <c r="T26" s="22">
        <v>16299381</v>
      </c>
      <c r="U26" s="22">
        <v>5568339</v>
      </c>
      <c r="V26" s="22">
        <v>0</v>
      </c>
      <c r="W26" s="22">
        <v>1345100</v>
      </c>
      <c r="X26" s="22">
        <v>730277</v>
      </c>
      <c r="Y26" s="22">
        <v>0</v>
      </c>
      <c r="Z26" s="22">
        <v>0</v>
      </c>
      <c r="AA26" s="22">
        <v>0</v>
      </c>
      <c r="AB26" s="22">
        <v>0</v>
      </c>
      <c r="AC26" s="22">
        <v>7643716</v>
      </c>
      <c r="AD26" s="22">
        <v>961789</v>
      </c>
      <c r="AE26" s="22">
        <v>1301480</v>
      </c>
      <c r="AF26" s="22">
        <v>0</v>
      </c>
      <c r="AG26" s="22">
        <v>358464</v>
      </c>
      <c r="AH26" s="22">
        <v>284129</v>
      </c>
      <c r="AI26" s="22">
        <v>10549578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</row>
    <row r="27" spans="1:40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52687960</v>
      </c>
      <c r="F27" s="22">
        <v>0</v>
      </c>
      <c r="G27" s="22">
        <v>4837153</v>
      </c>
      <c r="H27" s="22">
        <v>3730161</v>
      </c>
      <c r="I27" s="22">
        <v>9409214</v>
      </c>
      <c r="J27" s="22">
        <v>107646</v>
      </c>
      <c r="K27" s="22">
        <v>0</v>
      </c>
      <c r="L27" s="22">
        <v>0</v>
      </c>
      <c r="M27" s="22">
        <v>70772134</v>
      </c>
      <c r="N27" s="22">
        <v>43201248</v>
      </c>
      <c r="O27" s="22">
        <v>32807557</v>
      </c>
      <c r="P27" s="22">
        <v>13825958</v>
      </c>
      <c r="Q27" s="22">
        <v>13083093</v>
      </c>
      <c r="R27" s="22">
        <v>9606382</v>
      </c>
      <c r="S27" s="22">
        <v>4673212</v>
      </c>
      <c r="T27" s="22">
        <v>187969584</v>
      </c>
      <c r="U27" s="22">
        <v>28221026</v>
      </c>
      <c r="V27" s="22">
        <v>0</v>
      </c>
      <c r="W27" s="22">
        <v>3304155</v>
      </c>
      <c r="X27" s="22">
        <v>1921801</v>
      </c>
      <c r="Y27" s="22">
        <v>2353937</v>
      </c>
      <c r="Z27" s="22">
        <v>55393</v>
      </c>
      <c r="AA27" s="22">
        <v>0</v>
      </c>
      <c r="AB27" s="22">
        <v>185567</v>
      </c>
      <c r="AC27" s="22">
        <v>36041879</v>
      </c>
      <c r="AD27" s="22">
        <v>15745424</v>
      </c>
      <c r="AE27" s="22">
        <v>6637576</v>
      </c>
      <c r="AF27" s="22">
        <v>0</v>
      </c>
      <c r="AG27" s="22">
        <v>6461353</v>
      </c>
      <c r="AH27" s="22">
        <v>4826593</v>
      </c>
      <c r="AI27" s="22">
        <v>69712825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</row>
    <row r="28" spans="1:40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58764973</v>
      </c>
      <c r="F28" s="22">
        <v>0</v>
      </c>
      <c r="G28" s="22">
        <v>18135314</v>
      </c>
      <c r="H28" s="22">
        <v>32486549</v>
      </c>
      <c r="I28" s="22">
        <v>20205271</v>
      </c>
      <c r="J28" s="22">
        <v>0</v>
      </c>
      <c r="K28" s="22">
        <v>0</v>
      </c>
      <c r="L28" s="22">
        <v>0</v>
      </c>
      <c r="M28" s="22">
        <v>129592107</v>
      </c>
      <c r="N28" s="22">
        <v>-131247340</v>
      </c>
      <c r="O28" s="22">
        <v>84249817</v>
      </c>
      <c r="P28" s="22">
        <v>8896860</v>
      </c>
      <c r="Q28" s="22">
        <v>-20606</v>
      </c>
      <c r="R28" s="22">
        <v>48570015</v>
      </c>
      <c r="S28" s="22">
        <v>6898013</v>
      </c>
      <c r="T28" s="22">
        <v>146938866</v>
      </c>
      <c r="U28" s="22">
        <v>39989791</v>
      </c>
      <c r="V28" s="22">
        <v>0</v>
      </c>
      <c r="W28" s="22">
        <v>20630407</v>
      </c>
      <c r="X28" s="22">
        <v>18281280</v>
      </c>
      <c r="Y28" s="22">
        <v>4021272</v>
      </c>
      <c r="Z28" s="22">
        <v>0</v>
      </c>
      <c r="AA28" s="22">
        <v>0</v>
      </c>
      <c r="AB28" s="22">
        <v>0</v>
      </c>
      <c r="AC28" s="22">
        <v>82922750</v>
      </c>
      <c r="AD28" s="22">
        <v>26909949</v>
      </c>
      <c r="AE28" s="22">
        <v>10997949</v>
      </c>
      <c r="AF28" s="22">
        <v>0</v>
      </c>
      <c r="AG28" s="22">
        <v>26741748</v>
      </c>
      <c r="AH28" s="22">
        <v>5934803</v>
      </c>
      <c r="AI28" s="22">
        <v>153507199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</row>
    <row r="29" spans="1:40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5620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5620</v>
      </c>
      <c r="N29" s="22">
        <v>0</v>
      </c>
      <c r="O29" s="22">
        <v>218468</v>
      </c>
      <c r="P29" s="22">
        <v>65786</v>
      </c>
      <c r="Q29" s="22">
        <v>20000</v>
      </c>
      <c r="R29" s="22">
        <v>0</v>
      </c>
      <c r="S29" s="22">
        <v>0</v>
      </c>
      <c r="T29" s="22">
        <v>309874</v>
      </c>
      <c r="U29" s="22">
        <v>94856</v>
      </c>
      <c r="V29" s="22">
        <v>0</v>
      </c>
      <c r="W29" s="22">
        <v>24102</v>
      </c>
      <c r="X29" s="22">
        <v>16068</v>
      </c>
      <c r="Y29" s="22">
        <v>0</v>
      </c>
      <c r="Z29" s="22">
        <v>0</v>
      </c>
      <c r="AA29" s="22">
        <v>0</v>
      </c>
      <c r="AB29" s="22">
        <v>0</v>
      </c>
      <c r="AC29" s="22">
        <v>135026</v>
      </c>
      <c r="AD29" s="22">
        <v>62425</v>
      </c>
      <c r="AE29" s="22">
        <v>91089</v>
      </c>
      <c r="AF29" s="22">
        <v>0</v>
      </c>
      <c r="AG29" s="22">
        <v>3539</v>
      </c>
      <c r="AH29" s="22">
        <v>50807</v>
      </c>
      <c r="AI29" s="22">
        <v>342886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</row>
    <row r="30" spans="1:40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2113317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2113317</v>
      </c>
      <c r="N30" s="22">
        <v>-583211</v>
      </c>
      <c r="O30" s="22">
        <v>423940</v>
      </c>
      <c r="P30" s="22">
        <v>2279600</v>
      </c>
      <c r="Q30" s="22">
        <v>0</v>
      </c>
      <c r="R30" s="22">
        <v>57193</v>
      </c>
      <c r="S30" s="22">
        <v>458384</v>
      </c>
      <c r="T30" s="22">
        <v>4749223</v>
      </c>
      <c r="U30" s="22">
        <v>3117690</v>
      </c>
      <c r="V30" s="22">
        <v>0</v>
      </c>
      <c r="W30" s="22">
        <v>90971</v>
      </c>
      <c r="X30" s="22">
        <v>64541</v>
      </c>
      <c r="Y30" s="22">
        <v>0</v>
      </c>
      <c r="Z30" s="22">
        <v>0</v>
      </c>
      <c r="AA30" s="22">
        <v>0</v>
      </c>
      <c r="AB30" s="22">
        <v>0</v>
      </c>
      <c r="AC30" s="22">
        <v>3273202</v>
      </c>
      <c r="AD30" s="22">
        <v>527221</v>
      </c>
      <c r="AE30" s="22">
        <v>1164520</v>
      </c>
      <c r="AF30" s="22">
        <v>0</v>
      </c>
      <c r="AG30" s="22">
        <v>1064</v>
      </c>
      <c r="AH30" s="22">
        <v>395505</v>
      </c>
      <c r="AI30" s="22">
        <v>5361512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</row>
    <row r="31" spans="1:40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1392982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1392982</v>
      </c>
      <c r="N31" s="22">
        <v>587906</v>
      </c>
      <c r="O31" s="22">
        <v>556216</v>
      </c>
      <c r="P31" s="22">
        <v>640510</v>
      </c>
      <c r="Q31" s="22">
        <v>0</v>
      </c>
      <c r="R31" s="22">
        <v>16039</v>
      </c>
      <c r="S31" s="22">
        <v>608267</v>
      </c>
      <c r="T31" s="22">
        <v>3801920</v>
      </c>
      <c r="U31" s="22">
        <v>2389794</v>
      </c>
      <c r="V31" s="22">
        <v>0</v>
      </c>
      <c r="W31" s="22">
        <v>39479</v>
      </c>
      <c r="X31" s="22">
        <v>48238</v>
      </c>
      <c r="Y31" s="22">
        <v>0</v>
      </c>
      <c r="Z31" s="22">
        <v>0</v>
      </c>
      <c r="AA31" s="22">
        <v>0</v>
      </c>
      <c r="AB31" s="22">
        <v>0</v>
      </c>
      <c r="AC31" s="22">
        <v>2477511</v>
      </c>
      <c r="AD31" s="22">
        <v>56124</v>
      </c>
      <c r="AE31" s="22">
        <v>926106</v>
      </c>
      <c r="AF31" s="22">
        <v>0</v>
      </c>
      <c r="AG31" s="22">
        <v>92925</v>
      </c>
      <c r="AH31" s="22">
        <v>228602</v>
      </c>
      <c r="AI31" s="22">
        <v>3781268</v>
      </c>
      <c r="AJ31" s="22">
        <v>0</v>
      </c>
      <c r="AK31" s="22">
        <v>0</v>
      </c>
      <c r="AL31" s="22">
        <v>0</v>
      </c>
      <c r="AM31" s="22">
        <v>0</v>
      </c>
      <c r="AN31" s="22"/>
    </row>
    <row r="32" spans="1:40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3403057</v>
      </c>
      <c r="F32" s="22">
        <v>0</v>
      </c>
      <c r="G32" s="22">
        <v>57687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3460744</v>
      </c>
      <c r="N32" s="22">
        <v>0</v>
      </c>
      <c r="O32" s="22">
        <v>133593</v>
      </c>
      <c r="P32" s="22">
        <v>3696546</v>
      </c>
      <c r="Q32" s="22">
        <v>0</v>
      </c>
      <c r="R32" s="22">
        <v>37800</v>
      </c>
      <c r="S32" s="22">
        <v>569463</v>
      </c>
      <c r="T32" s="22">
        <v>7898146</v>
      </c>
      <c r="U32" s="22">
        <v>2494706</v>
      </c>
      <c r="V32" s="22">
        <v>0</v>
      </c>
      <c r="W32" s="22">
        <v>47144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2541850</v>
      </c>
      <c r="AD32" s="22">
        <v>126773</v>
      </c>
      <c r="AE32" s="22">
        <v>1239479</v>
      </c>
      <c r="AF32" s="22">
        <v>0</v>
      </c>
      <c r="AG32" s="22">
        <v>35980</v>
      </c>
      <c r="AH32" s="22">
        <v>393920</v>
      </c>
      <c r="AI32" s="22">
        <v>4338002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</row>
    <row r="33" spans="1:40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171052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171052</v>
      </c>
      <c r="N33" s="22">
        <v>5152994</v>
      </c>
      <c r="O33" s="22">
        <v>0</v>
      </c>
      <c r="P33" s="22">
        <v>1813148</v>
      </c>
      <c r="Q33" s="22">
        <v>9773</v>
      </c>
      <c r="R33" s="22">
        <v>0</v>
      </c>
      <c r="S33" s="22">
        <v>837525</v>
      </c>
      <c r="T33" s="22">
        <v>7984492</v>
      </c>
      <c r="U33" s="22">
        <v>5470906</v>
      </c>
      <c r="V33" s="22">
        <v>0</v>
      </c>
      <c r="W33" s="22">
        <v>873446</v>
      </c>
      <c r="X33" s="22">
        <v>535285</v>
      </c>
      <c r="Y33" s="22">
        <v>185372</v>
      </c>
      <c r="Z33" s="22">
        <v>0</v>
      </c>
      <c r="AA33" s="22">
        <v>0</v>
      </c>
      <c r="AB33" s="22">
        <v>0</v>
      </c>
      <c r="AC33" s="22">
        <v>7065009</v>
      </c>
      <c r="AD33" s="22">
        <v>457308</v>
      </c>
      <c r="AE33" s="22">
        <v>1237320</v>
      </c>
      <c r="AF33" s="22">
        <v>0</v>
      </c>
      <c r="AG33" s="22">
        <v>104536</v>
      </c>
      <c r="AH33" s="22">
        <v>451368</v>
      </c>
      <c r="AI33" s="22">
        <v>9315541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</row>
    <row r="34" spans="1:40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7710364</v>
      </c>
      <c r="O34" s="22">
        <v>0</v>
      </c>
      <c r="P34" s="22">
        <v>603293</v>
      </c>
      <c r="Q34" s="22">
        <v>0</v>
      </c>
      <c r="R34" s="22">
        <v>0</v>
      </c>
      <c r="S34" s="22">
        <v>1124112</v>
      </c>
      <c r="T34" s="22">
        <v>9437769</v>
      </c>
      <c r="U34" s="22">
        <v>1129794</v>
      </c>
      <c r="V34" s="22">
        <v>0</v>
      </c>
      <c r="W34" s="22">
        <v>322640</v>
      </c>
      <c r="X34" s="22">
        <v>99539</v>
      </c>
      <c r="Y34" s="22">
        <v>100423</v>
      </c>
      <c r="Z34" s="22">
        <v>0</v>
      </c>
      <c r="AA34" s="22">
        <v>0</v>
      </c>
      <c r="AB34" s="22">
        <v>0</v>
      </c>
      <c r="AC34" s="22">
        <v>1652396</v>
      </c>
      <c r="AD34" s="22">
        <v>62214</v>
      </c>
      <c r="AE34" s="22">
        <v>324343</v>
      </c>
      <c r="AF34" s="22">
        <v>0</v>
      </c>
      <c r="AG34" s="22">
        <v>59335</v>
      </c>
      <c r="AH34" s="22">
        <v>222541</v>
      </c>
      <c r="AI34" s="22">
        <v>2320829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</row>
    <row r="35" spans="1:40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3164880</v>
      </c>
      <c r="F35" s="22">
        <v>0</v>
      </c>
      <c r="G35" s="22">
        <v>1803058</v>
      </c>
      <c r="H35" s="22">
        <v>1803058</v>
      </c>
      <c r="I35" s="22">
        <v>0</v>
      </c>
      <c r="J35" s="22">
        <v>0</v>
      </c>
      <c r="K35" s="22">
        <v>0</v>
      </c>
      <c r="L35" s="22">
        <v>0</v>
      </c>
      <c r="M35" s="22">
        <v>6770996</v>
      </c>
      <c r="N35" s="22">
        <v>0</v>
      </c>
      <c r="O35" s="22">
        <v>72351</v>
      </c>
      <c r="P35" s="22">
        <v>258434</v>
      </c>
      <c r="Q35" s="22">
        <v>0</v>
      </c>
      <c r="R35" s="22">
        <v>0</v>
      </c>
      <c r="S35" s="22">
        <v>66408</v>
      </c>
      <c r="T35" s="22">
        <v>7168189</v>
      </c>
      <c r="U35" s="22">
        <v>1527899</v>
      </c>
      <c r="V35" s="22">
        <v>0</v>
      </c>
      <c r="W35" s="22">
        <v>119927</v>
      </c>
      <c r="X35" s="22">
        <v>101894</v>
      </c>
      <c r="Y35" s="22">
        <v>0</v>
      </c>
      <c r="Z35" s="22">
        <v>0</v>
      </c>
      <c r="AA35" s="22">
        <v>0</v>
      </c>
      <c r="AB35" s="22">
        <v>0</v>
      </c>
      <c r="AC35" s="22">
        <v>1749720</v>
      </c>
      <c r="AD35" s="22">
        <v>140898</v>
      </c>
      <c r="AE35" s="22">
        <v>543050</v>
      </c>
      <c r="AF35" s="22">
        <v>0</v>
      </c>
      <c r="AG35" s="22">
        <v>0</v>
      </c>
      <c r="AH35" s="22">
        <v>103909</v>
      </c>
      <c r="AI35" s="22">
        <v>2537577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</row>
    <row r="36" spans="1:40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9054791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9054791</v>
      </c>
      <c r="N36" s="22">
        <v>-2873677</v>
      </c>
      <c r="O36" s="22">
        <v>2831174</v>
      </c>
      <c r="P36" s="22">
        <v>3491968</v>
      </c>
      <c r="Q36" s="22">
        <v>921451</v>
      </c>
      <c r="R36" s="22">
        <v>0</v>
      </c>
      <c r="S36" s="22">
        <v>4225148</v>
      </c>
      <c r="T36" s="22">
        <v>17650855</v>
      </c>
      <c r="U36" s="22">
        <v>14896900</v>
      </c>
      <c r="V36" s="22">
        <v>0</v>
      </c>
      <c r="W36" s="22">
        <v>410120</v>
      </c>
      <c r="X36" s="22">
        <v>446305</v>
      </c>
      <c r="Y36" s="22">
        <v>0</v>
      </c>
      <c r="Z36" s="22">
        <v>0</v>
      </c>
      <c r="AA36" s="22">
        <v>0</v>
      </c>
      <c r="AB36" s="22">
        <v>0</v>
      </c>
      <c r="AC36" s="22">
        <v>15753325</v>
      </c>
      <c r="AD36" s="22">
        <v>1283226</v>
      </c>
      <c r="AE36" s="22">
        <v>1899686</v>
      </c>
      <c r="AF36" s="22">
        <v>0</v>
      </c>
      <c r="AG36" s="22">
        <v>0</v>
      </c>
      <c r="AH36" s="22">
        <v>1226165</v>
      </c>
      <c r="AI36" s="22">
        <v>20162402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</row>
    <row r="37" spans="1:40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8148920</v>
      </c>
      <c r="F37" s="22">
        <v>0</v>
      </c>
      <c r="G37" s="22">
        <v>0</v>
      </c>
      <c r="H37" s="22">
        <v>22737</v>
      </c>
      <c r="I37" s="22">
        <v>0</v>
      </c>
      <c r="J37" s="22">
        <v>0</v>
      </c>
      <c r="K37" s="22">
        <v>0</v>
      </c>
      <c r="L37" s="22">
        <v>0</v>
      </c>
      <c r="M37" s="22">
        <v>8171657</v>
      </c>
      <c r="N37" s="22">
        <v>-1926837</v>
      </c>
      <c r="O37" s="22">
        <v>0</v>
      </c>
      <c r="P37" s="22">
        <v>187089</v>
      </c>
      <c r="Q37" s="22">
        <v>7559</v>
      </c>
      <c r="R37" s="22">
        <v>1017990</v>
      </c>
      <c r="S37" s="22">
        <v>67696</v>
      </c>
      <c r="T37" s="22">
        <v>7525154</v>
      </c>
      <c r="U37" s="22">
        <v>6865405</v>
      </c>
      <c r="V37" s="22">
        <v>0</v>
      </c>
      <c r="W37" s="22">
        <v>289781</v>
      </c>
      <c r="X37" s="22">
        <v>378528</v>
      </c>
      <c r="Y37" s="22">
        <v>16824</v>
      </c>
      <c r="Z37" s="22">
        <v>0</v>
      </c>
      <c r="AA37" s="22">
        <v>0</v>
      </c>
      <c r="AB37" s="22">
        <v>0</v>
      </c>
      <c r="AC37" s="22">
        <v>7550538</v>
      </c>
      <c r="AD37" s="22">
        <v>940448</v>
      </c>
      <c r="AE37" s="22">
        <v>930557</v>
      </c>
      <c r="AF37" s="22">
        <v>0</v>
      </c>
      <c r="AG37" s="22">
        <v>327382</v>
      </c>
      <c r="AH37" s="22">
        <v>399359</v>
      </c>
      <c r="AI37" s="22">
        <v>10148284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</row>
    <row r="38" spans="1:40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1713797</v>
      </c>
      <c r="F38" s="22">
        <v>0</v>
      </c>
      <c r="G38" s="22">
        <v>2776</v>
      </c>
      <c r="H38" s="22">
        <v>2776</v>
      </c>
      <c r="I38" s="22">
        <v>0</v>
      </c>
      <c r="J38" s="22">
        <v>0</v>
      </c>
      <c r="K38" s="22">
        <v>0</v>
      </c>
      <c r="L38" s="22">
        <v>0</v>
      </c>
      <c r="M38" s="22">
        <v>1719349</v>
      </c>
      <c r="N38" s="22">
        <v>0</v>
      </c>
      <c r="O38" s="22">
        <v>235123</v>
      </c>
      <c r="P38" s="22">
        <v>3537293</v>
      </c>
      <c r="Q38" s="22">
        <v>0</v>
      </c>
      <c r="R38" s="22">
        <v>80173</v>
      </c>
      <c r="S38" s="22">
        <v>23625</v>
      </c>
      <c r="T38" s="22">
        <v>5595563</v>
      </c>
      <c r="U38" s="22">
        <v>1840096</v>
      </c>
      <c r="V38" s="22">
        <v>0</v>
      </c>
      <c r="W38" s="22">
        <v>307590</v>
      </c>
      <c r="X38" s="22">
        <v>100934</v>
      </c>
      <c r="Y38" s="22">
        <v>0</v>
      </c>
      <c r="Z38" s="22">
        <v>0</v>
      </c>
      <c r="AA38" s="22">
        <v>0</v>
      </c>
      <c r="AB38" s="22">
        <v>0</v>
      </c>
      <c r="AC38" s="22">
        <v>2248620</v>
      </c>
      <c r="AD38" s="22">
        <v>304395</v>
      </c>
      <c r="AE38" s="22">
        <v>2112972</v>
      </c>
      <c r="AF38" s="22">
        <v>0</v>
      </c>
      <c r="AG38" s="22">
        <v>927736</v>
      </c>
      <c r="AH38" s="22">
        <v>166729</v>
      </c>
      <c r="AI38" s="22">
        <v>5760452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</row>
    <row r="39" spans="1:40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832246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832246</v>
      </c>
      <c r="N39" s="22">
        <v>614788</v>
      </c>
      <c r="O39" s="22">
        <v>2033001</v>
      </c>
      <c r="P39" s="22">
        <v>1232834</v>
      </c>
      <c r="Q39" s="22">
        <v>0</v>
      </c>
      <c r="R39" s="22">
        <v>0</v>
      </c>
      <c r="S39" s="22">
        <v>0</v>
      </c>
      <c r="T39" s="22">
        <v>4712869</v>
      </c>
      <c r="U39" s="22">
        <v>1643894</v>
      </c>
      <c r="V39" s="22">
        <v>47733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1691627</v>
      </c>
      <c r="AD39" s="22">
        <v>151298</v>
      </c>
      <c r="AE39" s="22">
        <v>1042360</v>
      </c>
      <c r="AF39" s="22">
        <v>0</v>
      </c>
      <c r="AG39" s="22">
        <v>0</v>
      </c>
      <c r="AH39" s="22">
        <v>16907</v>
      </c>
      <c r="AI39" s="22">
        <v>2902192</v>
      </c>
      <c r="AJ39" s="22">
        <v>0</v>
      </c>
      <c r="AK39" s="22">
        <v>0</v>
      </c>
      <c r="AL39" s="22">
        <v>0</v>
      </c>
      <c r="AM39" s="22">
        <v>0</v>
      </c>
      <c r="AN39" s="22"/>
    </row>
    <row r="40" spans="1:40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1322860</v>
      </c>
      <c r="F40" s="22">
        <v>0</v>
      </c>
      <c r="G40" s="22">
        <v>479095</v>
      </c>
      <c r="H40" s="22">
        <v>74969</v>
      </c>
      <c r="I40" s="22">
        <v>0</v>
      </c>
      <c r="J40" s="22">
        <v>0</v>
      </c>
      <c r="K40" s="22">
        <v>0</v>
      </c>
      <c r="L40" s="22">
        <v>0</v>
      </c>
      <c r="M40" s="22">
        <v>1876924</v>
      </c>
      <c r="N40" s="22">
        <v>0</v>
      </c>
      <c r="O40" s="22">
        <v>24762</v>
      </c>
      <c r="P40" s="22">
        <v>649717</v>
      </c>
      <c r="Q40" s="22">
        <v>0</v>
      </c>
      <c r="R40" s="22">
        <v>0</v>
      </c>
      <c r="S40" s="22">
        <v>59515</v>
      </c>
      <c r="T40" s="22">
        <v>2610918</v>
      </c>
      <c r="U40" s="22">
        <v>3544031</v>
      </c>
      <c r="V40" s="22">
        <v>0</v>
      </c>
      <c r="W40" s="22">
        <v>395396</v>
      </c>
      <c r="X40" s="22">
        <v>13166</v>
      </c>
      <c r="Y40" s="22">
        <v>0</v>
      </c>
      <c r="Z40" s="22">
        <v>0</v>
      </c>
      <c r="AA40" s="22">
        <v>0</v>
      </c>
      <c r="AB40" s="22">
        <v>0</v>
      </c>
      <c r="AC40" s="22">
        <v>3952593</v>
      </c>
      <c r="AD40" s="22">
        <v>50792</v>
      </c>
      <c r="AE40" s="22">
        <v>153665</v>
      </c>
      <c r="AF40" s="22">
        <v>0</v>
      </c>
      <c r="AG40" s="22">
        <v>0</v>
      </c>
      <c r="AH40" s="22">
        <v>56541</v>
      </c>
      <c r="AI40" s="22">
        <v>4213591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</row>
    <row r="41" spans="1:40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12097210</v>
      </c>
      <c r="F41" s="22">
        <v>0</v>
      </c>
      <c r="G41" s="22">
        <v>103850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12201060</v>
      </c>
      <c r="N41" s="22">
        <v>12138140</v>
      </c>
      <c r="O41" s="22">
        <v>215837</v>
      </c>
      <c r="P41" s="22">
        <v>3385253</v>
      </c>
      <c r="Q41" s="22">
        <v>147311</v>
      </c>
      <c r="R41" s="22">
        <v>0</v>
      </c>
      <c r="S41" s="22">
        <v>841258</v>
      </c>
      <c r="T41" s="22">
        <v>28928859</v>
      </c>
      <c r="U41" s="22">
        <v>20182942</v>
      </c>
      <c r="V41" s="22">
        <v>0</v>
      </c>
      <c r="W41" s="22">
        <v>122206</v>
      </c>
      <c r="X41" s="22">
        <v>349120</v>
      </c>
      <c r="Y41" s="22">
        <v>0</v>
      </c>
      <c r="Z41" s="22">
        <v>250829</v>
      </c>
      <c r="AA41" s="22">
        <v>0</v>
      </c>
      <c r="AB41" s="22">
        <v>0</v>
      </c>
      <c r="AC41" s="22">
        <v>20905097</v>
      </c>
      <c r="AD41" s="22">
        <v>607338</v>
      </c>
      <c r="AE41" s="22">
        <v>2192580</v>
      </c>
      <c r="AF41" s="22">
        <v>0</v>
      </c>
      <c r="AG41" s="22">
        <v>0</v>
      </c>
      <c r="AH41" s="22">
        <v>435659</v>
      </c>
      <c r="AI41" s="22">
        <v>24140674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</row>
    <row r="42" spans="1:40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5197386</v>
      </c>
      <c r="F42" s="22">
        <v>0</v>
      </c>
      <c r="G42" s="22">
        <v>946123</v>
      </c>
      <c r="H42" s="22">
        <v>1715910</v>
      </c>
      <c r="I42" s="22">
        <v>0</v>
      </c>
      <c r="J42" s="22">
        <v>0</v>
      </c>
      <c r="K42" s="22">
        <v>0</v>
      </c>
      <c r="L42" s="22">
        <v>0</v>
      </c>
      <c r="M42" s="22">
        <v>7859419</v>
      </c>
      <c r="N42" s="22">
        <v>0</v>
      </c>
      <c r="O42" s="22">
        <v>522449</v>
      </c>
      <c r="P42" s="22">
        <v>2624303</v>
      </c>
      <c r="Q42" s="22">
        <v>0</v>
      </c>
      <c r="R42" s="22">
        <v>47789</v>
      </c>
      <c r="S42" s="22">
        <v>1180399</v>
      </c>
      <c r="T42" s="22">
        <v>12234359</v>
      </c>
      <c r="U42" s="22">
        <v>3489706</v>
      </c>
      <c r="V42" s="22">
        <v>0</v>
      </c>
      <c r="W42" s="22">
        <v>1818336</v>
      </c>
      <c r="X42" s="22">
        <v>217221</v>
      </c>
      <c r="Y42" s="22">
        <v>53441</v>
      </c>
      <c r="Z42" s="22">
        <v>0</v>
      </c>
      <c r="AA42" s="22">
        <v>0</v>
      </c>
      <c r="AB42" s="22">
        <v>0</v>
      </c>
      <c r="AC42" s="22">
        <v>5578704</v>
      </c>
      <c r="AD42" s="22">
        <v>287947</v>
      </c>
      <c r="AE42" s="22">
        <v>1174769</v>
      </c>
      <c r="AF42" s="22">
        <v>0</v>
      </c>
      <c r="AG42" s="22">
        <v>100549</v>
      </c>
      <c r="AH42" s="22">
        <v>592587</v>
      </c>
      <c r="AI42" s="22">
        <v>7734556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</row>
    <row r="43" spans="1:40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251071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251071</v>
      </c>
      <c r="N43" s="22">
        <v>1730903</v>
      </c>
      <c r="O43" s="22">
        <v>0</v>
      </c>
      <c r="P43" s="22">
        <v>756220</v>
      </c>
      <c r="Q43" s="22">
        <v>0</v>
      </c>
      <c r="R43" s="22">
        <v>0</v>
      </c>
      <c r="S43" s="22">
        <v>49015</v>
      </c>
      <c r="T43" s="22">
        <v>2787209</v>
      </c>
      <c r="U43" s="22">
        <v>538361</v>
      </c>
      <c r="V43" s="22">
        <v>0</v>
      </c>
      <c r="W43" s="22">
        <v>109994</v>
      </c>
      <c r="X43" s="22">
        <v>13338</v>
      </c>
      <c r="Y43" s="22">
        <v>0</v>
      </c>
      <c r="Z43" s="22">
        <v>0</v>
      </c>
      <c r="AA43" s="22">
        <v>0</v>
      </c>
      <c r="AB43" s="22">
        <v>0</v>
      </c>
      <c r="AC43" s="22">
        <v>661693</v>
      </c>
      <c r="AD43" s="22">
        <v>82586</v>
      </c>
      <c r="AE43" s="22">
        <v>614848</v>
      </c>
      <c r="AF43" s="22">
        <v>0</v>
      </c>
      <c r="AG43" s="22">
        <v>64294</v>
      </c>
      <c r="AH43" s="22">
        <v>27735</v>
      </c>
      <c r="AI43" s="22">
        <v>1451156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</row>
    <row r="44" spans="1:40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2775361</v>
      </c>
      <c r="F44" s="22">
        <v>0</v>
      </c>
      <c r="G44" s="22">
        <v>75127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2850488</v>
      </c>
      <c r="N44" s="22">
        <v>0</v>
      </c>
      <c r="O44" s="22">
        <v>236814</v>
      </c>
      <c r="P44" s="22">
        <v>2216375</v>
      </c>
      <c r="Q44" s="22">
        <v>0</v>
      </c>
      <c r="R44" s="22">
        <v>56638</v>
      </c>
      <c r="S44" s="22">
        <v>588748</v>
      </c>
      <c r="T44" s="22">
        <v>5949063</v>
      </c>
      <c r="U44" s="22">
        <v>2446028</v>
      </c>
      <c r="V44" s="22">
        <v>0</v>
      </c>
      <c r="W44" s="22">
        <v>159051</v>
      </c>
      <c r="X44" s="22">
        <v>53788</v>
      </c>
      <c r="Y44" s="22">
        <v>0</v>
      </c>
      <c r="Z44" s="22">
        <v>750</v>
      </c>
      <c r="AA44" s="22">
        <v>0</v>
      </c>
      <c r="AB44" s="22">
        <v>0</v>
      </c>
      <c r="AC44" s="22">
        <v>2659617</v>
      </c>
      <c r="AD44" s="22">
        <v>462908</v>
      </c>
      <c r="AE44" s="22">
        <v>1087939</v>
      </c>
      <c r="AF44" s="22">
        <v>0</v>
      </c>
      <c r="AG44" s="22">
        <v>50889</v>
      </c>
      <c r="AH44" s="22">
        <v>234448</v>
      </c>
      <c r="AI44" s="22">
        <v>4495801</v>
      </c>
      <c r="AJ44" s="22">
        <v>0</v>
      </c>
      <c r="AK44" s="22">
        <v>0</v>
      </c>
      <c r="AL44" s="22">
        <v>0</v>
      </c>
      <c r="AM44" s="22">
        <v>0</v>
      </c>
      <c r="AN44" s="22"/>
    </row>
    <row r="45" spans="1:40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5525198</v>
      </c>
      <c r="F45" s="22">
        <v>0</v>
      </c>
      <c r="G45" s="22">
        <v>1353401</v>
      </c>
      <c r="H45" s="22">
        <v>0</v>
      </c>
      <c r="I45" s="22">
        <v>0</v>
      </c>
      <c r="J45" s="22">
        <v>64632</v>
      </c>
      <c r="K45" s="22">
        <v>0</v>
      </c>
      <c r="L45" s="22">
        <v>0</v>
      </c>
      <c r="M45" s="22">
        <v>6943231</v>
      </c>
      <c r="N45" s="22">
        <v>9614072</v>
      </c>
      <c r="O45" s="22">
        <v>361338</v>
      </c>
      <c r="P45" s="22">
        <v>2633981</v>
      </c>
      <c r="Q45" s="22">
        <v>1087013</v>
      </c>
      <c r="R45" s="22">
        <v>81176</v>
      </c>
      <c r="S45" s="22">
        <v>887463</v>
      </c>
      <c r="T45" s="22">
        <v>21608274</v>
      </c>
      <c r="U45" s="22">
        <v>10447048</v>
      </c>
      <c r="V45" s="22">
        <v>0</v>
      </c>
      <c r="W45" s="22">
        <v>1431011</v>
      </c>
      <c r="X45" s="22">
        <v>22557</v>
      </c>
      <c r="Y45" s="22">
        <v>0</v>
      </c>
      <c r="Z45" s="22">
        <v>52209</v>
      </c>
      <c r="AA45" s="22">
        <v>0</v>
      </c>
      <c r="AB45" s="22">
        <v>0</v>
      </c>
      <c r="AC45" s="22">
        <v>11952825</v>
      </c>
      <c r="AD45" s="22">
        <v>1315916</v>
      </c>
      <c r="AE45" s="22">
        <v>2184304</v>
      </c>
      <c r="AF45" s="22">
        <v>0</v>
      </c>
      <c r="AG45" s="22">
        <v>137644</v>
      </c>
      <c r="AH45" s="22">
        <v>1383750</v>
      </c>
      <c r="AI45" s="22">
        <v>16974439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</row>
    <row r="46" spans="1:40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1293611</v>
      </c>
      <c r="F46" s="22">
        <v>0</v>
      </c>
      <c r="G46" s="22">
        <v>95846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1389457</v>
      </c>
      <c r="N46" s="22">
        <v>-70080</v>
      </c>
      <c r="O46" s="22">
        <v>224885</v>
      </c>
      <c r="P46" s="22">
        <v>1410253</v>
      </c>
      <c r="Q46" s="22">
        <v>0</v>
      </c>
      <c r="R46" s="22">
        <v>23678</v>
      </c>
      <c r="S46" s="22">
        <v>757494</v>
      </c>
      <c r="T46" s="22">
        <v>3735687</v>
      </c>
      <c r="U46" s="22">
        <v>955082</v>
      </c>
      <c r="V46" s="22">
        <v>0</v>
      </c>
      <c r="W46" s="22">
        <v>163037</v>
      </c>
      <c r="X46" s="22">
        <v>31428</v>
      </c>
      <c r="Y46" s="22">
        <v>0</v>
      </c>
      <c r="Z46" s="22">
        <v>23204</v>
      </c>
      <c r="AA46" s="22">
        <v>0</v>
      </c>
      <c r="AB46" s="22">
        <v>0</v>
      </c>
      <c r="AC46" s="22">
        <v>1172751</v>
      </c>
      <c r="AD46" s="22">
        <v>361983</v>
      </c>
      <c r="AE46" s="22">
        <v>670799</v>
      </c>
      <c r="AF46" s="22">
        <v>0</v>
      </c>
      <c r="AG46" s="22">
        <v>40940</v>
      </c>
      <c r="AH46" s="22">
        <v>269027</v>
      </c>
      <c r="AI46" s="22">
        <v>2515500</v>
      </c>
      <c r="AJ46" s="22">
        <v>0</v>
      </c>
      <c r="AK46" s="22">
        <v>0</v>
      </c>
      <c r="AL46" s="22">
        <v>0</v>
      </c>
      <c r="AM46" s="22">
        <v>0</v>
      </c>
      <c r="AN46" s="22"/>
    </row>
    <row r="47" spans="1:40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27235349</v>
      </c>
      <c r="F47" s="22">
        <v>0</v>
      </c>
      <c r="G47" s="22">
        <v>790029</v>
      </c>
      <c r="H47" s="22">
        <v>388064</v>
      </c>
      <c r="I47" s="22">
        <v>0</v>
      </c>
      <c r="J47" s="22">
        <v>0</v>
      </c>
      <c r="K47" s="22">
        <v>0</v>
      </c>
      <c r="L47" s="22">
        <v>0</v>
      </c>
      <c r="M47" s="22">
        <v>28413442</v>
      </c>
      <c r="N47" s="22">
        <v>2945195</v>
      </c>
      <c r="O47" s="22">
        <v>917708</v>
      </c>
      <c r="P47" s="22">
        <v>9913255</v>
      </c>
      <c r="Q47" s="22">
        <v>2142955</v>
      </c>
      <c r="R47" s="22">
        <v>3733199</v>
      </c>
      <c r="S47" s="22">
        <v>2274665</v>
      </c>
      <c r="T47" s="22">
        <v>50340419</v>
      </c>
      <c r="U47" s="22">
        <v>17842859</v>
      </c>
      <c r="V47" s="22">
        <v>0</v>
      </c>
      <c r="W47" s="22">
        <v>128597</v>
      </c>
      <c r="X47" s="22">
        <v>125523</v>
      </c>
      <c r="Y47" s="22">
        <v>119745</v>
      </c>
      <c r="Z47" s="22">
        <v>12607</v>
      </c>
      <c r="AA47" s="22">
        <v>0</v>
      </c>
      <c r="AB47" s="22">
        <v>0</v>
      </c>
      <c r="AC47" s="22">
        <v>18229331</v>
      </c>
      <c r="AD47" s="22">
        <v>2493466</v>
      </c>
      <c r="AE47" s="22">
        <v>4780648</v>
      </c>
      <c r="AF47" s="22">
        <v>0</v>
      </c>
      <c r="AG47" s="22">
        <v>2583135</v>
      </c>
      <c r="AH47" s="22">
        <v>1716251</v>
      </c>
      <c r="AI47" s="22">
        <v>29802831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</row>
    <row r="48" spans="1:40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7022025</v>
      </c>
      <c r="F48" s="22">
        <v>0</v>
      </c>
      <c r="G48" s="22">
        <v>1570943</v>
      </c>
      <c r="H48" s="22">
        <v>1030125</v>
      </c>
      <c r="I48" s="22">
        <v>0</v>
      </c>
      <c r="J48" s="22">
        <v>0</v>
      </c>
      <c r="K48" s="22">
        <v>0</v>
      </c>
      <c r="L48" s="22">
        <v>0</v>
      </c>
      <c r="M48" s="22">
        <v>9623093</v>
      </c>
      <c r="N48" s="22">
        <v>22560795</v>
      </c>
      <c r="O48" s="22">
        <v>5959521</v>
      </c>
      <c r="P48" s="22">
        <v>1334398</v>
      </c>
      <c r="Q48" s="22">
        <v>70448</v>
      </c>
      <c r="R48" s="22">
        <v>89260</v>
      </c>
      <c r="S48" s="22">
        <v>1556013</v>
      </c>
      <c r="T48" s="22">
        <v>41193528</v>
      </c>
      <c r="U48" s="22">
        <v>14177368</v>
      </c>
      <c r="V48" s="22">
        <v>0</v>
      </c>
      <c r="W48" s="22">
        <v>2333718</v>
      </c>
      <c r="X48" s="22">
        <v>1068168</v>
      </c>
      <c r="Y48" s="22">
        <v>0</v>
      </c>
      <c r="Z48" s="22">
        <v>0</v>
      </c>
      <c r="AA48" s="22">
        <v>0</v>
      </c>
      <c r="AB48" s="22">
        <v>0</v>
      </c>
      <c r="AC48" s="22">
        <v>17579254</v>
      </c>
      <c r="AD48" s="22">
        <v>3454409</v>
      </c>
      <c r="AE48" s="22">
        <v>2562059</v>
      </c>
      <c r="AF48" s="22">
        <v>0</v>
      </c>
      <c r="AG48" s="22">
        <v>148577</v>
      </c>
      <c r="AH48" s="22">
        <v>1324737</v>
      </c>
      <c r="AI48" s="22">
        <v>25069036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</row>
    <row r="49" spans="1:40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713818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713818</v>
      </c>
      <c r="N49" s="22">
        <v>1536666</v>
      </c>
      <c r="O49" s="22">
        <v>24223</v>
      </c>
      <c r="P49" s="22">
        <v>957851</v>
      </c>
      <c r="Q49" s="22">
        <v>0</v>
      </c>
      <c r="R49" s="22">
        <v>113990</v>
      </c>
      <c r="S49" s="22">
        <v>4874115</v>
      </c>
      <c r="T49" s="22">
        <v>8220663</v>
      </c>
      <c r="U49" s="22">
        <v>2766978</v>
      </c>
      <c r="V49" s="22">
        <v>0</v>
      </c>
      <c r="W49" s="22">
        <v>874843</v>
      </c>
      <c r="X49" s="22">
        <v>39528</v>
      </c>
      <c r="Y49" s="22">
        <v>0</v>
      </c>
      <c r="Z49" s="22">
        <v>0</v>
      </c>
      <c r="AA49" s="22">
        <v>0</v>
      </c>
      <c r="AB49" s="22">
        <v>0</v>
      </c>
      <c r="AC49" s="22">
        <v>3681349</v>
      </c>
      <c r="AD49" s="22">
        <v>507969</v>
      </c>
      <c r="AE49" s="22">
        <v>698329</v>
      </c>
      <c r="AF49" s="22">
        <v>0</v>
      </c>
      <c r="AG49" s="22">
        <v>144975</v>
      </c>
      <c r="AH49" s="22">
        <v>1013269</v>
      </c>
      <c r="AI49" s="22">
        <v>6045891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</row>
    <row r="50" spans="1:40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1454399</v>
      </c>
      <c r="F50" s="22">
        <v>0</v>
      </c>
      <c r="G50" s="22">
        <v>0</v>
      </c>
      <c r="H50" s="22">
        <v>0</v>
      </c>
      <c r="I50" s="22">
        <v>0</v>
      </c>
      <c r="J50" s="22">
        <v>90000</v>
      </c>
      <c r="K50" s="22">
        <v>0</v>
      </c>
      <c r="L50" s="22">
        <v>0</v>
      </c>
      <c r="M50" s="22">
        <v>1544399</v>
      </c>
      <c r="N50" s="22">
        <v>0</v>
      </c>
      <c r="O50" s="22">
        <v>273367</v>
      </c>
      <c r="P50" s="22">
        <v>2841678</v>
      </c>
      <c r="Q50" s="22">
        <v>518800</v>
      </c>
      <c r="R50" s="22">
        <v>122925</v>
      </c>
      <c r="S50" s="22">
        <v>896985</v>
      </c>
      <c r="T50" s="22">
        <v>6198154</v>
      </c>
      <c r="U50" s="22">
        <v>2320409</v>
      </c>
      <c r="V50" s="22">
        <v>0</v>
      </c>
      <c r="W50" s="22">
        <v>16289</v>
      </c>
      <c r="X50" s="22">
        <v>85560</v>
      </c>
      <c r="Y50" s="22">
        <v>0</v>
      </c>
      <c r="Z50" s="22">
        <v>87631</v>
      </c>
      <c r="AA50" s="22">
        <v>0</v>
      </c>
      <c r="AB50" s="22">
        <v>0</v>
      </c>
      <c r="AC50" s="22">
        <v>2509889</v>
      </c>
      <c r="AD50" s="22">
        <v>455112</v>
      </c>
      <c r="AE50" s="22">
        <v>1833697</v>
      </c>
      <c r="AF50" s="22">
        <v>0</v>
      </c>
      <c r="AG50" s="22">
        <v>126580</v>
      </c>
      <c r="AH50" s="22">
        <v>364023</v>
      </c>
      <c r="AI50" s="22">
        <v>5289301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</row>
    <row r="51" spans="1:40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14716789</v>
      </c>
      <c r="F51" s="22">
        <v>0</v>
      </c>
      <c r="G51" s="22">
        <v>768160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15484949</v>
      </c>
      <c r="N51" s="22">
        <v>0</v>
      </c>
      <c r="O51" s="22">
        <v>1573218</v>
      </c>
      <c r="P51" s="22">
        <v>4486484</v>
      </c>
      <c r="Q51" s="22">
        <v>324100</v>
      </c>
      <c r="R51" s="22">
        <v>438478</v>
      </c>
      <c r="S51" s="22">
        <v>1354751</v>
      </c>
      <c r="T51" s="22">
        <v>23661980</v>
      </c>
      <c r="U51" s="22">
        <v>17153296</v>
      </c>
      <c r="V51" s="22">
        <v>0</v>
      </c>
      <c r="W51" s="22">
        <v>196159</v>
      </c>
      <c r="X51" s="22">
        <v>235992</v>
      </c>
      <c r="Y51" s="22">
        <v>19703</v>
      </c>
      <c r="Z51" s="22">
        <v>0</v>
      </c>
      <c r="AA51" s="22">
        <v>0</v>
      </c>
      <c r="AB51" s="22">
        <v>0</v>
      </c>
      <c r="AC51" s="22">
        <v>17605150</v>
      </c>
      <c r="AD51" s="22">
        <v>419593</v>
      </c>
      <c r="AE51" s="22">
        <v>3680699</v>
      </c>
      <c r="AF51" s="22">
        <v>0</v>
      </c>
      <c r="AG51" s="22">
        <v>589170</v>
      </c>
      <c r="AH51" s="22">
        <v>629441</v>
      </c>
      <c r="AI51" s="22">
        <v>22924053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</row>
    <row r="52" spans="1:40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458614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458614</v>
      </c>
      <c r="N52" s="22">
        <v>351621</v>
      </c>
      <c r="O52" s="22">
        <v>0</v>
      </c>
      <c r="P52" s="22">
        <v>2498602</v>
      </c>
      <c r="Q52" s="22">
        <v>0</v>
      </c>
      <c r="R52" s="22">
        <v>0</v>
      </c>
      <c r="S52" s="22">
        <v>239740</v>
      </c>
      <c r="T52" s="22">
        <v>3548577</v>
      </c>
      <c r="U52" s="22">
        <v>1471447</v>
      </c>
      <c r="V52" s="22">
        <v>0</v>
      </c>
      <c r="W52" s="22">
        <v>179703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1651150</v>
      </c>
      <c r="AD52" s="22">
        <v>97549</v>
      </c>
      <c r="AE52" s="22">
        <v>1041420</v>
      </c>
      <c r="AF52" s="22">
        <v>0</v>
      </c>
      <c r="AG52" s="22">
        <v>0</v>
      </c>
      <c r="AH52" s="22">
        <v>128757</v>
      </c>
      <c r="AI52" s="22">
        <v>2918876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</row>
    <row r="53" spans="1:40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4106285</v>
      </c>
      <c r="F53" s="22">
        <v>0</v>
      </c>
      <c r="G53" s="22">
        <v>0</v>
      </c>
      <c r="H53" s="22">
        <v>132152</v>
      </c>
      <c r="I53" s="22">
        <v>140706</v>
      </c>
      <c r="J53" s="22">
        <v>0</v>
      </c>
      <c r="K53" s="22">
        <v>0</v>
      </c>
      <c r="L53" s="22">
        <v>0</v>
      </c>
      <c r="M53" s="22">
        <v>4379143</v>
      </c>
      <c r="N53" s="22">
        <v>6235077</v>
      </c>
      <c r="O53" s="22">
        <v>201405</v>
      </c>
      <c r="P53" s="22">
        <v>2054378</v>
      </c>
      <c r="Q53" s="22">
        <v>1436680</v>
      </c>
      <c r="R53" s="22">
        <v>646813</v>
      </c>
      <c r="S53" s="22">
        <v>1611872</v>
      </c>
      <c r="T53" s="22">
        <v>16565368</v>
      </c>
      <c r="U53" s="22">
        <v>12687034</v>
      </c>
      <c r="V53" s="22">
        <v>0</v>
      </c>
      <c r="W53" s="22">
        <v>651165</v>
      </c>
      <c r="X53" s="22">
        <v>614804</v>
      </c>
      <c r="Y53" s="22">
        <v>114319</v>
      </c>
      <c r="Z53" s="22">
        <v>0</v>
      </c>
      <c r="AA53" s="22">
        <v>0</v>
      </c>
      <c r="AB53" s="22">
        <v>0</v>
      </c>
      <c r="AC53" s="22">
        <v>14067322</v>
      </c>
      <c r="AD53" s="22">
        <v>765371</v>
      </c>
      <c r="AE53" s="22">
        <v>761275</v>
      </c>
      <c r="AF53" s="22">
        <v>0</v>
      </c>
      <c r="AG53" s="22">
        <v>346804</v>
      </c>
      <c r="AH53" s="22">
        <v>939046</v>
      </c>
      <c r="AI53" s="22">
        <v>16879818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</row>
    <row r="54" spans="1:40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1409528</v>
      </c>
      <c r="F54" s="22">
        <v>0</v>
      </c>
      <c r="G54" s="22">
        <v>532430</v>
      </c>
      <c r="H54" s="22">
        <v>137768</v>
      </c>
      <c r="I54" s="22">
        <v>0</v>
      </c>
      <c r="J54" s="22">
        <v>0</v>
      </c>
      <c r="K54" s="22">
        <v>0</v>
      </c>
      <c r="L54" s="22">
        <v>0</v>
      </c>
      <c r="M54" s="22">
        <v>2079726</v>
      </c>
      <c r="N54" s="22">
        <v>6471100</v>
      </c>
      <c r="O54" s="22">
        <v>0</v>
      </c>
      <c r="P54" s="22">
        <v>2122046</v>
      </c>
      <c r="Q54" s="22">
        <v>0</v>
      </c>
      <c r="R54" s="22">
        <v>30570</v>
      </c>
      <c r="S54" s="22">
        <v>580932</v>
      </c>
      <c r="T54" s="22">
        <v>11284374</v>
      </c>
      <c r="U54" s="22">
        <v>4197080</v>
      </c>
      <c r="V54" s="22">
        <v>0</v>
      </c>
      <c r="W54" s="22">
        <v>389180</v>
      </c>
      <c r="X54" s="22">
        <v>311468</v>
      </c>
      <c r="Y54" s="22">
        <v>0</v>
      </c>
      <c r="Z54" s="22">
        <v>0</v>
      </c>
      <c r="AA54" s="22">
        <v>0</v>
      </c>
      <c r="AB54" s="22">
        <v>0</v>
      </c>
      <c r="AC54" s="22">
        <v>4897728</v>
      </c>
      <c r="AD54" s="22">
        <v>1146514</v>
      </c>
      <c r="AE54" s="22">
        <v>1018407</v>
      </c>
      <c r="AF54" s="22">
        <v>0</v>
      </c>
      <c r="AG54" s="22">
        <v>103002</v>
      </c>
      <c r="AH54" s="22">
        <v>489223</v>
      </c>
      <c r="AI54" s="22">
        <v>7654874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</row>
    <row r="55" spans="1:40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5563763</v>
      </c>
      <c r="F55" s="22">
        <v>0</v>
      </c>
      <c r="G55" s="22">
        <v>12413212</v>
      </c>
      <c r="H55" s="22">
        <v>1319898</v>
      </c>
      <c r="I55" s="22">
        <v>2759518</v>
      </c>
      <c r="J55" s="22">
        <v>0</v>
      </c>
      <c r="K55" s="22">
        <v>0</v>
      </c>
      <c r="L55" s="22">
        <v>0</v>
      </c>
      <c r="M55" s="22">
        <v>22056391</v>
      </c>
      <c r="N55" s="22">
        <v>0</v>
      </c>
      <c r="O55" s="22">
        <v>247572</v>
      </c>
      <c r="P55" s="22">
        <v>2808023</v>
      </c>
      <c r="Q55" s="22">
        <v>0</v>
      </c>
      <c r="R55" s="22">
        <v>55217</v>
      </c>
      <c r="S55" s="22">
        <v>943085</v>
      </c>
      <c r="T55" s="22">
        <v>26110288</v>
      </c>
      <c r="U55" s="22">
        <v>4472515</v>
      </c>
      <c r="V55" s="22">
        <v>0</v>
      </c>
      <c r="W55" s="22">
        <v>298272</v>
      </c>
      <c r="X55" s="22">
        <v>523754</v>
      </c>
      <c r="Y55" s="22">
        <v>224315</v>
      </c>
      <c r="Z55" s="22">
        <v>0</v>
      </c>
      <c r="AA55" s="22">
        <v>0</v>
      </c>
      <c r="AB55" s="22">
        <v>0</v>
      </c>
      <c r="AC55" s="22">
        <v>5518856</v>
      </c>
      <c r="AD55" s="22">
        <v>130877</v>
      </c>
      <c r="AE55" s="22">
        <v>1506162</v>
      </c>
      <c r="AF55" s="22">
        <v>0</v>
      </c>
      <c r="AG55" s="22">
        <v>6860</v>
      </c>
      <c r="AH55" s="22">
        <v>619278</v>
      </c>
      <c r="AI55" s="22">
        <v>7782033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</row>
    <row r="56" spans="1:40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450166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450166</v>
      </c>
      <c r="N56" s="22">
        <v>1367512</v>
      </c>
      <c r="O56" s="22">
        <v>147127</v>
      </c>
      <c r="P56" s="22">
        <v>2103864</v>
      </c>
      <c r="Q56" s="22">
        <v>0</v>
      </c>
      <c r="R56" s="22">
        <v>0</v>
      </c>
      <c r="S56" s="22">
        <v>128711</v>
      </c>
      <c r="T56" s="22">
        <v>4197380</v>
      </c>
      <c r="U56" s="22">
        <v>520091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520091</v>
      </c>
      <c r="AD56" s="22">
        <v>239769</v>
      </c>
      <c r="AE56" s="22">
        <v>798415</v>
      </c>
      <c r="AF56" s="22">
        <v>0</v>
      </c>
      <c r="AG56" s="22">
        <v>38769</v>
      </c>
      <c r="AH56" s="22">
        <v>224498</v>
      </c>
      <c r="AI56" s="22">
        <v>1821542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</row>
    <row r="57" spans="1:40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7902302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7902302</v>
      </c>
      <c r="N57" s="22">
        <v>702022</v>
      </c>
      <c r="O57" s="22">
        <v>9146</v>
      </c>
      <c r="P57" s="22">
        <v>5335984</v>
      </c>
      <c r="Q57" s="22">
        <v>366185</v>
      </c>
      <c r="R57" s="22">
        <v>143831</v>
      </c>
      <c r="S57" s="22">
        <v>258427</v>
      </c>
      <c r="T57" s="22">
        <v>14717897</v>
      </c>
      <c r="U57" s="22">
        <v>11169118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11169118</v>
      </c>
      <c r="AD57" s="22">
        <v>356847</v>
      </c>
      <c r="AE57" s="22">
        <v>1917581</v>
      </c>
      <c r="AF57" s="22">
        <v>0</v>
      </c>
      <c r="AG57" s="22">
        <v>222809</v>
      </c>
      <c r="AH57" s="22">
        <v>543034</v>
      </c>
      <c r="AI57" s="22">
        <v>14209389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</row>
    <row r="58" spans="1:40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1385871</v>
      </c>
      <c r="F58" s="22">
        <v>0</v>
      </c>
      <c r="G58" s="22">
        <v>0</v>
      </c>
      <c r="H58" s="22">
        <v>5280</v>
      </c>
      <c r="I58" s="22">
        <v>0</v>
      </c>
      <c r="J58" s="22">
        <v>0</v>
      </c>
      <c r="K58" s="22">
        <v>0</v>
      </c>
      <c r="L58" s="22">
        <v>0</v>
      </c>
      <c r="M58" s="22">
        <v>1391151</v>
      </c>
      <c r="N58" s="22">
        <v>10294440</v>
      </c>
      <c r="O58" s="22">
        <v>13989</v>
      </c>
      <c r="P58" s="22">
        <v>1988576</v>
      </c>
      <c r="Q58" s="22">
        <v>0</v>
      </c>
      <c r="R58" s="22">
        <v>68582</v>
      </c>
      <c r="S58" s="22">
        <v>1502794</v>
      </c>
      <c r="T58" s="22">
        <v>15259532</v>
      </c>
      <c r="U58" s="22">
        <v>4564966</v>
      </c>
      <c r="V58" s="22">
        <v>0</v>
      </c>
      <c r="W58" s="22">
        <v>914846</v>
      </c>
      <c r="X58" s="22">
        <v>201481</v>
      </c>
      <c r="Y58" s="22">
        <v>255463</v>
      </c>
      <c r="Z58" s="22">
        <v>1925</v>
      </c>
      <c r="AA58" s="22">
        <v>10192</v>
      </c>
      <c r="AB58" s="22">
        <v>0</v>
      </c>
      <c r="AC58" s="22">
        <v>5948873</v>
      </c>
      <c r="AD58" s="22">
        <v>382630</v>
      </c>
      <c r="AE58" s="22">
        <v>1134049</v>
      </c>
      <c r="AF58" s="22">
        <v>0</v>
      </c>
      <c r="AG58" s="22">
        <v>88838</v>
      </c>
      <c r="AH58" s="22">
        <v>746349</v>
      </c>
      <c r="AI58" s="22">
        <v>8300739</v>
      </c>
      <c r="AJ58" s="22">
        <v>0</v>
      </c>
      <c r="AK58" s="22">
        <v>0</v>
      </c>
      <c r="AL58" s="22">
        <v>0</v>
      </c>
      <c r="AM58" s="22">
        <v>0</v>
      </c>
      <c r="AN58" s="22"/>
    </row>
    <row r="59" spans="1:40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208972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208972</v>
      </c>
      <c r="N59" s="22">
        <v>0</v>
      </c>
      <c r="O59" s="22">
        <v>30693</v>
      </c>
      <c r="P59" s="22">
        <v>963189</v>
      </c>
      <c r="Q59" s="22">
        <v>0</v>
      </c>
      <c r="R59" s="22">
        <v>0</v>
      </c>
      <c r="S59" s="22">
        <v>97463</v>
      </c>
      <c r="T59" s="22">
        <v>1300317</v>
      </c>
      <c r="U59" s="22">
        <v>1680348</v>
      </c>
      <c r="V59" s="22">
        <v>0</v>
      </c>
      <c r="W59" s="22">
        <v>1413120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3093468</v>
      </c>
      <c r="AD59" s="22">
        <v>120800</v>
      </c>
      <c r="AE59" s="22">
        <v>459737</v>
      </c>
      <c r="AF59" s="22">
        <v>0</v>
      </c>
      <c r="AG59" s="22">
        <v>0</v>
      </c>
      <c r="AH59" s="22">
        <v>190168</v>
      </c>
      <c r="AI59" s="22">
        <v>3864173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</row>
    <row r="60" spans="1:40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4420358</v>
      </c>
      <c r="F60" s="22">
        <v>0</v>
      </c>
      <c r="G60" s="22">
        <v>4693403</v>
      </c>
      <c r="H60" s="22">
        <v>8053870</v>
      </c>
      <c r="I60" s="22">
        <v>2054397</v>
      </c>
      <c r="J60" s="22">
        <v>0</v>
      </c>
      <c r="K60" s="22">
        <v>0</v>
      </c>
      <c r="L60" s="22">
        <v>0</v>
      </c>
      <c r="M60" s="22">
        <v>19222028</v>
      </c>
      <c r="N60" s="22">
        <v>-25846925</v>
      </c>
      <c r="O60" s="22">
        <v>22206513</v>
      </c>
      <c r="P60" s="22">
        <v>521427</v>
      </c>
      <c r="Q60" s="22">
        <v>2644</v>
      </c>
      <c r="R60" s="22">
        <v>4293650</v>
      </c>
      <c r="S60" s="22">
        <v>285230</v>
      </c>
      <c r="T60" s="22">
        <v>20684567</v>
      </c>
      <c r="U60" s="22">
        <v>20909611</v>
      </c>
      <c r="V60" s="22">
        <v>0</v>
      </c>
      <c r="W60" s="22">
        <v>4383718</v>
      </c>
      <c r="X60" s="22">
        <v>1213970</v>
      </c>
      <c r="Y60" s="22">
        <v>159500</v>
      </c>
      <c r="Z60" s="22">
        <v>0</v>
      </c>
      <c r="AA60" s="22">
        <v>0</v>
      </c>
      <c r="AB60" s="22">
        <v>0</v>
      </c>
      <c r="AC60" s="22">
        <v>26666799</v>
      </c>
      <c r="AD60" s="22">
        <v>1024942</v>
      </c>
      <c r="AE60" s="22">
        <v>550849</v>
      </c>
      <c r="AF60" s="22">
        <v>0</v>
      </c>
      <c r="AG60" s="22">
        <v>1033199</v>
      </c>
      <c r="AH60" s="22">
        <v>377600</v>
      </c>
      <c r="AI60" s="22">
        <v>29653389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</row>
    <row r="61" spans="1:40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21763381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21763381</v>
      </c>
      <c r="N61" s="22">
        <v>11621697</v>
      </c>
      <c r="O61" s="22">
        <v>883289</v>
      </c>
      <c r="P61" s="22">
        <v>3090881</v>
      </c>
      <c r="Q61" s="22">
        <v>0</v>
      </c>
      <c r="R61" s="22">
        <v>184964</v>
      </c>
      <c r="S61" s="22">
        <v>2022348</v>
      </c>
      <c r="T61" s="22">
        <v>39566560</v>
      </c>
      <c r="U61" s="22">
        <v>7433428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7433428</v>
      </c>
      <c r="AD61" s="22">
        <v>2621551</v>
      </c>
      <c r="AE61" s="22">
        <v>1734342</v>
      </c>
      <c r="AF61" s="22">
        <v>0</v>
      </c>
      <c r="AG61" s="22">
        <v>274448</v>
      </c>
      <c r="AH61" s="22">
        <v>869853</v>
      </c>
      <c r="AI61" s="22">
        <v>12933622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</row>
    <row r="62" spans="1:40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416995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416995</v>
      </c>
      <c r="N62" s="22">
        <v>1889588</v>
      </c>
      <c r="O62" s="22">
        <v>0</v>
      </c>
      <c r="P62" s="22">
        <v>1656195</v>
      </c>
      <c r="Q62" s="22">
        <v>44649</v>
      </c>
      <c r="R62" s="22">
        <v>0</v>
      </c>
      <c r="S62" s="22">
        <v>192375</v>
      </c>
      <c r="T62" s="22">
        <v>4199802</v>
      </c>
      <c r="U62" s="22">
        <v>687867</v>
      </c>
      <c r="V62" s="22">
        <v>0</v>
      </c>
      <c r="W62" s="22">
        <v>264209</v>
      </c>
      <c r="X62" s="22">
        <v>72</v>
      </c>
      <c r="Y62" s="22">
        <v>0</v>
      </c>
      <c r="Z62" s="22">
        <v>0</v>
      </c>
      <c r="AA62" s="22">
        <v>0</v>
      </c>
      <c r="AB62" s="22">
        <v>0</v>
      </c>
      <c r="AC62" s="22">
        <v>952148</v>
      </c>
      <c r="AD62" s="22">
        <v>114446</v>
      </c>
      <c r="AE62" s="22">
        <v>723036</v>
      </c>
      <c r="AF62" s="22">
        <v>0</v>
      </c>
      <c r="AG62" s="22">
        <v>29333</v>
      </c>
      <c r="AH62" s="22">
        <v>352265</v>
      </c>
      <c r="AI62" s="22">
        <v>2171228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</row>
    <row r="63" spans="1:40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5638220</v>
      </c>
      <c r="F63" s="22">
        <v>0</v>
      </c>
      <c r="G63" s="22">
        <v>0</v>
      </c>
      <c r="H63" s="22">
        <v>6225746</v>
      </c>
      <c r="I63" s="22">
        <v>14400</v>
      </c>
      <c r="J63" s="22">
        <v>0</v>
      </c>
      <c r="K63" s="22">
        <v>0</v>
      </c>
      <c r="L63" s="22">
        <v>0</v>
      </c>
      <c r="M63" s="22">
        <v>11878366</v>
      </c>
      <c r="N63" s="22">
        <v>14943089</v>
      </c>
      <c r="O63" s="22">
        <v>631035</v>
      </c>
      <c r="P63" s="22">
        <v>3060850</v>
      </c>
      <c r="Q63" s="22">
        <v>92093</v>
      </c>
      <c r="R63" s="22">
        <v>1053246</v>
      </c>
      <c r="S63" s="22">
        <v>1328004</v>
      </c>
      <c r="T63" s="22">
        <v>32986683</v>
      </c>
      <c r="U63" s="22">
        <v>10771185</v>
      </c>
      <c r="V63" s="22">
        <v>0</v>
      </c>
      <c r="W63" s="22">
        <v>1165204</v>
      </c>
      <c r="X63" s="22">
        <v>879487</v>
      </c>
      <c r="Y63" s="22">
        <v>806461</v>
      </c>
      <c r="Z63" s="22">
        <v>0</v>
      </c>
      <c r="AA63" s="22">
        <v>0</v>
      </c>
      <c r="AB63" s="22">
        <v>0</v>
      </c>
      <c r="AC63" s="22">
        <v>13622337</v>
      </c>
      <c r="AD63" s="22">
        <v>1571593</v>
      </c>
      <c r="AE63" s="22">
        <v>2715703</v>
      </c>
      <c r="AF63" s="22">
        <v>0</v>
      </c>
      <c r="AG63" s="22">
        <v>807261</v>
      </c>
      <c r="AH63" s="22">
        <v>1447965</v>
      </c>
      <c r="AI63" s="22">
        <v>20164859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</row>
    <row r="64" spans="1:40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62637</v>
      </c>
      <c r="F64" s="22">
        <v>0</v>
      </c>
      <c r="G64" s="22">
        <v>103539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166176</v>
      </c>
      <c r="N64" s="22">
        <v>0</v>
      </c>
      <c r="O64" s="22">
        <v>0</v>
      </c>
      <c r="P64" s="22">
        <v>775426</v>
      </c>
      <c r="Q64" s="22">
        <v>0</v>
      </c>
      <c r="R64" s="22">
        <v>0</v>
      </c>
      <c r="S64" s="22">
        <v>185262</v>
      </c>
      <c r="T64" s="22">
        <v>1126864</v>
      </c>
      <c r="U64" s="22">
        <v>290253</v>
      </c>
      <c r="V64" s="22">
        <v>0</v>
      </c>
      <c r="W64" s="22">
        <v>4254</v>
      </c>
      <c r="X64" s="22">
        <v>10513</v>
      </c>
      <c r="Y64" s="22">
        <v>8717</v>
      </c>
      <c r="Z64" s="22">
        <v>0</v>
      </c>
      <c r="AA64" s="22">
        <v>0</v>
      </c>
      <c r="AB64" s="22">
        <v>0</v>
      </c>
      <c r="AC64" s="22">
        <v>313737</v>
      </c>
      <c r="AD64" s="22">
        <v>71707</v>
      </c>
      <c r="AE64" s="22">
        <v>469859</v>
      </c>
      <c r="AF64" s="22">
        <v>0</v>
      </c>
      <c r="AG64" s="22">
        <v>20968</v>
      </c>
      <c r="AH64" s="22">
        <v>117467</v>
      </c>
      <c r="AI64" s="22">
        <v>993738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</row>
    <row r="65" spans="1:40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1453191</v>
      </c>
      <c r="F65" s="22">
        <v>0</v>
      </c>
      <c r="G65" s="22">
        <v>5960425</v>
      </c>
      <c r="H65" s="22">
        <v>8817170</v>
      </c>
      <c r="I65" s="22">
        <v>0</v>
      </c>
      <c r="J65" s="22">
        <v>0</v>
      </c>
      <c r="K65" s="22">
        <v>0</v>
      </c>
      <c r="L65" s="22">
        <v>0</v>
      </c>
      <c r="M65" s="22">
        <v>16230786</v>
      </c>
      <c r="N65" s="22">
        <v>-12629742</v>
      </c>
      <c r="O65" s="22">
        <v>0</v>
      </c>
      <c r="P65" s="22">
        <v>142844</v>
      </c>
      <c r="Q65" s="22">
        <v>0</v>
      </c>
      <c r="R65" s="22">
        <v>9739</v>
      </c>
      <c r="S65" s="22">
        <v>59120</v>
      </c>
      <c r="T65" s="22">
        <v>3812747</v>
      </c>
      <c r="U65" s="22">
        <v>2017358</v>
      </c>
      <c r="V65" s="22">
        <v>0</v>
      </c>
      <c r="W65" s="22">
        <v>693119</v>
      </c>
      <c r="X65" s="22">
        <v>151221</v>
      </c>
      <c r="Y65" s="22">
        <v>0</v>
      </c>
      <c r="Z65" s="22">
        <v>0</v>
      </c>
      <c r="AA65" s="22">
        <v>0</v>
      </c>
      <c r="AB65" s="22">
        <v>0</v>
      </c>
      <c r="AC65" s="22">
        <v>2861698</v>
      </c>
      <c r="AD65" s="22">
        <v>172997</v>
      </c>
      <c r="AE65" s="22">
        <v>592849</v>
      </c>
      <c r="AF65" s="22">
        <v>0</v>
      </c>
      <c r="AG65" s="22">
        <v>23595</v>
      </c>
      <c r="AH65" s="22">
        <v>122946</v>
      </c>
      <c r="AI65" s="22">
        <v>3774085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</row>
    <row r="66" spans="1:40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2080783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2080783</v>
      </c>
      <c r="N66" s="22">
        <v>400141</v>
      </c>
      <c r="O66" s="22">
        <v>1871730</v>
      </c>
      <c r="P66" s="22">
        <v>3240756</v>
      </c>
      <c r="Q66" s="22">
        <v>250000</v>
      </c>
      <c r="R66" s="22">
        <v>0</v>
      </c>
      <c r="S66" s="22">
        <v>1222778</v>
      </c>
      <c r="T66" s="22">
        <v>9066188</v>
      </c>
      <c r="U66" s="22">
        <v>3544943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3544943</v>
      </c>
      <c r="AD66" s="22">
        <v>130396</v>
      </c>
      <c r="AE66" s="22">
        <v>807053</v>
      </c>
      <c r="AF66" s="22">
        <v>0</v>
      </c>
      <c r="AG66" s="22">
        <v>0</v>
      </c>
      <c r="AH66" s="22">
        <v>190192</v>
      </c>
      <c r="AI66" s="22">
        <v>4672584</v>
      </c>
      <c r="AJ66" s="22">
        <v>0</v>
      </c>
      <c r="AK66" s="22">
        <v>0</v>
      </c>
      <c r="AL66" s="22">
        <v>0</v>
      </c>
      <c r="AM66" s="22">
        <v>0</v>
      </c>
      <c r="AN66" s="22"/>
    </row>
    <row r="67" spans="1:40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9635856</v>
      </c>
      <c r="F67" s="22">
        <v>0</v>
      </c>
      <c r="G67" s="22">
        <v>0</v>
      </c>
      <c r="H67" s="22">
        <v>1118</v>
      </c>
      <c r="I67" s="22">
        <v>0</v>
      </c>
      <c r="J67" s="22">
        <v>0</v>
      </c>
      <c r="K67" s="22">
        <v>0</v>
      </c>
      <c r="L67" s="22">
        <v>0</v>
      </c>
      <c r="M67" s="22">
        <v>9636974</v>
      </c>
      <c r="N67" s="22">
        <v>409801</v>
      </c>
      <c r="O67" s="22">
        <v>186141</v>
      </c>
      <c r="P67" s="22">
        <v>6116712</v>
      </c>
      <c r="Q67" s="22">
        <v>0</v>
      </c>
      <c r="R67" s="22">
        <v>0</v>
      </c>
      <c r="S67" s="22">
        <v>1210983</v>
      </c>
      <c r="T67" s="22">
        <v>17560611</v>
      </c>
      <c r="U67" s="22">
        <v>7262221</v>
      </c>
      <c r="V67" s="22">
        <v>0</v>
      </c>
      <c r="W67" s="22">
        <v>149506</v>
      </c>
      <c r="X67" s="22">
        <v>70507</v>
      </c>
      <c r="Y67" s="22">
        <v>0</v>
      </c>
      <c r="Z67" s="22">
        <v>0</v>
      </c>
      <c r="AA67" s="22">
        <v>0</v>
      </c>
      <c r="AB67" s="22">
        <v>0</v>
      </c>
      <c r="AC67" s="22">
        <v>7482234</v>
      </c>
      <c r="AD67" s="22">
        <v>227970</v>
      </c>
      <c r="AE67" s="22">
        <v>1524024</v>
      </c>
      <c r="AF67" s="22">
        <v>0</v>
      </c>
      <c r="AG67" s="22">
        <v>0</v>
      </c>
      <c r="AH67" s="22">
        <v>661346</v>
      </c>
      <c r="AI67" s="22">
        <v>9895574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</row>
    <row r="68" spans="1:40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675006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675006</v>
      </c>
      <c r="N68" s="22">
        <v>0</v>
      </c>
      <c r="O68" s="22">
        <v>95966</v>
      </c>
      <c r="P68" s="22">
        <v>1001100</v>
      </c>
      <c r="Q68" s="22">
        <v>0</v>
      </c>
      <c r="R68" s="22">
        <v>0</v>
      </c>
      <c r="S68" s="22">
        <v>161411</v>
      </c>
      <c r="T68" s="22">
        <v>1933483</v>
      </c>
      <c r="U68" s="22">
        <v>159685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159685</v>
      </c>
      <c r="AD68" s="22">
        <v>31295</v>
      </c>
      <c r="AE68" s="22">
        <v>115805</v>
      </c>
      <c r="AF68" s="22">
        <v>0</v>
      </c>
      <c r="AG68" s="22">
        <v>779</v>
      </c>
      <c r="AH68" s="22">
        <v>52485</v>
      </c>
      <c r="AI68" s="22">
        <v>360049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</row>
    <row r="69" spans="1:40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26817110</v>
      </c>
      <c r="F69" s="22">
        <v>0</v>
      </c>
      <c r="G69" s="22">
        <v>512362</v>
      </c>
      <c r="H69" s="22">
        <v>1532105</v>
      </c>
      <c r="I69" s="22">
        <v>371769</v>
      </c>
      <c r="J69" s="22">
        <v>7943677</v>
      </c>
      <c r="K69" s="22">
        <v>0</v>
      </c>
      <c r="L69" s="22">
        <v>0</v>
      </c>
      <c r="M69" s="22">
        <v>37177023</v>
      </c>
      <c r="N69" s="22">
        <v>0</v>
      </c>
      <c r="O69" s="22">
        <v>165686</v>
      </c>
      <c r="P69" s="22">
        <v>522431</v>
      </c>
      <c r="Q69" s="22">
        <v>53804</v>
      </c>
      <c r="R69" s="22">
        <v>323497</v>
      </c>
      <c r="S69" s="22">
        <v>862035</v>
      </c>
      <c r="T69" s="22">
        <v>39104476</v>
      </c>
      <c r="U69" s="22">
        <v>30033118</v>
      </c>
      <c r="V69" s="22">
        <v>0</v>
      </c>
      <c r="W69" s="22">
        <v>801681</v>
      </c>
      <c r="X69" s="22">
        <v>374437</v>
      </c>
      <c r="Y69" s="22">
        <v>236934</v>
      </c>
      <c r="Z69" s="22">
        <v>249326</v>
      </c>
      <c r="AA69" s="22">
        <v>0</v>
      </c>
      <c r="AB69" s="22">
        <v>0</v>
      </c>
      <c r="AC69" s="22">
        <v>31695496</v>
      </c>
      <c r="AD69" s="22">
        <v>548655</v>
      </c>
      <c r="AE69" s="22">
        <v>354585</v>
      </c>
      <c r="AF69" s="22">
        <v>0</v>
      </c>
      <c r="AG69" s="22">
        <v>521873</v>
      </c>
      <c r="AH69" s="22">
        <v>996689</v>
      </c>
      <c r="AI69" s="22">
        <v>34117298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</row>
    <row r="70" spans="1:40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21352235</v>
      </c>
      <c r="F70" s="22">
        <v>0</v>
      </c>
      <c r="G70" s="22">
        <v>4330547</v>
      </c>
      <c r="H70" s="22">
        <v>10434724</v>
      </c>
      <c r="I70" s="22">
        <v>12466529</v>
      </c>
      <c r="J70" s="22">
        <v>0</v>
      </c>
      <c r="K70" s="22">
        <v>0</v>
      </c>
      <c r="L70" s="22">
        <v>0</v>
      </c>
      <c r="M70" s="22">
        <v>48584035</v>
      </c>
      <c r="N70" s="22">
        <v>-398066</v>
      </c>
      <c r="O70" s="22">
        <v>0</v>
      </c>
      <c r="P70" s="22">
        <v>2175316</v>
      </c>
      <c r="Q70" s="22">
        <v>13694500</v>
      </c>
      <c r="R70" s="22">
        <v>549869</v>
      </c>
      <c r="S70" s="22">
        <v>1445845</v>
      </c>
      <c r="T70" s="22">
        <v>66051499</v>
      </c>
      <c r="U70" s="22">
        <v>16790195</v>
      </c>
      <c r="V70" s="22">
        <v>0</v>
      </c>
      <c r="W70" s="22">
        <v>2083717</v>
      </c>
      <c r="X70" s="22">
        <v>2488841</v>
      </c>
      <c r="Y70" s="22">
        <v>1795479</v>
      </c>
      <c r="Z70" s="22">
        <v>0</v>
      </c>
      <c r="AA70" s="22">
        <v>0</v>
      </c>
      <c r="AB70" s="22">
        <v>0</v>
      </c>
      <c r="AC70" s="22">
        <v>23158232</v>
      </c>
      <c r="AD70" s="22">
        <v>2308314</v>
      </c>
      <c r="AE70" s="22">
        <v>1706343</v>
      </c>
      <c r="AF70" s="22">
        <v>0</v>
      </c>
      <c r="AG70" s="22">
        <v>558691</v>
      </c>
      <c r="AH70" s="22">
        <v>1409990</v>
      </c>
      <c r="AI70" s="22">
        <v>29141570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</row>
    <row r="71" spans="1:40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8701129</v>
      </c>
      <c r="F71" s="22">
        <v>0</v>
      </c>
      <c r="G71" s="22">
        <v>20692748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29393877</v>
      </c>
      <c r="N71" s="22">
        <v>0</v>
      </c>
      <c r="O71" s="22">
        <v>2468025</v>
      </c>
      <c r="P71" s="22">
        <v>898540</v>
      </c>
      <c r="Q71" s="22">
        <v>77074</v>
      </c>
      <c r="R71" s="22">
        <v>1027236</v>
      </c>
      <c r="S71" s="22">
        <v>358632</v>
      </c>
      <c r="T71" s="22">
        <v>34223384</v>
      </c>
      <c r="U71" s="22">
        <v>2363933</v>
      </c>
      <c r="V71" s="22">
        <v>0</v>
      </c>
      <c r="W71" s="22">
        <v>978601</v>
      </c>
      <c r="X71" s="22">
        <v>35043</v>
      </c>
      <c r="Y71" s="22">
        <v>0</v>
      </c>
      <c r="Z71" s="22">
        <v>61509</v>
      </c>
      <c r="AA71" s="22">
        <v>0</v>
      </c>
      <c r="AB71" s="22">
        <v>0</v>
      </c>
      <c r="AC71" s="22">
        <v>3439086</v>
      </c>
      <c r="AD71" s="22">
        <v>606770</v>
      </c>
      <c r="AE71" s="22">
        <v>1613122</v>
      </c>
      <c r="AF71" s="22">
        <v>0</v>
      </c>
      <c r="AG71" s="22">
        <v>278562</v>
      </c>
      <c r="AH71" s="22">
        <v>127805</v>
      </c>
      <c r="AI71" s="22">
        <v>6065345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</row>
    <row r="72" spans="1:40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146887</v>
      </c>
      <c r="F72" s="22">
        <v>0</v>
      </c>
      <c r="G72" s="22">
        <v>5720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152607</v>
      </c>
      <c r="N72" s="22">
        <v>428574</v>
      </c>
      <c r="O72" s="22">
        <v>0</v>
      </c>
      <c r="P72" s="22">
        <v>846019</v>
      </c>
      <c r="Q72" s="22">
        <v>2200000</v>
      </c>
      <c r="R72" s="22">
        <v>7830</v>
      </c>
      <c r="S72" s="22">
        <v>294029</v>
      </c>
      <c r="T72" s="22">
        <v>3929059</v>
      </c>
      <c r="U72" s="22">
        <v>788674</v>
      </c>
      <c r="V72" s="22">
        <v>0</v>
      </c>
      <c r="W72" s="22">
        <v>104186</v>
      </c>
      <c r="X72" s="22">
        <v>20604</v>
      </c>
      <c r="Y72" s="22">
        <v>0</v>
      </c>
      <c r="Z72" s="22">
        <v>0</v>
      </c>
      <c r="AA72" s="22">
        <v>0</v>
      </c>
      <c r="AB72" s="22">
        <v>168272</v>
      </c>
      <c r="AC72" s="22">
        <v>1081736</v>
      </c>
      <c r="AD72" s="22">
        <v>138554</v>
      </c>
      <c r="AE72" s="22">
        <v>652277</v>
      </c>
      <c r="AF72" s="22">
        <v>0</v>
      </c>
      <c r="AG72" s="22">
        <v>69912</v>
      </c>
      <c r="AH72" s="22">
        <v>330355</v>
      </c>
      <c r="AI72" s="22">
        <v>2272834</v>
      </c>
      <c r="AJ72" s="22">
        <v>0</v>
      </c>
      <c r="AK72" s="22">
        <v>0</v>
      </c>
      <c r="AL72" s="22">
        <v>0</v>
      </c>
      <c r="AM72" s="22">
        <v>0</v>
      </c>
      <c r="AN72" s="22"/>
    </row>
    <row r="73" spans="1:40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72393</v>
      </c>
      <c r="F73" s="22">
        <v>0</v>
      </c>
      <c r="G73" s="22">
        <v>8455</v>
      </c>
      <c r="H73" s="22">
        <v>0</v>
      </c>
      <c r="I73" s="22">
        <v>172390</v>
      </c>
      <c r="J73" s="22">
        <v>0</v>
      </c>
      <c r="K73" s="22">
        <v>0</v>
      </c>
      <c r="L73" s="22">
        <v>0</v>
      </c>
      <c r="M73" s="22">
        <v>253238</v>
      </c>
      <c r="N73" s="22">
        <v>0</v>
      </c>
      <c r="O73" s="22">
        <v>0</v>
      </c>
      <c r="P73" s="22">
        <v>1242810</v>
      </c>
      <c r="Q73" s="22">
        <v>0</v>
      </c>
      <c r="R73" s="22">
        <v>67294</v>
      </c>
      <c r="S73" s="22">
        <v>649521</v>
      </c>
      <c r="T73" s="22">
        <v>2212863</v>
      </c>
      <c r="U73" s="22">
        <v>1925809</v>
      </c>
      <c r="V73" s="22">
        <v>0</v>
      </c>
      <c r="W73" s="22">
        <v>16606</v>
      </c>
      <c r="X73" s="22">
        <v>35555</v>
      </c>
      <c r="Y73" s="22">
        <v>101408</v>
      </c>
      <c r="Z73" s="22">
        <v>0</v>
      </c>
      <c r="AA73" s="22">
        <v>0</v>
      </c>
      <c r="AB73" s="22">
        <v>0</v>
      </c>
      <c r="AC73" s="22">
        <v>2079378</v>
      </c>
      <c r="AD73" s="22">
        <v>111594</v>
      </c>
      <c r="AE73" s="22">
        <v>432401</v>
      </c>
      <c r="AF73" s="22">
        <v>0</v>
      </c>
      <c r="AG73" s="22">
        <v>62633</v>
      </c>
      <c r="AH73" s="22">
        <v>286343</v>
      </c>
      <c r="AI73" s="22">
        <v>2972349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</row>
    <row r="74" spans="1:40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69306</v>
      </c>
      <c r="P74" s="22">
        <v>0</v>
      </c>
      <c r="Q74" s="22">
        <v>767492</v>
      </c>
      <c r="R74" s="22">
        <v>0</v>
      </c>
      <c r="S74" s="22">
        <v>0</v>
      </c>
      <c r="T74" s="22">
        <v>836798</v>
      </c>
      <c r="U74" s="22">
        <v>1381426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1381426</v>
      </c>
      <c r="AD74" s="22">
        <v>68631</v>
      </c>
      <c r="AE74" s="22">
        <v>157867</v>
      </c>
      <c r="AF74" s="22">
        <v>0</v>
      </c>
      <c r="AG74" s="22">
        <v>0</v>
      </c>
      <c r="AH74" s="22">
        <v>55283</v>
      </c>
      <c r="AI74" s="22">
        <v>1663207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</row>
    <row r="75" spans="1:40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3378528</v>
      </c>
      <c r="F75" s="22">
        <v>0</v>
      </c>
      <c r="G75" s="22">
        <v>131541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3510069</v>
      </c>
      <c r="N75" s="22">
        <v>0</v>
      </c>
      <c r="O75" s="22">
        <v>163710</v>
      </c>
      <c r="P75" s="22">
        <v>1839635</v>
      </c>
      <c r="Q75" s="22">
        <v>210850</v>
      </c>
      <c r="R75" s="22">
        <v>0</v>
      </c>
      <c r="S75" s="22">
        <v>1590119</v>
      </c>
      <c r="T75" s="22">
        <v>7314383</v>
      </c>
      <c r="U75" s="22">
        <v>3282550</v>
      </c>
      <c r="V75" s="22">
        <v>0</v>
      </c>
      <c r="W75" s="22">
        <v>256419</v>
      </c>
      <c r="X75" s="22">
        <v>132537</v>
      </c>
      <c r="Y75" s="22">
        <v>0</v>
      </c>
      <c r="Z75" s="22">
        <v>25309</v>
      </c>
      <c r="AA75" s="22">
        <v>0</v>
      </c>
      <c r="AB75" s="22">
        <v>0</v>
      </c>
      <c r="AC75" s="22">
        <v>3696815</v>
      </c>
      <c r="AD75" s="22">
        <v>208158</v>
      </c>
      <c r="AE75" s="22">
        <v>1570336</v>
      </c>
      <c r="AF75" s="22">
        <v>0</v>
      </c>
      <c r="AG75" s="22">
        <v>43875</v>
      </c>
      <c r="AH75" s="22">
        <v>551558</v>
      </c>
      <c r="AI75" s="22">
        <v>6070742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</row>
    <row r="76" spans="1:40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152648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152648</v>
      </c>
      <c r="N76" s="22">
        <v>86383</v>
      </c>
      <c r="O76" s="22">
        <v>2332</v>
      </c>
      <c r="P76" s="22">
        <v>848941</v>
      </c>
      <c r="Q76" s="22">
        <v>0</v>
      </c>
      <c r="R76" s="22">
        <v>0</v>
      </c>
      <c r="S76" s="22">
        <v>0</v>
      </c>
      <c r="T76" s="22">
        <v>1090304</v>
      </c>
      <c r="U76" s="22">
        <v>1266984</v>
      </c>
      <c r="V76" s="22">
        <v>0</v>
      </c>
      <c r="W76" s="22">
        <v>265581</v>
      </c>
      <c r="X76" s="22">
        <v>38963</v>
      </c>
      <c r="Y76" s="22">
        <v>0</v>
      </c>
      <c r="Z76" s="22">
        <v>0</v>
      </c>
      <c r="AA76" s="22">
        <v>0</v>
      </c>
      <c r="AB76" s="22">
        <v>0</v>
      </c>
      <c r="AC76" s="22">
        <v>1571528</v>
      </c>
      <c r="AD76" s="22">
        <v>231817</v>
      </c>
      <c r="AE76" s="22">
        <v>741203</v>
      </c>
      <c r="AF76" s="22">
        <v>0</v>
      </c>
      <c r="AG76" s="22">
        <v>27007</v>
      </c>
      <c r="AH76" s="22">
        <v>234146</v>
      </c>
      <c r="AI76" s="22">
        <v>2805701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</row>
    <row r="77" spans="1:40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447105</v>
      </c>
      <c r="F77" s="22">
        <v>0</v>
      </c>
      <c r="G77" s="22">
        <v>420935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868040</v>
      </c>
      <c r="N77" s="22">
        <v>0</v>
      </c>
      <c r="O77" s="22">
        <v>0</v>
      </c>
      <c r="P77" s="22">
        <v>4474986</v>
      </c>
      <c r="Q77" s="22">
        <v>0</v>
      </c>
      <c r="R77" s="22">
        <v>5057</v>
      </c>
      <c r="S77" s="22">
        <v>458686</v>
      </c>
      <c r="T77" s="22">
        <v>5806769</v>
      </c>
      <c r="U77" s="22">
        <v>1498249</v>
      </c>
      <c r="V77" s="22">
        <v>0</v>
      </c>
      <c r="W77" s="22">
        <v>314510</v>
      </c>
      <c r="X77" s="22">
        <v>103612</v>
      </c>
      <c r="Y77" s="22">
        <v>17471</v>
      </c>
      <c r="Z77" s="22">
        <v>0</v>
      </c>
      <c r="AA77" s="22">
        <v>0</v>
      </c>
      <c r="AB77" s="22">
        <v>0</v>
      </c>
      <c r="AC77" s="22">
        <v>1933842</v>
      </c>
      <c r="AD77" s="22">
        <v>172842</v>
      </c>
      <c r="AE77" s="22">
        <v>826599</v>
      </c>
      <c r="AF77" s="22">
        <v>0</v>
      </c>
      <c r="AG77" s="22">
        <v>46475</v>
      </c>
      <c r="AH77" s="22">
        <v>296183</v>
      </c>
      <c r="AI77" s="22">
        <v>3275941</v>
      </c>
      <c r="AJ77" s="22">
        <v>0</v>
      </c>
      <c r="AK77" s="22">
        <v>0</v>
      </c>
      <c r="AL77" s="22">
        <v>0</v>
      </c>
      <c r="AM77" s="22">
        <v>0</v>
      </c>
      <c r="AN77" s="22"/>
    </row>
    <row r="78" spans="1:40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52752269</v>
      </c>
      <c r="F78" s="22">
        <v>0</v>
      </c>
      <c r="G78" s="22">
        <v>2105722</v>
      </c>
      <c r="H78" s="22">
        <v>177946</v>
      </c>
      <c r="I78" s="22">
        <v>5429985</v>
      </c>
      <c r="J78" s="22">
        <v>0</v>
      </c>
      <c r="K78" s="22">
        <v>0</v>
      </c>
      <c r="L78" s="22">
        <v>0</v>
      </c>
      <c r="M78" s="22">
        <v>60465922</v>
      </c>
      <c r="N78" s="22">
        <v>-36364087</v>
      </c>
      <c r="O78" s="22">
        <v>838432</v>
      </c>
      <c r="P78" s="22">
        <v>3247286</v>
      </c>
      <c r="Q78" s="22">
        <v>1597134</v>
      </c>
      <c r="R78" s="22">
        <v>10061689</v>
      </c>
      <c r="S78" s="22">
        <v>3453671</v>
      </c>
      <c r="T78" s="22">
        <v>43300047</v>
      </c>
      <c r="U78" s="22">
        <v>10544280</v>
      </c>
      <c r="V78" s="22">
        <v>0</v>
      </c>
      <c r="W78" s="22">
        <v>972677</v>
      </c>
      <c r="X78" s="22">
        <v>517060</v>
      </c>
      <c r="Y78" s="22">
        <v>305248</v>
      </c>
      <c r="Z78" s="22">
        <v>0</v>
      </c>
      <c r="AA78" s="22">
        <v>0</v>
      </c>
      <c r="AB78" s="22">
        <v>0</v>
      </c>
      <c r="AC78" s="22">
        <v>12339265</v>
      </c>
      <c r="AD78" s="22">
        <v>361898</v>
      </c>
      <c r="AE78" s="22">
        <v>1082165</v>
      </c>
      <c r="AF78" s="22">
        <v>0</v>
      </c>
      <c r="AG78" s="22">
        <v>662740</v>
      </c>
      <c r="AH78" s="22">
        <v>948076</v>
      </c>
      <c r="AI78" s="22">
        <v>15394144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</row>
    <row r="79" spans="1:40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5724221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5724221</v>
      </c>
      <c r="N79" s="22">
        <v>2194980</v>
      </c>
      <c r="O79" s="22">
        <v>25800</v>
      </c>
      <c r="P79" s="22">
        <v>5443496</v>
      </c>
      <c r="Q79" s="22">
        <v>0</v>
      </c>
      <c r="R79" s="22">
        <v>0</v>
      </c>
      <c r="S79" s="22">
        <v>1060220</v>
      </c>
      <c r="T79" s="22">
        <v>14448717</v>
      </c>
      <c r="U79" s="22">
        <v>3323359</v>
      </c>
      <c r="V79" s="22">
        <v>0</v>
      </c>
      <c r="W79" s="22">
        <v>242484</v>
      </c>
      <c r="X79" s="22">
        <v>64566</v>
      </c>
      <c r="Y79" s="22">
        <v>0</v>
      </c>
      <c r="Z79" s="22">
        <v>19218</v>
      </c>
      <c r="AA79" s="22">
        <v>0</v>
      </c>
      <c r="AB79" s="22">
        <v>0</v>
      </c>
      <c r="AC79" s="22">
        <v>3649627</v>
      </c>
      <c r="AD79" s="22">
        <v>168387</v>
      </c>
      <c r="AE79" s="22">
        <v>1118359</v>
      </c>
      <c r="AF79" s="22">
        <v>0</v>
      </c>
      <c r="AG79" s="22">
        <v>71665</v>
      </c>
      <c r="AH79" s="22">
        <v>432094</v>
      </c>
      <c r="AI79" s="22">
        <v>5440132</v>
      </c>
      <c r="AJ79" s="22">
        <v>0</v>
      </c>
      <c r="AK79" s="22">
        <v>0</v>
      </c>
      <c r="AL79" s="22">
        <v>0</v>
      </c>
      <c r="AM79" s="22">
        <v>0</v>
      </c>
      <c r="AN79" s="22"/>
    </row>
    <row r="80" spans="1:40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1606395</v>
      </c>
      <c r="F80" s="22">
        <v>0</v>
      </c>
      <c r="G80" s="22">
        <v>67519</v>
      </c>
      <c r="H80" s="22">
        <v>0</v>
      </c>
      <c r="I80" s="22">
        <v>0</v>
      </c>
      <c r="J80" s="22">
        <v>0</v>
      </c>
      <c r="K80" s="22">
        <v>0</v>
      </c>
      <c r="L80" s="22">
        <v>1687831</v>
      </c>
      <c r="M80" s="22">
        <v>3361745</v>
      </c>
      <c r="N80" s="22">
        <v>76870</v>
      </c>
      <c r="O80" s="22">
        <v>83715</v>
      </c>
      <c r="P80" s="22">
        <v>1318387</v>
      </c>
      <c r="Q80" s="22">
        <v>0</v>
      </c>
      <c r="R80" s="22">
        <v>56810</v>
      </c>
      <c r="S80" s="22">
        <v>314908</v>
      </c>
      <c r="T80" s="22">
        <v>5212435</v>
      </c>
      <c r="U80" s="22">
        <v>1183587</v>
      </c>
      <c r="V80" s="22">
        <v>0</v>
      </c>
      <c r="W80" s="22">
        <v>11867</v>
      </c>
      <c r="X80" s="22">
        <v>212586</v>
      </c>
      <c r="Y80" s="22">
        <v>0</v>
      </c>
      <c r="Z80" s="22">
        <v>0</v>
      </c>
      <c r="AA80" s="22">
        <v>0</v>
      </c>
      <c r="AB80" s="22">
        <v>146505</v>
      </c>
      <c r="AC80" s="22">
        <v>1554545</v>
      </c>
      <c r="AD80" s="22">
        <v>163431</v>
      </c>
      <c r="AE80" s="22">
        <v>1015539</v>
      </c>
      <c r="AF80" s="22">
        <v>0</v>
      </c>
      <c r="AG80" s="22">
        <v>85414</v>
      </c>
      <c r="AH80" s="22">
        <v>260349</v>
      </c>
      <c r="AI80" s="22">
        <v>3079278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</row>
    <row r="81" spans="1:40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147676</v>
      </c>
      <c r="H81" s="22">
        <v>142997</v>
      </c>
      <c r="I81" s="22">
        <v>0</v>
      </c>
      <c r="J81" s="22">
        <v>0</v>
      </c>
      <c r="K81" s="22">
        <v>0</v>
      </c>
      <c r="L81" s="22">
        <v>198952</v>
      </c>
      <c r="M81" s="22">
        <v>489625</v>
      </c>
      <c r="N81" s="22">
        <v>0</v>
      </c>
      <c r="O81" s="22">
        <v>12461</v>
      </c>
      <c r="P81" s="22">
        <v>1831316</v>
      </c>
      <c r="Q81" s="22">
        <v>0</v>
      </c>
      <c r="R81" s="22">
        <v>0</v>
      </c>
      <c r="S81" s="22">
        <v>276272</v>
      </c>
      <c r="T81" s="22">
        <v>2609674</v>
      </c>
      <c r="U81" s="22">
        <v>1521817</v>
      </c>
      <c r="V81" s="22">
        <v>0</v>
      </c>
      <c r="W81" s="22">
        <v>45207</v>
      </c>
      <c r="X81" s="22">
        <v>33163</v>
      </c>
      <c r="Y81" s="22">
        <v>0</v>
      </c>
      <c r="Z81" s="22">
        <v>0</v>
      </c>
      <c r="AA81" s="22">
        <v>0</v>
      </c>
      <c r="AB81" s="22">
        <v>188021</v>
      </c>
      <c r="AC81" s="22">
        <v>1788208</v>
      </c>
      <c r="AD81" s="22">
        <v>93242</v>
      </c>
      <c r="AE81" s="22">
        <v>818052</v>
      </c>
      <c r="AF81" s="22">
        <v>0</v>
      </c>
      <c r="AG81" s="22">
        <v>14121</v>
      </c>
      <c r="AH81" s="22">
        <v>285911</v>
      </c>
      <c r="AI81" s="22">
        <v>2999534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</row>
    <row r="82" spans="1:40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2582586</v>
      </c>
      <c r="F82" s="22">
        <v>0</v>
      </c>
      <c r="G82" s="22">
        <v>0</v>
      </c>
      <c r="H82" s="22">
        <v>284760</v>
      </c>
      <c r="I82" s="22">
        <v>0</v>
      </c>
      <c r="J82" s="22">
        <v>0</v>
      </c>
      <c r="K82" s="22">
        <v>0</v>
      </c>
      <c r="L82" s="22">
        <v>1629556</v>
      </c>
      <c r="M82" s="22">
        <v>4496902</v>
      </c>
      <c r="N82" s="22">
        <v>970030</v>
      </c>
      <c r="O82" s="22">
        <v>12960</v>
      </c>
      <c r="P82" s="22">
        <v>2925109</v>
      </c>
      <c r="Q82" s="22">
        <v>0</v>
      </c>
      <c r="R82" s="22">
        <v>0</v>
      </c>
      <c r="S82" s="22">
        <v>478162</v>
      </c>
      <c r="T82" s="22">
        <v>8883163</v>
      </c>
      <c r="U82" s="22">
        <v>6360241</v>
      </c>
      <c r="V82" s="22">
        <v>0</v>
      </c>
      <c r="W82" s="22">
        <v>0</v>
      </c>
      <c r="X82" s="22">
        <v>327434</v>
      </c>
      <c r="Y82" s="22">
        <v>0</v>
      </c>
      <c r="Z82" s="22">
        <v>39411</v>
      </c>
      <c r="AA82" s="22">
        <v>0</v>
      </c>
      <c r="AB82" s="22">
        <v>1072987</v>
      </c>
      <c r="AC82" s="22">
        <v>7800073</v>
      </c>
      <c r="AD82" s="22">
        <v>178597</v>
      </c>
      <c r="AE82" s="22">
        <v>2485831</v>
      </c>
      <c r="AF82" s="22">
        <v>0</v>
      </c>
      <c r="AG82" s="22">
        <v>3753</v>
      </c>
      <c r="AH82" s="22">
        <v>545043</v>
      </c>
      <c r="AI82" s="22">
        <v>11013297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</row>
    <row r="83" spans="1:40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1741661</v>
      </c>
      <c r="F83" s="22">
        <v>0</v>
      </c>
      <c r="G83" s="22">
        <v>20964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1762625</v>
      </c>
      <c r="N83" s="22">
        <v>700023</v>
      </c>
      <c r="O83" s="22">
        <v>0</v>
      </c>
      <c r="P83" s="22">
        <v>2481559</v>
      </c>
      <c r="Q83" s="22">
        <v>27000</v>
      </c>
      <c r="R83" s="22">
        <v>58580</v>
      </c>
      <c r="S83" s="22">
        <v>1220310</v>
      </c>
      <c r="T83" s="22">
        <v>6250097</v>
      </c>
      <c r="U83" s="22">
        <v>2299743</v>
      </c>
      <c r="V83" s="22">
        <v>0</v>
      </c>
      <c r="W83" s="22">
        <v>61941</v>
      </c>
      <c r="X83" s="22">
        <v>0</v>
      </c>
      <c r="Y83" s="22">
        <v>0</v>
      </c>
      <c r="Z83" s="22">
        <v>18034</v>
      </c>
      <c r="AA83" s="22">
        <v>4432</v>
      </c>
      <c r="AB83" s="22">
        <v>0</v>
      </c>
      <c r="AC83" s="22">
        <v>2384150</v>
      </c>
      <c r="AD83" s="22">
        <v>298219</v>
      </c>
      <c r="AE83" s="22">
        <v>1726506</v>
      </c>
      <c r="AF83" s="22">
        <v>0</v>
      </c>
      <c r="AG83" s="22">
        <v>57521</v>
      </c>
      <c r="AH83" s="22">
        <v>547039</v>
      </c>
      <c r="AI83" s="22">
        <v>5013435</v>
      </c>
      <c r="AJ83" s="22">
        <v>0</v>
      </c>
      <c r="AK83" s="22">
        <v>0</v>
      </c>
      <c r="AL83" s="22">
        <v>0</v>
      </c>
      <c r="AM83" s="22">
        <v>0</v>
      </c>
      <c r="AN83" s="22"/>
    </row>
    <row r="84" spans="1:40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18262184</v>
      </c>
      <c r="F84" s="22">
        <v>0</v>
      </c>
      <c r="G84" s="22">
        <v>0</v>
      </c>
      <c r="H84" s="22">
        <v>362482</v>
      </c>
      <c r="I84" s="22">
        <v>0</v>
      </c>
      <c r="J84" s="22">
        <v>0</v>
      </c>
      <c r="K84" s="22">
        <v>0</v>
      </c>
      <c r="L84" s="22">
        <v>0</v>
      </c>
      <c r="M84" s="22">
        <v>18624666</v>
      </c>
      <c r="N84" s="22">
        <v>-442035</v>
      </c>
      <c r="O84" s="22">
        <v>0</v>
      </c>
      <c r="P84" s="22">
        <v>4899181</v>
      </c>
      <c r="Q84" s="22">
        <v>0</v>
      </c>
      <c r="R84" s="22">
        <v>97242</v>
      </c>
      <c r="S84" s="22">
        <v>906605</v>
      </c>
      <c r="T84" s="22">
        <v>24085659</v>
      </c>
      <c r="U84" s="22">
        <v>7623009</v>
      </c>
      <c r="V84" s="22">
        <v>0</v>
      </c>
      <c r="W84" s="22">
        <v>46095</v>
      </c>
      <c r="X84" s="22">
        <v>113736</v>
      </c>
      <c r="Y84" s="22">
        <v>0</v>
      </c>
      <c r="Z84" s="22">
        <v>0</v>
      </c>
      <c r="AA84" s="22">
        <v>0</v>
      </c>
      <c r="AB84" s="22">
        <v>0</v>
      </c>
      <c r="AC84" s="22">
        <v>7782840</v>
      </c>
      <c r="AD84" s="22">
        <v>67192</v>
      </c>
      <c r="AE84" s="22">
        <v>1973481</v>
      </c>
      <c r="AF84" s="22">
        <v>0</v>
      </c>
      <c r="AG84" s="22">
        <v>89529</v>
      </c>
      <c r="AH84" s="22">
        <v>452630</v>
      </c>
      <c r="AI84" s="22">
        <v>10365672</v>
      </c>
      <c r="AJ84" s="22">
        <v>0</v>
      </c>
      <c r="AK84" s="22">
        <v>0</v>
      </c>
      <c r="AL84" s="22">
        <v>0</v>
      </c>
      <c r="AM84" s="22">
        <v>0</v>
      </c>
      <c r="AN84" s="22"/>
    </row>
    <row r="85" spans="1:40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1994686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1994686</v>
      </c>
      <c r="N85" s="22">
        <v>265194</v>
      </c>
      <c r="O85" s="22">
        <v>0</v>
      </c>
      <c r="P85" s="22">
        <v>1185011</v>
      </c>
      <c r="Q85" s="22">
        <v>0</v>
      </c>
      <c r="R85" s="22">
        <v>45777</v>
      </c>
      <c r="S85" s="22">
        <v>127307</v>
      </c>
      <c r="T85" s="22">
        <v>3617975</v>
      </c>
      <c r="U85" s="22">
        <v>1261332</v>
      </c>
      <c r="V85" s="22">
        <v>0</v>
      </c>
      <c r="W85" s="22">
        <v>82916</v>
      </c>
      <c r="X85" s="22">
        <v>1102</v>
      </c>
      <c r="Y85" s="22">
        <v>0</v>
      </c>
      <c r="Z85" s="22">
        <v>0</v>
      </c>
      <c r="AA85" s="22">
        <v>211</v>
      </c>
      <c r="AB85" s="22">
        <v>0</v>
      </c>
      <c r="AC85" s="22">
        <v>1345561</v>
      </c>
      <c r="AD85" s="22">
        <v>83128</v>
      </c>
      <c r="AE85" s="22">
        <v>661898</v>
      </c>
      <c r="AF85" s="22">
        <v>0</v>
      </c>
      <c r="AG85" s="22">
        <v>66863</v>
      </c>
      <c r="AH85" s="22">
        <v>209693</v>
      </c>
      <c r="AI85" s="22">
        <v>2367143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</row>
    <row r="86" spans="1:40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3981700</v>
      </c>
      <c r="F86" s="22">
        <v>0</v>
      </c>
      <c r="G86" s="22">
        <v>42837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4024537</v>
      </c>
      <c r="N86" s="22">
        <v>0</v>
      </c>
      <c r="O86" s="22">
        <v>79303</v>
      </c>
      <c r="P86" s="22">
        <v>33600</v>
      </c>
      <c r="Q86" s="22">
        <v>0</v>
      </c>
      <c r="R86" s="22">
        <v>0</v>
      </c>
      <c r="S86" s="22">
        <v>49009</v>
      </c>
      <c r="T86" s="22">
        <v>4186449</v>
      </c>
      <c r="U86" s="22">
        <v>731587</v>
      </c>
      <c r="V86" s="22">
        <v>0</v>
      </c>
      <c r="W86" s="22">
        <v>216757</v>
      </c>
      <c r="X86" s="22">
        <v>146028</v>
      </c>
      <c r="Y86" s="22">
        <v>0</v>
      </c>
      <c r="Z86" s="22">
        <v>0</v>
      </c>
      <c r="AA86" s="22">
        <v>0</v>
      </c>
      <c r="AB86" s="22">
        <v>0</v>
      </c>
      <c r="AC86" s="22">
        <v>1094372</v>
      </c>
      <c r="AD86" s="22">
        <v>89064</v>
      </c>
      <c r="AE86" s="22">
        <v>530688</v>
      </c>
      <c r="AF86" s="22">
        <v>0</v>
      </c>
      <c r="AG86" s="22">
        <v>0</v>
      </c>
      <c r="AH86" s="22">
        <v>224294</v>
      </c>
      <c r="AI86" s="22">
        <v>1938418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</row>
    <row r="87" spans="1:40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4409208</v>
      </c>
      <c r="F87" s="22">
        <v>0</v>
      </c>
      <c r="G87" s="22">
        <v>581321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4990529</v>
      </c>
      <c r="N87" s="22">
        <v>821764</v>
      </c>
      <c r="O87" s="22">
        <v>0</v>
      </c>
      <c r="P87" s="22">
        <v>1007786</v>
      </c>
      <c r="Q87" s="22">
        <v>0</v>
      </c>
      <c r="R87" s="22">
        <v>143185</v>
      </c>
      <c r="S87" s="22">
        <v>0</v>
      </c>
      <c r="T87" s="22">
        <v>6963264</v>
      </c>
      <c r="U87" s="22">
        <v>4051367</v>
      </c>
      <c r="V87" s="22">
        <v>0</v>
      </c>
      <c r="W87" s="22">
        <v>144919</v>
      </c>
      <c r="X87" s="22">
        <v>530069</v>
      </c>
      <c r="Y87" s="22">
        <v>0</v>
      </c>
      <c r="Z87" s="22">
        <v>0</v>
      </c>
      <c r="AA87" s="22">
        <v>0</v>
      </c>
      <c r="AB87" s="22">
        <v>0</v>
      </c>
      <c r="AC87" s="22">
        <v>4726355</v>
      </c>
      <c r="AD87" s="22">
        <v>207409</v>
      </c>
      <c r="AE87" s="22">
        <v>1253160</v>
      </c>
      <c r="AF87" s="22">
        <v>0</v>
      </c>
      <c r="AG87" s="22">
        <v>25201</v>
      </c>
      <c r="AH87" s="22">
        <v>643123</v>
      </c>
      <c r="AI87" s="22">
        <v>6855248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</row>
    <row r="88" spans="1:40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5648625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5648625</v>
      </c>
      <c r="N88" s="22">
        <v>6776666</v>
      </c>
      <c r="O88" s="22">
        <v>441959</v>
      </c>
      <c r="P88" s="22">
        <v>7088870</v>
      </c>
      <c r="Q88" s="22">
        <v>1208246</v>
      </c>
      <c r="R88" s="22">
        <v>0</v>
      </c>
      <c r="S88" s="22">
        <v>-193654</v>
      </c>
      <c r="T88" s="22">
        <v>20970712</v>
      </c>
      <c r="U88" s="22">
        <v>11021390</v>
      </c>
      <c r="V88" s="22">
        <v>0</v>
      </c>
      <c r="W88" s="22">
        <v>844</v>
      </c>
      <c r="X88" s="22">
        <v>395</v>
      </c>
      <c r="Y88" s="22">
        <v>2207</v>
      </c>
      <c r="Z88" s="22">
        <v>0</v>
      </c>
      <c r="AA88" s="22">
        <v>0</v>
      </c>
      <c r="AB88" s="22">
        <v>0</v>
      </c>
      <c r="AC88" s="22">
        <v>11024837</v>
      </c>
      <c r="AD88" s="22">
        <v>563895</v>
      </c>
      <c r="AE88" s="22">
        <v>3232410</v>
      </c>
      <c r="AF88" s="22">
        <v>0</v>
      </c>
      <c r="AG88" s="22">
        <v>180356</v>
      </c>
      <c r="AH88" s="22">
        <v>1252641</v>
      </c>
      <c r="AI88" s="22">
        <v>16254139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</row>
    <row r="89" spans="1:40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645419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645419</v>
      </c>
      <c r="N89" s="22">
        <v>1658308</v>
      </c>
      <c r="O89" s="22">
        <v>0</v>
      </c>
      <c r="P89" s="22">
        <v>1889868</v>
      </c>
      <c r="Q89" s="22">
        <v>0</v>
      </c>
      <c r="R89" s="22">
        <v>0</v>
      </c>
      <c r="S89" s="22">
        <v>324660</v>
      </c>
      <c r="T89" s="22">
        <v>4518255</v>
      </c>
      <c r="U89" s="22">
        <v>4143309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4143309</v>
      </c>
      <c r="AD89" s="22">
        <v>229797</v>
      </c>
      <c r="AE89" s="22">
        <v>1428104</v>
      </c>
      <c r="AF89" s="22">
        <v>0</v>
      </c>
      <c r="AG89" s="22">
        <v>26497</v>
      </c>
      <c r="AH89" s="22">
        <v>403156</v>
      </c>
      <c r="AI89" s="22">
        <v>6230863</v>
      </c>
      <c r="AJ89" s="22">
        <v>0</v>
      </c>
      <c r="AK89" s="22">
        <v>0</v>
      </c>
      <c r="AL89" s="22">
        <v>0</v>
      </c>
      <c r="AM89" s="22">
        <v>0</v>
      </c>
      <c r="AN89" s="22"/>
    </row>
    <row r="90" spans="1:40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833710</v>
      </c>
      <c r="F90" s="22">
        <v>0</v>
      </c>
      <c r="G90" s="22">
        <v>7760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841470</v>
      </c>
      <c r="N90" s="22">
        <v>0</v>
      </c>
      <c r="O90" s="22">
        <v>115378</v>
      </c>
      <c r="P90" s="22">
        <v>3460021</v>
      </c>
      <c r="Q90" s="22">
        <v>0</v>
      </c>
      <c r="R90" s="22">
        <v>67236</v>
      </c>
      <c r="S90" s="22">
        <v>941708</v>
      </c>
      <c r="T90" s="22">
        <v>5425813</v>
      </c>
      <c r="U90" s="22">
        <v>5803724</v>
      </c>
      <c r="V90" s="22">
        <v>0</v>
      </c>
      <c r="W90" s="22">
        <v>250381</v>
      </c>
      <c r="X90" s="22">
        <v>126039</v>
      </c>
      <c r="Y90" s="22">
        <v>0</v>
      </c>
      <c r="Z90" s="22">
        <v>0</v>
      </c>
      <c r="AA90" s="22">
        <v>0</v>
      </c>
      <c r="AB90" s="22">
        <v>0</v>
      </c>
      <c r="AC90" s="22">
        <v>6180144</v>
      </c>
      <c r="AD90" s="22">
        <v>287326</v>
      </c>
      <c r="AE90" s="22">
        <v>191057</v>
      </c>
      <c r="AF90" s="22">
        <v>0</v>
      </c>
      <c r="AG90" s="22">
        <v>151713</v>
      </c>
      <c r="AH90" s="22">
        <v>351179</v>
      </c>
      <c r="AI90" s="22">
        <v>7161419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</row>
    <row r="91" spans="1:40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6352785</v>
      </c>
      <c r="F91" s="22">
        <v>0</v>
      </c>
      <c r="G91" s="22">
        <v>18351</v>
      </c>
      <c r="H91" s="22">
        <v>292343</v>
      </c>
      <c r="I91" s="22">
        <v>0</v>
      </c>
      <c r="J91" s="22">
        <v>0</v>
      </c>
      <c r="K91" s="22">
        <v>0</v>
      </c>
      <c r="L91" s="22">
        <v>0</v>
      </c>
      <c r="M91" s="22">
        <v>6663479</v>
      </c>
      <c r="N91" s="22">
        <v>16378919</v>
      </c>
      <c r="O91" s="22">
        <v>2885168</v>
      </c>
      <c r="P91" s="22">
        <v>2156201</v>
      </c>
      <c r="Q91" s="22">
        <v>414915</v>
      </c>
      <c r="R91" s="22">
        <v>481723</v>
      </c>
      <c r="S91" s="22">
        <v>752383</v>
      </c>
      <c r="T91" s="22">
        <v>29732788</v>
      </c>
      <c r="U91" s="22">
        <v>17915781</v>
      </c>
      <c r="V91" s="22">
        <v>0</v>
      </c>
      <c r="W91" s="22">
        <v>499156</v>
      </c>
      <c r="X91" s="22">
        <v>328655</v>
      </c>
      <c r="Y91" s="22">
        <v>12940</v>
      </c>
      <c r="Z91" s="22">
        <v>0</v>
      </c>
      <c r="AA91" s="22">
        <v>0</v>
      </c>
      <c r="AB91" s="22">
        <v>0</v>
      </c>
      <c r="AC91" s="22">
        <v>18756532</v>
      </c>
      <c r="AD91" s="22">
        <v>1391585</v>
      </c>
      <c r="AE91" s="22">
        <v>1500880</v>
      </c>
      <c r="AF91" s="22">
        <v>0</v>
      </c>
      <c r="AG91" s="22">
        <v>522398</v>
      </c>
      <c r="AH91" s="22">
        <v>959494</v>
      </c>
      <c r="AI91" s="22">
        <v>23130889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</row>
    <row r="92" spans="1:40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992910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992910</v>
      </c>
      <c r="N92" s="22">
        <v>0</v>
      </c>
      <c r="O92" s="22">
        <v>191465</v>
      </c>
      <c r="P92" s="22">
        <v>142970</v>
      </c>
      <c r="Q92" s="22">
        <v>0</v>
      </c>
      <c r="R92" s="22">
        <v>0</v>
      </c>
      <c r="S92" s="22">
        <v>68868</v>
      </c>
      <c r="T92" s="22">
        <v>1396213</v>
      </c>
      <c r="U92" s="22">
        <v>539413</v>
      </c>
      <c r="V92" s="22">
        <v>0</v>
      </c>
      <c r="W92" s="22">
        <v>78778</v>
      </c>
      <c r="X92" s="22">
        <v>163221</v>
      </c>
      <c r="Y92" s="22">
        <v>20278</v>
      </c>
      <c r="Z92" s="22">
        <v>0</v>
      </c>
      <c r="AA92" s="22">
        <v>0</v>
      </c>
      <c r="AB92" s="22">
        <v>0</v>
      </c>
      <c r="AC92" s="22">
        <v>801690</v>
      </c>
      <c r="AD92" s="22">
        <v>315165</v>
      </c>
      <c r="AE92" s="22">
        <v>261197</v>
      </c>
      <c r="AF92" s="22">
        <v>0</v>
      </c>
      <c r="AG92" s="22">
        <v>17315</v>
      </c>
      <c r="AH92" s="22">
        <v>69221</v>
      </c>
      <c r="AI92" s="22">
        <v>1464588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</row>
    <row r="93" spans="1:40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2428410</v>
      </c>
      <c r="F93" s="22">
        <v>0</v>
      </c>
      <c r="G93" s="22">
        <v>291557</v>
      </c>
      <c r="H93" s="22">
        <v>3930530</v>
      </c>
      <c r="I93" s="22">
        <v>53000</v>
      </c>
      <c r="J93" s="22">
        <v>0</v>
      </c>
      <c r="K93" s="22">
        <v>0</v>
      </c>
      <c r="L93" s="22">
        <v>0</v>
      </c>
      <c r="M93" s="22">
        <v>6703497</v>
      </c>
      <c r="N93" s="22">
        <v>2020671</v>
      </c>
      <c r="O93" s="22">
        <v>922491</v>
      </c>
      <c r="P93" s="22">
        <v>2074579</v>
      </c>
      <c r="Q93" s="22">
        <v>21790</v>
      </c>
      <c r="R93" s="22">
        <v>1123809</v>
      </c>
      <c r="S93" s="22">
        <v>956109</v>
      </c>
      <c r="T93" s="22">
        <v>13822946</v>
      </c>
      <c r="U93" s="22">
        <v>1355373</v>
      </c>
      <c r="V93" s="22">
        <v>0</v>
      </c>
      <c r="W93" s="22">
        <v>450413</v>
      </c>
      <c r="X93" s="22">
        <v>279962</v>
      </c>
      <c r="Y93" s="22">
        <v>94430</v>
      </c>
      <c r="Z93" s="22">
        <v>0</v>
      </c>
      <c r="AA93" s="22">
        <v>0</v>
      </c>
      <c r="AB93" s="22">
        <v>0</v>
      </c>
      <c r="AC93" s="22">
        <v>2180178</v>
      </c>
      <c r="AD93" s="22">
        <v>1889420</v>
      </c>
      <c r="AE93" s="22">
        <v>2269039</v>
      </c>
      <c r="AF93" s="22">
        <v>0</v>
      </c>
      <c r="AG93" s="22">
        <v>580451</v>
      </c>
      <c r="AH93" s="22">
        <v>662109</v>
      </c>
      <c r="AI93" s="22">
        <v>7581197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</row>
    <row r="94" spans="1:40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1646319</v>
      </c>
      <c r="F94" s="22">
        <v>0</v>
      </c>
      <c r="G94" s="22">
        <v>212534</v>
      </c>
      <c r="H94" s="22">
        <v>292127</v>
      </c>
      <c r="I94" s="22">
        <v>264665</v>
      </c>
      <c r="J94" s="22">
        <v>0</v>
      </c>
      <c r="K94" s="22">
        <v>0</v>
      </c>
      <c r="L94" s="22">
        <v>0</v>
      </c>
      <c r="M94" s="22">
        <v>2415645</v>
      </c>
      <c r="N94" s="22">
        <v>0</v>
      </c>
      <c r="O94" s="22">
        <v>181052</v>
      </c>
      <c r="P94" s="22">
        <v>382790</v>
      </c>
      <c r="Q94" s="22">
        <v>0</v>
      </c>
      <c r="R94" s="22">
        <v>62045</v>
      </c>
      <c r="S94" s="22">
        <v>61567</v>
      </c>
      <c r="T94" s="22">
        <v>3103099</v>
      </c>
      <c r="U94" s="22">
        <v>407069</v>
      </c>
      <c r="V94" s="22">
        <v>0</v>
      </c>
      <c r="W94" s="22">
        <v>163956</v>
      </c>
      <c r="X94" s="22">
        <v>127816</v>
      </c>
      <c r="Y94" s="22">
        <v>25904</v>
      </c>
      <c r="Z94" s="22">
        <v>0</v>
      </c>
      <c r="AA94" s="22">
        <v>0</v>
      </c>
      <c r="AB94" s="22">
        <v>0</v>
      </c>
      <c r="AC94" s="22">
        <v>724745</v>
      </c>
      <c r="AD94" s="22">
        <v>600706</v>
      </c>
      <c r="AE94" s="22">
        <v>538217</v>
      </c>
      <c r="AF94" s="22">
        <v>0</v>
      </c>
      <c r="AG94" s="22">
        <v>65186</v>
      </c>
      <c r="AH94" s="22">
        <v>189839</v>
      </c>
      <c r="AI94" s="22">
        <v>2118693</v>
      </c>
      <c r="AJ94" s="22">
        <v>0</v>
      </c>
      <c r="AK94" s="22">
        <v>0</v>
      </c>
      <c r="AL94" s="22">
        <v>0</v>
      </c>
      <c r="AM94" s="22">
        <v>0</v>
      </c>
      <c r="AN94" s="22"/>
    </row>
    <row r="95" spans="1:40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6493</v>
      </c>
      <c r="P95" s="22">
        <v>15986</v>
      </c>
      <c r="Q95" s="22">
        <v>0</v>
      </c>
      <c r="R95" s="22">
        <v>0</v>
      </c>
      <c r="S95" s="22">
        <v>78113</v>
      </c>
      <c r="T95" s="22">
        <v>100592</v>
      </c>
      <c r="U95" s="22">
        <v>160828</v>
      </c>
      <c r="V95" s="22">
        <v>0</v>
      </c>
      <c r="W95" s="22">
        <v>44363</v>
      </c>
      <c r="X95" s="22">
        <v>83916</v>
      </c>
      <c r="Y95" s="22">
        <v>4825</v>
      </c>
      <c r="Z95" s="22">
        <v>0</v>
      </c>
      <c r="AA95" s="22">
        <v>0</v>
      </c>
      <c r="AB95" s="22">
        <v>0</v>
      </c>
      <c r="AC95" s="22">
        <v>293932</v>
      </c>
      <c r="AD95" s="22">
        <v>83953</v>
      </c>
      <c r="AE95" s="22">
        <v>58079</v>
      </c>
      <c r="AF95" s="22">
        <v>0</v>
      </c>
      <c r="AG95" s="22">
        <v>6637</v>
      </c>
      <c r="AH95" s="22">
        <v>11466</v>
      </c>
      <c r="AI95" s="22">
        <v>454067</v>
      </c>
      <c r="AJ95" s="22">
        <v>0</v>
      </c>
      <c r="AK95" s="22">
        <v>0</v>
      </c>
      <c r="AL95" s="22">
        <v>0</v>
      </c>
      <c r="AM95" s="22">
        <v>0</v>
      </c>
      <c r="AN95" s="22"/>
    </row>
    <row r="96" spans="1:40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578570</v>
      </c>
      <c r="I96" s="22">
        <v>0</v>
      </c>
      <c r="J96" s="22">
        <v>0</v>
      </c>
      <c r="K96" s="22">
        <v>0</v>
      </c>
      <c r="L96" s="22">
        <v>0</v>
      </c>
      <c r="M96" s="22">
        <v>578570</v>
      </c>
      <c r="N96" s="22">
        <v>-20076</v>
      </c>
      <c r="O96" s="22">
        <v>170132</v>
      </c>
      <c r="P96" s="22">
        <v>19505</v>
      </c>
      <c r="Q96" s="22">
        <v>0</v>
      </c>
      <c r="R96" s="22">
        <v>0</v>
      </c>
      <c r="S96" s="22">
        <v>0</v>
      </c>
      <c r="T96" s="22">
        <v>748131</v>
      </c>
      <c r="U96" s="22">
        <v>110703</v>
      </c>
      <c r="V96" s="22">
        <v>0</v>
      </c>
      <c r="W96" s="22">
        <v>132700</v>
      </c>
      <c r="X96" s="22">
        <v>197615</v>
      </c>
      <c r="Y96" s="22">
        <v>862</v>
      </c>
      <c r="Z96" s="22">
        <v>0</v>
      </c>
      <c r="AA96" s="22">
        <v>0</v>
      </c>
      <c r="AB96" s="22">
        <v>0</v>
      </c>
      <c r="AC96" s="22">
        <v>441880</v>
      </c>
      <c r="AD96" s="22">
        <v>108837</v>
      </c>
      <c r="AE96" s="22">
        <v>55320</v>
      </c>
      <c r="AF96" s="22">
        <v>0</v>
      </c>
      <c r="AG96" s="22">
        <v>18168</v>
      </c>
      <c r="AH96" s="22">
        <v>7622</v>
      </c>
      <c r="AI96" s="22">
        <v>631827</v>
      </c>
      <c r="AJ96" s="22">
        <v>0</v>
      </c>
      <c r="AK96" s="22">
        <v>0</v>
      </c>
      <c r="AL96" s="22">
        <v>0</v>
      </c>
      <c r="AM96" s="22">
        <v>0</v>
      </c>
      <c r="AN96" s="22"/>
    </row>
    <row r="97" spans="1:40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747982</v>
      </c>
      <c r="F97" s="22">
        <v>0</v>
      </c>
      <c r="G97" s="22">
        <v>0</v>
      </c>
      <c r="H97" s="22">
        <v>351542</v>
      </c>
      <c r="I97" s="22">
        <v>52280</v>
      </c>
      <c r="J97" s="22">
        <v>0</v>
      </c>
      <c r="K97" s="22">
        <v>0</v>
      </c>
      <c r="L97" s="22">
        <v>0</v>
      </c>
      <c r="M97" s="22">
        <v>1151804</v>
      </c>
      <c r="N97" s="22">
        <v>591164</v>
      </c>
      <c r="O97" s="22">
        <v>1183207</v>
      </c>
      <c r="P97" s="22">
        <v>134046</v>
      </c>
      <c r="Q97" s="22">
        <v>30090</v>
      </c>
      <c r="R97" s="22">
        <v>0</v>
      </c>
      <c r="S97" s="22">
        <v>73224</v>
      </c>
      <c r="T97" s="22">
        <v>3163535</v>
      </c>
      <c r="U97" s="22">
        <v>331673</v>
      </c>
      <c r="V97" s="22">
        <v>0</v>
      </c>
      <c r="W97" s="22">
        <v>373592</v>
      </c>
      <c r="X97" s="22">
        <v>253683</v>
      </c>
      <c r="Y97" s="22">
        <v>0</v>
      </c>
      <c r="Z97" s="22">
        <v>0</v>
      </c>
      <c r="AA97" s="22">
        <v>0</v>
      </c>
      <c r="AB97" s="22">
        <v>0</v>
      </c>
      <c r="AC97" s="22">
        <v>958948</v>
      </c>
      <c r="AD97" s="22">
        <v>151092</v>
      </c>
      <c r="AE97" s="22">
        <v>120667</v>
      </c>
      <c r="AF97" s="22">
        <v>0</v>
      </c>
      <c r="AG97" s="22">
        <v>273983</v>
      </c>
      <c r="AH97" s="22">
        <v>65672</v>
      </c>
      <c r="AI97" s="22">
        <v>1570362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</row>
    <row r="98" spans="1:40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49470</v>
      </c>
      <c r="F98" s="22">
        <v>0</v>
      </c>
      <c r="G98" s="22">
        <v>9950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59420</v>
      </c>
      <c r="N98" s="22">
        <v>0</v>
      </c>
      <c r="O98" s="22">
        <v>26073</v>
      </c>
      <c r="P98" s="22">
        <v>804260</v>
      </c>
      <c r="Q98" s="22">
        <v>0</v>
      </c>
      <c r="R98" s="22">
        <v>0</v>
      </c>
      <c r="S98" s="22">
        <v>0</v>
      </c>
      <c r="T98" s="22">
        <v>889753</v>
      </c>
      <c r="U98" s="22">
        <v>187520</v>
      </c>
      <c r="V98" s="22">
        <v>0</v>
      </c>
      <c r="W98" s="22">
        <v>32735</v>
      </c>
      <c r="X98" s="22">
        <v>109773</v>
      </c>
      <c r="Y98" s="22">
        <v>0</v>
      </c>
      <c r="Z98" s="22">
        <v>0</v>
      </c>
      <c r="AA98" s="22">
        <v>0</v>
      </c>
      <c r="AB98" s="22">
        <v>0</v>
      </c>
      <c r="AC98" s="22">
        <v>330028</v>
      </c>
      <c r="AD98" s="22">
        <v>79748</v>
      </c>
      <c r="AE98" s="22">
        <v>52616</v>
      </c>
      <c r="AF98" s="22">
        <v>0</v>
      </c>
      <c r="AG98" s="22">
        <v>0</v>
      </c>
      <c r="AH98" s="22">
        <v>18122</v>
      </c>
      <c r="AI98" s="22">
        <v>480514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</row>
    <row r="99" spans="1:40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67505</v>
      </c>
      <c r="F99" s="22">
        <v>0</v>
      </c>
      <c r="G99" s="22">
        <v>0</v>
      </c>
      <c r="H99" s="22">
        <v>0</v>
      </c>
      <c r="I99" s="22">
        <v>79082</v>
      </c>
      <c r="J99" s="22">
        <v>0</v>
      </c>
      <c r="K99" s="22">
        <v>0</v>
      </c>
      <c r="L99" s="22">
        <v>0</v>
      </c>
      <c r="M99" s="22">
        <v>146587</v>
      </c>
      <c r="N99" s="22">
        <v>6689395</v>
      </c>
      <c r="O99" s="22">
        <v>283748</v>
      </c>
      <c r="P99" s="22">
        <v>360828</v>
      </c>
      <c r="Q99" s="22">
        <v>0</v>
      </c>
      <c r="R99" s="22">
        <v>58322</v>
      </c>
      <c r="S99" s="22">
        <v>784840</v>
      </c>
      <c r="T99" s="22">
        <v>8323720</v>
      </c>
      <c r="U99" s="22">
        <v>2188466</v>
      </c>
      <c r="V99" s="22">
        <v>0</v>
      </c>
      <c r="W99" s="22">
        <v>596106</v>
      </c>
      <c r="X99" s="22">
        <v>358317</v>
      </c>
      <c r="Y99" s="22">
        <v>404412</v>
      </c>
      <c r="Z99" s="22">
        <v>0</v>
      </c>
      <c r="AA99" s="22">
        <v>0</v>
      </c>
      <c r="AB99" s="22">
        <v>0</v>
      </c>
      <c r="AC99" s="22">
        <v>3547301</v>
      </c>
      <c r="AD99" s="22">
        <v>1771864</v>
      </c>
      <c r="AE99" s="22">
        <v>522364</v>
      </c>
      <c r="AF99" s="22">
        <v>0</v>
      </c>
      <c r="AG99" s="22">
        <v>412590</v>
      </c>
      <c r="AH99" s="22">
        <v>227948</v>
      </c>
      <c r="AI99" s="22">
        <v>6482067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</row>
    <row r="100" spans="1:40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117750</v>
      </c>
      <c r="F100" s="22">
        <v>0</v>
      </c>
      <c r="G100" s="22">
        <v>25389</v>
      </c>
      <c r="H100" s="22">
        <v>98791</v>
      </c>
      <c r="I100" s="22">
        <v>50778</v>
      </c>
      <c r="J100" s="22">
        <v>0</v>
      </c>
      <c r="K100" s="22">
        <v>0</v>
      </c>
      <c r="L100" s="22">
        <v>0</v>
      </c>
      <c r="M100" s="22">
        <v>292708</v>
      </c>
      <c r="N100" s="22">
        <v>0</v>
      </c>
      <c r="O100" s="22">
        <v>16340</v>
      </c>
      <c r="P100" s="22">
        <v>31013</v>
      </c>
      <c r="Q100" s="22">
        <v>0</v>
      </c>
      <c r="R100" s="22">
        <v>85473</v>
      </c>
      <c r="S100" s="22">
        <v>10899</v>
      </c>
      <c r="T100" s="22">
        <v>436433</v>
      </c>
      <c r="U100" s="22">
        <v>162338</v>
      </c>
      <c r="V100" s="22">
        <v>0</v>
      </c>
      <c r="W100" s="22">
        <v>139775</v>
      </c>
      <c r="X100" s="22">
        <v>80951</v>
      </c>
      <c r="Y100" s="22">
        <v>10816</v>
      </c>
      <c r="Z100" s="22">
        <v>0</v>
      </c>
      <c r="AA100" s="22">
        <v>45693</v>
      </c>
      <c r="AB100" s="22">
        <v>0</v>
      </c>
      <c r="AC100" s="22">
        <v>439573</v>
      </c>
      <c r="AD100" s="22">
        <v>110036</v>
      </c>
      <c r="AE100" s="22">
        <v>88931</v>
      </c>
      <c r="AF100" s="22">
        <v>0</v>
      </c>
      <c r="AG100" s="22">
        <v>79591</v>
      </c>
      <c r="AH100" s="22">
        <v>31730</v>
      </c>
      <c r="AI100" s="22">
        <v>749861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</row>
    <row r="101" spans="1:40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2617674</v>
      </c>
      <c r="F101" s="22">
        <v>0</v>
      </c>
      <c r="G101" s="22">
        <v>357933</v>
      </c>
      <c r="H101" s="22">
        <v>567266</v>
      </c>
      <c r="I101" s="22">
        <v>610817</v>
      </c>
      <c r="J101" s="22">
        <v>0</v>
      </c>
      <c r="K101" s="22">
        <v>0</v>
      </c>
      <c r="L101" s="22">
        <v>0</v>
      </c>
      <c r="M101" s="22">
        <v>4153690</v>
      </c>
      <c r="N101" s="22">
        <v>0</v>
      </c>
      <c r="O101" s="22">
        <v>1242217</v>
      </c>
      <c r="P101" s="22">
        <v>1689242</v>
      </c>
      <c r="Q101" s="22">
        <v>1774509</v>
      </c>
      <c r="R101" s="22">
        <v>160117</v>
      </c>
      <c r="S101" s="22">
        <v>719439</v>
      </c>
      <c r="T101" s="22">
        <v>9739214</v>
      </c>
      <c r="U101" s="22">
        <v>3038206</v>
      </c>
      <c r="V101" s="22">
        <v>0</v>
      </c>
      <c r="W101" s="22">
        <v>325157</v>
      </c>
      <c r="X101" s="22">
        <v>944061</v>
      </c>
      <c r="Y101" s="22">
        <v>129797</v>
      </c>
      <c r="Z101" s="22">
        <v>0</v>
      </c>
      <c r="AA101" s="22">
        <v>0</v>
      </c>
      <c r="AB101" s="22">
        <v>0</v>
      </c>
      <c r="AC101" s="22">
        <v>4437221</v>
      </c>
      <c r="AD101" s="22">
        <v>976856</v>
      </c>
      <c r="AE101" s="22">
        <v>466840</v>
      </c>
      <c r="AF101" s="22">
        <v>24627</v>
      </c>
      <c r="AG101" s="22">
        <v>362909</v>
      </c>
      <c r="AH101" s="22">
        <v>252483</v>
      </c>
      <c r="AI101" s="22">
        <v>6520936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</row>
    <row r="102" spans="1:40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304155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304155</v>
      </c>
      <c r="N102" s="22">
        <v>1614557</v>
      </c>
      <c r="O102" s="22">
        <v>303495</v>
      </c>
      <c r="P102" s="22">
        <v>1394722</v>
      </c>
      <c r="Q102" s="22">
        <v>0</v>
      </c>
      <c r="R102" s="22">
        <v>0</v>
      </c>
      <c r="S102" s="22">
        <v>155415</v>
      </c>
      <c r="T102" s="22">
        <v>3772344</v>
      </c>
      <c r="U102" s="22">
        <v>491792</v>
      </c>
      <c r="V102" s="22">
        <v>0</v>
      </c>
      <c r="W102" s="22">
        <v>73753</v>
      </c>
      <c r="X102" s="22">
        <v>103726</v>
      </c>
      <c r="Y102" s="22">
        <v>0</v>
      </c>
      <c r="Z102" s="22">
        <v>0</v>
      </c>
      <c r="AA102" s="22">
        <v>0</v>
      </c>
      <c r="AB102" s="22">
        <v>0</v>
      </c>
      <c r="AC102" s="22">
        <v>669271</v>
      </c>
      <c r="AD102" s="22">
        <v>136163</v>
      </c>
      <c r="AE102" s="22">
        <v>156105</v>
      </c>
      <c r="AF102" s="22">
        <v>0</v>
      </c>
      <c r="AG102" s="22">
        <v>0</v>
      </c>
      <c r="AH102" s="22">
        <v>68826</v>
      </c>
      <c r="AI102" s="22">
        <v>1030365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</row>
    <row r="103" spans="1:40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55063</v>
      </c>
      <c r="F103" s="22">
        <v>0</v>
      </c>
      <c r="G103" s="22">
        <v>153875</v>
      </c>
      <c r="H103" s="22">
        <v>42489</v>
      </c>
      <c r="I103" s="22">
        <v>18647</v>
      </c>
      <c r="J103" s="22">
        <v>0</v>
      </c>
      <c r="K103" s="22">
        <v>0</v>
      </c>
      <c r="L103" s="22">
        <v>0</v>
      </c>
      <c r="M103" s="22">
        <v>270074</v>
      </c>
      <c r="N103" s="22">
        <v>0</v>
      </c>
      <c r="O103" s="22">
        <v>213346</v>
      </c>
      <c r="P103" s="22">
        <v>119064</v>
      </c>
      <c r="Q103" s="22">
        <v>0</v>
      </c>
      <c r="R103" s="22">
        <v>229953</v>
      </c>
      <c r="S103" s="22">
        <v>0</v>
      </c>
      <c r="T103" s="22">
        <v>832437</v>
      </c>
      <c r="U103" s="22">
        <v>212747</v>
      </c>
      <c r="V103" s="22">
        <v>0</v>
      </c>
      <c r="W103" s="22">
        <v>92440</v>
      </c>
      <c r="X103" s="22">
        <v>67290</v>
      </c>
      <c r="Y103" s="22">
        <v>1151</v>
      </c>
      <c r="Z103" s="22">
        <v>0</v>
      </c>
      <c r="AA103" s="22">
        <v>0</v>
      </c>
      <c r="AB103" s="22">
        <v>0</v>
      </c>
      <c r="AC103" s="22">
        <v>373628</v>
      </c>
      <c r="AD103" s="22">
        <v>53339</v>
      </c>
      <c r="AE103" s="22">
        <v>62643</v>
      </c>
      <c r="AF103" s="22">
        <v>0</v>
      </c>
      <c r="AG103" s="22">
        <v>45677</v>
      </c>
      <c r="AH103" s="22">
        <v>28966</v>
      </c>
      <c r="AI103" s="22">
        <v>564253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</row>
    <row r="104" spans="1:40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524912</v>
      </c>
      <c r="F104" s="22">
        <v>0</v>
      </c>
      <c r="G104" s="22">
        <v>3196413</v>
      </c>
      <c r="H104" s="22">
        <v>21642</v>
      </c>
      <c r="I104" s="22">
        <v>0</v>
      </c>
      <c r="J104" s="22">
        <v>0</v>
      </c>
      <c r="K104" s="22">
        <v>0</v>
      </c>
      <c r="L104" s="22">
        <v>0</v>
      </c>
      <c r="M104" s="22">
        <v>3742967</v>
      </c>
      <c r="N104" s="22">
        <v>0</v>
      </c>
      <c r="O104" s="22">
        <v>46800</v>
      </c>
      <c r="P104" s="22">
        <v>0</v>
      </c>
      <c r="Q104" s="22">
        <v>0</v>
      </c>
      <c r="R104" s="22">
        <v>0</v>
      </c>
      <c r="S104" s="22">
        <v>0</v>
      </c>
      <c r="T104" s="22">
        <v>3789767</v>
      </c>
      <c r="U104" s="22">
        <v>232229</v>
      </c>
      <c r="V104" s="22">
        <v>0</v>
      </c>
      <c r="W104" s="22">
        <v>30418</v>
      </c>
      <c r="X104" s="22">
        <v>28253</v>
      </c>
      <c r="Y104" s="22">
        <v>0</v>
      </c>
      <c r="Z104" s="22">
        <v>0</v>
      </c>
      <c r="AA104" s="22">
        <v>0</v>
      </c>
      <c r="AB104" s="22">
        <v>0</v>
      </c>
      <c r="AC104" s="22">
        <v>290900</v>
      </c>
      <c r="AD104" s="22">
        <v>122032</v>
      </c>
      <c r="AE104" s="22">
        <v>93711</v>
      </c>
      <c r="AF104" s="22">
        <v>0</v>
      </c>
      <c r="AG104" s="22">
        <v>51392</v>
      </c>
      <c r="AH104" s="22">
        <v>9313</v>
      </c>
      <c r="AI104" s="22">
        <v>567348</v>
      </c>
      <c r="AJ104" s="22">
        <v>0</v>
      </c>
      <c r="AK104" s="22">
        <v>0</v>
      </c>
      <c r="AL104" s="22">
        <v>0</v>
      </c>
      <c r="AM104" s="22">
        <v>0</v>
      </c>
      <c r="AN104" s="22"/>
    </row>
    <row r="105" spans="1:40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49580</v>
      </c>
      <c r="F105" s="22">
        <v>0</v>
      </c>
      <c r="G105" s="22">
        <v>0</v>
      </c>
      <c r="H105" s="22">
        <v>896603</v>
      </c>
      <c r="I105" s="22">
        <v>0</v>
      </c>
      <c r="J105" s="22">
        <v>0</v>
      </c>
      <c r="K105" s="22">
        <v>0</v>
      </c>
      <c r="L105" s="22">
        <v>0</v>
      </c>
      <c r="M105" s="22">
        <v>946183</v>
      </c>
      <c r="N105" s="22">
        <v>0</v>
      </c>
      <c r="O105" s="22">
        <v>65691</v>
      </c>
      <c r="P105" s="22">
        <v>147352</v>
      </c>
      <c r="Q105" s="22">
        <v>5000</v>
      </c>
      <c r="R105" s="22">
        <v>35164</v>
      </c>
      <c r="S105" s="22">
        <v>66836</v>
      </c>
      <c r="T105" s="22">
        <v>1266226</v>
      </c>
      <c r="U105" s="22">
        <v>289582</v>
      </c>
      <c r="V105" s="22">
        <v>0</v>
      </c>
      <c r="W105" s="22">
        <v>95215</v>
      </c>
      <c r="X105" s="22">
        <v>209673</v>
      </c>
      <c r="Y105" s="22">
        <v>49897</v>
      </c>
      <c r="Z105" s="22">
        <v>0</v>
      </c>
      <c r="AA105" s="22">
        <v>0</v>
      </c>
      <c r="AB105" s="22">
        <v>0</v>
      </c>
      <c r="AC105" s="22">
        <v>644367</v>
      </c>
      <c r="AD105" s="22">
        <v>334357</v>
      </c>
      <c r="AE105" s="22">
        <v>214240</v>
      </c>
      <c r="AF105" s="22">
        <v>0</v>
      </c>
      <c r="AG105" s="22">
        <v>4050</v>
      </c>
      <c r="AH105" s="22">
        <v>17834</v>
      </c>
      <c r="AI105" s="22">
        <v>1214848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</row>
    <row r="106" spans="1:40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8337707</v>
      </c>
      <c r="F106" s="22">
        <v>0</v>
      </c>
      <c r="G106" s="22">
        <v>2714539</v>
      </c>
      <c r="H106" s="22">
        <v>3137554</v>
      </c>
      <c r="I106" s="22">
        <v>56594240</v>
      </c>
      <c r="J106" s="22">
        <v>0</v>
      </c>
      <c r="K106" s="22">
        <v>0</v>
      </c>
      <c r="L106" s="22">
        <v>0</v>
      </c>
      <c r="M106" s="22">
        <v>70784040</v>
      </c>
      <c r="N106" s="22">
        <v>-34022722</v>
      </c>
      <c r="O106" s="22">
        <v>868812</v>
      </c>
      <c r="P106" s="22">
        <v>1361429</v>
      </c>
      <c r="Q106" s="22">
        <v>2444903</v>
      </c>
      <c r="R106" s="22">
        <v>2760820</v>
      </c>
      <c r="S106" s="22">
        <v>297641</v>
      </c>
      <c r="T106" s="22">
        <v>44494923</v>
      </c>
      <c r="U106" s="22">
        <v>2066924</v>
      </c>
      <c r="V106" s="22">
        <v>0</v>
      </c>
      <c r="W106" s="22">
        <v>1182872</v>
      </c>
      <c r="X106" s="22">
        <v>1937467</v>
      </c>
      <c r="Y106" s="22">
        <v>1236474</v>
      </c>
      <c r="Z106" s="22">
        <v>334</v>
      </c>
      <c r="AA106" s="22">
        <v>0</v>
      </c>
      <c r="AB106" s="22">
        <v>0</v>
      </c>
      <c r="AC106" s="22">
        <v>6424071</v>
      </c>
      <c r="AD106" s="22">
        <v>2838045</v>
      </c>
      <c r="AE106" s="22">
        <v>1236036</v>
      </c>
      <c r="AF106" s="22">
        <v>0</v>
      </c>
      <c r="AG106" s="22">
        <v>1209608</v>
      </c>
      <c r="AH106" s="22">
        <v>498931</v>
      </c>
      <c r="AI106" s="22">
        <v>12206691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</row>
    <row r="107" spans="1:40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798009</v>
      </c>
      <c r="F107" s="22">
        <v>0</v>
      </c>
      <c r="G107" s="22">
        <v>32575</v>
      </c>
      <c r="H107" s="22">
        <v>174904</v>
      </c>
      <c r="I107" s="22">
        <v>0</v>
      </c>
      <c r="J107" s="22">
        <v>0</v>
      </c>
      <c r="K107" s="22">
        <v>436881</v>
      </c>
      <c r="L107" s="22">
        <v>0</v>
      </c>
      <c r="M107" s="22">
        <v>1442369</v>
      </c>
      <c r="N107" s="22">
        <v>724653</v>
      </c>
      <c r="O107" s="22">
        <v>0</v>
      </c>
      <c r="P107" s="22">
        <v>606316</v>
      </c>
      <c r="Q107" s="22">
        <v>0</v>
      </c>
      <c r="R107" s="22">
        <v>173550</v>
      </c>
      <c r="S107" s="22">
        <v>167787</v>
      </c>
      <c r="T107" s="22">
        <v>3114675</v>
      </c>
      <c r="U107" s="22">
        <v>505864</v>
      </c>
      <c r="V107" s="22">
        <v>0</v>
      </c>
      <c r="W107" s="22">
        <v>385545</v>
      </c>
      <c r="X107" s="22">
        <v>388238</v>
      </c>
      <c r="Y107" s="22">
        <v>52052</v>
      </c>
      <c r="Z107" s="22">
        <v>0</v>
      </c>
      <c r="AA107" s="22">
        <v>188560</v>
      </c>
      <c r="AB107" s="22">
        <v>0</v>
      </c>
      <c r="AC107" s="22">
        <v>1520259</v>
      </c>
      <c r="AD107" s="22">
        <v>230780</v>
      </c>
      <c r="AE107" s="22">
        <v>735697</v>
      </c>
      <c r="AF107" s="22">
        <v>0</v>
      </c>
      <c r="AG107" s="22">
        <v>154071</v>
      </c>
      <c r="AH107" s="22">
        <v>119908</v>
      </c>
      <c r="AI107" s="22">
        <v>2760715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</row>
    <row r="108" spans="1:40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531402</v>
      </c>
      <c r="F108" s="22">
        <v>0</v>
      </c>
      <c r="G108" s="22">
        <v>300465</v>
      </c>
      <c r="H108" s="22">
        <v>268542</v>
      </c>
      <c r="I108" s="22">
        <v>311879</v>
      </c>
      <c r="J108" s="22">
        <v>0</v>
      </c>
      <c r="K108" s="22">
        <v>0</v>
      </c>
      <c r="L108" s="22">
        <v>0</v>
      </c>
      <c r="M108" s="22">
        <v>1412288</v>
      </c>
      <c r="N108" s="22">
        <v>0</v>
      </c>
      <c r="O108" s="22">
        <v>37695</v>
      </c>
      <c r="P108" s="22">
        <v>559248</v>
      </c>
      <c r="Q108" s="22">
        <v>165000</v>
      </c>
      <c r="R108" s="22">
        <v>24555</v>
      </c>
      <c r="S108" s="22">
        <v>375890</v>
      </c>
      <c r="T108" s="22">
        <v>2574676</v>
      </c>
      <c r="U108" s="22">
        <v>1316328</v>
      </c>
      <c r="V108" s="22">
        <v>0</v>
      </c>
      <c r="W108" s="22">
        <v>119797</v>
      </c>
      <c r="X108" s="22">
        <v>165555</v>
      </c>
      <c r="Y108" s="22">
        <v>97343</v>
      </c>
      <c r="Z108" s="22">
        <v>0</v>
      </c>
      <c r="AA108" s="22">
        <v>0</v>
      </c>
      <c r="AB108" s="22">
        <v>0</v>
      </c>
      <c r="AC108" s="22">
        <v>1699023</v>
      </c>
      <c r="AD108" s="22">
        <v>226786</v>
      </c>
      <c r="AE108" s="22">
        <v>225463</v>
      </c>
      <c r="AF108" s="22">
        <v>0</v>
      </c>
      <c r="AG108" s="22">
        <v>173939</v>
      </c>
      <c r="AH108" s="22">
        <v>142430</v>
      </c>
      <c r="AI108" s="22">
        <v>2467641</v>
      </c>
      <c r="AJ108" s="22">
        <v>0</v>
      </c>
      <c r="AK108" s="22">
        <v>0</v>
      </c>
      <c r="AL108" s="22">
        <v>0</v>
      </c>
      <c r="AM108" s="22">
        <v>0</v>
      </c>
      <c r="AN108" s="22"/>
    </row>
    <row r="109" spans="1:40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80983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80983</v>
      </c>
      <c r="N109" s="22">
        <v>0</v>
      </c>
      <c r="O109" s="22">
        <v>57240</v>
      </c>
      <c r="P109" s="22">
        <v>42823</v>
      </c>
      <c r="Q109" s="22">
        <v>0</v>
      </c>
      <c r="R109" s="22">
        <v>876609</v>
      </c>
      <c r="S109" s="22">
        <v>0</v>
      </c>
      <c r="T109" s="22">
        <v>1057655</v>
      </c>
      <c r="U109" s="22">
        <v>67336</v>
      </c>
      <c r="V109" s="22">
        <v>0</v>
      </c>
      <c r="W109" s="22">
        <v>89469</v>
      </c>
      <c r="X109" s="22">
        <v>17736</v>
      </c>
      <c r="Y109" s="22">
        <v>0</v>
      </c>
      <c r="Z109" s="22">
        <v>0</v>
      </c>
      <c r="AA109" s="22">
        <v>0</v>
      </c>
      <c r="AB109" s="22">
        <v>10321</v>
      </c>
      <c r="AC109" s="22">
        <v>184862</v>
      </c>
      <c r="AD109" s="22">
        <v>234132</v>
      </c>
      <c r="AE109" s="22">
        <v>86888</v>
      </c>
      <c r="AF109" s="22">
        <v>0</v>
      </c>
      <c r="AG109" s="22">
        <v>17939</v>
      </c>
      <c r="AH109" s="22">
        <v>42190</v>
      </c>
      <c r="AI109" s="22">
        <v>566011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</row>
    <row r="110" spans="1:40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736323</v>
      </c>
      <c r="F110" s="22">
        <v>0</v>
      </c>
      <c r="G110" s="22">
        <v>160645</v>
      </c>
      <c r="H110" s="22">
        <v>138166</v>
      </c>
      <c r="I110" s="22">
        <v>1196337</v>
      </c>
      <c r="J110" s="22">
        <v>0</v>
      </c>
      <c r="K110" s="22">
        <v>0</v>
      </c>
      <c r="L110" s="22">
        <v>0</v>
      </c>
      <c r="M110" s="22">
        <v>2231471</v>
      </c>
      <c r="N110" s="22">
        <v>-211267</v>
      </c>
      <c r="O110" s="22">
        <v>0</v>
      </c>
      <c r="P110" s="22">
        <v>248747</v>
      </c>
      <c r="Q110" s="22">
        <v>0</v>
      </c>
      <c r="R110" s="22">
        <v>237836</v>
      </c>
      <c r="S110" s="22">
        <v>778558</v>
      </c>
      <c r="T110" s="22">
        <v>3285345</v>
      </c>
      <c r="U110" s="22">
        <v>271642</v>
      </c>
      <c r="V110" s="22">
        <v>0</v>
      </c>
      <c r="W110" s="22">
        <v>269288</v>
      </c>
      <c r="X110" s="22">
        <v>310387</v>
      </c>
      <c r="Y110" s="22">
        <v>264858</v>
      </c>
      <c r="Z110" s="22">
        <v>0</v>
      </c>
      <c r="AA110" s="22">
        <v>0</v>
      </c>
      <c r="AB110" s="22">
        <v>0</v>
      </c>
      <c r="AC110" s="22">
        <v>1116175</v>
      </c>
      <c r="AD110" s="22">
        <v>352575</v>
      </c>
      <c r="AE110" s="22">
        <v>138430</v>
      </c>
      <c r="AF110" s="22">
        <v>0</v>
      </c>
      <c r="AG110" s="22">
        <v>121687</v>
      </c>
      <c r="AH110" s="22">
        <v>308836</v>
      </c>
      <c r="AI110" s="22">
        <v>2037703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</row>
    <row r="111" spans="1:40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1431111</v>
      </c>
      <c r="F111" s="22">
        <v>0</v>
      </c>
      <c r="G111" s="22">
        <v>105791</v>
      </c>
      <c r="H111" s="22">
        <v>203540</v>
      </c>
      <c r="I111" s="22">
        <v>316822</v>
      </c>
      <c r="J111" s="22">
        <v>0</v>
      </c>
      <c r="K111" s="22">
        <v>0</v>
      </c>
      <c r="L111" s="22">
        <v>0</v>
      </c>
      <c r="M111" s="22">
        <v>2057264</v>
      </c>
      <c r="N111" s="22">
        <v>10934863</v>
      </c>
      <c r="O111" s="22">
        <v>22116191</v>
      </c>
      <c r="P111" s="22">
        <v>503102</v>
      </c>
      <c r="Q111" s="22">
        <v>514445</v>
      </c>
      <c r="R111" s="22">
        <v>2532563</v>
      </c>
      <c r="S111" s="22">
        <v>52936</v>
      </c>
      <c r="T111" s="22">
        <v>38711364</v>
      </c>
      <c r="U111" s="22">
        <v>1039341</v>
      </c>
      <c r="V111" s="22">
        <v>0</v>
      </c>
      <c r="W111" s="22">
        <v>364027</v>
      </c>
      <c r="X111" s="22">
        <v>1001885</v>
      </c>
      <c r="Y111" s="22">
        <v>412618</v>
      </c>
      <c r="Z111" s="22">
        <v>4598</v>
      </c>
      <c r="AA111" s="22">
        <v>0</v>
      </c>
      <c r="AB111" s="22">
        <v>0</v>
      </c>
      <c r="AC111" s="22">
        <v>2822469</v>
      </c>
      <c r="AD111" s="22">
        <v>886019</v>
      </c>
      <c r="AE111" s="22">
        <v>270761</v>
      </c>
      <c r="AF111" s="22">
        <v>0</v>
      </c>
      <c r="AG111" s="22">
        <v>257536</v>
      </c>
      <c r="AH111" s="22">
        <v>190787</v>
      </c>
      <c r="AI111" s="22">
        <v>4427572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</row>
    <row r="112" spans="1:40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492022</v>
      </c>
      <c r="F112" s="22">
        <v>0</v>
      </c>
      <c r="G112" s="22">
        <v>0</v>
      </c>
      <c r="H112" s="22">
        <v>0</v>
      </c>
      <c r="I112" s="22">
        <v>10047235</v>
      </c>
      <c r="J112" s="22">
        <v>0</v>
      </c>
      <c r="K112" s="22">
        <v>0</v>
      </c>
      <c r="L112" s="22">
        <v>0</v>
      </c>
      <c r="M112" s="22">
        <v>10539257</v>
      </c>
      <c r="N112" s="22">
        <v>90042</v>
      </c>
      <c r="O112" s="22">
        <v>11796</v>
      </c>
      <c r="P112" s="22">
        <v>44132</v>
      </c>
      <c r="Q112" s="22">
        <v>0</v>
      </c>
      <c r="R112" s="22">
        <v>50492</v>
      </c>
      <c r="S112" s="22">
        <v>118006</v>
      </c>
      <c r="T112" s="22">
        <v>10853725</v>
      </c>
      <c r="U112" s="22">
        <v>474139</v>
      </c>
      <c r="V112" s="22">
        <v>0</v>
      </c>
      <c r="W112" s="22">
        <v>57635</v>
      </c>
      <c r="X112" s="22">
        <v>118997</v>
      </c>
      <c r="Y112" s="22">
        <v>168815</v>
      </c>
      <c r="Z112" s="22">
        <v>0</v>
      </c>
      <c r="AA112" s="22">
        <v>0</v>
      </c>
      <c r="AB112" s="22">
        <v>0</v>
      </c>
      <c r="AC112" s="22">
        <v>819586</v>
      </c>
      <c r="AD112" s="22">
        <v>85624</v>
      </c>
      <c r="AE112" s="22">
        <v>109251</v>
      </c>
      <c r="AF112" s="22">
        <v>0</v>
      </c>
      <c r="AG112" s="22">
        <v>40710</v>
      </c>
      <c r="AH112" s="22">
        <v>151719</v>
      </c>
      <c r="AI112" s="22">
        <v>1206890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</row>
    <row r="113" spans="1:40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9389864</v>
      </c>
      <c r="F113" s="22">
        <v>0</v>
      </c>
      <c r="G113" s="22">
        <v>994487</v>
      </c>
      <c r="H113" s="22">
        <v>1770693</v>
      </c>
      <c r="I113" s="22">
        <v>820571</v>
      </c>
      <c r="J113" s="22">
        <v>0</v>
      </c>
      <c r="K113" s="22">
        <v>0</v>
      </c>
      <c r="L113" s="22">
        <v>0</v>
      </c>
      <c r="M113" s="22">
        <v>12975615</v>
      </c>
      <c r="N113" s="22">
        <v>8731687</v>
      </c>
      <c r="O113" s="22">
        <v>120965</v>
      </c>
      <c r="P113" s="22">
        <v>367305</v>
      </c>
      <c r="Q113" s="22">
        <v>1638261</v>
      </c>
      <c r="R113" s="22">
        <v>378892</v>
      </c>
      <c r="S113" s="22">
        <v>2034540</v>
      </c>
      <c r="T113" s="22">
        <v>26247265</v>
      </c>
      <c r="U113" s="22">
        <v>3902298</v>
      </c>
      <c r="V113" s="22">
        <v>0</v>
      </c>
      <c r="W113" s="22">
        <v>2038665</v>
      </c>
      <c r="X113" s="22">
        <v>1618595</v>
      </c>
      <c r="Y113" s="22">
        <v>839749</v>
      </c>
      <c r="Z113" s="22">
        <v>0</v>
      </c>
      <c r="AA113" s="22">
        <v>0</v>
      </c>
      <c r="AB113" s="22">
        <v>0</v>
      </c>
      <c r="AC113" s="22">
        <v>8399307</v>
      </c>
      <c r="AD113" s="22">
        <v>3563943</v>
      </c>
      <c r="AE113" s="22">
        <v>1385757</v>
      </c>
      <c r="AF113" s="22">
        <v>0</v>
      </c>
      <c r="AG113" s="22">
        <v>1120361</v>
      </c>
      <c r="AH113" s="22">
        <v>824160</v>
      </c>
      <c r="AI113" s="22">
        <v>15293528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</row>
    <row r="114" spans="1:40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104572</v>
      </c>
      <c r="F114" s="22">
        <v>0</v>
      </c>
      <c r="G114" s="22">
        <v>56244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160816</v>
      </c>
      <c r="N114" s="22">
        <v>330336</v>
      </c>
      <c r="O114" s="22">
        <v>29524</v>
      </c>
      <c r="P114" s="22">
        <v>108016</v>
      </c>
      <c r="Q114" s="22">
        <v>0</v>
      </c>
      <c r="R114" s="22">
        <v>395205</v>
      </c>
      <c r="S114" s="22">
        <v>0</v>
      </c>
      <c r="T114" s="22">
        <v>1023897</v>
      </c>
      <c r="U114" s="22">
        <v>183064</v>
      </c>
      <c r="V114" s="22">
        <v>0</v>
      </c>
      <c r="W114" s="22">
        <v>74505</v>
      </c>
      <c r="X114" s="22">
        <v>61547</v>
      </c>
      <c r="Y114" s="22">
        <v>0</v>
      </c>
      <c r="Z114" s="22">
        <v>0</v>
      </c>
      <c r="AA114" s="22">
        <v>0</v>
      </c>
      <c r="AB114" s="22">
        <v>0</v>
      </c>
      <c r="AC114" s="22">
        <v>319116</v>
      </c>
      <c r="AD114" s="22">
        <v>78938</v>
      </c>
      <c r="AE114" s="22">
        <v>97896</v>
      </c>
      <c r="AF114" s="22">
        <v>0</v>
      </c>
      <c r="AG114" s="22">
        <v>2882</v>
      </c>
      <c r="AH114" s="22">
        <v>17044</v>
      </c>
      <c r="AI114" s="22">
        <v>515876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</row>
    <row r="115" spans="1:40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209663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209663</v>
      </c>
      <c r="N115" s="22">
        <v>110763</v>
      </c>
      <c r="O115" s="22">
        <v>80558</v>
      </c>
      <c r="P115" s="22">
        <v>548932</v>
      </c>
      <c r="Q115" s="22">
        <v>0</v>
      </c>
      <c r="R115" s="22">
        <v>57411</v>
      </c>
      <c r="S115" s="22">
        <v>0</v>
      </c>
      <c r="T115" s="22">
        <v>1007327</v>
      </c>
      <c r="U115" s="22">
        <v>502136</v>
      </c>
      <c r="V115" s="22">
        <v>0</v>
      </c>
      <c r="W115" s="22">
        <v>188316</v>
      </c>
      <c r="X115" s="22">
        <v>370790</v>
      </c>
      <c r="Y115" s="22">
        <v>85065</v>
      </c>
      <c r="Z115" s="22">
        <v>0</v>
      </c>
      <c r="AA115" s="22">
        <v>0</v>
      </c>
      <c r="AB115" s="22">
        <v>0</v>
      </c>
      <c r="AC115" s="22">
        <v>1146307</v>
      </c>
      <c r="AD115" s="22">
        <v>218082</v>
      </c>
      <c r="AE115" s="22">
        <v>301945</v>
      </c>
      <c r="AF115" s="22">
        <v>0</v>
      </c>
      <c r="AG115" s="22">
        <v>210361</v>
      </c>
      <c r="AH115" s="22">
        <v>74170</v>
      </c>
      <c r="AI115" s="22">
        <v>1950865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</row>
    <row r="116" spans="1:40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95216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95216</v>
      </c>
      <c r="N116" s="22">
        <v>0</v>
      </c>
      <c r="O116" s="22">
        <v>40751</v>
      </c>
      <c r="P116" s="22">
        <v>202110</v>
      </c>
      <c r="Q116" s="22">
        <v>0</v>
      </c>
      <c r="R116" s="22">
        <v>0</v>
      </c>
      <c r="S116" s="22">
        <v>0</v>
      </c>
      <c r="T116" s="22">
        <v>338077</v>
      </c>
      <c r="U116" s="22">
        <v>76563</v>
      </c>
      <c r="V116" s="22">
        <v>0</v>
      </c>
      <c r="W116" s="22">
        <v>123029</v>
      </c>
      <c r="X116" s="22">
        <v>122902</v>
      </c>
      <c r="Y116" s="22">
        <v>5111</v>
      </c>
      <c r="Z116" s="22">
        <v>0</v>
      </c>
      <c r="AA116" s="22">
        <v>0</v>
      </c>
      <c r="AB116" s="22">
        <v>17654</v>
      </c>
      <c r="AC116" s="22">
        <v>345259</v>
      </c>
      <c r="AD116" s="22">
        <v>89988</v>
      </c>
      <c r="AE116" s="22">
        <v>80586</v>
      </c>
      <c r="AF116" s="22">
        <v>0</v>
      </c>
      <c r="AG116" s="22">
        <v>4835</v>
      </c>
      <c r="AH116" s="22">
        <v>0</v>
      </c>
      <c r="AI116" s="22">
        <v>520668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</row>
    <row r="117" spans="1:40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3454891</v>
      </c>
      <c r="F117" s="22">
        <v>0</v>
      </c>
      <c r="G117" s="22">
        <v>615103</v>
      </c>
      <c r="H117" s="22">
        <v>187747</v>
      </c>
      <c r="I117" s="22">
        <v>123006</v>
      </c>
      <c r="J117" s="22">
        <v>0</v>
      </c>
      <c r="K117" s="22">
        <v>0</v>
      </c>
      <c r="L117" s="22">
        <v>301025</v>
      </c>
      <c r="M117" s="22">
        <v>4681772</v>
      </c>
      <c r="N117" s="22">
        <v>4435711</v>
      </c>
      <c r="O117" s="22">
        <v>74573</v>
      </c>
      <c r="P117" s="22">
        <v>403223</v>
      </c>
      <c r="Q117" s="22">
        <v>0</v>
      </c>
      <c r="R117" s="22">
        <v>51122</v>
      </c>
      <c r="S117" s="22">
        <v>1010270</v>
      </c>
      <c r="T117" s="22">
        <v>10656671</v>
      </c>
      <c r="U117" s="22">
        <v>982020</v>
      </c>
      <c r="V117" s="22">
        <v>0</v>
      </c>
      <c r="W117" s="22">
        <v>291067</v>
      </c>
      <c r="X117" s="22">
        <v>793934</v>
      </c>
      <c r="Y117" s="22">
        <v>16684</v>
      </c>
      <c r="Z117" s="22">
        <v>0</v>
      </c>
      <c r="AA117" s="22">
        <v>0</v>
      </c>
      <c r="AB117" s="22">
        <v>48924</v>
      </c>
      <c r="AC117" s="22">
        <v>2132629</v>
      </c>
      <c r="AD117" s="22">
        <v>332394</v>
      </c>
      <c r="AE117" s="22">
        <v>316983</v>
      </c>
      <c r="AF117" s="22">
        <v>0</v>
      </c>
      <c r="AG117" s="22">
        <v>462034</v>
      </c>
      <c r="AH117" s="22">
        <v>118364</v>
      </c>
      <c r="AI117" s="22">
        <v>3362404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</row>
    <row r="118" spans="1:40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5439</v>
      </c>
      <c r="F118" s="22">
        <v>0</v>
      </c>
      <c r="G118" s="22">
        <v>34951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40390</v>
      </c>
      <c r="N118" s="22">
        <v>3162679</v>
      </c>
      <c r="O118" s="22">
        <v>32685</v>
      </c>
      <c r="P118" s="22">
        <v>96688</v>
      </c>
      <c r="Q118" s="22">
        <v>0</v>
      </c>
      <c r="R118" s="22">
        <v>50125</v>
      </c>
      <c r="S118" s="22">
        <v>0</v>
      </c>
      <c r="T118" s="22">
        <v>3382567</v>
      </c>
      <c r="U118" s="22">
        <v>1294286</v>
      </c>
      <c r="V118" s="22">
        <v>0</v>
      </c>
      <c r="W118" s="22">
        <v>311907</v>
      </c>
      <c r="X118" s="22">
        <v>193231</v>
      </c>
      <c r="Y118" s="22">
        <v>70237</v>
      </c>
      <c r="Z118" s="22">
        <v>0</v>
      </c>
      <c r="AA118" s="22">
        <v>0</v>
      </c>
      <c r="AB118" s="22">
        <v>0</v>
      </c>
      <c r="AC118" s="22">
        <v>1869661</v>
      </c>
      <c r="AD118" s="22">
        <v>320136</v>
      </c>
      <c r="AE118" s="22">
        <v>490450</v>
      </c>
      <c r="AF118" s="22">
        <v>0</v>
      </c>
      <c r="AG118" s="22">
        <v>113105</v>
      </c>
      <c r="AH118" s="22">
        <v>221486</v>
      </c>
      <c r="AI118" s="22">
        <v>3014838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</row>
    <row r="119" spans="1:40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475949</v>
      </c>
      <c r="F119" s="22">
        <v>0</v>
      </c>
      <c r="G119" s="22">
        <v>0</v>
      </c>
      <c r="H119" s="22">
        <v>63645</v>
      </c>
      <c r="I119" s="22">
        <v>0</v>
      </c>
      <c r="J119" s="22">
        <v>0</v>
      </c>
      <c r="K119" s="22">
        <v>0</v>
      </c>
      <c r="L119" s="22">
        <v>0</v>
      </c>
      <c r="M119" s="22">
        <v>539594</v>
      </c>
      <c r="N119" s="22">
        <v>0</v>
      </c>
      <c r="O119" s="22">
        <v>186199</v>
      </c>
      <c r="P119" s="22">
        <v>55558</v>
      </c>
      <c r="Q119" s="22">
        <v>0</v>
      </c>
      <c r="R119" s="22">
        <v>76563</v>
      </c>
      <c r="S119" s="22">
        <v>734151</v>
      </c>
      <c r="T119" s="22">
        <v>1592065</v>
      </c>
      <c r="U119" s="22">
        <v>824865</v>
      </c>
      <c r="V119" s="22">
        <v>0</v>
      </c>
      <c r="W119" s="22">
        <v>114873</v>
      </c>
      <c r="X119" s="22">
        <v>523996</v>
      </c>
      <c r="Y119" s="22">
        <v>88130</v>
      </c>
      <c r="Z119" s="22">
        <v>0</v>
      </c>
      <c r="AA119" s="22">
        <v>0</v>
      </c>
      <c r="AB119" s="22">
        <v>0</v>
      </c>
      <c r="AC119" s="22">
        <v>1551864</v>
      </c>
      <c r="AD119" s="22">
        <v>452508</v>
      </c>
      <c r="AE119" s="22">
        <v>135500</v>
      </c>
      <c r="AF119" s="22">
        <v>0</v>
      </c>
      <c r="AG119" s="22">
        <v>132344</v>
      </c>
      <c r="AH119" s="22">
        <v>156924</v>
      </c>
      <c r="AI119" s="22">
        <v>2429140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</row>
    <row r="120" spans="1:40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1539322</v>
      </c>
      <c r="F120" s="22">
        <v>0</v>
      </c>
      <c r="G120" s="22">
        <v>73478</v>
      </c>
      <c r="H120" s="22">
        <v>0</v>
      </c>
      <c r="I120" s="22">
        <v>1584364</v>
      </c>
      <c r="J120" s="22">
        <v>0</v>
      </c>
      <c r="K120" s="22">
        <v>0</v>
      </c>
      <c r="L120" s="22">
        <v>0</v>
      </c>
      <c r="M120" s="22">
        <v>3197164</v>
      </c>
      <c r="N120" s="22">
        <v>0</v>
      </c>
      <c r="O120" s="22">
        <v>0</v>
      </c>
      <c r="P120" s="22">
        <v>912848</v>
      </c>
      <c r="Q120" s="22">
        <v>0</v>
      </c>
      <c r="R120" s="22">
        <v>0</v>
      </c>
      <c r="S120" s="22">
        <v>85643</v>
      </c>
      <c r="T120" s="22">
        <v>4195655</v>
      </c>
      <c r="U120" s="22">
        <v>4395673</v>
      </c>
      <c r="V120" s="22">
        <v>0</v>
      </c>
      <c r="W120" s="22">
        <v>1636707</v>
      </c>
      <c r="X120" s="22">
        <v>0</v>
      </c>
      <c r="Y120" s="22">
        <v>927985</v>
      </c>
      <c r="Z120" s="22">
        <v>0</v>
      </c>
      <c r="AA120" s="22">
        <v>0</v>
      </c>
      <c r="AB120" s="22">
        <v>0</v>
      </c>
      <c r="AC120" s="22">
        <v>6960365</v>
      </c>
      <c r="AD120" s="22">
        <v>1704194</v>
      </c>
      <c r="AE120" s="22">
        <v>507041</v>
      </c>
      <c r="AF120" s="22">
        <v>0</v>
      </c>
      <c r="AG120" s="22">
        <v>0</v>
      </c>
      <c r="AH120" s="22">
        <v>215643</v>
      </c>
      <c r="AI120" s="22">
        <v>9387243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</row>
    <row r="121" spans="1:40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25197051</v>
      </c>
      <c r="F121" s="22">
        <v>0</v>
      </c>
      <c r="G121" s="22">
        <v>151063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25348114</v>
      </c>
      <c r="N121" s="22">
        <v>13682118</v>
      </c>
      <c r="O121" s="22">
        <v>3815303</v>
      </c>
      <c r="P121" s="22">
        <v>645353</v>
      </c>
      <c r="Q121" s="22">
        <v>3966404</v>
      </c>
      <c r="R121" s="22">
        <v>1250829</v>
      </c>
      <c r="S121" s="22">
        <v>561322</v>
      </c>
      <c r="T121" s="22">
        <v>49269443</v>
      </c>
      <c r="U121" s="22">
        <v>1479818</v>
      </c>
      <c r="V121" s="22">
        <v>0</v>
      </c>
      <c r="W121" s="22">
        <v>1281463</v>
      </c>
      <c r="X121" s="22">
        <v>0</v>
      </c>
      <c r="Y121" s="22">
        <v>688127</v>
      </c>
      <c r="Z121" s="22">
        <v>0</v>
      </c>
      <c r="AA121" s="22">
        <v>2642</v>
      </c>
      <c r="AB121" s="22">
        <v>0</v>
      </c>
      <c r="AC121" s="22">
        <v>3452050</v>
      </c>
      <c r="AD121" s="22">
        <v>1071511</v>
      </c>
      <c r="AE121" s="22">
        <v>659732</v>
      </c>
      <c r="AF121" s="22">
        <v>0</v>
      </c>
      <c r="AG121" s="22">
        <v>284806</v>
      </c>
      <c r="AH121" s="22">
        <v>312116</v>
      </c>
      <c r="AI121" s="22">
        <v>5780215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</row>
    <row r="122" spans="1:40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122898</v>
      </c>
      <c r="F122" s="22">
        <v>0</v>
      </c>
      <c r="G122" s="22">
        <v>11664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134562</v>
      </c>
      <c r="N122" s="22">
        <v>0</v>
      </c>
      <c r="O122" s="22">
        <v>0</v>
      </c>
      <c r="P122" s="22">
        <v>166336</v>
      </c>
      <c r="Q122" s="22">
        <v>0</v>
      </c>
      <c r="R122" s="22">
        <v>0</v>
      </c>
      <c r="S122" s="22">
        <v>0</v>
      </c>
      <c r="T122" s="22">
        <v>300898</v>
      </c>
      <c r="U122" s="22">
        <v>191362</v>
      </c>
      <c r="V122" s="22">
        <v>0</v>
      </c>
      <c r="W122" s="22">
        <v>68552</v>
      </c>
      <c r="X122" s="22">
        <v>53723</v>
      </c>
      <c r="Y122" s="22">
        <v>14056</v>
      </c>
      <c r="Z122" s="22">
        <v>0</v>
      </c>
      <c r="AA122" s="22">
        <v>0</v>
      </c>
      <c r="AB122" s="22">
        <v>0</v>
      </c>
      <c r="AC122" s="22">
        <v>327693</v>
      </c>
      <c r="AD122" s="22">
        <v>68708</v>
      </c>
      <c r="AE122" s="22">
        <v>173257</v>
      </c>
      <c r="AF122" s="22">
        <v>0</v>
      </c>
      <c r="AG122" s="22">
        <v>11109</v>
      </c>
      <c r="AH122" s="22">
        <v>15288</v>
      </c>
      <c r="AI122" s="22">
        <v>596055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</row>
    <row r="123" spans="1:40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2900862</v>
      </c>
      <c r="F123" s="22">
        <v>0</v>
      </c>
      <c r="G123" s="22">
        <v>0</v>
      </c>
      <c r="H123" s="22">
        <v>3851627</v>
      </c>
      <c r="I123" s="22">
        <v>0</v>
      </c>
      <c r="J123" s="22">
        <v>0</v>
      </c>
      <c r="K123" s="22">
        <v>0</v>
      </c>
      <c r="L123" s="22">
        <v>0</v>
      </c>
      <c r="M123" s="22">
        <v>6752489</v>
      </c>
      <c r="N123" s="22">
        <v>1810333</v>
      </c>
      <c r="O123" s="22">
        <v>2966303</v>
      </c>
      <c r="P123" s="22">
        <v>692220</v>
      </c>
      <c r="Q123" s="22">
        <v>0</v>
      </c>
      <c r="R123" s="22">
        <v>466783</v>
      </c>
      <c r="S123" s="22">
        <v>228288</v>
      </c>
      <c r="T123" s="22">
        <v>12916416</v>
      </c>
      <c r="U123" s="22">
        <v>1100046</v>
      </c>
      <c r="V123" s="22">
        <v>0</v>
      </c>
      <c r="W123" s="22">
        <v>1026088</v>
      </c>
      <c r="X123" s="22">
        <v>801014</v>
      </c>
      <c r="Y123" s="22">
        <v>0</v>
      </c>
      <c r="Z123" s="22">
        <v>0</v>
      </c>
      <c r="AA123" s="22">
        <v>0</v>
      </c>
      <c r="AB123" s="22">
        <v>0</v>
      </c>
      <c r="AC123" s="22">
        <v>2927148</v>
      </c>
      <c r="AD123" s="22">
        <v>644609</v>
      </c>
      <c r="AE123" s="22">
        <v>968099</v>
      </c>
      <c r="AF123" s="22">
        <v>0</v>
      </c>
      <c r="AG123" s="22">
        <v>741837</v>
      </c>
      <c r="AH123" s="22">
        <v>148476</v>
      </c>
      <c r="AI123" s="22">
        <v>5430169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</row>
    <row r="124" spans="1:40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193760</v>
      </c>
      <c r="F124" s="22">
        <v>0</v>
      </c>
      <c r="G124" s="22">
        <v>0</v>
      </c>
      <c r="H124" s="22">
        <v>279869</v>
      </c>
      <c r="I124" s="22">
        <v>0</v>
      </c>
      <c r="J124" s="22">
        <v>0</v>
      </c>
      <c r="K124" s="22">
        <v>0</v>
      </c>
      <c r="L124" s="22">
        <v>0</v>
      </c>
      <c r="M124" s="22">
        <v>473629</v>
      </c>
      <c r="N124" s="22">
        <v>94607</v>
      </c>
      <c r="O124" s="22">
        <v>0</v>
      </c>
      <c r="P124" s="22">
        <v>78941</v>
      </c>
      <c r="Q124" s="22">
        <v>0</v>
      </c>
      <c r="R124" s="22">
        <v>46446</v>
      </c>
      <c r="S124" s="22">
        <v>0</v>
      </c>
      <c r="T124" s="22">
        <v>693623</v>
      </c>
      <c r="U124" s="22">
        <v>276492</v>
      </c>
      <c r="V124" s="22">
        <v>0</v>
      </c>
      <c r="W124" s="22">
        <v>174567</v>
      </c>
      <c r="X124" s="22">
        <v>96808</v>
      </c>
      <c r="Y124" s="22">
        <v>65147</v>
      </c>
      <c r="Z124" s="22">
        <v>0</v>
      </c>
      <c r="AA124" s="22">
        <v>0</v>
      </c>
      <c r="AB124" s="22">
        <v>0</v>
      </c>
      <c r="AC124" s="22">
        <v>613014</v>
      </c>
      <c r="AD124" s="22">
        <v>39529</v>
      </c>
      <c r="AE124" s="22">
        <v>96737</v>
      </c>
      <c r="AF124" s="22">
        <v>0</v>
      </c>
      <c r="AG124" s="22">
        <v>144929</v>
      </c>
      <c r="AH124" s="22">
        <v>34394</v>
      </c>
      <c r="AI124" s="22">
        <v>928603</v>
      </c>
      <c r="AJ124" s="22">
        <v>0</v>
      </c>
      <c r="AK124" s="22">
        <v>0</v>
      </c>
      <c r="AL124" s="22">
        <v>0</v>
      </c>
      <c r="AM124" s="22">
        <v>0</v>
      </c>
      <c r="AN124" s="22"/>
    </row>
    <row r="125" spans="1:40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224417</v>
      </c>
      <c r="F125" s="22">
        <v>0</v>
      </c>
      <c r="G125" s="22">
        <v>110412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334829</v>
      </c>
      <c r="N125" s="22">
        <v>0</v>
      </c>
      <c r="O125" s="22">
        <v>541450</v>
      </c>
      <c r="P125" s="22">
        <v>165139</v>
      </c>
      <c r="Q125" s="22">
        <v>0</v>
      </c>
      <c r="R125" s="22">
        <v>0</v>
      </c>
      <c r="S125" s="22">
        <v>153269</v>
      </c>
      <c r="T125" s="22">
        <v>1194687</v>
      </c>
      <c r="U125" s="22">
        <v>538141</v>
      </c>
      <c r="V125" s="22">
        <v>0</v>
      </c>
      <c r="W125" s="22">
        <v>299701</v>
      </c>
      <c r="X125" s="22">
        <v>156607</v>
      </c>
      <c r="Y125" s="22">
        <v>20356</v>
      </c>
      <c r="Z125" s="22">
        <v>0</v>
      </c>
      <c r="AA125" s="22">
        <v>0</v>
      </c>
      <c r="AB125" s="22">
        <v>0</v>
      </c>
      <c r="AC125" s="22">
        <v>1014805</v>
      </c>
      <c r="AD125" s="22">
        <v>621061</v>
      </c>
      <c r="AE125" s="22">
        <v>285999</v>
      </c>
      <c r="AF125" s="22">
        <v>0</v>
      </c>
      <c r="AG125" s="22">
        <v>0</v>
      </c>
      <c r="AH125" s="22">
        <v>98918</v>
      </c>
      <c r="AI125" s="22">
        <v>2020783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</row>
    <row r="126" spans="1:40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866007</v>
      </c>
      <c r="I126" s="22">
        <v>0</v>
      </c>
      <c r="J126" s="22">
        <v>0</v>
      </c>
      <c r="K126" s="22">
        <v>0</v>
      </c>
      <c r="L126" s="22">
        <v>0</v>
      </c>
      <c r="M126" s="22">
        <v>866007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866007</v>
      </c>
      <c r="U126" s="22">
        <v>181466</v>
      </c>
      <c r="V126" s="22">
        <v>0</v>
      </c>
      <c r="W126" s="22">
        <v>39687</v>
      </c>
      <c r="X126" s="22">
        <v>24275</v>
      </c>
      <c r="Y126" s="22">
        <v>15222</v>
      </c>
      <c r="Z126" s="22">
        <v>0</v>
      </c>
      <c r="AA126" s="22">
        <v>0</v>
      </c>
      <c r="AB126" s="22">
        <v>0</v>
      </c>
      <c r="AC126" s="22">
        <v>260650</v>
      </c>
      <c r="AD126" s="22">
        <v>113128</v>
      </c>
      <c r="AE126" s="22">
        <v>26811</v>
      </c>
      <c r="AF126" s="22">
        <v>0</v>
      </c>
      <c r="AG126" s="22">
        <v>54663</v>
      </c>
      <c r="AH126" s="22">
        <v>17136</v>
      </c>
      <c r="AI126" s="22">
        <v>472388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</row>
    <row r="127" spans="1:40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361215</v>
      </c>
      <c r="F127" s="22">
        <v>0</v>
      </c>
      <c r="G127" s="22">
        <v>0</v>
      </c>
      <c r="H127" s="22">
        <v>0</v>
      </c>
      <c r="I127" s="22">
        <v>81875</v>
      </c>
      <c r="J127" s="22">
        <v>0</v>
      </c>
      <c r="K127" s="22">
        <v>0</v>
      </c>
      <c r="L127" s="22">
        <v>0</v>
      </c>
      <c r="M127" s="22">
        <v>443090</v>
      </c>
      <c r="N127" s="22">
        <v>2964740</v>
      </c>
      <c r="O127" s="22">
        <v>124354</v>
      </c>
      <c r="P127" s="22">
        <v>154511</v>
      </c>
      <c r="Q127" s="22">
        <v>0</v>
      </c>
      <c r="R127" s="22">
        <v>80148</v>
      </c>
      <c r="S127" s="22">
        <v>41548</v>
      </c>
      <c r="T127" s="22">
        <v>3808391</v>
      </c>
      <c r="U127" s="22">
        <v>562280</v>
      </c>
      <c r="V127" s="22">
        <v>0</v>
      </c>
      <c r="W127" s="22">
        <v>188153</v>
      </c>
      <c r="X127" s="22">
        <v>51321</v>
      </c>
      <c r="Y127" s="22">
        <v>130115</v>
      </c>
      <c r="Z127" s="22">
        <v>0</v>
      </c>
      <c r="AA127" s="22">
        <v>0</v>
      </c>
      <c r="AB127" s="22">
        <v>0</v>
      </c>
      <c r="AC127" s="22">
        <v>931869</v>
      </c>
      <c r="AD127" s="22">
        <v>680976</v>
      </c>
      <c r="AE127" s="22">
        <v>316029</v>
      </c>
      <c r="AF127" s="22">
        <v>0</v>
      </c>
      <c r="AG127" s="22">
        <v>97662</v>
      </c>
      <c r="AH127" s="22">
        <v>68195</v>
      </c>
      <c r="AI127" s="22">
        <v>2094731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</row>
    <row r="128" spans="1:40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3363575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3363575</v>
      </c>
      <c r="N128" s="22">
        <v>3230893</v>
      </c>
      <c r="O128" s="22">
        <v>1739146</v>
      </c>
      <c r="P128" s="22">
        <v>900589</v>
      </c>
      <c r="Q128" s="22">
        <v>0</v>
      </c>
      <c r="R128" s="22">
        <v>0</v>
      </c>
      <c r="S128" s="22">
        <v>277668</v>
      </c>
      <c r="T128" s="22">
        <v>9511871</v>
      </c>
      <c r="U128" s="22">
        <v>374473</v>
      </c>
      <c r="V128" s="22">
        <v>0</v>
      </c>
      <c r="W128" s="22">
        <v>238005</v>
      </c>
      <c r="X128" s="22">
        <v>136804</v>
      </c>
      <c r="Y128" s="22">
        <v>0</v>
      </c>
      <c r="Z128" s="22">
        <v>0</v>
      </c>
      <c r="AA128" s="22">
        <v>0</v>
      </c>
      <c r="AB128" s="22">
        <v>0</v>
      </c>
      <c r="AC128" s="22">
        <v>749282</v>
      </c>
      <c r="AD128" s="22">
        <v>1400350</v>
      </c>
      <c r="AE128" s="22">
        <v>396067</v>
      </c>
      <c r="AF128" s="22">
        <v>0</v>
      </c>
      <c r="AG128" s="22">
        <v>37080</v>
      </c>
      <c r="AH128" s="22">
        <v>68698</v>
      </c>
      <c r="AI128" s="22">
        <v>2651477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</row>
    <row r="129" spans="1:40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227590</v>
      </c>
      <c r="F129" s="22">
        <v>0</v>
      </c>
      <c r="G129" s="22">
        <v>0</v>
      </c>
      <c r="H129" s="22">
        <v>72879</v>
      </c>
      <c r="I129" s="22">
        <v>0</v>
      </c>
      <c r="J129" s="22">
        <v>0</v>
      </c>
      <c r="K129" s="22">
        <v>0</v>
      </c>
      <c r="L129" s="22">
        <v>0</v>
      </c>
      <c r="M129" s="22">
        <v>300469</v>
      </c>
      <c r="N129" s="22">
        <v>1158650</v>
      </c>
      <c r="O129" s="22">
        <v>38135</v>
      </c>
      <c r="P129" s="22">
        <v>107533</v>
      </c>
      <c r="Q129" s="22">
        <v>0</v>
      </c>
      <c r="R129" s="22">
        <v>146128</v>
      </c>
      <c r="S129" s="22">
        <v>313169</v>
      </c>
      <c r="T129" s="22">
        <v>2064084</v>
      </c>
      <c r="U129" s="22">
        <v>413946</v>
      </c>
      <c r="V129" s="22">
        <v>0</v>
      </c>
      <c r="W129" s="22">
        <v>88885</v>
      </c>
      <c r="X129" s="22">
        <v>256217</v>
      </c>
      <c r="Y129" s="22">
        <v>0</v>
      </c>
      <c r="Z129" s="22">
        <v>0</v>
      </c>
      <c r="AA129" s="22">
        <v>0</v>
      </c>
      <c r="AB129" s="22">
        <v>0</v>
      </c>
      <c r="AC129" s="22">
        <v>759048</v>
      </c>
      <c r="AD129" s="22">
        <v>220175</v>
      </c>
      <c r="AE129" s="22">
        <v>138658</v>
      </c>
      <c r="AF129" s="22">
        <v>0</v>
      </c>
      <c r="AG129" s="22">
        <v>172034</v>
      </c>
      <c r="AH129" s="22">
        <v>410844</v>
      </c>
      <c r="AI129" s="22">
        <v>1700759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</row>
    <row r="130" spans="1:40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699182</v>
      </c>
      <c r="F130" s="22">
        <v>0</v>
      </c>
      <c r="G130" s="22">
        <v>82410</v>
      </c>
      <c r="H130" s="22">
        <v>271625</v>
      </c>
      <c r="I130" s="22">
        <v>0</v>
      </c>
      <c r="J130" s="22">
        <v>0</v>
      </c>
      <c r="K130" s="22">
        <v>0</v>
      </c>
      <c r="L130" s="22">
        <v>0</v>
      </c>
      <c r="M130" s="22">
        <v>1053217</v>
      </c>
      <c r="N130" s="22">
        <v>0</v>
      </c>
      <c r="O130" s="22">
        <v>35500</v>
      </c>
      <c r="P130" s="22">
        <v>112788</v>
      </c>
      <c r="Q130" s="22">
        <v>0</v>
      </c>
      <c r="R130" s="22">
        <v>21326</v>
      </c>
      <c r="S130" s="22">
        <v>0</v>
      </c>
      <c r="T130" s="22">
        <v>1222831</v>
      </c>
      <c r="U130" s="22">
        <v>672046</v>
      </c>
      <c r="V130" s="22">
        <v>0</v>
      </c>
      <c r="W130" s="22">
        <v>112946</v>
      </c>
      <c r="X130" s="22">
        <v>23511</v>
      </c>
      <c r="Y130" s="22">
        <v>0</v>
      </c>
      <c r="Z130" s="22">
        <v>0</v>
      </c>
      <c r="AA130" s="22">
        <v>0</v>
      </c>
      <c r="AB130" s="22">
        <v>0</v>
      </c>
      <c r="AC130" s="22">
        <v>808503</v>
      </c>
      <c r="AD130" s="22">
        <v>347803</v>
      </c>
      <c r="AE130" s="22">
        <v>152593</v>
      </c>
      <c r="AF130" s="22">
        <v>0</v>
      </c>
      <c r="AG130" s="22">
        <v>15365</v>
      </c>
      <c r="AH130" s="22">
        <v>94720</v>
      </c>
      <c r="AI130" s="22">
        <v>1418984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</row>
    <row r="131" spans="1:40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5870761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5870761</v>
      </c>
      <c r="N131" s="22">
        <v>-511068</v>
      </c>
      <c r="O131" s="22">
        <v>553037</v>
      </c>
      <c r="P131" s="22">
        <v>729841</v>
      </c>
      <c r="Q131" s="22">
        <v>93745</v>
      </c>
      <c r="R131" s="22">
        <v>319647</v>
      </c>
      <c r="S131" s="22">
        <v>430058</v>
      </c>
      <c r="T131" s="22">
        <v>7486021</v>
      </c>
      <c r="U131" s="22">
        <v>336951</v>
      </c>
      <c r="V131" s="22">
        <v>0</v>
      </c>
      <c r="W131" s="22">
        <v>57965</v>
      </c>
      <c r="X131" s="22">
        <v>71936</v>
      </c>
      <c r="Y131" s="22">
        <v>15467</v>
      </c>
      <c r="Z131" s="22">
        <v>0</v>
      </c>
      <c r="AA131" s="22">
        <v>0</v>
      </c>
      <c r="AB131" s="22">
        <v>0</v>
      </c>
      <c r="AC131" s="22">
        <v>482319</v>
      </c>
      <c r="AD131" s="22">
        <v>353993</v>
      </c>
      <c r="AE131" s="22">
        <v>253418</v>
      </c>
      <c r="AF131" s="22">
        <v>0</v>
      </c>
      <c r="AG131" s="22">
        <v>114814</v>
      </c>
      <c r="AH131" s="22">
        <v>106726</v>
      </c>
      <c r="AI131" s="22">
        <v>1311270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</row>
    <row r="132" spans="1:40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121716</v>
      </c>
      <c r="Q132" s="22">
        <v>0</v>
      </c>
      <c r="R132" s="22">
        <v>0</v>
      </c>
      <c r="S132" s="22">
        <v>0</v>
      </c>
      <c r="T132" s="22">
        <v>121716</v>
      </c>
      <c r="U132" s="22">
        <v>84279</v>
      </c>
      <c r="V132" s="22">
        <v>0</v>
      </c>
      <c r="W132" s="22">
        <v>72834</v>
      </c>
      <c r="X132" s="22">
        <v>57529</v>
      </c>
      <c r="Y132" s="22">
        <v>1709</v>
      </c>
      <c r="Z132" s="22">
        <v>0</v>
      </c>
      <c r="AA132" s="22">
        <v>0</v>
      </c>
      <c r="AB132" s="22">
        <v>0</v>
      </c>
      <c r="AC132" s="22">
        <v>216351</v>
      </c>
      <c r="AD132" s="22">
        <v>27792</v>
      </c>
      <c r="AE132" s="22">
        <v>24996</v>
      </c>
      <c r="AF132" s="22">
        <v>0</v>
      </c>
      <c r="AG132" s="22">
        <v>19136</v>
      </c>
      <c r="AH132" s="22">
        <v>10913</v>
      </c>
      <c r="AI132" s="22">
        <v>299188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</row>
    <row r="133" spans="1:40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136041</v>
      </c>
      <c r="F133" s="22">
        <v>0</v>
      </c>
      <c r="G133" s="22">
        <v>300300</v>
      </c>
      <c r="H133" s="22">
        <v>202821</v>
      </c>
      <c r="I133" s="22">
        <v>0</v>
      </c>
      <c r="J133" s="22">
        <v>0</v>
      </c>
      <c r="K133" s="22">
        <v>0</v>
      </c>
      <c r="L133" s="22">
        <v>0</v>
      </c>
      <c r="M133" s="22">
        <v>639162</v>
      </c>
      <c r="N133" s="22">
        <v>460201</v>
      </c>
      <c r="O133" s="22">
        <v>64581</v>
      </c>
      <c r="P133" s="22">
        <v>182917</v>
      </c>
      <c r="Q133" s="22">
        <v>0</v>
      </c>
      <c r="R133" s="22">
        <v>0</v>
      </c>
      <c r="S133" s="22">
        <v>137000</v>
      </c>
      <c r="T133" s="22">
        <v>1483861</v>
      </c>
      <c r="U133" s="22">
        <v>630062</v>
      </c>
      <c r="V133" s="22">
        <v>0</v>
      </c>
      <c r="W133" s="22">
        <v>210013</v>
      </c>
      <c r="X133" s="22">
        <v>111071</v>
      </c>
      <c r="Y133" s="22">
        <v>91974</v>
      </c>
      <c r="Z133" s="22">
        <v>0</v>
      </c>
      <c r="AA133" s="22">
        <v>0</v>
      </c>
      <c r="AB133" s="22">
        <v>26935</v>
      </c>
      <c r="AC133" s="22">
        <v>1070055</v>
      </c>
      <c r="AD133" s="22">
        <v>551859</v>
      </c>
      <c r="AE133" s="22">
        <v>283918</v>
      </c>
      <c r="AF133" s="22">
        <v>0</v>
      </c>
      <c r="AG133" s="22">
        <v>160618</v>
      </c>
      <c r="AH133" s="22">
        <v>104536</v>
      </c>
      <c r="AI133" s="22">
        <v>2170986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</row>
    <row r="134" spans="1:40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3929651</v>
      </c>
      <c r="F134" s="22">
        <v>0</v>
      </c>
      <c r="G134" s="22">
        <v>1302445</v>
      </c>
      <c r="H134" s="22">
        <v>699991</v>
      </c>
      <c r="I134" s="22">
        <v>80300</v>
      </c>
      <c r="J134" s="22">
        <v>0</v>
      </c>
      <c r="K134" s="22">
        <v>0</v>
      </c>
      <c r="L134" s="22">
        <v>0</v>
      </c>
      <c r="M134" s="22">
        <v>6012387</v>
      </c>
      <c r="N134" s="22">
        <v>14095436</v>
      </c>
      <c r="O134" s="22">
        <v>1950528</v>
      </c>
      <c r="P134" s="22">
        <v>396638</v>
      </c>
      <c r="Q134" s="22">
        <v>3629865</v>
      </c>
      <c r="R134" s="22">
        <v>426483</v>
      </c>
      <c r="S134" s="22">
        <v>274702</v>
      </c>
      <c r="T134" s="22">
        <v>26786039</v>
      </c>
      <c r="U134" s="22">
        <v>2622887</v>
      </c>
      <c r="V134" s="22">
        <v>0</v>
      </c>
      <c r="W134" s="22">
        <v>786210</v>
      </c>
      <c r="X134" s="22">
        <v>925036</v>
      </c>
      <c r="Y134" s="22">
        <v>1340326</v>
      </c>
      <c r="Z134" s="22">
        <v>0</v>
      </c>
      <c r="AA134" s="22">
        <v>0</v>
      </c>
      <c r="AB134" s="22">
        <v>0</v>
      </c>
      <c r="AC134" s="22">
        <v>5674459</v>
      </c>
      <c r="AD134" s="22">
        <v>1221120</v>
      </c>
      <c r="AE134" s="22">
        <v>505489</v>
      </c>
      <c r="AF134" s="22">
        <v>0</v>
      </c>
      <c r="AG134" s="22">
        <v>679442</v>
      </c>
      <c r="AH134" s="22">
        <v>428464</v>
      </c>
      <c r="AI134" s="22">
        <v>8508974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</row>
    <row r="135" spans="1:40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158801</v>
      </c>
      <c r="F135" s="22">
        <v>0</v>
      </c>
      <c r="G135" s="22">
        <v>2204660</v>
      </c>
      <c r="H135" s="22">
        <v>12620</v>
      </c>
      <c r="I135" s="22">
        <v>0</v>
      </c>
      <c r="J135" s="22">
        <v>0</v>
      </c>
      <c r="K135" s="22">
        <v>0</v>
      </c>
      <c r="L135" s="22">
        <v>0</v>
      </c>
      <c r="M135" s="22">
        <v>2376081</v>
      </c>
      <c r="N135" s="22">
        <v>0</v>
      </c>
      <c r="O135" s="22">
        <v>497703</v>
      </c>
      <c r="P135" s="22">
        <v>485332</v>
      </c>
      <c r="Q135" s="22">
        <v>392694</v>
      </c>
      <c r="R135" s="22">
        <v>636012</v>
      </c>
      <c r="S135" s="22">
        <v>644519</v>
      </c>
      <c r="T135" s="22">
        <v>5032341</v>
      </c>
      <c r="U135" s="22">
        <v>1455755</v>
      </c>
      <c r="V135" s="22">
        <v>0</v>
      </c>
      <c r="W135" s="22">
        <v>877003</v>
      </c>
      <c r="X135" s="22">
        <v>237270</v>
      </c>
      <c r="Y135" s="22">
        <v>171515</v>
      </c>
      <c r="Z135" s="22">
        <v>0</v>
      </c>
      <c r="AA135" s="22">
        <v>0</v>
      </c>
      <c r="AB135" s="22">
        <v>0</v>
      </c>
      <c r="AC135" s="22">
        <v>2741543</v>
      </c>
      <c r="AD135" s="22">
        <v>1339807</v>
      </c>
      <c r="AE135" s="22">
        <v>522433</v>
      </c>
      <c r="AF135" s="22">
        <v>0</v>
      </c>
      <c r="AG135" s="22">
        <v>510841</v>
      </c>
      <c r="AH135" s="22">
        <v>539983</v>
      </c>
      <c r="AI135" s="22">
        <v>5654607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</row>
    <row r="136" spans="1:40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4000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4000</v>
      </c>
      <c r="N136" s="22">
        <v>2722948</v>
      </c>
      <c r="O136" s="22">
        <v>185969</v>
      </c>
      <c r="P136" s="22">
        <v>258627</v>
      </c>
      <c r="Q136" s="22">
        <v>1492161</v>
      </c>
      <c r="R136" s="22">
        <v>0</v>
      </c>
      <c r="S136" s="22">
        <v>665026</v>
      </c>
      <c r="T136" s="22">
        <v>5328731</v>
      </c>
      <c r="U136" s="22">
        <v>1664105</v>
      </c>
      <c r="V136" s="22">
        <v>0</v>
      </c>
      <c r="W136" s="22">
        <v>358233</v>
      </c>
      <c r="X136" s="22">
        <v>286437</v>
      </c>
      <c r="Y136" s="22">
        <v>11564</v>
      </c>
      <c r="Z136" s="22">
        <v>0</v>
      </c>
      <c r="AA136" s="22">
        <v>0</v>
      </c>
      <c r="AB136" s="22">
        <v>0</v>
      </c>
      <c r="AC136" s="22">
        <v>2320339</v>
      </c>
      <c r="AD136" s="22">
        <v>527224</v>
      </c>
      <c r="AE136" s="22">
        <v>516208</v>
      </c>
      <c r="AF136" s="22">
        <v>0</v>
      </c>
      <c r="AG136" s="22">
        <v>195006</v>
      </c>
      <c r="AH136" s="22">
        <v>315705</v>
      </c>
      <c r="AI136" s="22">
        <v>3874482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</row>
    <row r="137" spans="1:40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115583</v>
      </c>
      <c r="F137" s="22">
        <v>0</v>
      </c>
      <c r="G137" s="22">
        <v>209418</v>
      </c>
      <c r="H137" s="22">
        <v>33612</v>
      </c>
      <c r="I137" s="22">
        <v>0</v>
      </c>
      <c r="J137" s="22">
        <v>0</v>
      </c>
      <c r="K137" s="22">
        <v>0</v>
      </c>
      <c r="L137" s="22">
        <v>0</v>
      </c>
      <c r="M137" s="22">
        <v>358613</v>
      </c>
      <c r="N137" s="22">
        <v>-8090</v>
      </c>
      <c r="O137" s="22">
        <v>0</v>
      </c>
      <c r="P137" s="22">
        <v>189779</v>
      </c>
      <c r="Q137" s="22">
        <v>0</v>
      </c>
      <c r="R137" s="22">
        <v>0</v>
      </c>
      <c r="S137" s="22">
        <v>50750</v>
      </c>
      <c r="T137" s="22">
        <v>591052</v>
      </c>
      <c r="U137" s="22">
        <v>222990</v>
      </c>
      <c r="V137" s="22">
        <v>0</v>
      </c>
      <c r="W137" s="22">
        <v>50953</v>
      </c>
      <c r="X137" s="22">
        <v>65441</v>
      </c>
      <c r="Y137" s="22">
        <v>729</v>
      </c>
      <c r="Z137" s="22">
        <v>0</v>
      </c>
      <c r="AA137" s="22">
        <v>0</v>
      </c>
      <c r="AB137" s="22">
        <v>5753</v>
      </c>
      <c r="AC137" s="22">
        <v>345866</v>
      </c>
      <c r="AD137" s="22">
        <v>23318</v>
      </c>
      <c r="AE137" s="22">
        <v>62736</v>
      </c>
      <c r="AF137" s="22">
        <v>0</v>
      </c>
      <c r="AG137" s="22">
        <v>11425</v>
      </c>
      <c r="AH137" s="22">
        <v>18030</v>
      </c>
      <c r="AI137" s="22">
        <v>461375</v>
      </c>
      <c r="AJ137" s="22">
        <v>0</v>
      </c>
      <c r="AK137" s="22">
        <v>0</v>
      </c>
      <c r="AL137" s="22">
        <v>0</v>
      </c>
      <c r="AM137" s="22">
        <v>0</v>
      </c>
      <c r="AN137" s="22"/>
    </row>
    <row r="138" spans="1:40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617361</v>
      </c>
      <c r="F138" s="22">
        <v>0</v>
      </c>
      <c r="G138" s="22">
        <v>0</v>
      </c>
      <c r="H138" s="22">
        <v>40000</v>
      </c>
      <c r="I138" s="22">
        <v>0</v>
      </c>
      <c r="J138" s="22">
        <v>0</v>
      </c>
      <c r="K138" s="22">
        <v>0</v>
      </c>
      <c r="L138" s="22">
        <v>0</v>
      </c>
      <c r="M138" s="22">
        <v>657361</v>
      </c>
      <c r="N138" s="22">
        <v>0</v>
      </c>
      <c r="O138" s="22">
        <v>0</v>
      </c>
      <c r="P138" s="22">
        <v>20482</v>
      </c>
      <c r="Q138" s="22">
        <v>0</v>
      </c>
      <c r="R138" s="22">
        <v>0</v>
      </c>
      <c r="S138" s="22">
        <v>64816</v>
      </c>
      <c r="T138" s="22">
        <v>742659</v>
      </c>
      <c r="U138" s="22">
        <v>446292</v>
      </c>
      <c r="V138" s="22">
        <v>0</v>
      </c>
      <c r="W138" s="22">
        <v>213345</v>
      </c>
      <c r="X138" s="22">
        <v>202935</v>
      </c>
      <c r="Y138" s="22">
        <v>0</v>
      </c>
      <c r="Z138" s="22">
        <v>0</v>
      </c>
      <c r="AA138" s="22">
        <v>0</v>
      </c>
      <c r="AB138" s="22">
        <v>0</v>
      </c>
      <c r="AC138" s="22">
        <v>862572</v>
      </c>
      <c r="AD138" s="22">
        <v>110429</v>
      </c>
      <c r="AE138" s="22">
        <v>93174</v>
      </c>
      <c r="AF138" s="22">
        <v>0</v>
      </c>
      <c r="AG138" s="22">
        <v>0</v>
      </c>
      <c r="AH138" s="22">
        <v>38938</v>
      </c>
      <c r="AI138" s="22">
        <v>1105113</v>
      </c>
      <c r="AJ138" s="22">
        <v>0</v>
      </c>
      <c r="AK138" s="22">
        <v>0</v>
      </c>
      <c r="AL138" s="22">
        <v>0</v>
      </c>
      <c r="AM138" s="22">
        <v>0</v>
      </c>
      <c r="AN138" s="22"/>
    </row>
    <row r="139" spans="1:40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6372315</v>
      </c>
      <c r="O139" s="22">
        <v>0</v>
      </c>
      <c r="P139" s="22">
        <v>26354</v>
      </c>
      <c r="Q139" s="22">
        <v>0</v>
      </c>
      <c r="R139" s="22">
        <v>0</v>
      </c>
      <c r="S139" s="22">
        <v>167565</v>
      </c>
      <c r="T139" s="22">
        <v>6566234</v>
      </c>
      <c r="U139" s="22">
        <v>114776</v>
      </c>
      <c r="V139" s="22">
        <v>0</v>
      </c>
      <c r="W139" s="22">
        <v>161609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276385</v>
      </c>
      <c r="AD139" s="22">
        <v>156069</v>
      </c>
      <c r="AE139" s="22">
        <v>54605</v>
      </c>
      <c r="AF139" s="22">
        <v>0</v>
      </c>
      <c r="AG139" s="22">
        <v>40446</v>
      </c>
      <c r="AH139" s="22">
        <v>41412</v>
      </c>
      <c r="AI139" s="22">
        <v>568917</v>
      </c>
      <c r="AJ139" s="22">
        <v>0</v>
      </c>
      <c r="AK139" s="22">
        <v>0</v>
      </c>
      <c r="AL139" s="22">
        <v>0</v>
      </c>
      <c r="AM139" s="22">
        <v>0</v>
      </c>
      <c r="AN139" s="22"/>
    </row>
    <row r="140" spans="1:40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458303</v>
      </c>
      <c r="F140" s="22">
        <v>0</v>
      </c>
      <c r="G140" s="22">
        <v>0</v>
      </c>
      <c r="H140" s="22">
        <v>0</v>
      </c>
      <c r="I140" s="22">
        <v>79135</v>
      </c>
      <c r="J140" s="22">
        <v>0</v>
      </c>
      <c r="K140" s="22">
        <v>0</v>
      </c>
      <c r="L140" s="22">
        <v>0</v>
      </c>
      <c r="M140" s="22">
        <v>537438</v>
      </c>
      <c r="N140" s="22">
        <v>0</v>
      </c>
      <c r="O140" s="22">
        <v>226822</v>
      </c>
      <c r="P140" s="22">
        <v>421324</v>
      </c>
      <c r="Q140" s="22">
        <v>0</v>
      </c>
      <c r="R140" s="22">
        <v>0</v>
      </c>
      <c r="S140" s="22">
        <v>10282</v>
      </c>
      <c r="T140" s="22">
        <v>1195866</v>
      </c>
      <c r="U140" s="22">
        <v>273939</v>
      </c>
      <c r="V140" s="22">
        <v>0</v>
      </c>
      <c r="W140" s="22">
        <v>67935</v>
      </c>
      <c r="X140" s="22">
        <v>77050</v>
      </c>
      <c r="Y140" s="22">
        <v>100225</v>
      </c>
      <c r="Z140" s="22">
        <v>0</v>
      </c>
      <c r="AA140" s="22">
        <v>0</v>
      </c>
      <c r="AB140" s="22">
        <v>0</v>
      </c>
      <c r="AC140" s="22">
        <v>519149</v>
      </c>
      <c r="AD140" s="22">
        <v>228182</v>
      </c>
      <c r="AE140" s="22">
        <v>149175</v>
      </c>
      <c r="AF140" s="22">
        <v>0</v>
      </c>
      <c r="AG140" s="22">
        <v>0</v>
      </c>
      <c r="AH140" s="22">
        <v>31467</v>
      </c>
      <c r="AI140" s="22">
        <v>927973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</row>
    <row r="141" spans="1:40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3960</v>
      </c>
      <c r="H141" s="22">
        <v>281333</v>
      </c>
      <c r="I141" s="22">
        <v>0</v>
      </c>
      <c r="J141" s="22">
        <v>0</v>
      </c>
      <c r="K141" s="22">
        <v>0</v>
      </c>
      <c r="L141" s="22">
        <v>0</v>
      </c>
      <c r="M141" s="22">
        <v>285293</v>
      </c>
      <c r="N141" s="22">
        <v>-113557</v>
      </c>
      <c r="O141" s="22">
        <v>129575</v>
      </c>
      <c r="P141" s="22">
        <v>330276</v>
      </c>
      <c r="Q141" s="22">
        <v>40000</v>
      </c>
      <c r="R141" s="22">
        <v>0</v>
      </c>
      <c r="S141" s="22">
        <v>0</v>
      </c>
      <c r="T141" s="22">
        <v>671587</v>
      </c>
      <c r="U141" s="22">
        <v>206519</v>
      </c>
      <c r="V141" s="22">
        <v>0</v>
      </c>
      <c r="W141" s="22">
        <v>97720</v>
      </c>
      <c r="X141" s="22">
        <v>61079</v>
      </c>
      <c r="Y141" s="22">
        <v>6049</v>
      </c>
      <c r="Z141" s="22">
        <v>0</v>
      </c>
      <c r="AA141" s="22">
        <v>0</v>
      </c>
      <c r="AB141" s="22">
        <v>15047</v>
      </c>
      <c r="AC141" s="22">
        <v>386414</v>
      </c>
      <c r="AD141" s="22">
        <v>400218</v>
      </c>
      <c r="AE141" s="22">
        <v>223020</v>
      </c>
      <c r="AF141" s="22">
        <v>0</v>
      </c>
      <c r="AG141" s="22">
        <v>50018</v>
      </c>
      <c r="AH141" s="22">
        <v>48652</v>
      </c>
      <c r="AI141" s="22">
        <v>1108322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</row>
    <row r="142" spans="1:40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99940</v>
      </c>
      <c r="F142" s="22">
        <v>0</v>
      </c>
      <c r="G142" s="22">
        <v>21667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121607</v>
      </c>
      <c r="N142" s="22">
        <v>49022</v>
      </c>
      <c r="O142" s="22">
        <v>0</v>
      </c>
      <c r="P142" s="22">
        <v>156601</v>
      </c>
      <c r="Q142" s="22">
        <v>401530</v>
      </c>
      <c r="R142" s="22">
        <v>22325</v>
      </c>
      <c r="S142" s="22">
        <v>23107</v>
      </c>
      <c r="T142" s="22">
        <v>774192</v>
      </c>
      <c r="U142" s="22">
        <v>364427</v>
      </c>
      <c r="V142" s="22">
        <v>0</v>
      </c>
      <c r="W142" s="22">
        <v>261238</v>
      </c>
      <c r="X142" s="22">
        <v>64875</v>
      </c>
      <c r="Y142" s="22">
        <v>18378</v>
      </c>
      <c r="Z142" s="22">
        <v>0</v>
      </c>
      <c r="AA142" s="22">
        <v>0</v>
      </c>
      <c r="AB142" s="22">
        <v>0</v>
      </c>
      <c r="AC142" s="22">
        <v>708918</v>
      </c>
      <c r="AD142" s="22">
        <v>204222</v>
      </c>
      <c r="AE142" s="22">
        <v>118150</v>
      </c>
      <c r="AF142" s="22">
        <v>0</v>
      </c>
      <c r="AG142" s="22">
        <v>6853</v>
      </c>
      <c r="AH142" s="22">
        <v>42918</v>
      </c>
      <c r="AI142" s="22">
        <v>1081061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</row>
    <row r="143" spans="1:40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155803</v>
      </c>
      <c r="V143" s="22">
        <v>0</v>
      </c>
      <c r="W143" s="22">
        <v>60758</v>
      </c>
      <c r="X143" s="22">
        <v>16994</v>
      </c>
      <c r="Y143" s="22">
        <v>0</v>
      </c>
      <c r="Z143" s="22">
        <v>0</v>
      </c>
      <c r="AA143" s="22">
        <v>0</v>
      </c>
      <c r="AB143" s="22">
        <v>0</v>
      </c>
      <c r="AC143" s="22">
        <v>233555</v>
      </c>
      <c r="AD143" s="22">
        <v>63748</v>
      </c>
      <c r="AE143" s="22">
        <v>64726</v>
      </c>
      <c r="AF143" s="22">
        <v>0</v>
      </c>
      <c r="AG143" s="22">
        <v>9452</v>
      </c>
      <c r="AH143" s="22">
        <v>4863</v>
      </c>
      <c r="AI143" s="22">
        <v>376344</v>
      </c>
      <c r="AJ143" s="22">
        <v>0</v>
      </c>
      <c r="AK143" s="22">
        <v>0</v>
      </c>
      <c r="AL143" s="22">
        <v>0</v>
      </c>
      <c r="AM143" s="22">
        <v>0</v>
      </c>
      <c r="AN143" s="22"/>
    </row>
    <row r="144" spans="1:40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105499</v>
      </c>
      <c r="F144" s="22">
        <v>0</v>
      </c>
      <c r="G144" s="22">
        <v>0</v>
      </c>
      <c r="H144" s="22">
        <v>182478</v>
      </c>
      <c r="I144" s="22">
        <v>0</v>
      </c>
      <c r="J144" s="22">
        <v>0</v>
      </c>
      <c r="K144" s="22">
        <v>0</v>
      </c>
      <c r="L144" s="22">
        <v>0</v>
      </c>
      <c r="M144" s="22">
        <v>287977</v>
      </c>
      <c r="N144" s="22">
        <v>0</v>
      </c>
      <c r="O144" s="22">
        <v>71080</v>
      </c>
      <c r="P144" s="22">
        <v>140075</v>
      </c>
      <c r="Q144" s="22">
        <v>30000</v>
      </c>
      <c r="R144" s="22">
        <v>0</v>
      </c>
      <c r="S144" s="22">
        <v>0</v>
      </c>
      <c r="T144" s="22">
        <v>529132</v>
      </c>
      <c r="U144" s="22">
        <v>116052</v>
      </c>
      <c r="V144" s="22">
        <v>0</v>
      </c>
      <c r="W144" s="22">
        <v>209753</v>
      </c>
      <c r="X144" s="22">
        <v>98236</v>
      </c>
      <c r="Y144" s="22">
        <v>0</v>
      </c>
      <c r="Z144" s="22">
        <v>0</v>
      </c>
      <c r="AA144" s="22">
        <v>0</v>
      </c>
      <c r="AB144" s="22">
        <v>0</v>
      </c>
      <c r="AC144" s="22">
        <v>424041</v>
      </c>
      <c r="AD144" s="22">
        <v>115808</v>
      </c>
      <c r="AE144" s="22">
        <v>51223</v>
      </c>
      <c r="AF144" s="22">
        <v>0</v>
      </c>
      <c r="AG144" s="22">
        <v>21311</v>
      </c>
      <c r="AH144" s="22">
        <v>83050</v>
      </c>
      <c r="AI144" s="22">
        <v>695433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</row>
    <row r="145" spans="1:40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2031586</v>
      </c>
      <c r="F145" s="22">
        <v>0</v>
      </c>
      <c r="G145" s="22">
        <v>0</v>
      </c>
      <c r="H145" s="22">
        <v>0</v>
      </c>
      <c r="I145" s="22">
        <v>71832</v>
      </c>
      <c r="J145" s="22">
        <v>0</v>
      </c>
      <c r="K145" s="22">
        <v>0</v>
      </c>
      <c r="L145" s="22">
        <v>0</v>
      </c>
      <c r="M145" s="22">
        <v>2103418</v>
      </c>
      <c r="N145" s="22">
        <v>-71832</v>
      </c>
      <c r="O145" s="22">
        <v>22018</v>
      </c>
      <c r="P145" s="22">
        <v>156004</v>
      </c>
      <c r="Q145" s="22">
        <v>0</v>
      </c>
      <c r="R145" s="22">
        <v>39512</v>
      </c>
      <c r="S145" s="22">
        <v>24438</v>
      </c>
      <c r="T145" s="22">
        <v>2273558</v>
      </c>
      <c r="U145" s="22">
        <v>347786</v>
      </c>
      <c r="V145" s="22">
        <v>0</v>
      </c>
      <c r="W145" s="22">
        <v>61978</v>
      </c>
      <c r="X145" s="22">
        <v>167212</v>
      </c>
      <c r="Y145" s="22">
        <v>16951</v>
      </c>
      <c r="Z145" s="22">
        <v>0</v>
      </c>
      <c r="AA145" s="22">
        <v>0</v>
      </c>
      <c r="AB145" s="22">
        <v>0</v>
      </c>
      <c r="AC145" s="22">
        <v>593927</v>
      </c>
      <c r="AD145" s="22">
        <v>219960</v>
      </c>
      <c r="AE145" s="22">
        <v>298623</v>
      </c>
      <c r="AF145" s="22">
        <v>0</v>
      </c>
      <c r="AG145" s="22">
        <v>760381</v>
      </c>
      <c r="AH145" s="22">
        <v>37058</v>
      </c>
      <c r="AI145" s="22">
        <v>1909949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</row>
    <row r="146" spans="1:40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1143151</v>
      </c>
      <c r="F146" s="22">
        <v>0</v>
      </c>
      <c r="G146" s="22">
        <v>90083</v>
      </c>
      <c r="H146" s="22">
        <v>283285</v>
      </c>
      <c r="I146" s="22">
        <v>7148</v>
      </c>
      <c r="J146" s="22">
        <v>0</v>
      </c>
      <c r="K146" s="22">
        <v>0</v>
      </c>
      <c r="L146" s="22">
        <v>0</v>
      </c>
      <c r="M146" s="22">
        <v>1523667</v>
      </c>
      <c r="N146" s="22">
        <v>907655</v>
      </c>
      <c r="O146" s="22">
        <v>357352</v>
      </c>
      <c r="P146" s="22">
        <v>831702</v>
      </c>
      <c r="Q146" s="22">
        <v>0</v>
      </c>
      <c r="R146" s="22">
        <v>1113</v>
      </c>
      <c r="S146" s="22">
        <v>93465</v>
      </c>
      <c r="T146" s="22">
        <v>3714954</v>
      </c>
      <c r="U146" s="22">
        <v>1550820</v>
      </c>
      <c r="V146" s="22">
        <v>0</v>
      </c>
      <c r="W146" s="22">
        <v>510372</v>
      </c>
      <c r="X146" s="22">
        <v>489779</v>
      </c>
      <c r="Y146" s="22">
        <v>551028</v>
      </c>
      <c r="Z146" s="22">
        <v>0</v>
      </c>
      <c r="AA146" s="22">
        <v>0</v>
      </c>
      <c r="AB146" s="22">
        <v>0</v>
      </c>
      <c r="AC146" s="22">
        <v>3101999</v>
      </c>
      <c r="AD146" s="22">
        <v>1109202</v>
      </c>
      <c r="AE146" s="22">
        <v>423144</v>
      </c>
      <c r="AF146" s="22">
        <v>0</v>
      </c>
      <c r="AG146" s="22">
        <v>622005</v>
      </c>
      <c r="AH146" s="22">
        <v>264336</v>
      </c>
      <c r="AI146" s="22">
        <v>5520686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</row>
    <row r="147" spans="1:40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73740</v>
      </c>
      <c r="O147" s="22">
        <v>0</v>
      </c>
      <c r="P147" s="22">
        <v>186794</v>
      </c>
      <c r="Q147" s="22">
        <v>0</v>
      </c>
      <c r="R147" s="22">
        <v>98385</v>
      </c>
      <c r="S147" s="22">
        <v>0</v>
      </c>
      <c r="T147" s="22">
        <v>358919</v>
      </c>
      <c r="U147" s="22">
        <v>366302</v>
      </c>
      <c r="V147" s="22">
        <v>0</v>
      </c>
      <c r="W147" s="22">
        <v>39343</v>
      </c>
      <c r="X147" s="22">
        <v>68869</v>
      </c>
      <c r="Y147" s="22">
        <v>28268</v>
      </c>
      <c r="Z147" s="22">
        <v>0</v>
      </c>
      <c r="AA147" s="22">
        <v>0</v>
      </c>
      <c r="AB147" s="22">
        <v>0</v>
      </c>
      <c r="AC147" s="22">
        <v>502782</v>
      </c>
      <c r="AD147" s="22">
        <v>26748</v>
      </c>
      <c r="AE147" s="22">
        <v>55204</v>
      </c>
      <c r="AF147" s="22">
        <v>0</v>
      </c>
      <c r="AG147" s="22">
        <v>27667</v>
      </c>
      <c r="AH147" s="22">
        <v>15370</v>
      </c>
      <c r="AI147" s="22">
        <v>627771</v>
      </c>
      <c r="AJ147" s="22">
        <v>0</v>
      </c>
      <c r="AK147" s="22">
        <v>0</v>
      </c>
      <c r="AL147" s="22">
        <v>0</v>
      </c>
      <c r="AM147" s="22">
        <v>0</v>
      </c>
      <c r="AN147" s="22"/>
    </row>
    <row r="148" spans="1:40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109958</v>
      </c>
      <c r="F148" s="22">
        <v>0</v>
      </c>
      <c r="G148" s="22">
        <v>959607</v>
      </c>
      <c r="H148" s="22">
        <v>515551</v>
      </c>
      <c r="I148" s="22">
        <v>0</v>
      </c>
      <c r="J148" s="22">
        <v>0</v>
      </c>
      <c r="K148" s="22">
        <v>0</v>
      </c>
      <c r="L148" s="22">
        <v>0</v>
      </c>
      <c r="M148" s="22">
        <v>1585116</v>
      </c>
      <c r="N148" s="22">
        <v>0</v>
      </c>
      <c r="O148" s="22">
        <v>76420</v>
      </c>
      <c r="P148" s="22">
        <v>309660</v>
      </c>
      <c r="Q148" s="22">
        <v>0</v>
      </c>
      <c r="R148" s="22">
        <v>32055</v>
      </c>
      <c r="S148" s="22">
        <v>41124</v>
      </c>
      <c r="T148" s="22">
        <v>2044375</v>
      </c>
      <c r="U148" s="22">
        <v>306939</v>
      </c>
      <c r="V148" s="22">
        <v>0</v>
      </c>
      <c r="W148" s="22">
        <v>313966</v>
      </c>
      <c r="X148" s="22">
        <v>389404</v>
      </c>
      <c r="Y148" s="22">
        <v>0</v>
      </c>
      <c r="Z148" s="22">
        <v>0</v>
      </c>
      <c r="AA148" s="22">
        <v>0</v>
      </c>
      <c r="AB148" s="22">
        <v>0</v>
      </c>
      <c r="AC148" s="22">
        <v>1010309</v>
      </c>
      <c r="AD148" s="22">
        <v>163743</v>
      </c>
      <c r="AE148" s="22">
        <v>187322</v>
      </c>
      <c r="AF148" s="22">
        <v>0</v>
      </c>
      <c r="AG148" s="22">
        <v>43413</v>
      </c>
      <c r="AH148" s="22">
        <v>43565</v>
      </c>
      <c r="AI148" s="22">
        <v>1448352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</row>
    <row r="149" spans="1:40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172767</v>
      </c>
      <c r="F149" s="22">
        <v>0</v>
      </c>
      <c r="G149" s="22">
        <v>259590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432357</v>
      </c>
      <c r="N149" s="22">
        <v>0</v>
      </c>
      <c r="O149" s="22">
        <v>631730</v>
      </c>
      <c r="P149" s="22">
        <v>11995</v>
      </c>
      <c r="Q149" s="22">
        <v>0</v>
      </c>
      <c r="R149" s="22">
        <v>0</v>
      </c>
      <c r="S149" s="22">
        <v>73679</v>
      </c>
      <c r="T149" s="22">
        <v>1149761</v>
      </c>
      <c r="U149" s="22">
        <v>150052</v>
      </c>
      <c r="V149" s="22">
        <v>0</v>
      </c>
      <c r="W149" s="22">
        <v>259144</v>
      </c>
      <c r="X149" s="22">
        <v>60482</v>
      </c>
      <c r="Y149" s="22">
        <v>1604</v>
      </c>
      <c r="Z149" s="22">
        <v>0</v>
      </c>
      <c r="AA149" s="22">
        <v>0</v>
      </c>
      <c r="AB149" s="22">
        <v>0</v>
      </c>
      <c r="AC149" s="22">
        <v>471282</v>
      </c>
      <c r="AD149" s="22">
        <v>74613</v>
      </c>
      <c r="AE149" s="22">
        <v>2214</v>
      </c>
      <c r="AF149" s="22">
        <v>0</v>
      </c>
      <c r="AG149" s="22">
        <v>37145</v>
      </c>
      <c r="AH149" s="22">
        <v>59145</v>
      </c>
      <c r="AI149" s="22">
        <v>644399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</row>
    <row r="150" spans="1:40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36727</v>
      </c>
      <c r="F150" s="22">
        <v>0</v>
      </c>
      <c r="G150" s="22">
        <v>5705935</v>
      </c>
      <c r="H150" s="22">
        <v>7980579</v>
      </c>
      <c r="I150" s="22">
        <v>836130</v>
      </c>
      <c r="J150" s="22">
        <v>0</v>
      </c>
      <c r="K150" s="22">
        <v>0</v>
      </c>
      <c r="L150" s="22">
        <v>0</v>
      </c>
      <c r="M150" s="22">
        <v>14559371</v>
      </c>
      <c r="N150" s="22">
        <v>8746828</v>
      </c>
      <c r="O150" s="22">
        <v>1538082</v>
      </c>
      <c r="P150" s="22">
        <v>905326</v>
      </c>
      <c r="Q150" s="22">
        <v>2014551</v>
      </c>
      <c r="R150" s="22">
        <v>1378975</v>
      </c>
      <c r="S150" s="22">
        <v>1819298</v>
      </c>
      <c r="T150" s="22">
        <v>30962431</v>
      </c>
      <c r="U150" s="22">
        <v>2978154</v>
      </c>
      <c r="V150" s="22">
        <v>0</v>
      </c>
      <c r="W150" s="22">
        <v>1137641</v>
      </c>
      <c r="X150" s="22">
        <v>1565737</v>
      </c>
      <c r="Y150" s="22">
        <v>867657</v>
      </c>
      <c r="Z150" s="22">
        <v>0</v>
      </c>
      <c r="AA150" s="22">
        <v>0</v>
      </c>
      <c r="AB150" s="22">
        <v>0</v>
      </c>
      <c r="AC150" s="22">
        <v>6549189</v>
      </c>
      <c r="AD150" s="22">
        <v>3231731</v>
      </c>
      <c r="AE150" s="22">
        <v>1577742</v>
      </c>
      <c r="AF150" s="22">
        <v>0</v>
      </c>
      <c r="AG150" s="22">
        <v>1428761</v>
      </c>
      <c r="AH150" s="22">
        <v>593998</v>
      </c>
      <c r="AI150" s="22">
        <v>13381421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</row>
    <row r="151" spans="1:40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1919232</v>
      </c>
      <c r="F151" s="22">
        <v>0</v>
      </c>
      <c r="G151" s="22">
        <v>788378</v>
      </c>
      <c r="H151" s="22">
        <v>1009418</v>
      </c>
      <c r="I151" s="22">
        <v>491160</v>
      </c>
      <c r="J151" s="22">
        <v>0</v>
      </c>
      <c r="K151" s="22">
        <v>0</v>
      </c>
      <c r="L151" s="22">
        <v>0</v>
      </c>
      <c r="M151" s="22">
        <v>4208188</v>
      </c>
      <c r="N151" s="22">
        <v>-843602</v>
      </c>
      <c r="O151" s="22">
        <v>1073657</v>
      </c>
      <c r="P151" s="22">
        <v>1533608</v>
      </c>
      <c r="Q151" s="22">
        <v>0</v>
      </c>
      <c r="R151" s="22">
        <v>80034</v>
      </c>
      <c r="S151" s="22">
        <v>44343</v>
      </c>
      <c r="T151" s="22">
        <v>6096228</v>
      </c>
      <c r="U151" s="22">
        <v>1530160</v>
      </c>
      <c r="V151" s="22">
        <v>0</v>
      </c>
      <c r="W151" s="22">
        <v>452975</v>
      </c>
      <c r="X151" s="22">
        <v>298269</v>
      </c>
      <c r="Y151" s="22">
        <v>119097</v>
      </c>
      <c r="Z151" s="22">
        <v>0</v>
      </c>
      <c r="AA151" s="22">
        <v>0</v>
      </c>
      <c r="AB151" s="22">
        <v>0</v>
      </c>
      <c r="AC151" s="22">
        <v>2400501</v>
      </c>
      <c r="AD151" s="22">
        <v>711636</v>
      </c>
      <c r="AE151" s="22">
        <v>530968</v>
      </c>
      <c r="AF151" s="22">
        <v>0</v>
      </c>
      <c r="AG151" s="22">
        <v>708252</v>
      </c>
      <c r="AH151" s="22">
        <v>280299</v>
      </c>
      <c r="AI151" s="22">
        <v>4631656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</row>
    <row r="152" spans="1:40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165270</v>
      </c>
      <c r="F152" s="22">
        <v>0</v>
      </c>
      <c r="G152" s="22">
        <v>38475</v>
      </c>
      <c r="H152" s="22">
        <v>0</v>
      </c>
      <c r="I152" s="22">
        <v>77636</v>
      </c>
      <c r="J152" s="22">
        <v>0</v>
      </c>
      <c r="K152" s="22">
        <v>0</v>
      </c>
      <c r="L152" s="22">
        <v>0</v>
      </c>
      <c r="M152" s="22">
        <v>281381</v>
      </c>
      <c r="N152" s="22">
        <v>0</v>
      </c>
      <c r="O152" s="22">
        <v>40630</v>
      </c>
      <c r="P152" s="22">
        <v>114650</v>
      </c>
      <c r="Q152" s="22">
        <v>0</v>
      </c>
      <c r="R152" s="22">
        <v>0</v>
      </c>
      <c r="S152" s="22">
        <v>0</v>
      </c>
      <c r="T152" s="22">
        <v>436661</v>
      </c>
      <c r="U152" s="22">
        <v>123629</v>
      </c>
      <c r="V152" s="22">
        <v>0</v>
      </c>
      <c r="W152" s="22">
        <v>124324</v>
      </c>
      <c r="X152" s="22">
        <v>75918</v>
      </c>
      <c r="Y152" s="22">
        <v>10253</v>
      </c>
      <c r="Z152" s="22">
        <v>0</v>
      </c>
      <c r="AA152" s="22">
        <v>0</v>
      </c>
      <c r="AB152" s="22">
        <v>0</v>
      </c>
      <c r="AC152" s="22">
        <v>334124</v>
      </c>
      <c r="AD152" s="22">
        <v>33475</v>
      </c>
      <c r="AE152" s="22">
        <v>84913</v>
      </c>
      <c r="AF152" s="22">
        <v>0</v>
      </c>
      <c r="AG152" s="22">
        <v>0</v>
      </c>
      <c r="AH152" s="22">
        <v>17528</v>
      </c>
      <c r="AI152" s="22">
        <v>470040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</row>
    <row r="153" spans="1:40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265374</v>
      </c>
      <c r="F153" s="22">
        <v>0</v>
      </c>
      <c r="G153" s="22">
        <v>49815</v>
      </c>
      <c r="H153" s="22">
        <v>127826</v>
      </c>
      <c r="I153" s="22">
        <v>0</v>
      </c>
      <c r="J153" s="22">
        <v>0</v>
      </c>
      <c r="K153" s="22">
        <v>0</v>
      </c>
      <c r="L153" s="22">
        <v>0</v>
      </c>
      <c r="M153" s="22">
        <v>443015</v>
      </c>
      <c r="N153" s="22">
        <v>0</v>
      </c>
      <c r="O153" s="22">
        <v>730269</v>
      </c>
      <c r="P153" s="22">
        <v>163535</v>
      </c>
      <c r="Q153" s="22">
        <v>60000</v>
      </c>
      <c r="R153" s="22">
        <v>0</v>
      </c>
      <c r="S153" s="22">
        <v>269175</v>
      </c>
      <c r="T153" s="22">
        <v>1665994</v>
      </c>
      <c r="U153" s="22">
        <v>371567</v>
      </c>
      <c r="V153" s="22">
        <v>0</v>
      </c>
      <c r="W153" s="22">
        <v>244488</v>
      </c>
      <c r="X153" s="22">
        <v>23483</v>
      </c>
      <c r="Y153" s="22">
        <v>0</v>
      </c>
      <c r="Z153" s="22">
        <v>0</v>
      </c>
      <c r="AA153" s="22">
        <v>0</v>
      </c>
      <c r="AB153" s="22">
        <v>0</v>
      </c>
      <c r="AC153" s="22">
        <v>639538</v>
      </c>
      <c r="AD153" s="22">
        <v>243963</v>
      </c>
      <c r="AE153" s="22">
        <v>27673</v>
      </c>
      <c r="AF153" s="22">
        <v>0</v>
      </c>
      <c r="AG153" s="22">
        <v>46684</v>
      </c>
      <c r="AH153" s="22">
        <v>13352</v>
      </c>
      <c r="AI153" s="22">
        <v>971210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</row>
    <row r="154" spans="1:40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5718460</v>
      </c>
      <c r="F154" s="22">
        <v>0</v>
      </c>
      <c r="G154" s="22">
        <v>0</v>
      </c>
      <c r="H154" s="22">
        <v>38545</v>
      </c>
      <c r="I154" s="22">
        <v>0</v>
      </c>
      <c r="J154" s="22">
        <v>0</v>
      </c>
      <c r="K154" s="22">
        <v>0</v>
      </c>
      <c r="L154" s="22">
        <v>0</v>
      </c>
      <c r="M154" s="22">
        <v>5757005</v>
      </c>
      <c r="N154" s="22">
        <v>-2162459</v>
      </c>
      <c r="O154" s="22">
        <v>1206130</v>
      </c>
      <c r="P154" s="22">
        <v>809656</v>
      </c>
      <c r="Q154" s="22">
        <v>140512</v>
      </c>
      <c r="R154" s="22">
        <v>493608</v>
      </c>
      <c r="S154" s="22">
        <v>135160</v>
      </c>
      <c r="T154" s="22">
        <v>6379612</v>
      </c>
      <c r="U154" s="22">
        <v>2229220</v>
      </c>
      <c r="V154" s="22">
        <v>0</v>
      </c>
      <c r="W154" s="22">
        <v>888170</v>
      </c>
      <c r="X154" s="22">
        <v>613514</v>
      </c>
      <c r="Y154" s="22">
        <v>0</v>
      </c>
      <c r="Z154" s="22">
        <v>0</v>
      </c>
      <c r="AA154" s="22">
        <v>0</v>
      </c>
      <c r="AB154" s="22">
        <v>0</v>
      </c>
      <c r="AC154" s="22">
        <v>3730904</v>
      </c>
      <c r="AD154" s="22">
        <v>1688592</v>
      </c>
      <c r="AE154" s="22">
        <v>1143385</v>
      </c>
      <c r="AF154" s="22">
        <v>0</v>
      </c>
      <c r="AG154" s="22">
        <v>160098</v>
      </c>
      <c r="AH154" s="22">
        <v>166906</v>
      </c>
      <c r="AI154" s="22">
        <v>6889885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</row>
    <row r="155" spans="1:40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502587</v>
      </c>
      <c r="F155" s="22">
        <v>0</v>
      </c>
      <c r="G155" s="22">
        <v>11802</v>
      </c>
      <c r="H155" s="22">
        <v>14212</v>
      </c>
      <c r="I155" s="22">
        <v>0</v>
      </c>
      <c r="J155" s="22">
        <v>0</v>
      </c>
      <c r="K155" s="22">
        <v>0</v>
      </c>
      <c r="L155" s="22">
        <v>0</v>
      </c>
      <c r="M155" s="22">
        <v>528601</v>
      </c>
      <c r="N155" s="22">
        <v>0</v>
      </c>
      <c r="O155" s="22">
        <v>311600</v>
      </c>
      <c r="P155" s="22">
        <v>171830</v>
      </c>
      <c r="Q155" s="22">
        <v>0</v>
      </c>
      <c r="R155" s="22">
        <v>604091</v>
      </c>
      <c r="S155" s="22">
        <v>930977</v>
      </c>
      <c r="T155" s="22">
        <v>2547099</v>
      </c>
      <c r="U155" s="22">
        <v>737390</v>
      </c>
      <c r="V155" s="22">
        <v>0</v>
      </c>
      <c r="W155" s="22">
        <v>142976</v>
      </c>
      <c r="X155" s="22">
        <v>72779</v>
      </c>
      <c r="Y155" s="22">
        <v>61231</v>
      </c>
      <c r="Z155" s="22">
        <v>0</v>
      </c>
      <c r="AA155" s="22">
        <v>0</v>
      </c>
      <c r="AB155" s="22">
        <v>0</v>
      </c>
      <c r="AC155" s="22">
        <v>1014376</v>
      </c>
      <c r="AD155" s="22">
        <v>377055</v>
      </c>
      <c r="AE155" s="22">
        <v>368857</v>
      </c>
      <c r="AF155" s="22">
        <v>0</v>
      </c>
      <c r="AG155" s="22">
        <v>356199</v>
      </c>
      <c r="AH155" s="22">
        <v>325949</v>
      </c>
      <c r="AI155" s="22">
        <v>2442436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</row>
    <row r="156" spans="1:40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377124</v>
      </c>
      <c r="F156" s="22">
        <v>0</v>
      </c>
      <c r="G156" s="22">
        <v>0</v>
      </c>
      <c r="H156" s="22">
        <v>149334</v>
      </c>
      <c r="I156" s="22">
        <v>41380</v>
      </c>
      <c r="J156" s="22">
        <v>0</v>
      </c>
      <c r="K156" s="22">
        <v>0</v>
      </c>
      <c r="L156" s="22">
        <v>0</v>
      </c>
      <c r="M156" s="22">
        <v>567838</v>
      </c>
      <c r="N156" s="22">
        <v>108833</v>
      </c>
      <c r="O156" s="22">
        <v>64838</v>
      </c>
      <c r="P156" s="22">
        <v>237409</v>
      </c>
      <c r="Q156" s="22">
        <v>0</v>
      </c>
      <c r="R156" s="22">
        <v>0</v>
      </c>
      <c r="S156" s="22">
        <v>16848</v>
      </c>
      <c r="T156" s="22">
        <v>995766</v>
      </c>
      <c r="U156" s="22">
        <v>300182</v>
      </c>
      <c r="V156" s="22">
        <v>0</v>
      </c>
      <c r="W156" s="22">
        <v>129857</v>
      </c>
      <c r="X156" s="22">
        <v>51013</v>
      </c>
      <c r="Y156" s="22">
        <v>17601</v>
      </c>
      <c r="Z156" s="22">
        <v>0</v>
      </c>
      <c r="AA156" s="22">
        <v>0</v>
      </c>
      <c r="AB156" s="22">
        <v>0</v>
      </c>
      <c r="AC156" s="22">
        <v>498653</v>
      </c>
      <c r="AD156" s="22">
        <v>633298</v>
      </c>
      <c r="AE156" s="22">
        <v>148189</v>
      </c>
      <c r="AF156" s="22">
        <v>0</v>
      </c>
      <c r="AG156" s="22">
        <v>41149</v>
      </c>
      <c r="AH156" s="22">
        <v>55701</v>
      </c>
      <c r="AI156" s="22">
        <v>1376990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</row>
    <row r="157" spans="1:40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103173</v>
      </c>
      <c r="F157" s="22">
        <v>0</v>
      </c>
      <c r="G157" s="22">
        <v>347808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450981</v>
      </c>
      <c r="N157" s="22">
        <v>0</v>
      </c>
      <c r="O157" s="22">
        <v>27212</v>
      </c>
      <c r="P157" s="22">
        <v>555208</v>
      </c>
      <c r="Q157" s="22">
        <v>0</v>
      </c>
      <c r="R157" s="22">
        <v>115345</v>
      </c>
      <c r="S157" s="22">
        <v>0</v>
      </c>
      <c r="T157" s="22">
        <v>1148746</v>
      </c>
      <c r="U157" s="22">
        <v>214743</v>
      </c>
      <c r="V157" s="22">
        <v>0</v>
      </c>
      <c r="W157" s="22">
        <v>384921</v>
      </c>
      <c r="X157" s="22">
        <v>241638</v>
      </c>
      <c r="Y157" s="22">
        <v>37401</v>
      </c>
      <c r="Z157" s="22">
        <v>0</v>
      </c>
      <c r="AA157" s="22">
        <v>0</v>
      </c>
      <c r="AB157" s="22">
        <v>0</v>
      </c>
      <c r="AC157" s="22">
        <v>878703</v>
      </c>
      <c r="AD157" s="22">
        <v>436301</v>
      </c>
      <c r="AE157" s="22">
        <v>246392</v>
      </c>
      <c r="AF157" s="22">
        <v>0</v>
      </c>
      <c r="AG157" s="22">
        <v>194529</v>
      </c>
      <c r="AH157" s="22">
        <v>89675</v>
      </c>
      <c r="AI157" s="22">
        <v>1845600</v>
      </c>
      <c r="AJ157" s="22">
        <v>0</v>
      </c>
      <c r="AK157" s="22">
        <v>0</v>
      </c>
      <c r="AL157" s="22">
        <v>0</v>
      </c>
      <c r="AM157" s="22">
        <v>0</v>
      </c>
      <c r="AN157" s="22"/>
    </row>
    <row r="158" spans="1:40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2048713</v>
      </c>
      <c r="F158" s="22">
        <v>0</v>
      </c>
      <c r="G158" s="22">
        <v>176216</v>
      </c>
      <c r="H158" s="22">
        <v>252003</v>
      </c>
      <c r="I158" s="22">
        <v>765909</v>
      </c>
      <c r="J158" s="22">
        <v>0</v>
      </c>
      <c r="K158" s="22">
        <v>450154</v>
      </c>
      <c r="L158" s="22">
        <v>0</v>
      </c>
      <c r="M158" s="22">
        <v>3692995</v>
      </c>
      <c r="N158" s="22">
        <v>-3440011</v>
      </c>
      <c r="O158" s="22">
        <v>0</v>
      </c>
      <c r="P158" s="22">
        <v>1497462</v>
      </c>
      <c r="Q158" s="22">
        <v>0</v>
      </c>
      <c r="R158" s="22">
        <v>0</v>
      </c>
      <c r="S158" s="22">
        <v>123392</v>
      </c>
      <c r="T158" s="22">
        <v>1873838</v>
      </c>
      <c r="U158" s="22">
        <v>937316</v>
      </c>
      <c r="V158" s="22">
        <v>0</v>
      </c>
      <c r="W158" s="22">
        <v>223116</v>
      </c>
      <c r="X158" s="22">
        <v>2778250</v>
      </c>
      <c r="Y158" s="22">
        <v>50282</v>
      </c>
      <c r="Z158" s="22">
        <v>0</v>
      </c>
      <c r="AA158" s="22">
        <v>50135</v>
      </c>
      <c r="AB158" s="22">
        <v>0</v>
      </c>
      <c r="AC158" s="22">
        <v>4039099</v>
      </c>
      <c r="AD158" s="22">
        <v>601559</v>
      </c>
      <c r="AE158" s="22">
        <v>596588</v>
      </c>
      <c r="AF158" s="22">
        <v>0</v>
      </c>
      <c r="AG158" s="22">
        <v>0</v>
      </c>
      <c r="AH158" s="22">
        <v>92132</v>
      </c>
      <c r="AI158" s="22">
        <v>5329378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</row>
    <row r="159" spans="1:40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448702</v>
      </c>
      <c r="F159" s="22">
        <v>0</v>
      </c>
      <c r="G159" s="22">
        <v>82751</v>
      </c>
      <c r="H159" s="22">
        <v>749265</v>
      </c>
      <c r="I159" s="22">
        <v>35177</v>
      </c>
      <c r="J159" s="22">
        <v>0</v>
      </c>
      <c r="K159" s="22">
        <v>0</v>
      </c>
      <c r="L159" s="22">
        <v>0</v>
      </c>
      <c r="M159" s="22">
        <v>1315895</v>
      </c>
      <c r="N159" s="22">
        <v>924577</v>
      </c>
      <c r="O159" s="22">
        <v>215944</v>
      </c>
      <c r="P159" s="22">
        <v>60000</v>
      </c>
      <c r="Q159" s="22">
        <v>0</v>
      </c>
      <c r="R159" s="22">
        <v>60117</v>
      </c>
      <c r="S159" s="22">
        <v>60172</v>
      </c>
      <c r="T159" s="22">
        <v>2636705</v>
      </c>
      <c r="U159" s="22">
        <v>498452</v>
      </c>
      <c r="V159" s="22">
        <v>0</v>
      </c>
      <c r="W159" s="22">
        <v>184455</v>
      </c>
      <c r="X159" s="22">
        <v>151137</v>
      </c>
      <c r="Y159" s="22">
        <v>31095</v>
      </c>
      <c r="Z159" s="22">
        <v>0</v>
      </c>
      <c r="AA159" s="22">
        <v>0</v>
      </c>
      <c r="AB159" s="22">
        <v>0</v>
      </c>
      <c r="AC159" s="22">
        <v>865139</v>
      </c>
      <c r="AD159" s="22">
        <v>380459</v>
      </c>
      <c r="AE159" s="22">
        <v>189823</v>
      </c>
      <c r="AF159" s="22">
        <v>0</v>
      </c>
      <c r="AG159" s="22">
        <v>62414</v>
      </c>
      <c r="AH159" s="22">
        <v>58090</v>
      </c>
      <c r="AI159" s="22">
        <v>1555925</v>
      </c>
      <c r="AJ159" s="22">
        <v>0</v>
      </c>
      <c r="AK159" s="22">
        <v>0</v>
      </c>
      <c r="AL159" s="22">
        <v>0</v>
      </c>
      <c r="AM159" s="22">
        <v>0</v>
      </c>
      <c r="AN159" s="22"/>
    </row>
    <row r="160" spans="1:40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33320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33320</v>
      </c>
      <c r="N160" s="22">
        <v>0</v>
      </c>
      <c r="O160" s="22">
        <v>118921</v>
      </c>
      <c r="P160" s="22">
        <v>49340</v>
      </c>
      <c r="Q160" s="22">
        <v>10750</v>
      </c>
      <c r="R160" s="22">
        <v>19250</v>
      </c>
      <c r="S160" s="22">
        <v>0</v>
      </c>
      <c r="T160" s="22">
        <v>231581</v>
      </c>
      <c r="U160" s="22">
        <v>12460</v>
      </c>
      <c r="V160" s="22">
        <v>0</v>
      </c>
      <c r="W160" s="22">
        <v>500914</v>
      </c>
      <c r="X160" s="22">
        <v>34574</v>
      </c>
      <c r="Y160" s="22">
        <v>0</v>
      </c>
      <c r="Z160" s="22">
        <v>0</v>
      </c>
      <c r="AA160" s="22">
        <v>30363</v>
      </c>
      <c r="AB160" s="22">
        <v>18374</v>
      </c>
      <c r="AC160" s="22">
        <v>596685</v>
      </c>
      <c r="AD160" s="22">
        <v>260392</v>
      </c>
      <c r="AE160" s="22">
        <v>127457</v>
      </c>
      <c r="AF160" s="22">
        <v>0</v>
      </c>
      <c r="AG160" s="22">
        <v>317037</v>
      </c>
      <c r="AH160" s="22">
        <v>55286</v>
      </c>
      <c r="AI160" s="22">
        <v>1356857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</row>
    <row r="161" spans="1:40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214916</v>
      </c>
      <c r="F161" s="22">
        <v>0</v>
      </c>
      <c r="G161" s="22">
        <v>11365</v>
      </c>
      <c r="H161" s="22">
        <v>30697</v>
      </c>
      <c r="I161" s="22">
        <v>3111980</v>
      </c>
      <c r="J161" s="22">
        <v>0</v>
      </c>
      <c r="K161" s="22">
        <v>0</v>
      </c>
      <c r="L161" s="22">
        <v>0</v>
      </c>
      <c r="M161" s="22">
        <v>3368958</v>
      </c>
      <c r="N161" s="22">
        <v>0</v>
      </c>
      <c r="O161" s="22">
        <v>60752</v>
      </c>
      <c r="P161" s="22">
        <v>86566</v>
      </c>
      <c r="Q161" s="22">
        <v>0</v>
      </c>
      <c r="R161" s="22">
        <v>388909</v>
      </c>
      <c r="S161" s="22">
        <v>86380</v>
      </c>
      <c r="T161" s="22">
        <v>3991565</v>
      </c>
      <c r="U161" s="22">
        <v>472523</v>
      </c>
      <c r="V161" s="22">
        <v>0</v>
      </c>
      <c r="W161" s="22">
        <v>72339</v>
      </c>
      <c r="X161" s="22">
        <v>63830</v>
      </c>
      <c r="Y161" s="22">
        <v>54643</v>
      </c>
      <c r="Z161" s="22">
        <v>0</v>
      </c>
      <c r="AA161" s="22">
        <v>0</v>
      </c>
      <c r="AB161" s="22">
        <v>0</v>
      </c>
      <c r="AC161" s="22">
        <v>663335</v>
      </c>
      <c r="AD161" s="22">
        <v>314695</v>
      </c>
      <c r="AE161" s="22">
        <v>444980</v>
      </c>
      <c r="AF161" s="22">
        <v>0</v>
      </c>
      <c r="AG161" s="22">
        <v>201158</v>
      </c>
      <c r="AH161" s="22">
        <v>63258</v>
      </c>
      <c r="AI161" s="22">
        <v>1687426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</row>
    <row r="162" spans="1:40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1324924</v>
      </c>
      <c r="F162" s="22">
        <v>0</v>
      </c>
      <c r="G162" s="22">
        <v>520353</v>
      </c>
      <c r="H162" s="22">
        <v>372239</v>
      </c>
      <c r="I162" s="22">
        <v>539378</v>
      </c>
      <c r="J162" s="22">
        <v>0</v>
      </c>
      <c r="K162" s="22">
        <v>0</v>
      </c>
      <c r="L162" s="22">
        <v>0</v>
      </c>
      <c r="M162" s="22">
        <v>2756894</v>
      </c>
      <c r="N162" s="22">
        <v>5085976</v>
      </c>
      <c r="O162" s="22">
        <v>275294</v>
      </c>
      <c r="P162" s="22">
        <v>529170</v>
      </c>
      <c r="Q162" s="22">
        <v>0</v>
      </c>
      <c r="R162" s="22">
        <v>0</v>
      </c>
      <c r="S162" s="22">
        <v>19775</v>
      </c>
      <c r="T162" s="22">
        <v>8667109</v>
      </c>
      <c r="U162" s="22">
        <v>1277884</v>
      </c>
      <c r="V162" s="22">
        <v>0</v>
      </c>
      <c r="W162" s="22">
        <v>279319</v>
      </c>
      <c r="X162" s="22">
        <v>307166</v>
      </c>
      <c r="Y162" s="22">
        <v>191443</v>
      </c>
      <c r="Z162" s="22">
        <v>0</v>
      </c>
      <c r="AA162" s="22">
        <v>0</v>
      </c>
      <c r="AB162" s="22">
        <v>0</v>
      </c>
      <c r="AC162" s="22">
        <v>2055812</v>
      </c>
      <c r="AD162" s="22">
        <v>692091</v>
      </c>
      <c r="AE162" s="22">
        <v>326389</v>
      </c>
      <c r="AF162" s="22">
        <v>0</v>
      </c>
      <c r="AG162" s="22">
        <v>232818</v>
      </c>
      <c r="AH162" s="22">
        <v>213778</v>
      </c>
      <c r="AI162" s="22">
        <v>3520888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</row>
    <row r="163" spans="1:40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122766</v>
      </c>
      <c r="F163" s="22">
        <v>0</v>
      </c>
      <c r="G163" s="22">
        <v>73856</v>
      </c>
      <c r="H163" s="22">
        <v>0</v>
      </c>
      <c r="I163" s="22">
        <v>0</v>
      </c>
      <c r="J163" s="22">
        <v>0</v>
      </c>
      <c r="K163" s="22">
        <v>0</v>
      </c>
      <c r="L163" s="22">
        <v>120443</v>
      </c>
      <c r="M163" s="22">
        <v>317065</v>
      </c>
      <c r="N163" s="22">
        <v>416779</v>
      </c>
      <c r="O163" s="22">
        <v>130809</v>
      </c>
      <c r="P163" s="22">
        <v>12700</v>
      </c>
      <c r="Q163" s="22">
        <v>0</v>
      </c>
      <c r="R163" s="22">
        <v>0</v>
      </c>
      <c r="S163" s="22">
        <v>0</v>
      </c>
      <c r="T163" s="22">
        <v>877353</v>
      </c>
      <c r="U163" s="22">
        <v>612562</v>
      </c>
      <c r="V163" s="22">
        <v>0</v>
      </c>
      <c r="W163" s="22">
        <v>39503</v>
      </c>
      <c r="X163" s="22">
        <v>67624</v>
      </c>
      <c r="Y163" s="22">
        <v>72309</v>
      </c>
      <c r="Z163" s="22">
        <v>0</v>
      </c>
      <c r="AA163" s="22">
        <v>0</v>
      </c>
      <c r="AB163" s="22">
        <v>16430</v>
      </c>
      <c r="AC163" s="22">
        <v>808428</v>
      </c>
      <c r="AD163" s="22">
        <v>366776</v>
      </c>
      <c r="AE163" s="22">
        <v>65250</v>
      </c>
      <c r="AF163" s="22">
        <v>0</v>
      </c>
      <c r="AG163" s="22">
        <v>19662</v>
      </c>
      <c r="AH163" s="22">
        <v>135631</v>
      </c>
      <c r="AI163" s="22">
        <v>1395747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</row>
    <row r="164" spans="1:40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274728</v>
      </c>
      <c r="F164" s="22">
        <v>0</v>
      </c>
      <c r="G164" s="22">
        <v>84820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359548</v>
      </c>
      <c r="N164" s="22">
        <v>0</v>
      </c>
      <c r="O164" s="22">
        <v>0</v>
      </c>
      <c r="P164" s="22">
        <v>81485</v>
      </c>
      <c r="Q164" s="22">
        <v>0</v>
      </c>
      <c r="R164" s="22">
        <v>73308</v>
      </c>
      <c r="S164" s="22">
        <v>86553</v>
      </c>
      <c r="T164" s="22">
        <v>600894</v>
      </c>
      <c r="U164" s="22">
        <v>573132</v>
      </c>
      <c r="V164" s="22">
        <v>0</v>
      </c>
      <c r="W164" s="22">
        <v>364194</v>
      </c>
      <c r="X164" s="22">
        <v>226945</v>
      </c>
      <c r="Y164" s="22">
        <v>80586</v>
      </c>
      <c r="Z164" s="22">
        <v>0</v>
      </c>
      <c r="AA164" s="22">
        <v>0</v>
      </c>
      <c r="AB164" s="22">
        <v>0</v>
      </c>
      <c r="AC164" s="22">
        <v>1244857</v>
      </c>
      <c r="AD164" s="22">
        <v>177803</v>
      </c>
      <c r="AE164" s="22">
        <v>171725</v>
      </c>
      <c r="AF164" s="22">
        <v>0</v>
      </c>
      <c r="AG164" s="22">
        <v>35118</v>
      </c>
      <c r="AH164" s="22">
        <v>45193</v>
      </c>
      <c r="AI164" s="22">
        <v>1674696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</row>
    <row r="165" spans="1:40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2464343</v>
      </c>
      <c r="F165" s="22">
        <v>0</v>
      </c>
      <c r="G165" s="22">
        <v>1060920</v>
      </c>
      <c r="H165" s="22">
        <v>55591</v>
      </c>
      <c r="I165" s="22">
        <v>0</v>
      </c>
      <c r="J165" s="22">
        <v>0</v>
      </c>
      <c r="K165" s="22">
        <v>0</v>
      </c>
      <c r="L165" s="22">
        <v>0</v>
      </c>
      <c r="M165" s="22">
        <v>3580854</v>
      </c>
      <c r="N165" s="22">
        <v>8914432</v>
      </c>
      <c r="O165" s="22">
        <v>1791670</v>
      </c>
      <c r="P165" s="22">
        <v>1552167</v>
      </c>
      <c r="Q165" s="22">
        <v>0</v>
      </c>
      <c r="R165" s="22">
        <v>834284</v>
      </c>
      <c r="S165" s="22">
        <v>248107</v>
      </c>
      <c r="T165" s="22">
        <v>16921514</v>
      </c>
      <c r="U165" s="22">
        <v>1008412</v>
      </c>
      <c r="V165" s="22">
        <v>0</v>
      </c>
      <c r="W165" s="22">
        <v>633198</v>
      </c>
      <c r="X165" s="22">
        <v>325049</v>
      </c>
      <c r="Y165" s="22">
        <v>96785</v>
      </c>
      <c r="Z165" s="22">
        <v>0</v>
      </c>
      <c r="AA165" s="22">
        <v>0</v>
      </c>
      <c r="AB165" s="22">
        <v>0</v>
      </c>
      <c r="AC165" s="22">
        <v>2063444</v>
      </c>
      <c r="AD165" s="22">
        <v>580324</v>
      </c>
      <c r="AE165" s="22">
        <v>420816</v>
      </c>
      <c r="AF165" s="22">
        <v>0</v>
      </c>
      <c r="AG165" s="22">
        <v>290892</v>
      </c>
      <c r="AH165" s="22">
        <v>129044</v>
      </c>
      <c r="AI165" s="22">
        <v>3484520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</row>
    <row r="166" spans="1:40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172051</v>
      </c>
      <c r="V166" s="22">
        <v>0</v>
      </c>
      <c r="W166" s="22">
        <v>100902</v>
      </c>
      <c r="X166" s="22">
        <v>69188</v>
      </c>
      <c r="Y166" s="22">
        <v>5326</v>
      </c>
      <c r="Z166" s="22">
        <v>0</v>
      </c>
      <c r="AA166" s="22">
        <v>0</v>
      </c>
      <c r="AB166" s="22">
        <v>4412</v>
      </c>
      <c r="AC166" s="22">
        <v>351879</v>
      </c>
      <c r="AD166" s="22">
        <v>36461</v>
      </c>
      <c r="AE166" s="22">
        <v>88586</v>
      </c>
      <c r="AF166" s="22">
        <v>0</v>
      </c>
      <c r="AG166" s="22">
        <v>31537</v>
      </c>
      <c r="AH166" s="22">
        <v>17941</v>
      </c>
      <c r="AI166" s="22">
        <v>526404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</row>
    <row r="167" spans="1:40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348624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348624</v>
      </c>
      <c r="N167" s="22">
        <v>1506</v>
      </c>
      <c r="O167" s="22">
        <v>310800</v>
      </c>
      <c r="P167" s="22">
        <v>187906</v>
      </c>
      <c r="Q167" s="22">
        <v>53398</v>
      </c>
      <c r="R167" s="22">
        <v>581873</v>
      </c>
      <c r="S167" s="22">
        <v>0</v>
      </c>
      <c r="T167" s="22">
        <v>1484107</v>
      </c>
      <c r="U167" s="22">
        <v>1124722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1124722</v>
      </c>
      <c r="AD167" s="22">
        <v>177463</v>
      </c>
      <c r="AE167" s="22">
        <v>164279</v>
      </c>
      <c r="AF167" s="22">
        <v>0</v>
      </c>
      <c r="AG167" s="22">
        <v>579885</v>
      </c>
      <c r="AH167" s="22">
        <v>101030</v>
      </c>
      <c r="AI167" s="22">
        <v>2147379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</row>
    <row r="168" spans="1:40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1390922</v>
      </c>
      <c r="F168" s="22">
        <v>0</v>
      </c>
      <c r="G168" s="22">
        <v>1371856</v>
      </c>
      <c r="H168" s="22">
        <v>1057199</v>
      </c>
      <c r="I168" s="22">
        <v>0</v>
      </c>
      <c r="J168" s="22">
        <v>0</v>
      </c>
      <c r="K168" s="22">
        <v>0</v>
      </c>
      <c r="L168" s="22">
        <v>0</v>
      </c>
      <c r="M168" s="22">
        <v>3819977</v>
      </c>
      <c r="N168" s="22">
        <v>633254</v>
      </c>
      <c r="O168" s="22">
        <v>295721</v>
      </c>
      <c r="P168" s="22">
        <v>1669893</v>
      </c>
      <c r="Q168" s="22">
        <v>489880</v>
      </c>
      <c r="R168" s="22">
        <v>675544</v>
      </c>
      <c r="S168" s="22">
        <v>110621</v>
      </c>
      <c r="T168" s="22">
        <v>7694890</v>
      </c>
      <c r="U168" s="22">
        <v>582421</v>
      </c>
      <c r="V168" s="22">
        <v>0</v>
      </c>
      <c r="W168" s="22">
        <v>2407241</v>
      </c>
      <c r="X168" s="22">
        <v>802052</v>
      </c>
      <c r="Y168" s="22">
        <v>0</v>
      </c>
      <c r="Z168" s="22">
        <v>0</v>
      </c>
      <c r="AA168" s="22">
        <v>0</v>
      </c>
      <c r="AB168" s="22">
        <v>0</v>
      </c>
      <c r="AC168" s="22">
        <v>3791714</v>
      </c>
      <c r="AD168" s="22">
        <v>1193009</v>
      </c>
      <c r="AE168" s="22">
        <v>602685</v>
      </c>
      <c r="AF168" s="22">
        <v>0</v>
      </c>
      <c r="AG168" s="22">
        <v>586307</v>
      </c>
      <c r="AH168" s="22">
        <v>341218</v>
      </c>
      <c r="AI168" s="22">
        <v>6514933</v>
      </c>
      <c r="AJ168" s="22">
        <v>0</v>
      </c>
      <c r="AK168" s="22">
        <v>0</v>
      </c>
      <c r="AL168" s="22">
        <v>0</v>
      </c>
      <c r="AM168" s="22">
        <v>0</v>
      </c>
      <c r="AN168" s="22"/>
    </row>
    <row r="169" spans="1:40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118473</v>
      </c>
      <c r="F169" s="22">
        <v>0</v>
      </c>
      <c r="G169" s="22">
        <v>2643866</v>
      </c>
      <c r="H169" s="22">
        <v>833</v>
      </c>
      <c r="I169" s="22">
        <v>0</v>
      </c>
      <c r="J169" s="22">
        <v>0</v>
      </c>
      <c r="K169" s="22">
        <v>0</v>
      </c>
      <c r="L169" s="22">
        <v>842</v>
      </c>
      <c r="M169" s="22">
        <v>2764014</v>
      </c>
      <c r="N169" s="22">
        <v>0</v>
      </c>
      <c r="O169" s="22">
        <v>46662</v>
      </c>
      <c r="P169" s="22">
        <v>169813</v>
      </c>
      <c r="Q169" s="22">
        <v>0</v>
      </c>
      <c r="R169" s="22">
        <v>38311</v>
      </c>
      <c r="S169" s="22">
        <v>0</v>
      </c>
      <c r="T169" s="22">
        <v>3018800</v>
      </c>
      <c r="U169" s="22">
        <v>134146</v>
      </c>
      <c r="V169" s="22">
        <v>0</v>
      </c>
      <c r="W169" s="22">
        <v>65520</v>
      </c>
      <c r="X169" s="22">
        <v>46777</v>
      </c>
      <c r="Y169" s="22">
        <v>10633</v>
      </c>
      <c r="Z169" s="22">
        <v>0</v>
      </c>
      <c r="AA169" s="22">
        <v>17149</v>
      </c>
      <c r="AB169" s="22">
        <v>5262</v>
      </c>
      <c r="AC169" s="22">
        <v>279487</v>
      </c>
      <c r="AD169" s="22">
        <v>28520</v>
      </c>
      <c r="AE169" s="22">
        <v>92211</v>
      </c>
      <c r="AF169" s="22">
        <v>0</v>
      </c>
      <c r="AG169" s="22">
        <v>20028</v>
      </c>
      <c r="AH169" s="22">
        <v>14952</v>
      </c>
      <c r="AI169" s="22">
        <v>435198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</row>
    <row r="170" spans="1:40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234413</v>
      </c>
      <c r="F170" s="22">
        <v>0</v>
      </c>
      <c r="G170" s="22">
        <v>768879</v>
      </c>
      <c r="H170" s="22">
        <v>38922</v>
      </c>
      <c r="I170" s="22">
        <v>0</v>
      </c>
      <c r="J170" s="22">
        <v>0</v>
      </c>
      <c r="K170" s="22">
        <v>0</v>
      </c>
      <c r="L170" s="22">
        <v>0</v>
      </c>
      <c r="M170" s="22">
        <v>1042214</v>
      </c>
      <c r="N170" s="22">
        <v>0</v>
      </c>
      <c r="O170" s="22">
        <v>24698</v>
      </c>
      <c r="P170" s="22">
        <v>432020</v>
      </c>
      <c r="Q170" s="22">
        <v>0</v>
      </c>
      <c r="R170" s="22">
        <v>0</v>
      </c>
      <c r="S170" s="22">
        <v>40404</v>
      </c>
      <c r="T170" s="22">
        <v>1539336</v>
      </c>
      <c r="U170" s="22">
        <v>295157</v>
      </c>
      <c r="V170" s="22">
        <v>0</v>
      </c>
      <c r="W170" s="22">
        <v>131280</v>
      </c>
      <c r="X170" s="22">
        <v>198966</v>
      </c>
      <c r="Y170" s="22">
        <v>0</v>
      </c>
      <c r="Z170" s="22">
        <v>0</v>
      </c>
      <c r="AA170" s="22">
        <v>0</v>
      </c>
      <c r="AB170" s="22">
        <v>0</v>
      </c>
      <c r="AC170" s="22">
        <v>625403</v>
      </c>
      <c r="AD170" s="22">
        <v>168632</v>
      </c>
      <c r="AE170" s="22">
        <v>82932</v>
      </c>
      <c r="AF170" s="22">
        <v>0</v>
      </c>
      <c r="AG170" s="22">
        <v>0</v>
      </c>
      <c r="AH170" s="22">
        <v>13181</v>
      </c>
      <c r="AI170" s="22">
        <v>890148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</row>
    <row r="171" spans="1:40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655927</v>
      </c>
      <c r="F171" s="22">
        <v>0</v>
      </c>
      <c r="G171" s="22">
        <v>124874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780801</v>
      </c>
      <c r="N171" s="22">
        <v>0</v>
      </c>
      <c r="O171" s="22">
        <v>0</v>
      </c>
      <c r="P171" s="22">
        <v>421362</v>
      </c>
      <c r="Q171" s="22">
        <v>123100</v>
      </c>
      <c r="R171" s="22">
        <v>398554</v>
      </c>
      <c r="S171" s="22">
        <v>0</v>
      </c>
      <c r="T171" s="22">
        <v>1723817</v>
      </c>
      <c r="U171" s="22">
        <v>901849</v>
      </c>
      <c r="V171" s="22">
        <v>0</v>
      </c>
      <c r="W171" s="22">
        <v>530571</v>
      </c>
      <c r="X171" s="22">
        <v>867728</v>
      </c>
      <c r="Y171" s="22">
        <v>22665</v>
      </c>
      <c r="Z171" s="22">
        <v>0</v>
      </c>
      <c r="AA171" s="22">
        <v>0</v>
      </c>
      <c r="AB171" s="22">
        <v>0</v>
      </c>
      <c r="AC171" s="22">
        <v>2322813</v>
      </c>
      <c r="AD171" s="22">
        <v>557998</v>
      </c>
      <c r="AE171" s="22">
        <v>489777</v>
      </c>
      <c r="AF171" s="22">
        <v>0</v>
      </c>
      <c r="AG171" s="22">
        <v>155451</v>
      </c>
      <c r="AH171" s="22">
        <v>202404</v>
      </c>
      <c r="AI171" s="22">
        <v>3728443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</row>
    <row r="172" spans="1:40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63679</v>
      </c>
      <c r="F172" s="22">
        <v>0</v>
      </c>
      <c r="G172" s="22">
        <v>28700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92379</v>
      </c>
      <c r="N172" s="22">
        <v>0</v>
      </c>
      <c r="O172" s="22">
        <v>15369</v>
      </c>
      <c r="P172" s="22">
        <v>137957</v>
      </c>
      <c r="Q172" s="22">
        <v>42064</v>
      </c>
      <c r="R172" s="22">
        <v>0</v>
      </c>
      <c r="S172" s="22">
        <v>95374</v>
      </c>
      <c r="T172" s="22">
        <v>383143</v>
      </c>
      <c r="U172" s="22">
        <v>143476</v>
      </c>
      <c r="V172" s="22">
        <v>0</v>
      </c>
      <c r="W172" s="22">
        <v>67485</v>
      </c>
      <c r="X172" s="22">
        <v>14426</v>
      </c>
      <c r="Y172" s="22">
        <v>0</v>
      </c>
      <c r="Z172" s="22">
        <v>0</v>
      </c>
      <c r="AA172" s="22">
        <v>0</v>
      </c>
      <c r="AB172" s="22">
        <v>0</v>
      </c>
      <c r="AC172" s="22">
        <v>225387</v>
      </c>
      <c r="AD172" s="22">
        <v>18727</v>
      </c>
      <c r="AE172" s="22">
        <v>33835</v>
      </c>
      <c r="AF172" s="22">
        <v>0</v>
      </c>
      <c r="AG172" s="22">
        <v>1627</v>
      </c>
      <c r="AH172" s="22">
        <v>27689</v>
      </c>
      <c r="AI172" s="22">
        <v>307265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</row>
    <row r="173" spans="1:40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2570673</v>
      </c>
      <c r="F173" s="22">
        <v>0</v>
      </c>
      <c r="G173" s="22">
        <v>327547</v>
      </c>
      <c r="H173" s="22">
        <v>281270</v>
      </c>
      <c r="I173" s="22">
        <v>0</v>
      </c>
      <c r="J173" s="22">
        <v>0</v>
      </c>
      <c r="K173" s="22">
        <v>0</v>
      </c>
      <c r="L173" s="22">
        <v>0</v>
      </c>
      <c r="M173" s="22">
        <v>3179490</v>
      </c>
      <c r="N173" s="22">
        <v>0</v>
      </c>
      <c r="O173" s="22">
        <v>211520</v>
      </c>
      <c r="P173" s="22">
        <v>188105</v>
      </c>
      <c r="Q173" s="22">
        <v>0</v>
      </c>
      <c r="R173" s="22">
        <v>259662</v>
      </c>
      <c r="S173" s="22">
        <v>328252</v>
      </c>
      <c r="T173" s="22">
        <v>4167029</v>
      </c>
      <c r="U173" s="22">
        <v>2209542</v>
      </c>
      <c r="V173" s="22">
        <v>0</v>
      </c>
      <c r="W173" s="22">
        <v>202199</v>
      </c>
      <c r="X173" s="22">
        <v>260036</v>
      </c>
      <c r="Y173" s="22">
        <v>65967</v>
      </c>
      <c r="Z173" s="22">
        <v>0</v>
      </c>
      <c r="AA173" s="22">
        <v>0</v>
      </c>
      <c r="AB173" s="22">
        <v>0</v>
      </c>
      <c r="AC173" s="22">
        <v>2737744</v>
      </c>
      <c r="AD173" s="22">
        <v>1360630</v>
      </c>
      <c r="AE173" s="22">
        <v>546741</v>
      </c>
      <c r="AF173" s="22">
        <v>0</v>
      </c>
      <c r="AG173" s="22">
        <v>291498</v>
      </c>
      <c r="AH173" s="22">
        <v>230492</v>
      </c>
      <c r="AI173" s="22">
        <v>5167105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</row>
    <row r="174" spans="1:40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1624767</v>
      </c>
      <c r="F174" s="22">
        <v>0</v>
      </c>
      <c r="G174" s="22">
        <v>546378</v>
      </c>
      <c r="H174" s="22">
        <v>786249</v>
      </c>
      <c r="I174" s="22">
        <v>1737135</v>
      </c>
      <c r="J174" s="22">
        <v>0</v>
      </c>
      <c r="K174" s="22">
        <v>0</v>
      </c>
      <c r="L174" s="22">
        <v>0</v>
      </c>
      <c r="M174" s="22">
        <v>4694529</v>
      </c>
      <c r="N174" s="22">
        <v>7717875</v>
      </c>
      <c r="O174" s="22">
        <v>196952</v>
      </c>
      <c r="P174" s="22">
        <v>877403</v>
      </c>
      <c r="Q174" s="22">
        <v>790700</v>
      </c>
      <c r="R174" s="22">
        <v>1996851</v>
      </c>
      <c r="S174" s="22">
        <v>167889</v>
      </c>
      <c r="T174" s="22">
        <v>16442199</v>
      </c>
      <c r="U174" s="22">
        <v>3052805</v>
      </c>
      <c r="V174" s="22">
        <v>0</v>
      </c>
      <c r="W174" s="22">
        <v>448151</v>
      </c>
      <c r="X174" s="22">
        <v>535222</v>
      </c>
      <c r="Y174" s="22">
        <v>707051</v>
      </c>
      <c r="Z174" s="22">
        <v>0</v>
      </c>
      <c r="AA174" s="22">
        <v>0</v>
      </c>
      <c r="AB174" s="22">
        <v>0</v>
      </c>
      <c r="AC174" s="22">
        <v>4743229</v>
      </c>
      <c r="AD174" s="22">
        <v>1497745</v>
      </c>
      <c r="AE174" s="22">
        <v>675794</v>
      </c>
      <c r="AF174" s="22">
        <v>0</v>
      </c>
      <c r="AG174" s="22">
        <v>1105937</v>
      </c>
      <c r="AH174" s="22">
        <v>430180</v>
      </c>
      <c r="AI174" s="22">
        <v>8452885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</row>
    <row r="175" spans="1:40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195082</v>
      </c>
      <c r="F175" s="22">
        <v>0</v>
      </c>
      <c r="G175" s="22">
        <v>10889</v>
      </c>
      <c r="H175" s="22">
        <v>231616</v>
      </c>
      <c r="I175" s="22">
        <v>78223</v>
      </c>
      <c r="J175" s="22">
        <v>0</v>
      </c>
      <c r="K175" s="22">
        <v>0</v>
      </c>
      <c r="L175" s="22">
        <v>0</v>
      </c>
      <c r="M175" s="22">
        <v>515810</v>
      </c>
      <c r="N175" s="22">
        <v>-7543</v>
      </c>
      <c r="O175" s="22">
        <v>1507261</v>
      </c>
      <c r="P175" s="22">
        <v>1397921</v>
      </c>
      <c r="Q175" s="22">
        <v>0</v>
      </c>
      <c r="R175" s="22">
        <v>54281</v>
      </c>
      <c r="S175" s="22">
        <v>1627863</v>
      </c>
      <c r="T175" s="22">
        <v>5095593</v>
      </c>
      <c r="U175" s="22">
        <v>2056274</v>
      </c>
      <c r="V175" s="22">
        <v>0</v>
      </c>
      <c r="W175" s="22">
        <v>1175153</v>
      </c>
      <c r="X175" s="22">
        <v>768526</v>
      </c>
      <c r="Y175" s="22">
        <v>95380</v>
      </c>
      <c r="Z175" s="22">
        <v>0</v>
      </c>
      <c r="AA175" s="22">
        <v>0</v>
      </c>
      <c r="AB175" s="22">
        <v>0</v>
      </c>
      <c r="AC175" s="22">
        <v>4095333</v>
      </c>
      <c r="AD175" s="22">
        <v>1338940</v>
      </c>
      <c r="AE175" s="22">
        <v>852924</v>
      </c>
      <c r="AF175" s="22">
        <v>0</v>
      </c>
      <c r="AG175" s="22">
        <v>93454</v>
      </c>
      <c r="AH175" s="22">
        <v>263405</v>
      </c>
      <c r="AI175" s="22">
        <v>6644056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</row>
    <row r="176" spans="1:40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544901</v>
      </c>
      <c r="F176" s="22">
        <v>0</v>
      </c>
      <c r="G176" s="22">
        <v>3661438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4206339</v>
      </c>
      <c r="N176" s="22">
        <v>-1433035</v>
      </c>
      <c r="O176" s="22">
        <v>13105</v>
      </c>
      <c r="P176" s="22">
        <v>453678</v>
      </c>
      <c r="Q176" s="22">
        <v>0</v>
      </c>
      <c r="R176" s="22">
        <v>897183</v>
      </c>
      <c r="S176" s="22">
        <v>1163718</v>
      </c>
      <c r="T176" s="22">
        <v>5300988</v>
      </c>
      <c r="U176" s="22">
        <v>481015</v>
      </c>
      <c r="V176" s="22">
        <v>0</v>
      </c>
      <c r="W176" s="22">
        <v>262276</v>
      </c>
      <c r="X176" s="22">
        <v>317784</v>
      </c>
      <c r="Y176" s="22">
        <v>0</v>
      </c>
      <c r="Z176" s="22">
        <v>0</v>
      </c>
      <c r="AA176" s="22">
        <v>0</v>
      </c>
      <c r="AB176" s="22">
        <v>7848</v>
      </c>
      <c r="AC176" s="22">
        <v>1068923</v>
      </c>
      <c r="AD176" s="22">
        <v>455574</v>
      </c>
      <c r="AE176" s="22">
        <v>252277</v>
      </c>
      <c r="AF176" s="22">
        <v>0</v>
      </c>
      <c r="AG176" s="22">
        <v>298684</v>
      </c>
      <c r="AH176" s="22">
        <v>94281</v>
      </c>
      <c r="AI176" s="22">
        <v>2169739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</row>
    <row r="177" spans="1:40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774223</v>
      </c>
      <c r="F177" s="22">
        <v>0</v>
      </c>
      <c r="G177" s="22">
        <v>395663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1169886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153996</v>
      </c>
      <c r="T177" s="22">
        <v>1323882</v>
      </c>
      <c r="U177" s="22">
        <v>186224</v>
      </c>
      <c r="V177" s="22">
        <v>0</v>
      </c>
      <c r="W177" s="22">
        <v>397799</v>
      </c>
      <c r="X177" s="22">
        <v>82296</v>
      </c>
      <c r="Y177" s="22">
        <v>2895</v>
      </c>
      <c r="Z177" s="22">
        <v>0</v>
      </c>
      <c r="AA177" s="22">
        <v>0</v>
      </c>
      <c r="AB177" s="22">
        <v>0</v>
      </c>
      <c r="AC177" s="22">
        <v>669214</v>
      </c>
      <c r="AD177" s="22">
        <v>227960</v>
      </c>
      <c r="AE177" s="22">
        <v>106809</v>
      </c>
      <c r="AF177" s="22">
        <v>0</v>
      </c>
      <c r="AG177" s="22">
        <v>66533</v>
      </c>
      <c r="AH177" s="22">
        <v>96332</v>
      </c>
      <c r="AI177" s="22">
        <v>1166848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</row>
    <row r="178" spans="1:40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8838785</v>
      </c>
      <c r="F178" s="22">
        <v>0</v>
      </c>
      <c r="G178" s="22">
        <v>1490941</v>
      </c>
      <c r="H178" s="22">
        <v>1028617</v>
      </c>
      <c r="I178" s="22">
        <v>192905</v>
      </c>
      <c r="J178" s="22">
        <v>0</v>
      </c>
      <c r="K178" s="22">
        <v>0</v>
      </c>
      <c r="L178" s="22">
        <v>0</v>
      </c>
      <c r="M178" s="22">
        <v>11551248</v>
      </c>
      <c r="N178" s="22">
        <v>3442602</v>
      </c>
      <c r="O178" s="22">
        <v>632172</v>
      </c>
      <c r="P178" s="22">
        <v>380928</v>
      </c>
      <c r="Q178" s="22">
        <v>0</v>
      </c>
      <c r="R178" s="22">
        <v>1222234</v>
      </c>
      <c r="S178" s="22">
        <v>581943</v>
      </c>
      <c r="T178" s="22">
        <v>17811127</v>
      </c>
      <c r="U178" s="22">
        <v>4227906</v>
      </c>
      <c r="V178" s="22">
        <v>0</v>
      </c>
      <c r="W178" s="22">
        <v>1351504</v>
      </c>
      <c r="X178" s="22">
        <v>384006</v>
      </c>
      <c r="Y178" s="22">
        <v>0</v>
      </c>
      <c r="Z178" s="22">
        <v>0</v>
      </c>
      <c r="AA178" s="22">
        <v>0</v>
      </c>
      <c r="AB178" s="22">
        <v>0</v>
      </c>
      <c r="AC178" s="22">
        <v>5963416</v>
      </c>
      <c r="AD178" s="22">
        <v>1525541</v>
      </c>
      <c r="AE178" s="22">
        <v>486085</v>
      </c>
      <c r="AF178" s="22">
        <v>0</v>
      </c>
      <c r="AG178" s="22">
        <v>1213448</v>
      </c>
      <c r="AH178" s="22">
        <v>508654</v>
      </c>
      <c r="AI178" s="22">
        <v>9697144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</row>
    <row r="179" spans="1:40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859617</v>
      </c>
      <c r="F179" s="22">
        <v>0</v>
      </c>
      <c r="G179" s="22">
        <v>617174</v>
      </c>
      <c r="H179" s="22">
        <v>692437</v>
      </c>
      <c r="I179" s="22">
        <v>46894</v>
      </c>
      <c r="J179" s="22">
        <v>0</v>
      </c>
      <c r="K179" s="22">
        <v>0</v>
      </c>
      <c r="L179" s="22">
        <v>0</v>
      </c>
      <c r="M179" s="22">
        <v>2216122</v>
      </c>
      <c r="N179" s="22">
        <v>-272147</v>
      </c>
      <c r="O179" s="22">
        <v>0</v>
      </c>
      <c r="P179" s="22">
        <v>1889308</v>
      </c>
      <c r="Q179" s="22">
        <v>40488</v>
      </c>
      <c r="R179" s="22">
        <v>176392</v>
      </c>
      <c r="S179" s="22">
        <v>67199</v>
      </c>
      <c r="T179" s="22">
        <v>4117362</v>
      </c>
      <c r="U179" s="22">
        <v>1286691</v>
      </c>
      <c r="V179" s="22">
        <v>0</v>
      </c>
      <c r="W179" s="22">
        <v>680506</v>
      </c>
      <c r="X179" s="22">
        <v>1248898</v>
      </c>
      <c r="Y179" s="22">
        <v>607852</v>
      </c>
      <c r="Z179" s="22">
        <v>0</v>
      </c>
      <c r="AA179" s="22">
        <v>0</v>
      </c>
      <c r="AB179" s="22">
        <v>0</v>
      </c>
      <c r="AC179" s="22">
        <v>3823947</v>
      </c>
      <c r="AD179" s="22">
        <v>545755</v>
      </c>
      <c r="AE179" s="22">
        <v>962917</v>
      </c>
      <c r="AF179" s="22">
        <v>0</v>
      </c>
      <c r="AG179" s="22">
        <v>310472</v>
      </c>
      <c r="AH179" s="22">
        <v>319876</v>
      </c>
      <c r="AI179" s="22">
        <v>5962967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</row>
    <row r="180" spans="1:40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6940</v>
      </c>
      <c r="F180" s="22">
        <v>0</v>
      </c>
      <c r="G180" s="22">
        <v>146039</v>
      </c>
      <c r="H180" s="22">
        <v>73924</v>
      </c>
      <c r="I180" s="22">
        <v>0</v>
      </c>
      <c r="J180" s="22">
        <v>0</v>
      </c>
      <c r="K180" s="22">
        <v>0</v>
      </c>
      <c r="L180" s="22">
        <v>0</v>
      </c>
      <c r="M180" s="22">
        <v>226903</v>
      </c>
      <c r="N180" s="22">
        <v>0</v>
      </c>
      <c r="O180" s="22">
        <v>11895</v>
      </c>
      <c r="P180" s="22">
        <v>432640</v>
      </c>
      <c r="Q180" s="22">
        <v>0</v>
      </c>
      <c r="R180" s="22">
        <v>0</v>
      </c>
      <c r="S180" s="22">
        <v>0</v>
      </c>
      <c r="T180" s="22">
        <v>671438</v>
      </c>
      <c r="U180" s="22">
        <v>172201</v>
      </c>
      <c r="V180" s="22">
        <v>0</v>
      </c>
      <c r="W180" s="22">
        <v>243597</v>
      </c>
      <c r="X180" s="22">
        <v>49815</v>
      </c>
      <c r="Y180" s="22">
        <v>0</v>
      </c>
      <c r="Z180" s="22">
        <v>0</v>
      </c>
      <c r="AA180" s="22">
        <v>0</v>
      </c>
      <c r="AB180" s="22">
        <v>0</v>
      </c>
      <c r="AC180" s="22">
        <v>465613</v>
      </c>
      <c r="AD180" s="22">
        <v>177158</v>
      </c>
      <c r="AE180" s="22">
        <v>120174</v>
      </c>
      <c r="AF180" s="22">
        <v>0</v>
      </c>
      <c r="AG180" s="22">
        <v>0</v>
      </c>
      <c r="AH180" s="22">
        <v>6540</v>
      </c>
      <c r="AI180" s="22">
        <v>769485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</row>
    <row r="181" spans="1:40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150977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150977</v>
      </c>
      <c r="N181" s="22">
        <v>0</v>
      </c>
      <c r="O181" s="22">
        <v>144970</v>
      </c>
      <c r="P181" s="22">
        <v>146411</v>
      </c>
      <c r="Q181" s="22">
        <v>0</v>
      </c>
      <c r="R181" s="22">
        <v>32197</v>
      </c>
      <c r="S181" s="22">
        <v>189582</v>
      </c>
      <c r="T181" s="22">
        <v>664137</v>
      </c>
      <c r="U181" s="22">
        <v>800181</v>
      </c>
      <c r="V181" s="22">
        <v>0</v>
      </c>
      <c r="W181" s="22">
        <v>109643</v>
      </c>
      <c r="X181" s="22">
        <v>63981</v>
      </c>
      <c r="Y181" s="22">
        <v>0</v>
      </c>
      <c r="Z181" s="22">
        <v>0</v>
      </c>
      <c r="AA181" s="22">
        <v>0</v>
      </c>
      <c r="AB181" s="22">
        <v>0</v>
      </c>
      <c r="AC181" s="22">
        <v>973805</v>
      </c>
      <c r="AD181" s="22">
        <v>69716</v>
      </c>
      <c r="AE181" s="22">
        <v>181518</v>
      </c>
      <c r="AF181" s="22">
        <v>0</v>
      </c>
      <c r="AG181" s="22">
        <v>124312</v>
      </c>
      <c r="AH181" s="22">
        <v>62137</v>
      </c>
      <c r="AI181" s="22">
        <v>1411488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</row>
    <row r="182" spans="1:40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178955</v>
      </c>
      <c r="F182" s="22">
        <v>0</v>
      </c>
      <c r="G182" s="22">
        <v>0</v>
      </c>
      <c r="H182" s="22">
        <v>95313</v>
      </c>
      <c r="I182" s="22">
        <v>28038</v>
      </c>
      <c r="J182" s="22">
        <v>0</v>
      </c>
      <c r="K182" s="22">
        <v>0</v>
      </c>
      <c r="L182" s="22">
        <v>0</v>
      </c>
      <c r="M182" s="22">
        <v>302306</v>
      </c>
      <c r="N182" s="22">
        <v>2815</v>
      </c>
      <c r="O182" s="22">
        <v>0</v>
      </c>
      <c r="P182" s="22">
        <v>6124</v>
      </c>
      <c r="Q182" s="22">
        <v>0</v>
      </c>
      <c r="R182" s="22">
        <v>0</v>
      </c>
      <c r="S182" s="22">
        <v>50421</v>
      </c>
      <c r="T182" s="22">
        <v>361666</v>
      </c>
      <c r="U182" s="22">
        <v>126863</v>
      </c>
      <c r="V182" s="22">
        <v>0</v>
      </c>
      <c r="W182" s="22">
        <v>74606</v>
      </c>
      <c r="X182" s="22">
        <v>58696</v>
      </c>
      <c r="Y182" s="22">
        <v>0</v>
      </c>
      <c r="Z182" s="22">
        <v>0</v>
      </c>
      <c r="AA182" s="22">
        <v>0</v>
      </c>
      <c r="AB182" s="22">
        <v>0</v>
      </c>
      <c r="AC182" s="22">
        <v>260165</v>
      </c>
      <c r="AD182" s="22">
        <v>167605</v>
      </c>
      <c r="AE182" s="22">
        <v>103542</v>
      </c>
      <c r="AF182" s="22">
        <v>0</v>
      </c>
      <c r="AG182" s="22">
        <v>6556</v>
      </c>
      <c r="AH182" s="22">
        <v>15950</v>
      </c>
      <c r="AI182" s="22">
        <v>553818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</row>
    <row r="183" spans="1:40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269961</v>
      </c>
      <c r="F183" s="22">
        <v>0</v>
      </c>
      <c r="G183" s="22">
        <v>833929</v>
      </c>
      <c r="H183" s="22">
        <v>77184</v>
      </c>
      <c r="I183" s="22">
        <v>0</v>
      </c>
      <c r="J183" s="22">
        <v>0</v>
      </c>
      <c r="K183" s="22">
        <v>0</v>
      </c>
      <c r="L183" s="22">
        <v>0</v>
      </c>
      <c r="M183" s="22">
        <v>1181074</v>
      </c>
      <c r="N183" s="22">
        <v>-120915</v>
      </c>
      <c r="O183" s="22">
        <v>0</v>
      </c>
      <c r="P183" s="22">
        <v>119348</v>
      </c>
      <c r="Q183" s="22">
        <v>0</v>
      </c>
      <c r="R183" s="22">
        <v>0</v>
      </c>
      <c r="S183" s="22">
        <v>146530</v>
      </c>
      <c r="T183" s="22">
        <v>1326037</v>
      </c>
      <c r="U183" s="22">
        <v>988569</v>
      </c>
      <c r="V183" s="22">
        <v>0</v>
      </c>
      <c r="W183" s="22">
        <v>184645</v>
      </c>
      <c r="X183" s="22">
        <v>122648</v>
      </c>
      <c r="Y183" s="22">
        <v>12632</v>
      </c>
      <c r="Z183" s="22">
        <v>0</v>
      </c>
      <c r="AA183" s="22">
        <v>0</v>
      </c>
      <c r="AB183" s="22">
        <v>53524</v>
      </c>
      <c r="AC183" s="22">
        <v>1362018</v>
      </c>
      <c r="AD183" s="22">
        <v>334342</v>
      </c>
      <c r="AE183" s="22">
        <v>301372</v>
      </c>
      <c r="AF183" s="22">
        <v>0</v>
      </c>
      <c r="AG183" s="22">
        <v>2582</v>
      </c>
      <c r="AH183" s="22">
        <v>88344</v>
      </c>
      <c r="AI183" s="22">
        <v>2088658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</row>
    <row r="184" spans="1:40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2002898</v>
      </c>
      <c r="O184" s="22">
        <v>0</v>
      </c>
      <c r="P184" s="22">
        <v>87660</v>
      </c>
      <c r="Q184" s="22">
        <v>0</v>
      </c>
      <c r="R184" s="22">
        <v>0</v>
      </c>
      <c r="S184" s="22">
        <v>0</v>
      </c>
      <c r="T184" s="22">
        <v>2090558</v>
      </c>
      <c r="U184" s="22">
        <v>139108</v>
      </c>
      <c r="V184" s="22">
        <v>0</v>
      </c>
      <c r="W184" s="22">
        <v>99628</v>
      </c>
      <c r="X184" s="22">
        <v>10813</v>
      </c>
      <c r="Y184" s="22">
        <v>0</v>
      </c>
      <c r="Z184" s="22">
        <v>0</v>
      </c>
      <c r="AA184" s="22">
        <v>0</v>
      </c>
      <c r="AB184" s="22">
        <v>0</v>
      </c>
      <c r="AC184" s="22">
        <v>249549</v>
      </c>
      <c r="AD184" s="22">
        <v>99570</v>
      </c>
      <c r="AE184" s="22">
        <v>94672</v>
      </c>
      <c r="AF184" s="22">
        <v>0</v>
      </c>
      <c r="AG184" s="22">
        <v>0</v>
      </c>
      <c r="AH184" s="22">
        <v>58813</v>
      </c>
      <c r="AI184" s="22">
        <v>502604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</row>
    <row r="185" spans="1:40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214629</v>
      </c>
      <c r="F185" s="22">
        <v>0</v>
      </c>
      <c r="G185" s="22">
        <v>0</v>
      </c>
      <c r="H185" s="22">
        <v>1817168</v>
      </c>
      <c r="I185" s="22">
        <v>0</v>
      </c>
      <c r="J185" s="22">
        <v>0</v>
      </c>
      <c r="K185" s="22">
        <v>0</v>
      </c>
      <c r="L185" s="22">
        <v>0</v>
      </c>
      <c r="M185" s="22">
        <v>2031797</v>
      </c>
      <c r="N185" s="22">
        <v>4782975</v>
      </c>
      <c r="O185" s="22">
        <v>14340</v>
      </c>
      <c r="P185" s="22">
        <v>227952</v>
      </c>
      <c r="Q185" s="22">
        <v>0</v>
      </c>
      <c r="R185" s="22">
        <v>0</v>
      </c>
      <c r="S185" s="22">
        <v>54523</v>
      </c>
      <c r="T185" s="22">
        <v>7111587</v>
      </c>
      <c r="U185" s="22">
        <v>1350963</v>
      </c>
      <c r="V185" s="22">
        <v>0</v>
      </c>
      <c r="W185" s="22">
        <v>201202</v>
      </c>
      <c r="X185" s="22">
        <v>635093</v>
      </c>
      <c r="Y185" s="22">
        <v>245922</v>
      </c>
      <c r="Z185" s="22">
        <v>0</v>
      </c>
      <c r="AA185" s="22">
        <v>0</v>
      </c>
      <c r="AB185" s="22">
        <v>0</v>
      </c>
      <c r="AC185" s="22">
        <v>2433180</v>
      </c>
      <c r="AD185" s="22">
        <v>534612</v>
      </c>
      <c r="AE185" s="22">
        <v>411904</v>
      </c>
      <c r="AF185" s="22">
        <v>0</v>
      </c>
      <c r="AG185" s="22">
        <v>0</v>
      </c>
      <c r="AH185" s="22">
        <v>300000</v>
      </c>
      <c r="AI185" s="22">
        <v>3679696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</row>
    <row r="186" spans="1:40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539051</v>
      </c>
      <c r="F186" s="22">
        <v>0</v>
      </c>
      <c r="G186" s="22">
        <v>0</v>
      </c>
      <c r="H186" s="22">
        <v>55000</v>
      </c>
      <c r="I186" s="22">
        <v>0</v>
      </c>
      <c r="J186" s="22">
        <v>0</v>
      </c>
      <c r="K186" s="22">
        <v>0</v>
      </c>
      <c r="L186" s="22">
        <v>0</v>
      </c>
      <c r="M186" s="22">
        <v>594051</v>
      </c>
      <c r="N186" s="22">
        <v>1273107</v>
      </c>
      <c r="O186" s="22">
        <v>98322</v>
      </c>
      <c r="P186" s="22">
        <v>284945</v>
      </c>
      <c r="Q186" s="22">
        <v>0</v>
      </c>
      <c r="R186" s="22">
        <v>0</v>
      </c>
      <c r="S186" s="22">
        <v>0</v>
      </c>
      <c r="T186" s="22">
        <v>2250425</v>
      </c>
      <c r="U186" s="22">
        <v>940781</v>
      </c>
      <c r="V186" s="22">
        <v>0</v>
      </c>
      <c r="W186" s="22">
        <v>342382</v>
      </c>
      <c r="X186" s="22">
        <v>529967</v>
      </c>
      <c r="Y186" s="22">
        <v>60355</v>
      </c>
      <c r="Z186" s="22">
        <v>0</v>
      </c>
      <c r="AA186" s="22">
        <v>0</v>
      </c>
      <c r="AB186" s="22">
        <v>0</v>
      </c>
      <c r="AC186" s="22">
        <v>1873485</v>
      </c>
      <c r="AD186" s="22">
        <v>285397</v>
      </c>
      <c r="AE186" s="22">
        <v>334992</v>
      </c>
      <c r="AF186" s="22">
        <v>0</v>
      </c>
      <c r="AG186" s="22">
        <v>218204</v>
      </c>
      <c r="AH186" s="22">
        <v>251809</v>
      </c>
      <c r="AI186" s="22">
        <v>2963887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</row>
    <row r="187" spans="1:40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0</v>
      </c>
      <c r="F187" s="22">
        <v>0</v>
      </c>
      <c r="G187" s="22">
        <v>365903</v>
      </c>
      <c r="H187" s="22">
        <v>561561</v>
      </c>
      <c r="I187" s="22">
        <v>0</v>
      </c>
      <c r="J187" s="22">
        <v>0</v>
      </c>
      <c r="K187" s="22">
        <v>0</v>
      </c>
      <c r="L187" s="22">
        <v>0</v>
      </c>
      <c r="M187" s="22">
        <v>927464</v>
      </c>
      <c r="N187" s="22">
        <v>0</v>
      </c>
      <c r="O187" s="22">
        <v>27260</v>
      </c>
      <c r="P187" s="22">
        <v>65100</v>
      </c>
      <c r="Q187" s="22">
        <v>137260</v>
      </c>
      <c r="R187" s="22">
        <v>0</v>
      </c>
      <c r="S187" s="22">
        <v>25846</v>
      </c>
      <c r="T187" s="22">
        <v>1182930</v>
      </c>
      <c r="U187" s="22">
        <v>294852</v>
      </c>
      <c r="V187" s="22">
        <v>0</v>
      </c>
      <c r="W187" s="22">
        <v>52059</v>
      </c>
      <c r="X187" s="22">
        <v>133585</v>
      </c>
      <c r="Y187" s="22">
        <v>0</v>
      </c>
      <c r="Z187" s="22">
        <v>0</v>
      </c>
      <c r="AA187" s="22">
        <v>61501</v>
      </c>
      <c r="AB187" s="22">
        <v>0</v>
      </c>
      <c r="AC187" s="22">
        <v>541997</v>
      </c>
      <c r="AD187" s="22">
        <v>256742</v>
      </c>
      <c r="AE187" s="22">
        <v>72786</v>
      </c>
      <c r="AF187" s="22">
        <v>0</v>
      </c>
      <c r="AG187" s="22">
        <v>32386</v>
      </c>
      <c r="AH187" s="22">
        <v>15449</v>
      </c>
      <c r="AI187" s="22">
        <v>919360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</row>
    <row r="188" spans="1:40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85305</v>
      </c>
      <c r="F188" s="22">
        <v>0</v>
      </c>
      <c r="G188" s="22">
        <v>375000</v>
      </c>
      <c r="H188" s="22">
        <v>50100</v>
      </c>
      <c r="I188" s="22">
        <v>0</v>
      </c>
      <c r="J188" s="22">
        <v>0</v>
      </c>
      <c r="K188" s="22">
        <v>0</v>
      </c>
      <c r="L188" s="22">
        <v>0</v>
      </c>
      <c r="M188" s="22">
        <v>510405</v>
      </c>
      <c r="N188" s="22">
        <v>0</v>
      </c>
      <c r="O188" s="22">
        <v>476542</v>
      </c>
      <c r="P188" s="22">
        <v>35294</v>
      </c>
      <c r="Q188" s="22">
        <v>0</v>
      </c>
      <c r="R188" s="22">
        <v>0</v>
      </c>
      <c r="S188" s="22">
        <v>58200</v>
      </c>
      <c r="T188" s="22">
        <v>1080441</v>
      </c>
      <c r="U188" s="22">
        <v>278854</v>
      </c>
      <c r="V188" s="22">
        <v>0</v>
      </c>
      <c r="W188" s="22">
        <v>67213</v>
      </c>
      <c r="X188" s="22">
        <v>188065</v>
      </c>
      <c r="Y188" s="22">
        <v>44514</v>
      </c>
      <c r="Z188" s="22">
        <v>0</v>
      </c>
      <c r="AA188" s="22">
        <v>0</v>
      </c>
      <c r="AB188" s="22">
        <v>0</v>
      </c>
      <c r="AC188" s="22">
        <v>578646</v>
      </c>
      <c r="AD188" s="22">
        <v>188091</v>
      </c>
      <c r="AE188" s="22">
        <v>78628</v>
      </c>
      <c r="AF188" s="22">
        <v>0</v>
      </c>
      <c r="AG188" s="22">
        <v>0</v>
      </c>
      <c r="AH188" s="22">
        <v>27112</v>
      </c>
      <c r="AI188" s="22">
        <v>872477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</row>
    <row r="189" spans="1:40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2616777</v>
      </c>
      <c r="F189" s="22">
        <v>0</v>
      </c>
      <c r="G189" s="22">
        <v>24121</v>
      </c>
      <c r="H189" s="22">
        <v>5293597</v>
      </c>
      <c r="I189" s="22">
        <v>65479</v>
      </c>
      <c r="J189" s="22">
        <v>0</v>
      </c>
      <c r="K189" s="22">
        <v>0</v>
      </c>
      <c r="L189" s="22">
        <v>112970</v>
      </c>
      <c r="M189" s="22">
        <v>8112944</v>
      </c>
      <c r="N189" s="22">
        <v>106010</v>
      </c>
      <c r="O189" s="22">
        <v>0</v>
      </c>
      <c r="P189" s="22">
        <v>198878</v>
      </c>
      <c r="Q189" s="22">
        <v>0</v>
      </c>
      <c r="R189" s="22">
        <v>0</v>
      </c>
      <c r="S189" s="22">
        <v>314430</v>
      </c>
      <c r="T189" s="22">
        <v>8732262</v>
      </c>
      <c r="U189" s="22">
        <v>1075683</v>
      </c>
      <c r="V189" s="22">
        <v>0</v>
      </c>
      <c r="W189" s="22">
        <v>306555</v>
      </c>
      <c r="X189" s="22">
        <v>325139</v>
      </c>
      <c r="Y189" s="22">
        <v>335645</v>
      </c>
      <c r="Z189" s="22">
        <v>0</v>
      </c>
      <c r="AA189" s="22">
        <v>0</v>
      </c>
      <c r="AB189" s="22">
        <v>109924</v>
      </c>
      <c r="AC189" s="22">
        <v>2152946</v>
      </c>
      <c r="AD189" s="22">
        <v>398472</v>
      </c>
      <c r="AE189" s="22">
        <v>239149</v>
      </c>
      <c r="AF189" s="22">
        <v>0</v>
      </c>
      <c r="AG189" s="22">
        <v>0</v>
      </c>
      <c r="AH189" s="22">
        <v>140336</v>
      </c>
      <c r="AI189" s="22">
        <v>2930903</v>
      </c>
      <c r="AJ189" s="22">
        <v>0</v>
      </c>
      <c r="AK189" s="22">
        <v>0</v>
      </c>
      <c r="AL189" s="22">
        <v>0</v>
      </c>
      <c r="AM189" s="22">
        <v>0</v>
      </c>
      <c r="AN189" s="22"/>
    </row>
    <row r="190" spans="1:40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177158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177158</v>
      </c>
      <c r="N190" s="22">
        <v>1506</v>
      </c>
      <c r="O190" s="22">
        <v>5035</v>
      </c>
      <c r="P190" s="22">
        <v>307008</v>
      </c>
      <c r="Q190" s="22">
        <v>0</v>
      </c>
      <c r="R190" s="22">
        <v>7681</v>
      </c>
      <c r="S190" s="22">
        <v>0</v>
      </c>
      <c r="T190" s="22">
        <v>498388</v>
      </c>
      <c r="U190" s="22">
        <v>142583</v>
      </c>
      <c r="V190" s="22">
        <v>0</v>
      </c>
      <c r="W190" s="22">
        <v>366262</v>
      </c>
      <c r="X190" s="22">
        <v>0</v>
      </c>
      <c r="Y190" s="22">
        <v>6338</v>
      </c>
      <c r="Z190" s="22">
        <v>0</v>
      </c>
      <c r="AA190" s="22">
        <v>0</v>
      </c>
      <c r="AB190" s="22">
        <v>0</v>
      </c>
      <c r="AC190" s="22">
        <v>515183</v>
      </c>
      <c r="AD190" s="22">
        <v>16935</v>
      </c>
      <c r="AE190" s="22">
        <v>104579</v>
      </c>
      <c r="AF190" s="22">
        <v>0</v>
      </c>
      <c r="AG190" s="22">
        <v>327234</v>
      </c>
      <c r="AH190" s="22">
        <v>68883</v>
      </c>
      <c r="AI190" s="22">
        <v>1032814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</row>
    <row r="191" spans="1:40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2183502</v>
      </c>
      <c r="F191" s="22">
        <v>0</v>
      </c>
      <c r="G191" s="22">
        <v>1183079</v>
      </c>
      <c r="H191" s="22">
        <v>456945</v>
      </c>
      <c r="I191" s="22">
        <v>492092</v>
      </c>
      <c r="J191" s="22">
        <v>0</v>
      </c>
      <c r="K191" s="22">
        <v>0</v>
      </c>
      <c r="L191" s="22">
        <v>0</v>
      </c>
      <c r="M191" s="22">
        <v>4315618</v>
      </c>
      <c r="N191" s="22">
        <v>-4425061</v>
      </c>
      <c r="O191" s="22">
        <v>5213861</v>
      </c>
      <c r="P191" s="22">
        <v>410708</v>
      </c>
      <c r="Q191" s="22">
        <v>6740</v>
      </c>
      <c r="R191" s="22">
        <v>871491</v>
      </c>
      <c r="S191" s="22">
        <v>104088</v>
      </c>
      <c r="T191" s="22">
        <v>6497445</v>
      </c>
      <c r="U191" s="22">
        <v>1101016</v>
      </c>
      <c r="V191" s="22">
        <v>0</v>
      </c>
      <c r="W191" s="22">
        <v>225611</v>
      </c>
      <c r="X191" s="22">
        <v>210938</v>
      </c>
      <c r="Y191" s="22">
        <v>94798</v>
      </c>
      <c r="Z191" s="22">
        <v>0</v>
      </c>
      <c r="AA191" s="22">
        <v>0</v>
      </c>
      <c r="AB191" s="22">
        <v>0</v>
      </c>
      <c r="AC191" s="22">
        <v>1632363</v>
      </c>
      <c r="AD191" s="22">
        <v>857950</v>
      </c>
      <c r="AE191" s="22">
        <v>245581</v>
      </c>
      <c r="AF191" s="22">
        <v>0</v>
      </c>
      <c r="AG191" s="22">
        <v>72124</v>
      </c>
      <c r="AH191" s="22">
        <v>240240</v>
      </c>
      <c r="AI191" s="22">
        <v>3048258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</row>
    <row r="192" spans="1:40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2712119</v>
      </c>
      <c r="F192" s="22">
        <v>0</v>
      </c>
      <c r="G192" s="22">
        <v>30584</v>
      </c>
      <c r="H192" s="22">
        <v>12634</v>
      </c>
      <c r="I192" s="22">
        <v>0</v>
      </c>
      <c r="J192" s="22">
        <v>0</v>
      </c>
      <c r="K192" s="22">
        <v>0</v>
      </c>
      <c r="L192" s="22">
        <v>0</v>
      </c>
      <c r="M192" s="22">
        <v>2755337</v>
      </c>
      <c r="N192" s="22">
        <v>0</v>
      </c>
      <c r="O192" s="22">
        <v>9191119</v>
      </c>
      <c r="P192" s="22">
        <v>117520</v>
      </c>
      <c r="Q192" s="22">
        <v>2553</v>
      </c>
      <c r="R192" s="22">
        <v>0</v>
      </c>
      <c r="S192" s="22">
        <v>2343731</v>
      </c>
      <c r="T192" s="22">
        <v>14410260</v>
      </c>
      <c r="U192" s="22">
        <v>2642623</v>
      </c>
      <c r="V192" s="22">
        <v>0</v>
      </c>
      <c r="W192" s="22">
        <v>577588</v>
      </c>
      <c r="X192" s="22">
        <v>368596</v>
      </c>
      <c r="Y192" s="22">
        <v>98633</v>
      </c>
      <c r="Z192" s="22">
        <v>0</v>
      </c>
      <c r="AA192" s="22">
        <v>0</v>
      </c>
      <c r="AB192" s="22">
        <v>0</v>
      </c>
      <c r="AC192" s="22">
        <v>3687440</v>
      </c>
      <c r="AD192" s="22">
        <v>1257772</v>
      </c>
      <c r="AE192" s="22">
        <v>376848</v>
      </c>
      <c r="AF192" s="22">
        <v>0</v>
      </c>
      <c r="AG192" s="22">
        <v>0</v>
      </c>
      <c r="AH192" s="22">
        <v>826130</v>
      </c>
      <c r="AI192" s="22">
        <v>6148190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</row>
    <row r="193" spans="1:40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205807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205807</v>
      </c>
      <c r="N193" s="22">
        <v>2046585</v>
      </c>
      <c r="O193" s="22">
        <v>4708</v>
      </c>
      <c r="P193" s="22">
        <v>8527</v>
      </c>
      <c r="Q193" s="22">
        <v>314000</v>
      </c>
      <c r="R193" s="22">
        <v>0</v>
      </c>
      <c r="S193" s="22">
        <v>58859</v>
      </c>
      <c r="T193" s="22">
        <v>2638486</v>
      </c>
      <c r="U193" s="22">
        <v>244998</v>
      </c>
      <c r="V193" s="22">
        <v>0</v>
      </c>
      <c r="W193" s="22">
        <v>18086</v>
      </c>
      <c r="X193" s="22">
        <v>20443</v>
      </c>
      <c r="Y193" s="22">
        <v>0</v>
      </c>
      <c r="Z193" s="22">
        <v>0</v>
      </c>
      <c r="AA193" s="22">
        <v>0</v>
      </c>
      <c r="AB193" s="22">
        <v>0</v>
      </c>
      <c r="AC193" s="22">
        <v>283527</v>
      </c>
      <c r="AD193" s="22">
        <v>81746</v>
      </c>
      <c r="AE193" s="22">
        <v>56630</v>
      </c>
      <c r="AF193" s="22">
        <v>0</v>
      </c>
      <c r="AG193" s="22">
        <v>56650</v>
      </c>
      <c r="AH193" s="22">
        <v>15143</v>
      </c>
      <c r="AI193" s="22">
        <v>493696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</row>
    <row r="194" spans="1:40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209721</v>
      </c>
      <c r="F194" s="22">
        <v>0</v>
      </c>
      <c r="G194" s="22">
        <v>0</v>
      </c>
      <c r="H194" s="22">
        <v>0</v>
      </c>
      <c r="I194" s="22">
        <v>18069</v>
      </c>
      <c r="J194" s="22">
        <v>0</v>
      </c>
      <c r="K194" s="22">
        <v>0</v>
      </c>
      <c r="L194" s="22">
        <v>0</v>
      </c>
      <c r="M194" s="22">
        <v>227790</v>
      </c>
      <c r="N194" s="22">
        <v>0</v>
      </c>
      <c r="O194" s="22">
        <v>0</v>
      </c>
      <c r="P194" s="22">
        <v>192919</v>
      </c>
      <c r="Q194" s="22">
        <v>0</v>
      </c>
      <c r="R194" s="22">
        <v>0</v>
      </c>
      <c r="S194" s="22">
        <v>49000</v>
      </c>
      <c r="T194" s="22">
        <v>469709</v>
      </c>
      <c r="U194" s="22">
        <v>251014</v>
      </c>
      <c r="V194" s="22">
        <v>0</v>
      </c>
      <c r="W194" s="22">
        <v>7447</v>
      </c>
      <c r="X194" s="22">
        <v>0</v>
      </c>
      <c r="Y194" s="22">
        <v>11675</v>
      </c>
      <c r="Z194" s="22">
        <v>0</v>
      </c>
      <c r="AA194" s="22">
        <v>393</v>
      </c>
      <c r="AB194" s="22">
        <v>0</v>
      </c>
      <c r="AC194" s="22">
        <v>270529</v>
      </c>
      <c r="AD194" s="22">
        <v>64728</v>
      </c>
      <c r="AE194" s="22">
        <v>30248</v>
      </c>
      <c r="AF194" s="22">
        <v>0</v>
      </c>
      <c r="AG194" s="22">
        <v>14153</v>
      </c>
      <c r="AH194" s="22">
        <v>4735</v>
      </c>
      <c r="AI194" s="22">
        <v>384393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</row>
    <row r="195" spans="1:40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1345923</v>
      </c>
      <c r="I195" s="22">
        <v>0</v>
      </c>
      <c r="J195" s="22">
        <v>0</v>
      </c>
      <c r="K195" s="22">
        <v>0</v>
      </c>
      <c r="L195" s="22">
        <v>0</v>
      </c>
      <c r="M195" s="22">
        <v>1345923</v>
      </c>
      <c r="N195" s="22">
        <v>0</v>
      </c>
      <c r="O195" s="22">
        <v>1087</v>
      </c>
      <c r="P195" s="22">
        <v>27294</v>
      </c>
      <c r="Q195" s="22">
        <v>0</v>
      </c>
      <c r="R195" s="22">
        <v>0</v>
      </c>
      <c r="S195" s="22">
        <v>0</v>
      </c>
      <c r="T195" s="22">
        <v>1374304</v>
      </c>
      <c r="U195" s="22">
        <v>158784</v>
      </c>
      <c r="V195" s="22">
        <v>0</v>
      </c>
      <c r="W195" s="22">
        <v>49086</v>
      </c>
      <c r="X195" s="22">
        <v>122402</v>
      </c>
      <c r="Y195" s="22">
        <v>0</v>
      </c>
      <c r="Z195" s="22">
        <v>0</v>
      </c>
      <c r="AA195" s="22">
        <v>0</v>
      </c>
      <c r="AB195" s="22">
        <v>0</v>
      </c>
      <c r="AC195" s="22">
        <v>330272</v>
      </c>
      <c r="AD195" s="22">
        <v>50322</v>
      </c>
      <c r="AE195" s="22">
        <v>48457</v>
      </c>
      <c r="AF195" s="22">
        <v>0</v>
      </c>
      <c r="AG195" s="22">
        <v>13363</v>
      </c>
      <c r="AH195" s="22">
        <v>14188</v>
      </c>
      <c r="AI195" s="22">
        <v>456602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</row>
    <row r="196" spans="1:40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86468</v>
      </c>
      <c r="F196" s="22">
        <v>0</v>
      </c>
      <c r="G196" s="22">
        <v>73872</v>
      </c>
      <c r="H196" s="22">
        <v>15447</v>
      </c>
      <c r="I196" s="22">
        <v>0</v>
      </c>
      <c r="J196" s="22">
        <v>0</v>
      </c>
      <c r="K196" s="22">
        <v>0</v>
      </c>
      <c r="L196" s="22">
        <v>0</v>
      </c>
      <c r="M196" s="22">
        <v>175787</v>
      </c>
      <c r="N196" s="22">
        <v>0</v>
      </c>
      <c r="O196" s="22">
        <v>14000</v>
      </c>
      <c r="P196" s="22">
        <v>2724</v>
      </c>
      <c r="Q196" s="22">
        <v>0</v>
      </c>
      <c r="R196" s="22">
        <v>7889</v>
      </c>
      <c r="S196" s="22">
        <v>0</v>
      </c>
      <c r="T196" s="22">
        <v>200400</v>
      </c>
      <c r="U196" s="22">
        <v>65608</v>
      </c>
      <c r="V196" s="22">
        <v>0</v>
      </c>
      <c r="W196" s="22">
        <v>66244</v>
      </c>
      <c r="X196" s="22">
        <v>49591</v>
      </c>
      <c r="Y196" s="22">
        <v>1697</v>
      </c>
      <c r="Z196" s="22">
        <v>0</v>
      </c>
      <c r="AA196" s="22">
        <v>0</v>
      </c>
      <c r="AB196" s="22">
        <v>0</v>
      </c>
      <c r="AC196" s="22">
        <v>183140</v>
      </c>
      <c r="AD196" s="22">
        <v>30208</v>
      </c>
      <c r="AE196" s="22">
        <v>18125</v>
      </c>
      <c r="AF196" s="22">
        <v>0</v>
      </c>
      <c r="AG196" s="22">
        <v>7490</v>
      </c>
      <c r="AH196" s="22">
        <v>3672</v>
      </c>
      <c r="AI196" s="22">
        <v>242635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</row>
    <row r="197" spans="1:40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73698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73698</v>
      </c>
      <c r="N197" s="22">
        <v>0</v>
      </c>
      <c r="O197" s="22">
        <v>41684</v>
      </c>
      <c r="P197" s="22">
        <v>0</v>
      </c>
      <c r="Q197" s="22">
        <v>0</v>
      </c>
      <c r="R197" s="22">
        <v>0</v>
      </c>
      <c r="S197" s="22">
        <v>0</v>
      </c>
      <c r="T197" s="22">
        <v>115382</v>
      </c>
      <c r="U197" s="22">
        <v>32306</v>
      </c>
      <c r="V197" s="22">
        <v>0</v>
      </c>
      <c r="W197" s="22">
        <v>35002</v>
      </c>
      <c r="X197" s="22">
        <v>22007</v>
      </c>
      <c r="Y197" s="22">
        <v>0</v>
      </c>
      <c r="Z197" s="22">
        <v>0</v>
      </c>
      <c r="AA197" s="22">
        <v>0</v>
      </c>
      <c r="AB197" s="22">
        <v>0</v>
      </c>
      <c r="AC197" s="22">
        <v>89315</v>
      </c>
      <c r="AD197" s="22">
        <v>8672</v>
      </c>
      <c r="AE197" s="22">
        <v>13062</v>
      </c>
      <c r="AF197" s="22">
        <v>0</v>
      </c>
      <c r="AG197" s="22">
        <v>0</v>
      </c>
      <c r="AH197" s="22">
        <v>2801</v>
      </c>
      <c r="AI197" s="22">
        <v>113850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</row>
    <row r="198" spans="1:40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65188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65188</v>
      </c>
      <c r="N198" s="22">
        <v>0</v>
      </c>
      <c r="O198" s="22">
        <v>0</v>
      </c>
      <c r="P198" s="22">
        <v>8325</v>
      </c>
      <c r="Q198" s="22">
        <v>0</v>
      </c>
      <c r="R198" s="22">
        <v>0</v>
      </c>
      <c r="S198" s="22">
        <v>33947</v>
      </c>
      <c r="T198" s="22">
        <v>107460</v>
      </c>
      <c r="U198" s="22">
        <v>75063</v>
      </c>
      <c r="V198" s="22">
        <v>0</v>
      </c>
      <c r="W198" s="22">
        <v>40782</v>
      </c>
      <c r="X198" s="22">
        <v>51217</v>
      </c>
      <c r="Y198" s="22">
        <v>0</v>
      </c>
      <c r="Z198" s="22">
        <v>0</v>
      </c>
      <c r="AA198" s="22">
        <v>0</v>
      </c>
      <c r="AB198" s="22">
        <v>0</v>
      </c>
      <c r="AC198" s="22">
        <v>167062</v>
      </c>
      <c r="AD198" s="22">
        <v>37340</v>
      </c>
      <c r="AE198" s="22">
        <v>21562</v>
      </c>
      <c r="AF198" s="22">
        <v>0</v>
      </c>
      <c r="AG198" s="22">
        <v>4122</v>
      </c>
      <c r="AH198" s="22">
        <v>8101</v>
      </c>
      <c r="AI198" s="22">
        <v>238187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</row>
    <row r="199" spans="1:40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13561</v>
      </c>
      <c r="F199" s="22">
        <v>0</v>
      </c>
      <c r="G199" s="22">
        <v>71268</v>
      </c>
      <c r="H199" s="22">
        <v>52677</v>
      </c>
      <c r="I199" s="22">
        <v>0</v>
      </c>
      <c r="J199" s="22">
        <v>0</v>
      </c>
      <c r="K199" s="22">
        <v>0</v>
      </c>
      <c r="L199" s="22">
        <v>0</v>
      </c>
      <c r="M199" s="22">
        <v>137506</v>
      </c>
      <c r="N199" s="22">
        <v>0</v>
      </c>
      <c r="O199" s="22">
        <v>14823</v>
      </c>
      <c r="P199" s="22">
        <v>111016</v>
      </c>
      <c r="Q199" s="22">
        <v>0</v>
      </c>
      <c r="R199" s="22">
        <v>6160</v>
      </c>
      <c r="S199" s="22">
        <v>0</v>
      </c>
      <c r="T199" s="22">
        <v>269505</v>
      </c>
      <c r="U199" s="22">
        <v>116369</v>
      </c>
      <c r="V199" s="22">
        <v>0</v>
      </c>
      <c r="W199" s="22">
        <v>134667</v>
      </c>
      <c r="X199" s="22">
        <v>46716</v>
      </c>
      <c r="Y199" s="22">
        <v>0</v>
      </c>
      <c r="Z199" s="22">
        <v>0</v>
      </c>
      <c r="AA199" s="22">
        <v>0</v>
      </c>
      <c r="AB199" s="22">
        <v>0</v>
      </c>
      <c r="AC199" s="22">
        <v>297752</v>
      </c>
      <c r="AD199" s="22">
        <v>32386</v>
      </c>
      <c r="AE199" s="22">
        <v>31582</v>
      </c>
      <c r="AF199" s="22">
        <v>0</v>
      </c>
      <c r="AG199" s="22">
        <v>2778</v>
      </c>
      <c r="AH199" s="22">
        <v>0</v>
      </c>
      <c r="AI199" s="22">
        <v>364498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</row>
    <row r="200" spans="1:40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13209</v>
      </c>
      <c r="F200" s="22">
        <v>0</v>
      </c>
      <c r="G200" s="22">
        <v>0</v>
      </c>
      <c r="H200" s="22">
        <v>1161408</v>
      </c>
      <c r="I200" s="22">
        <v>0</v>
      </c>
      <c r="J200" s="22">
        <v>0</v>
      </c>
      <c r="K200" s="22">
        <v>0</v>
      </c>
      <c r="L200" s="22">
        <v>0</v>
      </c>
      <c r="M200" s="22">
        <v>1174617</v>
      </c>
      <c r="N200" s="22">
        <v>0</v>
      </c>
      <c r="O200" s="22">
        <v>0</v>
      </c>
      <c r="P200" s="22">
        <v>13970</v>
      </c>
      <c r="Q200" s="22">
        <v>0</v>
      </c>
      <c r="R200" s="22">
        <v>0</v>
      </c>
      <c r="S200" s="22">
        <v>69100</v>
      </c>
      <c r="T200" s="22">
        <v>1257687</v>
      </c>
      <c r="U200" s="22">
        <v>42695</v>
      </c>
      <c r="V200" s="22">
        <v>0</v>
      </c>
      <c r="W200" s="22">
        <v>24781</v>
      </c>
      <c r="X200" s="22">
        <v>20476</v>
      </c>
      <c r="Y200" s="22">
        <v>0</v>
      </c>
      <c r="Z200" s="22">
        <v>0</v>
      </c>
      <c r="AA200" s="22">
        <v>0</v>
      </c>
      <c r="AB200" s="22">
        <v>0</v>
      </c>
      <c r="AC200" s="22">
        <v>87952</v>
      </c>
      <c r="AD200" s="22">
        <v>13593</v>
      </c>
      <c r="AE200" s="22">
        <v>47726</v>
      </c>
      <c r="AF200" s="22">
        <v>0</v>
      </c>
      <c r="AG200" s="22">
        <v>4021</v>
      </c>
      <c r="AH200" s="22">
        <v>6767</v>
      </c>
      <c r="AI200" s="22">
        <v>160059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</row>
    <row r="201" spans="1:40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63</v>
      </c>
      <c r="P201" s="22">
        <v>47099</v>
      </c>
      <c r="Q201" s="22">
        <v>0</v>
      </c>
      <c r="R201" s="22">
        <v>2200</v>
      </c>
      <c r="S201" s="22">
        <v>0</v>
      </c>
      <c r="T201" s="22">
        <v>49362</v>
      </c>
      <c r="U201" s="22">
        <v>68187</v>
      </c>
      <c r="V201" s="22">
        <v>0</v>
      </c>
      <c r="W201" s="22">
        <v>50365</v>
      </c>
      <c r="X201" s="22">
        <v>23056</v>
      </c>
      <c r="Y201" s="22">
        <v>0</v>
      </c>
      <c r="Z201" s="22">
        <v>0</v>
      </c>
      <c r="AA201" s="22">
        <v>0</v>
      </c>
      <c r="AB201" s="22">
        <v>0</v>
      </c>
      <c r="AC201" s="22">
        <v>141608</v>
      </c>
      <c r="AD201" s="22">
        <v>35708</v>
      </c>
      <c r="AE201" s="22">
        <v>12551</v>
      </c>
      <c r="AF201" s="22">
        <v>0</v>
      </c>
      <c r="AG201" s="22">
        <v>0</v>
      </c>
      <c r="AH201" s="22">
        <v>9243</v>
      </c>
      <c r="AI201" s="22">
        <v>199110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</row>
    <row r="202" spans="1:40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94900</v>
      </c>
      <c r="Q202" s="22">
        <v>0</v>
      </c>
      <c r="R202" s="22">
        <v>0</v>
      </c>
      <c r="S202" s="22">
        <v>172395</v>
      </c>
      <c r="T202" s="22">
        <v>267295</v>
      </c>
      <c r="U202" s="22">
        <v>234696</v>
      </c>
      <c r="V202" s="22">
        <v>0</v>
      </c>
      <c r="W202" s="22">
        <v>33195</v>
      </c>
      <c r="X202" s="22">
        <v>82499</v>
      </c>
      <c r="Y202" s="22">
        <v>0</v>
      </c>
      <c r="Z202" s="22">
        <v>0</v>
      </c>
      <c r="AA202" s="22">
        <v>0</v>
      </c>
      <c r="AB202" s="22">
        <v>0</v>
      </c>
      <c r="AC202" s="22">
        <v>350390</v>
      </c>
      <c r="AD202" s="22">
        <v>69466</v>
      </c>
      <c r="AE202" s="22">
        <v>29878</v>
      </c>
      <c r="AF202" s="22">
        <v>0</v>
      </c>
      <c r="AG202" s="22">
        <v>2110</v>
      </c>
      <c r="AH202" s="22">
        <v>29404</v>
      </c>
      <c r="AI202" s="22">
        <v>481248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</row>
    <row r="203" spans="1:40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784239</v>
      </c>
      <c r="F203" s="22">
        <v>0</v>
      </c>
      <c r="G203" s="22">
        <v>51052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835291</v>
      </c>
      <c r="N203" s="22">
        <v>0</v>
      </c>
      <c r="O203" s="22">
        <v>0</v>
      </c>
      <c r="P203" s="22">
        <v>5584</v>
      </c>
      <c r="Q203" s="22">
        <v>0</v>
      </c>
      <c r="R203" s="22">
        <v>30131</v>
      </c>
      <c r="S203" s="22">
        <v>0</v>
      </c>
      <c r="T203" s="22">
        <v>871006</v>
      </c>
      <c r="U203" s="22">
        <v>87084</v>
      </c>
      <c r="V203" s="22">
        <v>0</v>
      </c>
      <c r="W203" s="22">
        <v>42953</v>
      </c>
      <c r="X203" s="22">
        <v>3481</v>
      </c>
      <c r="Y203" s="22">
        <v>0</v>
      </c>
      <c r="Z203" s="22">
        <v>0</v>
      </c>
      <c r="AA203" s="22">
        <v>1667</v>
      </c>
      <c r="AB203" s="22">
        <v>0</v>
      </c>
      <c r="AC203" s="22">
        <v>135185</v>
      </c>
      <c r="AD203" s="22">
        <v>25566</v>
      </c>
      <c r="AE203" s="22">
        <v>37961</v>
      </c>
      <c r="AF203" s="22">
        <v>0</v>
      </c>
      <c r="AG203" s="22">
        <v>9895</v>
      </c>
      <c r="AH203" s="22">
        <v>1113</v>
      </c>
      <c r="AI203" s="22">
        <v>209720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</row>
    <row r="204" spans="1:40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8704</v>
      </c>
      <c r="V204" s="22">
        <v>0</v>
      </c>
      <c r="W204" s="22">
        <v>92212</v>
      </c>
      <c r="X204" s="22">
        <v>53815</v>
      </c>
      <c r="Y204" s="22">
        <v>3909</v>
      </c>
      <c r="Z204" s="22">
        <v>0</v>
      </c>
      <c r="AA204" s="22">
        <v>0</v>
      </c>
      <c r="AB204" s="22">
        <v>0</v>
      </c>
      <c r="AC204" s="22">
        <v>158640</v>
      </c>
      <c r="AD204" s="22">
        <v>21025</v>
      </c>
      <c r="AE204" s="22">
        <v>17761</v>
      </c>
      <c r="AF204" s="22">
        <v>0</v>
      </c>
      <c r="AG204" s="22">
        <v>28421</v>
      </c>
      <c r="AH204" s="22">
        <v>0</v>
      </c>
      <c r="AI204" s="22">
        <v>225847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</row>
    <row r="205" spans="1:40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14963</v>
      </c>
      <c r="F205" s="22">
        <v>0</v>
      </c>
      <c r="G205" s="22">
        <v>0</v>
      </c>
      <c r="H205" s="22">
        <v>36011</v>
      </c>
      <c r="I205" s="22">
        <v>0</v>
      </c>
      <c r="J205" s="22">
        <v>0</v>
      </c>
      <c r="K205" s="22">
        <v>0</v>
      </c>
      <c r="L205" s="22">
        <v>0</v>
      </c>
      <c r="M205" s="22">
        <v>50974</v>
      </c>
      <c r="N205" s="22">
        <v>11890</v>
      </c>
      <c r="O205" s="22">
        <v>96058</v>
      </c>
      <c r="P205" s="22">
        <v>143905</v>
      </c>
      <c r="Q205" s="22">
        <v>100000</v>
      </c>
      <c r="R205" s="22">
        <v>183835</v>
      </c>
      <c r="S205" s="22">
        <v>26853</v>
      </c>
      <c r="T205" s="22">
        <v>613515</v>
      </c>
      <c r="U205" s="22">
        <v>88127</v>
      </c>
      <c r="V205" s="22">
        <v>0</v>
      </c>
      <c r="W205" s="22">
        <v>46767</v>
      </c>
      <c r="X205" s="22">
        <v>25174</v>
      </c>
      <c r="Y205" s="22">
        <v>0</v>
      </c>
      <c r="Z205" s="22">
        <v>0</v>
      </c>
      <c r="AA205" s="22">
        <v>0</v>
      </c>
      <c r="AB205" s="22">
        <v>0</v>
      </c>
      <c r="AC205" s="22">
        <v>160068</v>
      </c>
      <c r="AD205" s="22">
        <v>384996</v>
      </c>
      <c r="AE205" s="22">
        <v>52267</v>
      </c>
      <c r="AF205" s="22">
        <v>0</v>
      </c>
      <c r="AG205" s="22">
        <v>47632</v>
      </c>
      <c r="AH205" s="22">
        <v>94168</v>
      </c>
      <c r="AI205" s="22">
        <v>739131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</row>
    <row r="206" spans="1:40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529612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529612</v>
      </c>
      <c r="N206" s="22">
        <v>0</v>
      </c>
      <c r="O206" s="22">
        <v>20344</v>
      </c>
      <c r="P206" s="22">
        <v>69185</v>
      </c>
      <c r="Q206" s="22">
        <v>0</v>
      </c>
      <c r="R206" s="22">
        <v>0</v>
      </c>
      <c r="S206" s="22">
        <v>3634</v>
      </c>
      <c r="T206" s="22">
        <v>622775</v>
      </c>
      <c r="U206" s="22">
        <v>29962</v>
      </c>
      <c r="V206" s="22">
        <v>0</v>
      </c>
      <c r="W206" s="22">
        <v>67132</v>
      </c>
      <c r="X206" s="22">
        <v>16646</v>
      </c>
      <c r="Y206" s="22">
        <v>0</v>
      </c>
      <c r="Z206" s="22">
        <v>0</v>
      </c>
      <c r="AA206" s="22">
        <v>17813</v>
      </c>
      <c r="AB206" s="22">
        <v>0</v>
      </c>
      <c r="AC206" s="22">
        <v>131553</v>
      </c>
      <c r="AD206" s="22">
        <v>4649</v>
      </c>
      <c r="AE206" s="22">
        <v>16141</v>
      </c>
      <c r="AF206" s="22">
        <v>0</v>
      </c>
      <c r="AG206" s="22">
        <v>3391</v>
      </c>
      <c r="AH206" s="22">
        <v>2909</v>
      </c>
      <c r="AI206" s="22">
        <v>158643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</row>
    <row r="207" spans="1:40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208480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208480</v>
      </c>
      <c r="N207" s="22">
        <v>0</v>
      </c>
      <c r="O207" s="22">
        <v>208085</v>
      </c>
      <c r="P207" s="22">
        <v>12615</v>
      </c>
      <c r="Q207" s="22">
        <v>0</v>
      </c>
      <c r="R207" s="22">
        <v>0</v>
      </c>
      <c r="S207" s="22">
        <v>17000</v>
      </c>
      <c r="T207" s="22">
        <v>446180</v>
      </c>
      <c r="U207" s="22">
        <v>146536</v>
      </c>
      <c r="V207" s="22">
        <v>0</v>
      </c>
      <c r="W207" s="22">
        <v>46831</v>
      </c>
      <c r="X207" s="22">
        <v>70427</v>
      </c>
      <c r="Y207" s="22">
        <v>16183</v>
      </c>
      <c r="Z207" s="22">
        <v>0</v>
      </c>
      <c r="AA207" s="22">
        <v>0</v>
      </c>
      <c r="AB207" s="22">
        <v>0</v>
      </c>
      <c r="AC207" s="22">
        <v>279977</v>
      </c>
      <c r="AD207" s="22">
        <v>75024</v>
      </c>
      <c r="AE207" s="22">
        <v>15730</v>
      </c>
      <c r="AF207" s="22">
        <v>0</v>
      </c>
      <c r="AG207" s="22">
        <v>14101</v>
      </c>
      <c r="AH207" s="22">
        <v>8359</v>
      </c>
      <c r="AI207" s="22">
        <v>393191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</row>
    <row r="208" spans="1:40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46468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46468</v>
      </c>
      <c r="N208" s="22">
        <v>0</v>
      </c>
      <c r="O208" s="22">
        <v>423343</v>
      </c>
      <c r="P208" s="22">
        <v>135595</v>
      </c>
      <c r="Q208" s="22">
        <v>0</v>
      </c>
      <c r="R208" s="22">
        <v>0</v>
      </c>
      <c r="S208" s="22">
        <v>0</v>
      </c>
      <c r="T208" s="22">
        <v>605406</v>
      </c>
      <c r="U208" s="22">
        <v>94929</v>
      </c>
      <c r="V208" s="22">
        <v>0</v>
      </c>
      <c r="W208" s="22">
        <v>32994</v>
      </c>
      <c r="X208" s="22">
        <v>24172</v>
      </c>
      <c r="Y208" s="22">
        <v>783</v>
      </c>
      <c r="Z208" s="22">
        <v>0</v>
      </c>
      <c r="AA208" s="22">
        <v>0</v>
      </c>
      <c r="AB208" s="22">
        <v>2419</v>
      </c>
      <c r="AC208" s="22">
        <v>155297</v>
      </c>
      <c r="AD208" s="22">
        <v>22857</v>
      </c>
      <c r="AE208" s="22">
        <v>60174</v>
      </c>
      <c r="AF208" s="22">
        <v>0</v>
      </c>
      <c r="AG208" s="22">
        <v>13585</v>
      </c>
      <c r="AH208" s="22">
        <v>10145</v>
      </c>
      <c r="AI208" s="22">
        <v>262058</v>
      </c>
      <c r="AJ208" s="22">
        <v>0</v>
      </c>
      <c r="AK208" s="22">
        <v>0</v>
      </c>
      <c r="AL208" s="22">
        <v>0</v>
      </c>
      <c r="AM208" s="22">
        <v>0</v>
      </c>
      <c r="AN208" s="22"/>
    </row>
    <row r="209" spans="1:40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209309</v>
      </c>
      <c r="I209" s="22">
        <v>0</v>
      </c>
      <c r="J209" s="22">
        <v>0</v>
      </c>
      <c r="K209" s="22">
        <v>0</v>
      </c>
      <c r="L209" s="22">
        <v>0</v>
      </c>
      <c r="M209" s="22">
        <v>209309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209309</v>
      </c>
      <c r="U209" s="22">
        <v>145709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145709</v>
      </c>
      <c r="AD209" s="22">
        <v>22774</v>
      </c>
      <c r="AE209" s="22">
        <v>28247</v>
      </c>
      <c r="AF209" s="22">
        <v>0</v>
      </c>
      <c r="AG209" s="22">
        <v>0</v>
      </c>
      <c r="AH209" s="22">
        <v>370</v>
      </c>
      <c r="AI209" s="22">
        <v>197100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</row>
    <row r="210" spans="1:40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23446</v>
      </c>
      <c r="H210" s="22">
        <v>18522</v>
      </c>
      <c r="I210" s="22">
        <v>0</v>
      </c>
      <c r="J210" s="22">
        <v>0</v>
      </c>
      <c r="K210" s="22">
        <v>0</v>
      </c>
      <c r="L210" s="22">
        <v>0</v>
      </c>
      <c r="M210" s="22">
        <v>41968</v>
      </c>
      <c r="N210" s="22">
        <v>6009</v>
      </c>
      <c r="O210" s="22">
        <v>0</v>
      </c>
      <c r="P210" s="22">
        <v>203235</v>
      </c>
      <c r="Q210" s="22">
        <v>0</v>
      </c>
      <c r="R210" s="22">
        <v>74005</v>
      </c>
      <c r="S210" s="22">
        <v>0</v>
      </c>
      <c r="T210" s="22">
        <v>325217</v>
      </c>
      <c r="U210" s="22">
        <v>181154</v>
      </c>
      <c r="V210" s="22">
        <v>0</v>
      </c>
      <c r="W210" s="22">
        <v>17879</v>
      </c>
      <c r="X210" s="22">
        <v>28632</v>
      </c>
      <c r="Y210" s="22">
        <v>0</v>
      </c>
      <c r="Z210" s="22">
        <v>0</v>
      </c>
      <c r="AA210" s="22">
        <v>0</v>
      </c>
      <c r="AB210" s="22">
        <v>0</v>
      </c>
      <c r="AC210" s="22">
        <v>227665</v>
      </c>
      <c r="AD210" s="22">
        <v>21497</v>
      </c>
      <c r="AE210" s="22">
        <v>84455</v>
      </c>
      <c r="AF210" s="22">
        <v>0</v>
      </c>
      <c r="AG210" s="22">
        <v>17987</v>
      </c>
      <c r="AH210" s="22">
        <v>11700</v>
      </c>
      <c r="AI210" s="22">
        <v>363304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</row>
    <row r="211" spans="1:40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24760</v>
      </c>
      <c r="F211" s="22">
        <v>0</v>
      </c>
      <c r="G211" s="22">
        <v>23727</v>
      </c>
      <c r="H211" s="22">
        <v>250933</v>
      </c>
      <c r="I211" s="22">
        <v>0</v>
      </c>
      <c r="J211" s="22">
        <v>0</v>
      </c>
      <c r="K211" s="22">
        <v>0</v>
      </c>
      <c r="L211" s="22">
        <v>0</v>
      </c>
      <c r="M211" s="22">
        <v>299420</v>
      </c>
      <c r="N211" s="22">
        <v>0</v>
      </c>
      <c r="O211" s="22">
        <v>12625</v>
      </c>
      <c r="P211" s="22">
        <v>47410</v>
      </c>
      <c r="Q211" s="22">
        <v>0</v>
      </c>
      <c r="R211" s="22">
        <v>35749</v>
      </c>
      <c r="S211" s="22">
        <v>0</v>
      </c>
      <c r="T211" s="22">
        <v>395204</v>
      </c>
      <c r="U211" s="22">
        <v>169972</v>
      </c>
      <c r="V211" s="22">
        <v>0</v>
      </c>
      <c r="W211" s="22">
        <v>34105</v>
      </c>
      <c r="X211" s="22">
        <v>24250</v>
      </c>
      <c r="Y211" s="22">
        <v>0</v>
      </c>
      <c r="Z211" s="22">
        <v>0</v>
      </c>
      <c r="AA211" s="22">
        <v>0</v>
      </c>
      <c r="AB211" s="22">
        <v>0</v>
      </c>
      <c r="AC211" s="22">
        <v>228327</v>
      </c>
      <c r="AD211" s="22">
        <v>2361</v>
      </c>
      <c r="AE211" s="22">
        <v>15620</v>
      </c>
      <c r="AF211" s="22">
        <v>0</v>
      </c>
      <c r="AG211" s="22">
        <v>9048</v>
      </c>
      <c r="AH211" s="22">
        <v>0</v>
      </c>
      <c r="AI211" s="22">
        <v>255356</v>
      </c>
      <c r="AJ211" s="22">
        <v>0</v>
      </c>
      <c r="AK211" s="22">
        <v>0</v>
      </c>
      <c r="AL211" s="22">
        <v>0</v>
      </c>
      <c r="AM211" s="22">
        <v>0</v>
      </c>
      <c r="AN211" s="22"/>
    </row>
    <row r="212" spans="1:40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133557</v>
      </c>
      <c r="P212" s="22">
        <v>0</v>
      </c>
      <c r="Q212" s="22">
        <v>0</v>
      </c>
      <c r="R212" s="22">
        <v>119138</v>
      </c>
      <c r="S212" s="22">
        <v>0</v>
      </c>
      <c r="T212" s="22">
        <v>252695</v>
      </c>
      <c r="U212" s="22">
        <v>157143</v>
      </c>
      <c r="V212" s="22">
        <v>0</v>
      </c>
      <c r="W212" s="22">
        <v>77980</v>
      </c>
      <c r="X212" s="22">
        <v>144136</v>
      </c>
      <c r="Y212" s="22">
        <v>0</v>
      </c>
      <c r="Z212" s="22">
        <v>0</v>
      </c>
      <c r="AA212" s="22">
        <v>0</v>
      </c>
      <c r="AB212" s="22">
        <v>0</v>
      </c>
      <c r="AC212" s="22">
        <v>379259</v>
      </c>
      <c r="AD212" s="22">
        <v>183134</v>
      </c>
      <c r="AE212" s="22">
        <v>138891</v>
      </c>
      <c r="AF212" s="22">
        <v>0</v>
      </c>
      <c r="AG212" s="22">
        <v>30467</v>
      </c>
      <c r="AH212" s="22">
        <v>39355</v>
      </c>
      <c r="AI212" s="22">
        <v>771106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</row>
    <row r="213" spans="1:40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5085</v>
      </c>
      <c r="F213" s="22">
        <v>0</v>
      </c>
      <c r="G213" s="22">
        <v>7334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12419</v>
      </c>
      <c r="N213" s="22">
        <v>0</v>
      </c>
      <c r="O213" s="22">
        <v>8684</v>
      </c>
      <c r="P213" s="22">
        <v>71301</v>
      </c>
      <c r="Q213" s="22">
        <v>0</v>
      </c>
      <c r="R213" s="22">
        <v>0</v>
      </c>
      <c r="S213" s="22">
        <v>0</v>
      </c>
      <c r="T213" s="22">
        <v>92404</v>
      </c>
      <c r="U213" s="22">
        <v>23231</v>
      </c>
      <c r="V213" s="22">
        <v>0</v>
      </c>
      <c r="W213" s="22">
        <v>119180</v>
      </c>
      <c r="X213" s="22">
        <v>-13196</v>
      </c>
      <c r="Y213" s="22">
        <v>0</v>
      </c>
      <c r="Z213" s="22">
        <v>0</v>
      </c>
      <c r="AA213" s="22">
        <v>0</v>
      </c>
      <c r="AB213" s="22">
        <v>0</v>
      </c>
      <c r="AC213" s="22">
        <v>129215</v>
      </c>
      <c r="AD213" s="22">
        <v>23148</v>
      </c>
      <c r="AE213" s="22">
        <v>21166</v>
      </c>
      <c r="AF213" s="22">
        <v>0</v>
      </c>
      <c r="AG213" s="22">
        <v>2493</v>
      </c>
      <c r="AH213" s="22">
        <v>6635</v>
      </c>
      <c r="AI213" s="22">
        <v>182657</v>
      </c>
      <c r="AJ213" s="22">
        <v>0</v>
      </c>
      <c r="AK213" s="22">
        <v>0</v>
      </c>
      <c r="AL213" s="22">
        <v>0</v>
      </c>
      <c r="AM213" s="22">
        <v>0</v>
      </c>
      <c r="AN213" s="22"/>
    </row>
    <row r="214" spans="1:40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129268</v>
      </c>
      <c r="I214" s="22">
        <v>0</v>
      </c>
      <c r="J214" s="22">
        <v>0</v>
      </c>
      <c r="K214" s="22">
        <v>0</v>
      </c>
      <c r="L214" s="22">
        <v>0</v>
      </c>
      <c r="M214" s="22">
        <v>129268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129268</v>
      </c>
      <c r="U214" s="22">
        <v>48761</v>
      </c>
      <c r="V214" s="22">
        <v>0</v>
      </c>
      <c r="W214" s="22">
        <v>27122</v>
      </c>
      <c r="X214" s="22">
        <v>34721</v>
      </c>
      <c r="Y214" s="22">
        <v>0</v>
      </c>
      <c r="Z214" s="22">
        <v>0</v>
      </c>
      <c r="AA214" s="22">
        <v>0</v>
      </c>
      <c r="AB214" s="22">
        <v>0</v>
      </c>
      <c r="AC214" s="22">
        <v>110604</v>
      </c>
      <c r="AD214" s="22">
        <v>31758</v>
      </c>
      <c r="AE214" s="22">
        <v>31353</v>
      </c>
      <c r="AF214" s="22">
        <v>0</v>
      </c>
      <c r="AG214" s="22">
        <v>300</v>
      </c>
      <c r="AH214" s="22">
        <v>1500</v>
      </c>
      <c r="AI214" s="22">
        <v>175515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</row>
    <row r="215" spans="1:40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18709</v>
      </c>
      <c r="F215" s="22">
        <v>0</v>
      </c>
      <c r="G215" s="22">
        <v>367196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385905</v>
      </c>
      <c r="N215" s="22">
        <v>-191843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194062</v>
      </c>
      <c r="U215" s="22">
        <v>72343</v>
      </c>
      <c r="V215" s="22">
        <v>0</v>
      </c>
      <c r="W215" s="22">
        <v>70737</v>
      </c>
      <c r="X215" s="22">
        <v>37032</v>
      </c>
      <c r="Y215" s="22">
        <v>0</v>
      </c>
      <c r="Z215" s="22">
        <v>0</v>
      </c>
      <c r="AA215" s="22">
        <v>0</v>
      </c>
      <c r="AB215" s="22">
        <v>0</v>
      </c>
      <c r="AC215" s="22">
        <v>180112</v>
      </c>
      <c r="AD215" s="22">
        <v>11686</v>
      </c>
      <c r="AE215" s="22">
        <v>26099</v>
      </c>
      <c r="AF215" s="22">
        <v>0</v>
      </c>
      <c r="AG215" s="22">
        <v>2975</v>
      </c>
      <c r="AH215" s="22">
        <v>5337</v>
      </c>
      <c r="AI215" s="22">
        <v>226209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</row>
    <row r="216" spans="1:40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24655</v>
      </c>
      <c r="S216" s="22">
        <v>0</v>
      </c>
      <c r="T216" s="22">
        <v>24655</v>
      </c>
      <c r="U216" s="22">
        <v>107920</v>
      </c>
      <c r="V216" s="22">
        <v>0</v>
      </c>
      <c r="W216" s="22">
        <v>0</v>
      </c>
      <c r="X216" s="22">
        <v>40460</v>
      </c>
      <c r="Y216" s="22">
        <v>0</v>
      </c>
      <c r="Z216" s="22">
        <v>0</v>
      </c>
      <c r="AA216" s="22">
        <v>0</v>
      </c>
      <c r="AB216" s="22">
        <v>0</v>
      </c>
      <c r="AC216" s="22">
        <v>148380</v>
      </c>
      <c r="AD216" s="22">
        <v>10597</v>
      </c>
      <c r="AE216" s="22">
        <v>11695</v>
      </c>
      <c r="AF216" s="22">
        <v>0</v>
      </c>
      <c r="AG216" s="22">
        <v>2911</v>
      </c>
      <c r="AH216" s="22">
        <v>0</v>
      </c>
      <c r="AI216" s="22">
        <v>173583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</row>
    <row r="217" spans="1:40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149586</v>
      </c>
      <c r="Q217" s="22">
        <v>100854</v>
      </c>
      <c r="R217" s="22">
        <v>0</v>
      </c>
      <c r="S217" s="22">
        <v>0</v>
      </c>
      <c r="T217" s="22">
        <v>250440</v>
      </c>
      <c r="U217" s="22">
        <v>116318</v>
      </c>
      <c r="V217" s="22">
        <v>0</v>
      </c>
      <c r="W217" s="22">
        <v>46672</v>
      </c>
      <c r="X217" s="22">
        <v>37920</v>
      </c>
      <c r="Y217" s="22">
        <v>4804</v>
      </c>
      <c r="Z217" s="22">
        <v>24200</v>
      </c>
      <c r="AA217" s="22">
        <v>0</v>
      </c>
      <c r="AB217" s="22">
        <v>0</v>
      </c>
      <c r="AC217" s="22">
        <v>229914</v>
      </c>
      <c r="AD217" s="22">
        <v>31684</v>
      </c>
      <c r="AE217" s="22">
        <v>55456</v>
      </c>
      <c r="AF217" s="22">
        <v>0</v>
      </c>
      <c r="AG217" s="22">
        <v>78953</v>
      </c>
      <c r="AH217" s="22">
        <v>3926</v>
      </c>
      <c r="AI217" s="22">
        <v>399933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</row>
    <row r="218" spans="1:40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8577</v>
      </c>
      <c r="Q218" s="22">
        <v>0</v>
      </c>
      <c r="R218" s="22">
        <v>0</v>
      </c>
      <c r="S218" s="22">
        <v>0</v>
      </c>
      <c r="T218" s="22">
        <v>8577</v>
      </c>
      <c r="U218" s="22">
        <v>33212</v>
      </c>
      <c r="V218" s="22">
        <v>0</v>
      </c>
      <c r="W218" s="22">
        <v>69534</v>
      </c>
      <c r="X218" s="22">
        <v>18019</v>
      </c>
      <c r="Y218" s="22">
        <v>0</v>
      </c>
      <c r="Z218" s="22">
        <v>0</v>
      </c>
      <c r="AA218" s="22">
        <v>0</v>
      </c>
      <c r="AB218" s="22">
        <v>0</v>
      </c>
      <c r="AC218" s="22">
        <v>120765</v>
      </c>
      <c r="AD218" s="22">
        <v>3980</v>
      </c>
      <c r="AE218" s="22">
        <v>5457</v>
      </c>
      <c r="AF218" s="22">
        <v>0</v>
      </c>
      <c r="AG218" s="22">
        <v>449</v>
      </c>
      <c r="AH218" s="22">
        <v>14727</v>
      </c>
      <c r="AI218" s="22">
        <v>145378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</row>
    <row r="219" spans="1:40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697482</v>
      </c>
      <c r="F219" s="22">
        <v>0</v>
      </c>
      <c r="G219" s="22">
        <v>38427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735909</v>
      </c>
      <c r="N219" s="22">
        <v>157699</v>
      </c>
      <c r="O219" s="22">
        <v>0</v>
      </c>
      <c r="P219" s="22">
        <v>34005</v>
      </c>
      <c r="Q219" s="22">
        <v>0</v>
      </c>
      <c r="R219" s="22">
        <v>14493</v>
      </c>
      <c r="S219" s="22">
        <v>0</v>
      </c>
      <c r="T219" s="22">
        <v>942106</v>
      </c>
      <c r="U219" s="22">
        <v>228960</v>
      </c>
      <c r="V219" s="22">
        <v>0</v>
      </c>
      <c r="W219" s="22">
        <v>45661</v>
      </c>
      <c r="X219" s="22">
        <v>51891</v>
      </c>
      <c r="Y219" s="22">
        <v>13540</v>
      </c>
      <c r="Z219" s="22">
        <v>0</v>
      </c>
      <c r="AA219" s="22">
        <v>0</v>
      </c>
      <c r="AB219" s="22">
        <v>0</v>
      </c>
      <c r="AC219" s="22">
        <v>340052</v>
      </c>
      <c r="AD219" s="22">
        <v>103284</v>
      </c>
      <c r="AE219" s="22">
        <v>67318</v>
      </c>
      <c r="AF219" s="22">
        <v>64437</v>
      </c>
      <c r="AG219" s="22">
        <v>56021</v>
      </c>
      <c r="AH219" s="22">
        <v>0</v>
      </c>
      <c r="AI219" s="22">
        <v>631112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</row>
    <row r="220" spans="1:40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36147</v>
      </c>
      <c r="F220" s="22">
        <v>0</v>
      </c>
      <c r="G220" s="22">
        <v>251163</v>
      </c>
      <c r="H220" s="22">
        <v>36147</v>
      </c>
      <c r="I220" s="22">
        <v>0</v>
      </c>
      <c r="J220" s="22">
        <v>0</v>
      </c>
      <c r="K220" s="22">
        <v>0</v>
      </c>
      <c r="L220" s="22">
        <v>0</v>
      </c>
      <c r="M220" s="22">
        <v>323457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323457</v>
      </c>
      <c r="U220" s="22">
        <v>18652</v>
      </c>
      <c r="V220" s="22">
        <v>0</v>
      </c>
      <c r="W220" s="22">
        <v>32666</v>
      </c>
      <c r="X220" s="22">
        <v>43942</v>
      </c>
      <c r="Y220" s="22">
        <v>0</v>
      </c>
      <c r="Z220" s="22">
        <v>0</v>
      </c>
      <c r="AA220" s="22">
        <v>0</v>
      </c>
      <c r="AB220" s="22">
        <v>0</v>
      </c>
      <c r="AC220" s="22">
        <v>95260</v>
      </c>
      <c r="AD220" s="22">
        <v>1425</v>
      </c>
      <c r="AE220" s="22">
        <v>2268</v>
      </c>
      <c r="AF220" s="22">
        <v>0</v>
      </c>
      <c r="AG220" s="22">
        <v>3768</v>
      </c>
      <c r="AH220" s="22">
        <v>0</v>
      </c>
      <c r="AI220" s="22">
        <v>102721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</row>
    <row r="221" spans="1:40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156871</v>
      </c>
      <c r="O221" s="22">
        <v>0</v>
      </c>
      <c r="P221" s="22">
        <v>7500</v>
      </c>
      <c r="Q221" s="22">
        <v>0</v>
      </c>
      <c r="R221" s="22">
        <v>0</v>
      </c>
      <c r="S221" s="22">
        <v>0</v>
      </c>
      <c r="T221" s="22">
        <v>164371</v>
      </c>
      <c r="U221" s="22">
        <v>79700</v>
      </c>
      <c r="V221" s="22">
        <v>0</v>
      </c>
      <c r="W221" s="22">
        <v>47645</v>
      </c>
      <c r="X221" s="22">
        <v>6575</v>
      </c>
      <c r="Y221" s="22">
        <v>2574</v>
      </c>
      <c r="Z221" s="22">
        <v>0</v>
      </c>
      <c r="AA221" s="22">
        <v>0</v>
      </c>
      <c r="AB221" s="22">
        <v>0</v>
      </c>
      <c r="AC221" s="22">
        <v>136494</v>
      </c>
      <c r="AD221" s="22">
        <v>57772</v>
      </c>
      <c r="AE221" s="22">
        <v>49185</v>
      </c>
      <c r="AF221" s="22">
        <v>0</v>
      </c>
      <c r="AG221" s="22">
        <v>7328</v>
      </c>
      <c r="AH221" s="22">
        <v>19000</v>
      </c>
      <c r="AI221" s="22">
        <v>269779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</row>
    <row r="222" spans="1:40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2071166</v>
      </c>
      <c r="O222" s="22">
        <v>1356</v>
      </c>
      <c r="P222" s="22">
        <v>116038</v>
      </c>
      <c r="Q222" s="22">
        <v>0</v>
      </c>
      <c r="R222" s="22">
        <v>0</v>
      </c>
      <c r="S222" s="22">
        <v>0</v>
      </c>
      <c r="T222" s="22">
        <v>2188560</v>
      </c>
      <c r="U222" s="22">
        <v>45137</v>
      </c>
      <c r="V222" s="22">
        <v>0</v>
      </c>
      <c r="W222" s="22">
        <v>10709</v>
      </c>
      <c r="X222" s="22">
        <v>21043</v>
      </c>
      <c r="Y222" s="22">
        <v>0</v>
      </c>
      <c r="Z222" s="22">
        <v>0</v>
      </c>
      <c r="AA222" s="22">
        <v>0</v>
      </c>
      <c r="AB222" s="22">
        <v>0</v>
      </c>
      <c r="AC222" s="22">
        <v>76889</v>
      </c>
      <c r="AD222" s="22">
        <v>14077</v>
      </c>
      <c r="AE222" s="22">
        <v>15190</v>
      </c>
      <c r="AF222" s="22">
        <v>0</v>
      </c>
      <c r="AG222" s="22">
        <v>2458</v>
      </c>
      <c r="AH222" s="22">
        <v>4844</v>
      </c>
      <c r="AI222" s="22">
        <v>113458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</row>
    <row r="223" spans="1:40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88950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88950</v>
      </c>
      <c r="N223" s="22">
        <v>0</v>
      </c>
      <c r="O223" s="22">
        <v>263505</v>
      </c>
      <c r="P223" s="22">
        <v>0</v>
      </c>
      <c r="Q223" s="22">
        <v>0</v>
      </c>
      <c r="R223" s="22">
        <v>8234</v>
      </c>
      <c r="S223" s="22">
        <v>0</v>
      </c>
      <c r="T223" s="22">
        <v>360689</v>
      </c>
      <c r="U223" s="22">
        <v>0</v>
      </c>
      <c r="V223" s="22">
        <v>0</v>
      </c>
      <c r="W223" s="22">
        <v>88841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88841</v>
      </c>
      <c r="AD223" s="22">
        <v>33699</v>
      </c>
      <c r="AE223" s="22">
        <v>21718</v>
      </c>
      <c r="AF223" s="22">
        <v>0</v>
      </c>
      <c r="AG223" s="22">
        <v>11758</v>
      </c>
      <c r="AH223" s="22">
        <v>0</v>
      </c>
      <c r="AI223" s="22">
        <v>156016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</row>
    <row r="224" spans="1:40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329065</v>
      </c>
      <c r="F224" s="22">
        <v>0</v>
      </c>
      <c r="G224" s="22">
        <v>228005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557070</v>
      </c>
      <c r="N224" s="22">
        <v>0</v>
      </c>
      <c r="O224" s="22">
        <v>0</v>
      </c>
      <c r="P224" s="22">
        <v>5036</v>
      </c>
      <c r="Q224" s="22">
        <v>0</v>
      </c>
      <c r="R224" s="22">
        <v>0</v>
      </c>
      <c r="S224" s="22">
        <v>0</v>
      </c>
      <c r="T224" s="22">
        <v>562106</v>
      </c>
      <c r="U224" s="22">
        <v>117989</v>
      </c>
      <c r="V224" s="22">
        <v>0</v>
      </c>
      <c r="W224" s="22">
        <v>183277</v>
      </c>
      <c r="X224" s="22">
        <v>14474</v>
      </c>
      <c r="Y224" s="22">
        <v>0</v>
      </c>
      <c r="Z224" s="22">
        <v>0</v>
      </c>
      <c r="AA224" s="22">
        <v>0</v>
      </c>
      <c r="AB224" s="22">
        <v>0</v>
      </c>
      <c r="AC224" s="22">
        <v>315740</v>
      </c>
      <c r="AD224" s="22">
        <v>90447</v>
      </c>
      <c r="AE224" s="22">
        <v>40993</v>
      </c>
      <c r="AF224" s="22">
        <v>0</v>
      </c>
      <c r="AG224" s="22">
        <v>0</v>
      </c>
      <c r="AH224" s="22">
        <v>5456</v>
      </c>
      <c r="AI224" s="22">
        <v>452636</v>
      </c>
      <c r="AJ224" s="22">
        <v>0</v>
      </c>
      <c r="AK224" s="22">
        <v>0</v>
      </c>
      <c r="AL224" s="22">
        <v>0</v>
      </c>
      <c r="AM224" s="22">
        <v>0</v>
      </c>
      <c r="AN224" s="22"/>
    </row>
    <row r="225" spans="1:40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114869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114869</v>
      </c>
      <c r="N225" s="22">
        <v>1644857</v>
      </c>
      <c r="O225" s="22">
        <v>0</v>
      </c>
      <c r="P225" s="22">
        <v>31966</v>
      </c>
      <c r="Q225" s="22">
        <v>0</v>
      </c>
      <c r="R225" s="22">
        <v>0</v>
      </c>
      <c r="S225" s="22">
        <v>0</v>
      </c>
      <c r="T225" s="22">
        <v>1791692</v>
      </c>
      <c r="U225" s="22">
        <v>196648</v>
      </c>
      <c r="V225" s="22">
        <v>0</v>
      </c>
      <c r="W225" s="22">
        <v>109683</v>
      </c>
      <c r="X225" s="22">
        <v>44088</v>
      </c>
      <c r="Y225" s="22">
        <v>0</v>
      </c>
      <c r="Z225" s="22">
        <v>0</v>
      </c>
      <c r="AA225" s="22">
        <v>0</v>
      </c>
      <c r="AB225" s="22">
        <v>7781</v>
      </c>
      <c r="AC225" s="22">
        <v>358200</v>
      </c>
      <c r="AD225" s="22">
        <v>160958</v>
      </c>
      <c r="AE225" s="22">
        <v>67852</v>
      </c>
      <c r="AF225" s="22">
        <v>0</v>
      </c>
      <c r="AG225" s="22">
        <v>44718</v>
      </c>
      <c r="AH225" s="22">
        <v>4507</v>
      </c>
      <c r="AI225" s="22">
        <v>636235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</row>
    <row r="226" spans="1:40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7536</v>
      </c>
      <c r="I226" s="22">
        <v>0</v>
      </c>
      <c r="J226" s="22">
        <v>0</v>
      </c>
      <c r="K226" s="22">
        <v>0</v>
      </c>
      <c r="L226" s="22">
        <v>0</v>
      </c>
      <c r="M226" s="22">
        <v>7536</v>
      </c>
      <c r="N226" s="22">
        <v>0</v>
      </c>
      <c r="O226" s="22">
        <v>67949</v>
      </c>
      <c r="P226" s="22">
        <v>4120</v>
      </c>
      <c r="Q226" s="22">
        <v>0</v>
      </c>
      <c r="R226" s="22">
        <v>0</v>
      </c>
      <c r="S226" s="22">
        <v>0</v>
      </c>
      <c r="T226" s="22">
        <v>79605</v>
      </c>
      <c r="U226" s="22">
        <v>133806</v>
      </c>
      <c r="V226" s="22">
        <v>0</v>
      </c>
      <c r="W226" s="22">
        <v>9699</v>
      </c>
      <c r="X226" s="22">
        <v>22582</v>
      </c>
      <c r="Y226" s="22">
        <v>11631</v>
      </c>
      <c r="Z226" s="22">
        <v>0</v>
      </c>
      <c r="AA226" s="22">
        <v>0</v>
      </c>
      <c r="AB226" s="22">
        <v>0</v>
      </c>
      <c r="AC226" s="22">
        <v>177718</v>
      </c>
      <c r="AD226" s="22">
        <v>40078</v>
      </c>
      <c r="AE226" s="22">
        <v>22450</v>
      </c>
      <c r="AF226" s="22">
        <v>0</v>
      </c>
      <c r="AG226" s="22">
        <v>12113</v>
      </c>
      <c r="AH226" s="22">
        <v>1451</v>
      </c>
      <c r="AI226" s="22">
        <v>253810</v>
      </c>
      <c r="AJ226" s="22">
        <v>0</v>
      </c>
      <c r="AK226" s="22">
        <v>0</v>
      </c>
      <c r="AL226" s="22">
        <v>0</v>
      </c>
      <c r="AM226" s="22">
        <v>0</v>
      </c>
      <c r="AN226" s="22"/>
    </row>
    <row r="227" spans="1:40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427140</v>
      </c>
      <c r="F227" s="22">
        <v>0</v>
      </c>
      <c r="G227" s="22">
        <v>28000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455140</v>
      </c>
      <c r="N227" s="22">
        <v>0</v>
      </c>
      <c r="O227" s="22">
        <v>508855</v>
      </c>
      <c r="P227" s="22">
        <v>148210</v>
      </c>
      <c r="Q227" s="22">
        <v>54958</v>
      </c>
      <c r="R227" s="22">
        <v>0</v>
      </c>
      <c r="S227" s="22">
        <v>0</v>
      </c>
      <c r="T227" s="22">
        <v>1167163</v>
      </c>
      <c r="U227" s="22">
        <v>370034</v>
      </c>
      <c r="V227" s="22">
        <v>0</v>
      </c>
      <c r="W227" s="22">
        <v>99719</v>
      </c>
      <c r="X227" s="22">
        <v>48234</v>
      </c>
      <c r="Y227" s="22">
        <v>0</v>
      </c>
      <c r="Z227" s="22">
        <v>0</v>
      </c>
      <c r="AA227" s="22">
        <v>0</v>
      </c>
      <c r="AB227" s="22">
        <v>0</v>
      </c>
      <c r="AC227" s="22">
        <v>517987</v>
      </c>
      <c r="AD227" s="22">
        <v>34149</v>
      </c>
      <c r="AE227" s="22">
        <v>42014</v>
      </c>
      <c r="AF227" s="22">
        <v>0</v>
      </c>
      <c r="AG227" s="22">
        <v>24241</v>
      </c>
      <c r="AH227" s="22">
        <v>17737</v>
      </c>
      <c r="AI227" s="22">
        <v>636128</v>
      </c>
      <c r="AJ227" s="22">
        <v>0</v>
      </c>
      <c r="AK227" s="22">
        <v>0</v>
      </c>
      <c r="AL227" s="22">
        <v>0</v>
      </c>
      <c r="AM227" s="22">
        <v>0</v>
      </c>
      <c r="AN227" s="22"/>
    </row>
    <row r="228" spans="1:40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200404</v>
      </c>
      <c r="F228" s="22">
        <v>0</v>
      </c>
      <c r="G228" s="22">
        <v>29172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229576</v>
      </c>
      <c r="N228" s="22">
        <v>0</v>
      </c>
      <c r="O228" s="22">
        <v>21435</v>
      </c>
      <c r="P228" s="22">
        <v>37313</v>
      </c>
      <c r="Q228" s="22">
        <v>0</v>
      </c>
      <c r="R228" s="22">
        <v>0</v>
      </c>
      <c r="S228" s="22">
        <v>0</v>
      </c>
      <c r="T228" s="22">
        <v>288324</v>
      </c>
      <c r="U228" s="22">
        <v>110321</v>
      </c>
      <c r="V228" s="22">
        <v>0</v>
      </c>
      <c r="W228" s="22">
        <v>55368</v>
      </c>
      <c r="X228" s="22">
        <v>11217</v>
      </c>
      <c r="Y228" s="22">
        <v>0</v>
      </c>
      <c r="Z228" s="22">
        <v>0</v>
      </c>
      <c r="AA228" s="22">
        <v>0</v>
      </c>
      <c r="AB228" s="22">
        <v>0</v>
      </c>
      <c r="AC228" s="22">
        <v>176906</v>
      </c>
      <c r="AD228" s="22">
        <v>20628</v>
      </c>
      <c r="AE228" s="22">
        <v>28397</v>
      </c>
      <c r="AF228" s="22">
        <v>0</v>
      </c>
      <c r="AG228" s="22">
        <v>12900</v>
      </c>
      <c r="AH228" s="22">
        <v>0</v>
      </c>
      <c r="AI228" s="22">
        <v>238831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</row>
    <row r="229" spans="1:40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19000</v>
      </c>
      <c r="F229" s="22">
        <v>0</v>
      </c>
      <c r="G229" s="22">
        <v>0</v>
      </c>
      <c r="H229" s="22">
        <v>94401</v>
      </c>
      <c r="I229" s="22">
        <v>0</v>
      </c>
      <c r="J229" s="22">
        <v>0</v>
      </c>
      <c r="K229" s="22">
        <v>0</v>
      </c>
      <c r="L229" s="22">
        <v>0</v>
      </c>
      <c r="M229" s="22">
        <v>113401</v>
      </c>
      <c r="N229" s="22">
        <v>0</v>
      </c>
      <c r="O229" s="22">
        <v>0</v>
      </c>
      <c r="P229" s="22">
        <v>51061</v>
      </c>
      <c r="Q229" s="22">
        <v>0</v>
      </c>
      <c r="R229" s="22">
        <v>0</v>
      </c>
      <c r="S229" s="22">
        <v>0</v>
      </c>
      <c r="T229" s="22">
        <v>164462</v>
      </c>
      <c r="U229" s="22">
        <v>87271</v>
      </c>
      <c r="V229" s="22">
        <v>0</v>
      </c>
      <c r="W229" s="22">
        <v>19650</v>
      </c>
      <c r="X229" s="22">
        <v>4964</v>
      </c>
      <c r="Y229" s="22">
        <v>0</v>
      </c>
      <c r="Z229" s="22">
        <v>0</v>
      </c>
      <c r="AA229" s="22">
        <v>0</v>
      </c>
      <c r="AB229" s="22">
        <v>1671</v>
      </c>
      <c r="AC229" s="22">
        <v>113556</v>
      </c>
      <c r="AD229" s="22">
        <v>25706</v>
      </c>
      <c r="AE229" s="22">
        <v>27003</v>
      </c>
      <c r="AF229" s="22">
        <v>0</v>
      </c>
      <c r="AG229" s="22">
        <v>1648</v>
      </c>
      <c r="AH229" s="22">
        <v>1633</v>
      </c>
      <c r="AI229" s="22">
        <v>169546</v>
      </c>
      <c r="AJ229" s="22">
        <v>0</v>
      </c>
      <c r="AK229" s="22">
        <v>0</v>
      </c>
      <c r="AL229" s="22">
        <v>0</v>
      </c>
      <c r="AM229" s="22">
        <v>0</v>
      </c>
      <c r="AN229" s="22"/>
    </row>
    <row r="230" spans="1:40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14001</v>
      </c>
      <c r="I230" s="22">
        <v>0</v>
      </c>
      <c r="J230" s="22">
        <v>0</v>
      </c>
      <c r="K230" s="22">
        <v>0</v>
      </c>
      <c r="L230" s="22">
        <v>0</v>
      </c>
      <c r="M230" s="22">
        <v>14001</v>
      </c>
      <c r="N230" s="22">
        <v>0</v>
      </c>
      <c r="O230" s="22">
        <v>98517</v>
      </c>
      <c r="P230" s="22">
        <v>0</v>
      </c>
      <c r="Q230" s="22">
        <v>0</v>
      </c>
      <c r="R230" s="22">
        <v>0</v>
      </c>
      <c r="S230" s="22">
        <v>12900</v>
      </c>
      <c r="T230" s="22">
        <v>125418</v>
      </c>
      <c r="U230" s="22">
        <v>137364</v>
      </c>
      <c r="V230" s="22">
        <v>0</v>
      </c>
      <c r="W230" s="22">
        <v>25477</v>
      </c>
      <c r="X230" s="22">
        <v>37782</v>
      </c>
      <c r="Y230" s="22">
        <v>0</v>
      </c>
      <c r="Z230" s="22">
        <v>0</v>
      </c>
      <c r="AA230" s="22">
        <v>0</v>
      </c>
      <c r="AB230" s="22">
        <v>0</v>
      </c>
      <c r="AC230" s="22">
        <v>200623</v>
      </c>
      <c r="AD230" s="22">
        <v>11147</v>
      </c>
      <c r="AE230" s="22">
        <v>31041</v>
      </c>
      <c r="AF230" s="22">
        <v>0</v>
      </c>
      <c r="AG230" s="22">
        <v>449</v>
      </c>
      <c r="AH230" s="22">
        <v>11479</v>
      </c>
      <c r="AI230" s="22">
        <v>254739</v>
      </c>
      <c r="AJ230" s="22">
        <v>0</v>
      </c>
      <c r="AK230" s="22">
        <v>0</v>
      </c>
      <c r="AL230" s="22">
        <v>0</v>
      </c>
      <c r="AM230" s="22">
        <v>0</v>
      </c>
      <c r="AN230" s="22"/>
    </row>
    <row r="231" spans="1:40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239364</v>
      </c>
      <c r="I231" s="22">
        <v>0</v>
      </c>
      <c r="J231" s="22">
        <v>0</v>
      </c>
      <c r="K231" s="22">
        <v>0</v>
      </c>
      <c r="L231" s="22">
        <v>0</v>
      </c>
      <c r="M231" s="22">
        <v>239364</v>
      </c>
      <c r="N231" s="22">
        <v>0</v>
      </c>
      <c r="O231" s="22">
        <v>0</v>
      </c>
      <c r="P231" s="22">
        <v>19901</v>
      </c>
      <c r="Q231" s="22">
        <v>0</v>
      </c>
      <c r="R231" s="22">
        <v>0</v>
      </c>
      <c r="S231" s="22">
        <v>0</v>
      </c>
      <c r="T231" s="22">
        <v>259265</v>
      </c>
      <c r="U231" s="22">
        <v>23528</v>
      </c>
      <c r="V231" s="22">
        <v>0</v>
      </c>
      <c r="W231" s="22">
        <v>22270</v>
      </c>
      <c r="X231" s="22">
        <v>25639</v>
      </c>
      <c r="Y231" s="22">
        <v>0</v>
      </c>
      <c r="Z231" s="22">
        <v>0</v>
      </c>
      <c r="AA231" s="22">
        <v>0</v>
      </c>
      <c r="AB231" s="22">
        <v>0</v>
      </c>
      <c r="AC231" s="22">
        <v>71437</v>
      </c>
      <c r="AD231" s="22">
        <v>1921</v>
      </c>
      <c r="AE231" s="22">
        <v>23088</v>
      </c>
      <c r="AF231" s="22">
        <v>0</v>
      </c>
      <c r="AG231" s="22">
        <v>7460</v>
      </c>
      <c r="AH231" s="22">
        <v>1821</v>
      </c>
      <c r="AI231" s="22">
        <v>105727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</row>
    <row r="232" spans="1:40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13226</v>
      </c>
      <c r="H232" s="22">
        <v>130425</v>
      </c>
      <c r="I232" s="22">
        <v>0</v>
      </c>
      <c r="J232" s="22">
        <v>0</v>
      </c>
      <c r="K232" s="22">
        <v>0</v>
      </c>
      <c r="L232" s="22">
        <v>0</v>
      </c>
      <c r="M232" s="22">
        <v>143651</v>
      </c>
      <c r="N232" s="22">
        <v>0</v>
      </c>
      <c r="O232" s="22">
        <v>0</v>
      </c>
      <c r="P232" s="22">
        <v>10332</v>
      </c>
      <c r="Q232" s="22">
        <v>0</v>
      </c>
      <c r="R232" s="22">
        <v>0</v>
      </c>
      <c r="S232" s="22">
        <v>28571</v>
      </c>
      <c r="T232" s="22">
        <v>182554</v>
      </c>
      <c r="U232" s="22">
        <v>11261</v>
      </c>
      <c r="V232" s="22">
        <v>0</v>
      </c>
      <c r="W232" s="22">
        <v>68870</v>
      </c>
      <c r="X232" s="22">
        <v>20540</v>
      </c>
      <c r="Y232" s="22">
        <v>0</v>
      </c>
      <c r="Z232" s="22">
        <v>0</v>
      </c>
      <c r="AA232" s="22">
        <v>0</v>
      </c>
      <c r="AB232" s="22">
        <v>0</v>
      </c>
      <c r="AC232" s="22">
        <v>100671</v>
      </c>
      <c r="AD232" s="22">
        <v>10683</v>
      </c>
      <c r="AE232" s="22">
        <v>18359</v>
      </c>
      <c r="AF232" s="22">
        <v>0</v>
      </c>
      <c r="AG232" s="22">
        <v>3095</v>
      </c>
      <c r="AH232" s="22">
        <v>2857</v>
      </c>
      <c r="AI232" s="22">
        <v>135665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</row>
    <row r="233" spans="1:40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17980</v>
      </c>
      <c r="P233" s="22">
        <v>4339</v>
      </c>
      <c r="Q233" s="22">
        <v>0</v>
      </c>
      <c r="R233" s="22">
        <v>122512</v>
      </c>
      <c r="S233" s="22">
        <v>0</v>
      </c>
      <c r="T233" s="22">
        <v>144831</v>
      </c>
      <c r="U233" s="22">
        <v>65616</v>
      </c>
      <c r="V233" s="22">
        <v>0</v>
      </c>
      <c r="W233" s="22">
        <v>191655</v>
      </c>
      <c r="X233" s="22">
        <v>9162</v>
      </c>
      <c r="Y233" s="22">
        <v>0</v>
      </c>
      <c r="Z233" s="22">
        <v>0</v>
      </c>
      <c r="AA233" s="22">
        <v>0</v>
      </c>
      <c r="AB233" s="22">
        <v>0</v>
      </c>
      <c r="AC233" s="22">
        <v>266433</v>
      </c>
      <c r="AD233" s="22">
        <v>53053</v>
      </c>
      <c r="AE233" s="22">
        <v>51254</v>
      </c>
      <c r="AF233" s="22">
        <v>0</v>
      </c>
      <c r="AG233" s="22">
        <v>7681</v>
      </c>
      <c r="AH233" s="22">
        <v>9597</v>
      </c>
      <c r="AI233" s="22">
        <v>388018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</row>
    <row r="234" spans="1:40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266512</v>
      </c>
      <c r="F234" s="22">
        <v>0</v>
      </c>
      <c r="G234" s="22">
        <v>0</v>
      </c>
      <c r="H234" s="22">
        <v>973888</v>
      </c>
      <c r="I234" s="22">
        <v>0</v>
      </c>
      <c r="J234" s="22">
        <v>0</v>
      </c>
      <c r="K234" s="22">
        <v>0</v>
      </c>
      <c r="L234" s="22">
        <v>0</v>
      </c>
      <c r="M234" s="22">
        <v>1240400</v>
      </c>
      <c r="N234" s="22">
        <v>-116000</v>
      </c>
      <c r="O234" s="22">
        <v>0</v>
      </c>
      <c r="P234" s="22">
        <v>54154</v>
      </c>
      <c r="Q234" s="22">
        <v>0</v>
      </c>
      <c r="R234" s="22">
        <v>0</v>
      </c>
      <c r="S234" s="22">
        <v>0</v>
      </c>
      <c r="T234" s="22">
        <v>1178554</v>
      </c>
      <c r="U234" s="22">
        <v>51881</v>
      </c>
      <c r="V234" s="22">
        <v>0</v>
      </c>
      <c r="W234" s="22">
        <v>0</v>
      </c>
      <c r="X234" s="22">
        <v>46321</v>
      </c>
      <c r="Y234" s="22">
        <v>0</v>
      </c>
      <c r="Z234" s="22">
        <v>0</v>
      </c>
      <c r="AA234" s="22">
        <v>0</v>
      </c>
      <c r="AB234" s="22">
        <v>0</v>
      </c>
      <c r="AC234" s="22">
        <v>98202</v>
      </c>
      <c r="AD234" s="22">
        <v>18114</v>
      </c>
      <c r="AE234" s="22">
        <v>19684</v>
      </c>
      <c r="AF234" s="22">
        <v>0</v>
      </c>
      <c r="AG234" s="22">
        <v>10770</v>
      </c>
      <c r="AH234" s="22">
        <v>4073</v>
      </c>
      <c r="AI234" s="22">
        <v>150843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</row>
    <row r="235" spans="1:40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138234</v>
      </c>
      <c r="F235" s="22">
        <v>0</v>
      </c>
      <c r="G235" s="22">
        <v>24930</v>
      </c>
      <c r="H235" s="22">
        <v>5551</v>
      </c>
      <c r="I235" s="22">
        <v>0</v>
      </c>
      <c r="J235" s="22">
        <v>0</v>
      </c>
      <c r="K235" s="22">
        <v>0</v>
      </c>
      <c r="L235" s="22">
        <v>0</v>
      </c>
      <c r="M235" s="22">
        <v>168715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168715</v>
      </c>
      <c r="U235" s="22">
        <v>67536</v>
      </c>
      <c r="V235" s="22">
        <v>0</v>
      </c>
      <c r="W235" s="22">
        <v>53700</v>
      </c>
      <c r="X235" s="22">
        <v>16791</v>
      </c>
      <c r="Y235" s="22">
        <v>0</v>
      </c>
      <c r="Z235" s="22">
        <v>0</v>
      </c>
      <c r="AA235" s="22">
        <v>0</v>
      </c>
      <c r="AB235" s="22">
        <v>0</v>
      </c>
      <c r="AC235" s="22">
        <v>138027</v>
      </c>
      <c r="AD235" s="22">
        <v>10351</v>
      </c>
      <c r="AE235" s="22">
        <v>16874</v>
      </c>
      <c r="AF235" s="22">
        <v>0</v>
      </c>
      <c r="AG235" s="22">
        <v>1055</v>
      </c>
      <c r="AH235" s="22">
        <v>12497</v>
      </c>
      <c r="AI235" s="22">
        <v>178804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</row>
    <row r="236" spans="1:40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480</v>
      </c>
      <c r="H236" s="22">
        <v>6667</v>
      </c>
      <c r="I236" s="22">
        <v>0</v>
      </c>
      <c r="J236" s="22">
        <v>0</v>
      </c>
      <c r="K236" s="22">
        <v>0</v>
      </c>
      <c r="L236" s="22">
        <v>0</v>
      </c>
      <c r="M236" s="22">
        <v>7147</v>
      </c>
      <c r="N236" s="22">
        <v>0</v>
      </c>
      <c r="O236" s="22">
        <v>2081</v>
      </c>
      <c r="P236" s="22">
        <v>0</v>
      </c>
      <c r="Q236" s="22">
        <v>0</v>
      </c>
      <c r="R236" s="22">
        <v>0</v>
      </c>
      <c r="S236" s="22">
        <v>0</v>
      </c>
      <c r="T236" s="22">
        <v>9228</v>
      </c>
      <c r="U236" s="22">
        <v>70129</v>
      </c>
      <c r="V236" s="22">
        <v>0</v>
      </c>
      <c r="W236" s="22">
        <v>118320</v>
      </c>
      <c r="X236" s="22">
        <v>22426</v>
      </c>
      <c r="Y236" s="22">
        <v>0</v>
      </c>
      <c r="Z236" s="22">
        <v>0</v>
      </c>
      <c r="AA236" s="22">
        <v>0</v>
      </c>
      <c r="AB236" s="22">
        <v>0</v>
      </c>
      <c r="AC236" s="22">
        <v>210875</v>
      </c>
      <c r="AD236" s="22">
        <v>43902</v>
      </c>
      <c r="AE236" s="22">
        <v>6631</v>
      </c>
      <c r="AF236" s="22">
        <v>0</v>
      </c>
      <c r="AG236" s="22">
        <v>2039</v>
      </c>
      <c r="AH236" s="22">
        <v>5102</v>
      </c>
      <c r="AI236" s="22">
        <v>268549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</row>
    <row r="237" spans="1:40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237508</v>
      </c>
      <c r="F237" s="22">
        <v>0</v>
      </c>
      <c r="G237" s="22">
        <v>397303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634811</v>
      </c>
      <c r="N237" s="22">
        <v>705301</v>
      </c>
      <c r="O237" s="22">
        <v>64268</v>
      </c>
      <c r="P237" s="22">
        <v>10500</v>
      </c>
      <c r="Q237" s="22">
        <v>0</v>
      </c>
      <c r="R237" s="22">
        <v>0</v>
      </c>
      <c r="S237" s="22">
        <v>0</v>
      </c>
      <c r="T237" s="22">
        <v>1414880</v>
      </c>
      <c r="U237" s="22">
        <v>19301</v>
      </c>
      <c r="V237" s="22">
        <v>0</v>
      </c>
      <c r="W237" s="22">
        <v>73406</v>
      </c>
      <c r="X237" s="22">
        <v>33484</v>
      </c>
      <c r="Y237" s="22">
        <v>0</v>
      </c>
      <c r="Z237" s="22">
        <v>0</v>
      </c>
      <c r="AA237" s="22">
        <v>0</v>
      </c>
      <c r="AB237" s="22">
        <v>0</v>
      </c>
      <c r="AC237" s="22">
        <v>126191</v>
      </c>
      <c r="AD237" s="22">
        <v>16536</v>
      </c>
      <c r="AE237" s="22">
        <v>27304</v>
      </c>
      <c r="AF237" s="22">
        <v>0</v>
      </c>
      <c r="AG237" s="22">
        <v>7361</v>
      </c>
      <c r="AH237" s="22">
        <v>0</v>
      </c>
      <c r="AI237" s="22">
        <v>177392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</row>
    <row r="238" spans="1:40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1531275</v>
      </c>
      <c r="F238" s="22">
        <v>0</v>
      </c>
      <c r="G238" s="22">
        <v>0</v>
      </c>
      <c r="H238" s="22">
        <v>117790</v>
      </c>
      <c r="I238" s="22">
        <v>0</v>
      </c>
      <c r="J238" s="22">
        <v>0</v>
      </c>
      <c r="K238" s="22">
        <v>0</v>
      </c>
      <c r="L238" s="22">
        <v>0</v>
      </c>
      <c r="M238" s="22">
        <v>1649065</v>
      </c>
      <c r="N238" s="22">
        <v>0</v>
      </c>
      <c r="O238" s="22">
        <v>0</v>
      </c>
      <c r="P238" s="22">
        <v>7060</v>
      </c>
      <c r="Q238" s="22">
        <v>0</v>
      </c>
      <c r="R238" s="22">
        <v>0</v>
      </c>
      <c r="S238" s="22">
        <v>0</v>
      </c>
      <c r="T238" s="22">
        <v>1656125</v>
      </c>
      <c r="U238" s="22">
        <v>140717</v>
      </c>
      <c r="V238" s="22">
        <v>0</v>
      </c>
      <c r="W238" s="22">
        <v>37693</v>
      </c>
      <c r="X238" s="22">
        <v>27410</v>
      </c>
      <c r="Y238" s="22">
        <v>11704</v>
      </c>
      <c r="Z238" s="22">
        <v>0</v>
      </c>
      <c r="AA238" s="22">
        <v>0</v>
      </c>
      <c r="AB238" s="22">
        <v>0</v>
      </c>
      <c r="AC238" s="22">
        <v>217524</v>
      </c>
      <c r="AD238" s="22">
        <v>21938</v>
      </c>
      <c r="AE238" s="22">
        <v>49565</v>
      </c>
      <c r="AF238" s="22">
        <v>0</v>
      </c>
      <c r="AG238" s="22">
        <v>0</v>
      </c>
      <c r="AH238" s="22">
        <v>16481</v>
      </c>
      <c r="AI238" s="22">
        <v>305508</v>
      </c>
      <c r="AJ238" s="22">
        <v>0</v>
      </c>
      <c r="AK238" s="22">
        <v>0</v>
      </c>
      <c r="AL238" s="22">
        <v>0</v>
      </c>
      <c r="AM238" s="22">
        <v>0</v>
      </c>
      <c r="AN238" s="22"/>
    </row>
    <row r="239" spans="1:40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544741</v>
      </c>
      <c r="F239" s="22">
        <v>0</v>
      </c>
      <c r="G239" s="22">
        <v>61882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606623</v>
      </c>
      <c r="N239" s="22">
        <v>61975</v>
      </c>
      <c r="O239" s="22">
        <v>0</v>
      </c>
      <c r="P239" s="22">
        <v>172763</v>
      </c>
      <c r="Q239" s="22">
        <v>0</v>
      </c>
      <c r="R239" s="22">
        <v>0</v>
      </c>
      <c r="S239" s="22">
        <v>125327</v>
      </c>
      <c r="T239" s="22">
        <v>966688</v>
      </c>
      <c r="U239" s="22">
        <v>202218</v>
      </c>
      <c r="V239" s="22">
        <v>0</v>
      </c>
      <c r="W239" s="22">
        <v>7758</v>
      </c>
      <c r="X239" s="22">
        <v>32131</v>
      </c>
      <c r="Y239" s="22">
        <v>409</v>
      </c>
      <c r="Z239" s="22">
        <v>0</v>
      </c>
      <c r="AA239" s="22">
        <v>0</v>
      </c>
      <c r="AB239" s="22">
        <v>0</v>
      </c>
      <c r="AC239" s="22">
        <v>242516</v>
      </c>
      <c r="AD239" s="22">
        <v>50592</v>
      </c>
      <c r="AE239" s="22">
        <v>97801</v>
      </c>
      <c r="AF239" s="22">
        <v>0</v>
      </c>
      <c r="AG239" s="22">
        <v>49140</v>
      </c>
      <c r="AH239" s="22">
        <v>61202</v>
      </c>
      <c r="AI239" s="22">
        <v>501251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</row>
    <row r="240" spans="1:40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21301</v>
      </c>
      <c r="H240" s="22">
        <v>508848</v>
      </c>
      <c r="I240" s="22">
        <v>0</v>
      </c>
      <c r="J240" s="22">
        <v>0</v>
      </c>
      <c r="K240" s="22">
        <v>0</v>
      </c>
      <c r="L240" s="22">
        <v>0</v>
      </c>
      <c r="M240" s="22">
        <v>530149</v>
      </c>
      <c r="N240" s="22">
        <v>0</v>
      </c>
      <c r="O240" s="22">
        <v>53500</v>
      </c>
      <c r="P240" s="22">
        <v>202161</v>
      </c>
      <c r="Q240" s="22">
        <v>0</v>
      </c>
      <c r="R240" s="22">
        <v>63048</v>
      </c>
      <c r="S240" s="22">
        <v>0</v>
      </c>
      <c r="T240" s="22">
        <v>848858</v>
      </c>
      <c r="U240" s="22">
        <v>168932</v>
      </c>
      <c r="V240" s="22">
        <v>0</v>
      </c>
      <c r="W240" s="22">
        <v>15221</v>
      </c>
      <c r="X240" s="22">
        <v>40236</v>
      </c>
      <c r="Y240" s="22">
        <v>0</v>
      </c>
      <c r="Z240" s="22">
        <v>0</v>
      </c>
      <c r="AA240" s="22">
        <v>0</v>
      </c>
      <c r="AB240" s="22">
        <v>0</v>
      </c>
      <c r="AC240" s="22">
        <v>224389</v>
      </c>
      <c r="AD240" s="22">
        <v>23930</v>
      </c>
      <c r="AE240" s="22">
        <v>10763</v>
      </c>
      <c r="AF240" s="22">
        <v>0</v>
      </c>
      <c r="AG240" s="22">
        <v>12025</v>
      </c>
      <c r="AH240" s="22">
        <v>21318</v>
      </c>
      <c r="AI240" s="22">
        <v>292425</v>
      </c>
      <c r="AJ240" s="22">
        <v>0</v>
      </c>
      <c r="AK240" s="22">
        <v>0</v>
      </c>
      <c r="AL240" s="22">
        <v>0</v>
      </c>
      <c r="AM240" s="22">
        <v>0</v>
      </c>
      <c r="AN240" s="22"/>
    </row>
    <row r="241" spans="1:40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168981</v>
      </c>
      <c r="F241" s="22">
        <v>0</v>
      </c>
      <c r="G241" s="22">
        <v>126736</v>
      </c>
      <c r="H241" s="22">
        <v>126735</v>
      </c>
      <c r="I241" s="22">
        <v>0</v>
      </c>
      <c r="J241" s="22">
        <v>0</v>
      </c>
      <c r="K241" s="22">
        <v>0</v>
      </c>
      <c r="L241" s="22">
        <v>0</v>
      </c>
      <c r="M241" s="22">
        <v>422452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422452</v>
      </c>
      <c r="U241" s="22">
        <v>45732</v>
      </c>
      <c r="V241" s="22">
        <v>0</v>
      </c>
      <c r="W241" s="22">
        <v>86981</v>
      </c>
      <c r="X241" s="22">
        <v>112241</v>
      </c>
      <c r="Y241" s="22">
        <v>10966</v>
      </c>
      <c r="Z241" s="22">
        <v>0</v>
      </c>
      <c r="AA241" s="22">
        <v>20041</v>
      </c>
      <c r="AB241" s="22">
        <v>0</v>
      </c>
      <c r="AC241" s="22">
        <v>275961</v>
      </c>
      <c r="AD241" s="22">
        <v>39314</v>
      </c>
      <c r="AE241" s="22">
        <v>13134</v>
      </c>
      <c r="AF241" s="22">
        <v>0</v>
      </c>
      <c r="AG241" s="22">
        <v>23074</v>
      </c>
      <c r="AH241" s="22">
        <v>4200</v>
      </c>
      <c r="AI241" s="22">
        <v>355683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</row>
    <row r="242" spans="1:40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44162</v>
      </c>
      <c r="I242" s="22">
        <v>0</v>
      </c>
      <c r="J242" s="22">
        <v>0</v>
      </c>
      <c r="K242" s="22">
        <v>0</v>
      </c>
      <c r="L242" s="22">
        <v>0</v>
      </c>
      <c r="M242" s="22">
        <v>44162</v>
      </c>
      <c r="N242" s="22">
        <v>0</v>
      </c>
      <c r="O242" s="22">
        <v>0</v>
      </c>
      <c r="P242" s="22">
        <v>0</v>
      </c>
      <c r="Q242" s="22">
        <v>0</v>
      </c>
      <c r="R242" s="22">
        <v>6205</v>
      </c>
      <c r="S242" s="22">
        <v>0</v>
      </c>
      <c r="T242" s="22">
        <v>50367</v>
      </c>
      <c r="U242" s="22">
        <v>34918</v>
      </c>
      <c r="V242" s="22">
        <v>0</v>
      </c>
      <c r="W242" s="22">
        <v>56767</v>
      </c>
      <c r="X242" s="22">
        <v>20721</v>
      </c>
      <c r="Y242" s="22">
        <v>0</v>
      </c>
      <c r="Z242" s="22">
        <v>0</v>
      </c>
      <c r="AA242" s="22">
        <v>0</v>
      </c>
      <c r="AB242" s="22">
        <v>0</v>
      </c>
      <c r="AC242" s="22">
        <v>112406</v>
      </c>
      <c r="AD242" s="22">
        <v>6056</v>
      </c>
      <c r="AE242" s="22">
        <v>12050</v>
      </c>
      <c r="AF242" s="22">
        <v>0</v>
      </c>
      <c r="AG242" s="22">
        <v>675</v>
      </c>
      <c r="AH242" s="22">
        <v>0</v>
      </c>
      <c r="AI242" s="22">
        <v>131187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</row>
    <row r="243" spans="1:40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226356</v>
      </c>
      <c r="F243" s="22">
        <v>0</v>
      </c>
      <c r="G243" s="22">
        <v>25021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251377</v>
      </c>
      <c r="N243" s="22">
        <v>0</v>
      </c>
      <c r="O243" s="22">
        <v>86692</v>
      </c>
      <c r="P243" s="22">
        <v>60645</v>
      </c>
      <c r="Q243" s="22">
        <v>0</v>
      </c>
      <c r="R243" s="22">
        <v>0</v>
      </c>
      <c r="S243" s="22">
        <v>0</v>
      </c>
      <c r="T243" s="22">
        <v>398714</v>
      </c>
      <c r="U243" s="22">
        <v>148401</v>
      </c>
      <c r="V243" s="22">
        <v>0</v>
      </c>
      <c r="W243" s="22">
        <v>35941</v>
      </c>
      <c r="X243" s="22">
        <v>40718</v>
      </c>
      <c r="Y243" s="22">
        <v>4334</v>
      </c>
      <c r="Z243" s="22">
        <v>0</v>
      </c>
      <c r="AA243" s="22">
        <v>0</v>
      </c>
      <c r="AB243" s="22">
        <v>0</v>
      </c>
      <c r="AC243" s="22">
        <v>229394</v>
      </c>
      <c r="AD243" s="22">
        <v>122228</v>
      </c>
      <c r="AE243" s="22">
        <v>84217</v>
      </c>
      <c r="AF243" s="22">
        <v>0</v>
      </c>
      <c r="AG243" s="22">
        <v>35740</v>
      </c>
      <c r="AH243" s="22">
        <v>4325</v>
      </c>
      <c r="AI243" s="22">
        <v>475904</v>
      </c>
      <c r="AJ243" s="22">
        <v>0</v>
      </c>
      <c r="AK243" s="22">
        <v>0</v>
      </c>
      <c r="AL243" s="22">
        <v>0</v>
      </c>
      <c r="AM243" s="22">
        <v>0</v>
      </c>
      <c r="AN243" s="22"/>
    </row>
    <row r="244" spans="1:40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223301</v>
      </c>
      <c r="F244" s="22">
        <v>0</v>
      </c>
      <c r="G244" s="22">
        <v>100300</v>
      </c>
      <c r="H244" s="22">
        <v>0</v>
      </c>
      <c r="I244" s="22">
        <v>17250</v>
      </c>
      <c r="J244" s="22">
        <v>0</v>
      </c>
      <c r="K244" s="22">
        <v>0</v>
      </c>
      <c r="L244" s="22">
        <v>0</v>
      </c>
      <c r="M244" s="22">
        <v>340851</v>
      </c>
      <c r="N244" s="22">
        <v>18293</v>
      </c>
      <c r="O244" s="22">
        <v>0</v>
      </c>
      <c r="P244" s="22">
        <v>0</v>
      </c>
      <c r="Q244" s="22">
        <v>8660</v>
      </c>
      <c r="R244" s="22">
        <v>0</v>
      </c>
      <c r="S244" s="22">
        <v>0</v>
      </c>
      <c r="T244" s="22">
        <v>367804</v>
      </c>
      <c r="U244" s="22">
        <v>131100</v>
      </c>
      <c r="V244" s="22">
        <v>0</v>
      </c>
      <c r="W244" s="22">
        <v>21105</v>
      </c>
      <c r="X244" s="22">
        <v>112395</v>
      </c>
      <c r="Y244" s="22">
        <v>23715</v>
      </c>
      <c r="Z244" s="22">
        <v>0</v>
      </c>
      <c r="AA244" s="22">
        <v>0</v>
      </c>
      <c r="AB244" s="22">
        <v>0</v>
      </c>
      <c r="AC244" s="22">
        <v>288315</v>
      </c>
      <c r="AD244" s="22">
        <v>53870</v>
      </c>
      <c r="AE244" s="22">
        <v>12706</v>
      </c>
      <c r="AF244" s="22">
        <v>0</v>
      </c>
      <c r="AG244" s="22">
        <v>30417</v>
      </c>
      <c r="AH244" s="22">
        <v>11042</v>
      </c>
      <c r="AI244" s="22">
        <v>396350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</row>
    <row r="245" spans="1:40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0</v>
      </c>
      <c r="G245" s="22">
        <v>198204</v>
      </c>
      <c r="H245" s="22">
        <v>110763</v>
      </c>
      <c r="I245" s="22">
        <v>0</v>
      </c>
      <c r="J245" s="22">
        <v>0</v>
      </c>
      <c r="K245" s="22">
        <v>0</v>
      </c>
      <c r="L245" s="22">
        <v>0</v>
      </c>
      <c r="M245" s="22">
        <v>308967</v>
      </c>
      <c r="N245" s="22">
        <v>0</v>
      </c>
      <c r="O245" s="22">
        <v>29397</v>
      </c>
      <c r="P245" s="22">
        <v>106389</v>
      </c>
      <c r="Q245" s="22">
        <v>0</v>
      </c>
      <c r="R245" s="22">
        <v>42585</v>
      </c>
      <c r="S245" s="22">
        <v>0</v>
      </c>
      <c r="T245" s="22">
        <v>487338</v>
      </c>
      <c r="U245" s="22">
        <v>59239</v>
      </c>
      <c r="V245" s="22">
        <v>0</v>
      </c>
      <c r="W245" s="22">
        <v>47628</v>
      </c>
      <c r="X245" s="22">
        <v>18327</v>
      </c>
      <c r="Y245" s="22">
        <v>0</v>
      </c>
      <c r="Z245" s="22">
        <v>0</v>
      </c>
      <c r="AA245" s="22">
        <v>0</v>
      </c>
      <c r="AB245" s="22">
        <v>0</v>
      </c>
      <c r="AC245" s="22">
        <v>125194</v>
      </c>
      <c r="AD245" s="22">
        <v>16941</v>
      </c>
      <c r="AE245" s="22">
        <v>9993</v>
      </c>
      <c r="AF245" s="22">
        <v>0</v>
      </c>
      <c r="AG245" s="22">
        <v>0</v>
      </c>
      <c r="AH245" s="22">
        <v>0</v>
      </c>
      <c r="AI245" s="22">
        <v>152128</v>
      </c>
      <c r="AJ245" s="22">
        <v>0</v>
      </c>
      <c r="AK245" s="22">
        <v>0</v>
      </c>
      <c r="AL245" s="22">
        <v>0</v>
      </c>
      <c r="AM245" s="22">
        <v>0</v>
      </c>
      <c r="AN245" s="22"/>
    </row>
    <row r="246" spans="1:40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89125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89125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4762</v>
      </c>
      <c r="T246" s="22">
        <v>93887</v>
      </c>
      <c r="U246" s="22">
        <v>29326</v>
      </c>
      <c r="V246" s="22">
        <v>0</v>
      </c>
      <c r="W246" s="22">
        <v>49348</v>
      </c>
      <c r="X246" s="22">
        <v>26620</v>
      </c>
      <c r="Y246" s="22">
        <v>0</v>
      </c>
      <c r="Z246" s="22">
        <v>0</v>
      </c>
      <c r="AA246" s="22">
        <v>0</v>
      </c>
      <c r="AB246" s="22">
        <v>0</v>
      </c>
      <c r="AC246" s="22">
        <v>105294</v>
      </c>
      <c r="AD246" s="22">
        <v>2525</v>
      </c>
      <c r="AE246" s="22">
        <v>2594</v>
      </c>
      <c r="AF246" s="22">
        <v>0</v>
      </c>
      <c r="AG246" s="22">
        <v>1523</v>
      </c>
      <c r="AH246" s="22">
        <v>15005</v>
      </c>
      <c r="AI246" s="22">
        <v>126941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</row>
    <row r="247" spans="1:40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148696</v>
      </c>
      <c r="F247" s="22">
        <v>0</v>
      </c>
      <c r="G247" s="22">
        <v>139816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288512</v>
      </c>
      <c r="N247" s="22">
        <v>0</v>
      </c>
      <c r="O247" s="22">
        <v>0</v>
      </c>
      <c r="P247" s="22">
        <v>96931</v>
      </c>
      <c r="Q247" s="22">
        <v>25000</v>
      </c>
      <c r="R247" s="22">
        <v>0</v>
      </c>
      <c r="S247" s="22">
        <v>0</v>
      </c>
      <c r="T247" s="22">
        <v>410443</v>
      </c>
      <c r="U247" s="22">
        <v>27934</v>
      </c>
      <c r="V247" s="22">
        <v>0</v>
      </c>
      <c r="W247" s="22">
        <v>73320</v>
      </c>
      <c r="X247" s="22">
        <v>1192</v>
      </c>
      <c r="Y247" s="22">
        <v>0</v>
      </c>
      <c r="Z247" s="22">
        <v>0</v>
      </c>
      <c r="AA247" s="22">
        <v>0</v>
      </c>
      <c r="AB247" s="22">
        <v>0</v>
      </c>
      <c r="AC247" s="22">
        <v>102446</v>
      </c>
      <c r="AD247" s="22">
        <v>51431</v>
      </c>
      <c r="AE247" s="22">
        <v>17020</v>
      </c>
      <c r="AF247" s="22">
        <v>0</v>
      </c>
      <c r="AG247" s="22">
        <v>0</v>
      </c>
      <c r="AH247" s="22">
        <v>37329</v>
      </c>
      <c r="AI247" s="22">
        <v>208226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</row>
    <row r="248" spans="1:40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783880</v>
      </c>
      <c r="F248" s="22">
        <v>0</v>
      </c>
      <c r="G248" s="22">
        <v>309224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1093104</v>
      </c>
      <c r="N248" s="22">
        <v>266382</v>
      </c>
      <c r="O248" s="22">
        <v>29301</v>
      </c>
      <c r="P248" s="22">
        <v>96722</v>
      </c>
      <c r="Q248" s="22">
        <v>0</v>
      </c>
      <c r="R248" s="22">
        <v>159147</v>
      </c>
      <c r="S248" s="22">
        <v>16664</v>
      </c>
      <c r="T248" s="22">
        <v>1661320</v>
      </c>
      <c r="U248" s="22">
        <v>202306</v>
      </c>
      <c r="V248" s="22">
        <v>0</v>
      </c>
      <c r="W248" s="22">
        <v>0</v>
      </c>
      <c r="X248" s="22">
        <v>445003</v>
      </c>
      <c r="Y248" s="22">
        <v>0</v>
      </c>
      <c r="Z248" s="22">
        <v>0</v>
      </c>
      <c r="AA248" s="22">
        <v>0</v>
      </c>
      <c r="AB248" s="22">
        <v>0</v>
      </c>
      <c r="AC248" s="22">
        <v>647309</v>
      </c>
      <c r="AD248" s="22">
        <v>20860</v>
      </c>
      <c r="AE248" s="22">
        <v>27703</v>
      </c>
      <c r="AF248" s="22">
        <v>0</v>
      </c>
      <c r="AG248" s="22">
        <v>6392</v>
      </c>
      <c r="AH248" s="22">
        <v>9800</v>
      </c>
      <c r="AI248" s="22">
        <v>712064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</row>
    <row r="249" spans="1:40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108615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108615</v>
      </c>
      <c r="N249" s="22">
        <v>100022</v>
      </c>
      <c r="O249" s="22">
        <v>0</v>
      </c>
      <c r="P249" s="22">
        <v>115000</v>
      </c>
      <c r="Q249" s="22">
        <v>0</v>
      </c>
      <c r="R249" s="22">
        <v>0</v>
      </c>
      <c r="S249" s="22">
        <v>0</v>
      </c>
      <c r="T249" s="22">
        <v>323637</v>
      </c>
      <c r="U249" s="22">
        <v>61220</v>
      </c>
      <c r="V249" s="22">
        <v>0</v>
      </c>
      <c r="W249" s="22">
        <v>87909</v>
      </c>
      <c r="X249" s="22">
        <v>25162</v>
      </c>
      <c r="Y249" s="22">
        <v>0</v>
      </c>
      <c r="Z249" s="22">
        <v>0</v>
      </c>
      <c r="AA249" s="22">
        <v>0</v>
      </c>
      <c r="AB249" s="22">
        <v>0</v>
      </c>
      <c r="AC249" s="22">
        <v>174291</v>
      </c>
      <c r="AD249" s="22">
        <v>5502</v>
      </c>
      <c r="AE249" s="22">
        <v>19733</v>
      </c>
      <c r="AF249" s="22">
        <v>0</v>
      </c>
      <c r="AG249" s="22">
        <v>289</v>
      </c>
      <c r="AH249" s="22">
        <v>10866</v>
      </c>
      <c r="AI249" s="22">
        <v>210681</v>
      </c>
      <c r="AJ249" s="22">
        <v>0</v>
      </c>
      <c r="AK249" s="22">
        <v>0</v>
      </c>
      <c r="AL249" s="22">
        <v>0</v>
      </c>
      <c r="AM249" s="22">
        <v>0</v>
      </c>
      <c r="AN249" s="22"/>
    </row>
    <row r="250" spans="1:40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48974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48974</v>
      </c>
      <c r="N250" s="22">
        <v>0</v>
      </c>
      <c r="O250" s="22">
        <v>0</v>
      </c>
      <c r="P250" s="22">
        <v>62792</v>
      </c>
      <c r="Q250" s="22">
        <v>0</v>
      </c>
      <c r="R250" s="22">
        <v>0</v>
      </c>
      <c r="S250" s="22">
        <v>0</v>
      </c>
      <c r="T250" s="22">
        <v>111766</v>
      </c>
      <c r="U250" s="22">
        <v>94417</v>
      </c>
      <c r="V250" s="22">
        <v>0</v>
      </c>
      <c r="W250" s="22">
        <v>615545</v>
      </c>
      <c r="X250" s="22">
        <v>13746</v>
      </c>
      <c r="Y250" s="22">
        <v>0</v>
      </c>
      <c r="Z250" s="22">
        <v>0</v>
      </c>
      <c r="AA250" s="22">
        <v>0</v>
      </c>
      <c r="AB250" s="22">
        <v>0</v>
      </c>
      <c r="AC250" s="22">
        <v>723708</v>
      </c>
      <c r="AD250" s="22">
        <v>18573</v>
      </c>
      <c r="AE250" s="22">
        <v>21915</v>
      </c>
      <c r="AF250" s="22">
        <v>0</v>
      </c>
      <c r="AG250" s="22">
        <v>0</v>
      </c>
      <c r="AH250" s="22">
        <v>60100</v>
      </c>
      <c r="AI250" s="22">
        <v>824296</v>
      </c>
      <c r="AJ250" s="22">
        <v>0</v>
      </c>
      <c r="AK250" s="22">
        <v>0</v>
      </c>
      <c r="AL250" s="22">
        <v>0</v>
      </c>
      <c r="AM250" s="22">
        <v>0</v>
      </c>
      <c r="AN250" s="22"/>
    </row>
    <row r="251" spans="1:40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-81200</v>
      </c>
      <c r="O251" s="22">
        <v>0</v>
      </c>
      <c r="P251" s="22">
        <v>229780</v>
      </c>
      <c r="Q251" s="22">
        <v>0</v>
      </c>
      <c r="R251" s="22">
        <v>17143</v>
      </c>
      <c r="S251" s="22">
        <v>0</v>
      </c>
      <c r="T251" s="22">
        <v>165723</v>
      </c>
      <c r="U251" s="22">
        <v>40669</v>
      </c>
      <c r="V251" s="22">
        <v>0</v>
      </c>
      <c r="W251" s="22">
        <v>19542</v>
      </c>
      <c r="X251" s="22">
        <v>7073</v>
      </c>
      <c r="Y251" s="22">
        <v>0</v>
      </c>
      <c r="Z251" s="22">
        <v>0</v>
      </c>
      <c r="AA251" s="22">
        <v>0</v>
      </c>
      <c r="AB251" s="22">
        <v>0</v>
      </c>
      <c r="AC251" s="22">
        <v>67284</v>
      </c>
      <c r="AD251" s="22">
        <v>30198</v>
      </c>
      <c r="AE251" s="22">
        <v>24616</v>
      </c>
      <c r="AF251" s="22">
        <v>0</v>
      </c>
      <c r="AG251" s="22">
        <v>4455</v>
      </c>
      <c r="AH251" s="22">
        <v>1902</v>
      </c>
      <c r="AI251" s="22">
        <v>128455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</row>
    <row r="252" spans="1:40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276438</v>
      </c>
      <c r="F252" s="22">
        <v>0</v>
      </c>
      <c r="G252" s="22">
        <v>0</v>
      </c>
      <c r="H252" s="22">
        <v>0</v>
      </c>
      <c r="I252" s="22">
        <v>20114</v>
      </c>
      <c r="J252" s="22">
        <v>0</v>
      </c>
      <c r="K252" s="22">
        <v>0</v>
      </c>
      <c r="L252" s="22">
        <v>0</v>
      </c>
      <c r="M252" s="22">
        <v>296552</v>
      </c>
      <c r="N252" s="22">
        <v>33074</v>
      </c>
      <c r="O252" s="22">
        <v>0</v>
      </c>
      <c r="P252" s="22">
        <v>40749</v>
      </c>
      <c r="Q252" s="22">
        <v>0</v>
      </c>
      <c r="R252" s="22">
        <v>8898</v>
      </c>
      <c r="S252" s="22">
        <v>0</v>
      </c>
      <c r="T252" s="22">
        <v>379273</v>
      </c>
      <c r="U252" s="22">
        <v>75535</v>
      </c>
      <c r="V252" s="22">
        <v>0</v>
      </c>
      <c r="W252" s="22">
        <v>45450</v>
      </c>
      <c r="X252" s="22">
        <v>27266</v>
      </c>
      <c r="Y252" s="22">
        <v>14751</v>
      </c>
      <c r="Z252" s="22">
        <v>0</v>
      </c>
      <c r="AA252" s="22">
        <v>0</v>
      </c>
      <c r="AB252" s="22">
        <v>0</v>
      </c>
      <c r="AC252" s="22">
        <v>163002</v>
      </c>
      <c r="AD252" s="22">
        <v>4123</v>
      </c>
      <c r="AE252" s="22">
        <v>28545</v>
      </c>
      <c r="AF252" s="22">
        <v>0</v>
      </c>
      <c r="AG252" s="22">
        <v>26163</v>
      </c>
      <c r="AH252" s="22">
        <v>1250</v>
      </c>
      <c r="AI252" s="22">
        <v>223083</v>
      </c>
      <c r="AJ252" s="22">
        <v>0</v>
      </c>
      <c r="AK252" s="22">
        <v>0</v>
      </c>
      <c r="AL252" s="22">
        <v>0</v>
      </c>
      <c r="AM252" s="22">
        <v>0</v>
      </c>
      <c r="AN252" s="22"/>
    </row>
    <row r="253" spans="1:40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2214120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2214120</v>
      </c>
      <c r="N253" s="22">
        <v>0</v>
      </c>
      <c r="O253" s="22">
        <v>59652</v>
      </c>
      <c r="P253" s="22">
        <v>0</v>
      </c>
      <c r="Q253" s="22">
        <v>0</v>
      </c>
      <c r="R253" s="22">
        <v>3650</v>
      </c>
      <c r="S253" s="22">
        <v>0</v>
      </c>
      <c r="T253" s="22">
        <v>2277422</v>
      </c>
      <c r="U253" s="22">
        <v>156793</v>
      </c>
      <c r="V253" s="22">
        <v>0</v>
      </c>
      <c r="W253" s="22">
        <v>79376</v>
      </c>
      <c r="X253" s="22">
        <v>44427</v>
      </c>
      <c r="Y253" s="22">
        <v>0</v>
      </c>
      <c r="Z253" s="22">
        <v>0</v>
      </c>
      <c r="AA253" s="22">
        <v>0</v>
      </c>
      <c r="AB253" s="22">
        <v>0</v>
      </c>
      <c r="AC253" s="22">
        <v>280596</v>
      </c>
      <c r="AD253" s="22">
        <v>124746</v>
      </c>
      <c r="AE253" s="22">
        <v>41842</v>
      </c>
      <c r="AF253" s="22">
        <v>0</v>
      </c>
      <c r="AG253" s="22">
        <v>99053</v>
      </c>
      <c r="AH253" s="22">
        <v>0</v>
      </c>
      <c r="AI253" s="22">
        <v>546237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</row>
    <row r="254" spans="1:40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392520</v>
      </c>
      <c r="F254" s="22">
        <v>0</v>
      </c>
      <c r="G254" s="22">
        <v>761839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1154359</v>
      </c>
      <c r="N254" s="22">
        <v>0</v>
      </c>
      <c r="O254" s="22">
        <v>3774</v>
      </c>
      <c r="P254" s="22">
        <v>0</v>
      </c>
      <c r="Q254" s="22">
        <v>0</v>
      </c>
      <c r="R254" s="22">
        <v>0</v>
      </c>
      <c r="S254" s="22">
        <v>0</v>
      </c>
      <c r="T254" s="22">
        <v>1158133</v>
      </c>
      <c r="U254" s="22">
        <v>201955</v>
      </c>
      <c r="V254" s="22">
        <v>0</v>
      </c>
      <c r="W254" s="22">
        <v>48498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250453</v>
      </c>
      <c r="AD254" s="22">
        <v>42722</v>
      </c>
      <c r="AE254" s="22">
        <v>11374</v>
      </c>
      <c r="AF254" s="22">
        <v>0</v>
      </c>
      <c r="AG254" s="22">
        <v>24375</v>
      </c>
      <c r="AH254" s="22">
        <v>2385</v>
      </c>
      <c r="AI254" s="22">
        <v>331309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</row>
    <row r="255" spans="1:40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112959</v>
      </c>
      <c r="F255" s="22">
        <v>0</v>
      </c>
      <c r="G255" s="22">
        <v>0</v>
      </c>
      <c r="H255" s="22">
        <v>260002</v>
      </c>
      <c r="I255" s="22">
        <v>0</v>
      </c>
      <c r="J255" s="22">
        <v>0</v>
      </c>
      <c r="K255" s="22">
        <v>0</v>
      </c>
      <c r="L255" s="22">
        <v>0</v>
      </c>
      <c r="M255" s="22">
        <v>372961</v>
      </c>
      <c r="N255" s="22">
        <v>13440</v>
      </c>
      <c r="O255" s="22">
        <v>4675</v>
      </c>
      <c r="P255" s="22">
        <v>0</v>
      </c>
      <c r="Q255" s="22">
        <v>0</v>
      </c>
      <c r="R255" s="22">
        <v>0</v>
      </c>
      <c r="S255" s="22">
        <v>0</v>
      </c>
      <c r="T255" s="22">
        <v>391076</v>
      </c>
      <c r="U255" s="22">
        <v>163072</v>
      </c>
      <c r="V255" s="22">
        <v>0</v>
      </c>
      <c r="W255" s="22">
        <v>0</v>
      </c>
      <c r="X255" s="22">
        <v>3688</v>
      </c>
      <c r="Y255" s="22">
        <v>0</v>
      </c>
      <c r="Z255" s="22">
        <v>0</v>
      </c>
      <c r="AA255" s="22">
        <v>0</v>
      </c>
      <c r="AB255" s="22">
        <v>0</v>
      </c>
      <c r="AC255" s="22">
        <v>166760</v>
      </c>
      <c r="AD255" s="22">
        <v>30121</v>
      </c>
      <c r="AE255" s="22">
        <v>16228</v>
      </c>
      <c r="AF255" s="22">
        <v>0</v>
      </c>
      <c r="AG255" s="22">
        <v>35238</v>
      </c>
      <c r="AH255" s="22">
        <v>3800</v>
      </c>
      <c r="AI255" s="22">
        <v>252147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</row>
    <row r="256" spans="1:40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23589</v>
      </c>
      <c r="P256" s="22">
        <v>0</v>
      </c>
      <c r="Q256" s="22">
        <v>0</v>
      </c>
      <c r="R256" s="22">
        <v>0</v>
      </c>
      <c r="S256" s="22">
        <v>0</v>
      </c>
      <c r="T256" s="22">
        <v>23589</v>
      </c>
      <c r="U256" s="22">
        <v>101794</v>
      </c>
      <c r="V256" s="22">
        <v>0</v>
      </c>
      <c r="W256" s="22">
        <v>109911</v>
      </c>
      <c r="X256" s="22">
        <v>24652</v>
      </c>
      <c r="Y256" s="22">
        <v>0</v>
      </c>
      <c r="Z256" s="22">
        <v>7028</v>
      </c>
      <c r="AA256" s="22">
        <v>0</v>
      </c>
      <c r="AB256" s="22">
        <v>0</v>
      </c>
      <c r="AC256" s="22">
        <v>243385</v>
      </c>
      <c r="AD256" s="22">
        <v>29258</v>
      </c>
      <c r="AE256" s="22">
        <v>22417</v>
      </c>
      <c r="AF256" s="22">
        <v>0</v>
      </c>
      <c r="AG256" s="22">
        <v>4465</v>
      </c>
      <c r="AH256" s="22">
        <v>30393</v>
      </c>
      <c r="AI256" s="22">
        <v>329918</v>
      </c>
      <c r="AJ256" s="22">
        <v>0</v>
      </c>
      <c r="AK256" s="22">
        <v>0</v>
      </c>
      <c r="AL256" s="22">
        <v>0</v>
      </c>
      <c r="AM256" s="22">
        <v>0</v>
      </c>
      <c r="AN256" s="22"/>
    </row>
    <row r="257" spans="1:40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0</v>
      </c>
      <c r="G257" s="22">
        <v>29821</v>
      </c>
      <c r="H257" s="22">
        <v>2462947</v>
      </c>
      <c r="I257" s="22">
        <v>0</v>
      </c>
      <c r="J257" s="22">
        <v>0</v>
      </c>
      <c r="K257" s="22">
        <v>0</v>
      </c>
      <c r="L257" s="22">
        <v>0</v>
      </c>
      <c r="M257" s="22">
        <v>2492768</v>
      </c>
      <c r="N257" s="22">
        <v>0</v>
      </c>
      <c r="O257" s="22">
        <v>389488</v>
      </c>
      <c r="P257" s="22">
        <v>56458</v>
      </c>
      <c r="Q257" s="22">
        <v>0</v>
      </c>
      <c r="R257" s="22">
        <v>18904</v>
      </c>
      <c r="S257" s="22">
        <v>0</v>
      </c>
      <c r="T257" s="22">
        <v>2957618</v>
      </c>
      <c r="U257" s="22">
        <v>424677</v>
      </c>
      <c r="V257" s="22">
        <v>0</v>
      </c>
      <c r="W257" s="22">
        <v>16373</v>
      </c>
      <c r="X257" s="22">
        <v>21476</v>
      </c>
      <c r="Y257" s="22">
        <v>4375</v>
      </c>
      <c r="Z257" s="22">
        <v>0</v>
      </c>
      <c r="AA257" s="22">
        <v>0</v>
      </c>
      <c r="AB257" s="22">
        <v>0</v>
      </c>
      <c r="AC257" s="22">
        <v>466901</v>
      </c>
      <c r="AD257" s="22">
        <v>99259</v>
      </c>
      <c r="AE257" s="22">
        <v>151989</v>
      </c>
      <c r="AF257" s="22">
        <v>0</v>
      </c>
      <c r="AG257" s="22">
        <v>4793</v>
      </c>
      <c r="AH257" s="22">
        <v>17325</v>
      </c>
      <c r="AI257" s="22">
        <v>740267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</row>
    <row r="258" spans="1:40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151670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151670</v>
      </c>
      <c r="N258" s="22">
        <v>0</v>
      </c>
      <c r="O258" s="22">
        <v>0</v>
      </c>
      <c r="P258" s="22">
        <v>112524</v>
      </c>
      <c r="Q258" s="22">
        <v>0</v>
      </c>
      <c r="R258" s="22">
        <v>0</v>
      </c>
      <c r="S258" s="22">
        <v>0</v>
      </c>
      <c r="T258" s="22">
        <v>264194</v>
      </c>
      <c r="U258" s="22">
        <v>47421</v>
      </c>
      <c r="V258" s="22">
        <v>0</v>
      </c>
      <c r="W258" s="22">
        <v>10327</v>
      </c>
      <c r="X258" s="22">
        <v>15065</v>
      </c>
      <c r="Y258" s="22">
        <v>0</v>
      </c>
      <c r="Z258" s="22">
        <v>0</v>
      </c>
      <c r="AA258" s="22">
        <v>0</v>
      </c>
      <c r="AB258" s="22">
        <v>0</v>
      </c>
      <c r="AC258" s="22">
        <v>72813</v>
      </c>
      <c r="AD258" s="22">
        <v>19889</v>
      </c>
      <c r="AE258" s="22">
        <v>30618</v>
      </c>
      <c r="AF258" s="22">
        <v>0</v>
      </c>
      <c r="AG258" s="22">
        <v>2175</v>
      </c>
      <c r="AH258" s="22">
        <v>27321</v>
      </c>
      <c r="AI258" s="22">
        <v>152816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</row>
    <row r="259" spans="1:40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45000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45000</v>
      </c>
      <c r="N259" s="22">
        <v>213775</v>
      </c>
      <c r="O259" s="22">
        <v>0</v>
      </c>
      <c r="P259" s="22">
        <v>0</v>
      </c>
      <c r="Q259" s="22">
        <v>0</v>
      </c>
      <c r="R259" s="22">
        <v>0</v>
      </c>
      <c r="S259" s="22">
        <v>6500</v>
      </c>
      <c r="T259" s="22">
        <v>265275</v>
      </c>
      <c r="U259" s="22">
        <v>98557</v>
      </c>
      <c r="V259" s="22">
        <v>0</v>
      </c>
      <c r="W259" s="22">
        <v>39944</v>
      </c>
      <c r="X259" s="22">
        <v>20420</v>
      </c>
      <c r="Y259" s="22">
        <v>0</v>
      </c>
      <c r="Z259" s="22">
        <v>0</v>
      </c>
      <c r="AA259" s="22">
        <v>0</v>
      </c>
      <c r="AB259" s="22">
        <v>0</v>
      </c>
      <c r="AC259" s="22">
        <v>158921</v>
      </c>
      <c r="AD259" s="22">
        <v>9130</v>
      </c>
      <c r="AE259" s="22">
        <v>7698</v>
      </c>
      <c r="AF259" s="22">
        <v>0</v>
      </c>
      <c r="AG259" s="22">
        <v>0</v>
      </c>
      <c r="AH259" s="22">
        <v>9798</v>
      </c>
      <c r="AI259" s="22">
        <v>185547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</row>
    <row r="260" spans="1:40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39620</v>
      </c>
      <c r="P260" s="22">
        <v>9787</v>
      </c>
      <c r="Q260" s="22">
        <v>0</v>
      </c>
      <c r="R260" s="22">
        <v>0</v>
      </c>
      <c r="S260" s="22">
        <v>0</v>
      </c>
      <c r="T260" s="22">
        <v>49407</v>
      </c>
      <c r="U260" s="22">
        <v>268250</v>
      </c>
      <c r="V260" s="22">
        <v>0</v>
      </c>
      <c r="W260" s="22">
        <v>47880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316130</v>
      </c>
      <c r="AD260" s="22">
        <v>78931</v>
      </c>
      <c r="AE260" s="22">
        <v>25163</v>
      </c>
      <c r="AF260" s="22">
        <v>0</v>
      </c>
      <c r="AG260" s="22">
        <v>83746</v>
      </c>
      <c r="AH260" s="22">
        <v>11733</v>
      </c>
      <c r="AI260" s="22">
        <v>515703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</row>
    <row r="261" spans="1:40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215827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215827</v>
      </c>
      <c r="N261" s="22">
        <v>0</v>
      </c>
      <c r="O261" s="22">
        <v>40030</v>
      </c>
      <c r="P261" s="22">
        <v>0</v>
      </c>
      <c r="Q261" s="22">
        <v>0</v>
      </c>
      <c r="R261" s="22">
        <v>0</v>
      </c>
      <c r="S261" s="22">
        <v>0</v>
      </c>
      <c r="T261" s="22">
        <v>255857</v>
      </c>
      <c r="U261" s="22">
        <v>75066</v>
      </c>
      <c r="V261" s="22">
        <v>0</v>
      </c>
      <c r="W261" s="22">
        <v>41373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116439</v>
      </c>
      <c r="AD261" s="22">
        <v>49941</v>
      </c>
      <c r="AE261" s="22">
        <v>35887</v>
      </c>
      <c r="AF261" s="22">
        <v>0</v>
      </c>
      <c r="AG261" s="22">
        <v>50</v>
      </c>
      <c r="AH261" s="22">
        <v>8208</v>
      </c>
      <c r="AI261" s="22">
        <v>210525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</row>
    <row r="262" spans="1:40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-57631</v>
      </c>
      <c r="O262" s="22">
        <v>286639</v>
      </c>
      <c r="P262" s="22">
        <v>135200</v>
      </c>
      <c r="Q262" s="22">
        <v>0</v>
      </c>
      <c r="R262" s="22">
        <v>0</v>
      </c>
      <c r="S262" s="22">
        <v>0</v>
      </c>
      <c r="T262" s="22">
        <v>364208</v>
      </c>
      <c r="U262" s="22">
        <v>102923</v>
      </c>
      <c r="V262" s="22">
        <v>0</v>
      </c>
      <c r="W262" s="22">
        <v>3923</v>
      </c>
      <c r="X262" s="22">
        <v>6056</v>
      </c>
      <c r="Y262" s="22">
        <v>0</v>
      </c>
      <c r="Z262" s="22">
        <v>0</v>
      </c>
      <c r="AA262" s="22">
        <v>0</v>
      </c>
      <c r="AB262" s="22">
        <v>0</v>
      </c>
      <c r="AC262" s="22">
        <v>112902</v>
      </c>
      <c r="AD262" s="22">
        <v>44093</v>
      </c>
      <c r="AE262" s="22">
        <v>13009</v>
      </c>
      <c r="AF262" s="22">
        <v>0</v>
      </c>
      <c r="AG262" s="22">
        <v>302</v>
      </c>
      <c r="AH262" s="22">
        <v>0</v>
      </c>
      <c r="AI262" s="22">
        <v>170306</v>
      </c>
      <c r="AJ262" s="22">
        <v>0</v>
      </c>
      <c r="AK262" s="22">
        <v>0</v>
      </c>
      <c r="AL262" s="22">
        <v>0</v>
      </c>
      <c r="AM262" s="22">
        <v>0</v>
      </c>
      <c r="AN262" s="22"/>
    </row>
    <row r="263" spans="1:40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98150</v>
      </c>
      <c r="F263" s="22">
        <v>0</v>
      </c>
      <c r="G263" s="22">
        <v>0</v>
      </c>
      <c r="H263" s="22">
        <v>142008</v>
      </c>
      <c r="I263" s="22">
        <v>0</v>
      </c>
      <c r="J263" s="22">
        <v>0</v>
      </c>
      <c r="K263" s="22">
        <v>0</v>
      </c>
      <c r="L263" s="22">
        <v>0</v>
      </c>
      <c r="M263" s="22">
        <v>240158</v>
      </c>
      <c r="N263" s="22">
        <v>0</v>
      </c>
      <c r="O263" s="22">
        <v>27527</v>
      </c>
      <c r="P263" s="22">
        <v>41563</v>
      </c>
      <c r="Q263" s="22">
        <v>0</v>
      </c>
      <c r="R263" s="22">
        <v>0</v>
      </c>
      <c r="S263" s="22">
        <v>0</v>
      </c>
      <c r="T263" s="22">
        <v>309248</v>
      </c>
      <c r="U263" s="22">
        <v>40022</v>
      </c>
      <c r="V263" s="22">
        <v>0</v>
      </c>
      <c r="W263" s="22">
        <v>11421</v>
      </c>
      <c r="X263" s="22">
        <v>20770</v>
      </c>
      <c r="Y263" s="22">
        <v>0</v>
      </c>
      <c r="Z263" s="22">
        <v>0</v>
      </c>
      <c r="AA263" s="22">
        <v>0</v>
      </c>
      <c r="AB263" s="22">
        <v>0</v>
      </c>
      <c r="AC263" s="22">
        <v>72213</v>
      </c>
      <c r="AD263" s="22">
        <v>60109</v>
      </c>
      <c r="AE263" s="22">
        <v>31455</v>
      </c>
      <c r="AF263" s="22">
        <v>0</v>
      </c>
      <c r="AG263" s="22">
        <v>0</v>
      </c>
      <c r="AH263" s="22">
        <v>4684</v>
      </c>
      <c r="AI263" s="22">
        <v>168461</v>
      </c>
      <c r="AJ263" s="22">
        <v>0</v>
      </c>
      <c r="AK263" s="22">
        <v>0</v>
      </c>
      <c r="AL263" s="22">
        <v>0</v>
      </c>
      <c r="AM263" s="22">
        <v>0</v>
      </c>
      <c r="AN263" s="22"/>
    </row>
    <row r="264" spans="1:40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18675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18675</v>
      </c>
      <c r="N264" s="22">
        <v>17245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35920</v>
      </c>
      <c r="U264" s="22">
        <v>63678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63678</v>
      </c>
      <c r="AD264" s="22">
        <v>5610</v>
      </c>
      <c r="AE264" s="22">
        <v>3167</v>
      </c>
      <c r="AF264" s="22">
        <v>0</v>
      </c>
      <c r="AG264" s="22">
        <v>0</v>
      </c>
      <c r="AH264" s="22">
        <v>0</v>
      </c>
      <c r="AI264" s="22">
        <v>72455</v>
      </c>
      <c r="AJ264" s="22">
        <v>0</v>
      </c>
      <c r="AK264" s="22">
        <v>0</v>
      </c>
      <c r="AL264" s="22">
        <v>0</v>
      </c>
      <c r="AM264" s="22">
        <v>0</v>
      </c>
      <c r="AN264" s="22"/>
    </row>
    <row r="265" spans="1:40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52849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52849</v>
      </c>
      <c r="N265" s="22">
        <v>0</v>
      </c>
      <c r="O265" s="22">
        <v>0</v>
      </c>
      <c r="P265" s="22">
        <v>0</v>
      </c>
      <c r="Q265" s="22">
        <v>0</v>
      </c>
      <c r="R265" s="22">
        <v>53035</v>
      </c>
      <c r="S265" s="22">
        <v>0</v>
      </c>
      <c r="T265" s="22">
        <v>105884</v>
      </c>
      <c r="U265" s="22">
        <v>32563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32563</v>
      </c>
      <c r="AD265" s="22">
        <v>137</v>
      </c>
      <c r="AE265" s="22">
        <v>774</v>
      </c>
      <c r="AF265" s="22">
        <v>0</v>
      </c>
      <c r="AG265" s="22">
        <v>10618</v>
      </c>
      <c r="AH265" s="22">
        <v>0</v>
      </c>
      <c r="AI265" s="22">
        <v>44092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</row>
    <row r="266" spans="1:40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-54492</v>
      </c>
      <c r="O266" s="22">
        <v>0</v>
      </c>
      <c r="P266" s="22">
        <v>0</v>
      </c>
      <c r="Q266" s="22">
        <v>110199</v>
      </c>
      <c r="R266" s="22">
        <v>0</v>
      </c>
      <c r="S266" s="22">
        <v>0</v>
      </c>
      <c r="T266" s="22">
        <v>55707</v>
      </c>
      <c r="U266" s="22">
        <v>30682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30682</v>
      </c>
      <c r="AD266" s="22">
        <v>8886</v>
      </c>
      <c r="AE266" s="22">
        <v>564</v>
      </c>
      <c r="AF266" s="22">
        <v>0</v>
      </c>
      <c r="AG266" s="22">
        <v>22756</v>
      </c>
      <c r="AH266" s="22">
        <v>0</v>
      </c>
      <c r="AI266" s="22">
        <v>62888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</row>
    <row r="267" spans="1:40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279249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279249</v>
      </c>
      <c r="N267" s="22">
        <v>0</v>
      </c>
      <c r="O267" s="22">
        <v>0</v>
      </c>
      <c r="P267" s="22">
        <v>5703</v>
      </c>
      <c r="Q267" s="22">
        <v>0</v>
      </c>
      <c r="R267" s="22">
        <v>0</v>
      </c>
      <c r="S267" s="22">
        <v>0</v>
      </c>
      <c r="T267" s="22">
        <v>284952</v>
      </c>
      <c r="U267" s="22">
        <v>11519</v>
      </c>
      <c r="V267" s="22">
        <v>0</v>
      </c>
      <c r="W267" s="22">
        <v>0</v>
      </c>
      <c r="X267" s="22">
        <v>41423</v>
      </c>
      <c r="Y267" s="22">
        <v>0</v>
      </c>
      <c r="Z267" s="22">
        <v>0</v>
      </c>
      <c r="AA267" s="22">
        <v>0</v>
      </c>
      <c r="AB267" s="22">
        <v>0</v>
      </c>
      <c r="AC267" s="22">
        <v>52942</v>
      </c>
      <c r="AD267" s="22">
        <v>8789</v>
      </c>
      <c r="AE267" s="22">
        <v>10658</v>
      </c>
      <c r="AF267" s="22">
        <v>0</v>
      </c>
      <c r="AG267" s="22">
        <v>50363</v>
      </c>
      <c r="AH267" s="22">
        <v>2436</v>
      </c>
      <c r="AI267" s="22">
        <v>125188</v>
      </c>
      <c r="AJ267" s="22">
        <v>0</v>
      </c>
      <c r="AK267" s="22">
        <v>0</v>
      </c>
      <c r="AL267" s="22">
        <v>0</v>
      </c>
      <c r="AM267" s="22">
        <v>0</v>
      </c>
      <c r="AN267" s="22"/>
    </row>
    <row r="268" spans="1:40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94157</v>
      </c>
      <c r="F268" s="22">
        <v>0</v>
      </c>
      <c r="G268" s="22">
        <v>3192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97349</v>
      </c>
      <c r="N268" s="22">
        <v>0</v>
      </c>
      <c r="O268" s="22">
        <v>0</v>
      </c>
      <c r="P268" s="22">
        <v>0</v>
      </c>
      <c r="Q268" s="22">
        <v>0</v>
      </c>
      <c r="R268" s="22">
        <v>13888</v>
      </c>
      <c r="S268" s="22">
        <v>0</v>
      </c>
      <c r="T268" s="22">
        <v>111237</v>
      </c>
      <c r="U268" s="22">
        <v>90423</v>
      </c>
      <c r="V268" s="22">
        <v>0</v>
      </c>
      <c r="W268" s="22">
        <v>1808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92231</v>
      </c>
      <c r="AD268" s="22">
        <v>0</v>
      </c>
      <c r="AE268" s="22">
        <v>0</v>
      </c>
      <c r="AF268" s="22">
        <v>0</v>
      </c>
      <c r="AG268" s="22">
        <v>7465</v>
      </c>
      <c r="AH268" s="22">
        <v>0</v>
      </c>
      <c r="AI268" s="22">
        <v>99696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</row>
    <row r="269" spans="1:40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1892</v>
      </c>
      <c r="Q269" s="22">
        <v>0</v>
      </c>
      <c r="R269" s="22">
        <v>0</v>
      </c>
      <c r="S269" s="22">
        <v>0</v>
      </c>
      <c r="T269" s="22">
        <v>1892</v>
      </c>
      <c r="U269" s="22">
        <v>2876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2876</v>
      </c>
      <c r="AD269" s="22">
        <v>9383</v>
      </c>
      <c r="AE269" s="22">
        <v>3998</v>
      </c>
      <c r="AF269" s="22">
        <v>0</v>
      </c>
      <c r="AG269" s="22">
        <v>0</v>
      </c>
      <c r="AH269" s="22">
        <v>311</v>
      </c>
      <c r="AI269" s="22">
        <v>16568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</row>
    <row r="270" spans="1:40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2510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2510</v>
      </c>
      <c r="N270" s="22">
        <v>-161839</v>
      </c>
      <c r="O270" s="22">
        <v>6250</v>
      </c>
      <c r="P270" s="22">
        <v>187781</v>
      </c>
      <c r="Q270" s="22">
        <v>0</v>
      </c>
      <c r="R270" s="22">
        <v>38470</v>
      </c>
      <c r="S270" s="22">
        <v>0</v>
      </c>
      <c r="T270" s="22">
        <v>73172</v>
      </c>
      <c r="U270" s="22">
        <v>9125</v>
      </c>
      <c r="V270" s="22">
        <v>0</v>
      </c>
      <c r="W270" s="22">
        <v>100</v>
      </c>
      <c r="X270" s="22">
        <v>117</v>
      </c>
      <c r="Y270" s="22">
        <v>972</v>
      </c>
      <c r="Z270" s="22">
        <v>0</v>
      </c>
      <c r="AA270" s="22">
        <v>0</v>
      </c>
      <c r="AB270" s="22">
        <v>0</v>
      </c>
      <c r="AC270" s="22">
        <v>10314</v>
      </c>
      <c r="AD270" s="22">
        <v>721</v>
      </c>
      <c r="AE270" s="22">
        <v>25094</v>
      </c>
      <c r="AF270" s="22">
        <v>0</v>
      </c>
      <c r="AG270" s="22">
        <v>6483</v>
      </c>
      <c r="AH270" s="22">
        <v>0</v>
      </c>
      <c r="AI270" s="22">
        <v>42612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</row>
    <row r="271" spans="1:40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115590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115590</v>
      </c>
      <c r="N271" s="22">
        <v>0</v>
      </c>
      <c r="O271" s="22">
        <v>0</v>
      </c>
      <c r="P271" s="22">
        <v>122498</v>
      </c>
      <c r="Q271" s="22">
        <v>97102</v>
      </c>
      <c r="R271" s="22">
        <v>0</v>
      </c>
      <c r="S271" s="22">
        <v>0</v>
      </c>
      <c r="T271" s="22">
        <v>335190</v>
      </c>
      <c r="U271" s="22">
        <v>11759</v>
      </c>
      <c r="V271" s="22">
        <v>0</v>
      </c>
      <c r="W271" s="22">
        <v>9191</v>
      </c>
      <c r="X271" s="22">
        <v>0</v>
      </c>
      <c r="Y271" s="22">
        <v>0</v>
      </c>
      <c r="Z271" s="22">
        <v>0</v>
      </c>
      <c r="AA271" s="22">
        <v>2260</v>
      </c>
      <c r="AB271" s="22">
        <v>0</v>
      </c>
      <c r="AC271" s="22">
        <v>23210</v>
      </c>
      <c r="AD271" s="22">
        <v>0</v>
      </c>
      <c r="AE271" s="22">
        <v>5352</v>
      </c>
      <c r="AF271" s="22">
        <v>0</v>
      </c>
      <c r="AG271" s="22">
        <v>0</v>
      </c>
      <c r="AH271" s="22">
        <v>0</v>
      </c>
      <c r="AI271" s="22">
        <v>28562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</row>
    <row r="272" spans="1:40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20412</v>
      </c>
      <c r="I272" s="22">
        <v>0</v>
      </c>
      <c r="J272" s="22">
        <v>0</v>
      </c>
      <c r="K272" s="22">
        <v>0</v>
      </c>
      <c r="L272" s="22">
        <v>0</v>
      </c>
      <c r="M272" s="22">
        <v>20412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20412</v>
      </c>
      <c r="U272" s="22">
        <v>150713</v>
      </c>
      <c r="V272" s="22">
        <v>0</v>
      </c>
      <c r="W272" s="22">
        <v>0</v>
      </c>
      <c r="X272" s="22">
        <v>99596</v>
      </c>
      <c r="Y272" s="22">
        <v>0</v>
      </c>
      <c r="Z272" s="22">
        <v>0</v>
      </c>
      <c r="AA272" s="22">
        <v>0</v>
      </c>
      <c r="AB272" s="22">
        <v>0</v>
      </c>
      <c r="AC272" s="22">
        <v>250309</v>
      </c>
      <c r="AD272" s="22">
        <v>0</v>
      </c>
      <c r="AE272" s="22">
        <v>5581</v>
      </c>
      <c r="AF272" s="22">
        <v>0</v>
      </c>
      <c r="AG272" s="22">
        <v>3944</v>
      </c>
      <c r="AH272" s="22">
        <v>740</v>
      </c>
      <c r="AI272" s="22">
        <v>260574</v>
      </c>
      <c r="AJ272" s="22">
        <v>0</v>
      </c>
      <c r="AK272" s="22">
        <v>0</v>
      </c>
      <c r="AL272" s="22">
        <v>0</v>
      </c>
      <c r="AM272" s="22">
        <v>0</v>
      </c>
      <c r="AN272" s="22"/>
    </row>
    <row r="273" spans="1:40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1662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1662</v>
      </c>
      <c r="N273" s="22">
        <v>0</v>
      </c>
      <c r="O273" s="22">
        <v>6468</v>
      </c>
      <c r="P273" s="22">
        <v>0</v>
      </c>
      <c r="Q273" s="22">
        <v>0</v>
      </c>
      <c r="R273" s="22">
        <v>148653</v>
      </c>
      <c r="S273" s="22">
        <v>0</v>
      </c>
      <c r="T273" s="22">
        <v>156783</v>
      </c>
      <c r="U273" s="22">
        <v>27183</v>
      </c>
      <c r="V273" s="22">
        <v>0</v>
      </c>
      <c r="W273" s="22">
        <v>57</v>
      </c>
      <c r="X273" s="22">
        <v>0</v>
      </c>
      <c r="Y273" s="22">
        <v>97</v>
      </c>
      <c r="Z273" s="22">
        <v>0</v>
      </c>
      <c r="AA273" s="22">
        <v>0</v>
      </c>
      <c r="AB273" s="22">
        <v>0</v>
      </c>
      <c r="AC273" s="22">
        <v>27337</v>
      </c>
      <c r="AD273" s="22">
        <v>24793</v>
      </c>
      <c r="AE273" s="22">
        <v>729</v>
      </c>
      <c r="AF273" s="22">
        <v>0</v>
      </c>
      <c r="AG273" s="22">
        <v>3572</v>
      </c>
      <c r="AH273" s="22">
        <v>0</v>
      </c>
      <c r="AI273" s="22">
        <v>56431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</row>
    <row r="274" spans="1:40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164782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164782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164782</v>
      </c>
      <c r="U274" s="22">
        <v>171749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171749</v>
      </c>
      <c r="AD274" s="22">
        <v>6963</v>
      </c>
      <c r="AE274" s="22">
        <v>15068</v>
      </c>
      <c r="AF274" s="22">
        <v>0</v>
      </c>
      <c r="AG274" s="22">
        <v>44077</v>
      </c>
      <c r="AH274" s="22">
        <v>0</v>
      </c>
      <c r="AI274" s="22">
        <v>237857</v>
      </c>
      <c r="AJ274" s="22">
        <v>0</v>
      </c>
      <c r="AK274" s="22">
        <v>0</v>
      </c>
      <c r="AL274" s="22">
        <v>0</v>
      </c>
      <c r="AM274" s="22">
        <v>0</v>
      </c>
      <c r="AN274" s="22"/>
    </row>
    <row r="275" spans="1:40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387393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387393</v>
      </c>
      <c r="N275" s="22">
        <v>-42136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345257</v>
      </c>
      <c r="U275" s="22">
        <v>125945</v>
      </c>
      <c r="V275" s="22">
        <v>0</v>
      </c>
      <c r="W275" s="22">
        <v>0</v>
      </c>
      <c r="X275" s="22">
        <v>34460</v>
      </c>
      <c r="Y275" s="22">
        <v>0</v>
      </c>
      <c r="Z275" s="22">
        <v>0</v>
      </c>
      <c r="AA275" s="22">
        <v>0</v>
      </c>
      <c r="AB275" s="22">
        <v>0</v>
      </c>
      <c r="AC275" s="22">
        <v>160405</v>
      </c>
      <c r="AD275" s="22">
        <v>0</v>
      </c>
      <c r="AE275" s="22">
        <v>2095</v>
      </c>
      <c r="AF275" s="22">
        <v>0</v>
      </c>
      <c r="AG275" s="22">
        <v>5648</v>
      </c>
      <c r="AH275" s="22">
        <v>740</v>
      </c>
      <c r="AI275" s="22">
        <v>168888</v>
      </c>
      <c r="AJ275" s="22">
        <v>0</v>
      </c>
      <c r="AK275" s="22">
        <v>0</v>
      </c>
      <c r="AL275" s="22">
        <v>0</v>
      </c>
      <c r="AM275" s="22">
        <v>0</v>
      </c>
      <c r="AN275" s="22"/>
    </row>
    <row r="276" spans="1:40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12942</v>
      </c>
      <c r="J276" s="22">
        <v>0</v>
      </c>
      <c r="K276" s="22">
        <v>0</v>
      </c>
      <c r="L276" s="22">
        <v>0</v>
      </c>
      <c r="M276" s="22">
        <v>12942</v>
      </c>
      <c r="N276" s="22">
        <v>0</v>
      </c>
      <c r="O276" s="22">
        <v>99810</v>
      </c>
      <c r="P276" s="22">
        <v>90959</v>
      </c>
      <c r="Q276" s="22">
        <v>0</v>
      </c>
      <c r="R276" s="22">
        <v>0</v>
      </c>
      <c r="S276" s="22">
        <v>0</v>
      </c>
      <c r="T276" s="22">
        <v>203711</v>
      </c>
      <c r="U276" s="22">
        <v>59014</v>
      </c>
      <c r="V276" s="22">
        <v>0</v>
      </c>
      <c r="W276" s="22">
        <v>0</v>
      </c>
      <c r="X276" s="22">
        <v>0</v>
      </c>
      <c r="Y276" s="22">
        <v>4973</v>
      </c>
      <c r="Z276" s="22">
        <v>0</v>
      </c>
      <c r="AA276" s="22">
        <v>0</v>
      </c>
      <c r="AB276" s="22">
        <v>0</v>
      </c>
      <c r="AC276" s="22">
        <v>63987</v>
      </c>
      <c r="AD276" s="22">
        <v>21684</v>
      </c>
      <c r="AE276" s="22">
        <v>35839</v>
      </c>
      <c r="AF276" s="22">
        <v>0</v>
      </c>
      <c r="AG276" s="22">
        <v>9257</v>
      </c>
      <c r="AH276" s="22">
        <v>10782</v>
      </c>
      <c r="AI276" s="22">
        <v>141549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</row>
    <row r="277" spans="1:40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174377</v>
      </c>
      <c r="S277" s="22">
        <v>0</v>
      </c>
      <c r="T277" s="22">
        <v>174377</v>
      </c>
      <c r="U277" s="22">
        <v>7366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7366</v>
      </c>
      <c r="AD277" s="22">
        <v>12458</v>
      </c>
      <c r="AE277" s="22">
        <v>7061</v>
      </c>
      <c r="AF277" s="22">
        <v>0</v>
      </c>
      <c r="AG277" s="22">
        <v>22961</v>
      </c>
      <c r="AH277" s="22">
        <v>552</v>
      </c>
      <c r="AI277" s="22">
        <v>50398</v>
      </c>
      <c r="AJ277" s="22">
        <v>0</v>
      </c>
      <c r="AK277" s="22">
        <v>0</v>
      </c>
      <c r="AL277" s="22">
        <v>0</v>
      </c>
      <c r="AM277" s="22">
        <v>0</v>
      </c>
      <c r="AN277" s="22"/>
    </row>
    <row r="278" spans="1:40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6622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6622</v>
      </c>
      <c r="N278" s="22">
        <v>0</v>
      </c>
      <c r="O278" s="22">
        <v>4044</v>
      </c>
      <c r="P278" s="22">
        <v>0</v>
      </c>
      <c r="Q278" s="22">
        <v>0</v>
      </c>
      <c r="R278" s="22">
        <v>0</v>
      </c>
      <c r="S278" s="22">
        <v>0</v>
      </c>
      <c r="T278" s="22">
        <v>10666</v>
      </c>
      <c r="U278" s="22">
        <v>74316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74316</v>
      </c>
      <c r="AD278" s="22">
        <v>2422</v>
      </c>
      <c r="AE278" s="22">
        <v>3729</v>
      </c>
      <c r="AF278" s="22">
        <v>0</v>
      </c>
      <c r="AG278" s="22">
        <v>2463</v>
      </c>
      <c r="AH278" s="22">
        <v>0</v>
      </c>
      <c r="AI278" s="22">
        <v>82930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</row>
    <row r="279" spans="1:40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1188</v>
      </c>
      <c r="Q279" s="22">
        <v>0</v>
      </c>
      <c r="R279" s="22">
        <v>8218</v>
      </c>
      <c r="S279" s="22">
        <v>0</v>
      </c>
      <c r="T279" s="22">
        <v>9406</v>
      </c>
      <c r="U279" s="22">
        <v>166714</v>
      </c>
      <c r="V279" s="22">
        <v>0</v>
      </c>
      <c r="W279" s="22">
        <v>0</v>
      </c>
      <c r="X279" s="22">
        <v>0</v>
      </c>
      <c r="Y279" s="22">
        <v>8853</v>
      </c>
      <c r="Z279" s="22">
        <v>0</v>
      </c>
      <c r="AA279" s="22">
        <v>0</v>
      </c>
      <c r="AB279" s="22">
        <v>0</v>
      </c>
      <c r="AC279" s="22">
        <v>175567</v>
      </c>
      <c r="AD279" s="22">
        <v>4559</v>
      </c>
      <c r="AE279" s="22">
        <v>800</v>
      </c>
      <c r="AF279" s="22">
        <v>0</v>
      </c>
      <c r="AG279" s="22">
        <v>13285</v>
      </c>
      <c r="AH279" s="22">
        <v>0</v>
      </c>
      <c r="AI279" s="22">
        <v>194211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</row>
    <row r="280" spans="1:40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-87416</v>
      </c>
      <c r="O280" s="22">
        <v>406416</v>
      </c>
      <c r="P280" s="22">
        <v>0</v>
      </c>
      <c r="Q280" s="22">
        <v>0</v>
      </c>
      <c r="R280" s="22">
        <v>0</v>
      </c>
      <c r="S280" s="22">
        <v>0</v>
      </c>
      <c r="T280" s="22">
        <v>319000</v>
      </c>
      <c r="U280" s="22">
        <v>49396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49396</v>
      </c>
      <c r="AD280" s="22">
        <v>7198</v>
      </c>
      <c r="AE280" s="22">
        <v>3465</v>
      </c>
      <c r="AF280" s="22">
        <v>0</v>
      </c>
      <c r="AG280" s="22">
        <v>4913</v>
      </c>
      <c r="AH280" s="22">
        <v>0</v>
      </c>
      <c r="AI280" s="22">
        <v>64972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</row>
    <row r="281" spans="1:40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37200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37200</v>
      </c>
      <c r="N281" s="22">
        <v>-9973</v>
      </c>
      <c r="O281" s="22">
        <v>0</v>
      </c>
      <c r="P281" s="22">
        <v>2201</v>
      </c>
      <c r="Q281" s="22">
        <v>0</v>
      </c>
      <c r="R281" s="22">
        <v>46160</v>
      </c>
      <c r="S281" s="22">
        <v>0</v>
      </c>
      <c r="T281" s="22">
        <v>75588</v>
      </c>
      <c r="U281" s="22">
        <v>5414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5414</v>
      </c>
      <c r="AD281" s="22">
        <v>974</v>
      </c>
      <c r="AE281" s="22">
        <v>3644</v>
      </c>
      <c r="AF281" s="22">
        <v>0</v>
      </c>
      <c r="AG281" s="22">
        <v>38334</v>
      </c>
      <c r="AH281" s="22">
        <v>0</v>
      </c>
      <c r="AI281" s="22">
        <v>48366</v>
      </c>
      <c r="AJ281" s="22">
        <v>0</v>
      </c>
      <c r="AK281" s="22">
        <v>0</v>
      </c>
      <c r="AL281" s="22">
        <v>0</v>
      </c>
      <c r="AM281" s="22">
        <v>0</v>
      </c>
      <c r="AN281" s="22"/>
    </row>
    <row r="282" spans="1:40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195952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195952</v>
      </c>
      <c r="N282" s="22">
        <v>0</v>
      </c>
      <c r="O282" s="22">
        <v>0</v>
      </c>
      <c r="P282" s="22">
        <v>85253</v>
      </c>
      <c r="Q282" s="22">
        <v>0</v>
      </c>
      <c r="R282" s="22">
        <v>0</v>
      </c>
      <c r="S282" s="22">
        <v>0</v>
      </c>
      <c r="T282" s="22">
        <v>281205</v>
      </c>
      <c r="U282" s="22">
        <v>23237</v>
      </c>
      <c r="V282" s="22">
        <v>0</v>
      </c>
      <c r="W282" s="22">
        <v>0</v>
      </c>
      <c r="X282" s="22">
        <v>11836</v>
      </c>
      <c r="Y282" s="22">
        <v>0</v>
      </c>
      <c r="Z282" s="22">
        <v>0</v>
      </c>
      <c r="AA282" s="22">
        <v>0</v>
      </c>
      <c r="AB282" s="22">
        <v>0</v>
      </c>
      <c r="AC282" s="22">
        <v>35073</v>
      </c>
      <c r="AD282" s="22">
        <v>15913</v>
      </c>
      <c r="AE282" s="22">
        <v>12662</v>
      </c>
      <c r="AF282" s="22">
        <v>0</v>
      </c>
      <c r="AG282" s="22">
        <v>23371</v>
      </c>
      <c r="AH282" s="22">
        <v>2342</v>
      </c>
      <c r="AI282" s="22">
        <v>89361</v>
      </c>
      <c r="AJ282" s="22">
        <v>0</v>
      </c>
      <c r="AK282" s="22">
        <v>0</v>
      </c>
      <c r="AL282" s="22">
        <v>0</v>
      </c>
      <c r="AM282" s="22">
        <v>0</v>
      </c>
      <c r="AN282" s="22"/>
    </row>
    <row r="283" spans="1:40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6564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6564</v>
      </c>
      <c r="N283" s="22">
        <v>0</v>
      </c>
      <c r="O283" s="22">
        <v>0</v>
      </c>
      <c r="P283" s="22">
        <v>11558</v>
      </c>
      <c r="Q283" s="22">
        <v>0</v>
      </c>
      <c r="R283" s="22">
        <v>36195</v>
      </c>
      <c r="S283" s="22">
        <v>0</v>
      </c>
      <c r="T283" s="22">
        <v>54317</v>
      </c>
      <c r="U283" s="22">
        <v>15776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15776</v>
      </c>
      <c r="AD283" s="22">
        <v>3797</v>
      </c>
      <c r="AE283" s="22">
        <v>1286</v>
      </c>
      <c r="AF283" s="22">
        <v>0</v>
      </c>
      <c r="AG283" s="22">
        <v>12295</v>
      </c>
      <c r="AH283" s="22">
        <v>0</v>
      </c>
      <c r="AI283" s="22">
        <v>33154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</row>
    <row r="284" spans="1:40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5450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5450</v>
      </c>
      <c r="N284" s="22">
        <v>0</v>
      </c>
      <c r="O284" s="22">
        <v>0</v>
      </c>
      <c r="P284" s="22">
        <v>0</v>
      </c>
      <c r="Q284" s="22">
        <v>0</v>
      </c>
      <c r="R284" s="22">
        <v>8968</v>
      </c>
      <c r="S284" s="22">
        <v>0</v>
      </c>
      <c r="T284" s="22">
        <v>14418</v>
      </c>
      <c r="U284" s="22">
        <v>19160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19160</v>
      </c>
      <c r="AD284" s="22">
        <v>1792</v>
      </c>
      <c r="AE284" s="22">
        <v>0</v>
      </c>
      <c r="AF284" s="22">
        <v>0</v>
      </c>
      <c r="AG284" s="22">
        <v>7385</v>
      </c>
      <c r="AH284" s="22">
        <v>0</v>
      </c>
      <c r="AI284" s="22">
        <v>28337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</row>
    <row r="285" spans="1:40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161464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161464</v>
      </c>
      <c r="U285" s="22">
        <v>22843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22843</v>
      </c>
      <c r="AD285" s="22">
        <v>1016</v>
      </c>
      <c r="AE285" s="22">
        <v>654</v>
      </c>
      <c r="AF285" s="22">
        <v>0</v>
      </c>
      <c r="AG285" s="22">
        <v>0</v>
      </c>
      <c r="AH285" s="22">
        <v>0</v>
      </c>
      <c r="AI285" s="22">
        <v>24513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</row>
    <row r="286" spans="1:40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42387</v>
      </c>
      <c r="S286" s="22">
        <v>0</v>
      </c>
      <c r="T286" s="22">
        <v>42387</v>
      </c>
      <c r="U286" s="22">
        <v>48270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48270</v>
      </c>
      <c r="AD286" s="22">
        <v>12262</v>
      </c>
      <c r="AE286" s="22">
        <v>11977</v>
      </c>
      <c r="AF286" s="22">
        <v>0</v>
      </c>
      <c r="AG286" s="22">
        <v>8671</v>
      </c>
      <c r="AH286" s="22">
        <v>740</v>
      </c>
      <c r="AI286" s="22">
        <v>81920</v>
      </c>
      <c r="AJ286" s="22">
        <v>0</v>
      </c>
      <c r="AK286" s="22">
        <v>0</v>
      </c>
      <c r="AL286" s="22">
        <v>0</v>
      </c>
      <c r="AM286" s="22">
        <v>0</v>
      </c>
      <c r="AN286" s="22"/>
    </row>
    <row r="287" spans="1:40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17527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17527</v>
      </c>
      <c r="N287" s="22">
        <v>-5594</v>
      </c>
      <c r="O287" s="22">
        <v>3249</v>
      </c>
      <c r="P287" s="22">
        <v>0</v>
      </c>
      <c r="Q287" s="22">
        <v>0</v>
      </c>
      <c r="R287" s="22">
        <v>10841</v>
      </c>
      <c r="S287" s="22">
        <v>0</v>
      </c>
      <c r="T287" s="22">
        <v>26023</v>
      </c>
      <c r="U287" s="22">
        <v>68799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68799</v>
      </c>
      <c r="AD287" s="22">
        <v>652</v>
      </c>
      <c r="AE287" s="22">
        <v>4661</v>
      </c>
      <c r="AF287" s="22">
        <v>0</v>
      </c>
      <c r="AG287" s="22">
        <v>2690</v>
      </c>
      <c r="AH287" s="22">
        <v>0</v>
      </c>
      <c r="AI287" s="22">
        <v>76802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</row>
    <row r="288" spans="1:40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18610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18610</v>
      </c>
      <c r="N288" s="22">
        <v>0</v>
      </c>
      <c r="O288" s="22">
        <v>0</v>
      </c>
      <c r="P288" s="22">
        <v>161425</v>
      </c>
      <c r="Q288" s="22">
        <v>6800</v>
      </c>
      <c r="R288" s="22">
        <v>57179</v>
      </c>
      <c r="S288" s="22">
        <v>0</v>
      </c>
      <c r="T288" s="22">
        <v>244014</v>
      </c>
      <c r="U288" s="22">
        <v>10307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10307</v>
      </c>
      <c r="AD288" s="22">
        <v>3382</v>
      </c>
      <c r="AE288" s="22">
        <v>11574</v>
      </c>
      <c r="AF288" s="22">
        <v>0</v>
      </c>
      <c r="AG288" s="22">
        <v>5272</v>
      </c>
      <c r="AH288" s="22">
        <v>0</v>
      </c>
      <c r="AI288" s="22">
        <v>30535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</row>
    <row r="289" spans="1:40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143014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143014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143014</v>
      </c>
      <c r="U289" s="22">
        <v>21888</v>
      </c>
      <c r="V289" s="22">
        <v>0</v>
      </c>
      <c r="W289" s="22">
        <v>0</v>
      </c>
      <c r="X289" s="22">
        <v>30194</v>
      </c>
      <c r="Y289" s="22">
        <v>0</v>
      </c>
      <c r="Z289" s="22">
        <v>0</v>
      </c>
      <c r="AA289" s="22">
        <v>0</v>
      </c>
      <c r="AB289" s="22">
        <v>0</v>
      </c>
      <c r="AC289" s="22">
        <v>52082</v>
      </c>
      <c r="AD289" s="22">
        <v>8789</v>
      </c>
      <c r="AE289" s="22">
        <v>3802</v>
      </c>
      <c r="AF289" s="22">
        <v>0</v>
      </c>
      <c r="AG289" s="22">
        <v>33230</v>
      </c>
      <c r="AH289" s="22">
        <v>6507</v>
      </c>
      <c r="AI289" s="22">
        <v>104410</v>
      </c>
      <c r="AJ289" s="22">
        <v>0</v>
      </c>
      <c r="AK289" s="22">
        <v>0</v>
      </c>
      <c r="AL289" s="22">
        <v>0</v>
      </c>
      <c r="AM289" s="22">
        <v>0</v>
      </c>
      <c r="AN289" s="22"/>
    </row>
    <row r="290" spans="1:40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65000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65000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65000</v>
      </c>
      <c r="U290" s="22">
        <v>39248</v>
      </c>
      <c r="V290" s="22">
        <v>0</v>
      </c>
      <c r="W290" s="22">
        <v>0</v>
      </c>
      <c r="X290" s="22">
        <v>54847</v>
      </c>
      <c r="Y290" s="22">
        <v>0</v>
      </c>
      <c r="Z290" s="22">
        <v>0</v>
      </c>
      <c r="AA290" s="22">
        <v>0</v>
      </c>
      <c r="AB290" s="22">
        <v>0</v>
      </c>
      <c r="AC290" s="22">
        <v>94095</v>
      </c>
      <c r="AD290" s="22">
        <v>0</v>
      </c>
      <c r="AE290" s="22">
        <v>457</v>
      </c>
      <c r="AF290" s="22">
        <v>0</v>
      </c>
      <c r="AG290" s="22">
        <v>12595</v>
      </c>
      <c r="AH290" s="22">
        <v>740</v>
      </c>
      <c r="AI290" s="22">
        <v>107887</v>
      </c>
      <c r="AJ290" s="22">
        <v>0</v>
      </c>
      <c r="AK290" s="22">
        <v>0</v>
      </c>
      <c r="AL290" s="22">
        <v>0</v>
      </c>
      <c r="AM290" s="22">
        <v>0</v>
      </c>
      <c r="AN290" s="22"/>
    </row>
    <row r="291" spans="1:40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14076</v>
      </c>
      <c r="Q291" s="22">
        <v>0</v>
      </c>
      <c r="R291" s="22">
        <v>0</v>
      </c>
      <c r="S291" s="22">
        <v>0</v>
      </c>
      <c r="T291" s="22">
        <v>14076</v>
      </c>
      <c r="U291" s="22">
        <v>67473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67473</v>
      </c>
      <c r="AD291" s="22">
        <v>14054</v>
      </c>
      <c r="AE291" s="22">
        <v>12552</v>
      </c>
      <c r="AF291" s="22">
        <v>0</v>
      </c>
      <c r="AG291" s="22">
        <v>1939</v>
      </c>
      <c r="AH291" s="22">
        <v>0</v>
      </c>
      <c r="AI291" s="22">
        <v>96018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</row>
    <row r="292" spans="1:40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610236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610236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610236</v>
      </c>
      <c r="U292" s="22">
        <v>162953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162953</v>
      </c>
      <c r="AD292" s="22">
        <v>2224</v>
      </c>
      <c r="AE292" s="22">
        <v>1134</v>
      </c>
      <c r="AF292" s="22">
        <v>0</v>
      </c>
      <c r="AG292" s="22">
        <v>18333</v>
      </c>
      <c r="AH292" s="22">
        <v>0</v>
      </c>
      <c r="AI292" s="22">
        <v>184644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</row>
    <row r="293" spans="1:40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134930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134930</v>
      </c>
      <c r="N293" s="22">
        <v>0</v>
      </c>
      <c r="O293" s="22">
        <v>0</v>
      </c>
      <c r="P293" s="22">
        <v>22345</v>
      </c>
      <c r="Q293" s="22">
        <v>0</v>
      </c>
      <c r="R293" s="22">
        <v>0</v>
      </c>
      <c r="S293" s="22">
        <v>0</v>
      </c>
      <c r="T293" s="22">
        <v>157275</v>
      </c>
      <c r="U293" s="22">
        <v>89460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89460</v>
      </c>
      <c r="AD293" s="22">
        <v>0</v>
      </c>
      <c r="AE293" s="22">
        <v>30420</v>
      </c>
      <c r="AF293" s="22">
        <v>0</v>
      </c>
      <c r="AG293" s="22">
        <v>0</v>
      </c>
      <c r="AH293" s="22">
        <v>0</v>
      </c>
      <c r="AI293" s="22">
        <v>119880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</row>
    <row r="294" spans="1:40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14650</v>
      </c>
      <c r="I294" s="22">
        <v>0</v>
      </c>
      <c r="J294" s="22">
        <v>0</v>
      </c>
      <c r="K294" s="22">
        <v>0</v>
      </c>
      <c r="L294" s="22">
        <v>0</v>
      </c>
      <c r="M294" s="22">
        <v>14650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14650</v>
      </c>
      <c r="U294" s="22">
        <v>71776</v>
      </c>
      <c r="V294" s="22">
        <v>0</v>
      </c>
      <c r="W294" s="22">
        <v>0</v>
      </c>
      <c r="X294" s="22">
        <v>47055</v>
      </c>
      <c r="Y294" s="22">
        <v>0</v>
      </c>
      <c r="Z294" s="22">
        <v>0</v>
      </c>
      <c r="AA294" s="22">
        <v>0</v>
      </c>
      <c r="AB294" s="22">
        <v>0</v>
      </c>
      <c r="AC294" s="22">
        <v>118831</v>
      </c>
      <c r="AD294" s="22">
        <v>222</v>
      </c>
      <c r="AE294" s="22">
        <v>457</v>
      </c>
      <c r="AF294" s="22">
        <v>0</v>
      </c>
      <c r="AG294" s="22">
        <v>3865</v>
      </c>
      <c r="AH294" s="22">
        <v>740</v>
      </c>
      <c r="AI294" s="22">
        <v>124115</v>
      </c>
      <c r="AJ294" s="22">
        <v>0</v>
      </c>
      <c r="AK294" s="22">
        <v>0</v>
      </c>
      <c r="AL294" s="22">
        <v>0</v>
      </c>
      <c r="AM294" s="22">
        <v>0</v>
      </c>
      <c r="AN294" s="22"/>
    </row>
    <row r="295" spans="1:40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281</v>
      </c>
      <c r="P295" s="22">
        <v>18212</v>
      </c>
      <c r="Q295" s="22">
        <v>0</v>
      </c>
      <c r="R295" s="22">
        <v>0</v>
      </c>
      <c r="S295" s="22">
        <v>0</v>
      </c>
      <c r="T295" s="22">
        <v>18493</v>
      </c>
      <c r="U295" s="22">
        <v>28760</v>
      </c>
      <c r="V295" s="22">
        <v>0</v>
      </c>
      <c r="W295" s="22">
        <v>461</v>
      </c>
      <c r="X295" s="22">
        <v>0</v>
      </c>
      <c r="Y295" s="22">
        <v>0</v>
      </c>
      <c r="Z295" s="22">
        <v>0</v>
      </c>
      <c r="AA295" s="22">
        <v>494</v>
      </c>
      <c r="AB295" s="22">
        <v>0</v>
      </c>
      <c r="AC295" s="22">
        <v>29715</v>
      </c>
      <c r="AD295" s="22">
        <v>4443</v>
      </c>
      <c r="AE295" s="22">
        <v>11956</v>
      </c>
      <c r="AF295" s="22">
        <v>0</v>
      </c>
      <c r="AG295" s="22">
        <v>38874</v>
      </c>
      <c r="AH295" s="22">
        <v>3251</v>
      </c>
      <c r="AI295" s="22">
        <v>88239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</row>
    <row r="296" spans="1:40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42896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42896</v>
      </c>
      <c r="N296" s="22">
        <v>0</v>
      </c>
      <c r="O296" s="22">
        <v>0</v>
      </c>
      <c r="P296" s="22">
        <v>1735</v>
      </c>
      <c r="Q296" s="22">
        <v>0</v>
      </c>
      <c r="R296" s="22">
        <v>0</v>
      </c>
      <c r="S296" s="22">
        <v>0</v>
      </c>
      <c r="T296" s="22">
        <v>44631</v>
      </c>
      <c r="U296" s="22">
        <v>10179</v>
      </c>
      <c r="V296" s="22">
        <v>0</v>
      </c>
      <c r="W296" s="22">
        <v>20798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30977</v>
      </c>
      <c r="AD296" s="22">
        <v>16618</v>
      </c>
      <c r="AE296" s="22">
        <v>5025</v>
      </c>
      <c r="AF296" s="22">
        <v>0</v>
      </c>
      <c r="AG296" s="22">
        <v>6795</v>
      </c>
      <c r="AH296" s="22">
        <v>5376</v>
      </c>
      <c r="AI296" s="22">
        <v>64791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</row>
    <row r="297" spans="1:40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20250</v>
      </c>
      <c r="S297" s="22">
        <v>0</v>
      </c>
      <c r="T297" s="22">
        <v>20250</v>
      </c>
      <c r="U297" s="22">
        <v>33411</v>
      </c>
      <c r="V297" s="22">
        <v>0</v>
      </c>
      <c r="W297" s="22">
        <v>0</v>
      </c>
      <c r="X297" s="22">
        <v>5343</v>
      </c>
      <c r="Y297" s="22">
        <v>0</v>
      </c>
      <c r="Z297" s="22">
        <v>0</v>
      </c>
      <c r="AA297" s="22">
        <v>0</v>
      </c>
      <c r="AB297" s="22">
        <v>0</v>
      </c>
      <c r="AC297" s="22">
        <v>38754</v>
      </c>
      <c r="AD297" s="22">
        <v>12104</v>
      </c>
      <c r="AE297" s="22">
        <v>21157</v>
      </c>
      <c r="AF297" s="22">
        <v>0</v>
      </c>
      <c r="AG297" s="22">
        <v>2149</v>
      </c>
      <c r="AH297" s="22">
        <v>3878</v>
      </c>
      <c r="AI297" s="22">
        <v>78042</v>
      </c>
      <c r="AJ297" s="22">
        <v>0</v>
      </c>
      <c r="AK297" s="22">
        <v>0</v>
      </c>
      <c r="AL297" s="22">
        <v>0</v>
      </c>
      <c r="AM297" s="22">
        <v>0</v>
      </c>
      <c r="AN297" s="22"/>
    </row>
    <row r="298" spans="1:40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31729</v>
      </c>
      <c r="F298" s="22">
        <v>0</v>
      </c>
      <c r="G298" s="22">
        <v>0</v>
      </c>
      <c r="H298" s="22">
        <v>0</v>
      </c>
      <c r="I298" s="22">
        <v>5875</v>
      </c>
      <c r="J298" s="22">
        <v>0</v>
      </c>
      <c r="K298" s="22">
        <v>0</v>
      </c>
      <c r="L298" s="22">
        <v>0</v>
      </c>
      <c r="M298" s="22">
        <v>37604</v>
      </c>
      <c r="N298" s="22">
        <v>0</v>
      </c>
      <c r="O298" s="22">
        <v>4048</v>
      </c>
      <c r="P298" s="22">
        <v>24380</v>
      </c>
      <c r="Q298" s="22">
        <v>0</v>
      </c>
      <c r="R298" s="22">
        <v>3800</v>
      </c>
      <c r="S298" s="22">
        <v>0</v>
      </c>
      <c r="T298" s="22">
        <v>69832</v>
      </c>
      <c r="U298" s="22">
        <v>82882</v>
      </c>
      <c r="V298" s="22">
        <v>0</v>
      </c>
      <c r="W298" s="22">
        <v>0</v>
      </c>
      <c r="X298" s="22">
        <v>0</v>
      </c>
      <c r="Y298" s="22">
        <v>1684</v>
      </c>
      <c r="Z298" s="22">
        <v>0</v>
      </c>
      <c r="AA298" s="22">
        <v>0</v>
      </c>
      <c r="AB298" s="22">
        <v>0</v>
      </c>
      <c r="AC298" s="22">
        <v>84566</v>
      </c>
      <c r="AD298" s="22">
        <v>38141</v>
      </c>
      <c r="AE298" s="22">
        <v>12493</v>
      </c>
      <c r="AF298" s="22">
        <v>0</v>
      </c>
      <c r="AG298" s="22">
        <v>16738</v>
      </c>
      <c r="AH298" s="22">
        <v>6906</v>
      </c>
      <c r="AI298" s="22">
        <v>158844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</row>
    <row r="299" spans="1:40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144329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144329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144329</v>
      </c>
      <c r="U299" s="22">
        <v>31998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31998</v>
      </c>
      <c r="AD299" s="22">
        <v>170</v>
      </c>
      <c r="AE299" s="22">
        <v>3582</v>
      </c>
      <c r="AF299" s="22">
        <v>0</v>
      </c>
      <c r="AG299" s="22">
        <v>20019</v>
      </c>
      <c r="AH299" s="22">
        <v>0</v>
      </c>
      <c r="AI299" s="22">
        <v>55769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</row>
    <row r="300" spans="1:40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82396</v>
      </c>
      <c r="I300" s="22">
        <v>0</v>
      </c>
      <c r="J300" s="22">
        <v>0</v>
      </c>
      <c r="K300" s="22">
        <v>0</v>
      </c>
      <c r="L300" s="22">
        <v>0</v>
      </c>
      <c r="M300" s="22">
        <v>82396</v>
      </c>
      <c r="N300" s="22">
        <v>0</v>
      </c>
      <c r="O300" s="22">
        <v>0</v>
      </c>
      <c r="P300" s="22">
        <v>7171</v>
      </c>
      <c r="Q300" s="22">
        <v>0</v>
      </c>
      <c r="R300" s="22">
        <v>0</v>
      </c>
      <c r="S300" s="22">
        <v>8977</v>
      </c>
      <c r="T300" s="22">
        <v>98544</v>
      </c>
      <c r="U300" s="22">
        <v>73754</v>
      </c>
      <c r="V300" s="22">
        <v>0</v>
      </c>
      <c r="W300" s="22">
        <v>2324</v>
      </c>
      <c r="X300" s="22">
        <v>7608</v>
      </c>
      <c r="Y300" s="22">
        <v>0</v>
      </c>
      <c r="Z300" s="22">
        <v>0</v>
      </c>
      <c r="AA300" s="22">
        <v>0</v>
      </c>
      <c r="AB300" s="22">
        <v>0</v>
      </c>
      <c r="AC300" s="22">
        <v>83686</v>
      </c>
      <c r="AD300" s="22">
        <v>1268</v>
      </c>
      <c r="AE300" s="22">
        <v>7842</v>
      </c>
      <c r="AF300" s="22">
        <v>0</v>
      </c>
      <c r="AG300" s="22">
        <v>5402</v>
      </c>
      <c r="AH300" s="22">
        <v>7339</v>
      </c>
      <c r="AI300" s="22">
        <v>105537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</row>
    <row r="301" spans="1:40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45490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45490</v>
      </c>
      <c r="N301" s="22">
        <v>0</v>
      </c>
      <c r="O301" s="22">
        <v>0</v>
      </c>
      <c r="P301" s="22">
        <v>6032</v>
      </c>
      <c r="Q301" s="22">
        <v>6995</v>
      </c>
      <c r="R301" s="22">
        <v>11818</v>
      </c>
      <c r="S301" s="22">
        <v>0</v>
      </c>
      <c r="T301" s="22">
        <v>70335</v>
      </c>
      <c r="U301" s="22">
        <v>17583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17583</v>
      </c>
      <c r="AD301" s="22">
        <v>0</v>
      </c>
      <c r="AE301" s="22">
        <v>603</v>
      </c>
      <c r="AF301" s="22">
        <v>0</v>
      </c>
      <c r="AG301" s="22">
        <v>1575</v>
      </c>
      <c r="AH301" s="22">
        <v>0</v>
      </c>
      <c r="AI301" s="22">
        <v>19761</v>
      </c>
      <c r="AJ301" s="22">
        <v>0</v>
      </c>
      <c r="AK301" s="22">
        <v>0</v>
      </c>
      <c r="AL301" s="22">
        <v>0</v>
      </c>
      <c r="AM301" s="22">
        <v>0</v>
      </c>
      <c r="AN301" s="22"/>
    </row>
    <row r="302" spans="1:40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32366</v>
      </c>
      <c r="F302" s="22">
        <v>0</v>
      </c>
      <c r="G302" s="22">
        <v>38864</v>
      </c>
      <c r="H302" s="22">
        <v>0</v>
      </c>
      <c r="I302" s="22">
        <v>62301</v>
      </c>
      <c r="J302" s="22">
        <v>0</v>
      </c>
      <c r="K302" s="22">
        <v>0</v>
      </c>
      <c r="L302" s="22">
        <v>0</v>
      </c>
      <c r="M302" s="22">
        <v>133531</v>
      </c>
      <c r="N302" s="22">
        <v>0</v>
      </c>
      <c r="O302" s="22">
        <v>0</v>
      </c>
      <c r="P302" s="22">
        <v>9993</v>
      </c>
      <c r="Q302" s="22">
        <v>0</v>
      </c>
      <c r="R302" s="22">
        <v>27208</v>
      </c>
      <c r="S302" s="22">
        <v>0</v>
      </c>
      <c r="T302" s="22">
        <v>170732</v>
      </c>
      <c r="U302" s="22">
        <v>41393</v>
      </c>
      <c r="V302" s="22">
        <v>0</v>
      </c>
      <c r="W302" s="22">
        <v>3832</v>
      </c>
      <c r="X302" s="22">
        <v>0</v>
      </c>
      <c r="Y302" s="22">
        <v>1051</v>
      </c>
      <c r="Z302" s="22">
        <v>0</v>
      </c>
      <c r="AA302" s="22">
        <v>0</v>
      </c>
      <c r="AB302" s="22">
        <v>0</v>
      </c>
      <c r="AC302" s="22">
        <v>46276</v>
      </c>
      <c r="AD302" s="22">
        <v>173</v>
      </c>
      <c r="AE302" s="22">
        <v>2060</v>
      </c>
      <c r="AF302" s="22">
        <v>0</v>
      </c>
      <c r="AG302" s="22">
        <v>5159</v>
      </c>
      <c r="AH302" s="22">
        <v>0</v>
      </c>
      <c r="AI302" s="22">
        <v>53668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</row>
    <row r="303" spans="1:40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366828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366828</v>
      </c>
      <c r="N303" s="22">
        <v>0</v>
      </c>
      <c r="O303" s="22">
        <v>0</v>
      </c>
      <c r="P303" s="22">
        <v>0</v>
      </c>
      <c r="Q303" s="22">
        <v>0</v>
      </c>
      <c r="R303" s="22">
        <v>27010</v>
      </c>
      <c r="S303" s="22">
        <v>0</v>
      </c>
      <c r="T303" s="22">
        <v>393838</v>
      </c>
      <c r="U303" s="22">
        <v>41551</v>
      </c>
      <c r="V303" s="22">
        <v>0</v>
      </c>
      <c r="W303" s="22">
        <v>0</v>
      </c>
      <c r="X303" s="22">
        <v>43950</v>
      </c>
      <c r="Y303" s="22">
        <v>0</v>
      </c>
      <c r="Z303" s="22">
        <v>0</v>
      </c>
      <c r="AA303" s="22">
        <v>0</v>
      </c>
      <c r="AB303" s="22">
        <v>0</v>
      </c>
      <c r="AC303" s="22">
        <v>85501</v>
      </c>
      <c r="AD303" s="22">
        <v>8789</v>
      </c>
      <c r="AE303" s="22">
        <v>2323</v>
      </c>
      <c r="AF303" s="22">
        <v>0</v>
      </c>
      <c r="AG303" s="22">
        <v>29655</v>
      </c>
      <c r="AH303" s="22">
        <v>1848</v>
      </c>
      <c r="AI303" s="22">
        <v>128116</v>
      </c>
      <c r="AJ303" s="22">
        <v>0</v>
      </c>
      <c r="AK303" s="22">
        <v>0</v>
      </c>
      <c r="AL303" s="22">
        <v>0</v>
      </c>
      <c r="AM303" s="22">
        <v>0</v>
      </c>
      <c r="AN303" s="22"/>
    </row>
    <row r="304" spans="1:40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5187</v>
      </c>
      <c r="P304" s="22">
        <v>8110</v>
      </c>
      <c r="Q304" s="22">
        <v>0</v>
      </c>
      <c r="R304" s="22">
        <v>2480</v>
      </c>
      <c r="S304" s="22">
        <v>0</v>
      </c>
      <c r="T304" s="22">
        <v>15777</v>
      </c>
      <c r="U304" s="22">
        <v>11837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11837</v>
      </c>
      <c r="AD304" s="22">
        <v>42214</v>
      </c>
      <c r="AE304" s="22">
        <v>13039</v>
      </c>
      <c r="AF304" s="22">
        <v>0</v>
      </c>
      <c r="AG304" s="22">
        <v>31147</v>
      </c>
      <c r="AH304" s="22">
        <v>0</v>
      </c>
      <c r="AI304" s="22">
        <v>98237</v>
      </c>
      <c r="AJ304" s="22">
        <v>0</v>
      </c>
      <c r="AK304" s="22">
        <v>0</v>
      </c>
      <c r="AL304" s="22">
        <v>0</v>
      </c>
      <c r="AM304" s="22">
        <v>0</v>
      </c>
      <c r="AN304" s="22"/>
    </row>
    <row r="305" spans="1:40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36068</v>
      </c>
      <c r="V305" s="22">
        <v>0</v>
      </c>
      <c r="W305" s="22">
        <v>1448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37516</v>
      </c>
      <c r="AD305" s="22">
        <v>1306</v>
      </c>
      <c r="AE305" s="22">
        <v>5670</v>
      </c>
      <c r="AF305" s="22">
        <v>0</v>
      </c>
      <c r="AG305" s="22">
        <v>0</v>
      </c>
      <c r="AH305" s="22">
        <v>0</v>
      </c>
      <c r="AI305" s="22">
        <v>44492</v>
      </c>
      <c r="AJ305" s="22">
        <v>0</v>
      </c>
      <c r="AK305" s="22">
        <v>0</v>
      </c>
      <c r="AL305" s="22">
        <v>0</v>
      </c>
      <c r="AM305" s="22">
        <v>0</v>
      </c>
      <c r="AN305" s="22"/>
    </row>
    <row r="306" spans="1:40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4413</v>
      </c>
      <c r="S306" s="22">
        <v>0</v>
      </c>
      <c r="T306" s="22">
        <v>4413</v>
      </c>
      <c r="U306" s="22">
        <v>33079</v>
      </c>
      <c r="V306" s="22">
        <v>3515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36594</v>
      </c>
      <c r="AD306" s="22">
        <v>1583</v>
      </c>
      <c r="AE306" s="22">
        <v>1569</v>
      </c>
      <c r="AF306" s="22">
        <v>0</v>
      </c>
      <c r="AG306" s="22">
        <v>1907</v>
      </c>
      <c r="AH306" s="22">
        <v>0</v>
      </c>
      <c r="AI306" s="22">
        <v>41653</v>
      </c>
      <c r="AJ306" s="22">
        <v>0</v>
      </c>
      <c r="AK306" s="22">
        <v>0</v>
      </c>
      <c r="AL306" s="22">
        <v>0</v>
      </c>
      <c r="AM306" s="22">
        <v>0</v>
      </c>
      <c r="AN306" s="22"/>
    </row>
    <row r="307" spans="1:40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291753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291753</v>
      </c>
      <c r="N307" s="22">
        <v>0</v>
      </c>
      <c r="O307" s="22">
        <v>0</v>
      </c>
      <c r="P307" s="22">
        <v>14764</v>
      </c>
      <c r="Q307" s="22">
        <v>0</v>
      </c>
      <c r="R307" s="22">
        <v>0</v>
      </c>
      <c r="S307" s="22">
        <v>0</v>
      </c>
      <c r="T307" s="22">
        <v>306517</v>
      </c>
      <c r="U307" s="22">
        <v>41241</v>
      </c>
      <c r="V307" s="22">
        <v>0</v>
      </c>
      <c r="W307" s="22">
        <v>0</v>
      </c>
      <c r="X307" s="22">
        <v>0</v>
      </c>
      <c r="Y307" s="22">
        <v>26824</v>
      </c>
      <c r="Z307" s="22">
        <v>0</v>
      </c>
      <c r="AA307" s="22">
        <v>0</v>
      </c>
      <c r="AB307" s="22">
        <v>0</v>
      </c>
      <c r="AC307" s="22">
        <v>68065</v>
      </c>
      <c r="AD307" s="22">
        <v>2542</v>
      </c>
      <c r="AE307" s="22">
        <v>1809</v>
      </c>
      <c r="AF307" s="22">
        <v>0</v>
      </c>
      <c r="AG307" s="22">
        <v>0</v>
      </c>
      <c r="AH307" s="22">
        <v>0</v>
      </c>
      <c r="AI307" s="22">
        <v>72416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</row>
    <row r="308" spans="1:40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487305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487305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487305</v>
      </c>
      <c r="U308" s="22">
        <v>41586</v>
      </c>
      <c r="V308" s="22">
        <v>0</v>
      </c>
      <c r="W308" s="22">
        <v>23104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64690</v>
      </c>
      <c r="AD308" s="22">
        <v>2537</v>
      </c>
      <c r="AE308" s="22">
        <v>811</v>
      </c>
      <c r="AF308" s="22">
        <v>0</v>
      </c>
      <c r="AG308" s="22">
        <v>8893</v>
      </c>
      <c r="AH308" s="22">
        <v>0</v>
      </c>
      <c r="AI308" s="22">
        <v>76931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</row>
    <row r="309" spans="1:40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15378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15378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15378</v>
      </c>
      <c r="U309" s="22">
        <v>27578</v>
      </c>
      <c r="V309" s="22">
        <v>0</v>
      </c>
      <c r="W309" s="22">
        <v>1226</v>
      </c>
      <c r="X309" s="22">
        <v>0</v>
      </c>
      <c r="Y309" s="22">
        <v>6576</v>
      </c>
      <c r="Z309" s="22">
        <v>0</v>
      </c>
      <c r="AA309" s="22">
        <v>0</v>
      </c>
      <c r="AB309" s="22">
        <v>0</v>
      </c>
      <c r="AC309" s="22">
        <v>35380</v>
      </c>
      <c r="AD309" s="22">
        <v>15569</v>
      </c>
      <c r="AE309" s="22">
        <v>1892</v>
      </c>
      <c r="AF309" s="22">
        <v>0</v>
      </c>
      <c r="AG309" s="22">
        <v>3627</v>
      </c>
      <c r="AH309" s="22">
        <v>0</v>
      </c>
      <c r="AI309" s="22">
        <v>56468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</row>
    <row r="310" spans="1:40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60500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60500</v>
      </c>
      <c r="AD310" s="22">
        <v>1424</v>
      </c>
      <c r="AE310" s="22">
        <v>0</v>
      </c>
      <c r="AF310" s="22">
        <v>0</v>
      </c>
      <c r="AG310" s="22">
        <v>0</v>
      </c>
      <c r="AH310" s="22">
        <v>0</v>
      </c>
      <c r="AI310" s="22">
        <v>61924</v>
      </c>
      <c r="AJ310" s="22">
        <v>0</v>
      </c>
      <c r="AK310" s="22">
        <v>0</v>
      </c>
      <c r="AL310" s="22">
        <v>0</v>
      </c>
      <c r="AM310" s="22">
        <v>0</v>
      </c>
      <c r="AN310" s="22"/>
    </row>
    <row r="311" spans="1:40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3640</v>
      </c>
      <c r="G311" s="22">
        <v>0</v>
      </c>
      <c r="H311" s="22">
        <v>9800</v>
      </c>
      <c r="I311" s="22">
        <v>0</v>
      </c>
      <c r="J311" s="22">
        <v>0</v>
      </c>
      <c r="K311" s="22">
        <v>0</v>
      </c>
      <c r="L311" s="22">
        <v>0</v>
      </c>
      <c r="M311" s="22">
        <v>13440</v>
      </c>
      <c r="N311" s="22">
        <v>10680</v>
      </c>
      <c r="O311" s="22">
        <v>5280</v>
      </c>
      <c r="P311" s="22">
        <v>0</v>
      </c>
      <c r="Q311" s="22">
        <v>0</v>
      </c>
      <c r="R311" s="22">
        <v>18036</v>
      </c>
      <c r="S311" s="22">
        <v>0</v>
      </c>
      <c r="T311" s="22">
        <v>47436</v>
      </c>
      <c r="U311" s="22">
        <v>45726</v>
      </c>
      <c r="V311" s="22">
        <v>61</v>
      </c>
      <c r="W311" s="22">
        <v>6278</v>
      </c>
      <c r="X311" s="22">
        <v>5811</v>
      </c>
      <c r="Y311" s="22">
        <v>0</v>
      </c>
      <c r="Z311" s="22">
        <v>0</v>
      </c>
      <c r="AA311" s="22">
        <v>0</v>
      </c>
      <c r="AB311" s="22">
        <v>0</v>
      </c>
      <c r="AC311" s="22">
        <v>57876</v>
      </c>
      <c r="AD311" s="22">
        <v>6155</v>
      </c>
      <c r="AE311" s="22">
        <v>1074</v>
      </c>
      <c r="AF311" s="22">
        <v>0</v>
      </c>
      <c r="AG311" s="22">
        <v>7492</v>
      </c>
      <c r="AH311" s="22">
        <v>0</v>
      </c>
      <c r="AI311" s="22">
        <v>72597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</row>
    <row r="312" spans="1:40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43060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43060</v>
      </c>
      <c r="N312" s="22">
        <v>0</v>
      </c>
      <c r="O312" s="22">
        <v>0</v>
      </c>
      <c r="P312" s="22">
        <v>12040</v>
      </c>
      <c r="Q312" s="22">
        <v>0</v>
      </c>
      <c r="R312" s="22">
        <v>6269</v>
      </c>
      <c r="S312" s="22">
        <v>0</v>
      </c>
      <c r="T312" s="22">
        <v>61369</v>
      </c>
      <c r="U312" s="22">
        <v>72394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72394</v>
      </c>
      <c r="AD312" s="22">
        <v>1996</v>
      </c>
      <c r="AE312" s="22">
        <v>7416</v>
      </c>
      <c r="AF312" s="22">
        <v>0</v>
      </c>
      <c r="AG312" s="22">
        <v>5626</v>
      </c>
      <c r="AH312" s="22">
        <v>1877</v>
      </c>
      <c r="AI312" s="22">
        <v>89309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</row>
    <row r="313" spans="1:40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70285</v>
      </c>
      <c r="F313" s="22">
        <v>0</v>
      </c>
      <c r="G313" s="22">
        <v>0</v>
      </c>
      <c r="H313" s="22">
        <v>0</v>
      </c>
      <c r="I313" s="22">
        <v>39905</v>
      </c>
      <c r="J313" s="22">
        <v>0</v>
      </c>
      <c r="K313" s="22">
        <v>0</v>
      </c>
      <c r="L313" s="22">
        <v>0</v>
      </c>
      <c r="M313" s="22">
        <v>110190</v>
      </c>
      <c r="N313" s="22">
        <v>0</v>
      </c>
      <c r="O313" s="22">
        <v>268390</v>
      </c>
      <c r="P313" s="22">
        <v>12388</v>
      </c>
      <c r="Q313" s="22">
        <v>0</v>
      </c>
      <c r="R313" s="22">
        <v>27809</v>
      </c>
      <c r="S313" s="22">
        <v>0</v>
      </c>
      <c r="T313" s="22">
        <v>418777</v>
      </c>
      <c r="U313" s="22">
        <v>21564</v>
      </c>
      <c r="V313" s="22">
        <v>0</v>
      </c>
      <c r="W313" s="22">
        <v>1192</v>
      </c>
      <c r="X313" s="22">
        <v>0</v>
      </c>
      <c r="Y313" s="22">
        <v>10513</v>
      </c>
      <c r="Z313" s="22">
        <v>0</v>
      </c>
      <c r="AA313" s="22">
        <v>0</v>
      </c>
      <c r="AB313" s="22">
        <v>0</v>
      </c>
      <c r="AC313" s="22">
        <v>33269</v>
      </c>
      <c r="AD313" s="22">
        <v>15703</v>
      </c>
      <c r="AE313" s="22">
        <v>24100</v>
      </c>
      <c r="AF313" s="22">
        <v>0</v>
      </c>
      <c r="AG313" s="22">
        <v>7590</v>
      </c>
      <c r="AH313" s="22">
        <v>0</v>
      </c>
      <c r="AI313" s="22">
        <v>80662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</row>
    <row r="314" spans="1:40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31279</v>
      </c>
      <c r="V314" s="22">
        <v>0</v>
      </c>
      <c r="W314" s="22">
        <v>0</v>
      </c>
      <c r="X314" s="22">
        <v>0</v>
      </c>
      <c r="Y314" s="22">
        <v>2295</v>
      </c>
      <c r="Z314" s="22">
        <v>0</v>
      </c>
      <c r="AA314" s="22">
        <v>0</v>
      </c>
      <c r="AB314" s="22">
        <v>0</v>
      </c>
      <c r="AC314" s="22">
        <v>33574</v>
      </c>
      <c r="AD314" s="22">
        <v>3008</v>
      </c>
      <c r="AE314" s="22">
        <v>8970</v>
      </c>
      <c r="AF314" s="22">
        <v>0</v>
      </c>
      <c r="AG314" s="22">
        <v>3141</v>
      </c>
      <c r="AH314" s="22">
        <v>0</v>
      </c>
      <c r="AI314" s="22">
        <v>48693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</row>
    <row r="315" spans="1:40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385186</v>
      </c>
      <c r="P315" s="22">
        <v>201593</v>
      </c>
      <c r="Q315" s="22">
        <v>0</v>
      </c>
      <c r="R315" s="22">
        <v>0</v>
      </c>
      <c r="S315" s="22">
        <v>0</v>
      </c>
      <c r="T315" s="22">
        <v>586779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131755</v>
      </c>
      <c r="AE315" s="22">
        <v>69992</v>
      </c>
      <c r="AF315" s="22">
        <v>0</v>
      </c>
      <c r="AG315" s="22">
        <v>0</v>
      </c>
      <c r="AH315" s="22">
        <v>0</v>
      </c>
      <c r="AI315" s="22">
        <v>201747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</row>
    <row r="316" spans="1:40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67179</v>
      </c>
      <c r="O316" s="22">
        <v>71102</v>
      </c>
      <c r="P316" s="22">
        <v>0</v>
      </c>
      <c r="Q316" s="22">
        <v>0</v>
      </c>
      <c r="R316" s="22">
        <v>0</v>
      </c>
      <c r="S316" s="22">
        <v>0</v>
      </c>
      <c r="T316" s="22">
        <v>138281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172143</v>
      </c>
      <c r="AE316" s="22">
        <v>45443</v>
      </c>
      <c r="AF316" s="22">
        <v>0</v>
      </c>
      <c r="AG316" s="22">
        <v>15533</v>
      </c>
      <c r="AH316" s="22">
        <v>101854</v>
      </c>
      <c r="AI316" s="22">
        <v>334973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</row>
    <row r="317" spans="1:40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</row>
    <row r="318" spans="1:40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</row>
    <row r="319" spans="1:40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</row>
    <row r="320" spans="1:40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849A6-8767-4E9A-AED5-CB554BA83225}">
  <dimension ref="A1:AN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0" width="15.7109375" customWidth="1"/>
  </cols>
  <sheetData>
    <row r="1" spans="1:40" ht="24" customHeight="1" x14ac:dyDescent="0.3">
      <c r="A1" s="4" t="str">
        <f>HYPERLINK("#'Index'!A1", "&lt;&lt; Index")</f>
        <v>&lt;&lt; Index</v>
      </c>
      <c r="B1" s="20" t="s">
        <v>1166</v>
      </c>
      <c r="D1" s="20" t="s">
        <v>1227</v>
      </c>
    </row>
    <row r="2" spans="1:40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1168</v>
      </c>
      <c r="F2" s="21" t="s">
        <v>1169</v>
      </c>
      <c r="G2" s="21" t="s">
        <v>1170</v>
      </c>
      <c r="H2" s="21" t="s">
        <v>1171</v>
      </c>
      <c r="I2" s="21" t="s">
        <v>1172</v>
      </c>
      <c r="J2" s="21" t="s">
        <v>1173</v>
      </c>
      <c r="K2" s="21" t="s">
        <v>1174</v>
      </c>
      <c r="L2" s="21" t="s">
        <v>1175</v>
      </c>
      <c r="M2" s="21" t="s">
        <v>1176</v>
      </c>
      <c r="N2" s="21" t="s">
        <v>1177</v>
      </c>
      <c r="O2" s="21" t="s">
        <v>1178</v>
      </c>
      <c r="P2" s="21" t="s">
        <v>1179</v>
      </c>
      <c r="Q2" s="21" t="s">
        <v>63</v>
      </c>
      <c r="R2" s="21" t="s">
        <v>1180</v>
      </c>
      <c r="S2" s="21" t="s">
        <v>1181</v>
      </c>
      <c r="T2" s="21" t="s">
        <v>1182</v>
      </c>
      <c r="U2" s="21" t="s">
        <v>1168</v>
      </c>
      <c r="V2" s="21" t="s">
        <v>1169</v>
      </c>
      <c r="W2" s="21" t="s">
        <v>1170</v>
      </c>
      <c r="X2" s="21" t="s">
        <v>1171</v>
      </c>
      <c r="Y2" s="21" t="s">
        <v>1172</v>
      </c>
      <c r="Z2" s="21" t="s">
        <v>1173</v>
      </c>
      <c r="AA2" s="21" t="s">
        <v>1174</v>
      </c>
      <c r="AB2" s="21" t="s">
        <v>1175</v>
      </c>
      <c r="AC2" s="21" t="s">
        <v>1183</v>
      </c>
      <c r="AD2" s="21" t="s">
        <v>1178</v>
      </c>
      <c r="AE2" s="21" t="s">
        <v>1179</v>
      </c>
      <c r="AF2" s="21" t="s">
        <v>63</v>
      </c>
      <c r="AG2" s="21" t="s">
        <v>1180</v>
      </c>
      <c r="AH2" s="21" t="s">
        <v>1181</v>
      </c>
      <c r="AI2" s="21" t="s">
        <v>1184</v>
      </c>
      <c r="AJ2" s="21" t="s">
        <v>1185</v>
      </c>
      <c r="AK2" s="21" t="s">
        <v>1186</v>
      </c>
      <c r="AL2" s="21" t="s">
        <v>1187</v>
      </c>
      <c r="AM2" s="21" t="s">
        <v>1188</v>
      </c>
      <c r="AN2" s="21" t="s">
        <v>1189</v>
      </c>
    </row>
    <row r="3" spans="1:40" x14ac:dyDescent="0.25">
      <c r="A3" s="21"/>
      <c r="B3" s="21"/>
      <c r="C3" s="21"/>
      <c r="D3" s="21" t="s">
        <v>89</v>
      </c>
      <c r="E3" s="21" t="s">
        <v>1190</v>
      </c>
      <c r="F3" s="21" t="s">
        <v>1191</v>
      </c>
      <c r="G3" s="21" t="s">
        <v>1192</v>
      </c>
      <c r="H3" s="21" t="s">
        <v>1193</v>
      </c>
      <c r="I3" s="21" t="s">
        <v>1194</v>
      </c>
      <c r="J3" s="21" t="s">
        <v>1195</v>
      </c>
      <c r="K3" s="21" t="s">
        <v>1196</v>
      </c>
      <c r="L3" s="21" t="s">
        <v>1197</v>
      </c>
      <c r="M3" s="21" t="s">
        <v>1198</v>
      </c>
      <c r="N3" s="21" t="s">
        <v>1199</v>
      </c>
      <c r="O3" s="21" t="s">
        <v>1200</v>
      </c>
      <c r="P3" s="21" t="s">
        <v>1201</v>
      </c>
      <c r="Q3" s="21" t="s">
        <v>1202</v>
      </c>
      <c r="R3" s="21" t="s">
        <v>1203</v>
      </c>
      <c r="S3" s="21" t="s">
        <v>1204</v>
      </c>
      <c r="T3" s="21" t="s">
        <v>1205</v>
      </c>
      <c r="U3" s="21" t="s">
        <v>1206</v>
      </c>
      <c r="V3" s="21" t="s">
        <v>1207</v>
      </c>
      <c r="W3" s="21" t="s">
        <v>1208</v>
      </c>
      <c r="X3" s="21" t="s">
        <v>1209</v>
      </c>
      <c r="Y3" s="21" t="s">
        <v>1210</v>
      </c>
      <c r="Z3" s="21" t="s">
        <v>1211</v>
      </c>
      <c r="AA3" s="21" t="s">
        <v>1212</v>
      </c>
      <c r="AB3" s="21" t="s">
        <v>1213</v>
      </c>
      <c r="AC3" s="21" t="s">
        <v>1214</v>
      </c>
      <c r="AD3" s="21" t="s">
        <v>1215</v>
      </c>
      <c r="AE3" s="21" t="s">
        <v>1216</v>
      </c>
      <c r="AF3" s="21" t="s">
        <v>1217</v>
      </c>
      <c r="AG3" s="21" t="s">
        <v>1218</v>
      </c>
      <c r="AH3" s="21" t="s">
        <v>1219</v>
      </c>
      <c r="AI3" s="21" t="s">
        <v>1220</v>
      </c>
      <c r="AJ3" s="21" t="s">
        <v>1221</v>
      </c>
      <c r="AK3" s="21" t="s">
        <v>1222</v>
      </c>
      <c r="AL3" s="21" t="s">
        <v>1223</v>
      </c>
      <c r="AM3" s="21" t="s">
        <v>1224</v>
      </c>
      <c r="AN3" s="21" t="s">
        <v>1225</v>
      </c>
    </row>
    <row r="4" spans="1:40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532229</v>
      </c>
      <c r="F4" s="22">
        <v>0</v>
      </c>
      <c r="G4" s="22">
        <v>69316</v>
      </c>
      <c r="H4" s="22">
        <v>0</v>
      </c>
      <c r="I4" s="22">
        <v>0</v>
      </c>
      <c r="J4" s="22">
        <v>18521</v>
      </c>
      <c r="K4" s="22">
        <v>0</v>
      </c>
      <c r="L4" s="22">
        <v>0</v>
      </c>
      <c r="M4" s="22">
        <v>620066</v>
      </c>
      <c r="N4" s="22">
        <v>0</v>
      </c>
      <c r="O4" s="22">
        <v>9175</v>
      </c>
      <c r="P4" s="22">
        <v>1495069</v>
      </c>
      <c r="Q4" s="22">
        <v>0</v>
      </c>
      <c r="R4" s="22">
        <v>113333</v>
      </c>
      <c r="S4" s="22">
        <v>398958</v>
      </c>
      <c r="T4" s="22">
        <v>2636601</v>
      </c>
      <c r="U4" s="22">
        <v>422333</v>
      </c>
      <c r="V4" s="22">
        <v>0</v>
      </c>
      <c r="W4" s="22">
        <v>55605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477938</v>
      </c>
      <c r="AD4" s="22">
        <v>6083</v>
      </c>
      <c r="AE4" s="22">
        <v>1340779</v>
      </c>
      <c r="AF4" s="22">
        <v>0</v>
      </c>
      <c r="AG4" s="22">
        <v>113222</v>
      </c>
      <c r="AH4" s="22">
        <v>398958</v>
      </c>
      <c r="AI4" s="22">
        <v>2336980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</row>
    <row r="5" spans="1:40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161607</v>
      </c>
      <c r="P5" s="22">
        <v>211941</v>
      </c>
      <c r="Q5" s="22">
        <v>3000000</v>
      </c>
      <c r="R5" s="22">
        <v>0</v>
      </c>
      <c r="S5" s="22">
        <v>245717</v>
      </c>
      <c r="T5" s="22">
        <v>3619265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153458</v>
      </c>
      <c r="AF5" s="22">
        <v>0</v>
      </c>
      <c r="AG5" s="22">
        <v>0</v>
      </c>
      <c r="AH5" s="22">
        <v>209478</v>
      </c>
      <c r="AI5" s="22">
        <v>362936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</row>
    <row r="6" spans="1:40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443620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443620</v>
      </c>
      <c r="N6" s="22">
        <v>33132</v>
      </c>
      <c r="O6" s="22">
        <v>0</v>
      </c>
      <c r="P6" s="22">
        <v>426735</v>
      </c>
      <c r="Q6" s="22">
        <v>0</v>
      </c>
      <c r="R6" s="22">
        <v>42197</v>
      </c>
      <c r="S6" s="22">
        <v>0</v>
      </c>
      <c r="T6" s="22">
        <v>945684</v>
      </c>
      <c r="U6" s="22">
        <v>429873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429873</v>
      </c>
      <c r="AD6" s="22">
        <v>0</v>
      </c>
      <c r="AE6" s="22">
        <v>367461</v>
      </c>
      <c r="AF6" s="22">
        <v>0</v>
      </c>
      <c r="AG6" s="22">
        <v>38560</v>
      </c>
      <c r="AH6" s="22">
        <v>0</v>
      </c>
      <c r="AI6" s="22">
        <v>835894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</row>
    <row r="7" spans="1:40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22000000</v>
      </c>
      <c r="F7" s="22">
        <v>1633000</v>
      </c>
      <c r="G7" s="22">
        <v>90000</v>
      </c>
      <c r="H7" s="22">
        <v>1787000</v>
      </c>
      <c r="I7" s="22">
        <v>391000</v>
      </c>
      <c r="J7" s="22">
        <v>0</v>
      </c>
      <c r="K7" s="22">
        <v>0</v>
      </c>
      <c r="L7" s="22">
        <v>0</v>
      </c>
      <c r="M7" s="22">
        <v>25901000</v>
      </c>
      <c r="N7" s="22">
        <v>0</v>
      </c>
      <c r="O7" s="22">
        <v>11918000</v>
      </c>
      <c r="P7" s="22">
        <v>16204000</v>
      </c>
      <c r="Q7" s="22">
        <v>3687000</v>
      </c>
      <c r="R7" s="22">
        <v>1216000</v>
      </c>
      <c r="S7" s="22">
        <v>45950000</v>
      </c>
      <c r="T7" s="22">
        <v>104876000</v>
      </c>
      <c r="U7" s="22">
        <v>21698000</v>
      </c>
      <c r="V7" s="22">
        <v>963000</v>
      </c>
      <c r="W7" s="22">
        <v>109000</v>
      </c>
      <c r="X7" s="22">
        <v>1625000</v>
      </c>
      <c r="Y7" s="22">
        <v>391000</v>
      </c>
      <c r="Z7" s="22">
        <v>0</v>
      </c>
      <c r="AA7" s="22">
        <v>0</v>
      </c>
      <c r="AB7" s="22">
        <v>0</v>
      </c>
      <c r="AC7" s="22">
        <v>24786000</v>
      </c>
      <c r="AD7" s="22">
        <v>9982000</v>
      </c>
      <c r="AE7" s="22">
        <v>15880000</v>
      </c>
      <c r="AF7" s="22">
        <v>0</v>
      </c>
      <c r="AG7" s="22">
        <v>622000</v>
      </c>
      <c r="AH7" s="22">
        <v>38607000</v>
      </c>
      <c r="AI7" s="22">
        <v>89877000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</row>
    <row r="8" spans="1:40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244817</v>
      </c>
      <c r="P8" s="22">
        <v>1380164</v>
      </c>
      <c r="Q8" s="22">
        <v>34907</v>
      </c>
      <c r="R8" s="22">
        <v>9450483</v>
      </c>
      <c r="S8" s="22">
        <v>398707</v>
      </c>
      <c r="T8" s="22">
        <v>11509078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135224</v>
      </c>
      <c r="AE8" s="22">
        <v>921953</v>
      </c>
      <c r="AF8" s="22">
        <v>0</v>
      </c>
      <c r="AG8" s="22">
        <v>9425653</v>
      </c>
      <c r="AH8" s="22">
        <v>332489</v>
      </c>
      <c r="AI8" s="22">
        <v>10815319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</row>
    <row r="9" spans="1:40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161142</v>
      </c>
      <c r="Q9" s="22">
        <v>0</v>
      </c>
      <c r="R9" s="22">
        <v>0</v>
      </c>
      <c r="S9" s="22">
        <v>203910</v>
      </c>
      <c r="T9" s="22">
        <v>365052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76677</v>
      </c>
      <c r="AF9" s="22">
        <v>0</v>
      </c>
      <c r="AG9" s="22">
        <v>0</v>
      </c>
      <c r="AH9" s="22">
        <v>82508</v>
      </c>
      <c r="AI9" s="22">
        <v>159185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</row>
    <row r="10" spans="1:40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423690</v>
      </c>
      <c r="F10" s="22">
        <v>0</v>
      </c>
      <c r="G10" s="22">
        <v>26022</v>
      </c>
      <c r="H10" s="22">
        <v>35686</v>
      </c>
      <c r="I10" s="22">
        <v>71184</v>
      </c>
      <c r="J10" s="22">
        <v>0</v>
      </c>
      <c r="K10" s="22">
        <v>0</v>
      </c>
      <c r="L10" s="22">
        <v>0</v>
      </c>
      <c r="M10" s="22">
        <v>556582</v>
      </c>
      <c r="N10" s="22">
        <v>1396054</v>
      </c>
      <c r="O10" s="22">
        <v>821446</v>
      </c>
      <c r="P10" s="22">
        <v>403484</v>
      </c>
      <c r="Q10" s="22">
        <v>592914</v>
      </c>
      <c r="R10" s="22">
        <v>13666</v>
      </c>
      <c r="S10" s="22">
        <v>354883</v>
      </c>
      <c r="T10" s="22">
        <v>4139029</v>
      </c>
      <c r="U10" s="22">
        <v>310588</v>
      </c>
      <c r="V10" s="22">
        <v>0</v>
      </c>
      <c r="W10" s="22">
        <v>23940</v>
      </c>
      <c r="X10" s="22">
        <v>16271</v>
      </c>
      <c r="Y10" s="22">
        <v>52677</v>
      </c>
      <c r="Z10" s="22">
        <v>0</v>
      </c>
      <c r="AA10" s="22">
        <v>0</v>
      </c>
      <c r="AB10" s="22">
        <v>0</v>
      </c>
      <c r="AC10" s="22">
        <v>403476</v>
      </c>
      <c r="AD10" s="22">
        <v>0</v>
      </c>
      <c r="AE10" s="22">
        <v>227964</v>
      </c>
      <c r="AF10" s="22">
        <v>0</v>
      </c>
      <c r="AG10" s="22">
        <v>0</v>
      </c>
      <c r="AH10" s="22">
        <v>300250</v>
      </c>
      <c r="AI10" s="22">
        <v>931690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</row>
    <row r="11" spans="1:40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189200000</v>
      </c>
      <c r="F11" s="22">
        <v>5261000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194461000</v>
      </c>
      <c r="N11" s="22">
        <v>40726000</v>
      </c>
      <c r="O11" s="22">
        <v>6506000</v>
      </c>
      <c r="P11" s="22">
        <v>46194000</v>
      </c>
      <c r="Q11" s="22">
        <v>2378000</v>
      </c>
      <c r="R11" s="22">
        <v>0</v>
      </c>
      <c r="S11" s="22">
        <v>16205000</v>
      </c>
      <c r="T11" s="22">
        <v>306470000</v>
      </c>
      <c r="U11" s="22">
        <v>169795000</v>
      </c>
      <c r="V11" s="22">
        <v>4326000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174121000</v>
      </c>
      <c r="AD11" s="22">
        <v>2602000</v>
      </c>
      <c r="AE11" s="22">
        <v>40033000</v>
      </c>
      <c r="AF11" s="22">
        <v>0</v>
      </c>
      <c r="AG11" s="22">
        <v>0</v>
      </c>
      <c r="AH11" s="22">
        <v>15563000</v>
      </c>
      <c r="AI11" s="22">
        <v>232319000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</row>
    <row r="12" spans="1:40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1001000</v>
      </c>
      <c r="F12" s="22">
        <v>0</v>
      </c>
      <c r="G12" s="22">
        <v>-45000</v>
      </c>
      <c r="H12" s="22">
        <v>-149000</v>
      </c>
      <c r="I12" s="22">
        <v>-79000</v>
      </c>
      <c r="J12" s="22">
        <v>-1000</v>
      </c>
      <c r="K12" s="22">
        <v>0</v>
      </c>
      <c r="L12" s="22">
        <v>0</v>
      </c>
      <c r="M12" s="22">
        <v>727000</v>
      </c>
      <c r="N12" s="22">
        <v>11000</v>
      </c>
      <c r="O12" s="22">
        <v>72000</v>
      </c>
      <c r="P12" s="22">
        <v>1255000</v>
      </c>
      <c r="Q12" s="22">
        <v>14000</v>
      </c>
      <c r="R12" s="22">
        <v>-421000</v>
      </c>
      <c r="S12" s="22">
        <v>714000</v>
      </c>
      <c r="T12" s="22">
        <v>2372000</v>
      </c>
      <c r="U12" s="22">
        <v>624000</v>
      </c>
      <c r="V12" s="22">
        <v>0</v>
      </c>
      <c r="W12" s="22">
        <v>-38000</v>
      </c>
      <c r="X12" s="22">
        <v>-9000</v>
      </c>
      <c r="Y12" s="22">
        <v>-12000</v>
      </c>
      <c r="Z12" s="22">
        <v>0</v>
      </c>
      <c r="AA12" s="22">
        <v>0</v>
      </c>
      <c r="AB12" s="22">
        <v>0</v>
      </c>
      <c r="AC12" s="22">
        <v>565000</v>
      </c>
      <c r="AD12" s="22">
        <v>68000</v>
      </c>
      <c r="AE12" s="22">
        <v>1184000</v>
      </c>
      <c r="AF12" s="22">
        <v>0</v>
      </c>
      <c r="AG12" s="22">
        <v>-261000</v>
      </c>
      <c r="AH12" s="22">
        <v>709000</v>
      </c>
      <c r="AI12" s="22">
        <v>2265000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</row>
    <row r="13" spans="1:40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2577991</v>
      </c>
      <c r="O13" s="22">
        <v>4170903</v>
      </c>
      <c r="P13" s="22">
        <v>870478</v>
      </c>
      <c r="Q13" s="22">
        <v>1682977</v>
      </c>
      <c r="R13" s="22">
        <v>110410</v>
      </c>
      <c r="S13" s="22">
        <v>147788</v>
      </c>
      <c r="T13" s="22">
        <v>9560547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3246965</v>
      </c>
      <c r="AE13" s="22">
        <v>776819</v>
      </c>
      <c r="AF13" s="22">
        <v>0</v>
      </c>
      <c r="AG13" s="22">
        <v>110410</v>
      </c>
      <c r="AH13" s="22">
        <v>147787</v>
      </c>
      <c r="AI13" s="22">
        <v>4281981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</row>
    <row r="14" spans="1:40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1439</v>
      </c>
      <c r="P14" s="22">
        <v>319279</v>
      </c>
      <c r="Q14" s="22">
        <v>0</v>
      </c>
      <c r="R14" s="22">
        <v>95</v>
      </c>
      <c r="S14" s="22">
        <v>369868</v>
      </c>
      <c r="T14" s="22">
        <v>690681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243909</v>
      </c>
      <c r="AF14" s="22">
        <v>0</v>
      </c>
      <c r="AG14" s="22">
        <v>0</v>
      </c>
      <c r="AH14" s="22">
        <v>327331</v>
      </c>
      <c r="AI14" s="22">
        <v>571240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</row>
    <row r="15" spans="1:40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2150395</v>
      </c>
      <c r="Q15" s="22">
        <v>0</v>
      </c>
      <c r="R15" s="22">
        <v>41047</v>
      </c>
      <c r="S15" s="22">
        <v>108327</v>
      </c>
      <c r="T15" s="22">
        <v>2299769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1943157</v>
      </c>
      <c r="AF15" s="22">
        <v>0</v>
      </c>
      <c r="AG15" s="22">
        <v>16419</v>
      </c>
      <c r="AH15" s="22">
        <v>99112</v>
      </c>
      <c r="AI15" s="22">
        <v>2058688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</row>
    <row r="16" spans="1:40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3239000</v>
      </c>
      <c r="F16" s="22">
        <v>0</v>
      </c>
      <c r="G16" s="22">
        <v>37000</v>
      </c>
      <c r="H16" s="22">
        <v>16000</v>
      </c>
      <c r="I16" s="22">
        <v>7000</v>
      </c>
      <c r="J16" s="22">
        <v>290000</v>
      </c>
      <c r="K16" s="22">
        <v>4107000</v>
      </c>
      <c r="L16" s="22">
        <v>0</v>
      </c>
      <c r="M16" s="22">
        <v>7696000</v>
      </c>
      <c r="N16" s="22">
        <v>0</v>
      </c>
      <c r="O16" s="22">
        <v>4454000</v>
      </c>
      <c r="P16" s="22">
        <v>3727000</v>
      </c>
      <c r="Q16" s="22">
        <v>812000</v>
      </c>
      <c r="R16" s="22">
        <v>217000</v>
      </c>
      <c r="S16" s="22">
        <v>4342000</v>
      </c>
      <c r="T16" s="22">
        <v>21248000</v>
      </c>
      <c r="U16" s="22">
        <v>1021000</v>
      </c>
      <c r="V16" s="22">
        <v>0</v>
      </c>
      <c r="W16" s="22">
        <v>23000</v>
      </c>
      <c r="X16" s="22">
        <v>10000</v>
      </c>
      <c r="Y16" s="22">
        <v>3000</v>
      </c>
      <c r="Z16" s="22">
        <v>290000</v>
      </c>
      <c r="AA16" s="22">
        <v>3979000</v>
      </c>
      <c r="AB16" s="22">
        <v>0</v>
      </c>
      <c r="AC16" s="22">
        <v>5326000</v>
      </c>
      <c r="AD16" s="22">
        <v>714000</v>
      </c>
      <c r="AE16" s="22">
        <v>3072000</v>
      </c>
      <c r="AF16" s="22">
        <v>0</v>
      </c>
      <c r="AG16" s="22">
        <v>188000</v>
      </c>
      <c r="AH16" s="22">
        <v>3873000</v>
      </c>
      <c r="AI16" s="22">
        <v>13173000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</row>
    <row r="17" spans="1:40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4486205</v>
      </c>
      <c r="F17" s="22">
        <v>0</v>
      </c>
      <c r="G17" s="22">
        <v>134854</v>
      </c>
      <c r="H17" s="22">
        <v>0</v>
      </c>
      <c r="I17" s="22">
        <v>240275</v>
      </c>
      <c r="J17" s="22">
        <v>0</v>
      </c>
      <c r="K17" s="22">
        <v>0</v>
      </c>
      <c r="L17" s="22">
        <v>0</v>
      </c>
      <c r="M17" s="22">
        <v>4861334</v>
      </c>
      <c r="N17" s="22">
        <v>12359363</v>
      </c>
      <c r="O17" s="22">
        <v>15576</v>
      </c>
      <c r="P17" s="22">
        <v>1014005</v>
      </c>
      <c r="Q17" s="22">
        <v>0</v>
      </c>
      <c r="R17" s="22">
        <v>0</v>
      </c>
      <c r="S17" s="22">
        <v>417081</v>
      </c>
      <c r="T17" s="22">
        <v>18667359</v>
      </c>
      <c r="U17" s="22">
        <v>4486205</v>
      </c>
      <c r="V17" s="22">
        <v>0</v>
      </c>
      <c r="W17" s="22">
        <v>134854</v>
      </c>
      <c r="X17" s="22">
        <v>0</v>
      </c>
      <c r="Y17" s="22">
        <v>240275</v>
      </c>
      <c r="Z17" s="22">
        <v>0</v>
      </c>
      <c r="AA17" s="22">
        <v>0</v>
      </c>
      <c r="AB17" s="22">
        <v>0</v>
      </c>
      <c r="AC17" s="22">
        <v>4861334</v>
      </c>
      <c r="AD17" s="22">
        <v>2920</v>
      </c>
      <c r="AE17" s="22">
        <v>1006316</v>
      </c>
      <c r="AF17" s="22">
        <v>0</v>
      </c>
      <c r="AG17" s="22">
        <v>0</v>
      </c>
      <c r="AH17" s="22">
        <v>417081</v>
      </c>
      <c r="AI17" s="22">
        <v>6287651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</row>
    <row r="18" spans="1:40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53000</v>
      </c>
      <c r="F18" s="22">
        <v>0</v>
      </c>
      <c r="G18" s="22">
        <v>515000</v>
      </c>
      <c r="H18" s="22">
        <v>1701000</v>
      </c>
      <c r="I18" s="22">
        <v>20000</v>
      </c>
      <c r="J18" s="22">
        <v>0</v>
      </c>
      <c r="K18" s="22">
        <v>2176000</v>
      </c>
      <c r="L18" s="22">
        <v>16548000</v>
      </c>
      <c r="M18" s="22">
        <v>21013000</v>
      </c>
      <c r="N18" s="22">
        <v>0</v>
      </c>
      <c r="O18" s="22">
        <v>1254000</v>
      </c>
      <c r="P18" s="22">
        <v>1821000</v>
      </c>
      <c r="Q18" s="22">
        <v>0</v>
      </c>
      <c r="R18" s="22">
        <v>84000</v>
      </c>
      <c r="S18" s="22">
        <v>756000</v>
      </c>
      <c r="T18" s="22">
        <v>24928000</v>
      </c>
      <c r="U18" s="22">
        <v>53000</v>
      </c>
      <c r="V18" s="22">
        <v>0</v>
      </c>
      <c r="W18" s="22">
        <v>515000</v>
      </c>
      <c r="X18" s="22">
        <v>320000</v>
      </c>
      <c r="Y18" s="22">
        <v>20000</v>
      </c>
      <c r="Z18" s="22">
        <v>0</v>
      </c>
      <c r="AA18" s="22">
        <v>1655000</v>
      </c>
      <c r="AB18" s="22">
        <v>0</v>
      </c>
      <c r="AC18" s="22">
        <v>2563000</v>
      </c>
      <c r="AD18" s="22">
        <v>281000</v>
      </c>
      <c r="AE18" s="22">
        <v>1416000</v>
      </c>
      <c r="AF18" s="22">
        <v>0</v>
      </c>
      <c r="AG18" s="22">
        <v>84000</v>
      </c>
      <c r="AH18" s="22">
        <v>676000</v>
      </c>
      <c r="AI18" s="22">
        <v>5020000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</row>
    <row r="19" spans="1:40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2745659</v>
      </c>
      <c r="P19" s="22">
        <v>2282106</v>
      </c>
      <c r="Q19" s="22">
        <v>0</v>
      </c>
      <c r="R19" s="22">
        <v>116180</v>
      </c>
      <c r="S19" s="22">
        <v>3145143</v>
      </c>
      <c r="T19" s="22">
        <v>8289088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2545003</v>
      </c>
      <c r="AE19" s="22">
        <v>2184245</v>
      </c>
      <c r="AF19" s="22">
        <v>0</v>
      </c>
      <c r="AG19" s="22">
        <v>116180</v>
      </c>
      <c r="AH19" s="22">
        <v>3055860</v>
      </c>
      <c r="AI19" s="22">
        <v>7901288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</row>
    <row r="20" spans="1:40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-511588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-511588</v>
      </c>
      <c r="N20" s="22">
        <v>350035</v>
      </c>
      <c r="O20" s="22">
        <v>726117</v>
      </c>
      <c r="P20" s="22">
        <v>820979</v>
      </c>
      <c r="Q20" s="22">
        <v>44897</v>
      </c>
      <c r="R20" s="22">
        <v>0</v>
      </c>
      <c r="S20" s="22">
        <v>425768</v>
      </c>
      <c r="T20" s="22">
        <v>1856208</v>
      </c>
      <c r="U20" s="22">
        <v>-511588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-511588</v>
      </c>
      <c r="AD20" s="22">
        <v>41901</v>
      </c>
      <c r="AE20" s="22">
        <v>666356</v>
      </c>
      <c r="AF20" s="22">
        <v>0</v>
      </c>
      <c r="AG20" s="22">
        <v>0</v>
      </c>
      <c r="AH20" s="22">
        <v>255770</v>
      </c>
      <c r="AI20" s="22">
        <v>452439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</row>
    <row r="21" spans="1:40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4820</v>
      </c>
      <c r="O21" s="22">
        <v>0</v>
      </c>
      <c r="P21" s="22">
        <v>2767026</v>
      </c>
      <c r="Q21" s="22">
        <v>132000</v>
      </c>
      <c r="R21" s="22">
        <v>0</v>
      </c>
      <c r="S21" s="22">
        <v>769214</v>
      </c>
      <c r="T21" s="22">
        <v>3673060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2629472</v>
      </c>
      <c r="AF21" s="22">
        <v>0</v>
      </c>
      <c r="AG21" s="22">
        <v>0</v>
      </c>
      <c r="AH21" s="22">
        <v>761515</v>
      </c>
      <c r="AI21" s="22">
        <v>3390987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</row>
    <row r="22" spans="1:40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5000</v>
      </c>
      <c r="F22" s="22">
        <v>0</v>
      </c>
      <c r="G22" s="22">
        <v>1764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6764</v>
      </c>
      <c r="N22" s="22">
        <v>71235</v>
      </c>
      <c r="O22" s="22">
        <v>16564</v>
      </c>
      <c r="P22" s="22">
        <v>0</v>
      </c>
      <c r="Q22" s="22">
        <v>139816</v>
      </c>
      <c r="R22" s="22">
        <v>2807</v>
      </c>
      <c r="S22" s="22">
        <v>0</v>
      </c>
      <c r="T22" s="22">
        <v>237186</v>
      </c>
      <c r="U22" s="22">
        <v>0</v>
      </c>
      <c r="V22" s="22">
        <v>0</v>
      </c>
      <c r="W22" s="22">
        <v>1129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1129</v>
      </c>
      <c r="AD22" s="22">
        <v>8725</v>
      </c>
      <c r="AE22" s="22">
        <v>0</v>
      </c>
      <c r="AF22" s="22">
        <v>0</v>
      </c>
      <c r="AG22" s="22">
        <v>2807</v>
      </c>
      <c r="AH22" s="22">
        <v>0</v>
      </c>
      <c r="AI22" s="22">
        <v>12661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</row>
    <row r="23" spans="1:40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468919</v>
      </c>
      <c r="Q23" s="22">
        <v>373405</v>
      </c>
      <c r="R23" s="22">
        <v>0</v>
      </c>
      <c r="S23" s="22">
        <v>327245</v>
      </c>
      <c r="T23" s="22">
        <v>1169569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288681</v>
      </c>
      <c r="AF23" s="22">
        <v>0</v>
      </c>
      <c r="AG23" s="22">
        <v>0</v>
      </c>
      <c r="AH23" s="22">
        <v>259615</v>
      </c>
      <c r="AI23" s="22">
        <v>548296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</row>
    <row r="24" spans="1:40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82361</v>
      </c>
      <c r="I24" s="22">
        <v>0</v>
      </c>
      <c r="J24" s="22">
        <v>0</v>
      </c>
      <c r="K24" s="22">
        <v>0</v>
      </c>
      <c r="L24" s="22">
        <v>0</v>
      </c>
      <c r="M24" s="22">
        <v>82361</v>
      </c>
      <c r="N24" s="22">
        <v>0</v>
      </c>
      <c r="O24" s="22">
        <v>147397</v>
      </c>
      <c r="P24" s="22">
        <v>111735</v>
      </c>
      <c r="Q24" s="22">
        <v>0</v>
      </c>
      <c r="R24" s="22">
        <v>0</v>
      </c>
      <c r="S24" s="22">
        <v>0</v>
      </c>
      <c r="T24" s="22">
        <v>341493</v>
      </c>
      <c r="U24" s="22">
        <v>0</v>
      </c>
      <c r="V24" s="22">
        <v>0</v>
      </c>
      <c r="W24" s="22">
        <v>0</v>
      </c>
      <c r="X24" s="22">
        <v>82361</v>
      </c>
      <c r="Y24" s="22">
        <v>0</v>
      </c>
      <c r="Z24" s="22">
        <v>0</v>
      </c>
      <c r="AA24" s="22">
        <v>0</v>
      </c>
      <c r="AB24" s="22">
        <v>0</v>
      </c>
      <c r="AC24" s="22">
        <v>82361</v>
      </c>
      <c r="AD24" s="22">
        <v>111069</v>
      </c>
      <c r="AE24" s="22">
        <v>96716</v>
      </c>
      <c r="AF24" s="22">
        <v>0</v>
      </c>
      <c r="AG24" s="22">
        <v>0</v>
      </c>
      <c r="AH24" s="22">
        <v>0</v>
      </c>
      <c r="AI24" s="22">
        <v>290146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</row>
    <row r="25" spans="1:40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214120</v>
      </c>
      <c r="F25" s="22">
        <v>0</v>
      </c>
      <c r="G25" s="22">
        <v>17810</v>
      </c>
      <c r="H25" s="22">
        <v>19433</v>
      </c>
      <c r="I25" s="22">
        <v>0</v>
      </c>
      <c r="J25" s="22">
        <v>0</v>
      </c>
      <c r="K25" s="22">
        <v>0</v>
      </c>
      <c r="L25" s="22">
        <v>0</v>
      </c>
      <c r="M25" s="22">
        <v>251363</v>
      </c>
      <c r="N25" s="22">
        <v>0</v>
      </c>
      <c r="O25" s="22">
        <v>0</v>
      </c>
      <c r="P25" s="22">
        <v>1518687</v>
      </c>
      <c r="Q25" s="22">
        <v>932345</v>
      </c>
      <c r="R25" s="22">
        <v>70864</v>
      </c>
      <c r="S25" s="22">
        <v>119585</v>
      </c>
      <c r="T25" s="22">
        <v>2892844</v>
      </c>
      <c r="U25" s="22">
        <v>206946</v>
      </c>
      <c r="V25" s="22">
        <v>0</v>
      </c>
      <c r="W25" s="22">
        <v>13511</v>
      </c>
      <c r="X25" s="22">
        <v>15704</v>
      </c>
      <c r="Y25" s="22">
        <v>0</v>
      </c>
      <c r="Z25" s="22">
        <v>0</v>
      </c>
      <c r="AA25" s="22">
        <v>0</v>
      </c>
      <c r="AB25" s="22">
        <v>0</v>
      </c>
      <c r="AC25" s="22">
        <v>236161</v>
      </c>
      <c r="AD25" s="22">
        <v>1004</v>
      </c>
      <c r="AE25" s="22">
        <v>1077565</v>
      </c>
      <c r="AF25" s="22">
        <v>0</v>
      </c>
      <c r="AG25" s="22">
        <v>2362</v>
      </c>
      <c r="AH25" s="22">
        <v>119585</v>
      </c>
      <c r="AI25" s="22">
        <v>1436677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</row>
    <row r="26" spans="1:40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2786175</v>
      </c>
      <c r="Q26" s="22">
        <v>23794</v>
      </c>
      <c r="R26" s="22">
        <v>0</v>
      </c>
      <c r="S26" s="22">
        <v>66353</v>
      </c>
      <c r="T26" s="22">
        <v>2876322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1595275</v>
      </c>
      <c r="AF26" s="22">
        <v>0</v>
      </c>
      <c r="AG26" s="22">
        <v>0</v>
      </c>
      <c r="AH26" s="22">
        <v>59679</v>
      </c>
      <c r="AI26" s="22">
        <v>1654954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</row>
    <row r="27" spans="1:40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44506925</v>
      </c>
      <c r="O27" s="22">
        <v>221664</v>
      </c>
      <c r="P27" s="22">
        <v>3329756</v>
      </c>
      <c r="Q27" s="22">
        <v>0</v>
      </c>
      <c r="R27" s="22">
        <v>1081176</v>
      </c>
      <c r="S27" s="22">
        <v>1524996</v>
      </c>
      <c r="T27" s="22">
        <v>50664517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215800</v>
      </c>
      <c r="AE27" s="22">
        <v>3300892</v>
      </c>
      <c r="AF27" s="22">
        <v>0</v>
      </c>
      <c r="AG27" s="22">
        <v>1081176</v>
      </c>
      <c r="AH27" s="22">
        <v>1522475</v>
      </c>
      <c r="AI27" s="22">
        <v>6120343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</row>
    <row r="28" spans="1:40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0</v>
      </c>
      <c r="F28" s="22">
        <v>0</v>
      </c>
      <c r="G28" s="22">
        <v>0</v>
      </c>
      <c r="H28" s="22">
        <v>1266</v>
      </c>
      <c r="I28" s="22">
        <v>0</v>
      </c>
      <c r="J28" s="22">
        <v>0</v>
      </c>
      <c r="K28" s="22">
        <v>0</v>
      </c>
      <c r="L28" s="22">
        <v>0</v>
      </c>
      <c r="M28" s="22">
        <v>1266</v>
      </c>
      <c r="N28" s="22">
        <v>0</v>
      </c>
      <c r="O28" s="22">
        <v>7922674</v>
      </c>
      <c r="P28" s="22">
        <v>14851618</v>
      </c>
      <c r="Q28" s="22">
        <v>1965132</v>
      </c>
      <c r="R28" s="22">
        <v>2499530</v>
      </c>
      <c r="S28" s="22">
        <v>2292190</v>
      </c>
      <c r="T28" s="22">
        <v>29532410</v>
      </c>
      <c r="U28" s="22">
        <v>0</v>
      </c>
      <c r="V28" s="22">
        <v>0</v>
      </c>
      <c r="W28" s="22">
        <v>0</v>
      </c>
      <c r="X28" s="22">
        <v>1266</v>
      </c>
      <c r="Y28" s="22">
        <v>0</v>
      </c>
      <c r="Z28" s="22">
        <v>0</v>
      </c>
      <c r="AA28" s="22">
        <v>0</v>
      </c>
      <c r="AB28" s="22">
        <v>0</v>
      </c>
      <c r="AC28" s="22">
        <v>1266</v>
      </c>
      <c r="AD28" s="22">
        <v>2243857</v>
      </c>
      <c r="AE28" s="22">
        <v>14518516</v>
      </c>
      <c r="AF28" s="22">
        <v>0</v>
      </c>
      <c r="AG28" s="22">
        <v>2499530</v>
      </c>
      <c r="AH28" s="22">
        <v>2292190</v>
      </c>
      <c r="AI28" s="22">
        <v>21555359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</row>
    <row r="29" spans="1:40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10265</v>
      </c>
      <c r="Q29" s="22">
        <v>0</v>
      </c>
      <c r="R29" s="22">
        <v>0</v>
      </c>
      <c r="S29" s="22">
        <v>0</v>
      </c>
      <c r="T29" s="22">
        <v>10265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10265</v>
      </c>
      <c r="AF29" s="22">
        <v>0</v>
      </c>
      <c r="AG29" s="22">
        <v>0</v>
      </c>
      <c r="AH29" s="22">
        <v>0</v>
      </c>
      <c r="AI29" s="22">
        <v>10265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</row>
    <row r="30" spans="1:40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1411500</v>
      </c>
      <c r="Q30" s="22">
        <v>0</v>
      </c>
      <c r="R30" s="22">
        <v>0</v>
      </c>
      <c r="S30" s="22">
        <v>462127</v>
      </c>
      <c r="T30" s="22">
        <v>1873627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705750</v>
      </c>
      <c r="AF30" s="22">
        <v>0</v>
      </c>
      <c r="AG30" s="22">
        <v>0</v>
      </c>
      <c r="AH30" s="22">
        <v>445234</v>
      </c>
      <c r="AI30" s="22">
        <v>1150984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</row>
    <row r="31" spans="1:40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37554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37554</v>
      </c>
      <c r="N31" s="22">
        <v>0</v>
      </c>
      <c r="O31" s="22">
        <v>4096</v>
      </c>
      <c r="P31" s="22">
        <v>437268</v>
      </c>
      <c r="Q31" s="22">
        <v>0</v>
      </c>
      <c r="R31" s="22">
        <v>0</v>
      </c>
      <c r="S31" s="22">
        <v>282896</v>
      </c>
      <c r="T31" s="22">
        <v>761814</v>
      </c>
      <c r="U31" s="22">
        <v>37554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37554</v>
      </c>
      <c r="AD31" s="22">
        <v>4096</v>
      </c>
      <c r="AE31" s="22">
        <v>261268</v>
      </c>
      <c r="AF31" s="22">
        <v>0</v>
      </c>
      <c r="AG31" s="22">
        <v>0</v>
      </c>
      <c r="AH31" s="22">
        <v>241939</v>
      </c>
      <c r="AI31" s="22">
        <v>544857</v>
      </c>
      <c r="AJ31" s="22">
        <v>0</v>
      </c>
      <c r="AK31" s="22">
        <v>0</v>
      </c>
      <c r="AL31" s="22">
        <v>0</v>
      </c>
      <c r="AM31" s="22">
        <v>0</v>
      </c>
      <c r="AN31" s="22"/>
    </row>
    <row r="32" spans="1:40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264050</v>
      </c>
      <c r="P32" s="22">
        <v>1539197</v>
      </c>
      <c r="Q32" s="22">
        <v>0</v>
      </c>
      <c r="R32" s="22">
        <v>0</v>
      </c>
      <c r="S32" s="22">
        <v>309228</v>
      </c>
      <c r="T32" s="22">
        <v>2112475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123217</v>
      </c>
      <c r="AE32" s="22">
        <v>965924</v>
      </c>
      <c r="AF32" s="22">
        <v>0</v>
      </c>
      <c r="AG32" s="22">
        <v>0</v>
      </c>
      <c r="AH32" s="22">
        <v>255764</v>
      </c>
      <c r="AI32" s="22">
        <v>1344905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</row>
    <row r="33" spans="1:40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-2578728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-2578728</v>
      </c>
      <c r="N33" s="22">
        <v>3397774</v>
      </c>
      <c r="O33" s="22">
        <v>0</v>
      </c>
      <c r="P33" s="22">
        <v>1414278</v>
      </c>
      <c r="Q33" s="22">
        <v>0</v>
      </c>
      <c r="R33" s="22">
        <v>-368302</v>
      </c>
      <c r="S33" s="22">
        <v>532097</v>
      </c>
      <c r="T33" s="22">
        <v>2397119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1266168</v>
      </c>
      <c r="AF33" s="22">
        <v>0</v>
      </c>
      <c r="AG33" s="22">
        <v>0</v>
      </c>
      <c r="AH33" s="22">
        <v>679755</v>
      </c>
      <c r="AI33" s="22">
        <v>1945923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</row>
    <row r="34" spans="1:40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</row>
    <row r="35" spans="1:40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499600</v>
      </c>
      <c r="Q35" s="22">
        <v>0</v>
      </c>
      <c r="R35" s="22">
        <v>0</v>
      </c>
      <c r="S35" s="22">
        <v>37354</v>
      </c>
      <c r="T35" s="22">
        <v>536954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242663</v>
      </c>
      <c r="AF35" s="22">
        <v>0</v>
      </c>
      <c r="AG35" s="22">
        <v>0</v>
      </c>
      <c r="AH35" s="22">
        <v>33621</v>
      </c>
      <c r="AI35" s="22">
        <v>276284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</row>
    <row r="36" spans="1:40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1724331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1724331</v>
      </c>
      <c r="N36" s="22">
        <v>2647794</v>
      </c>
      <c r="O36" s="22">
        <v>99169</v>
      </c>
      <c r="P36" s="22">
        <v>1168427</v>
      </c>
      <c r="Q36" s="22">
        <v>311250</v>
      </c>
      <c r="R36" s="22">
        <v>0</v>
      </c>
      <c r="S36" s="22">
        <v>1914826</v>
      </c>
      <c r="T36" s="22">
        <v>7865797</v>
      </c>
      <c r="U36" s="22">
        <v>431083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431083</v>
      </c>
      <c r="AD36" s="22">
        <v>39723</v>
      </c>
      <c r="AE36" s="22">
        <v>927390</v>
      </c>
      <c r="AF36" s="22">
        <v>0</v>
      </c>
      <c r="AG36" s="22">
        <v>0</v>
      </c>
      <c r="AH36" s="22">
        <v>1873673</v>
      </c>
      <c r="AI36" s="22">
        <v>3271869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</row>
    <row r="37" spans="1:40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215502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215502</v>
      </c>
      <c r="N37" s="22">
        <v>166569</v>
      </c>
      <c r="O37" s="22">
        <v>0</v>
      </c>
      <c r="P37" s="22">
        <v>106864</v>
      </c>
      <c r="Q37" s="22">
        <v>0</v>
      </c>
      <c r="R37" s="22">
        <v>98647</v>
      </c>
      <c r="S37" s="22">
        <v>209892</v>
      </c>
      <c r="T37" s="22">
        <v>797474</v>
      </c>
      <c r="U37" s="22">
        <v>183177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183177</v>
      </c>
      <c r="AD37" s="22">
        <v>0</v>
      </c>
      <c r="AE37" s="22">
        <v>95451</v>
      </c>
      <c r="AF37" s="22">
        <v>0</v>
      </c>
      <c r="AG37" s="22">
        <v>98647</v>
      </c>
      <c r="AH37" s="22">
        <v>199428</v>
      </c>
      <c r="AI37" s="22">
        <v>576703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</row>
    <row r="38" spans="1:40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36689</v>
      </c>
      <c r="F38" s="22">
        <v>0</v>
      </c>
      <c r="G38" s="22">
        <v>17325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54014</v>
      </c>
      <c r="N38" s="22">
        <v>0</v>
      </c>
      <c r="O38" s="22">
        <v>844876</v>
      </c>
      <c r="P38" s="22">
        <v>2672901</v>
      </c>
      <c r="Q38" s="22">
        <v>8232</v>
      </c>
      <c r="R38" s="22">
        <v>6556</v>
      </c>
      <c r="S38" s="22">
        <v>31607</v>
      </c>
      <c r="T38" s="22">
        <v>3618186</v>
      </c>
      <c r="U38" s="22">
        <v>16806</v>
      </c>
      <c r="V38" s="22">
        <v>0</v>
      </c>
      <c r="W38" s="22">
        <v>0</v>
      </c>
      <c r="X38" s="22">
        <v>4366</v>
      </c>
      <c r="Y38" s="22">
        <v>0</v>
      </c>
      <c r="Z38" s="22">
        <v>0</v>
      </c>
      <c r="AA38" s="22">
        <v>0</v>
      </c>
      <c r="AB38" s="22">
        <v>0</v>
      </c>
      <c r="AC38" s="22">
        <v>21172</v>
      </c>
      <c r="AD38" s="22">
        <v>429270</v>
      </c>
      <c r="AE38" s="22">
        <v>2632322</v>
      </c>
      <c r="AF38" s="22">
        <v>0</v>
      </c>
      <c r="AG38" s="22">
        <v>328</v>
      </c>
      <c r="AH38" s="22">
        <v>20763</v>
      </c>
      <c r="AI38" s="22">
        <v>3103855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</row>
    <row r="39" spans="1:40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58608</v>
      </c>
      <c r="O39" s="22">
        <v>0</v>
      </c>
      <c r="P39" s="22">
        <v>1467099</v>
      </c>
      <c r="Q39" s="22">
        <v>0</v>
      </c>
      <c r="R39" s="22">
        <v>0</v>
      </c>
      <c r="S39" s="22">
        <v>0</v>
      </c>
      <c r="T39" s="22">
        <v>1525707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1065487</v>
      </c>
      <c r="AF39" s="22">
        <v>0</v>
      </c>
      <c r="AG39" s="22">
        <v>0</v>
      </c>
      <c r="AH39" s="22">
        <v>0</v>
      </c>
      <c r="AI39" s="22">
        <v>1065487</v>
      </c>
      <c r="AJ39" s="22">
        <v>0</v>
      </c>
      <c r="AK39" s="22">
        <v>0</v>
      </c>
      <c r="AL39" s="22">
        <v>0</v>
      </c>
      <c r="AM39" s="22">
        <v>0</v>
      </c>
      <c r="AN39" s="22"/>
    </row>
    <row r="40" spans="1:40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19803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19803</v>
      </c>
      <c r="N40" s="22">
        <v>0</v>
      </c>
      <c r="O40" s="22">
        <v>0</v>
      </c>
      <c r="P40" s="22">
        <v>35570</v>
      </c>
      <c r="Q40" s="22">
        <v>0</v>
      </c>
      <c r="R40" s="22">
        <v>0</v>
      </c>
      <c r="S40" s="22">
        <v>28008</v>
      </c>
      <c r="T40" s="22">
        <v>83381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7114</v>
      </c>
      <c r="AF40" s="22">
        <v>0</v>
      </c>
      <c r="AG40" s="22">
        <v>0</v>
      </c>
      <c r="AH40" s="22">
        <v>28008</v>
      </c>
      <c r="AI40" s="22">
        <v>35122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</row>
    <row r="41" spans="1:40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9249187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9249187</v>
      </c>
      <c r="N41" s="22">
        <v>60259</v>
      </c>
      <c r="O41" s="22">
        <v>10072</v>
      </c>
      <c r="P41" s="22">
        <v>1185503</v>
      </c>
      <c r="Q41" s="22">
        <v>0</v>
      </c>
      <c r="R41" s="22">
        <v>0</v>
      </c>
      <c r="S41" s="22">
        <v>96828</v>
      </c>
      <c r="T41" s="22">
        <v>10601849</v>
      </c>
      <c r="U41" s="22">
        <v>6238609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6238609</v>
      </c>
      <c r="AD41" s="22">
        <v>6245</v>
      </c>
      <c r="AE41" s="22">
        <v>563360</v>
      </c>
      <c r="AF41" s="22">
        <v>0</v>
      </c>
      <c r="AG41" s="22">
        <v>0</v>
      </c>
      <c r="AH41" s="22">
        <v>82569</v>
      </c>
      <c r="AI41" s="22">
        <v>6890783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</row>
    <row r="42" spans="1:40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1105997</v>
      </c>
      <c r="Q42" s="22">
        <v>20183</v>
      </c>
      <c r="R42" s="22">
        <v>0</v>
      </c>
      <c r="S42" s="22">
        <v>210420</v>
      </c>
      <c r="T42" s="22">
        <v>1336600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736286</v>
      </c>
      <c r="AF42" s="22">
        <v>0</v>
      </c>
      <c r="AG42" s="22">
        <v>0</v>
      </c>
      <c r="AH42" s="22">
        <v>207686</v>
      </c>
      <c r="AI42" s="22">
        <v>943972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</row>
    <row r="43" spans="1:40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1191105</v>
      </c>
      <c r="Q43" s="22">
        <v>0</v>
      </c>
      <c r="R43" s="22">
        <v>0</v>
      </c>
      <c r="S43" s="22">
        <v>79247</v>
      </c>
      <c r="T43" s="22">
        <v>1270352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1040192</v>
      </c>
      <c r="AF43" s="22">
        <v>0</v>
      </c>
      <c r="AG43" s="22">
        <v>0</v>
      </c>
      <c r="AH43" s="22">
        <v>65958</v>
      </c>
      <c r="AI43" s="22">
        <v>1106150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</row>
    <row r="44" spans="1:40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1638454</v>
      </c>
      <c r="F44" s="22">
        <v>0</v>
      </c>
      <c r="G44" s="22">
        <v>22160</v>
      </c>
      <c r="H44" s="22">
        <v>476076</v>
      </c>
      <c r="I44" s="22">
        <v>0</v>
      </c>
      <c r="J44" s="22">
        <v>0</v>
      </c>
      <c r="K44" s="22">
        <v>0</v>
      </c>
      <c r="L44" s="22">
        <v>0</v>
      </c>
      <c r="M44" s="22">
        <v>2136690</v>
      </c>
      <c r="N44" s="22">
        <v>0</v>
      </c>
      <c r="O44" s="22">
        <v>73818</v>
      </c>
      <c r="P44" s="22">
        <v>1310466</v>
      </c>
      <c r="Q44" s="22">
        <v>0</v>
      </c>
      <c r="R44" s="22">
        <v>0</v>
      </c>
      <c r="S44" s="22">
        <v>159802</v>
      </c>
      <c r="T44" s="22">
        <v>3680776</v>
      </c>
      <c r="U44" s="22">
        <v>1322832</v>
      </c>
      <c r="V44" s="22">
        <v>0</v>
      </c>
      <c r="W44" s="22">
        <v>4924</v>
      </c>
      <c r="X44" s="22">
        <v>444337</v>
      </c>
      <c r="Y44" s="22">
        <v>0</v>
      </c>
      <c r="Z44" s="22">
        <v>0</v>
      </c>
      <c r="AA44" s="22">
        <v>0</v>
      </c>
      <c r="AB44" s="22">
        <v>0</v>
      </c>
      <c r="AC44" s="22">
        <v>1772093</v>
      </c>
      <c r="AD44" s="22">
        <v>66265</v>
      </c>
      <c r="AE44" s="22">
        <v>825078</v>
      </c>
      <c r="AF44" s="22">
        <v>0</v>
      </c>
      <c r="AG44" s="22">
        <v>0</v>
      </c>
      <c r="AH44" s="22">
        <v>151402</v>
      </c>
      <c r="AI44" s="22">
        <v>2814838</v>
      </c>
      <c r="AJ44" s="22">
        <v>0</v>
      </c>
      <c r="AK44" s="22">
        <v>0</v>
      </c>
      <c r="AL44" s="22">
        <v>0</v>
      </c>
      <c r="AM44" s="22">
        <v>0</v>
      </c>
      <c r="AN44" s="22"/>
    </row>
    <row r="45" spans="1:40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3302399</v>
      </c>
      <c r="F45" s="22">
        <v>0</v>
      </c>
      <c r="G45" s="22">
        <v>20000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3322399</v>
      </c>
      <c r="N45" s="22">
        <v>0</v>
      </c>
      <c r="O45" s="22">
        <v>0</v>
      </c>
      <c r="P45" s="22">
        <v>1117440</v>
      </c>
      <c r="Q45" s="22">
        <v>215681</v>
      </c>
      <c r="R45" s="22">
        <v>38295</v>
      </c>
      <c r="S45" s="22">
        <v>785230</v>
      </c>
      <c r="T45" s="22">
        <v>5479045</v>
      </c>
      <c r="U45" s="22">
        <v>2712009</v>
      </c>
      <c r="V45" s="22">
        <v>0</v>
      </c>
      <c r="W45" s="22">
        <v>10429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2722438</v>
      </c>
      <c r="AD45" s="22">
        <v>0</v>
      </c>
      <c r="AE45" s="22">
        <v>1076645</v>
      </c>
      <c r="AF45" s="22">
        <v>0</v>
      </c>
      <c r="AG45" s="22">
        <v>0</v>
      </c>
      <c r="AH45" s="22">
        <v>742186</v>
      </c>
      <c r="AI45" s="22">
        <v>4541269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</row>
    <row r="46" spans="1:40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390751</v>
      </c>
      <c r="P46" s="22">
        <v>0</v>
      </c>
      <c r="Q46" s="22">
        <v>174</v>
      </c>
      <c r="R46" s="22">
        <v>0</v>
      </c>
      <c r="S46" s="22">
        <v>158202</v>
      </c>
      <c r="T46" s="22">
        <v>549127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221972</v>
      </c>
      <c r="AE46" s="22">
        <v>0</v>
      </c>
      <c r="AF46" s="22">
        <v>0</v>
      </c>
      <c r="AG46" s="22">
        <v>0</v>
      </c>
      <c r="AH46" s="22">
        <v>127872</v>
      </c>
      <c r="AI46" s="22">
        <v>349844</v>
      </c>
      <c r="AJ46" s="22">
        <v>0</v>
      </c>
      <c r="AK46" s="22">
        <v>0</v>
      </c>
      <c r="AL46" s="22">
        <v>0</v>
      </c>
      <c r="AM46" s="22">
        <v>0</v>
      </c>
      <c r="AN46" s="22"/>
    </row>
    <row r="47" spans="1:40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3569810</v>
      </c>
      <c r="O47" s="22">
        <v>0</v>
      </c>
      <c r="P47" s="22">
        <v>5682889</v>
      </c>
      <c r="Q47" s="22">
        <v>13490</v>
      </c>
      <c r="R47" s="22">
        <v>30076</v>
      </c>
      <c r="S47" s="22">
        <v>1097474</v>
      </c>
      <c r="T47" s="22">
        <v>10393739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5451339</v>
      </c>
      <c r="AF47" s="22">
        <v>0</v>
      </c>
      <c r="AG47" s="22">
        <v>7943</v>
      </c>
      <c r="AH47" s="22">
        <v>1078056</v>
      </c>
      <c r="AI47" s="22">
        <v>6537338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</row>
    <row r="48" spans="1:40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88525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88525</v>
      </c>
      <c r="N48" s="22">
        <v>1041826</v>
      </c>
      <c r="O48" s="22">
        <v>104297</v>
      </c>
      <c r="P48" s="22">
        <v>593651</v>
      </c>
      <c r="Q48" s="22">
        <v>0</v>
      </c>
      <c r="R48" s="22">
        <v>0</v>
      </c>
      <c r="S48" s="22">
        <v>354415</v>
      </c>
      <c r="T48" s="22">
        <v>2182714</v>
      </c>
      <c r="U48" s="22">
        <v>77854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77854</v>
      </c>
      <c r="AD48" s="22">
        <v>73276</v>
      </c>
      <c r="AE48" s="22">
        <v>544513</v>
      </c>
      <c r="AF48" s="22">
        <v>0</v>
      </c>
      <c r="AG48" s="22">
        <v>0</v>
      </c>
      <c r="AH48" s="22">
        <v>304065</v>
      </c>
      <c r="AI48" s="22">
        <v>999708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</row>
    <row r="49" spans="1:40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63200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63200</v>
      </c>
      <c r="N49" s="22">
        <v>1644154</v>
      </c>
      <c r="O49" s="22">
        <v>0</v>
      </c>
      <c r="P49" s="22">
        <v>972704</v>
      </c>
      <c r="Q49" s="22">
        <v>0</v>
      </c>
      <c r="R49" s="22">
        <v>85791</v>
      </c>
      <c r="S49" s="22">
        <v>869508</v>
      </c>
      <c r="T49" s="22">
        <v>3635357</v>
      </c>
      <c r="U49" s="22">
        <v>63201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63201</v>
      </c>
      <c r="AD49" s="22">
        <v>0</v>
      </c>
      <c r="AE49" s="22">
        <v>654713</v>
      </c>
      <c r="AF49" s="22">
        <v>0</v>
      </c>
      <c r="AG49" s="22">
        <v>34317</v>
      </c>
      <c r="AH49" s="22">
        <v>550526</v>
      </c>
      <c r="AI49" s="22">
        <v>1302757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</row>
    <row r="50" spans="1:40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459662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459662</v>
      </c>
      <c r="N50" s="22">
        <v>0</v>
      </c>
      <c r="O50" s="22">
        <v>0</v>
      </c>
      <c r="P50" s="22">
        <v>2775000</v>
      </c>
      <c r="Q50" s="22">
        <v>93600</v>
      </c>
      <c r="R50" s="22">
        <v>0</v>
      </c>
      <c r="S50" s="22">
        <v>0</v>
      </c>
      <c r="T50" s="22">
        <v>3328262</v>
      </c>
      <c r="U50" s="22">
        <v>459662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459662</v>
      </c>
      <c r="AD50" s="22">
        <v>0</v>
      </c>
      <c r="AE50" s="22">
        <v>2775000</v>
      </c>
      <c r="AF50" s="22">
        <v>0</v>
      </c>
      <c r="AG50" s="22">
        <v>0</v>
      </c>
      <c r="AH50" s="22">
        <v>0</v>
      </c>
      <c r="AI50" s="22">
        <v>3234662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</row>
    <row r="51" spans="1:40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19971207</v>
      </c>
      <c r="F51" s="22">
        <v>0</v>
      </c>
      <c r="G51" s="22">
        <v>529948</v>
      </c>
      <c r="H51" s="22">
        <v>267500</v>
      </c>
      <c r="I51" s="22">
        <v>0</v>
      </c>
      <c r="J51" s="22">
        <v>0</v>
      </c>
      <c r="K51" s="22">
        <v>0</v>
      </c>
      <c r="L51" s="22">
        <v>0</v>
      </c>
      <c r="M51" s="22">
        <v>20768655</v>
      </c>
      <c r="N51" s="22">
        <v>0</v>
      </c>
      <c r="O51" s="22">
        <v>479605</v>
      </c>
      <c r="P51" s="22">
        <v>2883645</v>
      </c>
      <c r="Q51" s="22">
        <v>0</v>
      </c>
      <c r="R51" s="22">
        <v>281399</v>
      </c>
      <c r="S51" s="22">
        <v>1828141</v>
      </c>
      <c r="T51" s="22">
        <v>26241445</v>
      </c>
      <c r="U51" s="22">
        <v>18439316</v>
      </c>
      <c r="V51" s="22">
        <v>0</v>
      </c>
      <c r="W51" s="22">
        <v>110456</v>
      </c>
      <c r="X51" s="22">
        <v>53481</v>
      </c>
      <c r="Y51" s="22">
        <v>0</v>
      </c>
      <c r="Z51" s="22">
        <v>0</v>
      </c>
      <c r="AA51" s="22">
        <v>0</v>
      </c>
      <c r="AB51" s="22">
        <v>0</v>
      </c>
      <c r="AC51" s="22">
        <v>18603253</v>
      </c>
      <c r="AD51" s="22">
        <v>127318</v>
      </c>
      <c r="AE51" s="22">
        <v>2659967</v>
      </c>
      <c r="AF51" s="22">
        <v>0</v>
      </c>
      <c r="AG51" s="22">
        <v>281399</v>
      </c>
      <c r="AH51" s="22">
        <v>1366136</v>
      </c>
      <c r="AI51" s="22">
        <v>23038073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</row>
    <row r="52" spans="1:40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273547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273547</v>
      </c>
      <c r="N52" s="22">
        <v>154071</v>
      </c>
      <c r="O52" s="22">
        <v>0</v>
      </c>
      <c r="P52" s="22">
        <v>1274112</v>
      </c>
      <c r="Q52" s="22">
        <v>0</v>
      </c>
      <c r="R52" s="22">
        <v>0</v>
      </c>
      <c r="S52" s="22">
        <v>292512</v>
      </c>
      <c r="T52" s="22">
        <v>1994242</v>
      </c>
      <c r="U52" s="22">
        <v>273547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273547</v>
      </c>
      <c r="AD52" s="22">
        <v>0</v>
      </c>
      <c r="AE52" s="22">
        <v>454075</v>
      </c>
      <c r="AF52" s="22">
        <v>0</v>
      </c>
      <c r="AG52" s="22">
        <v>0</v>
      </c>
      <c r="AH52" s="22">
        <v>256847</v>
      </c>
      <c r="AI52" s="22">
        <v>984469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</row>
    <row r="53" spans="1:40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792640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792640</v>
      </c>
      <c r="N53" s="22">
        <v>41746</v>
      </c>
      <c r="O53" s="22">
        <v>38750</v>
      </c>
      <c r="P53" s="22">
        <v>1231139</v>
      </c>
      <c r="Q53" s="22">
        <v>0</v>
      </c>
      <c r="R53" s="22">
        <v>0</v>
      </c>
      <c r="S53" s="22">
        <v>528068</v>
      </c>
      <c r="T53" s="22">
        <v>2632343</v>
      </c>
      <c r="U53" s="22">
        <v>792640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792640</v>
      </c>
      <c r="AD53" s="22">
        <v>25833</v>
      </c>
      <c r="AE53" s="22">
        <v>915529</v>
      </c>
      <c r="AF53" s="22">
        <v>0</v>
      </c>
      <c r="AG53" s="22">
        <v>0</v>
      </c>
      <c r="AH53" s="22">
        <v>450851</v>
      </c>
      <c r="AI53" s="22">
        <v>2184853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</row>
    <row r="54" spans="1:40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2301413</v>
      </c>
      <c r="O54" s="22">
        <v>0</v>
      </c>
      <c r="P54" s="22">
        <v>850993</v>
      </c>
      <c r="Q54" s="22">
        <v>0</v>
      </c>
      <c r="R54" s="22">
        <v>0</v>
      </c>
      <c r="S54" s="22">
        <v>138558</v>
      </c>
      <c r="T54" s="22">
        <v>3290964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850993</v>
      </c>
      <c r="AF54" s="22">
        <v>0</v>
      </c>
      <c r="AG54" s="22">
        <v>0</v>
      </c>
      <c r="AH54" s="22">
        <v>138558</v>
      </c>
      <c r="AI54" s="22">
        <v>989551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</row>
    <row r="55" spans="1:40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85131</v>
      </c>
      <c r="F55" s="22">
        <v>0</v>
      </c>
      <c r="G55" s="22">
        <v>3254098</v>
      </c>
      <c r="H55" s="22">
        <v>0</v>
      </c>
      <c r="I55" s="22">
        <v>92692</v>
      </c>
      <c r="J55" s="22">
        <v>0</v>
      </c>
      <c r="K55" s="22">
        <v>0</v>
      </c>
      <c r="L55" s="22">
        <v>0</v>
      </c>
      <c r="M55" s="22">
        <v>3431921</v>
      </c>
      <c r="N55" s="22">
        <v>0</v>
      </c>
      <c r="O55" s="22">
        <v>138972</v>
      </c>
      <c r="P55" s="22">
        <v>1236186</v>
      </c>
      <c r="Q55" s="22">
        <v>0</v>
      </c>
      <c r="R55" s="22">
        <v>0</v>
      </c>
      <c r="S55" s="22">
        <v>702342</v>
      </c>
      <c r="T55" s="22">
        <v>5509421</v>
      </c>
      <c r="U55" s="22">
        <v>78481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78481</v>
      </c>
      <c r="AD55" s="22">
        <v>67060</v>
      </c>
      <c r="AE55" s="22">
        <v>792593</v>
      </c>
      <c r="AF55" s="22">
        <v>0</v>
      </c>
      <c r="AG55" s="22">
        <v>0</v>
      </c>
      <c r="AH55" s="22">
        <v>252951</v>
      </c>
      <c r="AI55" s="22">
        <v>1191085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</row>
    <row r="56" spans="1:40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213990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213990</v>
      </c>
      <c r="N56" s="22">
        <v>0</v>
      </c>
      <c r="O56" s="22">
        <v>0</v>
      </c>
      <c r="P56" s="22">
        <v>1086265</v>
      </c>
      <c r="Q56" s="22">
        <v>0</v>
      </c>
      <c r="R56" s="22">
        <v>0</v>
      </c>
      <c r="S56" s="22">
        <v>76671</v>
      </c>
      <c r="T56" s="22">
        <v>1376926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213990</v>
      </c>
      <c r="AE56" s="22">
        <v>720454</v>
      </c>
      <c r="AF56" s="22">
        <v>0</v>
      </c>
      <c r="AG56" s="22">
        <v>0</v>
      </c>
      <c r="AH56" s="22">
        <v>72943</v>
      </c>
      <c r="AI56" s="22">
        <v>1007387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</row>
    <row r="57" spans="1:40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5036240</v>
      </c>
      <c r="Q57" s="22">
        <v>0</v>
      </c>
      <c r="R57" s="22">
        <v>0</v>
      </c>
      <c r="S57" s="22">
        <v>811666</v>
      </c>
      <c r="T57" s="22">
        <v>5847906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2382532</v>
      </c>
      <c r="AF57" s="22">
        <v>0</v>
      </c>
      <c r="AG57" s="22">
        <v>0</v>
      </c>
      <c r="AH57" s="22">
        <v>714562</v>
      </c>
      <c r="AI57" s="22">
        <v>3097094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</row>
    <row r="58" spans="1:40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73602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73602</v>
      </c>
      <c r="N58" s="22">
        <v>0</v>
      </c>
      <c r="O58" s="22">
        <v>19906</v>
      </c>
      <c r="P58" s="22">
        <v>754482</v>
      </c>
      <c r="Q58" s="22">
        <v>0</v>
      </c>
      <c r="R58" s="22">
        <v>0</v>
      </c>
      <c r="S58" s="22">
        <v>453335</v>
      </c>
      <c r="T58" s="22">
        <v>1301325</v>
      </c>
      <c r="U58" s="22">
        <v>73602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73602</v>
      </c>
      <c r="AD58" s="22">
        <v>12728</v>
      </c>
      <c r="AE58" s="22">
        <v>669680</v>
      </c>
      <c r="AF58" s="22">
        <v>0</v>
      </c>
      <c r="AG58" s="22">
        <v>0</v>
      </c>
      <c r="AH58" s="22">
        <v>160064</v>
      </c>
      <c r="AI58" s="22">
        <v>916074</v>
      </c>
      <c r="AJ58" s="22">
        <v>0</v>
      </c>
      <c r="AK58" s="22">
        <v>0</v>
      </c>
      <c r="AL58" s="22">
        <v>0</v>
      </c>
      <c r="AM58" s="22">
        <v>0</v>
      </c>
      <c r="AN58" s="22"/>
    </row>
    <row r="59" spans="1:40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46443</v>
      </c>
      <c r="Q59" s="22">
        <v>0</v>
      </c>
      <c r="R59" s="22">
        <v>0</v>
      </c>
      <c r="S59" s="22">
        <v>0</v>
      </c>
      <c r="T59" s="22">
        <v>46443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33404</v>
      </c>
      <c r="AF59" s="22">
        <v>0</v>
      </c>
      <c r="AG59" s="22">
        <v>0</v>
      </c>
      <c r="AH59" s="22">
        <v>0</v>
      </c>
      <c r="AI59" s="22">
        <v>33404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</row>
    <row r="60" spans="1:40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1136085</v>
      </c>
      <c r="F60" s="22">
        <v>0</v>
      </c>
      <c r="G60" s="22">
        <v>13210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1149295</v>
      </c>
      <c r="N60" s="22">
        <v>0</v>
      </c>
      <c r="O60" s="22">
        <v>0</v>
      </c>
      <c r="P60" s="22">
        <v>161840</v>
      </c>
      <c r="Q60" s="22">
        <v>0</v>
      </c>
      <c r="R60" s="22">
        <v>383981</v>
      </c>
      <c r="S60" s="22">
        <v>736150</v>
      </c>
      <c r="T60" s="22">
        <v>2431266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138088</v>
      </c>
      <c r="AF60" s="22">
        <v>152921</v>
      </c>
      <c r="AG60" s="22">
        <v>583007</v>
      </c>
      <c r="AH60" s="22">
        <v>711307</v>
      </c>
      <c r="AI60" s="22">
        <v>1585323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</row>
    <row r="61" spans="1:40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12549658</v>
      </c>
      <c r="O61" s="22">
        <v>2398887</v>
      </c>
      <c r="P61" s="22">
        <v>743798</v>
      </c>
      <c r="Q61" s="22">
        <v>0</v>
      </c>
      <c r="R61" s="22">
        <v>0</v>
      </c>
      <c r="S61" s="22">
        <v>1003767</v>
      </c>
      <c r="T61" s="22">
        <v>16696110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278627</v>
      </c>
      <c r="AE61" s="22">
        <v>579856</v>
      </c>
      <c r="AF61" s="22">
        <v>0</v>
      </c>
      <c r="AG61" s="22">
        <v>0</v>
      </c>
      <c r="AH61" s="22">
        <v>964794</v>
      </c>
      <c r="AI61" s="22">
        <v>1823277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</row>
    <row r="62" spans="1:40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1164640</v>
      </c>
      <c r="Q62" s="22">
        <v>0</v>
      </c>
      <c r="R62" s="22">
        <v>0</v>
      </c>
      <c r="S62" s="22">
        <v>79290</v>
      </c>
      <c r="T62" s="22">
        <v>1243930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468356</v>
      </c>
      <c r="AF62" s="22">
        <v>0</v>
      </c>
      <c r="AG62" s="22">
        <v>0</v>
      </c>
      <c r="AH62" s="22">
        <v>75325</v>
      </c>
      <c r="AI62" s="22">
        <v>543681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</row>
    <row r="63" spans="1:40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26647</v>
      </c>
      <c r="F63" s="22">
        <v>0</v>
      </c>
      <c r="G63" s="22">
        <v>0</v>
      </c>
      <c r="H63" s="22">
        <v>546337</v>
      </c>
      <c r="I63" s="22">
        <v>0</v>
      </c>
      <c r="J63" s="22">
        <v>0</v>
      </c>
      <c r="K63" s="22">
        <v>0</v>
      </c>
      <c r="L63" s="22">
        <v>0</v>
      </c>
      <c r="M63" s="22">
        <v>572984</v>
      </c>
      <c r="N63" s="22">
        <v>0</v>
      </c>
      <c r="O63" s="22">
        <v>0</v>
      </c>
      <c r="P63" s="22">
        <v>952056</v>
      </c>
      <c r="Q63" s="22">
        <v>0</v>
      </c>
      <c r="R63" s="22">
        <v>195963</v>
      </c>
      <c r="S63" s="22">
        <v>248559</v>
      </c>
      <c r="T63" s="22">
        <v>1969562</v>
      </c>
      <c r="U63" s="22">
        <v>26647</v>
      </c>
      <c r="V63" s="22">
        <v>0</v>
      </c>
      <c r="W63" s="22">
        <v>0</v>
      </c>
      <c r="X63" s="22">
        <v>64743</v>
      </c>
      <c r="Y63" s="22">
        <v>0</v>
      </c>
      <c r="Z63" s="22">
        <v>0</v>
      </c>
      <c r="AA63" s="22">
        <v>0</v>
      </c>
      <c r="AB63" s="22">
        <v>0</v>
      </c>
      <c r="AC63" s="22">
        <v>91390</v>
      </c>
      <c r="AD63" s="22">
        <v>0</v>
      </c>
      <c r="AE63" s="22">
        <v>629446</v>
      </c>
      <c r="AF63" s="22">
        <v>0</v>
      </c>
      <c r="AG63" s="22">
        <v>61267</v>
      </c>
      <c r="AH63" s="22">
        <v>248558</v>
      </c>
      <c r="AI63" s="22">
        <v>1030661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</row>
    <row r="64" spans="1:40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503300</v>
      </c>
      <c r="Q64" s="22">
        <v>0</v>
      </c>
      <c r="R64" s="22">
        <v>0</v>
      </c>
      <c r="S64" s="22">
        <v>0</v>
      </c>
      <c r="T64" s="22">
        <v>503300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301980</v>
      </c>
      <c r="AF64" s="22">
        <v>0</v>
      </c>
      <c r="AG64" s="22">
        <v>0</v>
      </c>
      <c r="AH64" s="22">
        <v>0</v>
      </c>
      <c r="AI64" s="22">
        <v>301980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</row>
    <row r="65" spans="1:40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52443</v>
      </c>
      <c r="O65" s="22">
        <v>0</v>
      </c>
      <c r="P65" s="22">
        <v>81001</v>
      </c>
      <c r="Q65" s="22">
        <v>0</v>
      </c>
      <c r="R65" s="22">
        <v>0</v>
      </c>
      <c r="S65" s="22">
        <v>28197</v>
      </c>
      <c r="T65" s="22">
        <v>161641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76833</v>
      </c>
      <c r="AF65" s="22">
        <v>0</v>
      </c>
      <c r="AG65" s="22">
        <v>0</v>
      </c>
      <c r="AH65" s="22">
        <v>28199</v>
      </c>
      <c r="AI65" s="22">
        <v>105032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</row>
    <row r="66" spans="1:40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4494067</v>
      </c>
      <c r="Q66" s="22">
        <v>0</v>
      </c>
      <c r="R66" s="22">
        <v>0</v>
      </c>
      <c r="S66" s="22">
        <v>38196</v>
      </c>
      <c r="T66" s="22">
        <v>4532263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677896</v>
      </c>
      <c r="AF66" s="22">
        <v>0</v>
      </c>
      <c r="AG66" s="22">
        <v>0</v>
      </c>
      <c r="AH66" s="22">
        <v>38196</v>
      </c>
      <c r="AI66" s="22">
        <v>716092</v>
      </c>
      <c r="AJ66" s="22">
        <v>0</v>
      </c>
      <c r="AK66" s="22">
        <v>0</v>
      </c>
      <c r="AL66" s="22">
        <v>0</v>
      </c>
      <c r="AM66" s="22">
        <v>0</v>
      </c>
      <c r="AN66" s="22"/>
    </row>
    <row r="67" spans="1:40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1388338</v>
      </c>
      <c r="F67" s="22">
        <v>0</v>
      </c>
      <c r="G67" s="22">
        <v>0</v>
      </c>
      <c r="H67" s="22">
        <v>0</v>
      </c>
      <c r="I67" s="22">
        <v>1118</v>
      </c>
      <c r="J67" s="22">
        <v>0</v>
      </c>
      <c r="K67" s="22">
        <v>0</v>
      </c>
      <c r="L67" s="22">
        <v>0</v>
      </c>
      <c r="M67" s="22">
        <v>1389456</v>
      </c>
      <c r="N67" s="22">
        <v>0</v>
      </c>
      <c r="O67" s="22">
        <v>0</v>
      </c>
      <c r="P67" s="22">
        <v>2906375</v>
      </c>
      <c r="Q67" s="22">
        <v>0</v>
      </c>
      <c r="R67" s="22">
        <v>0</v>
      </c>
      <c r="S67" s="22">
        <v>256770</v>
      </c>
      <c r="T67" s="22">
        <v>4552601</v>
      </c>
      <c r="U67" s="22">
        <v>1044732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1044732</v>
      </c>
      <c r="AD67" s="22">
        <v>0</v>
      </c>
      <c r="AE67" s="22">
        <v>1677895</v>
      </c>
      <c r="AF67" s="22">
        <v>0</v>
      </c>
      <c r="AG67" s="22">
        <v>0</v>
      </c>
      <c r="AH67" s="22">
        <v>210831</v>
      </c>
      <c r="AI67" s="22">
        <v>2933458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</row>
    <row r="68" spans="1:40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802235</v>
      </c>
      <c r="Q68" s="22">
        <v>0</v>
      </c>
      <c r="R68" s="22">
        <v>0</v>
      </c>
      <c r="S68" s="22">
        <v>58579</v>
      </c>
      <c r="T68" s="22">
        <v>860814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211098</v>
      </c>
      <c r="AF68" s="22">
        <v>0</v>
      </c>
      <c r="AG68" s="22">
        <v>0</v>
      </c>
      <c r="AH68" s="22">
        <v>10907</v>
      </c>
      <c r="AI68" s="22">
        <v>222005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</row>
    <row r="69" spans="1:40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840026</v>
      </c>
      <c r="F69" s="22">
        <v>0</v>
      </c>
      <c r="G69" s="22">
        <v>397795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1237821</v>
      </c>
      <c r="N69" s="22">
        <v>0</v>
      </c>
      <c r="O69" s="22">
        <v>0</v>
      </c>
      <c r="P69" s="22">
        <v>0</v>
      </c>
      <c r="Q69" s="22">
        <v>696355</v>
      </c>
      <c r="R69" s="22">
        <v>40036</v>
      </c>
      <c r="S69" s="22">
        <v>119195</v>
      </c>
      <c r="T69" s="22">
        <v>2093407</v>
      </c>
      <c r="U69" s="22">
        <v>325111</v>
      </c>
      <c r="V69" s="22">
        <v>0</v>
      </c>
      <c r="W69" s="22">
        <v>377959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703070</v>
      </c>
      <c r="AD69" s="22">
        <v>0</v>
      </c>
      <c r="AE69" s="22">
        <v>0</v>
      </c>
      <c r="AF69" s="22">
        <v>0</v>
      </c>
      <c r="AG69" s="22">
        <v>40036</v>
      </c>
      <c r="AH69" s="22">
        <v>119195</v>
      </c>
      <c r="AI69" s="22">
        <v>862301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</row>
    <row r="70" spans="1:40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294923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294923</v>
      </c>
      <c r="N70" s="22">
        <v>0</v>
      </c>
      <c r="O70" s="22">
        <v>24686</v>
      </c>
      <c r="P70" s="22">
        <v>528483</v>
      </c>
      <c r="Q70" s="22">
        <v>0</v>
      </c>
      <c r="R70" s="22">
        <v>0</v>
      </c>
      <c r="S70" s="22">
        <v>937739</v>
      </c>
      <c r="T70" s="22">
        <v>1785831</v>
      </c>
      <c r="U70" s="22">
        <v>246756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246756</v>
      </c>
      <c r="AD70" s="22">
        <v>10368</v>
      </c>
      <c r="AE70" s="22">
        <v>501408</v>
      </c>
      <c r="AF70" s="22">
        <v>0</v>
      </c>
      <c r="AG70" s="22">
        <v>0</v>
      </c>
      <c r="AH70" s="22">
        <v>847812</v>
      </c>
      <c r="AI70" s="22">
        <v>1606344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</row>
    <row r="71" spans="1:40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744163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744163</v>
      </c>
      <c r="N71" s="22">
        <v>0</v>
      </c>
      <c r="O71" s="22">
        <v>152100</v>
      </c>
      <c r="P71" s="22">
        <v>99281</v>
      </c>
      <c r="Q71" s="22">
        <v>0</v>
      </c>
      <c r="R71" s="22">
        <v>0</v>
      </c>
      <c r="S71" s="22">
        <v>211705</v>
      </c>
      <c r="T71" s="22">
        <v>1207249</v>
      </c>
      <c r="U71" s="22">
        <v>481375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481375</v>
      </c>
      <c r="AD71" s="22">
        <v>101907</v>
      </c>
      <c r="AE71" s="22">
        <v>99281</v>
      </c>
      <c r="AF71" s="22">
        <v>0</v>
      </c>
      <c r="AG71" s="22">
        <v>0</v>
      </c>
      <c r="AH71" s="22">
        <v>198618</v>
      </c>
      <c r="AI71" s="22">
        <v>881181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</row>
    <row r="72" spans="1:40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48600</v>
      </c>
      <c r="Q72" s="22">
        <v>79398</v>
      </c>
      <c r="R72" s="22">
        <v>0</v>
      </c>
      <c r="S72" s="22">
        <v>370818</v>
      </c>
      <c r="T72" s="22">
        <v>498816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25273</v>
      </c>
      <c r="AF72" s="22">
        <v>0</v>
      </c>
      <c r="AG72" s="22">
        <v>0</v>
      </c>
      <c r="AH72" s="22">
        <v>42262</v>
      </c>
      <c r="AI72" s="22">
        <v>67535</v>
      </c>
      <c r="AJ72" s="22">
        <v>0</v>
      </c>
      <c r="AK72" s="22">
        <v>0</v>
      </c>
      <c r="AL72" s="22">
        <v>0</v>
      </c>
      <c r="AM72" s="22">
        <v>0</v>
      </c>
      <c r="AN72" s="22"/>
    </row>
    <row r="73" spans="1:40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1410063</v>
      </c>
      <c r="Q73" s="22">
        <v>0</v>
      </c>
      <c r="R73" s="22">
        <v>0</v>
      </c>
      <c r="S73" s="22">
        <v>535376</v>
      </c>
      <c r="T73" s="22">
        <v>1945439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800771</v>
      </c>
      <c r="AF73" s="22">
        <v>0</v>
      </c>
      <c r="AG73" s="22">
        <v>0</v>
      </c>
      <c r="AH73" s="22">
        <v>409459</v>
      </c>
      <c r="AI73" s="22">
        <v>1210230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</row>
    <row r="74" spans="1:40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</row>
    <row r="75" spans="1:40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121477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121477</v>
      </c>
      <c r="N75" s="22">
        <v>0</v>
      </c>
      <c r="O75" s="22">
        <v>0</v>
      </c>
      <c r="P75" s="22">
        <v>738032</v>
      </c>
      <c r="Q75" s="22">
        <v>36770</v>
      </c>
      <c r="R75" s="22">
        <v>0</v>
      </c>
      <c r="S75" s="22">
        <v>769811</v>
      </c>
      <c r="T75" s="22">
        <v>1666090</v>
      </c>
      <c r="U75" s="22">
        <v>101171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101171</v>
      </c>
      <c r="AD75" s="22">
        <v>0</v>
      </c>
      <c r="AE75" s="22">
        <v>350549</v>
      </c>
      <c r="AF75" s="22">
        <v>0</v>
      </c>
      <c r="AG75" s="22">
        <v>0</v>
      </c>
      <c r="AH75" s="22">
        <v>250840</v>
      </c>
      <c r="AI75" s="22">
        <v>702560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</row>
    <row r="76" spans="1:40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3052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3052</v>
      </c>
      <c r="N76" s="22">
        <v>5666</v>
      </c>
      <c r="O76" s="22">
        <v>0</v>
      </c>
      <c r="P76" s="22">
        <v>496935</v>
      </c>
      <c r="Q76" s="22">
        <v>0</v>
      </c>
      <c r="R76" s="22">
        <v>0</v>
      </c>
      <c r="S76" s="22">
        <v>0</v>
      </c>
      <c r="T76" s="22">
        <v>505653</v>
      </c>
      <c r="U76" s="22">
        <v>3052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3052</v>
      </c>
      <c r="AD76" s="22">
        <v>0</v>
      </c>
      <c r="AE76" s="22">
        <v>466412</v>
      </c>
      <c r="AF76" s="22">
        <v>0</v>
      </c>
      <c r="AG76" s="22">
        <v>0</v>
      </c>
      <c r="AH76" s="22">
        <v>0</v>
      </c>
      <c r="AI76" s="22">
        <v>469464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</row>
    <row r="77" spans="1:40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24199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24199</v>
      </c>
      <c r="N77" s="22">
        <v>0</v>
      </c>
      <c r="O77" s="22">
        <v>37083</v>
      </c>
      <c r="P77" s="22">
        <v>2112403</v>
      </c>
      <c r="Q77" s="22">
        <v>0</v>
      </c>
      <c r="R77" s="22">
        <v>0</v>
      </c>
      <c r="S77" s="22">
        <v>24450</v>
      </c>
      <c r="T77" s="22">
        <v>2198135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1037471</v>
      </c>
      <c r="AF77" s="22">
        <v>0</v>
      </c>
      <c r="AG77" s="22">
        <v>0</v>
      </c>
      <c r="AH77" s="22">
        <v>23450</v>
      </c>
      <c r="AI77" s="22">
        <v>1060921</v>
      </c>
      <c r="AJ77" s="22">
        <v>0</v>
      </c>
      <c r="AK77" s="22">
        <v>0</v>
      </c>
      <c r="AL77" s="22">
        <v>0</v>
      </c>
      <c r="AM77" s="22">
        <v>0</v>
      </c>
      <c r="AN77" s="22"/>
    </row>
    <row r="78" spans="1:40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1296743</v>
      </c>
      <c r="F78" s="22">
        <v>0</v>
      </c>
      <c r="G78" s="22">
        <v>18497</v>
      </c>
      <c r="H78" s="22">
        <v>0</v>
      </c>
      <c r="I78" s="22">
        <v>228171</v>
      </c>
      <c r="J78" s="22">
        <v>0</v>
      </c>
      <c r="K78" s="22">
        <v>0</v>
      </c>
      <c r="L78" s="22">
        <v>0</v>
      </c>
      <c r="M78" s="22">
        <v>1543411</v>
      </c>
      <c r="N78" s="22">
        <v>0</v>
      </c>
      <c r="O78" s="22">
        <v>22270</v>
      </c>
      <c r="P78" s="22">
        <v>3684957</v>
      </c>
      <c r="Q78" s="22">
        <v>603732</v>
      </c>
      <c r="R78" s="22">
        <v>75233</v>
      </c>
      <c r="S78" s="22">
        <v>302263</v>
      </c>
      <c r="T78" s="22">
        <v>6231866</v>
      </c>
      <c r="U78" s="22">
        <v>1239355</v>
      </c>
      <c r="V78" s="22">
        <v>0</v>
      </c>
      <c r="W78" s="22">
        <v>11006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1250361</v>
      </c>
      <c r="AD78" s="22">
        <v>8819</v>
      </c>
      <c r="AE78" s="22">
        <v>2259255</v>
      </c>
      <c r="AF78" s="22">
        <v>0</v>
      </c>
      <c r="AG78" s="22">
        <v>0</v>
      </c>
      <c r="AH78" s="22">
        <v>220346</v>
      </c>
      <c r="AI78" s="22">
        <v>3738781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</row>
    <row r="79" spans="1:40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20865214</v>
      </c>
      <c r="O79" s="22">
        <v>0</v>
      </c>
      <c r="P79" s="22">
        <v>1190471</v>
      </c>
      <c r="Q79" s="22">
        <v>0</v>
      </c>
      <c r="R79" s="22">
        <v>0</v>
      </c>
      <c r="S79" s="22">
        <v>280945</v>
      </c>
      <c r="T79" s="22">
        <v>22336630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911014</v>
      </c>
      <c r="AF79" s="22">
        <v>0</v>
      </c>
      <c r="AG79" s="22">
        <v>0</v>
      </c>
      <c r="AH79" s="22">
        <v>262218</v>
      </c>
      <c r="AI79" s="22">
        <v>1173232</v>
      </c>
      <c r="AJ79" s="22">
        <v>0</v>
      </c>
      <c r="AK79" s="22">
        <v>0</v>
      </c>
      <c r="AL79" s="22">
        <v>0</v>
      </c>
      <c r="AM79" s="22">
        <v>0</v>
      </c>
      <c r="AN79" s="22"/>
    </row>
    <row r="80" spans="1:40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11310</v>
      </c>
      <c r="O80" s="22">
        <v>14358</v>
      </c>
      <c r="P80" s="22">
        <v>806609</v>
      </c>
      <c r="Q80" s="22">
        <v>0</v>
      </c>
      <c r="R80" s="22">
        <v>0</v>
      </c>
      <c r="S80" s="22">
        <v>139661</v>
      </c>
      <c r="T80" s="22">
        <v>971938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14358</v>
      </c>
      <c r="AE80" s="22">
        <v>536545</v>
      </c>
      <c r="AF80" s="22">
        <v>0</v>
      </c>
      <c r="AG80" s="22">
        <v>0</v>
      </c>
      <c r="AH80" s="22">
        <v>139661</v>
      </c>
      <c r="AI80" s="22">
        <v>690564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</row>
    <row r="81" spans="1:40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11335</v>
      </c>
      <c r="I81" s="22">
        <v>0</v>
      </c>
      <c r="J81" s="22">
        <v>0</v>
      </c>
      <c r="K81" s="22">
        <v>0</v>
      </c>
      <c r="L81" s="22">
        <v>0</v>
      </c>
      <c r="M81" s="22">
        <v>11335</v>
      </c>
      <c r="N81" s="22">
        <v>0</v>
      </c>
      <c r="O81" s="22">
        <v>-42863</v>
      </c>
      <c r="P81" s="22">
        <v>1589400</v>
      </c>
      <c r="Q81" s="22">
        <v>0</v>
      </c>
      <c r="R81" s="22">
        <v>0</v>
      </c>
      <c r="S81" s="22">
        <v>0</v>
      </c>
      <c r="T81" s="22">
        <v>1557872</v>
      </c>
      <c r="U81" s="22">
        <v>0</v>
      </c>
      <c r="V81" s="22">
        <v>0</v>
      </c>
      <c r="W81" s="22">
        <v>0</v>
      </c>
      <c r="X81" s="22">
        <v>151</v>
      </c>
      <c r="Y81" s="22">
        <v>0</v>
      </c>
      <c r="Z81" s="22">
        <v>0</v>
      </c>
      <c r="AA81" s="22">
        <v>0</v>
      </c>
      <c r="AB81" s="22">
        <v>0</v>
      </c>
      <c r="AC81" s="22">
        <v>151</v>
      </c>
      <c r="AD81" s="22">
        <v>-31488</v>
      </c>
      <c r="AE81" s="22">
        <v>942228</v>
      </c>
      <c r="AF81" s="22">
        <v>0</v>
      </c>
      <c r="AG81" s="22">
        <v>0</v>
      </c>
      <c r="AH81" s="22">
        <v>0</v>
      </c>
      <c r="AI81" s="22">
        <v>910891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</row>
    <row r="82" spans="1:40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75084</v>
      </c>
      <c r="O82" s="22">
        <v>0</v>
      </c>
      <c r="P82" s="22">
        <v>2594836</v>
      </c>
      <c r="Q82" s="22">
        <v>0</v>
      </c>
      <c r="R82" s="22">
        <v>0</v>
      </c>
      <c r="S82" s="22">
        <v>171391</v>
      </c>
      <c r="T82" s="22">
        <v>2841311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2594836</v>
      </c>
      <c r="AF82" s="22">
        <v>0</v>
      </c>
      <c r="AG82" s="22">
        <v>0</v>
      </c>
      <c r="AH82" s="22">
        <v>171391</v>
      </c>
      <c r="AI82" s="22">
        <v>2766227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</row>
    <row r="83" spans="1:40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707686</v>
      </c>
      <c r="F83" s="22">
        <v>0</v>
      </c>
      <c r="G83" s="22">
        <v>0</v>
      </c>
      <c r="H83" s="22">
        <v>0</v>
      </c>
      <c r="I83" s="22">
        <v>0</v>
      </c>
      <c r="J83" s="22">
        <v>70758</v>
      </c>
      <c r="K83" s="22">
        <v>0</v>
      </c>
      <c r="L83" s="22">
        <v>0</v>
      </c>
      <c r="M83" s="22">
        <v>778444</v>
      </c>
      <c r="N83" s="22">
        <v>0</v>
      </c>
      <c r="O83" s="22">
        <v>0</v>
      </c>
      <c r="P83" s="22">
        <v>138782</v>
      </c>
      <c r="Q83" s="22">
        <v>489783</v>
      </c>
      <c r="R83" s="22">
        <v>107313</v>
      </c>
      <c r="S83" s="22">
        <v>167744</v>
      </c>
      <c r="T83" s="22">
        <v>1682066</v>
      </c>
      <c r="U83" s="22">
        <v>273425</v>
      </c>
      <c r="V83" s="22">
        <v>0</v>
      </c>
      <c r="W83" s="22">
        <v>0</v>
      </c>
      <c r="X83" s="22">
        <v>0</v>
      </c>
      <c r="Y83" s="22">
        <v>0</v>
      </c>
      <c r="Z83" s="22">
        <v>33311</v>
      </c>
      <c r="AA83" s="22">
        <v>0</v>
      </c>
      <c r="AB83" s="22">
        <v>0</v>
      </c>
      <c r="AC83" s="22">
        <v>306736</v>
      </c>
      <c r="AD83" s="22">
        <v>0</v>
      </c>
      <c r="AE83" s="22">
        <v>138782</v>
      </c>
      <c r="AF83" s="22">
        <v>0</v>
      </c>
      <c r="AG83" s="22">
        <v>0</v>
      </c>
      <c r="AH83" s="22">
        <v>161037</v>
      </c>
      <c r="AI83" s="22">
        <v>606555</v>
      </c>
      <c r="AJ83" s="22">
        <v>0</v>
      </c>
      <c r="AK83" s="22">
        <v>0</v>
      </c>
      <c r="AL83" s="22">
        <v>0</v>
      </c>
      <c r="AM83" s="22">
        <v>0</v>
      </c>
      <c r="AN83" s="22"/>
    </row>
    <row r="84" spans="1:40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383668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383668</v>
      </c>
      <c r="N84" s="22">
        <v>0</v>
      </c>
      <c r="O84" s="22">
        <v>0</v>
      </c>
      <c r="P84" s="22">
        <v>573335</v>
      </c>
      <c r="Q84" s="22">
        <v>0</v>
      </c>
      <c r="R84" s="22">
        <v>0</v>
      </c>
      <c r="S84" s="22">
        <v>236583</v>
      </c>
      <c r="T84" s="22">
        <v>1193586</v>
      </c>
      <c r="U84" s="22">
        <v>272833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272833</v>
      </c>
      <c r="AD84" s="22">
        <v>0</v>
      </c>
      <c r="AE84" s="22">
        <v>312599</v>
      </c>
      <c r="AF84" s="22">
        <v>0</v>
      </c>
      <c r="AG84" s="22">
        <v>0</v>
      </c>
      <c r="AH84" s="22">
        <v>225121</v>
      </c>
      <c r="AI84" s="22">
        <v>810553</v>
      </c>
      <c r="AJ84" s="22">
        <v>0</v>
      </c>
      <c r="AK84" s="22">
        <v>0</v>
      </c>
      <c r="AL84" s="22">
        <v>0</v>
      </c>
      <c r="AM84" s="22">
        <v>0</v>
      </c>
      <c r="AN84" s="22"/>
    </row>
    <row r="85" spans="1:40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523970</v>
      </c>
      <c r="Q85" s="22">
        <v>0</v>
      </c>
      <c r="R85" s="22">
        <v>0</v>
      </c>
      <c r="S85" s="22">
        <v>0</v>
      </c>
      <c r="T85" s="22">
        <v>523970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356361</v>
      </c>
      <c r="AF85" s="22">
        <v>0</v>
      </c>
      <c r="AG85" s="22">
        <v>0</v>
      </c>
      <c r="AH85" s="22">
        <v>0</v>
      </c>
      <c r="AI85" s="22">
        <v>356361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</row>
    <row r="86" spans="1:40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147027</v>
      </c>
      <c r="T86" s="22">
        <v>147027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97223</v>
      </c>
      <c r="AI86" s="22">
        <v>97223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</row>
    <row r="87" spans="1:40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239640</v>
      </c>
      <c r="O87" s="22">
        <v>0</v>
      </c>
      <c r="P87" s="22">
        <v>722154</v>
      </c>
      <c r="Q87" s="22">
        <v>3266</v>
      </c>
      <c r="R87" s="22">
        <v>0</v>
      </c>
      <c r="S87" s="22">
        <v>284854</v>
      </c>
      <c r="T87" s="22">
        <v>1249914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678106</v>
      </c>
      <c r="AF87" s="22">
        <v>0</v>
      </c>
      <c r="AG87" s="22">
        <v>0</v>
      </c>
      <c r="AH87" s="22">
        <v>284854</v>
      </c>
      <c r="AI87" s="22">
        <v>962960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</row>
    <row r="88" spans="1:40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13505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13505</v>
      </c>
      <c r="N88" s="22">
        <v>217114</v>
      </c>
      <c r="O88" s="22">
        <v>0</v>
      </c>
      <c r="P88" s="22">
        <v>3404746</v>
      </c>
      <c r="Q88" s="22">
        <v>0</v>
      </c>
      <c r="R88" s="22">
        <v>0</v>
      </c>
      <c r="S88" s="22">
        <v>927548</v>
      </c>
      <c r="T88" s="22">
        <v>4562913</v>
      </c>
      <c r="U88" s="22">
        <v>13505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13505</v>
      </c>
      <c r="AD88" s="22">
        <v>0</v>
      </c>
      <c r="AE88" s="22">
        <v>3122125</v>
      </c>
      <c r="AF88" s="22">
        <v>0</v>
      </c>
      <c r="AG88" s="22">
        <v>0</v>
      </c>
      <c r="AH88" s="22">
        <v>892692</v>
      </c>
      <c r="AI88" s="22">
        <v>4028322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</row>
    <row r="89" spans="1:40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153141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153141</v>
      </c>
      <c r="N89" s="22">
        <v>0</v>
      </c>
      <c r="O89" s="22">
        <v>0</v>
      </c>
      <c r="P89" s="22">
        <v>1328468</v>
      </c>
      <c r="Q89" s="22">
        <v>9903</v>
      </c>
      <c r="R89" s="22">
        <v>0</v>
      </c>
      <c r="S89" s="22">
        <v>210033</v>
      </c>
      <c r="T89" s="22">
        <v>1701545</v>
      </c>
      <c r="U89" s="22">
        <v>138916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138916</v>
      </c>
      <c r="AD89" s="22">
        <v>0</v>
      </c>
      <c r="AE89" s="22">
        <v>1282346</v>
      </c>
      <c r="AF89" s="22">
        <v>0</v>
      </c>
      <c r="AG89" s="22">
        <v>0</v>
      </c>
      <c r="AH89" s="22">
        <v>174797</v>
      </c>
      <c r="AI89" s="22">
        <v>1596059</v>
      </c>
      <c r="AJ89" s="22">
        <v>0</v>
      </c>
      <c r="AK89" s="22">
        <v>0</v>
      </c>
      <c r="AL89" s="22">
        <v>0</v>
      </c>
      <c r="AM89" s="22">
        <v>0</v>
      </c>
      <c r="AN89" s="22"/>
    </row>
    <row r="90" spans="1:40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200037</v>
      </c>
      <c r="Q90" s="22">
        <v>155016</v>
      </c>
      <c r="R90" s="22">
        <v>0</v>
      </c>
      <c r="S90" s="22">
        <v>0</v>
      </c>
      <c r="T90" s="22">
        <v>355053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130037</v>
      </c>
      <c r="AF90" s="22">
        <v>0</v>
      </c>
      <c r="AG90" s="22">
        <v>0</v>
      </c>
      <c r="AH90" s="22">
        <v>145016</v>
      </c>
      <c r="AI90" s="22">
        <v>275053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</row>
    <row r="91" spans="1:40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326142</v>
      </c>
      <c r="T91" s="22">
        <v>326142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295836</v>
      </c>
      <c r="AI91" s="22">
        <v>295836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</row>
    <row r="92" spans="1:40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</row>
    <row r="93" spans="1:40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348784</v>
      </c>
      <c r="F93" s="22">
        <v>0</v>
      </c>
      <c r="G93" s="22">
        <v>44706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393490</v>
      </c>
      <c r="N93" s="22">
        <v>81024</v>
      </c>
      <c r="O93" s="22">
        <v>253869</v>
      </c>
      <c r="P93" s="22">
        <v>277367</v>
      </c>
      <c r="Q93" s="22">
        <v>0</v>
      </c>
      <c r="R93" s="22">
        <v>74150</v>
      </c>
      <c r="S93" s="22">
        <v>729107</v>
      </c>
      <c r="T93" s="22">
        <v>1809007</v>
      </c>
      <c r="U93" s="22">
        <v>304634</v>
      </c>
      <c r="V93" s="22">
        <v>0</v>
      </c>
      <c r="W93" s="22">
        <v>44706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349340</v>
      </c>
      <c r="AD93" s="22">
        <v>77189</v>
      </c>
      <c r="AE93" s="22">
        <v>272851</v>
      </c>
      <c r="AF93" s="22">
        <v>0</v>
      </c>
      <c r="AG93" s="22">
        <v>57121</v>
      </c>
      <c r="AH93" s="22">
        <v>680701</v>
      </c>
      <c r="AI93" s="22">
        <v>1437202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</row>
    <row r="94" spans="1:40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120100</v>
      </c>
      <c r="Q94" s="22">
        <v>0</v>
      </c>
      <c r="R94" s="22">
        <v>0</v>
      </c>
      <c r="S94" s="22">
        <v>41202</v>
      </c>
      <c r="T94" s="22">
        <v>161302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79173</v>
      </c>
      <c r="AF94" s="22">
        <v>0</v>
      </c>
      <c r="AG94" s="22">
        <v>0</v>
      </c>
      <c r="AH94" s="22">
        <v>41202</v>
      </c>
      <c r="AI94" s="22">
        <v>120375</v>
      </c>
      <c r="AJ94" s="22">
        <v>0</v>
      </c>
      <c r="AK94" s="22">
        <v>0</v>
      </c>
      <c r="AL94" s="22">
        <v>0</v>
      </c>
      <c r="AM94" s="22">
        <v>0</v>
      </c>
      <c r="AN94" s="22"/>
    </row>
    <row r="95" spans="1:40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65900</v>
      </c>
      <c r="Q95" s="22">
        <v>0</v>
      </c>
      <c r="R95" s="22">
        <v>0</v>
      </c>
      <c r="S95" s="22">
        <v>63900</v>
      </c>
      <c r="T95" s="22">
        <v>129800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43341</v>
      </c>
      <c r="AF95" s="22">
        <v>0</v>
      </c>
      <c r="AG95" s="22">
        <v>0</v>
      </c>
      <c r="AH95" s="22">
        <v>43474</v>
      </c>
      <c r="AI95" s="22">
        <v>86815</v>
      </c>
      <c r="AJ95" s="22">
        <v>0</v>
      </c>
      <c r="AK95" s="22">
        <v>0</v>
      </c>
      <c r="AL95" s="22">
        <v>0</v>
      </c>
      <c r="AM95" s="22">
        <v>0</v>
      </c>
      <c r="AN95" s="22"/>
    </row>
    <row r="96" spans="1:40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/>
    </row>
    <row r="97" spans="1:40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86158</v>
      </c>
      <c r="I97" s="22">
        <v>0</v>
      </c>
      <c r="J97" s="22">
        <v>0</v>
      </c>
      <c r="K97" s="22">
        <v>0</v>
      </c>
      <c r="L97" s="22">
        <v>0</v>
      </c>
      <c r="M97" s="22">
        <v>86158</v>
      </c>
      <c r="N97" s="22">
        <v>0</v>
      </c>
      <c r="O97" s="22">
        <v>0</v>
      </c>
      <c r="P97" s="22">
        <v>0</v>
      </c>
      <c r="Q97" s="22">
        <v>0</v>
      </c>
      <c r="R97" s="22">
        <v>8203</v>
      </c>
      <c r="S97" s="22">
        <v>12192</v>
      </c>
      <c r="T97" s="22">
        <v>106553</v>
      </c>
      <c r="U97" s="22">
        <v>0</v>
      </c>
      <c r="V97" s="22">
        <v>0</v>
      </c>
      <c r="W97" s="22">
        <v>0</v>
      </c>
      <c r="X97" s="22">
        <v>15947</v>
      </c>
      <c r="Y97" s="22">
        <v>0</v>
      </c>
      <c r="Z97" s="22">
        <v>0</v>
      </c>
      <c r="AA97" s="22">
        <v>0</v>
      </c>
      <c r="AB97" s="22">
        <v>0</v>
      </c>
      <c r="AC97" s="22">
        <v>15947</v>
      </c>
      <c r="AD97" s="22">
        <v>0</v>
      </c>
      <c r="AE97" s="22">
        <v>0</v>
      </c>
      <c r="AF97" s="22">
        <v>0</v>
      </c>
      <c r="AG97" s="22">
        <v>2166</v>
      </c>
      <c r="AH97" s="22">
        <v>1219</v>
      </c>
      <c r="AI97" s="22">
        <v>19332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</row>
    <row r="98" spans="1:40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</row>
    <row r="99" spans="1:40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1488036</v>
      </c>
      <c r="P99" s="22">
        <v>258513</v>
      </c>
      <c r="Q99" s="22">
        <v>0</v>
      </c>
      <c r="R99" s="22">
        <v>0</v>
      </c>
      <c r="S99" s="22">
        <v>52556</v>
      </c>
      <c r="T99" s="22">
        <v>1799105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322408</v>
      </c>
      <c r="AE99" s="22">
        <v>178053</v>
      </c>
      <c r="AF99" s="22">
        <v>0</v>
      </c>
      <c r="AG99" s="22">
        <v>0</v>
      </c>
      <c r="AH99" s="22">
        <v>52556</v>
      </c>
      <c r="AI99" s="22">
        <v>553017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</row>
    <row r="100" spans="1:40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</row>
    <row r="101" spans="1:40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182417</v>
      </c>
      <c r="F101" s="22">
        <v>0</v>
      </c>
      <c r="G101" s="22">
        <v>11129</v>
      </c>
      <c r="H101" s="22">
        <v>13335</v>
      </c>
      <c r="I101" s="22">
        <v>0</v>
      </c>
      <c r="J101" s="22">
        <v>0</v>
      </c>
      <c r="K101" s="22">
        <v>0</v>
      </c>
      <c r="L101" s="22">
        <v>0</v>
      </c>
      <c r="M101" s="22">
        <v>206881</v>
      </c>
      <c r="N101" s="22">
        <v>0</v>
      </c>
      <c r="O101" s="22">
        <v>0</v>
      </c>
      <c r="P101" s="22">
        <v>222493</v>
      </c>
      <c r="Q101" s="22">
        <v>0</v>
      </c>
      <c r="R101" s="22">
        <v>0</v>
      </c>
      <c r="S101" s="22">
        <v>203243</v>
      </c>
      <c r="T101" s="22">
        <v>632617</v>
      </c>
      <c r="U101" s="22">
        <v>175348</v>
      </c>
      <c r="V101" s="22">
        <v>0</v>
      </c>
      <c r="W101" s="22">
        <v>7864</v>
      </c>
      <c r="X101" s="22">
        <v>9423</v>
      </c>
      <c r="Y101" s="22">
        <v>0</v>
      </c>
      <c r="Z101" s="22">
        <v>0</v>
      </c>
      <c r="AA101" s="22">
        <v>0</v>
      </c>
      <c r="AB101" s="22">
        <v>0</v>
      </c>
      <c r="AC101" s="22">
        <v>192635</v>
      </c>
      <c r="AD101" s="22">
        <v>0</v>
      </c>
      <c r="AE101" s="22">
        <v>36928</v>
      </c>
      <c r="AF101" s="22">
        <v>0</v>
      </c>
      <c r="AG101" s="22">
        <v>0</v>
      </c>
      <c r="AH101" s="22">
        <v>166843</v>
      </c>
      <c r="AI101" s="22">
        <v>396406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</row>
    <row r="102" spans="1:40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144442</v>
      </c>
      <c r="O102" s="22">
        <v>0</v>
      </c>
      <c r="P102" s="22">
        <v>145285</v>
      </c>
      <c r="Q102" s="22">
        <v>0</v>
      </c>
      <c r="R102" s="22">
        <v>0</v>
      </c>
      <c r="S102" s="22">
        <v>234653</v>
      </c>
      <c r="T102" s="22">
        <v>524380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66912</v>
      </c>
      <c r="AF102" s="22">
        <v>0</v>
      </c>
      <c r="AG102" s="22">
        <v>0</v>
      </c>
      <c r="AH102" s="22">
        <v>234653</v>
      </c>
      <c r="AI102" s="22">
        <v>301565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</row>
    <row r="103" spans="1:40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20827</v>
      </c>
      <c r="Q103" s="22">
        <v>0</v>
      </c>
      <c r="R103" s="22">
        <v>16099</v>
      </c>
      <c r="S103" s="22">
        <v>0</v>
      </c>
      <c r="T103" s="22">
        <v>36926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20827</v>
      </c>
      <c r="AF103" s="22">
        <v>0</v>
      </c>
      <c r="AG103" s="22">
        <v>16099</v>
      </c>
      <c r="AH103" s="22">
        <v>0</v>
      </c>
      <c r="AI103" s="22">
        <v>36926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</row>
    <row r="104" spans="1:40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/>
    </row>
    <row r="105" spans="1:40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242128</v>
      </c>
      <c r="Q105" s="22">
        <v>66500</v>
      </c>
      <c r="R105" s="22">
        <v>0</v>
      </c>
      <c r="S105" s="22">
        <v>0</v>
      </c>
      <c r="T105" s="22">
        <v>308628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242128</v>
      </c>
      <c r="AF105" s="22">
        <v>0</v>
      </c>
      <c r="AG105" s="22">
        <v>0</v>
      </c>
      <c r="AH105" s="22">
        <v>0</v>
      </c>
      <c r="AI105" s="22">
        <v>242128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</row>
    <row r="106" spans="1:40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102703</v>
      </c>
      <c r="F106" s="22">
        <v>0</v>
      </c>
      <c r="G106" s="22">
        <v>115966</v>
      </c>
      <c r="H106" s="22">
        <v>326222</v>
      </c>
      <c r="I106" s="22">
        <v>20848</v>
      </c>
      <c r="J106" s="22">
        <v>0</v>
      </c>
      <c r="K106" s="22">
        <v>0</v>
      </c>
      <c r="L106" s="22">
        <v>0</v>
      </c>
      <c r="M106" s="22">
        <v>565739</v>
      </c>
      <c r="N106" s="22">
        <v>81782</v>
      </c>
      <c r="O106" s="22">
        <v>9272</v>
      </c>
      <c r="P106" s="22">
        <v>385391</v>
      </c>
      <c r="Q106" s="22">
        <v>0</v>
      </c>
      <c r="R106" s="22">
        <v>46694</v>
      </c>
      <c r="S106" s="22">
        <v>249824</v>
      </c>
      <c r="T106" s="22">
        <v>1338702</v>
      </c>
      <c r="U106" s="22">
        <v>102703</v>
      </c>
      <c r="V106" s="22">
        <v>0</v>
      </c>
      <c r="W106" s="22">
        <v>49002</v>
      </c>
      <c r="X106" s="22">
        <v>134377</v>
      </c>
      <c r="Y106" s="22">
        <v>17003</v>
      </c>
      <c r="Z106" s="22">
        <v>0</v>
      </c>
      <c r="AA106" s="22">
        <v>0</v>
      </c>
      <c r="AB106" s="22">
        <v>0</v>
      </c>
      <c r="AC106" s="22">
        <v>303085</v>
      </c>
      <c r="AD106" s="22">
        <v>9272</v>
      </c>
      <c r="AE106" s="22">
        <v>348836</v>
      </c>
      <c r="AF106" s="22">
        <v>0</v>
      </c>
      <c r="AG106" s="22">
        <v>33887</v>
      </c>
      <c r="AH106" s="22">
        <v>249824</v>
      </c>
      <c r="AI106" s="22">
        <v>944904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</row>
    <row r="107" spans="1:40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369631</v>
      </c>
      <c r="F107" s="22">
        <v>0</v>
      </c>
      <c r="G107" s="22">
        <v>11462</v>
      </c>
      <c r="H107" s="22">
        <v>0</v>
      </c>
      <c r="I107" s="22">
        <v>0</v>
      </c>
      <c r="J107" s="22">
        <v>0</v>
      </c>
      <c r="K107" s="22">
        <v>26000</v>
      </c>
      <c r="L107" s="22">
        <v>0</v>
      </c>
      <c r="M107" s="22">
        <v>407093</v>
      </c>
      <c r="N107" s="22">
        <v>0</v>
      </c>
      <c r="O107" s="22">
        <v>0</v>
      </c>
      <c r="P107" s="22">
        <v>110299</v>
      </c>
      <c r="Q107" s="22">
        <v>0</v>
      </c>
      <c r="R107" s="22">
        <v>0</v>
      </c>
      <c r="S107" s="22">
        <v>51157</v>
      </c>
      <c r="T107" s="22">
        <v>568549</v>
      </c>
      <c r="U107" s="22">
        <v>311245</v>
      </c>
      <c r="V107" s="22">
        <v>0</v>
      </c>
      <c r="W107" s="22">
        <v>8764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320009</v>
      </c>
      <c r="AD107" s="22">
        <v>0</v>
      </c>
      <c r="AE107" s="22">
        <v>13982</v>
      </c>
      <c r="AF107" s="22">
        <v>0</v>
      </c>
      <c r="AG107" s="22">
        <v>0</v>
      </c>
      <c r="AH107" s="22">
        <v>51157</v>
      </c>
      <c r="AI107" s="22">
        <v>385148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</row>
    <row r="108" spans="1:40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89489</v>
      </c>
      <c r="F108" s="22">
        <v>0</v>
      </c>
      <c r="G108" s="22">
        <v>0</v>
      </c>
      <c r="H108" s="22">
        <v>2566</v>
      </c>
      <c r="I108" s="22">
        <v>0</v>
      </c>
      <c r="J108" s="22">
        <v>0</v>
      </c>
      <c r="K108" s="22">
        <v>0</v>
      </c>
      <c r="L108" s="22">
        <v>0</v>
      </c>
      <c r="M108" s="22">
        <v>92055</v>
      </c>
      <c r="N108" s="22">
        <v>0</v>
      </c>
      <c r="O108" s="22">
        <v>0</v>
      </c>
      <c r="P108" s="22">
        <v>7622</v>
      </c>
      <c r="Q108" s="22">
        <v>0</v>
      </c>
      <c r="R108" s="22">
        <v>0</v>
      </c>
      <c r="S108" s="22">
        <v>66469</v>
      </c>
      <c r="T108" s="22">
        <v>166146</v>
      </c>
      <c r="U108" s="22">
        <v>88896</v>
      </c>
      <c r="V108" s="22">
        <v>0</v>
      </c>
      <c r="W108" s="22">
        <v>0</v>
      </c>
      <c r="X108" s="22">
        <v>40</v>
      </c>
      <c r="Y108" s="22">
        <v>0</v>
      </c>
      <c r="Z108" s="22">
        <v>0</v>
      </c>
      <c r="AA108" s="22">
        <v>0</v>
      </c>
      <c r="AB108" s="22">
        <v>0</v>
      </c>
      <c r="AC108" s="22">
        <v>88936</v>
      </c>
      <c r="AD108" s="22">
        <v>0</v>
      </c>
      <c r="AE108" s="22">
        <v>5399</v>
      </c>
      <c r="AF108" s="22">
        <v>0</v>
      </c>
      <c r="AG108" s="22">
        <v>0</v>
      </c>
      <c r="AH108" s="22">
        <v>60958</v>
      </c>
      <c r="AI108" s="22">
        <v>155293</v>
      </c>
      <c r="AJ108" s="22">
        <v>0</v>
      </c>
      <c r="AK108" s="22">
        <v>0</v>
      </c>
      <c r="AL108" s="22">
        <v>0</v>
      </c>
      <c r="AM108" s="22">
        <v>0</v>
      </c>
      <c r="AN108" s="22"/>
    </row>
    <row r="109" spans="1:40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32307</v>
      </c>
      <c r="Q109" s="22">
        <v>0</v>
      </c>
      <c r="R109" s="22">
        <v>0</v>
      </c>
      <c r="S109" s="22">
        <v>34500</v>
      </c>
      <c r="T109" s="22">
        <v>66807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32307</v>
      </c>
      <c r="AF109" s="22">
        <v>0</v>
      </c>
      <c r="AG109" s="22">
        <v>0</v>
      </c>
      <c r="AH109" s="22">
        <v>34500</v>
      </c>
      <c r="AI109" s="22">
        <v>66807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</row>
    <row r="110" spans="1:40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81126</v>
      </c>
      <c r="Q110" s="22">
        <v>52380</v>
      </c>
      <c r="R110" s="22">
        <v>0</v>
      </c>
      <c r="S110" s="22">
        <v>16480</v>
      </c>
      <c r="T110" s="22">
        <v>149986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77615</v>
      </c>
      <c r="AF110" s="22">
        <v>0</v>
      </c>
      <c r="AG110" s="22">
        <v>0</v>
      </c>
      <c r="AH110" s="22">
        <v>15979</v>
      </c>
      <c r="AI110" s="22">
        <v>93594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</row>
    <row r="111" spans="1:40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24493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24493</v>
      </c>
      <c r="N111" s="22">
        <v>17944416</v>
      </c>
      <c r="O111" s="22">
        <v>0</v>
      </c>
      <c r="P111" s="22">
        <v>9451</v>
      </c>
      <c r="Q111" s="22">
        <v>0</v>
      </c>
      <c r="R111" s="22">
        <v>0</v>
      </c>
      <c r="S111" s="22">
        <v>0</v>
      </c>
      <c r="T111" s="22">
        <v>17978360</v>
      </c>
      <c r="U111" s="22">
        <v>24389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24389</v>
      </c>
      <c r="AD111" s="22">
        <v>0</v>
      </c>
      <c r="AE111" s="22">
        <v>2835</v>
      </c>
      <c r="AF111" s="22">
        <v>0</v>
      </c>
      <c r="AG111" s="22">
        <v>0</v>
      </c>
      <c r="AH111" s="22">
        <v>0</v>
      </c>
      <c r="AI111" s="22">
        <v>27224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</row>
    <row r="112" spans="1:40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10137379</v>
      </c>
      <c r="O112" s="22">
        <v>442499</v>
      </c>
      <c r="P112" s="22">
        <v>0</v>
      </c>
      <c r="Q112" s="22">
        <v>0</v>
      </c>
      <c r="R112" s="22">
        <v>49524</v>
      </c>
      <c r="S112" s="22">
        <v>0</v>
      </c>
      <c r="T112" s="22">
        <v>10629402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</row>
    <row r="113" spans="1:40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0</v>
      </c>
      <c r="H113" s="22">
        <v>140539</v>
      </c>
      <c r="I113" s="22">
        <v>0</v>
      </c>
      <c r="J113" s="22">
        <v>0</v>
      </c>
      <c r="K113" s="22">
        <v>0</v>
      </c>
      <c r="L113" s="22">
        <v>0</v>
      </c>
      <c r="M113" s="22">
        <v>140539</v>
      </c>
      <c r="N113" s="22">
        <v>0</v>
      </c>
      <c r="O113" s="22">
        <v>0</v>
      </c>
      <c r="P113" s="22">
        <v>346770</v>
      </c>
      <c r="Q113" s="22">
        <v>0</v>
      </c>
      <c r="R113" s="22">
        <v>0</v>
      </c>
      <c r="S113" s="22">
        <v>89725</v>
      </c>
      <c r="T113" s="22">
        <v>577034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360391</v>
      </c>
      <c r="AF113" s="22">
        <v>0</v>
      </c>
      <c r="AG113" s="22">
        <v>0</v>
      </c>
      <c r="AH113" s="22">
        <v>89725</v>
      </c>
      <c r="AI113" s="22">
        <v>450116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</row>
    <row r="114" spans="1:40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33650</v>
      </c>
      <c r="P114" s="22">
        <v>110175</v>
      </c>
      <c r="Q114" s="22">
        <v>0</v>
      </c>
      <c r="R114" s="22">
        <v>0</v>
      </c>
      <c r="S114" s="22">
        <v>0</v>
      </c>
      <c r="T114" s="22">
        <v>143825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6194</v>
      </c>
      <c r="AE114" s="22">
        <v>8624</v>
      </c>
      <c r="AF114" s="22">
        <v>0</v>
      </c>
      <c r="AG114" s="22">
        <v>0</v>
      </c>
      <c r="AH114" s="22">
        <v>0</v>
      </c>
      <c r="AI114" s="22">
        <v>14818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</row>
    <row r="115" spans="1:40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14400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14400</v>
      </c>
      <c r="N115" s="22">
        <v>102804</v>
      </c>
      <c r="O115" s="22">
        <v>0</v>
      </c>
      <c r="P115" s="22">
        <v>59102</v>
      </c>
      <c r="Q115" s="22">
        <v>0</v>
      </c>
      <c r="R115" s="22">
        <v>0</v>
      </c>
      <c r="S115" s="22">
        <v>0</v>
      </c>
      <c r="T115" s="22">
        <v>176306</v>
      </c>
      <c r="U115" s="22">
        <v>3960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3960</v>
      </c>
      <c r="AD115" s="22">
        <v>0</v>
      </c>
      <c r="AE115" s="22">
        <v>43158</v>
      </c>
      <c r="AF115" s="22">
        <v>0</v>
      </c>
      <c r="AG115" s="22">
        <v>0</v>
      </c>
      <c r="AH115" s="22">
        <v>0</v>
      </c>
      <c r="AI115" s="22">
        <v>47118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</row>
    <row r="116" spans="1:40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93924</v>
      </c>
      <c r="Q116" s="22">
        <v>0</v>
      </c>
      <c r="R116" s="22">
        <v>0</v>
      </c>
      <c r="S116" s="22">
        <v>0</v>
      </c>
      <c r="T116" s="22">
        <v>93924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86923</v>
      </c>
      <c r="AF116" s="22">
        <v>0</v>
      </c>
      <c r="AG116" s="22">
        <v>0</v>
      </c>
      <c r="AH116" s="22">
        <v>0</v>
      </c>
      <c r="AI116" s="22">
        <v>86923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</row>
    <row r="117" spans="1:40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</row>
    <row r="118" spans="1:40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44187</v>
      </c>
      <c r="O118" s="22">
        <v>331000</v>
      </c>
      <c r="P118" s="22">
        <v>99064</v>
      </c>
      <c r="Q118" s="22">
        <v>0</v>
      </c>
      <c r="R118" s="22">
        <v>0</v>
      </c>
      <c r="S118" s="22">
        <v>459672</v>
      </c>
      <c r="T118" s="22">
        <v>933923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84700</v>
      </c>
      <c r="AE118" s="22">
        <v>84457</v>
      </c>
      <c r="AF118" s="22">
        <v>0</v>
      </c>
      <c r="AG118" s="22">
        <v>0</v>
      </c>
      <c r="AH118" s="22">
        <v>418908</v>
      </c>
      <c r="AI118" s="22">
        <v>588065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</row>
    <row r="119" spans="1:40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-302195</v>
      </c>
      <c r="O119" s="22">
        <v>0</v>
      </c>
      <c r="P119" s="22">
        <v>10180</v>
      </c>
      <c r="Q119" s="22">
        <v>0</v>
      </c>
      <c r="R119" s="22">
        <v>21561</v>
      </c>
      <c r="S119" s="22">
        <v>189081</v>
      </c>
      <c r="T119" s="22">
        <v>-81373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4576</v>
      </c>
      <c r="AF119" s="22">
        <v>0</v>
      </c>
      <c r="AG119" s="22">
        <v>21561</v>
      </c>
      <c r="AH119" s="22">
        <v>147487</v>
      </c>
      <c r="AI119" s="22">
        <v>173624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</row>
    <row r="120" spans="1:40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245075</v>
      </c>
      <c r="F120" s="22">
        <v>0</v>
      </c>
      <c r="G120" s="22">
        <v>0</v>
      </c>
      <c r="H120" s="22">
        <v>0</v>
      </c>
      <c r="I120" s="22">
        <v>4059</v>
      </c>
      <c r="J120" s="22">
        <v>0</v>
      </c>
      <c r="K120" s="22">
        <v>0</v>
      </c>
      <c r="L120" s="22">
        <v>0</v>
      </c>
      <c r="M120" s="22">
        <v>249134</v>
      </c>
      <c r="N120" s="22">
        <v>0</v>
      </c>
      <c r="O120" s="22">
        <v>0</v>
      </c>
      <c r="P120" s="22">
        <v>228447</v>
      </c>
      <c r="Q120" s="22">
        <v>0</v>
      </c>
      <c r="R120" s="22">
        <v>0</v>
      </c>
      <c r="S120" s="22">
        <v>73400</v>
      </c>
      <c r="T120" s="22">
        <v>550981</v>
      </c>
      <c r="U120" s="22">
        <v>90808</v>
      </c>
      <c r="V120" s="22">
        <v>0</v>
      </c>
      <c r="W120" s="22">
        <v>0</v>
      </c>
      <c r="X120" s="22">
        <v>0</v>
      </c>
      <c r="Y120" s="22">
        <v>4059</v>
      </c>
      <c r="Z120" s="22">
        <v>0</v>
      </c>
      <c r="AA120" s="22">
        <v>0</v>
      </c>
      <c r="AB120" s="22">
        <v>0</v>
      </c>
      <c r="AC120" s="22">
        <v>94867</v>
      </c>
      <c r="AD120" s="22">
        <v>0</v>
      </c>
      <c r="AE120" s="22">
        <v>228447</v>
      </c>
      <c r="AF120" s="22">
        <v>0</v>
      </c>
      <c r="AG120" s="22">
        <v>0</v>
      </c>
      <c r="AH120" s="22">
        <v>18350</v>
      </c>
      <c r="AI120" s="22">
        <v>341664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</row>
    <row r="121" spans="1:40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22031052</v>
      </c>
      <c r="O121" s="22">
        <v>1579567</v>
      </c>
      <c r="P121" s="22">
        <v>60000</v>
      </c>
      <c r="Q121" s="22">
        <v>0</v>
      </c>
      <c r="R121" s="22">
        <v>0</v>
      </c>
      <c r="S121" s="22">
        <v>0</v>
      </c>
      <c r="T121" s="22">
        <v>23670619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1136341</v>
      </c>
      <c r="AE121" s="22">
        <v>54000</v>
      </c>
      <c r="AF121" s="22">
        <v>0</v>
      </c>
      <c r="AG121" s="22">
        <v>0</v>
      </c>
      <c r="AH121" s="22">
        <v>0</v>
      </c>
      <c r="AI121" s="22">
        <v>1190341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</row>
    <row r="122" spans="1:40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32493</v>
      </c>
      <c r="Q122" s="22">
        <v>0</v>
      </c>
      <c r="R122" s="22">
        <v>0</v>
      </c>
      <c r="S122" s="22">
        <v>0</v>
      </c>
      <c r="T122" s="22">
        <v>32493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32493</v>
      </c>
      <c r="AF122" s="22">
        <v>0</v>
      </c>
      <c r="AG122" s="22">
        <v>0</v>
      </c>
      <c r="AH122" s="22">
        <v>0</v>
      </c>
      <c r="AI122" s="22">
        <v>32493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</row>
    <row r="123" spans="1:40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68023</v>
      </c>
      <c r="O123" s="22">
        <v>0</v>
      </c>
      <c r="P123" s="22">
        <v>333588</v>
      </c>
      <c r="Q123" s="22">
        <v>18421</v>
      </c>
      <c r="R123" s="22">
        <v>0</v>
      </c>
      <c r="S123" s="22">
        <v>130712</v>
      </c>
      <c r="T123" s="22">
        <v>550744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313131</v>
      </c>
      <c r="AF123" s="22">
        <v>0</v>
      </c>
      <c r="AG123" s="22">
        <v>0</v>
      </c>
      <c r="AH123" s="22">
        <v>130712</v>
      </c>
      <c r="AI123" s="22">
        <v>443843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</row>
    <row r="124" spans="1:40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165255</v>
      </c>
      <c r="O124" s="22">
        <v>0</v>
      </c>
      <c r="P124" s="22">
        <v>19762</v>
      </c>
      <c r="Q124" s="22">
        <v>0</v>
      </c>
      <c r="R124" s="22">
        <v>1916300</v>
      </c>
      <c r="S124" s="22">
        <v>0</v>
      </c>
      <c r="T124" s="22">
        <v>2101317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16884</v>
      </c>
      <c r="AF124" s="22">
        <v>0</v>
      </c>
      <c r="AG124" s="22">
        <v>1711933</v>
      </c>
      <c r="AH124" s="22">
        <v>0</v>
      </c>
      <c r="AI124" s="22">
        <v>1728817</v>
      </c>
      <c r="AJ124" s="22">
        <v>0</v>
      </c>
      <c r="AK124" s="22">
        <v>0</v>
      </c>
      <c r="AL124" s="22">
        <v>0</v>
      </c>
      <c r="AM124" s="22">
        <v>0</v>
      </c>
      <c r="AN124" s="22"/>
    </row>
    <row r="125" spans="1:40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6689</v>
      </c>
      <c r="Q125" s="22">
        <v>0</v>
      </c>
      <c r="R125" s="22">
        <v>0</v>
      </c>
      <c r="S125" s="22">
        <v>0</v>
      </c>
      <c r="T125" s="22">
        <v>6689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6689</v>
      </c>
      <c r="AF125" s="22">
        <v>0</v>
      </c>
      <c r="AG125" s="22">
        <v>0</v>
      </c>
      <c r="AH125" s="22">
        <v>0</v>
      </c>
      <c r="AI125" s="22">
        <v>6689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</row>
    <row r="126" spans="1:40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</row>
    <row r="127" spans="1:40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33790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33790</v>
      </c>
      <c r="N127" s="22">
        <v>0</v>
      </c>
      <c r="O127" s="22">
        <v>570770</v>
      </c>
      <c r="P127" s="22">
        <v>99652</v>
      </c>
      <c r="Q127" s="22">
        <v>0</v>
      </c>
      <c r="R127" s="22">
        <v>0</v>
      </c>
      <c r="S127" s="22">
        <v>198335</v>
      </c>
      <c r="T127" s="22">
        <v>902547</v>
      </c>
      <c r="U127" s="22">
        <v>33790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33790</v>
      </c>
      <c r="AD127" s="22">
        <v>389262</v>
      </c>
      <c r="AE127" s="22">
        <v>41642</v>
      </c>
      <c r="AF127" s="22">
        <v>0</v>
      </c>
      <c r="AG127" s="22">
        <v>0</v>
      </c>
      <c r="AH127" s="22">
        <v>181576</v>
      </c>
      <c r="AI127" s="22">
        <v>646270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</row>
    <row r="128" spans="1:40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78260</v>
      </c>
      <c r="Q128" s="22">
        <v>0</v>
      </c>
      <c r="R128" s="22">
        <v>0</v>
      </c>
      <c r="S128" s="22">
        <v>0</v>
      </c>
      <c r="T128" s="22">
        <v>78260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24805</v>
      </c>
      <c r="AF128" s="22">
        <v>0</v>
      </c>
      <c r="AG128" s="22">
        <v>0</v>
      </c>
      <c r="AH128" s="22">
        <v>0</v>
      </c>
      <c r="AI128" s="22">
        <v>24805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</row>
    <row r="129" spans="1:40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833900</v>
      </c>
      <c r="O129" s="22">
        <v>10068</v>
      </c>
      <c r="P129" s="22">
        <v>0</v>
      </c>
      <c r="Q129" s="22">
        <v>0</v>
      </c>
      <c r="R129" s="22">
        <v>0</v>
      </c>
      <c r="S129" s="22">
        <v>-505647</v>
      </c>
      <c r="T129" s="22">
        <v>338321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9656</v>
      </c>
      <c r="AE129" s="22">
        <v>0</v>
      </c>
      <c r="AF129" s="22">
        <v>0</v>
      </c>
      <c r="AG129" s="22">
        <v>0</v>
      </c>
      <c r="AH129" s="22">
        <v>112114</v>
      </c>
      <c r="AI129" s="22">
        <v>121770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</row>
    <row r="130" spans="1:40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</row>
    <row r="131" spans="1:40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186325</v>
      </c>
      <c r="Q131" s="22">
        <v>0</v>
      </c>
      <c r="R131" s="22">
        <v>0</v>
      </c>
      <c r="S131" s="22">
        <v>0</v>
      </c>
      <c r="T131" s="22">
        <v>186325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105584</v>
      </c>
      <c r="AF131" s="22">
        <v>0</v>
      </c>
      <c r="AG131" s="22">
        <v>0</v>
      </c>
      <c r="AH131" s="22">
        <v>0</v>
      </c>
      <c r="AI131" s="22">
        <v>105584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</row>
    <row r="132" spans="1:40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17000</v>
      </c>
      <c r="T132" s="22">
        <v>17000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17000</v>
      </c>
      <c r="AI132" s="22">
        <v>17000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</row>
    <row r="133" spans="1:40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209911</v>
      </c>
      <c r="O133" s="22">
        <v>0</v>
      </c>
      <c r="P133" s="22">
        <v>0</v>
      </c>
      <c r="Q133" s="22">
        <v>0</v>
      </c>
      <c r="R133" s="22">
        <v>0</v>
      </c>
      <c r="S133" s="22">
        <v>81365</v>
      </c>
      <c r="T133" s="22">
        <v>291276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70393</v>
      </c>
      <c r="AI133" s="22">
        <v>70393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</row>
    <row r="134" spans="1:40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10996654</v>
      </c>
      <c r="O134" s="22">
        <v>0</v>
      </c>
      <c r="P134" s="22">
        <v>268066</v>
      </c>
      <c r="Q134" s="22">
        <v>0</v>
      </c>
      <c r="R134" s="22">
        <v>0</v>
      </c>
      <c r="S134" s="22">
        <v>82593</v>
      </c>
      <c r="T134" s="22">
        <v>11347313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226346</v>
      </c>
      <c r="AF134" s="22">
        <v>0</v>
      </c>
      <c r="AG134" s="22">
        <v>0</v>
      </c>
      <c r="AH134" s="22">
        <v>69443</v>
      </c>
      <c r="AI134" s="22">
        <v>295789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</row>
    <row r="135" spans="1:40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5820</v>
      </c>
      <c r="F135" s="22">
        <v>0</v>
      </c>
      <c r="G135" s="22">
        <v>-99633</v>
      </c>
      <c r="H135" s="22">
        <v>93155</v>
      </c>
      <c r="I135" s="22">
        <v>0</v>
      </c>
      <c r="J135" s="22">
        <v>0</v>
      </c>
      <c r="K135" s="22">
        <v>0</v>
      </c>
      <c r="L135" s="22">
        <v>0</v>
      </c>
      <c r="M135" s="22">
        <v>-658</v>
      </c>
      <c r="N135" s="22">
        <v>0</v>
      </c>
      <c r="O135" s="22">
        <v>30062</v>
      </c>
      <c r="P135" s="22">
        <v>619371</v>
      </c>
      <c r="Q135" s="22">
        <v>213032</v>
      </c>
      <c r="R135" s="22">
        <v>358244</v>
      </c>
      <c r="S135" s="22">
        <v>6013</v>
      </c>
      <c r="T135" s="22">
        <v>1226064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7230</v>
      </c>
      <c r="AE135" s="22">
        <v>462860</v>
      </c>
      <c r="AF135" s="22">
        <v>0</v>
      </c>
      <c r="AG135" s="22">
        <v>186693</v>
      </c>
      <c r="AH135" s="22">
        <v>241339</v>
      </c>
      <c r="AI135" s="22">
        <v>898122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</row>
    <row r="136" spans="1:40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666937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666937</v>
      </c>
      <c r="N136" s="22">
        <v>0</v>
      </c>
      <c r="O136" s="22">
        <v>0</v>
      </c>
      <c r="P136" s="22">
        <v>7000</v>
      </c>
      <c r="Q136" s="22">
        <v>0</v>
      </c>
      <c r="R136" s="22">
        <v>84217</v>
      </c>
      <c r="S136" s="22">
        <v>342679</v>
      </c>
      <c r="T136" s="22">
        <v>1100833</v>
      </c>
      <c r="U136" s="22">
        <v>546864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546864</v>
      </c>
      <c r="AD136" s="22">
        <v>0</v>
      </c>
      <c r="AE136" s="22">
        <v>7000</v>
      </c>
      <c r="AF136" s="22">
        <v>0</v>
      </c>
      <c r="AG136" s="22">
        <v>84217</v>
      </c>
      <c r="AH136" s="22">
        <v>342679</v>
      </c>
      <c r="AI136" s="22">
        <v>980760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</row>
    <row r="137" spans="1:40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27533</v>
      </c>
      <c r="T137" s="22">
        <v>27533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27533</v>
      </c>
      <c r="AI137" s="22">
        <v>27533</v>
      </c>
      <c r="AJ137" s="22">
        <v>0</v>
      </c>
      <c r="AK137" s="22">
        <v>0</v>
      </c>
      <c r="AL137" s="22">
        <v>0</v>
      </c>
      <c r="AM137" s="22">
        <v>0</v>
      </c>
      <c r="AN137" s="22"/>
    </row>
    <row r="138" spans="1:40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/>
    </row>
    <row r="139" spans="1:40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116642</v>
      </c>
      <c r="T139" s="22">
        <v>116642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116642</v>
      </c>
      <c r="AI139" s="22">
        <v>116642</v>
      </c>
      <c r="AJ139" s="22">
        <v>0</v>
      </c>
      <c r="AK139" s="22">
        <v>0</v>
      </c>
      <c r="AL139" s="22">
        <v>0</v>
      </c>
      <c r="AM139" s="22">
        <v>0</v>
      </c>
      <c r="AN139" s="22"/>
    </row>
    <row r="140" spans="1:40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135193</v>
      </c>
      <c r="Q140" s="22">
        <v>0</v>
      </c>
      <c r="R140" s="22">
        <v>0</v>
      </c>
      <c r="S140" s="22">
        <v>0</v>
      </c>
      <c r="T140" s="22">
        <v>135193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17633</v>
      </c>
      <c r="AF140" s="22">
        <v>0</v>
      </c>
      <c r="AG140" s="22">
        <v>0</v>
      </c>
      <c r="AH140" s="22">
        <v>0</v>
      </c>
      <c r="AI140" s="22">
        <v>17633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</row>
    <row r="141" spans="1:40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70413</v>
      </c>
      <c r="P141" s="22">
        <v>104496</v>
      </c>
      <c r="Q141" s="22">
        <v>0</v>
      </c>
      <c r="R141" s="22">
        <v>0</v>
      </c>
      <c r="S141" s="22">
        <v>0</v>
      </c>
      <c r="T141" s="22">
        <v>174909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23072</v>
      </c>
      <c r="AE141" s="22">
        <v>22683</v>
      </c>
      <c r="AF141" s="22">
        <v>0</v>
      </c>
      <c r="AG141" s="22">
        <v>0</v>
      </c>
      <c r="AH141" s="22">
        <v>0</v>
      </c>
      <c r="AI141" s="22">
        <v>45755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</row>
    <row r="142" spans="1:40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</row>
    <row r="143" spans="1:40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/>
    </row>
    <row r="144" spans="1:40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</row>
    <row r="145" spans="1:40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53524</v>
      </c>
      <c r="O145" s="22">
        <v>0</v>
      </c>
      <c r="P145" s="22">
        <v>7838</v>
      </c>
      <c r="Q145" s="22">
        <v>0</v>
      </c>
      <c r="R145" s="22">
        <v>6556</v>
      </c>
      <c r="S145" s="22">
        <v>2511</v>
      </c>
      <c r="T145" s="22">
        <v>70429</v>
      </c>
      <c r="U145" s="22">
        <v>524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524</v>
      </c>
      <c r="AD145" s="22">
        <v>0</v>
      </c>
      <c r="AE145" s="22">
        <v>7838</v>
      </c>
      <c r="AF145" s="22">
        <v>0</v>
      </c>
      <c r="AG145" s="22">
        <v>328</v>
      </c>
      <c r="AH145" s="22">
        <v>0</v>
      </c>
      <c r="AI145" s="22">
        <v>8690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</row>
    <row r="146" spans="1:40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133654</v>
      </c>
      <c r="T146" s="22">
        <v>133654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133654</v>
      </c>
      <c r="AI146" s="22">
        <v>133654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</row>
    <row r="147" spans="1:40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50950</v>
      </c>
      <c r="Q147" s="22">
        <v>0</v>
      </c>
      <c r="R147" s="22">
        <v>0</v>
      </c>
      <c r="S147" s="22">
        <v>0</v>
      </c>
      <c r="T147" s="22">
        <v>50950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27173</v>
      </c>
      <c r="AF147" s="22">
        <v>0</v>
      </c>
      <c r="AG147" s="22">
        <v>0</v>
      </c>
      <c r="AH147" s="22">
        <v>0</v>
      </c>
      <c r="AI147" s="22">
        <v>27173</v>
      </c>
      <c r="AJ147" s="22">
        <v>0</v>
      </c>
      <c r="AK147" s="22">
        <v>0</v>
      </c>
      <c r="AL147" s="22">
        <v>0</v>
      </c>
      <c r="AM147" s="22">
        <v>0</v>
      </c>
      <c r="AN147" s="22"/>
    </row>
    <row r="148" spans="1:40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378919</v>
      </c>
      <c r="Q148" s="22">
        <v>0</v>
      </c>
      <c r="R148" s="22">
        <v>0</v>
      </c>
      <c r="S148" s="22">
        <v>42571</v>
      </c>
      <c r="T148" s="22">
        <v>421490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300166</v>
      </c>
      <c r="AF148" s="22">
        <v>0</v>
      </c>
      <c r="AG148" s="22">
        <v>0</v>
      </c>
      <c r="AH148" s="22">
        <v>10625</v>
      </c>
      <c r="AI148" s="22">
        <v>310791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</row>
    <row r="149" spans="1:40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238879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238879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</row>
    <row r="150" spans="1:40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125351</v>
      </c>
      <c r="P150" s="22">
        <v>344467</v>
      </c>
      <c r="Q150" s="22">
        <v>0</v>
      </c>
      <c r="R150" s="22">
        <v>0</v>
      </c>
      <c r="S150" s="22">
        <v>138595</v>
      </c>
      <c r="T150" s="22">
        <v>608413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356817</v>
      </c>
      <c r="AF150" s="22">
        <v>0</v>
      </c>
      <c r="AG150" s="22">
        <v>0</v>
      </c>
      <c r="AH150" s="22">
        <v>106799</v>
      </c>
      <c r="AI150" s="22">
        <v>463616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</row>
    <row r="151" spans="1:40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294332</v>
      </c>
      <c r="F151" s="22">
        <v>0</v>
      </c>
      <c r="G151" s="22">
        <v>16889</v>
      </c>
      <c r="H151" s="22">
        <v>6439</v>
      </c>
      <c r="I151" s="22">
        <v>0</v>
      </c>
      <c r="J151" s="22">
        <v>0</v>
      </c>
      <c r="K151" s="22">
        <v>0</v>
      </c>
      <c r="L151" s="22">
        <v>0</v>
      </c>
      <c r="M151" s="22">
        <v>317660</v>
      </c>
      <c r="N151" s="22">
        <v>0</v>
      </c>
      <c r="O151" s="22">
        <v>0</v>
      </c>
      <c r="P151" s="22">
        <v>860910</v>
      </c>
      <c r="Q151" s="22">
        <v>0</v>
      </c>
      <c r="R151" s="22">
        <v>0</v>
      </c>
      <c r="S151" s="22">
        <v>159286</v>
      </c>
      <c r="T151" s="22">
        <v>1337856</v>
      </c>
      <c r="U151" s="22">
        <v>0</v>
      </c>
      <c r="V151" s="22">
        <v>0</v>
      </c>
      <c r="W151" s="22">
        <v>294332</v>
      </c>
      <c r="X151" s="22">
        <v>8361</v>
      </c>
      <c r="Y151" s="22">
        <v>4164</v>
      </c>
      <c r="Z151" s="22">
        <v>0</v>
      </c>
      <c r="AA151" s="22">
        <v>0</v>
      </c>
      <c r="AB151" s="22">
        <v>0</v>
      </c>
      <c r="AC151" s="22">
        <v>306857</v>
      </c>
      <c r="AD151" s="22">
        <v>0</v>
      </c>
      <c r="AE151" s="22">
        <v>836962</v>
      </c>
      <c r="AF151" s="22">
        <v>0</v>
      </c>
      <c r="AG151" s="22">
        <v>0</v>
      </c>
      <c r="AH151" s="22">
        <v>141096</v>
      </c>
      <c r="AI151" s="22">
        <v>1284915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</row>
    <row r="152" spans="1:40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281339</v>
      </c>
      <c r="Q152" s="22">
        <v>0</v>
      </c>
      <c r="R152" s="22">
        <v>0</v>
      </c>
      <c r="S152" s="22">
        <v>0</v>
      </c>
      <c r="T152" s="22">
        <v>281339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67125</v>
      </c>
      <c r="AF152" s="22">
        <v>0</v>
      </c>
      <c r="AG152" s="22">
        <v>0</v>
      </c>
      <c r="AH152" s="22">
        <v>0</v>
      </c>
      <c r="AI152" s="22">
        <v>67125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</row>
    <row r="153" spans="1:40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64025</v>
      </c>
      <c r="Q153" s="22">
        <v>0</v>
      </c>
      <c r="R153" s="22">
        <v>0</v>
      </c>
      <c r="S153" s="22">
        <v>0</v>
      </c>
      <c r="T153" s="22">
        <v>64025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51220</v>
      </c>
      <c r="AF153" s="22">
        <v>0</v>
      </c>
      <c r="AG153" s="22">
        <v>0</v>
      </c>
      <c r="AH153" s="22">
        <v>0</v>
      </c>
      <c r="AI153" s="22">
        <v>51220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</row>
    <row r="154" spans="1:40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62673</v>
      </c>
      <c r="P154" s="22">
        <v>0</v>
      </c>
      <c r="Q154" s="22">
        <v>0</v>
      </c>
      <c r="R154" s="22">
        <v>0</v>
      </c>
      <c r="S154" s="22">
        <v>0</v>
      </c>
      <c r="T154" s="22">
        <v>62673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</row>
    <row r="155" spans="1:40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89500</v>
      </c>
      <c r="Q155" s="22">
        <v>0</v>
      </c>
      <c r="R155" s="22">
        <v>0</v>
      </c>
      <c r="S155" s="22">
        <v>0</v>
      </c>
      <c r="T155" s="22">
        <v>89500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64142</v>
      </c>
      <c r="AI155" s="22">
        <v>64142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</row>
    <row r="156" spans="1:40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157358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157358</v>
      </c>
      <c r="N156" s="22">
        <v>0</v>
      </c>
      <c r="O156" s="22">
        <v>0</v>
      </c>
      <c r="P156" s="22">
        <v>82035</v>
      </c>
      <c r="Q156" s="22">
        <v>0</v>
      </c>
      <c r="R156" s="22">
        <v>0</v>
      </c>
      <c r="S156" s="22">
        <v>0</v>
      </c>
      <c r="T156" s="22">
        <v>239393</v>
      </c>
      <c r="U156" s="22">
        <v>157358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157358</v>
      </c>
      <c r="AD156" s="22">
        <v>0</v>
      </c>
      <c r="AE156" s="22">
        <v>69438</v>
      </c>
      <c r="AF156" s="22">
        <v>0</v>
      </c>
      <c r="AG156" s="22">
        <v>0</v>
      </c>
      <c r="AH156" s="22">
        <v>0</v>
      </c>
      <c r="AI156" s="22">
        <v>226796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</row>
    <row r="157" spans="1:40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4978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4978</v>
      </c>
      <c r="N157" s="22">
        <v>0</v>
      </c>
      <c r="O157" s="22">
        <v>0</v>
      </c>
      <c r="P157" s="22">
        <v>121830</v>
      </c>
      <c r="Q157" s="22">
        <v>0</v>
      </c>
      <c r="R157" s="22">
        <v>0</v>
      </c>
      <c r="S157" s="22">
        <v>0</v>
      </c>
      <c r="T157" s="22">
        <v>126808</v>
      </c>
      <c r="U157" s="22">
        <v>4978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4978</v>
      </c>
      <c r="AD157" s="22">
        <v>0</v>
      </c>
      <c r="AE157" s="22">
        <v>121830</v>
      </c>
      <c r="AF157" s="22">
        <v>0</v>
      </c>
      <c r="AG157" s="22">
        <v>0</v>
      </c>
      <c r="AH157" s="22">
        <v>0</v>
      </c>
      <c r="AI157" s="22">
        <v>126808</v>
      </c>
      <c r="AJ157" s="22">
        <v>0</v>
      </c>
      <c r="AK157" s="22">
        <v>0</v>
      </c>
      <c r="AL157" s="22">
        <v>0</v>
      </c>
      <c r="AM157" s="22">
        <v>0</v>
      </c>
      <c r="AN157" s="22"/>
    </row>
    <row r="158" spans="1:40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118902</v>
      </c>
      <c r="F158" s="22">
        <v>0</v>
      </c>
      <c r="G158" s="22">
        <v>0</v>
      </c>
      <c r="H158" s="22">
        <v>5060</v>
      </c>
      <c r="I158" s="22">
        <v>0</v>
      </c>
      <c r="J158" s="22">
        <v>0</v>
      </c>
      <c r="K158" s="22">
        <v>0</v>
      </c>
      <c r="L158" s="22">
        <v>0</v>
      </c>
      <c r="M158" s="22">
        <v>123962</v>
      </c>
      <c r="N158" s="22">
        <v>437281</v>
      </c>
      <c r="O158" s="22">
        <v>284717</v>
      </c>
      <c r="P158" s="22">
        <v>6680</v>
      </c>
      <c r="Q158" s="22">
        <v>93283</v>
      </c>
      <c r="R158" s="22">
        <v>0</v>
      </c>
      <c r="S158" s="22">
        <v>0</v>
      </c>
      <c r="T158" s="22">
        <v>945923</v>
      </c>
      <c r="U158" s="22">
        <v>118902</v>
      </c>
      <c r="V158" s="22">
        <v>0</v>
      </c>
      <c r="W158" s="22">
        <v>0</v>
      </c>
      <c r="X158" s="22">
        <v>4318</v>
      </c>
      <c r="Y158" s="22">
        <v>0</v>
      </c>
      <c r="Z158" s="22">
        <v>0</v>
      </c>
      <c r="AA158" s="22">
        <v>0</v>
      </c>
      <c r="AB158" s="22">
        <v>0</v>
      </c>
      <c r="AC158" s="22">
        <v>123220</v>
      </c>
      <c r="AD158" s="22">
        <v>284717</v>
      </c>
      <c r="AE158" s="22">
        <v>6680</v>
      </c>
      <c r="AF158" s="22">
        <v>0</v>
      </c>
      <c r="AG158" s="22">
        <v>0</v>
      </c>
      <c r="AH158" s="22">
        <v>0</v>
      </c>
      <c r="AI158" s="22">
        <v>414617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</row>
    <row r="159" spans="1:40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29019</v>
      </c>
      <c r="T159" s="22">
        <v>29019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29019</v>
      </c>
      <c r="AI159" s="22">
        <v>29019</v>
      </c>
      <c r="AJ159" s="22">
        <v>0</v>
      </c>
      <c r="AK159" s="22">
        <v>0</v>
      </c>
      <c r="AL159" s="22">
        <v>0</v>
      </c>
      <c r="AM159" s="22">
        <v>0</v>
      </c>
      <c r="AN159" s="22"/>
    </row>
    <row r="160" spans="1:40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67900</v>
      </c>
      <c r="P160" s="22">
        <v>252800</v>
      </c>
      <c r="Q160" s="22">
        <v>12400</v>
      </c>
      <c r="R160" s="22">
        <v>0</v>
      </c>
      <c r="S160" s="22">
        <v>0</v>
      </c>
      <c r="T160" s="22">
        <v>333100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67900</v>
      </c>
      <c r="AE160" s="22">
        <v>252800</v>
      </c>
      <c r="AF160" s="22">
        <v>0</v>
      </c>
      <c r="AG160" s="22">
        <v>0</v>
      </c>
      <c r="AH160" s="22">
        <v>0</v>
      </c>
      <c r="AI160" s="22">
        <v>320700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</row>
    <row r="161" spans="1:40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13274</v>
      </c>
      <c r="Q161" s="22">
        <v>623974</v>
      </c>
      <c r="R161" s="22">
        <v>0</v>
      </c>
      <c r="S161" s="22">
        <v>0</v>
      </c>
      <c r="T161" s="22">
        <v>637248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11947</v>
      </c>
      <c r="AF161" s="22">
        <v>0</v>
      </c>
      <c r="AG161" s="22">
        <v>0</v>
      </c>
      <c r="AH161" s="22">
        <v>0</v>
      </c>
      <c r="AI161" s="22">
        <v>11947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</row>
    <row r="162" spans="1:40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3581133</v>
      </c>
      <c r="O162" s="22">
        <v>0</v>
      </c>
      <c r="P162" s="22">
        <v>0</v>
      </c>
      <c r="Q162" s="22">
        <v>0</v>
      </c>
      <c r="R162" s="22">
        <v>0</v>
      </c>
      <c r="S162" s="22">
        <v>42726</v>
      </c>
      <c r="T162" s="22">
        <v>3623859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42726</v>
      </c>
      <c r="AI162" s="22">
        <v>42726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</row>
    <row r="163" spans="1:40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</row>
    <row r="164" spans="1:40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602610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602610</v>
      </c>
      <c r="N164" s="22">
        <v>0</v>
      </c>
      <c r="O164" s="22">
        <v>0</v>
      </c>
      <c r="P164" s="22">
        <v>12000</v>
      </c>
      <c r="Q164" s="22">
        <v>0</v>
      </c>
      <c r="R164" s="22">
        <v>0</v>
      </c>
      <c r="S164" s="22">
        <v>40901</v>
      </c>
      <c r="T164" s="22">
        <v>655511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8400</v>
      </c>
      <c r="AF164" s="22">
        <v>0</v>
      </c>
      <c r="AG164" s="22">
        <v>0</v>
      </c>
      <c r="AH164" s="22">
        <v>40901</v>
      </c>
      <c r="AI164" s="22">
        <v>49301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</row>
    <row r="165" spans="1:40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1369856</v>
      </c>
      <c r="Q165" s="22">
        <v>0</v>
      </c>
      <c r="R165" s="22">
        <v>0</v>
      </c>
      <c r="S165" s="22">
        <v>167658</v>
      </c>
      <c r="T165" s="22">
        <v>1537514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1239150</v>
      </c>
      <c r="AF165" s="22">
        <v>0</v>
      </c>
      <c r="AG165" s="22">
        <v>0</v>
      </c>
      <c r="AH165" s="22">
        <v>154158</v>
      </c>
      <c r="AI165" s="22">
        <v>1393308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</row>
    <row r="166" spans="1:40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</row>
    <row r="167" spans="1:40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107525</v>
      </c>
      <c r="Q167" s="22">
        <v>60000</v>
      </c>
      <c r="R167" s="22">
        <v>8203</v>
      </c>
      <c r="S167" s="22">
        <v>6500</v>
      </c>
      <c r="T167" s="22">
        <v>182228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10752</v>
      </c>
      <c r="AF167" s="22">
        <v>0</v>
      </c>
      <c r="AG167" s="22">
        <v>0</v>
      </c>
      <c r="AH167" s="22">
        <v>6497</v>
      </c>
      <c r="AI167" s="22">
        <v>17249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</row>
    <row r="168" spans="1:40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14002</v>
      </c>
      <c r="Q168" s="22">
        <v>0</v>
      </c>
      <c r="R168" s="22">
        <v>0</v>
      </c>
      <c r="S168" s="22">
        <v>231532</v>
      </c>
      <c r="T168" s="22">
        <v>245534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10499</v>
      </c>
      <c r="AF168" s="22">
        <v>0</v>
      </c>
      <c r="AG168" s="22">
        <v>0</v>
      </c>
      <c r="AH168" s="22">
        <v>221548</v>
      </c>
      <c r="AI168" s="22">
        <v>232047</v>
      </c>
      <c r="AJ168" s="22">
        <v>0</v>
      </c>
      <c r="AK168" s="22">
        <v>0</v>
      </c>
      <c r="AL168" s="22">
        <v>0</v>
      </c>
      <c r="AM168" s="22">
        <v>0</v>
      </c>
      <c r="AN168" s="22"/>
    </row>
    <row r="169" spans="1:40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70358</v>
      </c>
      <c r="Q169" s="22">
        <v>8015</v>
      </c>
      <c r="R169" s="22">
        <v>0</v>
      </c>
      <c r="S169" s="22">
        <v>0</v>
      </c>
      <c r="T169" s="22">
        <v>78373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70358</v>
      </c>
      <c r="AF169" s="22">
        <v>0</v>
      </c>
      <c r="AG169" s="22">
        <v>0</v>
      </c>
      <c r="AH169" s="22">
        <v>0</v>
      </c>
      <c r="AI169" s="22">
        <v>70358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</row>
    <row r="170" spans="1:40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</row>
    <row r="171" spans="1:40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</row>
    <row r="172" spans="1:40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44777</v>
      </c>
      <c r="Q172" s="22">
        <v>0</v>
      </c>
      <c r="R172" s="22">
        <v>0</v>
      </c>
      <c r="S172" s="22">
        <v>0</v>
      </c>
      <c r="T172" s="22">
        <v>44777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19403</v>
      </c>
      <c r="AF172" s="22">
        <v>0</v>
      </c>
      <c r="AG172" s="22">
        <v>0</v>
      </c>
      <c r="AH172" s="22">
        <v>0</v>
      </c>
      <c r="AI172" s="22">
        <v>19403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</row>
    <row r="173" spans="1:40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90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90</v>
      </c>
      <c r="N173" s="22">
        <v>0</v>
      </c>
      <c r="O173" s="22">
        <v>0</v>
      </c>
      <c r="P173" s="22">
        <v>83935</v>
      </c>
      <c r="Q173" s="22">
        <v>0</v>
      </c>
      <c r="R173" s="22">
        <v>0</v>
      </c>
      <c r="S173" s="22">
        <v>0</v>
      </c>
      <c r="T173" s="22">
        <v>84025</v>
      </c>
      <c r="U173" s="22">
        <v>0</v>
      </c>
      <c r="V173" s="22">
        <v>0</v>
      </c>
      <c r="W173" s="22">
        <v>90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90</v>
      </c>
      <c r="AD173" s="22">
        <v>0</v>
      </c>
      <c r="AE173" s="22">
        <v>11191</v>
      </c>
      <c r="AF173" s="22">
        <v>0</v>
      </c>
      <c r="AG173" s="22">
        <v>0</v>
      </c>
      <c r="AH173" s="22">
        <v>0</v>
      </c>
      <c r="AI173" s="22">
        <v>11281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</row>
    <row r="174" spans="1:40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171000</v>
      </c>
      <c r="I174" s="22">
        <v>0</v>
      </c>
      <c r="J174" s="22">
        <v>0</v>
      </c>
      <c r="K174" s="22">
        <v>0</v>
      </c>
      <c r="L174" s="22">
        <v>0</v>
      </c>
      <c r="M174" s="22">
        <v>171000</v>
      </c>
      <c r="N174" s="22">
        <v>0</v>
      </c>
      <c r="O174" s="22">
        <v>12613</v>
      </c>
      <c r="P174" s="22">
        <v>438811</v>
      </c>
      <c r="Q174" s="22">
        <v>0</v>
      </c>
      <c r="R174" s="22">
        <v>0</v>
      </c>
      <c r="S174" s="22">
        <v>138147</v>
      </c>
      <c r="T174" s="22">
        <v>760571</v>
      </c>
      <c r="U174" s="22">
        <v>0</v>
      </c>
      <c r="V174" s="22">
        <v>0</v>
      </c>
      <c r="W174" s="22">
        <v>0</v>
      </c>
      <c r="X174" s="22">
        <v>163717</v>
      </c>
      <c r="Y174" s="22">
        <v>0</v>
      </c>
      <c r="Z174" s="22">
        <v>0</v>
      </c>
      <c r="AA174" s="22">
        <v>0</v>
      </c>
      <c r="AB174" s="22">
        <v>0</v>
      </c>
      <c r="AC174" s="22">
        <v>163717</v>
      </c>
      <c r="AD174" s="22">
        <v>12613</v>
      </c>
      <c r="AE174" s="22">
        <v>438811</v>
      </c>
      <c r="AF174" s="22">
        <v>0</v>
      </c>
      <c r="AG174" s="22">
        <v>0</v>
      </c>
      <c r="AH174" s="22">
        <v>138147</v>
      </c>
      <c r="AI174" s="22">
        <v>753288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</row>
    <row r="175" spans="1:40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3295</v>
      </c>
      <c r="O175" s="22">
        <v>0</v>
      </c>
      <c r="P175" s="22">
        <v>233811</v>
      </c>
      <c r="Q175" s="22">
        <v>0</v>
      </c>
      <c r="R175" s="22">
        <v>0</v>
      </c>
      <c r="S175" s="22">
        <v>149161</v>
      </c>
      <c r="T175" s="22">
        <v>386267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229844</v>
      </c>
      <c r="AF175" s="22">
        <v>0</v>
      </c>
      <c r="AG175" s="22">
        <v>0</v>
      </c>
      <c r="AH175" s="22">
        <v>149162</v>
      </c>
      <c r="AI175" s="22">
        <v>379006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</row>
    <row r="176" spans="1:40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6868</v>
      </c>
      <c r="Q176" s="22">
        <v>0</v>
      </c>
      <c r="R176" s="22">
        <v>0</v>
      </c>
      <c r="S176" s="22">
        <v>287100</v>
      </c>
      <c r="T176" s="22">
        <v>293968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5495</v>
      </c>
      <c r="AF176" s="22">
        <v>0</v>
      </c>
      <c r="AG176" s="22">
        <v>0</v>
      </c>
      <c r="AH176" s="22">
        <v>234706</v>
      </c>
      <c r="AI176" s="22">
        <v>240201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</row>
    <row r="177" spans="1:40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</row>
    <row r="178" spans="1:40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223522</v>
      </c>
      <c r="Q178" s="22">
        <v>0</v>
      </c>
      <c r="R178" s="22">
        <v>0</v>
      </c>
      <c r="S178" s="22">
        <v>63552</v>
      </c>
      <c r="T178" s="22">
        <v>287074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129153</v>
      </c>
      <c r="AF178" s="22">
        <v>0</v>
      </c>
      <c r="AG178" s="22">
        <v>0</v>
      </c>
      <c r="AH178" s="22">
        <v>61696</v>
      </c>
      <c r="AI178" s="22">
        <v>190849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</row>
    <row r="179" spans="1:40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88745</v>
      </c>
      <c r="F179" s="22">
        <v>0</v>
      </c>
      <c r="G179" s="22">
        <v>23140</v>
      </c>
      <c r="H179" s="22">
        <v>95513</v>
      </c>
      <c r="I179" s="22">
        <v>0</v>
      </c>
      <c r="J179" s="22">
        <v>0</v>
      </c>
      <c r="K179" s="22">
        <v>0</v>
      </c>
      <c r="L179" s="22">
        <v>0</v>
      </c>
      <c r="M179" s="22">
        <v>207398</v>
      </c>
      <c r="N179" s="22">
        <v>0</v>
      </c>
      <c r="O179" s="22">
        <v>0</v>
      </c>
      <c r="P179" s="22">
        <v>444056</v>
      </c>
      <c r="Q179" s="22">
        <v>159831</v>
      </c>
      <c r="R179" s="22">
        <v>0</v>
      </c>
      <c r="S179" s="22">
        <v>218852</v>
      </c>
      <c r="T179" s="22">
        <v>1030137</v>
      </c>
      <c r="U179" s="22">
        <v>85437</v>
      </c>
      <c r="V179" s="22">
        <v>0</v>
      </c>
      <c r="W179" s="22">
        <v>17535</v>
      </c>
      <c r="X179" s="22">
        <v>55832</v>
      </c>
      <c r="Y179" s="22">
        <v>0</v>
      </c>
      <c r="Z179" s="22">
        <v>0</v>
      </c>
      <c r="AA179" s="22">
        <v>0</v>
      </c>
      <c r="AB179" s="22">
        <v>0</v>
      </c>
      <c r="AC179" s="22">
        <v>158804</v>
      </c>
      <c r="AD179" s="22">
        <v>0</v>
      </c>
      <c r="AE179" s="22">
        <v>361396</v>
      </c>
      <c r="AF179" s="22">
        <v>0</v>
      </c>
      <c r="AG179" s="22">
        <v>0</v>
      </c>
      <c r="AH179" s="22">
        <v>218852</v>
      </c>
      <c r="AI179" s="22">
        <v>739052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</row>
    <row r="180" spans="1:40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17500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17500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17500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</row>
    <row r="181" spans="1:40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12079</v>
      </c>
      <c r="Q181" s="22">
        <v>0</v>
      </c>
      <c r="R181" s="22">
        <v>0</v>
      </c>
      <c r="S181" s="22">
        <v>63046</v>
      </c>
      <c r="T181" s="22">
        <v>75125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10872</v>
      </c>
      <c r="AF181" s="22">
        <v>0</v>
      </c>
      <c r="AG181" s="22">
        <v>0</v>
      </c>
      <c r="AH181" s="22">
        <v>63046</v>
      </c>
      <c r="AI181" s="22">
        <v>73918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</row>
    <row r="182" spans="1:40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35764</v>
      </c>
      <c r="T182" s="22">
        <v>35764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16095</v>
      </c>
      <c r="AI182" s="22">
        <v>16095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</row>
    <row r="183" spans="1:40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42778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42778</v>
      </c>
      <c r="N183" s="22">
        <v>0</v>
      </c>
      <c r="O183" s="22">
        <v>0</v>
      </c>
      <c r="P183" s="22">
        <v>75000</v>
      </c>
      <c r="Q183" s="22">
        <v>38988</v>
      </c>
      <c r="R183" s="22">
        <v>0</v>
      </c>
      <c r="S183" s="22">
        <v>33899</v>
      </c>
      <c r="T183" s="22">
        <v>190665</v>
      </c>
      <c r="U183" s="22">
        <v>42778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42778</v>
      </c>
      <c r="AD183" s="22">
        <v>0</v>
      </c>
      <c r="AE183" s="22">
        <v>7500</v>
      </c>
      <c r="AF183" s="22">
        <v>0</v>
      </c>
      <c r="AG183" s="22">
        <v>0</v>
      </c>
      <c r="AH183" s="22">
        <v>21670</v>
      </c>
      <c r="AI183" s="22">
        <v>71948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</row>
    <row r="184" spans="1:40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16350</v>
      </c>
      <c r="Q184" s="22">
        <v>0</v>
      </c>
      <c r="R184" s="22">
        <v>0</v>
      </c>
      <c r="S184" s="22">
        <v>0</v>
      </c>
      <c r="T184" s="22">
        <v>16350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16350</v>
      </c>
      <c r="AF184" s="22">
        <v>0</v>
      </c>
      <c r="AG184" s="22">
        <v>0</v>
      </c>
      <c r="AH184" s="22">
        <v>0</v>
      </c>
      <c r="AI184" s="22">
        <v>16350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</row>
    <row r="185" spans="1:40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33386</v>
      </c>
      <c r="F185" s="22">
        <v>0</v>
      </c>
      <c r="G185" s="22">
        <v>0</v>
      </c>
      <c r="H185" s="22">
        <v>26093</v>
      </c>
      <c r="I185" s="22">
        <v>0</v>
      </c>
      <c r="J185" s="22">
        <v>0</v>
      </c>
      <c r="K185" s="22">
        <v>0</v>
      </c>
      <c r="L185" s="22">
        <v>0</v>
      </c>
      <c r="M185" s="22">
        <v>59479</v>
      </c>
      <c r="N185" s="22">
        <v>0</v>
      </c>
      <c r="O185" s="22">
        <v>0</v>
      </c>
      <c r="P185" s="22">
        <v>170248</v>
      </c>
      <c r="Q185" s="22">
        <v>0</v>
      </c>
      <c r="R185" s="22">
        <v>0</v>
      </c>
      <c r="S185" s="22">
        <v>0</v>
      </c>
      <c r="T185" s="22">
        <v>229727</v>
      </c>
      <c r="U185" s="22">
        <v>33386</v>
      </c>
      <c r="V185" s="22">
        <v>0</v>
      </c>
      <c r="W185" s="22">
        <v>0</v>
      </c>
      <c r="X185" s="22">
        <v>19745</v>
      </c>
      <c r="Y185" s="22">
        <v>0</v>
      </c>
      <c r="Z185" s="22">
        <v>0</v>
      </c>
      <c r="AA185" s="22">
        <v>0</v>
      </c>
      <c r="AB185" s="22">
        <v>0</v>
      </c>
      <c r="AC185" s="22">
        <v>53131</v>
      </c>
      <c r="AD185" s="22">
        <v>0</v>
      </c>
      <c r="AE185" s="22">
        <v>170241</v>
      </c>
      <c r="AF185" s="22">
        <v>0</v>
      </c>
      <c r="AG185" s="22">
        <v>0</v>
      </c>
      <c r="AH185" s="22">
        <v>0</v>
      </c>
      <c r="AI185" s="22">
        <v>223372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</row>
    <row r="186" spans="1:40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154688</v>
      </c>
      <c r="Q186" s="22">
        <v>0</v>
      </c>
      <c r="R186" s="22">
        <v>0</v>
      </c>
      <c r="S186" s="22">
        <v>0</v>
      </c>
      <c r="T186" s="22">
        <v>154688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154688</v>
      </c>
      <c r="AF186" s="22">
        <v>0</v>
      </c>
      <c r="AG186" s="22">
        <v>0</v>
      </c>
      <c r="AH186" s="22">
        <v>0</v>
      </c>
      <c r="AI186" s="22">
        <v>154688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</row>
    <row r="187" spans="1:40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65100</v>
      </c>
      <c r="Q187" s="22">
        <v>137260</v>
      </c>
      <c r="R187" s="22">
        <v>0</v>
      </c>
      <c r="S187" s="22">
        <v>0</v>
      </c>
      <c r="T187" s="22">
        <v>202360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</row>
    <row r="188" spans="1:40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</row>
    <row r="189" spans="1:40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13301</v>
      </c>
      <c r="M189" s="22">
        <v>13301</v>
      </c>
      <c r="N189" s="22">
        <v>0</v>
      </c>
      <c r="O189" s="22">
        <v>181657</v>
      </c>
      <c r="P189" s="22">
        <v>21151</v>
      </c>
      <c r="Q189" s="22">
        <v>0</v>
      </c>
      <c r="R189" s="22">
        <v>0</v>
      </c>
      <c r="S189" s="22">
        <v>629399</v>
      </c>
      <c r="T189" s="22">
        <v>845508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9089</v>
      </c>
      <c r="AC189" s="22">
        <v>9089</v>
      </c>
      <c r="AD189" s="22">
        <v>5975</v>
      </c>
      <c r="AE189" s="22">
        <v>1844</v>
      </c>
      <c r="AF189" s="22">
        <v>0</v>
      </c>
      <c r="AG189" s="22">
        <v>0</v>
      </c>
      <c r="AH189" s="22">
        <v>135041</v>
      </c>
      <c r="AI189" s="22">
        <v>151949</v>
      </c>
      <c r="AJ189" s="22">
        <v>0</v>
      </c>
      <c r="AK189" s="22">
        <v>0</v>
      </c>
      <c r="AL189" s="22">
        <v>0</v>
      </c>
      <c r="AM189" s="22">
        <v>0</v>
      </c>
      <c r="AN189" s="22"/>
    </row>
    <row r="190" spans="1:40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382000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382000</v>
      </c>
      <c r="N190" s="22">
        <v>0</v>
      </c>
      <c r="O190" s="22">
        <v>11954</v>
      </c>
      <c r="P190" s="22">
        <v>237075</v>
      </c>
      <c r="Q190" s="22">
        <v>0</v>
      </c>
      <c r="R190" s="22">
        <v>8203</v>
      </c>
      <c r="S190" s="22">
        <v>27810</v>
      </c>
      <c r="T190" s="22">
        <v>667042</v>
      </c>
      <c r="U190" s="22">
        <v>52525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52525</v>
      </c>
      <c r="AD190" s="22">
        <v>11956</v>
      </c>
      <c r="AE190" s="22">
        <v>13902</v>
      </c>
      <c r="AF190" s="22">
        <v>0</v>
      </c>
      <c r="AG190" s="22">
        <v>2166</v>
      </c>
      <c r="AH190" s="22">
        <v>27810</v>
      </c>
      <c r="AI190" s="22">
        <v>108359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</row>
    <row r="191" spans="1:40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0</v>
      </c>
      <c r="F191" s="22">
        <v>0</v>
      </c>
      <c r="G191" s="22">
        <v>12299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12299</v>
      </c>
      <c r="N191" s="22">
        <v>0</v>
      </c>
      <c r="O191" s="22">
        <v>0</v>
      </c>
      <c r="P191" s="22">
        <v>108095</v>
      </c>
      <c r="Q191" s="22">
        <v>0</v>
      </c>
      <c r="R191" s="22">
        <v>0</v>
      </c>
      <c r="S191" s="22">
        <v>0</v>
      </c>
      <c r="T191" s="22">
        <v>120394</v>
      </c>
      <c r="U191" s="22">
        <v>0</v>
      </c>
      <c r="V191" s="22">
        <v>0</v>
      </c>
      <c r="W191" s="22">
        <v>12299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12299</v>
      </c>
      <c r="AD191" s="22">
        <v>0</v>
      </c>
      <c r="AE191" s="22">
        <v>56750</v>
      </c>
      <c r="AF191" s="22">
        <v>0</v>
      </c>
      <c r="AG191" s="22">
        <v>0</v>
      </c>
      <c r="AH191" s="22">
        <v>0</v>
      </c>
      <c r="AI191" s="22">
        <v>69049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</row>
    <row r="192" spans="1:40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10236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10236</v>
      </c>
      <c r="N192" s="22">
        <v>0</v>
      </c>
      <c r="O192" s="22">
        <v>172214</v>
      </c>
      <c r="P192" s="22">
        <v>47957</v>
      </c>
      <c r="Q192" s="22">
        <v>0</v>
      </c>
      <c r="R192" s="22">
        <v>0</v>
      </c>
      <c r="S192" s="22">
        <v>769697</v>
      </c>
      <c r="T192" s="22">
        <v>1000104</v>
      </c>
      <c r="U192" s="22">
        <v>10985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10985</v>
      </c>
      <c r="AD192" s="22">
        <v>32721</v>
      </c>
      <c r="AE192" s="22">
        <v>18005</v>
      </c>
      <c r="AF192" s="22">
        <v>0</v>
      </c>
      <c r="AG192" s="22">
        <v>0</v>
      </c>
      <c r="AH192" s="22">
        <v>644243</v>
      </c>
      <c r="AI192" s="22">
        <v>705954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</row>
    <row r="193" spans="1:40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2510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2510</v>
      </c>
      <c r="N193" s="22">
        <v>0</v>
      </c>
      <c r="O193" s="22">
        <v>0</v>
      </c>
      <c r="P193" s="22">
        <v>0</v>
      </c>
      <c r="Q193" s="22">
        <v>16850</v>
      </c>
      <c r="R193" s="22">
        <v>0</v>
      </c>
      <c r="S193" s="22">
        <v>3500</v>
      </c>
      <c r="T193" s="22">
        <v>22860</v>
      </c>
      <c r="U193" s="22">
        <v>1757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1757</v>
      </c>
      <c r="AD193" s="22">
        <v>0</v>
      </c>
      <c r="AE193" s="22">
        <v>0</v>
      </c>
      <c r="AF193" s="22">
        <v>0</v>
      </c>
      <c r="AG193" s="22">
        <v>0</v>
      </c>
      <c r="AH193" s="22">
        <v>3500</v>
      </c>
      <c r="AI193" s="22">
        <v>5257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</row>
    <row r="194" spans="1:40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143555</v>
      </c>
      <c r="Q194" s="22">
        <v>0</v>
      </c>
      <c r="R194" s="22">
        <v>0</v>
      </c>
      <c r="S194" s="22">
        <v>104687</v>
      </c>
      <c r="T194" s="22">
        <v>248242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24076</v>
      </c>
      <c r="AF194" s="22">
        <v>0</v>
      </c>
      <c r="AG194" s="22">
        <v>0</v>
      </c>
      <c r="AH194" s="22">
        <v>93527</v>
      </c>
      <c r="AI194" s="22">
        <v>117603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</row>
    <row r="195" spans="1:40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26800</v>
      </c>
      <c r="I195" s="22">
        <v>0</v>
      </c>
      <c r="J195" s="22">
        <v>0</v>
      </c>
      <c r="K195" s="22">
        <v>0</v>
      </c>
      <c r="L195" s="22">
        <v>0</v>
      </c>
      <c r="M195" s="22">
        <v>26800</v>
      </c>
      <c r="N195" s="22">
        <v>0</v>
      </c>
      <c r="O195" s="22">
        <v>9542</v>
      </c>
      <c r="P195" s="22">
        <v>0</v>
      </c>
      <c r="Q195" s="22">
        <v>48063</v>
      </c>
      <c r="R195" s="22">
        <v>0</v>
      </c>
      <c r="S195" s="22">
        <v>0</v>
      </c>
      <c r="T195" s="22">
        <v>84405</v>
      </c>
      <c r="U195" s="22">
        <v>0</v>
      </c>
      <c r="V195" s="22">
        <v>0</v>
      </c>
      <c r="W195" s="22">
        <v>0</v>
      </c>
      <c r="X195" s="22">
        <v>26800</v>
      </c>
      <c r="Y195" s="22">
        <v>0</v>
      </c>
      <c r="Z195" s="22">
        <v>0</v>
      </c>
      <c r="AA195" s="22">
        <v>0</v>
      </c>
      <c r="AB195" s="22">
        <v>0</v>
      </c>
      <c r="AC195" s="22">
        <v>26800</v>
      </c>
      <c r="AD195" s="22">
        <v>1815</v>
      </c>
      <c r="AE195" s="22">
        <v>0</v>
      </c>
      <c r="AF195" s="22">
        <v>0</v>
      </c>
      <c r="AG195" s="22">
        <v>0</v>
      </c>
      <c r="AH195" s="22">
        <v>0</v>
      </c>
      <c r="AI195" s="22">
        <v>28615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</row>
    <row r="196" spans="1:40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</row>
    <row r="197" spans="1:40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</row>
    <row r="198" spans="1:40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21365</v>
      </c>
      <c r="T198" s="22">
        <v>21365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17092</v>
      </c>
      <c r="AI198" s="22">
        <v>17092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</row>
    <row r="199" spans="1:40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83000</v>
      </c>
      <c r="Q199" s="22">
        <v>0</v>
      </c>
      <c r="R199" s="22">
        <v>0</v>
      </c>
      <c r="S199" s="22">
        <v>0</v>
      </c>
      <c r="T199" s="22">
        <v>83000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</row>
    <row r="200" spans="1:40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</row>
    <row r="201" spans="1:40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14000</v>
      </c>
      <c r="Q201" s="22">
        <v>12100</v>
      </c>
      <c r="R201" s="22">
        <v>0</v>
      </c>
      <c r="S201" s="22">
        <v>0</v>
      </c>
      <c r="T201" s="22">
        <v>26100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14000</v>
      </c>
      <c r="AF201" s="22">
        <v>0</v>
      </c>
      <c r="AG201" s="22">
        <v>0</v>
      </c>
      <c r="AH201" s="22">
        <v>0</v>
      </c>
      <c r="AI201" s="22">
        <v>14000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</row>
    <row r="202" spans="1:40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39964</v>
      </c>
      <c r="T202" s="22">
        <v>39964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29973</v>
      </c>
      <c r="AI202" s="22">
        <v>29973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</row>
    <row r="203" spans="1:40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</row>
    <row r="204" spans="1:40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</row>
    <row r="205" spans="1:40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1406143</v>
      </c>
      <c r="M205" s="22">
        <v>1406143</v>
      </c>
      <c r="N205" s="22">
        <v>0</v>
      </c>
      <c r="O205" s="22">
        <v>268215</v>
      </c>
      <c r="P205" s="22">
        <v>204490</v>
      </c>
      <c r="Q205" s="22">
        <v>0</v>
      </c>
      <c r="R205" s="22">
        <v>0</v>
      </c>
      <c r="S205" s="22">
        <v>0</v>
      </c>
      <c r="T205" s="22">
        <v>1878848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1024709</v>
      </c>
      <c r="AC205" s="22">
        <v>1024709</v>
      </c>
      <c r="AD205" s="22">
        <v>250336</v>
      </c>
      <c r="AE205" s="22">
        <v>187192</v>
      </c>
      <c r="AF205" s="22">
        <v>0</v>
      </c>
      <c r="AG205" s="22">
        <v>0</v>
      </c>
      <c r="AH205" s="22">
        <v>0</v>
      </c>
      <c r="AI205" s="22">
        <v>1462237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</row>
    <row r="206" spans="1:40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12000</v>
      </c>
      <c r="R206" s="22">
        <v>0</v>
      </c>
      <c r="S206" s="22">
        <v>0</v>
      </c>
      <c r="T206" s="22">
        <v>12000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</row>
    <row r="207" spans="1:40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2159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2159</v>
      </c>
      <c r="N207" s="22">
        <v>0</v>
      </c>
      <c r="O207" s="22">
        <v>0</v>
      </c>
      <c r="P207" s="22">
        <v>23593</v>
      </c>
      <c r="Q207" s="22">
        <v>0</v>
      </c>
      <c r="R207" s="22">
        <v>0</v>
      </c>
      <c r="S207" s="22">
        <v>39953</v>
      </c>
      <c r="T207" s="22">
        <v>65705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28392</v>
      </c>
      <c r="AF207" s="22">
        <v>0</v>
      </c>
      <c r="AG207" s="22">
        <v>0</v>
      </c>
      <c r="AH207" s="22">
        <v>36571</v>
      </c>
      <c r="AI207" s="22">
        <v>64963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</row>
    <row r="208" spans="1:40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/>
    </row>
    <row r="209" spans="1:40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35526</v>
      </c>
      <c r="Q209" s="22">
        <v>0</v>
      </c>
      <c r="R209" s="22">
        <v>0</v>
      </c>
      <c r="S209" s="22">
        <v>0</v>
      </c>
      <c r="T209" s="22">
        <v>35526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24102</v>
      </c>
      <c r="AF209" s="22">
        <v>0</v>
      </c>
      <c r="AG209" s="22">
        <v>0</v>
      </c>
      <c r="AH209" s="22">
        <v>0</v>
      </c>
      <c r="AI209" s="22">
        <v>24102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</row>
    <row r="210" spans="1:40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54000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54000</v>
      </c>
      <c r="N210" s="22">
        <v>0</v>
      </c>
      <c r="O210" s="22">
        <v>0</v>
      </c>
      <c r="P210" s="22">
        <v>23942</v>
      </c>
      <c r="Q210" s="22">
        <v>0</v>
      </c>
      <c r="R210" s="22">
        <v>0</v>
      </c>
      <c r="S210" s="22">
        <v>0</v>
      </c>
      <c r="T210" s="22">
        <v>77942</v>
      </c>
      <c r="U210" s="22">
        <v>0</v>
      </c>
      <c r="V210" s="22">
        <v>0</v>
      </c>
      <c r="W210" s="22">
        <v>54000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54000</v>
      </c>
      <c r="AD210" s="22">
        <v>0</v>
      </c>
      <c r="AE210" s="22">
        <v>12444</v>
      </c>
      <c r="AF210" s="22">
        <v>0</v>
      </c>
      <c r="AG210" s="22">
        <v>0</v>
      </c>
      <c r="AH210" s="22">
        <v>0</v>
      </c>
      <c r="AI210" s="22">
        <v>66444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</row>
    <row r="211" spans="1:40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1285</v>
      </c>
      <c r="F211" s="22">
        <v>0</v>
      </c>
      <c r="G211" s="22">
        <v>1894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3179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3179</v>
      </c>
      <c r="U211" s="22">
        <v>1285</v>
      </c>
      <c r="V211" s="22">
        <v>0</v>
      </c>
      <c r="W211" s="22">
        <v>1428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2713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2713</v>
      </c>
      <c r="AJ211" s="22">
        <v>0</v>
      </c>
      <c r="AK211" s="22">
        <v>0</v>
      </c>
      <c r="AL211" s="22">
        <v>0</v>
      </c>
      <c r="AM211" s="22">
        <v>0</v>
      </c>
      <c r="AN211" s="22"/>
    </row>
    <row r="212" spans="1:40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7500</v>
      </c>
      <c r="T212" s="22">
        <v>7500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7500</v>
      </c>
      <c r="AI212" s="22">
        <v>7500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</row>
    <row r="213" spans="1:40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/>
    </row>
    <row r="214" spans="1:40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</row>
    <row r="215" spans="1:40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</row>
    <row r="216" spans="1:40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</row>
    <row r="217" spans="1:40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127634</v>
      </c>
      <c r="Q217" s="22">
        <v>0</v>
      </c>
      <c r="R217" s="22">
        <v>0</v>
      </c>
      <c r="S217" s="22">
        <v>0</v>
      </c>
      <c r="T217" s="22">
        <v>127634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18451</v>
      </c>
      <c r="AF217" s="22">
        <v>0</v>
      </c>
      <c r="AG217" s="22">
        <v>0</v>
      </c>
      <c r="AH217" s="22">
        <v>0</v>
      </c>
      <c r="AI217" s="22">
        <v>18451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</row>
    <row r="218" spans="1:40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</row>
    <row r="219" spans="1:40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91712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91712</v>
      </c>
      <c r="N219" s="22">
        <v>0</v>
      </c>
      <c r="O219" s="22">
        <v>0</v>
      </c>
      <c r="P219" s="22">
        <v>27815</v>
      </c>
      <c r="Q219" s="22">
        <v>0</v>
      </c>
      <c r="R219" s="22">
        <v>0</v>
      </c>
      <c r="S219" s="22">
        <v>0</v>
      </c>
      <c r="T219" s="22">
        <v>119527</v>
      </c>
      <c r="U219" s="22">
        <v>91712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91712</v>
      </c>
      <c r="AD219" s="22">
        <v>0</v>
      </c>
      <c r="AE219" s="22">
        <v>27815</v>
      </c>
      <c r="AF219" s="22">
        <v>0</v>
      </c>
      <c r="AG219" s="22">
        <v>0</v>
      </c>
      <c r="AH219" s="22">
        <v>0</v>
      </c>
      <c r="AI219" s="22">
        <v>119527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</row>
    <row r="220" spans="1:40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</row>
    <row r="221" spans="1:40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</row>
    <row r="222" spans="1:40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94016</v>
      </c>
      <c r="Q222" s="22">
        <v>0</v>
      </c>
      <c r="R222" s="22">
        <v>0</v>
      </c>
      <c r="S222" s="22">
        <v>27922</v>
      </c>
      <c r="T222" s="22">
        <v>121938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4349</v>
      </c>
      <c r="AF222" s="22">
        <v>0</v>
      </c>
      <c r="AG222" s="22">
        <v>0</v>
      </c>
      <c r="AH222" s="22">
        <v>27922</v>
      </c>
      <c r="AI222" s="22">
        <v>32271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</row>
    <row r="223" spans="1:40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</row>
    <row r="224" spans="1:40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/>
    </row>
    <row r="225" spans="1:40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</row>
    <row r="226" spans="1:40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/>
    </row>
    <row r="227" spans="1:40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101437</v>
      </c>
      <c r="P227" s="22">
        <v>0</v>
      </c>
      <c r="Q227" s="22">
        <v>0</v>
      </c>
      <c r="R227" s="22">
        <v>0</v>
      </c>
      <c r="S227" s="22">
        <v>0</v>
      </c>
      <c r="T227" s="22">
        <v>101437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33870</v>
      </c>
      <c r="AE227" s="22">
        <v>0</v>
      </c>
      <c r="AF227" s="22">
        <v>0</v>
      </c>
      <c r="AG227" s="22">
        <v>0</v>
      </c>
      <c r="AH227" s="22">
        <v>0</v>
      </c>
      <c r="AI227" s="22">
        <v>33870</v>
      </c>
      <c r="AJ227" s="22">
        <v>0</v>
      </c>
      <c r="AK227" s="22">
        <v>0</v>
      </c>
      <c r="AL227" s="22">
        <v>0</v>
      </c>
      <c r="AM227" s="22">
        <v>0</v>
      </c>
      <c r="AN227" s="22"/>
    </row>
    <row r="228" spans="1:40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</row>
    <row r="229" spans="1:40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1135269</v>
      </c>
      <c r="F229" s="22">
        <v>0</v>
      </c>
      <c r="G229" s="22">
        <v>160019</v>
      </c>
      <c r="H229" s="22">
        <v>318055</v>
      </c>
      <c r="I229" s="22">
        <v>0</v>
      </c>
      <c r="J229" s="22">
        <v>0</v>
      </c>
      <c r="K229" s="22">
        <v>0</v>
      </c>
      <c r="L229" s="22">
        <v>27448</v>
      </c>
      <c r="M229" s="22">
        <v>1640791</v>
      </c>
      <c r="N229" s="22">
        <v>0</v>
      </c>
      <c r="O229" s="22">
        <v>5763</v>
      </c>
      <c r="P229" s="22">
        <v>259598</v>
      </c>
      <c r="Q229" s="22">
        <v>0</v>
      </c>
      <c r="R229" s="22">
        <v>0</v>
      </c>
      <c r="S229" s="22">
        <v>0</v>
      </c>
      <c r="T229" s="22">
        <v>1906152</v>
      </c>
      <c r="U229" s="22">
        <v>1135269</v>
      </c>
      <c r="V229" s="22">
        <v>0</v>
      </c>
      <c r="W229" s="22">
        <v>72382</v>
      </c>
      <c r="X229" s="22">
        <v>313982</v>
      </c>
      <c r="Y229" s="22">
        <v>0</v>
      </c>
      <c r="Z229" s="22">
        <v>0</v>
      </c>
      <c r="AA229" s="22">
        <v>0</v>
      </c>
      <c r="AB229" s="22">
        <v>27448</v>
      </c>
      <c r="AC229" s="22">
        <v>1549081</v>
      </c>
      <c r="AD229" s="22">
        <v>4316</v>
      </c>
      <c r="AE229" s="22">
        <v>253590</v>
      </c>
      <c r="AF229" s="22">
        <v>0</v>
      </c>
      <c r="AG229" s="22">
        <v>0</v>
      </c>
      <c r="AH229" s="22">
        <v>0</v>
      </c>
      <c r="AI229" s="22">
        <v>1806987</v>
      </c>
      <c r="AJ229" s="22">
        <v>0</v>
      </c>
      <c r="AK229" s="22">
        <v>0</v>
      </c>
      <c r="AL229" s="22">
        <v>0</v>
      </c>
      <c r="AM229" s="22">
        <v>0</v>
      </c>
      <c r="AN229" s="22"/>
    </row>
    <row r="230" spans="1:40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38675</v>
      </c>
      <c r="Q230" s="22">
        <v>0</v>
      </c>
      <c r="R230" s="22">
        <v>0</v>
      </c>
      <c r="S230" s="22">
        <v>0</v>
      </c>
      <c r="T230" s="22">
        <v>38675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38675</v>
      </c>
      <c r="AF230" s="22">
        <v>0</v>
      </c>
      <c r="AG230" s="22">
        <v>0</v>
      </c>
      <c r="AH230" s="22">
        <v>0</v>
      </c>
      <c r="AI230" s="22">
        <v>38675</v>
      </c>
      <c r="AJ230" s="22">
        <v>0</v>
      </c>
      <c r="AK230" s="22">
        <v>0</v>
      </c>
      <c r="AL230" s="22">
        <v>0</v>
      </c>
      <c r="AM230" s="22">
        <v>0</v>
      </c>
      <c r="AN230" s="22"/>
    </row>
    <row r="231" spans="1:40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10756</v>
      </c>
      <c r="Q231" s="22">
        <v>0</v>
      </c>
      <c r="R231" s="22">
        <v>0</v>
      </c>
      <c r="S231" s="22">
        <v>0</v>
      </c>
      <c r="T231" s="22">
        <v>10756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10756</v>
      </c>
      <c r="AF231" s="22">
        <v>0</v>
      </c>
      <c r="AG231" s="22">
        <v>0</v>
      </c>
      <c r="AH231" s="22">
        <v>0</v>
      </c>
      <c r="AI231" s="22">
        <v>10756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</row>
    <row r="232" spans="1:40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</row>
    <row r="233" spans="1:40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</row>
    <row r="234" spans="1:40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</row>
    <row r="235" spans="1:40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12381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12381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12381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</row>
    <row r="236" spans="1:40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</row>
    <row r="237" spans="1:40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634811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634811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</row>
    <row r="238" spans="1:40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/>
    </row>
    <row r="239" spans="1:40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191860</v>
      </c>
      <c r="F239" s="22">
        <v>0</v>
      </c>
      <c r="G239" s="22">
        <v>7799</v>
      </c>
      <c r="H239" s="22">
        <v>3244</v>
      </c>
      <c r="I239" s="22">
        <v>0</v>
      </c>
      <c r="J239" s="22">
        <v>0</v>
      </c>
      <c r="K239" s="22">
        <v>0</v>
      </c>
      <c r="L239" s="22">
        <v>0</v>
      </c>
      <c r="M239" s="22">
        <v>202903</v>
      </c>
      <c r="N239" s="22">
        <v>0</v>
      </c>
      <c r="O239" s="22">
        <v>0</v>
      </c>
      <c r="P239" s="22">
        <v>110512</v>
      </c>
      <c r="Q239" s="22">
        <v>0</v>
      </c>
      <c r="R239" s="22">
        <v>0</v>
      </c>
      <c r="S239" s="22">
        <v>0</v>
      </c>
      <c r="T239" s="22">
        <v>313415</v>
      </c>
      <c r="U239" s="22">
        <v>191860</v>
      </c>
      <c r="V239" s="22">
        <v>0</v>
      </c>
      <c r="W239" s="22">
        <v>2598</v>
      </c>
      <c r="X239" s="22">
        <v>3243</v>
      </c>
      <c r="Y239" s="22">
        <v>0</v>
      </c>
      <c r="Z239" s="22">
        <v>0</v>
      </c>
      <c r="AA239" s="22">
        <v>0</v>
      </c>
      <c r="AB239" s="22">
        <v>0</v>
      </c>
      <c r="AC239" s="22">
        <v>197701</v>
      </c>
      <c r="AD239" s="22">
        <v>0</v>
      </c>
      <c r="AE239" s="22">
        <v>57356</v>
      </c>
      <c r="AF239" s="22">
        <v>0</v>
      </c>
      <c r="AG239" s="22">
        <v>0</v>
      </c>
      <c r="AH239" s="22">
        <v>0</v>
      </c>
      <c r="AI239" s="22">
        <v>255057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</row>
    <row r="240" spans="1:40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82250</v>
      </c>
      <c r="Q240" s="22">
        <v>0</v>
      </c>
      <c r="R240" s="22">
        <v>0</v>
      </c>
      <c r="S240" s="22">
        <v>0</v>
      </c>
      <c r="T240" s="22">
        <v>82250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12750</v>
      </c>
      <c r="AF240" s="22">
        <v>0</v>
      </c>
      <c r="AG240" s="22">
        <v>0</v>
      </c>
      <c r="AH240" s="22">
        <v>0</v>
      </c>
      <c r="AI240" s="22">
        <v>12750</v>
      </c>
      <c r="AJ240" s="22">
        <v>0</v>
      </c>
      <c r="AK240" s="22">
        <v>0</v>
      </c>
      <c r="AL240" s="22">
        <v>0</v>
      </c>
      <c r="AM240" s="22">
        <v>0</v>
      </c>
      <c r="AN240" s="22"/>
    </row>
    <row r="241" spans="1:40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</row>
    <row r="242" spans="1:40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</row>
    <row r="243" spans="1:40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15300</v>
      </c>
      <c r="Q243" s="22">
        <v>0</v>
      </c>
      <c r="R243" s="22">
        <v>0</v>
      </c>
      <c r="S243" s="22">
        <v>17636</v>
      </c>
      <c r="T243" s="22">
        <v>32936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15300</v>
      </c>
      <c r="AF243" s="22">
        <v>0</v>
      </c>
      <c r="AG243" s="22">
        <v>0</v>
      </c>
      <c r="AH243" s="22">
        <v>17636</v>
      </c>
      <c r="AI243" s="22">
        <v>32936</v>
      </c>
      <c r="AJ243" s="22">
        <v>0</v>
      </c>
      <c r="AK243" s="22">
        <v>0</v>
      </c>
      <c r="AL243" s="22">
        <v>0</v>
      </c>
      <c r="AM243" s="22">
        <v>0</v>
      </c>
      <c r="AN243" s="22"/>
    </row>
    <row r="244" spans="1:40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1047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1047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1047</v>
      </c>
      <c r="U244" s="22">
        <v>1047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1047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1047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</row>
    <row r="245" spans="1:40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62516</v>
      </c>
      <c r="Q245" s="22">
        <v>0</v>
      </c>
      <c r="R245" s="22">
        <v>0</v>
      </c>
      <c r="S245" s="22">
        <v>0</v>
      </c>
      <c r="T245" s="22">
        <v>62516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3126</v>
      </c>
      <c r="AF245" s="22">
        <v>0</v>
      </c>
      <c r="AG245" s="22">
        <v>0</v>
      </c>
      <c r="AH245" s="22">
        <v>0</v>
      </c>
      <c r="AI245" s="22">
        <v>3126</v>
      </c>
      <c r="AJ245" s="22">
        <v>0</v>
      </c>
      <c r="AK245" s="22">
        <v>0</v>
      </c>
      <c r="AL245" s="22">
        <v>0</v>
      </c>
      <c r="AM245" s="22">
        <v>0</v>
      </c>
      <c r="AN245" s="22"/>
    </row>
    <row r="246" spans="1:40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9603</v>
      </c>
      <c r="P246" s="22">
        <v>0</v>
      </c>
      <c r="Q246" s="22">
        <v>0</v>
      </c>
      <c r="R246" s="22">
        <v>0</v>
      </c>
      <c r="S246" s="22">
        <v>0</v>
      </c>
      <c r="T246" s="22">
        <v>9603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9603</v>
      </c>
      <c r="AE246" s="22">
        <v>0</v>
      </c>
      <c r="AF246" s="22">
        <v>0</v>
      </c>
      <c r="AG246" s="22">
        <v>0</v>
      </c>
      <c r="AH246" s="22">
        <v>0</v>
      </c>
      <c r="AI246" s="22">
        <v>9603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</row>
    <row r="247" spans="1:40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</row>
    <row r="248" spans="1:40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8806</v>
      </c>
      <c r="Q248" s="22">
        <v>0</v>
      </c>
      <c r="R248" s="22">
        <v>0</v>
      </c>
      <c r="S248" s="22">
        <v>0</v>
      </c>
      <c r="T248" s="22">
        <v>8806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8806</v>
      </c>
      <c r="AF248" s="22">
        <v>0</v>
      </c>
      <c r="AG248" s="22">
        <v>0</v>
      </c>
      <c r="AH248" s="22">
        <v>0</v>
      </c>
      <c r="AI248" s="22">
        <v>8806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</row>
    <row r="249" spans="1:40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100865</v>
      </c>
      <c r="Q249" s="22">
        <v>0</v>
      </c>
      <c r="R249" s="22">
        <v>0</v>
      </c>
      <c r="S249" s="22">
        <v>0</v>
      </c>
      <c r="T249" s="22">
        <v>100865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84054</v>
      </c>
      <c r="AF249" s="22">
        <v>0</v>
      </c>
      <c r="AG249" s="22">
        <v>0</v>
      </c>
      <c r="AH249" s="22">
        <v>0</v>
      </c>
      <c r="AI249" s="22">
        <v>84054</v>
      </c>
      <c r="AJ249" s="22">
        <v>0</v>
      </c>
      <c r="AK249" s="22">
        <v>0</v>
      </c>
      <c r="AL249" s="22">
        <v>0</v>
      </c>
      <c r="AM249" s="22">
        <v>0</v>
      </c>
      <c r="AN249" s="22"/>
    </row>
    <row r="250" spans="1:40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/>
    </row>
    <row r="251" spans="1:40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</row>
    <row r="252" spans="1:40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42417</v>
      </c>
      <c r="Q252" s="22">
        <v>0</v>
      </c>
      <c r="R252" s="22">
        <v>0</v>
      </c>
      <c r="S252" s="22">
        <v>252247</v>
      </c>
      <c r="T252" s="22">
        <v>294664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40918</v>
      </c>
      <c r="AF252" s="22">
        <v>0</v>
      </c>
      <c r="AG252" s="22">
        <v>0</v>
      </c>
      <c r="AH252" s="22">
        <v>211888</v>
      </c>
      <c r="AI252" s="22">
        <v>252806</v>
      </c>
      <c r="AJ252" s="22">
        <v>0</v>
      </c>
      <c r="AK252" s="22">
        <v>0</v>
      </c>
      <c r="AL252" s="22">
        <v>0</v>
      </c>
      <c r="AM252" s="22">
        <v>0</v>
      </c>
      <c r="AN252" s="22"/>
    </row>
    <row r="253" spans="1:40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</row>
    <row r="254" spans="1:40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</row>
    <row r="255" spans="1:40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</row>
    <row r="256" spans="1:40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14850</v>
      </c>
      <c r="P256" s="22">
        <v>0</v>
      </c>
      <c r="Q256" s="22">
        <v>31100</v>
      </c>
      <c r="R256" s="22">
        <v>0</v>
      </c>
      <c r="S256" s="22">
        <v>0</v>
      </c>
      <c r="T256" s="22">
        <v>45950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14850</v>
      </c>
      <c r="AE256" s="22">
        <v>0</v>
      </c>
      <c r="AF256" s="22">
        <v>0</v>
      </c>
      <c r="AG256" s="22">
        <v>0</v>
      </c>
      <c r="AH256" s="22">
        <v>0</v>
      </c>
      <c r="AI256" s="22">
        <v>14850</v>
      </c>
      <c r="AJ256" s="22">
        <v>0</v>
      </c>
      <c r="AK256" s="22">
        <v>0</v>
      </c>
      <c r="AL256" s="22">
        <v>0</v>
      </c>
      <c r="AM256" s="22">
        <v>0</v>
      </c>
      <c r="AN256" s="22"/>
    </row>
    <row r="257" spans="1:40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175430</v>
      </c>
      <c r="Q257" s="22">
        <v>0</v>
      </c>
      <c r="R257" s="22">
        <v>0</v>
      </c>
      <c r="S257" s="22">
        <v>0</v>
      </c>
      <c r="T257" s="22">
        <v>175430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172550</v>
      </c>
      <c r="AF257" s="22">
        <v>0</v>
      </c>
      <c r="AG257" s="22">
        <v>0</v>
      </c>
      <c r="AH257" s="22">
        <v>0</v>
      </c>
      <c r="AI257" s="22">
        <v>172550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</row>
    <row r="258" spans="1:40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75372</v>
      </c>
      <c r="Q258" s="22">
        <v>0</v>
      </c>
      <c r="R258" s="22">
        <v>0</v>
      </c>
      <c r="S258" s="22">
        <v>0</v>
      </c>
      <c r="T258" s="22">
        <v>75372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26710</v>
      </c>
      <c r="AF258" s="22">
        <v>0</v>
      </c>
      <c r="AG258" s="22">
        <v>0</v>
      </c>
      <c r="AH258" s="22">
        <v>0</v>
      </c>
      <c r="AI258" s="22">
        <v>26710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</row>
    <row r="259" spans="1:40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11759</v>
      </c>
      <c r="Q259" s="22">
        <v>0</v>
      </c>
      <c r="R259" s="22">
        <v>0</v>
      </c>
      <c r="S259" s="22">
        <v>5500</v>
      </c>
      <c r="T259" s="22">
        <v>17259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11182</v>
      </c>
      <c r="AF259" s="22">
        <v>0</v>
      </c>
      <c r="AG259" s="22">
        <v>0</v>
      </c>
      <c r="AH259" s="22">
        <v>1925</v>
      </c>
      <c r="AI259" s="22">
        <v>13107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</row>
    <row r="260" spans="1:40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25000</v>
      </c>
      <c r="T260" s="22">
        <v>25000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25000</v>
      </c>
      <c r="AI260" s="22">
        <v>25000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</row>
    <row r="261" spans="1:40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26134</v>
      </c>
      <c r="Y261" s="22">
        <v>0</v>
      </c>
      <c r="Z261" s="22">
        <v>0</v>
      </c>
      <c r="AA261" s="22">
        <v>0</v>
      </c>
      <c r="AB261" s="22">
        <v>0</v>
      </c>
      <c r="AC261" s="22">
        <v>26134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26134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</row>
    <row r="262" spans="1:40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55800</v>
      </c>
      <c r="Q262" s="22">
        <v>0</v>
      </c>
      <c r="R262" s="22">
        <v>0</v>
      </c>
      <c r="S262" s="22">
        <v>0</v>
      </c>
      <c r="T262" s="22">
        <v>55800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54910</v>
      </c>
      <c r="AF262" s="22">
        <v>0</v>
      </c>
      <c r="AG262" s="22">
        <v>0</v>
      </c>
      <c r="AH262" s="22">
        <v>0</v>
      </c>
      <c r="AI262" s="22">
        <v>54910</v>
      </c>
      <c r="AJ262" s="22">
        <v>0</v>
      </c>
      <c r="AK262" s="22">
        <v>0</v>
      </c>
      <c r="AL262" s="22">
        <v>0</v>
      </c>
      <c r="AM262" s="22">
        <v>0</v>
      </c>
      <c r="AN262" s="22"/>
    </row>
    <row r="263" spans="1:40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/>
    </row>
    <row r="264" spans="1:40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/>
    </row>
    <row r="265" spans="1:40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</row>
    <row r="266" spans="1:40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</row>
    <row r="267" spans="1:40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157629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157629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157629</v>
      </c>
      <c r="U267" s="22">
        <v>157629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157629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157629</v>
      </c>
      <c r="AJ267" s="22">
        <v>0</v>
      </c>
      <c r="AK267" s="22">
        <v>0</v>
      </c>
      <c r="AL267" s="22">
        <v>0</v>
      </c>
      <c r="AM267" s="22">
        <v>0</v>
      </c>
      <c r="AN267" s="22"/>
    </row>
    <row r="268" spans="1:40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</row>
    <row r="269" spans="1:40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</row>
    <row r="270" spans="1:40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</row>
    <row r="271" spans="1:40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</row>
    <row r="272" spans="1:40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/>
    </row>
    <row r="273" spans="1:40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</row>
    <row r="274" spans="1:40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/>
    </row>
    <row r="275" spans="1:40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/>
    </row>
    <row r="276" spans="1:40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111550</v>
      </c>
      <c r="Q276" s="22">
        <v>0</v>
      </c>
      <c r="R276" s="22">
        <v>0</v>
      </c>
      <c r="S276" s="22">
        <v>0</v>
      </c>
      <c r="T276" s="22">
        <v>111550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5578</v>
      </c>
      <c r="AF276" s="22">
        <v>0</v>
      </c>
      <c r="AG276" s="22">
        <v>0</v>
      </c>
      <c r="AH276" s="22">
        <v>0</v>
      </c>
      <c r="AI276" s="22">
        <v>5578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</row>
    <row r="277" spans="1:40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/>
    </row>
    <row r="278" spans="1:40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</row>
    <row r="279" spans="1:40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13329</v>
      </c>
      <c r="Q279" s="22">
        <v>0</v>
      </c>
      <c r="R279" s="22">
        <v>0</v>
      </c>
      <c r="S279" s="22">
        <v>0</v>
      </c>
      <c r="T279" s="22">
        <v>13329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13329</v>
      </c>
      <c r="AF279" s="22">
        <v>0</v>
      </c>
      <c r="AG279" s="22">
        <v>0</v>
      </c>
      <c r="AH279" s="22">
        <v>0</v>
      </c>
      <c r="AI279" s="22">
        <v>13329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</row>
    <row r="280" spans="1:40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</row>
    <row r="281" spans="1:40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13867</v>
      </c>
      <c r="S281" s="22">
        <v>0</v>
      </c>
      <c r="T281" s="22">
        <v>13867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13866</v>
      </c>
      <c r="AH281" s="22">
        <v>0</v>
      </c>
      <c r="AI281" s="22">
        <v>13866</v>
      </c>
      <c r="AJ281" s="22">
        <v>0</v>
      </c>
      <c r="AK281" s="22">
        <v>0</v>
      </c>
      <c r="AL281" s="22">
        <v>0</v>
      </c>
      <c r="AM281" s="22">
        <v>0</v>
      </c>
      <c r="AN281" s="22"/>
    </row>
    <row r="282" spans="1:40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146850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146850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146850</v>
      </c>
      <c r="U282" s="22">
        <v>146850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146850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146850</v>
      </c>
      <c r="AJ282" s="22">
        <v>0</v>
      </c>
      <c r="AK282" s="22">
        <v>0</v>
      </c>
      <c r="AL282" s="22">
        <v>0</v>
      </c>
      <c r="AM282" s="22">
        <v>0</v>
      </c>
      <c r="AN282" s="22"/>
    </row>
    <row r="283" spans="1:40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1300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1300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</row>
    <row r="284" spans="1:40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</row>
    <row r="285" spans="1:40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</row>
    <row r="286" spans="1:40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1491512</v>
      </c>
      <c r="I286" s="22">
        <v>0</v>
      </c>
      <c r="J286" s="22">
        <v>0</v>
      </c>
      <c r="K286" s="22">
        <v>0</v>
      </c>
      <c r="L286" s="22">
        <v>0</v>
      </c>
      <c r="M286" s="22">
        <v>1491512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1491512</v>
      </c>
      <c r="U286" s="22">
        <v>0</v>
      </c>
      <c r="V286" s="22">
        <v>0</v>
      </c>
      <c r="W286" s="22">
        <v>0</v>
      </c>
      <c r="X286" s="22">
        <v>104397</v>
      </c>
      <c r="Y286" s="22">
        <v>0</v>
      </c>
      <c r="Z286" s="22">
        <v>0</v>
      </c>
      <c r="AA286" s="22">
        <v>0</v>
      </c>
      <c r="AB286" s="22">
        <v>0</v>
      </c>
      <c r="AC286" s="22">
        <v>104397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104397</v>
      </c>
      <c r="AJ286" s="22">
        <v>0</v>
      </c>
      <c r="AK286" s="22">
        <v>0</v>
      </c>
      <c r="AL286" s="22">
        <v>0</v>
      </c>
      <c r="AM286" s="22">
        <v>0</v>
      </c>
      <c r="AN286" s="22"/>
    </row>
    <row r="287" spans="1:40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</row>
    <row r="288" spans="1:40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</row>
    <row r="289" spans="1:40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/>
    </row>
    <row r="290" spans="1:40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/>
    </row>
    <row r="291" spans="1:40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7372</v>
      </c>
      <c r="Q291" s="22">
        <v>0</v>
      </c>
      <c r="R291" s="22">
        <v>0</v>
      </c>
      <c r="S291" s="22">
        <v>0</v>
      </c>
      <c r="T291" s="22">
        <v>7372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5160</v>
      </c>
      <c r="AF291" s="22">
        <v>0</v>
      </c>
      <c r="AG291" s="22">
        <v>0</v>
      </c>
      <c r="AH291" s="22">
        <v>0</v>
      </c>
      <c r="AI291" s="22">
        <v>5160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</row>
    <row r="292" spans="1:40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</row>
    <row r="293" spans="1:40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</row>
    <row r="294" spans="1:40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/>
    </row>
    <row r="295" spans="1:40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</row>
    <row r="296" spans="1:40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</row>
    <row r="297" spans="1:40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/>
    </row>
    <row r="298" spans="1:40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</row>
    <row r="299" spans="1:40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483311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483311</v>
      </c>
      <c r="N299" s="22">
        <v>0</v>
      </c>
      <c r="O299" s="22">
        <v>0</v>
      </c>
      <c r="P299" s="22">
        <v>29411</v>
      </c>
      <c r="Q299" s="22">
        <v>0</v>
      </c>
      <c r="R299" s="22">
        <v>0</v>
      </c>
      <c r="S299" s="22">
        <v>0</v>
      </c>
      <c r="T299" s="22">
        <v>512722</v>
      </c>
      <c r="U299" s="22">
        <v>483311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483311</v>
      </c>
      <c r="AD299" s="22">
        <v>0</v>
      </c>
      <c r="AE299" s="22">
        <v>29411</v>
      </c>
      <c r="AF299" s="22">
        <v>0</v>
      </c>
      <c r="AG299" s="22">
        <v>0</v>
      </c>
      <c r="AH299" s="22">
        <v>0</v>
      </c>
      <c r="AI299" s="22">
        <v>512722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</row>
    <row r="300" spans="1:40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3400</v>
      </c>
      <c r="Q300" s="22">
        <v>0</v>
      </c>
      <c r="R300" s="22">
        <v>0</v>
      </c>
      <c r="S300" s="22">
        <v>0</v>
      </c>
      <c r="T300" s="22">
        <v>3400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3230</v>
      </c>
      <c r="AI300" s="22">
        <v>3230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</row>
    <row r="301" spans="1:40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/>
    </row>
    <row r="302" spans="1:40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9405</v>
      </c>
      <c r="Q302" s="22">
        <v>0</v>
      </c>
      <c r="R302" s="22">
        <v>53428</v>
      </c>
      <c r="S302" s="22">
        <v>0</v>
      </c>
      <c r="T302" s="22">
        <v>62833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8569</v>
      </c>
      <c r="AF302" s="22">
        <v>0</v>
      </c>
      <c r="AG302" s="22">
        <v>53429</v>
      </c>
      <c r="AH302" s="22">
        <v>0</v>
      </c>
      <c r="AI302" s="22">
        <v>61998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</row>
    <row r="303" spans="1:40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270752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270752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270752</v>
      </c>
      <c r="U303" s="22">
        <v>270752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270752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270752</v>
      </c>
      <c r="AJ303" s="22">
        <v>0</v>
      </c>
      <c r="AK303" s="22">
        <v>0</v>
      </c>
      <c r="AL303" s="22">
        <v>0</v>
      </c>
      <c r="AM303" s="22">
        <v>0</v>
      </c>
      <c r="AN303" s="22"/>
    </row>
    <row r="304" spans="1:40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/>
    </row>
    <row r="305" spans="1:40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/>
    </row>
    <row r="306" spans="1:40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/>
    </row>
    <row r="307" spans="1:40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</row>
    <row r="308" spans="1:40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</row>
    <row r="309" spans="1:40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</row>
    <row r="310" spans="1:40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/>
    </row>
    <row r="311" spans="1:40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</row>
    <row r="312" spans="1:40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</row>
    <row r="313" spans="1:40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</row>
    <row r="314" spans="1:40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</row>
    <row r="315" spans="1:40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16089</v>
      </c>
      <c r="P315" s="22">
        <v>0</v>
      </c>
      <c r="Q315" s="22">
        <v>0</v>
      </c>
      <c r="R315" s="22">
        <v>0</v>
      </c>
      <c r="S315" s="22">
        <v>0</v>
      </c>
      <c r="T315" s="22">
        <v>16089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</row>
    <row r="316" spans="1:40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</row>
    <row r="317" spans="1:40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</row>
    <row r="318" spans="1:40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</row>
    <row r="319" spans="1:40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</row>
    <row r="320" spans="1:40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0808C-29DD-4346-BDF2-DAE7FDBC5336}">
  <dimension ref="A1:AN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0" width="15.7109375" customWidth="1"/>
  </cols>
  <sheetData>
    <row r="1" spans="1:40" ht="24" customHeight="1" x14ac:dyDescent="0.3">
      <c r="A1" s="4" t="str">
        <f>HYPERLINK("#'Index'!A1", "&lt;&lt; Index")</f>
        <v>&lt;&lt; Index</v>
      </c>
      <c r="B1" s="20" t="s">
        <v>1166</v>
      </c>
      <c r="D1" s="20" t="s">
        <v>1228</v>
      </c>
    </row>
    <row r="2" spans="1:40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1168</v>
      </c>
      <c r="F2" s="21" t="s">
        <v>1169</v>
      </c>
      <c r="G2" s="21" t="s">
        <v>1170</v>
      </c>
      <c r="H2" s="21" t="s">
        <v>1171</v>
      </c>
      <c r="I2" s="21" t="s">
        <v>1172</v>
      </c>
      <c r="J2" s="21" t="s">
        <v>1173</v>
      </c>
      <c r="K2" s="21" t="s">
        <v>1174</v>
      </c>
      <c r="L2" s="21" t="s">
        <v>1175</v>
      </c>
      <c r="M2" s="21" t="s">
        <v>1176</v>
      </c>
      <c r="N2" s="21" t="s">
        <v>1177</v>
      </c>
      <c r="O2" s="21" t="s">
        <v>1178</v>
      </c>
      <c r="P2" s="21" t="s">
        <v>1179</v>
      </c>
      <c r="Q2" s="21" t="s">
        <v>63</v>
      </c>
      <c r="R2" s="21" t="s">
        <v>1180</v>
      </c>
      <c r="S2" s="21" t="s">
        <v>1181</v>
      </c>
      <c r="T2" s="21" t="s">
        <v>1182</v>
      </c>
      <c r="U2" s="21" t="s">
        <v>1168</v>
      </c>
      <c r="V2" s="21" t="s">
        <v>1169</v>
      </c>
      <c r="W2" s="21" t="s">
        <v>1170</v>
      </c>
      <c r="X2" s="21" t="s">
        <v>1171</v>
      </c>
      <c r="Y2" s="21" t="s">
        <v>1172</v>
      </c>
      <c r="Z2" s="21" t="s">
        <v>1173</v>
      </c>
      <c r="AA2" s="21" t="s">
        <v>1174</v>
      </c>
      <c r="AB2" s="21" t="s">
        <v>1175</v>
      </c>
      <c r="AC2" s="21" t="s">
        <v>1183</v>
      </c>
      <c r="AD2" s="21" t="s">
        <v>1178</v>
      </c>
      <c r="AE2" s="21" t="s">
        <v>1179</v>
      </c>
      <c r="AF2" s="21" t="s">
        <v>63</v>
      </c>
      <c r="AG2" s="21" t="s">
        <v>1180</v>
      </c>
      <c r="AH2" s="21" t="s">
        <v>1181</v>
      </c>
      <c r="AI2" s="21" t="s">
        <v>1184</v>
      </c>
      <c r="AJ2" s="21" t="s">
        <v>1185</v>
      </c>
      <c r="AK2" s="21" t="s">
        <v>1186</v>
      </c>
      <c r="AL2" s="21" t="s">
        <v>1187</v>
      </c>
      <c r="AM2" s="21" t="s">
        <v>1188</v>
      </c>
      <c r="AN2" s="21" t="s">
        <v>1189</v>
      </c>
    </row>
    <row r="3" spans="1:40" x14ac:dyDescent="0.25">
      <c r="A3" s="21"/>
      <c r="B3" s="21"/>
      <c r="C3" s="21"/>
      <c r="D3" s="21" t="s">
        <v>89</v>
      </c>
      <c r="E3" s="21" t="s">
        <v>1190</v>
      </c>
      <c r="F3" s="21" t="s">
        <v>1191</v>
      </c>
      <c r="G3" s="21" t="s">
        <v>1192</v>
      </c>
      <c r="H3" s="21" t="s">
        <v>1193</v>
      </c>
      <c r="I3" s="21" t="s">
        <v>1194</v>
      </c>
      <c r="J3" s="21" t="s">
        <v>1195</v>
      </c>
      <c r="K3" s="21" t="s">
        <v>1196</v>
      </c>
      <c r="L3" s="21" t="s">
        <v>1197</v>
      </c>
      <c r="M3" s="21" t="s">
        <v>1198</v>
      </c>
      <c r="N3" s="21" t="s">
        <v>1199</v>
      </c>
      <c r="O3" s="21" t="s">
        <v>1200</v>
      </c>
      <c r="P3" s="21" t="s">
        <v>1201</v>
      </c>
      <c r="Q3" s="21" t="s">
        <v>1202</v>
      </c>
      <c r="R3" s="21" t="s">
        <v>1203</v>
      </c>
      <c r="S3" s="21" t="s">
        <v>1204</v>
      </c>
      <c r="T3" s="21" t="s">
        <v>1205</v>
      </c>
      <c r="U3" s="21" t="s">
        <v>1206</v>
      </c>
      <c r="V3" s="21" t="s">
        <v>1207</v>
      </c>
      <c r="W3" s="21" t="s">
        <v>1208</v>
      </c>
      <c r="X3" s="21" t="s">
        <v>1209</v>
      </c>
      <c r="Y3" s="21" t="s">
        <v>1210</v>
      </c>
      <c r="Z3" s="21" t="s">
        <v>1211</v>
      </c>
      <c r="AA3" s="21" t="s">
        <v>1212</v>
      </c>
      <c r="AB3" s="21" t="s">
        <v>1213</v>
      </c>
      <c r="AC3" s="21" t="s">
        <v>1214</v>
      </c>
      <c r="AD3" s="21" t="s">
        <v>1215</v>
      </c>
      <c r="AE3" s="21" t="s">
        <v>1216</v>
      </c>
      <c r="AF3" s="21" t="s">
        <v>1217</v>
      </c>
      <c r="AG3" s="21" t="s">
        <v>1218</v>
      </c>
      <c r="AH3" s="21" t="s">
        <v>1219</v>
      </c>
      <c r="AI3" s="21" t="s">
        <v>1220</v>
      </c>
      <c r="AJ3" s="21" t="s">
        <v>1221</v>
      </c>
      <c r="AK3" s="21" t="s">
        <v>1222</v>
      </c>
      <c r="AL3" s="21" t="s">
        <v>1223</v>
      </c>
      <c r="AM3" s="21" t="s">
        <v>1224</v>
      </c>
      <c r="AN3" s="21" t="s">
        <v>1225</v>
      </c>
    </row>
    <row r="4" spans="1:40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463958234</v>
      </c>
      <c r="F4" s="22">
        <v>0</v>
      </c>
      <c r="G4" s="22">
        <v>145144553</v>
      </c>
      <c r="H4" s="22">
        <v>127002206</v>
      </c>
      <c r="I4" s="22">
        <v>127367382</v>
      </c>
      <c r="J4" s="22">
        <v>1456612</v>
      </c>
      <c r="K4" s="22">
        <v>0</v>
      </c>
      <c r="L4" s="22">
        <v>0</v>
      </c>
      <c r="M4" s="22">
        <v>864928987</v>
      </c>
      <c r="N4" s="22">
        <v>69881570</v>
      </c>
      <c r="O4" s="22">
        <v>188319317</v>
      </c>
      <c r="P4" s="22">
        <v>43301862</v>
      </c>
      <c r="Q4" s="22">
        <v>140871476</v>
      </c>
      <c r="R4" s="22">
        <v>107279868</v>
      </c>
      <c r="S4" s="22">
        <v>27479002</v>
      </c>
      <c r="T4" s="22">
        <v>1442062082</v>
      </c>
      <c r="U4" s="22">
        <v>198401401</v>
      </c>
      <c r="V4" s="22">
        <v>0</v>
      </c>
      <c r="W4" s="22">
        <v>35066014</v>
      </c>
      <c r="X4" s="22">
        <v>33441440</v>
      </c>
      <c r="Y4" s="22">
        <v>30430682</v>
      </c>
      <c r="Z4" s="22">
        <v>559261</v>
      </c>
      <c r="AA4" s="22">
        <v>0</v>
      </c>
      <c r="AB4" s="22">
        <v>0</v>
      </c>
      <c r="AC4" s="22">
        <v>297898798</v>
      </c>
      <c r="AD4" s="22">
        <v>49996503</v>
      </c>
      <c r="AE4" s="22">
        <v>22085503</v>
      </c>
      <c r="AF4" s="22">
        <v>0</v>
      </c>
      <c r="AG4" s="22">
        <v>42101900</v>
      </c>
      <c r="AH4" s="22">
        <v>16605450</v>
      </c>
      <c r="AI4" s="22">
        <v>428688154</v>
      </c>
      <c r="AJ4" s="22">
        <v>1013373928</v>
      </c>
      <c r="AK4" s="22">
        <v>59768001</v>
      </c>
      <c r="AL4" s="22">
        <v>2615804</v>
      </c>
      <c r="AM4" s="22">
        <v>950990123</v>
      </c>
      <c r="AN4" s="22">
        <v>0</v>
      </c>
    </row>
    <row r="5" spans="1:40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149514933</v>
      </c>
      <c r="F5" s="22">
        <v>0</v>
      </c>
      <c r="G5" s="22">
        <v>32083642</v>
      </c>
      <c r="H5" s="22">
        <v>18757220</v>
      </c>
      <c r="I5" s="22">
        <v>35440720</v>
      </c>
      <c r="J5" s="22">
        <v>0</v>
      </c>
      <c r="K5" s="22">
        <v>0</v>
      </c>
      <c r="L5" s="22">
        <v>0</v>
      </c>
      <c r="M5" s="22">
        <v>235796515</v>
      </c>
      <c r="N5" s="22">
        <v>2228882</v>
      </c>
      <c r="O5" s="22">
        <v>90376554</v>
      </c>
      <c r="P5" s="22">
        <v>11624170</v>
      </c>
      <c r="Q5" s="22">
        <v>168215217</v>
      </c>
      <c r="R5" s="22">
        <v>30866923</v>
      </c>
      <c r="S5" s="22">
        <v>6891249</v>
      </c>
      <c r="T5" s="22">
        <v>545999510</v>
      </c>
      <c r="U5" s="22">
        <v>85884730</v>
      </c>
      <c r="V5" s="22">
        <v>0</v>
      </c>
      <c r="W5" s="22">
        <v>9219773</v>
      </c>
      <c r="X5" s="22">
        <v>4877856</v>
      </c>
      <c r="Y5" s="22">
        <v>9796345</v>
      </c>
      <c r="Z5" s="22">
        <v>0</v>
      </c>
      <c r="AA5" s="22">
        <v>0</v>
      </c>
      <c r="AB5" s="22">
        <v>0</v>
      </c>
      <c r="AC5" s="22">
        <v>109778705</v>
      </c>
      <c r="AD5" s="22">
        <v>22895944</v>
      </c>
      <c r="AE5" s="22">
        <v>5093934</v>
      </c>
      <c r="AF5" s="22">
        <v>0</v>
      </c>
      <c r="AG5" s="22">
        <v>10257593</v>
      </c>
      <c r="AH5" s="22">
        <v>2295883</v>
      </c>
      <c r="AI5" s="22">
        <v>150322059</v>
      </c>
      <c r="AJ5" s="22">
        <v>395677451</v>
      </c>
      <c r="AK5" s="22">
        <v>35408452</v>
      </c>
      <c r="AL5" s="22">
        <v>937114</v>
      </c>
      <c r="AM5" s="22">
        <v>359331885</v>
      </c>
      <c r="AN5" s="22">
        <v>0</v>
      </c>
    </row>
    <row r="6" spans="1:40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89878434</v>
      </c>
      <c r="F6" s="22">
        <v>0</v>
      </c>
      <c r="G6" s="22">
        <v>26013082</v>
      </c>
      <c r="H6" s="22">
        <v>28954750</v>
      </c>
      <c r="I6" s="22">
        <v>9356264</v>
      </c>
      <c r="J6" s="22">
        <v>0</v>
      </c>
      <c r="K6" s="22">
        <v>0</v>
      </c>
      <c r="L6" s="22">
        <v>0</v>
      </c>
      <c r="M6" s="22">
        <v>154202530</v>
      </c>
      <c r="N6" s="22">
        <v>7880478</v>
      </c>
      <c r="O6" s="22">
        <v>51986895</v>
      </c>
      <c r="P6" s="22">
        <v>7274347</v>
      </c>
      <c r="Q6" s="22">
        <v>10350006</v>
      </c>
      <c r="R6" s="22">
        <v>17357559</v>
      </c>
      <c r="S6" s="22">
        <v>7936784</v>
      </c>
      <c r="T6" s="22">
        <v>256988599</v>
      </c>
      <c r="U6" s="22">
        <v>63883811</v>
      </c>
      <c r="V6" s="22">
        <v>0</v>
      </c>
      <c r="W6" s="22">
        <v>12955959</v>
      </c>
      <c r="X6" s="22">
        <v>7399633</v>
      </c>
      <c r="Y6" s="22">
        <v>2186096</v>
      </c>
      <c r="Z6" s="22">
        <v>0</v>
      </c>
      <c r="AA6" s="22">
        <v>0</v>
      </c>
      <c r="AB6" s="22">
        <v>0</v>
      </c>
      <c r="AC6" s="22">
        <v>86425499</v>
      </c>
      <c r="AD6" s="22">
        <v>24536447</v>
      </c>
      <c r="AE6" s="22">
        <v>4869721</v>
      </c>
      <c r="AF6" s="22">
        <v>0</v>
      </c>
      <c r="AG6" s="22">
        <v>9717862</v>
      </c>
      <c r="AH6" s="22">
        <v>3337474</v>
      </c>
      <c r="AI6" s="22">
        <v>128887003</v>
      </c>
      <c r="AJ6" s="22">
        <v>128101596</v>
      </c>
      <c r="AK6" s="22">
        <v>2186284</v>
      </c>
      <c r="AL6" s="22">
        <v>2873165</v>
      </c>
      <c r="AM6" s="22">
        <v>123042147</v>
      </c>
      <c r="AN6" s="22">
        <v>0</v>
      </c>
    </row>
    <row r="7" spans="1:40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7872683000</v>
      </c>
      <c r="F7" s="22">
        <v>2120242000</v>
      </c>
      <c r="G7" s="22">
        <v>2877472000</v>
      </c>
      <c r="H7" s="22">
        <v>4025477000</v>
      </c>
      <c r="I7" s="22">
        <v>2940697000</v>
      </c>
      <c r="J7" s="22">
        <v>85897000</v>
      </c>
      <c r="K7" s="22">
        <v>4393000</v>
      </c>
      <c r="L7" s="22">
        <v>0</v>
      </c>
      <c r="M7" s="22">
        <v>19926861000</v>
      </c>
      <c r="N7" s="22">
        <v>2417446000</v>
      </c>
      <c r="O7" s="22">
        <v>3938432000</v>
      </c>
      <c r="P7" s="22">
        <v>744089000</v>
      </c>
      <c r="Q7" s="22">
        <v>3026264000</v>
      </c>
      <c r="R7" s="22">
        <v>1454176000</v>
      </c>
      <c r="S7" s="22">
        <v>1822674000</v>
      </c>
      <c r="T7" s="22">
        <v>33329942000</v>
      </c>
      <c r="U7" s="22">
        <v>3965173000</v>
      </c>
      <c r="V7" s="22">
        <v>940228000</v>
      </c>
      <c r="W7" s="22">
        <v>921651000</v>
      </c>
      <c r="X7" s="22">
        <v>1077593000</v>
      </c>
      <c r="Y7" s="22">
        <v>709915000</v>
      </c>
      <c r="Z7" s="22">
        <v>46407000</v>
      </c>
      <c r="AA7" s="22">
        <v>358000</v>
      </c>
      <c r="AB7" s="22">
        <v>0</v>
      </c>
      <c r="AC7" s="22">
        <v>7661325000</v>
      </c>
      <c r="AD7" s="22">
        <v>1758816000</v>
      </c>
      <c r="AE7" s="22">
        <v>571929000</v>
      </c>
      <c r="AF7" s="22">
        <v>0</v>
      </c>
      <c r="AG7" s="22">
        <v>884075000</v>
      </c>
      <c r="AH7" s="22">
        <v>969805000</v>
      </c>
      <c r="AI7" s="22">
        <v>11845950000</v>
      </c>
      <c r="AJ7" s="22">
        <v>21483992000</v>
      </c>
      <c r="AK7" s="22">
        <v>2963341000</v>
      </c>
      <c r="AL7" s="22">
        <v>330004000</v>
      </c>
      <c r="AM7" s="22">
        <v>18190647000</v>
      </c>
      <c r="AN7" s="22">
        <v>0</v>
      </c>
    </row>
    <row r="8" spans="1:40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137882519</v>
      </c>
      <c r="F8" s="22">
        <v>0</v>
      </c>
      <c r="G8" s="22">
        <v>57061981</v>
      </c>
      <c r="H8" s="22">
        <v>87601920</v>
      </c>
      <c r="I8" s="22">
        <v>34815802</v>
      </c>
      <c r="J8" s="22">
        <v>1114863</v>
      </c>
      <c r="K8" s="22">
        <v>0</v>
      </c>
      <c r="L8" s="22">
        <v>0</v>
      </c>
      <c r="M8" s="22">
        <v>318477085</v>
      </c>
      <c r="N8" s="22">
        <v>1766443</v>
      </c>
      <c r="O8" s="22">
        <v>108677844</v>
      </c>
      <c r="P8" s="22">
        <v>14883326</v>
      </c>
      <c r="Q8" s="22">
        <v>7518062</v>
      </c>
      <c r="R8" s="22">
        <v>15860880</v>
      </c>
      <c r="S8" s="22">
        <v>7798826</v>
      </c>
      <c r="T8" s="22">
        <v>474982466</v>
      </c>
      <c r="U8" s="22">
        <v>75848022</v>
      </c>
      <c r="V8" s="22">
        <v>0</v>
      </c>
      <c r="W8" s="22">
        <v>23702135</v>
      </c>
      <c r="X8" s="22">
        <v>20078694</v>
      </c>
      <c r="Y8" s="22">
        <v>11699009</v>
      </c>
      <c r="Z8" s="22">
        <v>454822</v>
      </c>
      <c r="AA8" s="22">
        <v>0</v>
      </c>
      <c r="AB8" s="22">
        <v>0</v>
      </c>
      <c r="AC8" s="22">
        <v>131782682</v>
      </c>
      <c r="AD8" s="22">
        <v>32100282</v>
      </c>
      <c r="AE8" s="22">
        <v>8482824</v>
      </c>
      <c r="AF8" s="22">
        <v>0</v>
      </c>
      <c r="AG8" s="22">
        <v>7993293</v>
      </c>
      <c r="AH8" s="22">
        <v>4098520</v>
      </c>
      <c r="AI8" s="22">
        <v>184457601</v>
      </c>
      <c r="AJ8" s="22">
        <v>290524865</v>
      </c>
      <c r="AK8" s="22">
        <v>21944166</v>
      </c>
      <c r="AL8" s="22">
        <v>2075306</v>
      </c>
      <c r="AM8" s="22">
        <v>266505393</v>
      </c>
      <c r="AN8" s="22">
        <v>0</v>
      </c>
    </row>
    <row r="9" spans="1:40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119889182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119889182</v>
      </c>
      <c r="N9" s="22">
        <v>11430414</v>
      </c>
      <c r="O9" s="22">
        <v>26674427</v>
      </c>
      <c r="P9" s="22">
        <v>18433553</v>
      </c>
      <c r="Q9" s="22">
        <v>35380849</v>
      </c>
      <c r="R9" s="22">
        <v>16146092</v>
      </c>
      <c r="S9" s="22">
        <v>8975022</v>
      </c>
      <c r="T9" s="22">
        <v>236929539</v>
      </c>
      <c r="U9" s="22">
        <v>74648231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74648231</v>
      </c>
      <c r="AD9" s="22">
        <v>7842811</v>
      </c>
      <c r="AE9" s="22">
        <v>10420405</v>
      </c>
      <c r="AF9" s="22">
        <v>0</v>
      </c>
      <c r="AG9" s="22">
        <v>7230074</v>
      </c>
      <c r="AH9" s="22">
        <v>5697183</v>
      </c>
      <c r="AI9" s="22">
        <v>105838704</v>
      </c>
      <c r="AJ9" s="22">
        <v>131090835</v>
      </c>
      <c r="AK9" s="22">
        <v>295395</v>
      </c>
      <c r="AL9" s="22">
        <v>0</v>
      </c>
      <c r="AM9" s="22">
        <v>130795440</v>
      </c>
      <c r="AN9" s="22">
        <v>0</v>
      </c>
    </row>
    <row r="10" spans="1:40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154364271</v>
      </c>
      <c r="F10" s="22">
        <v>0</v>
      </c>
      <c r="G10" s="22">
        <v>42713324</v>
      </c>
      <c r="H10" s="22">
        <v>30625485</v>
      </c>
      <c r="I10" s="22">
        <v>27611905</v>
      </c>
      <c r="J10" s="22">
        <v>0</v>
      </c>
      <c r="K10" s="22">
        <v>0</v>
      </c>
      <c r="L10" s="22">
        <v>0</v>
      </c>
      <c r="M10" s="22">
        <v>255314985</v>
      </c>
      <c r="N10" s="22">
        <v>25038097</v>
      </c>
      <c r="O10" s="22">
        <v>108081045</v>
      </c>
      <c r="P10" s="22">
        <v>18550790</v>
      </c>
      <c r="Q10" s="22">
        <v>41144506</v>
      </c>
      <c r="R10" s="22">
        <v>30320073</v>
      </c>
      <c r="S10" s="22">
        <v>11313988</v>
      </c>
      <c r="T10" s="22">
        <v>489763484</v>
      </c>
      <c r="U10" s="22">
        <v>87568649</v>
      </c>
      <c r="V10" s="22">
        <v>0</v>
      </c>
      <c r="W10" s="22">
        <v>15401672</v>
      </c>
      <c r="X10" s="22">
        <v>12839817</v>
      </c>
      <c r="Y10" s="22">
        <v>6552275</v>
      </c>
      <c r="Z10" s="22">
        <v>0</v>
      </c>
      <c r="AA10" s="22">
        <v>0</v>
      </c>
      <c r="AB10" s="22">
        <v>0</v>
      </c>
      <c r="AC10" s="22">
        <v>122362413</v>
      </c>
      <c r="AD10" s="22">
        <v>24508300</v>
      </c>
      <c r="AE10" s="22">
        <v>9940120</v>
      </c>
      <c r="AF10" s="22">
        <v>0</v>
      </c>
      <c r="AG10" s="22">
        <v>8673027</v>
      </c>
      <c r="AH10" s="22">
        <v>5734354</v>
      </c>
      <c r="AI10" s="22">
        <v>171218214</v>
      </c>
      <c r="AJ10" s="22">
        <v>318545270</v>
      </c>
      <c r="AK10" s="22">
        <v>47695883</v>
      </c>
      <c r="AL10" s="22">
        <v>4726534</v>
      </c>
      <c r="AM10" s="22">
        <v>266122853</v>
      </c>
      <c r="AN10" s="22">
        <v>0</v>
      </c>
    </row>
    <row r="11" spans="1:40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10010962000</v>
      </c>
      <c r="F11" s="22">
        <v>2169265000</v>
      </c>
      <c r="G11" s="22">
        <v>0</v>
      </c>
      <c r="H11" s="22">
        <v>0</v>
      </c>
      <c r="I11" s="22">
        <v>40980000</v>
      </c>
      <c r="J11" s="22">
        <v>16853000</v>
      </c>
      <c r="K11" s="22">
        <v>0</v>
      </c>
      <c r="L11" s="22">
        <v>18598000</v>
      </c>
      <c r="M11" s="22">
        <v>12256658000</v>
      </c>
      <c r="N11" s="22">
        <v>1840805000</v>
      </c>
      <c r="O11" s="22">
        <v>4658822000</v>
      </c>
      <c r="P11" s="22">
        <v>1118753000</v>
      </c>
      <c r="Q11" s="22">
        <v>2195294000</v>
      </c>
      <c r="R11" s="22">
        <v>2097555000</v>
      </c>
      <c r="S11" s="22">
        <v>1664211000</v>
      </c>
      <c r="T11" s="22">
        <v>25832098000</v>
      </c>
      <c r="U11" s="22">
        <v>4680892000</v>
      </c>
      <c r="V11" s="22">
        <v>648672000</v>
      </c>
      <c r="W11" s="22">
        <v>0</v>
      </c>
      <c r="X11" s="22">
        <v>0</v>
      </c>
      <c r="Y11" s="22">
        <v>2435000</v>
      </c>
      <c r="Z11" s="22">
        <v>6244000</v>
      </c>
      <c r="AA11" s="22">
        <v>0</v>
      </c>
      <c r="AB11" s="22">
        <v>971000</v>
      </c>
      <c r="AC11" s="22">
        <v>5339214000</v>
      </c>
      <c r="AD11" s="22">
        <v>2121867000</v>
      </c>
      <c r="AE11" s="22">
        <v>722298000</v>
      </c>
      <c r="AF11" s="22">
        <v>0</v>
      </c>
      <c r="AG11" s="22">
        <v>797097000</v>
      </c>
      <c r="AH11" s="22">
        <v>895583000</v>
      </c>
      <c r="AI11" s="22">
        <v>9876059000</v>
      </c>
      <c r="AJ11" s="22">
        <v>15956039000</v>
      </c>
      <c r="AK11" s="22">
        <v>4275655000</v>
      </c>
      <c r="AL11" s="22">
        <v>192187000</v>
      </c>
      <c r="AM11" s="22">
        <v>11488197000</v>
      </c>
      <c r="AN11" s="22">
        <v>0</v>
      </c>
    </row>
    <row r="12" spans="1:40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245166000</v>
      </c>
      <c r="F12" s="22">
        <v>0</v>
      </c>
      <c r="G12" s="22">
        <v>70116000</v>
      </c>
      <c r="H12" s="22">
        <v>73689000</v>
      </c>
      <c r="I12" s="22">
        <v>86596000</v>
      </c>
      <c r="J12" s="22">
        <v>1688000</v>
      </c>
      <c r="K12" s="22">
        <v>0</v>
      </c>
      <c r="L12" s="22">
        <v>0</v>
      </c>
      <c r="M12" s="22">
        <v>477255000</v>
      </c>
      <c r="N12" s="22">
        <v>18037000</v>
      </c>
      <c r="O12" s="22">
        <v>98092000</v>
      </c>
      <c r="P12" s="22">
        <v>30439000</v>
      </c>
      <c r="Q12" s="22">
        <v>118850000</v>
      </c>
      <c r="R12" s="22">
        <v>37171000</v>
      </c>
      <c r="S12" s="22">
        <v>8467000</v>
      </c>
      <c r="T12" s="22">
        <v>788311000</v>
      </c>
      <c r="U12" s="22">
        <v>117231000</v>
      </c>
      <c r="V12" s="22">
        <v>0</v>
      </c>
      <c r="W12" s="22">
        <v>15898000</v>
      </c>
      <c r="X12" s="22">
        <v>18302000</v>
      </c>
      <c r="Y12" s="22">
        <v>16452000</v>
      </c>
      <c r="Z12" s="22">
        <v>959000</v>
      </c>
      <c r="AA12" s="22">
        <v>0</v>
      </c>
      <c r="AB12" s="22">
        <v>0</v>
      </c>
      <c r="AC12" s="22">
        <v>168842000</v>
      </c>
      <c r="AD12" s="22">
        <v>33095000</v>
      </c>
      <c r="AE12" s="22">
        <v>16826000</v>
      </c>
      <c r="AF12" s="22">
        <v>0</v>
      </c>
      <c r="AG12" s="22">
        <v>18158000</v>
      </c>
      <c r="AH12" s="22">
        <v>4156000</v>
      </c>
      <c r="AI12" s="22">
        <v>241077000</v>
      </c>
      <c r="AJ12" s="22">
        <v>547234000</v>
      </c>
      <c r="AK12" s="22">
        <v>19485000</v>
      </c>
      <c r="AL12" s="22">
        <v>3721000</v>
      </c>
      <c r="AM12" s="22">
        <v>524028000</v>
      </c>
      <c r="AN12" s="22">
        <v>0</v>
      </c>
    </row>
    <row r="13" spans="1:40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500779731</v>
      </c>
      <c r="F13" s="22">
        <v>0</v>
      </c>
      <c r="G13" s="22">
        <v>0</v>
      </c>
      <c r="H13" s="22">
        <v>0</v>
      </c>
      <c r="I13" s="22">
        <v>120081611</v>
      </c>
      <c r="J13" s="22">
        <v>367404</v>
      </c>
      <c r="K13" s="22">
        <v>0</v>
      </c>
      <c r="L13" s="22">
        <v>0</v>
      </c>
      <c r="M13" s="22">
        <v>621228746</v>
      </c>
      <c r="N13" s="22">
        <v>1472066</v>
      </c>
      <c r="O13" s="22">
        <v>328001817</v>
      </c>
      <c r="P13" s="22">
        <v>45990904</v>
      </c>
      <c r="Q13" s="22">
        <v>90902414</v>
      </c>
      <c r="R13" s="22">
        <v>87402053</v>
      </c>
      <c r="S13" s="22">
        <v>30342954</v>
      </c>
      <c r="T13" s="22">
        <v>1205340954</v>
      </c>
      <c r="U13" s="22">
        <v>225026962</v>
      </c>
      <c r="V13" s="22">
        <v>0</v>
      </c>
      <c r="W13" s="22">
        <v>0</v>
      </c>
      <c r="X13" s="22">
        <v>0</v>
      </c>
      <c r="Y13" s="22">
        <v>26590909</v>
      </c>
      <c r="Z13" s="22">
        <v>86900</v>
      </c>
      <c r="AA13" s="22">
        <v>0</v>
      </c>
      <c r="AB13" s="22">
        <v>0</v>
      </c>
      <c r="AC13" s="22">
        <v>251704771</v>
      </c>
      <c r="AD13" s="22">
        <v>112928387</v>
      </c>
      <c r="AE13" s="22">
        <v>24870310</v>
      </c>
      <c r="AF13" s="22">
        <v>0</v>
      </c>
      <c r="AG13" s="22">
        <v>49975973</v>
      </c>
      <c r="AH13" s="22">
        <v>14748875</v>
      </c>
      <c r="AI13" s="22">
        <v>454228316</v>
      </c>
      <c r="AJ13" s="22">
        <v>751112638</v>
      </c>
      <c r="AK13" s="22">
        <v>123479866</v>
      </c>
      <c r="AL13" s="22">
        <v>27275368</v>
      </c>
      <c r="AM13" s="22">
        <v>600357404</v>
      </c>
      <c r="AN13" s="22">
        <v>0</v>
      </c>
    </row>
    <row r="14" spans="1:40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108155692</v>
      </c>
      <c r="F14" s="22">
        <v>0</v>
      </c>
      <c r="G14" s="22">
        <v>30133210</v>
      </c>
      <c r="H14" s="22">
        <v>34015107</v>
      </c>
      <c r="I14" s="22">
        <v>22335752</v>
      </c>
      <c r="J14" s="22">
        <v>0</v>
      </c>
      <c r="K14" s="22">
        <v>0</v>
      </c>
      <c r="L14" s="22">
        <v>0</v>
      </c>
      <c r="M14" s="22">
        <v>194639761</v>
      </c>
      <c r="N14" s="22">
        <v>2802369</v>
      </c>
      <c r="O14" s="22">
        <v>65720490</v>
      </c>
      <c r="P14" s="22">
        <v>10402348</v>
      </c>
      <c r="Q14" s="22">
        <v>15791173</v>
      </c>
      <c r="R14" s="22">
        <v>13216814</v>
      </c>
      <c r="S14" s="22">
        <v>7951131</v>
      </c>
      <c r="T14" s="22">
        <v>310524086</v>
      </c>
      <c r="U14" s="22">
        <v>58804635</v>
      </c>
      <c r="V14" s="22">
        <v>0</v>
      </c>
      <c r="W14" s="22">
        <v>7643024</v>
      </c>
      <c r="X14" s="22">
        <v>8495625</v>
      </c>
      <c r="Y14" s="22">
        <v>5705219</v>
      </c>
      <c r="Z14" s="22">
        <v>0</v>
      </c>
      <c r="AA14" s="22">
        <v>0</v>
      </c>
      <c r="AB14" s="22">
        <v>0</v>
      </c>
      <c r="AC14" s="22">
        <v>80648503</v>
      </c>
      <c r="AD14" s="22">
        <v>19796799</v>
      </c>
      <c r="AE14" s="22">
        <v>5933867</v>
      </c>
      <c r="AF14" s="22">
        <v>0</v>
      </c>
      <c r="AG14" s="22">
        <v>5798849</v>
      </c>
      <c r="AH14" s="22">
        <v>4560746</v>
      </c>
      <c r="AI14" s="22">
        <v>116738764</v>
      </c>
      <c r="AJ14" s="22">
        <v>193785322</v>
      </c>
      <c r="AK14" s="22">
        <v>21592774</v>
      </c>
      <c r="AL14" s="22">
        <v>439134</v>
      </c>
      <c r="AM14" s="22">
        <v>171753414</v>
      </c>
      <c r="AN14" s="22">
        <v>0</v>
      </c>
    </row>
    <row r="15" spans="1:40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402873447</v>
      </c>
      <c r="F15" s="22">
        <v>0</v>
      </c>
      <c r="G15" s="22">
        <v>196175206</v>
      </c>
      <c r="H15" s="22">
        <v>169503597</v>
      </c>
      <c r="I15" s="22">
        <v>250741742</v>
      </c>
      <c r="J15" s="22">
        <v>0</v>
      </c>
      <c r="K15" s="22">
        <v>0</v>
      </c>
      <c r="L15" s="22">
        <v>0</v>
      </c>
      <c r="M15" s="22">
        <v>1019293992</v>
      </c>
      <c r="N15" s="22">
        <v>102041969</v>
      </c>
      <c r="O15" s="22">
        <v>168363896</v>
      </c>
      <c r="P15" s="22">
        <v>29180267</v>
      </c>
      <c r="Q15" s="22">
        <v>145621393</v>
      </c>
      <c r="R15" s="22">
        <v>40855938</v>
      </c>
      <c r="S15" s="22">
        <v>18441000</v>
      </c>
      <c r="T15" s="22">
        <v>1523798455</v>
      </c>
      <c r="U15" s="22">
        <v>221007347</v>
      </c>
      <c r="V15" s="22">
        <v>0</v>
      </c>
      <c r="W15" s="22">
        <v>49500763</v>
      </c>
      <c r="X15" s="22">
        <v>43602304</v>
      </c>
      <c r="Y15" s="22">
        <v>60571540</v>
      </c>
      <c r="Z15" s="22">
        <v>0</v>
      </c>
      <c r="AA15" s="22">
        <v>0</v>
      </c>
      <c r="AB15" s="22">
        <v>0</v>
      </c>
      <c r="AC15" s="22">
        <v>374681954</v>
      </c>
      <c r="AD15" s="22">
        <v>56215092</v>
      </c>
      <c r="AE15" s="22">
        <v>15468349</v>
      </c>
      <c r="AF15" s="22">
        <v>0</v>
      </c>
      <c r="AG15" s="22">
        <v>19017066</v>
      </c>
      <c r="AH15" s="22">
        <v>10211644</v>
      </c>
      <c r="AI15" s="22">
        <v>475594105</v>
      </c>
      <c r="AJ15" s="22">
        <v>1048204350</v>
      </c>
      <c r="AK15" s="22">
        <v>82608275</v>
      </c>
      <c r="AL15" s="22">
        <v>1240293</v>
      </c>
      <c r="AM15" s="22">
        <v>964355782</v>
      </c>
      <c r="AN15" s="22">
        <v>0</v>
      </c>
    </row>
    <row r="16" spans="1:40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597829000</v>
      </c>
      <c r="F16" s="22">
        <v>0</v>
      </c>
      <c r="G16" s="22">
        <v>282611000</v>
      </c>
      <c r="H16" s="22">
        <v>239280000</v>
      </c>
      <c r="I16" s="22">
        <v>221142000</v>
      </c>
      <c r="J16" s="22">
        <v>11750000</v>
      </c>
      <c r="K16" s="22">
        <v>279342000</v>
      </c>
      <c r="L16" s="22">
        <v>0</v>
      </c>
      <c r="M16" s="22">
        <v>1631954000</v>
      </c>
      <c r="N16" s="22">
        <v>36487000</v>
      </c>
      <c r="O16" s="22">
        <v>715524000</v>
      </c>
      <c r="P16" s="22">
        <v>188955000</v>
      </c>
      <c r="Q16" s="22">
        <v>138981000</v>
      </c>
      <c r="R16" s="22">
        <v>163358000</v>
      </c>
      <c r="S16" s="22">
        <v>102401000</v>
      </c>
      <c r="T16" s="22">
        <v>2977660000</v>
      </c>
      <c r="U16" s="22">
        <v>282026000</v>
      </c>
      <c r="V16" s="22">
        <v>0</v>
      </c>
      <c r="W16" s="22">
        <v>84050000</v>
      </c>
      <c r="X16" s="22">
        <v>68588000</v>
      </c>
      <c r="Y16" s="22">
        <v>59014000</v>
      </c>
      <c r="Z16" s="22">
        <v>1595000</v>
      </c>
      <c r="AA16" s="22">
        <v>118549000</v>
      </c>
      <c r="AB16" s="22">
        <v>0</v>
      </c>
      <c r="AC16" s="22">
        <v>613822000</v>
      </c>
      <c r="AD16" s="22">
        <v>192688000</v>
      </c>
      <c r="AE16" s="22">
        <v>93073000</v>
      </c>
      <c r="AF16" s="22">
        <v>0</v>
      </c>
      <c r="AG16" s="22">
        <v>67920000</v>
      </c>
      <c r="AH16" s="22">
        <v>57012000</v>
      </c>
      <c r="AI16" s="22">
        <v>1024515000</v>
      </c>
      <c r="AJ16" s="22">
        <v>1953145000</v>
      </c>
      <c r="AK16" s="22">
        <v>166531000</v>
      </c>
      <c r="AL16" s="22">
        <v>55869000</v>
      </c>
      <c r="AM16" s="22">
        <v>1730745000</v>
      </c>
      <c r="AN16" s="22">
        <v>0</v>
      </c>
    </row>
    <row r="17" spans="1:40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271786985</v>
      </c>
      <c r="F17" s="22">
        <v>0</v>
      </c>
      <c r="G17" s="22">
        <v>159537185</v>
      </c>
      <c r="H17" s="22">
        <v>146173374</v>
      </c>
      <c r="I17" s="22">
        <v>88493629</v>
      </c>
      <c r="J17" s="22">
        <v>0</v>
      </c>
      <c r="K17" s="22">
        <v>0</v>
      </c>
      <c r="L17" s="22">
        <v>0</v>
      </c>
      <c r="M17" s="22">
        <v>665991173</v>
      </c>
      <c r="N17" s="22">
        <v>68074839</v>
      </c>
      <c r="O17" s="22">
        <v>150824781</v>
      </c>
      <c r="P17" s="22">
        <v>37482571</v>
      </c>
      <c r="Q17" s="22">
        <v>31839149</v>
      </c>
      <c r="R17" s="22">
        <v>37804470</v>
      </c>
      <c r="S17" s="22">
        <v>14082165</v>
      </c>
      <c r="T17" s="22">
        <v>1006099148</v>
      </c>
      <c r="U17" s="22">
        <v>123672290</v>
      </c>
      <c r="V17" s="22">
        <v>0</v>
      </c>
      <c r="W17" s="22">
        <v>84011081</v>
      </c>
      <c r="X17" s="22">
        <v>39331100</v>
      </c>
      <c r="Y17" s="22">
        <v>25613463</v>
      </c>
      <c r="Z17" s="22">
        <v>0</v>
      </c>
      <c r="AA17" s="22">
        <v>0</v>
      </c>
      <c r="AB17" s="22">
        <v>0</v>
      </c>
      <c r="AC17" s="22">
        <v>272627934</v>
      </c>
      <c r="AD17" s="22">
        <v>56849348</v>
      </c>
      <c r="AE17" s="22">
        <v>25659993</v>
      </c>
      <c r="AF17" s="22">
        <v>0</v>
      </c>
      <c r="AG17" s="22">
        <v>13971525</v>
      </c>
      <c r="AH17" s="22">
        <v>7906215</v>
      </c>
      <c r="AI17" s="22">
        <v>377015015</v>
      </c>
      <c r="AJ17" s="22">
        <v>629084133</v>
      </c>
      <c r="AK17" s="22">
        <v>62405169</v>
      </c>
      <c r="AL17" s="22">
        <v>5460548</v>
      </c>
      <c r="AM17" s="22">
        <v>561218416</v>
      </c>
      <c r="AN17" s="22">
        <v>0</v>
      </c>
    </row>
    <row r="18" spans="1:40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433544000</v>
      </c>
      <c r="F18" s="22">
        <v>0</v>
      </c>
      <c r="G18" s="22">
        <v>251095000</v>
      </c>
      <c r="H18" s="22">
        <v>231188000</v>
      </c>
      <c r="I18" s="22">
        <v>212485000</v>
      </c>
      <c r="J18" s="22">
        <v>0</v>
      </c>
      <c r="K18" s="22">
        <v>530271000</v>
      </c>
      <c r="L18" s="22">
        <v>748561000</v>
      </c>
      <c r="M18" s="22">
        <v>2407144000</v>
      </c>
      <c r="N18" s="22">
        <v>81796000</v>
      </c>
      <c r="O18" s="22">
        <v>410153000</v>
      </c>
      <c r="P18" s="22">
        <v>141072000</v>
      </c>
      <c r="Q18" s="22">
        <v>49519000</v>
      </c>
      <c r="R18" s="22">
        <v>175941000</v>
      </c>
      <c r="S18" s="22">
        <v>60027000</v>
      </c>
      <c r="T18" s="22">
        <v>3325652000</v>
      </c>
      <c r="U18" s="22">
        <v>277465000</v>
      </c>
      <c r="V18" s="22">
        <v>0</v>
      </c>
      <c r="W18" s="22">
        <v>83109000</v>
      </c>
      <c r="X18" s="22">
        <v>79061000</v>
      </c>
      <c r="Y18" s="22">
        <v>71142000</v>
      </c>
      <c r="Z18" s="22">
        <v>0</v>
      </c>
      <c r="AA18" s="22">
        <v>305804000</v>
      </c>
      <c r="AB18" s="22">
        <v>688256000</v>
      </c>
      <c r="AC18" s="22">
        <v>1504837000</v>
      </c>
      <c r="AD18" s="22">
        <v>150067000</v>
      </c>
      <c r="AE18" s="22">
        <v>94906000</v>
      </c>
      <c r="AF18" s="22">
        <v>1020000</v>
      </c>
      <c r="AG18" s="22">
        <v>91273000</v>
      </c>
      <c r="AH18" s="22">
        <v>38630000</v>
      </c>
      <c r="AI18" s="22">
        <v>1880733000</v>
      </c>
      <c r="AJ18" s="22">
        <v>1444919000</v>
      </c>
      <c r="AK18" s="22">
        <v>363118000</v>
      </c>
      <c r="AL18" s="22">
        <v>137672000</v>
      </c>
      <c r="AM18" s="22">
        <v>944129000</v>
      </c>
      <c r="AN18" s="22">
        <v>0</v>
      </c>
    </row>
    <row r="19" spans="1:40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1010556619</v>
      </c>
      <c r="F19" s="22">
        <v>0</v>
      </c>
      <c r="G19" s="22">
        <v>414397767</v>
      </c>
      <c r="H19" s="22">
        <v>419147265</v>
      </c>
      <c r="I19" s="22">
        <v>338746869</v>
      </c>
      <c r="J19" s="22">
        <v>2645864</v>
      </c>
      <c r="K19" s="22">
        <v>188391124</v>
      </c>
      <c r="L19" s="22">
        <v>0</v>
      </c>
      <c r="M19" s="22">
        <v>2373885508</v>
      </c>
      <c r="N19" s="22">
        <v>89197298</v>
      </c>
      <c r="O19" s="22">
        <v>464670493</v>
      </c>
      <c r="P19" s="22">
        <v>144574326</v>
      </c>
      <c r="Q19" s="22">
        <v>373201583</v>
      </c>
      <c r="R19" s="22">
        <v>170913255</v>
      </c>
      <c r="S19" s="22">
        <v>78979553</v>
      </c>
      <c r="T19" s="22">
        <v>3695422016</v>
      </c>
      <c r="U19" s="22">
        <v>593359683</v>
      </c>
      <c r="V19" s="22">
        <v>0</v>
      </c>
      <c r="W19" s="22">
        <v>134691583</v>
      </c>
      <c r="X19" s="22">
        <v>162749536</v>
      </c>
      <c r="Y19" s="22">
        <v>91363779</v>
      </c>
      <c r="Z19" s="22">
        <v>1501308</v>
      </c>
      <c r="AA19" s="22">
        <v>66100141</v>
      </c>
      <c r="AB19" s="22">
        <v>0</v>
      </c>
      <c r="AC19" s="22">
        <v>1049766030</v>
      </c>
      <c r="AD19" s="22">
        <v>188741403</v>
      </c>
      <c r="AE19" s="22">
        <v>93251854</v>
      </c>
      <c r="AF19" s="22">
        <v>0</v>
      </c>
      <c r="AG19" s="22">
        <v>83030355</v>
      </c>
      <c r="AH19" s="22">
        <v>43793143</v>
      </c>
      <c r="AI19" s="22">
        <v>1458582785</v>
      </c>
      <c r="AJ19" s="22">
        <v>2236839231</v>
      </c>
      <c r="AK19" s="22">
        <v>254484607</v>
      </c>
      <c r="AL19" s="22">
        <v>15138544</v>
      </c>
      <c r="AM19" s="22">
        <v>1967216080</v>
      </c>
      <c r="AN19" s="22">
        <v>0</v>
      </c>
    </row>
    <row r="20" spans="1:40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221638885</v>
      </c>
      <c r="F20" s="22">
        <v>0</v>
      </c>
      <c r="G20" s="22">
        <v>129397541</v>
      </c>
      <c r="H20" s="22">
        <v>49651649</v>
      </c>
      <c r="I20" s="22">
        <v>93817476</v>
      </c>
      <c r="J20" s="22">
        <v>0</v>
      </c>
      <c r="K20" s="22">
        <v>0</v>
      </c>
      <c r="L20" s="22">
        <v>0</v>
      </c>
      <c r="M20" s="22">
        <v>494505551</v>
      </c>
      <c r="N20" s="22">
        <v>83404251</v>
      </c>
      <c r="O20" s="22">
        <v>107684513</v>
      </c>
      <c r="P20" s="22">
        <v>35525669</v>
      </c>
      <c r="Q20" s="22">
        <v>200885849</v>
      </c>
      <c r="R20" s="22">
        <v>33754446</v>
      </c>
      <c r="S20" s="22">
        <v>14122538</v>
      </c>
      <c r="T20" s="22">
        <v>969882817</v>
      </c>
      <c r="U20" s="22">
        <v>105174880</v>
      </c>
      <c r="V20" s="22">
        <v>0</v>
      </c>
      <c r="W20" s="22">
        <v>50392279</v>
      </c>
      <c r="X20" s="22">
        <v>17242013</v>
      </c>
      <c r="Y20" s="22">
        <v>28435956</v>
      </c>
      <c r="Z20" s="22">
        <v>0</v>
      </c>
      <c r="AA20" s="22">
        <v>0</v>
      </c>
      <c r="AB20" s="22">
        <v>0</v>
      </c>
      <c r="AC20" s="22">
        <v>201245128</v>
      </c>
      <c r="AD20" s="22">
        <v>29771966</v>
      </c>
      <c r="AE20" s="22">
        <v>23123256</v>
      </c>
      <c r="AF20" s="22">
        <v>0</v>
      </c>
      <c r="AG20" s="22">
        <v>17649963</v>
      </c>
      <c r="AH20" s="22">
        <v>6302449</v>
      </c>
      <c r="AI20" s="22">
        <v>278092762</v>
      </c>
      <c r="AJ20" s="22">
        <v>691790055</v>
      </c>
      <c r="AK20" s="22">
        <v>74947650</v>
      </c>
      <c r="AL20" s="22">
        <v>538462</v>
      </c>
      <c r="AM20" s="22">
        <v>616303943</v>
      </c>
      <c r="AN20" s="22">
        <v>0</v>
      </c>
    </row>
    <row r="21" spans="1:40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540410809</v>
      </c>
      <c r="F21" s="22">
        <v>1022211</v>
      </c>
      <c r="G21" s="22">
        <v>173568766</v>
      </c>
      <c r="H21" s="22">
        <v>137198202</v>
      </c>
      <c r="I21" s="22">
        <v>181214286</v>
      </c>
      <c r="J21" s="22">
        <v>0</v>
      </c>
      <c r="K21" s="22">
        <v>0</v>
      </c>
      <c r="L21" s="22">
        <v>0</v>
      </c>
      <c r="M21" s="22">
        <v>1033414274</v>
      </c>
      <c r="N21" s="22">
        <v>18254054</v>
      </c>
      <c r="O21" s="22">
        <v>231781102</v>
      </c>
      <c r="P21" s="22">
        <v>44284554</v>
      </c>
      <c r="Q21" s="22">
        <v>458724462</v>
      </c>
      <c r="R21" s="22">
        <v>128688300</v>
      </c>
      <c r="S21" s="22">
        <v>56317160</v>
      </c>
      <c r="T21" s="22">
        <v>1971463906</v>
      </c>
      <c r="U21" s="22">
        <v>270325059</v>
      </c>
      <c r="V21" s="22">
        <v>105395</v>
      </c>
      <c r="W21" s="22">
        <v>53951340</v>
      </c>
      <c r="X21" s="22">
        <v>29692255</v>
      </c>
      <c r="Y21" s="22">
        <v>40136903</v>
      </c>
      <c r="Z21" s="22">
        <v>0</v>
      </c>
      <c r="AA21" s="22">
        <v>0</v>
      </c>
      <c r="AB21" s="22">
        <v>0</v>
      </c>
      <c r="AC21" s="22">
        <v>394210952</v>
      </c>
      <c r="AD21" s="22">
        <v>96740869</v>
      </c>
      <c r="AE21" s="22">
        <v>27793247</v>
      </c>
      <c r="AF21" s="22">
        <v>0</v>
      </c>
      <c r="AG21" s="22">
        <v>57594798</v>
      </c>
      <c r="AH21" s="22">
        <v>32767052</v>
      </c>
      <c r="AI21" s="22">
        <v>609106918</v>
      </c>
      <c r="AJ21" s="22">
        <v>1362356988</v>
      </c>
      <c r="AK21" s="22">
        <v>97628505</v>
      </c>
      <c r="AL21" s="22">
        <v>2316234</v>
      </c>
      <c r="AM21" s="22">
        <v>1262412249</v>
      </c>
      <c r="AN21" s="22">
        <v>0</v>
      </c>
    </row>
    <row r="22" spans="1:40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65560077</v>
      </c>
      <c r="F22" s="22">
        <v>0</v>
      </c>
      <c r="G22" s="22">
        <v>64590655</v>
      </c>
      <c r="H22" s="22">
        <v>94318723</v>
      </c>
      <c r="I22" s="22">
        <v>12894498</v>
      </c>
      <c r="J22" s="22">
        <v>170923</v>
      </c>
      <c r="K22" s="22">
        <v>0</v>
      </c>
      <c r="L22" s="22">
        <v>0</v>
      </c>
      <c r="M22" s="22">
        <v>237534876</v>
      </c>
      <c r="N22" s="22">
        <v>703489</v>
      </c>
      <c r="O22" s="22">
        <v>43162071</v>
      </c>
      <c r="P22" s="22">
        <v>13553302</v>
      </c>
      <c r="Q22" s="22">
        <v>2713069</v>
      </c>
      <c r="R22" s="22">
        <v>19405525</v>
      </c>
      <c r="S22" s="22">
        <v>5030556</v>
      </c>
      <c r="T22" s="22">
        <v>322102888</v>
      </c>
      <c r="U22" s="22">
        <v>31870920</v>
      </c>
      <c r="V22" s="22">
        <v>0</v>
      </c>
      <c r="W22" s="22">
        <v>28458903</v>
      </c>
      <c r="X22" s="22">
        <v>10846314</v>
      </c>
      <c r="Y22" s="22">
        <v>4946813</v>
      </c>
      <c r="Z22" s="22">
        <v>130987</v>
      </c>
      <c r="AA22" s="22">
        <v>0</v>
      </c>
      <c r="AB22" s="22">
        <v>0</v>
      </c>
      <c r="AC22" s="22">
        <v>76253937</v>
      </c>
      <c r="AD22" s="22">
        <v>14412993</v>
      </c>
      <c r="AE22" s="22">
        <v>8198322</v>
      </c>
      <c r="AF22" s="22">
        <v>0</v>
      </c>
      <c r="AG22" s="22">
        <v>14733062</v>
      </c>
      <c r="AH22" s="22">
        <v>3446294</v>
      </c>
      <c r="AI22" s="22">
        <v>117044608</v>
      </c>
      <c r="AJ22" s="22">
        <v>205058280</v>
      </c>
      <c r="AK22" s="22">
        <v>9181628</v>
      </c>
      <c r="AL22" s="22">
        <v>10707651</v>
      </c>
      <c r="AM22" s="22">
        <v>185169001</v>
      </c>
      <c r="AN22" s="22">
        <v>0</v>
      </c>
    </row>
    <row r="23" spans="1:40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134766529</v>
      </c>
      <c r="F23" s="22">
        <v>0</v>
      </c>
      <c r="G23" s="22">
        <v>39944541</v>
      </c>
      <c r="H23" s="22">
        <v>54466218</v>
      </c>
      <c r="I23" s="22">
        <v>4094783</v>
      </c>
      <c r="J23" s="22">
        <v>0</v>
      </c>
      <c r="K23" s="22">
        <v>0</v>
      </c>
      <c r="L23" s="22">
        <v>0</v>
      </c>
      <c r="M23" s="22">
        <v>233272071</v>
      </c>
      <c r="N23" s="22">
        <v>5958562</v>
      </c>
      <c r="O23" s="22">
        <v>11466417</v>
      </c>
      <c r="P23" s="22">
        <v>16182047</v>
      </c>
      <c r="Q23" s="22">
        <v>6104217</v>
      </c>
      <c r="R23" s="22">
        <v>5701060</v>
      </c>
      <c r="S23" s="22">
        <v>5332012</v>
      </c>
      <c r="T23" s="22">
        <v>284016386</v>
      </c>
      <c r="U23" s="22">
        <v>97674338</v>
      </c>
      <c r="V23" s="22">
        <v>0</v>
      </c>
      <c r="W23" s="22">
        <v>24870751</v>
      </c>
      <c r="X23" s="22">
        <v>16448122</v>
      </c>
      <c r="Y23" s="22">
        <v>2033167</v>
      </c>
      <c r="Z23" s="22">
        <v>0</v>
      </c>
      <c r="AA23" s="22">
        <v>0</v>
      </c>
      <c r="AB23" s="22">
        <v>0</v>
      </c>
      <c r="AC23" s="22">
        <v>141026378</v>
      </c>
      <c r="AD23" s="22">
        <v>6519839</v>
      </c>
      <c r="AE23" s="22">
        <v>8739167</v>
      </c>
      <c r="AF23" s="22">
        <v>0</v>
      </c>
      <c r="AG23" s="22">
        <v>3288175</v>
      </c>
      <c r="AH23" s="22">
        <v>2736059</v>
      </c>
      <c r="AI23" s="22">
        <v>162309618</v>
      </c>
      <c r="AJ23" s="22">
        <v>121706768</v>
      </c>
      <c r="AK23" s="22">
        <v>14315209</v>
      </c>
      <c r="AL23" s="22">
        <v>465784</v>
      </c>
      <c r="AM23" s="22">
        <v>106925775</v>
      </c>
      <c r="AN23" s="22">
        <v>0</v>
      </c>
    </row>
    <row r="24" spans="1:40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14700269</v>
      </c>
      <c r="F24" s="22">
        <v>0</v>
      </c>
      <c r="G24" s="22">
        <v>10821451</v>
      </c>
      <c r="H24" s="22">
        <v>28451781</v>
      </c>
      <c r="I24" s="22">
        <v>220636</v>
      </c>
      <c r="J24" s="22">
        <v>0</v>
      </c>
      <c r="K24" s="22">
        <v>0</v>
      </c>
      <c r="L24" s="22">
        <v>0</v>
      </c>
      <c r="M24" s="22">
        <v>54194137</v>
      </c>
      <c r="N24" s="22">
        <v>29404021</v>
      </c>
      <c r="O24" s="22">
        <v>39568117</v>
      </c>
      <c r="P24" s="22">
        <v>10509345</v>
      </c>
      <c r="Q24" s="22">
        <v>403759</v>
      </c>
      <c r="R24" s="22">
        <v>8135854</v>
      </c>
      <c r="S24" s="22">
        <v>7447774</v>
      </c>
      <c r="T24" s="22">
        <v>149663007</v>
      </c>
      <c r="U24" s="22">
        <v>9480152</v>
      </c>
      <c r="V24" s="22">
        <v>0</v>
      </c>
      <c r="W24" s="22">
        <v>5150744</v>
      </c>
      <c r="X24" s="22">
        <v>8376273</v>
      </c>
      <c r="Y24" s="22">
        <v>64370</v>
      </c>
      <c r="Z24" s="22">
        <v>0</v>
      </c>
      <c r="AA24" s="22">
        <v>0</v>
      </c>
      <c r="AB24" s="22">
        <v>0</v>
      </c>
      <c r="AC24" s="22">
        <v>23071539</v>
      </c>
      <c r="AD24" s="22">
        <v>14843524</v>
      </c>
      <c r="AE24" s="22">
        <v>6706677</v>
      </c>
      <c r="AF24" s="22">
        <v>0</v>
      </c>
      <c r="AG24" s="22">
        <v>4908595</v>
      </c>
      <c r="AH24" s="22">
        <v>3538970</v>
      </c>
      <c r="AI24" s="22">
        <v>53069305</v>
      </c>
      <c r="AJ24" s="22">
        <v>96593702</v>
      </c>
      <c r="AK24" s="22">
        <v>18625276</v>
      </c>
      <c r="AL24" s="22">
        <v>1142466</v>
      </c>
      <c r="AM24" s="22">
        <v>76825960</v>
      </c>
      <c r="AN24" s="22">
        <v>0</v>
      </c>
    </row>
    <row r="25" spans="1:40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350307111</v>
      </c>
      <c r="F25" s="22">
        <v>0</v>
      </c>
      <c r="G25" s="22">
        <v>56240118</v>
      </c>
      <c r="H25" s="22">
        <v>79160476</v>
      </c>
      <c r="I25" s="22">
        <v>23230826</v>
      </c>
      <c r="J25" s="22">
        <v>0</v>
      </c>
      <c r="K25" s="22">
        <v>0</v>
      </c>
      <c r="L25" s="22">
        <v>4279619</v>
      </c>
      <c r="M25" s="22">
        <v>513218150</v>
      </c>
      <c r="N25" s="22">
        <v>27769242</v>
      </c>
      <c r="O25" s="22">
        <v>93570033</v>
      </c>
      <c r="P25" s="22">
        <v>29577824</v>
      </c>
      <c r="Q25" s="22">
        <v>55677921</v>
      </c>
      <c r="R25" s="22">
        <v>55917077</v>
      </c>
      <c r="S25" s="22">
        <v>15232424</v>
      </c>
      <c r="T25" s="22">
        <v>790962671</v>
      </c>
      <c r="U25" s="22">
        <v>187936994</v>
      </c>
      <c r="V25" s="22">
        <v>0</v>
      </c>
      <c r="W25" s="22">
        <v>15903974</v>
      </c>
      <c r="X25" s="22">
        <v>22639094</v>
      </c>
      <c r="Y25" s="22">
        <v>6486082</v>
      </c>
      <c r="Z25" s="22">
        <v>0</v>
      </c>
      <c r="AA25" s="22">
        <v>0</v>
      </c>
      <c r="AB25" s="22">
        <v>1936940</v>
      </c>
      <c r="AC25" s="22">
        <v>234903084</v>
      </c>
      <c r="AD25" s="22">
        <v>29621476</v>
      </c>
      <c r="AE25" s="22">
        <v>15729116</v>
      </c>
      <c r="AF25" s="22">
        <v>0</v>
      </c>
      <c r="AG25" s="22">
        <v>17767456</v>
      </c>
      <c r="AH25" s="22">
        <v>9578154</v>
      </c>
      <c r="AI25" s="22">
        <v>307599286</v>
      </c>
      <c r="AJ25" s="22">
        <v>483363385</v>
      </c>
      <c r="AK25" s="22">
        <v>30130670</v>
      </c>
      <c r="AL25" s="22">
        <v>12856374</v>
      </c>
      <c r="AM25" s="22">
        <v>440376341</v>
      </c>
      <c r="AN25" s="22">
        <v>0</v>
      </c>
    </row>
    <row r="26" spans="1:40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278842678</v>
      </c>
      <c r="F26" s="22">
        <v>0</v>
      </c>
      <c r="G26" s="22">
        <v>74991514</v>
      </c>
      <c r="H26" s="22">
        <v>33162453</v>
      </c>
      <c r="I26" s="22">
        <v>0</v>
      </c>
      <c r="J26" s="22">
        <v>0</v>
      </c>
      <c r="K26" s="22">
        <v>0</v>
      </c>
      <c r="L26" s="22">
        <v>0</v>
      </c>
      <c r="M26" s="22">
        <v>386996645</v>
      </c>
      <c r="N26" s="22">
        <v>11304800</v>
      </c>
      <c r="O26" s="22">
        <v>21300679</v>
      </c>
      <c r="P26" s="22">
        <v>31216300</v>
      </c>
      <c r="Q26" s="22">
        <v>5092046</v>
      </c>
      <c r="R26" s="22">
        <v>6836776</v>
      </c>
      <c r="S26" s="22">
        <v>5892085</v>
      </c>
      <c r="T26" s="22">
        <v>468639331</v>
      </c>
      <c r="U26" s="22">
        <v>211566100</v>
      </c>
      <c r="V26" s="22">
        <v>0</v>
      </c>
      <c r="W26" s="22">
        <v>24570137</v>
      </c>
      <c r="X26" s="22">
        <v>15191246</v>
      </c>
      <c r="Y26" s="22">
        <v>0</v>
      </c>
      <c r="Z26" s="22">
        <v>0</v>
      </c>
      <c r="AA26" s="22">
        <v>0</v>
      </c>
      <c r="AB26" s="22">
        <v>0</v>
      </c>
      <c r="AC26" s="22">
        <v>251327483</v>
      </c>
      <c r="AD26" s="22">
        <v>9051778</v>
      </c>
      <c r="AE26" s="22">
        <v>11564887</v>
      </c>
      <c r="AF26" s="22">
        <v>0</v>
      </c>
      <c r="AG26" s="22">
        <v>4175119</v>
      </c>
      <c r="AH26" s="22">
        <v>3339164</v>
      </c>
      <c r="AI26" s="22">
        <v>279458431</v>
      </c>
      <c r="AJ26" s="22">
        <v>189180900</v>
      </c>
      <c r="AK26" s="22">
        <v>16176394</v>
      </c>
      <c r="AL26" s="22">
        <v>0</v>
      </c>
      <c r="AM26" s="22">
        <v>173004506</v>
      </c>
      <c r="AN26" s="22">
        <v>0</v>
      </c>
    </row>
    <row r="27" spans="1:40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1029190767</v>
      </c>
      <c r="F27" s="22">
        <v>0</v>
      </c>
      <c r="G27" s="22">
        <v>219330028</v>
      </c>
      <c r="H27" s="22">
        <v>141512473</v>
      </c>
      <c r="I27" s="22">
        <v>149346719</v>
      </c>
      <c r="J27" s="22">
        <v>1774296</v>
      </c>
      <c r="K27" s="22">
        <v>424095</v>
      </c>
      <c r="L27" s="22">
        <v>6998593</v>
      </c>
      <c r="M27" s="22">
        <v>1548576971</v>
      </c>
      <c r="N27" s="22">
        <v>69625748</v>
      </c>
      <c r="O27" s="22">
        <v>593606927</v>
      </c>
      <c r="P27" s="22">
        <v>104840105</v>
      </c>
      <c r="Q27" s="22">
        <v>571699704</v>
      </c>
      <c r="R27" s="22">
        <v>155507235</v>
      </c>
      <c r="S27" s="22">
        <v>85234208</v>
      </c>
      <c r="T27" s="22">
        <v>3129090898</v>
      </c>
      <c r="U27" s="22">
        <v>384016557</v>
      </c>
      <c r="V27" s="22">
        <v>0</v>
      </c>
      <c r="W27" s="22">
        <v>57729942</v>
      </c>
      <c r="X27" s="22">
        <v>45948662</v>
      </c>
      <c r="Y27" s="22">
        <v>42788339</v>
      </c>
      <c r="Z27" s="22">
        <v>1052030</v>
      </c>
      <c r="AA27" s="22">
        <v>0</v>
      </c>
      <c r="AB27" s="22">
        <v>2838063</v>
      </c>
      <c r="AC27" s="22">
        <v>534373593</v>
      </c>
      <c r="AD27" s="22">
        <v>204670793</v>
      </c>
      <c r="AE27" s="22">
        <v>62701814</v>
      </c>
      <c r="AF27" s="22">
        <v>0</v>
      </c>
      <c r="AG27" s="22">
        <v>76399073</v>
      </c>
      <c r="AH27" s="22">
        <v>56973756</v>
      </c>
      <c r="AI27" s="22">
        <v>935119029</v>
      </c>
      <c r="AJ27" s="22">
        <v>2193971869</v>
      </c>
      <c r="AK27" s="22">
        <v>111399509</v>
      </c>
      <c r="AL27" s="22">
        <v>12365808</v>
      </c>
      <c r="AM27" s="22">
        <v>2070206552</v>
      </c>
      <c r="AN27" s="22">
        <v>0</v>
      </c>
    </row>
    <row r="28" spans="1:40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1160812341</v>
      </c>
      <c r="F28" s="22">
        <v>0</v>
      </c>
      <c r="G28" s="22">
        <v>1174823549</v>
      </c>
      <c r="H28" s="22">
        <v>1055483301</v>
      </c>
      <c r="I28" s="22">
        <v>304719113</v>
      </c>
      <c r="J28" s="22">
        <v>0</v>
      </c>
      <c r="K28" s="22">
        <v>0</v>
      </c>
      <c r="L28" s="22">
        <v>0</v>
      </c>
      <c r="M28" s="22">
        <v>3695838304</v>
      </c>
      <c r="N28" s="22">
        <v>76114293</v>
      </c>
      <c r="O28" s="22">
        <v>1129599754</v>
      </c>
      <c r="P28" s="22">
        <v>171555326</v>
      </c>
      <c r="Q28" s="22">
        <v>415973217</v>
      </c>
      <c r="R28" s="22">
        <v>523078406</v>
      </c>
      <c r="S28" s="22">
        <v>98455277</v>
      </c>
      <c r="T28" s="22">
        <v>6110614577</v>
      </c>
      <c r="U28" s="22">
        <v>408531259</v>
      </c>
      <c r="V28" s="22">
        <v>0</v>
      </c>
      <c r="W28" s="22">
        <v>332604674</v>
      </c>
      <c r="X28" s="22">
        <v>227424442</v>
      </c>
      <c r="Y28" s="22">
        <v>56858718</v>
      </c>
      <c r="Z28" s="22">
        <v>0</v>
      </c>
      <c r="AA28" s="22">
        <v>0</v>
      </c>
      <c r="AB28" s="22">
        <v>0</v>
      </c>
      <c r="AC28" s="22">
        <v>1025419093</v>
      </c>
      <c r="AD28" s="22">
        <v>330852929</v>
      </c>
      <c r="AE28" s="22">
        <v>124074455</v>
      </c>
      <c r="AF28" s="22">
        <v>0</v>
      </c>
      <c r="AG28" s="22">
        <v>216920699</v>
      </c>
      <c r="AH28" s="22">
        <v>70843347</v>
      </c>
      <c r="AI28" s="22">
        <v>1768110523</v>
      </c>
      <c r="AJ28" s="22">
        <v>4342504054</v>
      </c>
      <c r="AK28" s="22">
        <v>28676031</v>
      </c>
      <c r="AL28" s="22">
        <v>26632240</v>
      </c>
      <c r="AM28" s="22">
        <v>4287195783</v>
      </c>
      <c r="AN28" s="22">
        <v>0</v>
      </c>
    </row>
    <row r="29" spans="1:40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7485779</v>
      </c>
      <c r="F29" s="22">
        <v>0</v>
      </c>
      <c r="G29" s="22">
        <v>1683484</v>
      </c>
      <c r="H29" s="22">
        <v>1205059</v>
      </c>
      <c r="I29" s="22">
        <v>0</v>
      </c>
      <c r="J29" s="22">
        <v>0</v>
      </c>
      <c r="K29" s="22">
        <v>0</v>
      </c>
      <c r="L29" s="22">
        <v>0</v>
      </c>
      <c r="M29" s="22">
        <v>10374322</v>
      </c>
      <c r="N29" s="22">
        <v>0</v>
      </c>
      <c r="O29" s="22">
        <v>3121297</v>
      </c>
      <c r="P29" s="22">
        <v>1320760</v>
      </c>
      <c r="Q29" s="22">
        <v>2952449</v>
      </c>
      <c r="R29" s="22">
        <v>92308</v>
      </c>
      <c r="S29" s="22">
        <v>874276</v>
      </c>
      <c r="T29" s="22">
        <v>18735412</v>
      </c>
      <c r="U29" s="22">
        <v>5930132</v>
      </c>
      <c r="V29" s="22">
        <v>0</v>
      </c>
      <c r="W29" s="22">
        <v>772331</v>
      </c>
      <c r="X29" s="22">
        <v>297470</v>
      </c>
      <c r="Y29" s="22">
        <v>0</v>
      </c>
      <c r="Z29" s="22">
        <v>0</v>
      </c>
      <c r="AA29" s="22">
        <v>0</v>
      </c>
      <c r="AB29" s="22">
        <v>0</v>
      </c>
      <c r="AC29" s="22">
        <v>6999933</v>
      </c>
      <c r="AD29" s="22">
        <v>465631</v>
      </c>
      <c r="AE29" s="22">
        <v>706419</v>
      </c>
      <c r="AF29" s="22">
        <v>0</v>
      </c>
      <c r="AG29" s="22">
        <v>32038</v>
      </c>
      <c r="AH29" s="22">
        <v>497087</v>
      </c>
      <c r="AI29" s="22">
        <v>8701108</v>
      </c>
      <c r="AJ29" s="22">
        <v>10034304</v>
      </c>
      <c r="AK29" s="22">
        <v>0</v>
      </c>
      <c r="AL29" s="22">
        <v>0</v>
      </c>
      <c r="AM29" s="22">
        <v>10034304</v>
      </c>
      <c r="AN29" s="22">
        <v>0</v>
      </c>
    </row>
    <row r="30" spans="1:40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180108501</v>
      </c>
      <c r="F30" s="22">
        <v>0</v>
      </c>
      <c r="G30" s="22">
        <v>5149252</v>
      </c>
      <c r="H30" s="22">
        <v>3224761</v>
      </c>
      <c r="I30" s="22">
        <v>0</v>
      </c>
      <c r="J30" s="22">
        <v>0</v>
      </c>
      <c r="K30" s="22">
        <v>0</v>
      </c>
      <c r="L30" s="22">
        <v>0</v>
      </c>
      <c r="M30" s="22">
        <v>188482514</v>
      </c>
      <c r="N30" s="22">
        <v>1552906</v>
      </c>
      <c r="O30" s="22">
        <v>27036343</v>
      </c>
      <c r="P30" s="22">
        <v>17769729</v>
      </c>
      <c r="Q30" s="22">
        <v>1940200</v>
      </c>
      <c r="R30" s="22">
        <v>57193</v>
      </c>
      <c r="S30" s="22">
        <v>7394568</v>
      </c>
      <c r="T30" s="22">
        <v>244233453</v>
      </c>
      <c r="U30" s="22">
        <v>136211619</v>
      </c>
      <c r="V30" s="22">
        <v>0</v>
      </c>
      <c r="W30" s="22">
        <v>3162507</v>
      </c>
      <c r="X30" s="22">
        <v>2085677</v>
      </c>
      <c r="Y30" s="22">
        <v>0</v>
      </c>
      <c r="Z30" s="22">
        <v>0</v>
      </c>
      <c r="AA30" s="22">
        <v>0</v>
      </c>
      <c r="AB30" s="22">
        <v>0</v>
      </c>
      <c r="AC30" s="22">
        <v>141459803</v>
      </c>
      <c r="AD30" s="22">
        <v>7904843</v>
      </c>
      <c r="AE30" s="22">
        <v>9142799</v>
      </c>
      <c r="AF30" s="22">
        <v>0</v>
      </c>
      <c r="AG30" s="22">
        <v>1064</v>
      </c>
      <c r="AH30" s="22">
        <v>4206684</v>
      </c>
      <c r="AI30" s="22">
        <v>162715193</v>
      </c>
      <c r="AJ30" s="22">
        <v>81518260</v>
      </c>
      <c r="AK30" s="22">
        <v>0</v>
      </c>
      <c r="AL30" s="22">
        <v>7898343</v>
      </c>
      <c r="AM30" s="22">
        <v>73619917</v>
      </c>
      <c r="AN30" s="22">
        <v>0</v>
      </c>
    </row>
    <row r="31" spans="1:40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78705942</v>
      </c>
      <c r="F31" s="22">
        <v>0</v>
      </c>
      <c r="G31" s="22">
        <v>2284326</v>
      </c>
      <c r="H31" s="22">
        <v>2564337</v>
      </c>
      <c r="I31" s="22">
        <v>0</v>
      </c>
      <c r="J31" s="22">
        <v>0</v>
      </c>
      <c r="K31" s="22">
        <v>0</v>
      </c>
      <c r="L31" s="22">
        <v>0</v>
      </c>
      <c r="M31" s="22">
        <v>83554605</v>
      </c>
      <c r="N31" s="22">
        <v>592737</v>
      </c>
      <c r="O31" s="22">
        <v>2751958</v>
      </c>
      <c r="P31" s="22">
        <v>12895067</v>
      </c>
      <c r="Q31" s="22">
        <v>2421780</v>
      </c>
      <c r="R31" s="22">
        <v>2169180</v>
      </c>
      <c r="S31" s="22">
        <v>4339289</v>
      </c>
      <c r="T31" s="22">
        <v>108724616</v>
      </c>
      <c r="U31" s="22">
        <v>38944187</v>
      </c>
      <c r="V31" s="22">
        <v>0</v>
      </c>
      <c r="W31" s="22">
        <v>813578</v>
      </c>
      <c r="X31" s="22">
        <v>552441</v>
      </c>
      <c r="Y31" s="22">
        <v>0</v>
      </c>
      <c r="Z31" s="22">
        <v>0</v>
      </c>
      <c r="AA31" s="22">
        <v>0</v>
      </c>
      <c r="AB31" s="22">
        <v>0</v>
      </c>
      <c r="AC31" s="22">
        <v>40310206</v>
      </c>
      <c r="AD31" s="22">
        <v>1116810</v>
      </c>
      <c r="AE31" s="22">
        <v>4789841</v>
      </c>
      <c r="AF31" s="22">
        <v>0</v>
      </c>
      <c r="AG31" s="22">
        <v>1157706</v>
      </c>
      <c r="AH31" s="22">
        <v>2294040</v>
      </c>
      <c r="AI31" s="22">
        <v>49668603</v>
      </c>
      <c r="AJ31" s="22">
        <v>59056013</v>
      </c>
      <c r="AK31" s="22">
        <v>0</v>
      </c>
      <c r="AL31" s="22">
        <v>878490</v>
      </c>
      <c r="AM31" s="22">
        <v>58177523</v>
      </c>
      <c r="AN31" s="22"/>
    </row>
    <row r="32" spans="1:40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99925334</v>
      </c>
      <c r="F32" s="22">
        <v>0</v>
      </c>
      <c r="G32" s="22">
        <v>2502436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102427770</v>
      </c>
      <c r="N32" s="22">
        <v>0</v>
      </c>
      <c r="O32" s="22">
        <v>5858295</v>
      </c>
      <c r="P32" s="22">
        <v>15327550</v>
      </c>
      <c r="Q32" s="22">
        <v>665288</v>
      </c>
      <c r="R32" s="22">
        <v>900159</v>
      </c>
      <c r="S32" s="22">
        <v>5529852</v>
      </c>
      <c r="T32" s="22">
        <v>130708914</v>
      </c>
      <c r="U32" s="22">
        <v>68483763</v>
      </c>
      <c r="V32" s="22">
        <v>0</v>
      </c>
      <c r="W32" s="22">
        <v>983749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69467512</v>
      </c>
      <c r="AD32" s="22">
        <v>2172902</v>
      </c>
      <c r="AE32" s="22">
        <v>6447944</v>
      </c>
      <c r="AF32" s="22">
        <v>0</v>
      </c>
      <c r="AG32" s="22">
        <v>400082</v>
      </c>
      <c r="AH32" s="22">
        <v>3071879</v>
      </c>
      <c r="AI32" s="22">
        <v>81560319</v>
      </c>
      <c r="AJ32" s="22">
        <v>49148595</v>
      </c>
      <c r="AK32" s="22">
        <v>0</v>
      </c>
      <c r="AL32" s="22">
        <v>20314</v>
      </c>
      <c r="AM32" s="22">
        <v>49128281</v>
      </c>
      <c r="AN32" s="22">
        <v>0</v>
      </c>
    </row>
    <row r="33" spans="1:40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330615120</v>
      </c>
      <c r="F33" s="22">
        <v>0</v>
      </c>
      <c r="G33" s="22">
        <v>49950321</v>
      </c>
      <c r="H33" s="22">
        <v>24879671</v>
      </c>
      <c r="I33" s="22">
        <v>7319078</v>
      </c>
      <c r="J33" s="22">
        <v>0</v>
      </c>
      <c r="K33" s="22">
        <v>0</v>
      </c>
      <c r="L33" s="22">
        <v>0</v>
      </c>
      <c r="M33" s="22">
        <v>412764190</v>
      </c>
      <c r="N33" s="22">
        <v>4888003</v>
      </c>
      <c r="O33" s="22">
        <v>19203512</v>
      </c>
      <c r="P33" s="22">
        <v>13723888</v>
      </c>
      <c r="Q33" s="22">
        <v>4320692</v>
      </c>
      <c r="R33" s="22">
        <v>3037898</v>
      </c>
      <c r="S33" s="22">
        <v>7322854</v>
      </c>
      <c r="T33" s="22">
        <v>465261037</v>
      </c>
      <c r="U33" s="22">
        <v>132443221</v>
      </c>
      <c r="V33" s="22">
        <v>0</v>
      </c>
      <c r="W33" s="22">
        <v>16157178</v>
      </c>
      <c r="X33" s="22">
        <v>9638462</v>
      </c>
      <c r="Y33" s="22">
        <v>4481849</v>
      </c>
      <c r="Z33" s="22">
        <v>0</v>
      </c>
      <c r="AA33" s="22">
        <v>0</v>
      </c>
      <c r="AB33" s="22">
        <v>0</v>
      </c>
      <c r="AC33" s="22">
        <v>162720710</v>
      </c>
      <c r="AD33" s="22">
        <v>8284204</v>
      </c>
      <c r="AE33" s="22">
        <v>7494679</v>
      </c>
      <c r="AF33" s="22">
        <v>0</v>
      </c>
      <c r="AG33" s="22">
        <v>1542373</v>
      </c>
      <c r="AH33" s="22">
        <v>3550332</v>
      </c>
      <c r="AI33" s="22">
        <v>183592298</v>
      </c>
      <c r="AJ33" s="22">
        <v>281668739</v>
      </c>
      <c r="AK33" s="22">
        <v>421922</v>
      </c>
      <c r="AL33" s="22">
        <v>2215676</v>
      </c>
      <c r="AM33" s="22">
        <v>279031141</v>
      </c>
      <c r="AN33" s="22">
        <v>0</v>
      </c>
    </row>
    <row r="34" spans="1:40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52603812</v>
      </c>
      <c r="F34" s="22">
        <v>0</v>
      </c>
      <c r="G34" s="22">
        <v>18732274</v>
      </c>
      <c r="H34" s="22">
        <v>6746188</v>
      </c>
      <c r="I34" s="22">
        <v>5614283</v>
      </c>
      <c r="J34" s="22">
        <v>0</v>
      </c>
      <c r="K34" s="22">
        <v>0</v>
      </c>
      <c r="L34" s="22">
        <v>0</v>
      </c>
      <c r="M34" s="22">
        <v>83696557</v>
      </c>
      <c r="N34" s="22">
        <v>9276503</v>
      </c>
      <c r="O34" s="22">
        <v>2733953</v>
      </c>
      <c r="P34" s="22">
        <v>6002730</v>
      </c>
      <c r="Q34" s="22">
        <v>19635317</v>
      </c>
      <c r="R34" s="22">
        <v>2493448</v>
      </c>
      <c r="S34" s="22">
        <v>5901425</v>
      </c>
      <c r="T34" s="22">
        <v>129739933</v>
      </c>
      <c r="U34" s="22">
        <v>29834763</v>
      </c>
      <c r="V34" s="22">
        <v>0</v>
      </c>
      <c r="W34" s="22">
        <v>3935941</v>
      </c>
      <c r="X34" s="22">
        <v>1865321</v>
      </c>
      <c r="Y34" s="22">
        <v>1410640</v>
      </c>
      <c r="Z34" s="22">
        <v>0</v>
      </c>
      <c r="AA34" s="22">
        <v>0</v>
      </c>
      <c r="AB34" s="22">
        <v>0</v>
      </c>
      <c r="AC34" s="22">
        <v>37046665</v>
      </c>
      <c r="AD34" s="22">
        <v>1515587</v>
      </c>
      <c r="AE34" s="22">
        <v>2860767</v>
      </c>
      <c r="AF34" s="22">
        <v>0</v>
      </c>
      <c r="AG34" s="22">
        <v>1949699</v>
      </c>
      <c r="AH34" s="22">
        <v>2491860</v>
      </c>
      <c r="AI34" s="22">
        <v>45864578</v>
      </c>
      <c r="AJ34" s="22">
        <v>83875355</v>
      </c>
      <c r="AK34" s="22">
        <v>636064</v>
      </c>
      <c r="AL34" s="22">
        <v>957557</v>
      </c>
      <c r="AM34" s="22">
        <v>82281734</v>
      </c>
      <c r="AN34" s="22">
        <v>0</v>
      </c>
    </row>
    <row r="35" spans="1:40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176769304</v>
      </c>
      <c r="F35" s="22">
        <v>0</v>
      </c>
      <c r="G35" s="22">
        <v>5615543</v>
      </c>
      <c r="H35" s="22">
        <v>4065289</v>
      </c>
      <c r="I35" s="22">
        <v>0</v>
      </c>
      <c r="J35" s="22">
        <v>0</v>
      </c>
      <c r="K35" s="22">
        <v>0</v>
      </c>
      <c r="L35" s="22">
        <v>0</v>
      </c>
      <c r="M35" s="22">
        <v>186450136</v>
      </c>
      <c r="N35" s="22">
        <v>0</v>
      </c>
      <c r="O35" s="22">
        <v>6894729</v>
      </c>
      <c r="P35" s="22">
        <v>4888297</v>
      </c>
      <c r="Q35" s="22">
        <v>900097</v>
      </c>
      <c r="R35" s="22">
        <v>0</v>
      </c>
      <c r="S35" s="22">
        <v>1880560</v>
      </c>
      <c r="T35" s="22">
        <v>201013819</v>
      </c>
      <c r="U35" s="22">
        <v>161923367</v>
      </c>
      <c r="V35" s="22">
        <v>0</v>
      </c>
      <c r="W35" s="22">
        <v>1869605</v>
      </c>
      <c r="X35" s="22">
        <v>993413</v>
      </c>
      <c r="Y35" s="22">
        <v>0</v>
      </c>
      <c r="Z35" s="22">
        <v>0</v>
      </c>
      <c r="AA35" s="22">
        <v>0</v>
      </c>
      <c r="AB35" s="22">
        <v>0</v>
      </c>
      <c r="AC35" s="22">
        <v>164786385</v>
      </c>
      <c r="AD35" s="22">
        <v>2639197</v>
      </c>
      <c r="AE35" s="22">
        <v>2649446</v>
      </c>
      <c r="AF35" s="22">
        <v>0</v>
      </c>
      <c r="AG35" s="22">
        <v>0</v>
      </c>
      <c r="AH35" s="22">
        <v>1524078</v>
      </c>
      <c r="AI35" s="22">
        <v>171599106</v>
      </c>
      <c r="AJ35" s="22">
        <v>29414713</v>
      </c>
      <c r="AK35" s="22">
        <v>0</v>
      </c>
      <c r="AL35" s="22">
        <v>0</v>
      </c>
      <c r="AM35" s="22">
        <v>29414713</v>
      </c>
      <c r="AN35" s="22">
        <v>0</v>
      </c>
    </row>
    <row r="36" spans="1:40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681244564</v>
      </c>
      <c r="F36" s="22">
        <v>0</v>
      </c>
      <c r="G36" s="22">
        <v>14651309</v>
      </c>
      <c r="H36" s="22">
        <v>17920475</v>
      </c>
      <c r="I36" s="22">
        <v>0</v>
      </c>
      <c r="J36" s="22">
        <v>0</v>
      </c>
      <c r="K36" s="22">
        <v>0</v>
      </c>
      <c r="L36" s="22">
        <v>0</v>
      </c>
      <c r="M36" s="22">
        <v>713816348</v>
      </c>
      <c r="N36" s="22">
        <v>7631723</v>
      </c>
      <c r="O36" s="22">
        <v>60164698</v>
      </c>
      <c r="P36" s="22">
        <v>33719938</v>
      </c>
      <c r="Q36" s="22">
        <v>14712856</v>
      </c>
      <c r="R36" s="22">
        <v>0</v>
      </c>
      <c r="S36" s="22">
        <v>22136848</v>
      </c>
      <c r="T36" s="22">
        <v>852182411</v>
      </c>
      <c r="U36" s="22">
        <v>530554588</v>
      </c>
      <c r="V36" s="22">
        <v>0</v>
      </c>
      <c r="W36" s="22">
        <v>5595499</v>
      </c>
      <c r="X36" s="22">
        <v>4220457</v>
      </c>
      <c r="Y36" s="22">
        <v>0</v>
      </c>
      <c r="Z36" s="22">
        <v>0</v>
      </c>
      <c r="AA36" s="22">
        <v>0</v>
      </c>
      <c r="AB36" s="22">
        <v>0</v>
      </c>
      <c r="AC36" s="22">
        <v>540370544</v>
      </c>
      <c r="AD36" s="22">
        <v>13202692</v>
      </c>
      <c r="AE36" s="22">
        <v>18486270</v>
      </c>
      <c r="AF36" s="22">
        <v>0</v>
      </c>
      <c r="AG36" s="22">
        <v>0</v>
      </c>
      <c r="AH36" s="22">
        <v>11377974</v>
      </c>
      <c r="AI36" s="22">
        <v>583437480</v>
      </c>
      <c r="AJ36" s="22">
        <v>268744931</v>
      </c>
      <c r="AK36" s="22">
        <v>8494971</v>
      </c>
      <c r="AL36" s="22">
        <v>4481064</v>
      </c>
      <c r="AM36" s="22">
        <v>255768896</v>
      </c>
      <c r="AN36" s="22">
        <v>0</v>
      </c>
    </row>
    <row r="37" spans="1:40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385448521</v>
      </c>
      <c r="F37" s="22">
        <v>0</v>
      </c>
      <c r="G37" s="22">
        <v>16046337</v>
      </c>
      <c r="H37" s="22">
        <v>21689736</v>
      </c>
      <c r="I37" s="22">
        <v>1263612</v>
      </c>
      <c r="J37" s="22">
        <v>0</v>
      </c>
      <c r="K37" s="22">
        <v>0</v>
      </c>
      <c r="L37" s="22">
        <v>0</v>
      </c>
      <c r="M37" s="22">
        <v>424448206</v>
      </c>
      <c r="N37" s="22">
        <v>1180962</v>
      </c>
      <c r="O37" s="22">
        <v>25058623</v>
      </c>
      <c r="P37" s="22">
        <v>17265473</v>
      </c>
      <c r="Q37" s="22">
        <v>6540610</v>
      </c>
      <c r="R37" s="22">
        <v>9579836</v>
      </c>
      <c r="S37" s="22">
        <v>6857130</v>
      </c>
      <c r="T37" s="22">
        <v>490930840</v>
      </c>
      <c r="U37" s="22">
        <v>258533563</v>
      </c>
      <c r="V37" s="22">
        <v>0</v>
      </c>
      <c r="W37" s="22">
        <v>3546551</v>
      </c>
      <c r="X37" s="22">
        <v>5256196</v>
      </c>
      <c r="Y37" s="22">
        <v>280106</v>
      </c>
      <c r="Z37" s="22">
        <v>0</v>
      </c>
      <c r="AA37" s="22">
        <v>0</v>
      </c>
      <c r="AB37" s="22">
        <v>0</v>
      </c>
      <c r="AC37" s="22">
        <v>267616416</v>
      </c>
      <c r="AD37" s="22">
        <v>12970372</v>
      </c>
      <c r="AE37" s="22">
        <v>12817629</v>
      </c>
      <c r="AF37" s="22">
        <v>0</v>
      </c>
      <c r="AG37" s="22">
        <v>4301072</v>
      </c>
      <c r="AH37" s="22">
        <v>4480388</v>
      </c>
      <c r="AI37" s="22">
        <v>302185877</v>
      </c>
      <c r="AJ37" s="22">
        <v>188744963</v>
      </c>
      <c r="AK37" s="22">
        <v>4811608</v>
      </c>
      <c r="AL37" s="22">
        <v>39896</v>
      </c>
      <c r="AM37" s="22">
        <v>183893459</v>
      </c>
      <c r="AN37" s="22">
        <v>0</v>
      </c>
    </row>
    <row r="38" spans="1:40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72550212</v>
      </c>
      <c r="F38" s="22">
        <v>0</v>
      </c>
      <c r="G38" s="22">
        <v>20713747</v>
      </c>
      <c r="H38" s="22">
        <v>10722648</v>
      </c>
      <c r="I38" s="22">
        <v>0</v>
      </c>
      <c r="J38" s="22">
        <v>0</v>
      </c>
      <c r="K38" s="22">
        <v>0</v>
      </c>
      <c r="L38" s="22">
        <v>0</v>
      </c>
      <c r="M38" s="22">
        <v>103986607</v>
      </c>
      <c r="N38" s="22">
        <v>0</v>
      </c>
      <c r="O38" s="22">
        <v>14391190</v>
      </c>
      <c r="P38" s="22">
        <v>18313058</v>
      </c>
      <c r="Q38" s="22">
        <v>6258545</v>
      </c>
      <c r="R38" s="22">
        <v>11568933</v>
      </c>
      <c r="S38" s="22">
        <v>4238263</v>
      </c>
      <c r="T38" s="22">
        <v>158756596</v>
      </c>
      <c r="U38" s="22">
        <v>37083179</v>
      </c>
      <c r="V38" s="22">
        <v>0</v>
      </c>
      <c r="W38" s="22">
        <v>2616752</v>
      </c>
      <c r="X38" s="22">
        <v>4630927</v>
      </c>
      <c r="Y38" s="22">
        <v>0</v>
      </c>
      <c r="Z38" s="22">
        <v>0</v>
      </c>
      <c r="AA38" s="22">
        <v>0</v>
      </c>
      <c r="AB38" s="22">
        <v>0</v>
      </c>
      <c r="AC38" s="22">
        <v>44330858</v>
      </c>
      <c r="AD38" s="22">
        <v>2753179</v>
      </c>
      <c r="AE38" s="22">
        <v>9565923</v>
      </c>
      <c r="AF38" s="22">
        <v>0</v>
      </c>
      <c r="AG38" s="22">
        <v>5286456</v>
      </c>
      <c r="AH38" s="22">
        <v>3274821</v>
      </c>
      <c r="AI38" s="22">
        <v>65211237</v>
      </c>
      <c r="AJ38" s="22">
        <v>93545359</v>
      </c>
      <c r="AK38" s="22">
        <v>2964947</v>
      </c>
      <c r="AL38" s="22">
        <v>4967558</v>
      </c>
      <c r="AM38" s="22">
        <v>85612854</v>
      </c>
      <c r="AN38" s="22">
        <v>0</v>
      </c>
    </row>
    <row r="39" spans="1:40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77064122</v>
      </c>
      <c r="F39" s="22">
        <v>0</v>
      </c>
      <c r="G39" s="22">
        <v>253405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77317527</v>
      </c>
      <c r="N39" s="22">
        <v>1043744</v>
      </c>
      <c r="O39" s="22">
        <v>4681037</v>
      </c>
      <c r="P39" s="22">
        <v>13232361</v>
      </c>
      <c r="Q39" s="22">
        <v>5868811</v>
      </c>
      <c r="R39" s="22">
        <v>0</v>
      </c>
      <c r="S39" s="22">
        <v>1343805</v>
      </c>
      <c r="T39" s="22">
        <v>103487285</v>
      </c>
      <c r="U39" s="22">
        <v>52928980</v>
      </c>
      <c r="V39" s="22">
        <v>233654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53162634</v>
      </c>
      <c r="AD39" s="22">
        <v>1097473</v>
      </c>
      <c r="AE39" s="22">
        <v>6945729</v>
      </c>
      <c r="AF39" s="22">
        <v>0</v>
      </c>
      <c r="AG39" s="22">
        <v>0</v>
      </c>
      <c r="AH39" s="22">
        <v>1328911</v>
      </c>
      <c r="AI39" s="22">
        <v>62534747</v>
      </c>
      <c r="AJ39" s="22">
        <v>40952538</v>
      </c>
      <c r="AK39" s="22">
        <v>1758747</v>
      </c>
      <c r="AL39" s="22">
        <v>1842616</v>
      </c>
      <c r="AM39" s="22">
        <v>37351175</v>
      </c>
      <c r="AN39" s="22"/>
    </row>
    <row r="40" spans="1:40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122607703</v>
      </c>
      <c r="F40" s="22">
        <v>0</v>
      </c>
      <c r="G40" s="22">
        <v>21123506</v>
      </c>
      <c r="H40" s="22">
        <v>1182884</v>
      </c>
      <c r="I40" s="22">
        <v>0</v>
      </c>
      <c r="J40" s="22">
        <v>0</v>
      </c>
      <c r="K40" s="22">
        <v>0</v>
      </c>
      <c r="L40" s="22">
        <v>0</v>
      </c>
      <c r="M40" s="22">
        <v>144914093</v>
      </c>
      <c r="N40" s="22">
        <v>0</v>
      </c>
      <c r="O40" s="22">
        <v>2595533</v>
      </c>
      <c r="P40" s="22">
        <v>4067211</v>
      </c>
      <c r="Q40" s="22">
        <v>587235</v>
      </c>
      <c r="R40" s="22">
        <v>0</v>
      </c>
      <c r="S40" s="22">
        <v>896506</v>
      </c>
      <c r="T40" s="22">
        <v>153060578</v>
      </c>
      <c r="U40" s="22">
        <v>75458962</v>
      </c>
      <c r="V40" s="22">
        <v>0</v>
      </c>
      <c r="W40" s="22">
        <v>6180918</v>
      </c>
      <c r="X40" s="22">
        <v>377454</v>
      </c>
      <c r="Y40" s="22">
        <v>0</v>
      </c>
      <c r="Z40" s="22">
        <v>0</v>
      </c>
      <c r="AA40" s="22">
        <v>0</v>
      </c>
      <c r="AB40" s="22">
        <v>0</v>
      </c>
      <c r="AC40" s="22">
        <v>82017334</v>
      </c>
      <c r="AD40" s="22">
        <v>2071243</v>
      </c>
      <c r="AE40" s="22">
        <v>2445285</v>
      </c>
      <c r="AF40" s="22">
        <v>0</v>
      </c>
      <c r="AG40" s="22">
        <v>0</v>
      </c>
      <c r="AH40" s="22">
        <v>528294</v>
      </c>
      <c r="AI40" s="22">
        <v>87062156</v>
      </c>
      <c r="AJ40" s="22">
        <v>65998422</v>
      </c>
      <c r="AK40" s="22">
        <v>0</v>
      </c>
      <c r="AL40" s="22">
        <v>0</v>
      </c>
      <c r="AM40" s="22">
        <v>65998422</v>
      </c>
      <c r="AN40" s="22">
        <v>0</v>
      </c>
    </row>
    <row r="41" spans="1:40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697816709</v>
      </c>
      <c r="F41" s="22">
        <v>0</v>
      </c>
      <c r="G41" s="22">
        <v>6851292</v>
      </c>
      <c r="H41" s="22">
        <v>17404625</v>
      </c>
      <c r="I41" s="22">
        <v>0</v>
      </c>
      <c r="J41" s="22">
        <v>12354153</v>
      </c>
      <c r="K41" s="22">
        <v>0</v>
      </c>
      <c r="L41" s="22">
        <v>0</v>
      </c>
      <c r="M41" s="22">
        <v>734426779</v>
      </c>
      <c r="N41" s="22">
        <v>46282168</v>
      </c>
      <c r="O41" s="22">
        <v>27576766</v>
      </c>
      <c r="P41" s="22">
        <v>31740777</v>
      </c>
      <c r="Q41" s="22">
        <v>44324937</v>
      </c>
      <c r="R41" s="22">
        <v>0</v>
      </c>
      <c r="S41" s="22">
        <v>5881958</v>
      </c>
      <c r="T41" s="22">
        <v>890233385</v>
      </c>
      <c r="U41" s="22">
        <v>466412915</v>
      </c>
      <c r="V41" s="22">
        <v>0</v>
      </c>
      <c r="W41" s="22">
        <v>1412208</v>
      </c>
      <c r="X41" s="22">
        <v>3946922</v>
      </c>
      <c r="Y41" s="22">
        <v>0</v>
      </c>
      <c r="Z41" s="22">
        <v>486662</v>
      </c>
      <c r="AA41" s="22">
        <v>0</v>
      </c>
      <c r="AB41" s="22">
        <v>0</v>
      </c>
      <c r="AC41" s="22">
        <v>472258707</v>
      </c>
      <c r="AD41" s="22">
        <v>5749816</v>
      </c>
      <c r="AE41" s="22">
        <v>17142747</v>
      </c>
      <c r="AF41" s="22">
        <v>0</v>
      </c>
      <c r="AG41" s="22">
        <v>0</v>
      </c>
      <c r="AH41" s="22">
        <v>2852816</v>
      </c>
      <c r="AI41" s="22">
        <v>498004086</v>
      </c>
      <c r="AJ41" s="22">
        <v>392229299</v>
      </c>
      <c r="AK41" s="22">
        <v>0</v>
      </c>
      <c r="AL41" s="22">
        <v>8667119</v>
      </c>
      <c r="AM41" s="22">
        <v>383562180</v>
      </c>
      <c r="AN41" s="22">
        <v>0</v>
      </c>
    </row>
    <row r="42" spans="1:40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278670406</v>
      </c>
      <c r="F42" s="22">
        <v>0</v>
      </c>
      <c r="G42" s="22">
        <v>45309933</v>
      </c>
      <c r="H42" s="22">
        <v>12685238</v>
      </c>
      <c r="I42" s="22">
        <v>1384020</v>
      </c>
      <c r="J42" s="22">
        <v>0</v>
      </c>
      <c r="K42" s="22">
        <v>0</v>
      </c>
      <c r="L42" s="22">
        <v>0</v>
      </c>
      <c r="M42" s="22">
        <v>338049597</v>
      </c>
      <c r="N42" s="22">
        <v>0</v>
      </c>
      <c r="O42" s="22">
        <v>17932254</v>
      </c>
      <c r="P42" s="22">
        <v>18111382</v>
      </c>
      <c r="Q42" s="22">
        <v>10007946</v>
      </c>
      <c r="R42" s="22">
        <v>3281752</v>
      </c>
      <c r="S42" s="22">
        <v>10964155</v>
      </c>
      <c r="T42" s="22">
        <v>398347086</v>
      </c>
      <c r="U42" s="22">
        <v>171498779</v>
      </c>
      <c r="V42" s="22">
        <v>0</v>
      </c>
      <c r="W42" s="22">
        <v>23323162</v>
      </c>
      <c r="X42" s="22">
        <v>4766230</v>
      </c>
      <c r="Y42" s="22">
        <v>952641</v>
      </c>
      <c r="Z42" s="22">
        <v>0</v>
      </c>
      <c r="AA42" s="22">
        <v>0</v>
      </c>
      <c r="AB42" s="22">
        <v>0</v>
      </c>
      <c r="AC42" s="22">
        <v>200540812</v>
      </c>
      <c r="AD42" s="22">
        <v>6600585</v>
      </c>
      <c r="AE42" s="22">
        <v>9219724</v>
      </c>
      <c r="AF42" s="22">
        <v>0</v>
      </c>
      <c r="AG42" s="22">
        <v>1778374</v>
      </c>
      <c r="AH42" s="22">
        <v>6473614</v>
      </c>
      <c r="AI42" s="22">
        <v>224613109</v>
      </c>
      <c r="AJ42" s="22">
        <v>173733977</v>
      </c>
      <c r="AK42" s="22">
        <v>4570018</v>
      </c>
      <c r="AL42" s="22">
        <v>6707459</v>
      </c>
      <c r="AM42" s="22">
        <v>167755500</v>
      </c>
      <c r="AN42" s="22">
        <v>5299000</v>
      </c>
    </row>
    <row r="43" spans="1:40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42239013</v>
      </c>
      <c r="F43" s="22">
        <v>0</v>
      </c>
      <c r="G43" s="22">
        <v>4165434</v>
      </c>
      <c r="H43" s="22">
        <v>850813</v>
      </c>
      <c r="I43" s="22">
        <v>0</v>
      </c>
      <c r="J43" s="22">
        <v>0</v>
      </c>
      <c r="K43" s="22">
        <v>0</v>
      </c>
      <c r="L43" s="22">
        <v>0</v>
      </c>
      <c r="M43" s="22">
        <v>47255260</v>
      </c>
      <c r="N43" s="22">
        <v>1864990</v>
      </c>
      <c r="O43" s="22">
        <v>3030023</v>
      </c>
      <c r="P43" s="22">
        <v>7267861</v>
      </c>
      <c r="Q43" s="22">
        <v>607670</v>
      </c>
      <c r="R43" s="22">
        <v>2498741</v>
      </c>
      <c r="S43" s="22">
        <v>569234</v>
      </c>
      <c r="T43" s="22">
        <v>63093779</v>
      </c>
      <c r="U43" s="22">
        <v>29009198</v>
      </c>
      <c r="V43" s="22">
        <v>0</v>
      </c>
      <c r="W43" s="22">
        <v>1463523</v>
      </c>
      <c r="X43" s="22">
        <v>467207</v>
      </c>
      <c r="Y43" s="22">
        <v>0</v>
      </c>
      <c r="Z43" s="22">
        <v>0</v>
      </c>
      <c r="AA43" s="22">
        <v>0</v>
      </c>
      <c r="AB43" s="22">
        <v>0</v>
      </c>
      <c r="AC43" s="22">
        <v>30939928</v>
      </c>
      <c r="AD43" s="22">
        <v>1318025</v>
      </c>
      <c r="AE43" s="22">
        <v>4874710</v>
      </c>
      <c r="AF43" s="22">
        <v>0</v>
      </c>
      <c r="AG43" s="22">
        <v>1920270</v>
      </c>
      <c r="AH43" s="22">
        <v>457899</v>
      </c>
      <c r="AI43" s="22">
        <v>39510832</v>
      </c>
      <c r="AJ43" s="22">
        <v>23582947</v>
      </c>
      <c r="AK43" s="22">
        <v>0</v>
      </c>
      <c r="AL43" s="22">
        <v>40912</v>
      </c>
      <c r="AM43" s="22">
        <v>23542035</v>
      </c>
      <c r="AN43" s="22">
        <v>0</v>
      </c>
    </row>
    <row r="44" spans="1:40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132275818</v>
      </c>
      <c r="F44" s="22">
        <v>0</v>
      </c>
      <c r="G44" s="22">
        <v>6676811</v>
      </c>
      <c r="H44" s="22">
        <v>2796321</v>
      </c>
      <c r="I44" s="22">
        <v>5828</v>
      </c>
      <c r="J44" s="22">
        <v>30000</v>
      </c>
      <c r="K44" s="22">
        <v>0</v>
      </c>
      <c r="L44" s="22">
        <v>0</v>
      </c>
      <c r="M44" s="22">
        <v>141784778</v>
      </c>
      <c r="N44" s="22">
        <v>0</v>
      </c>
      <c r="O44" s="22">
        <v>20612676</v>
      </c>
      <c r="P44" s="22">
        <v>17837783</v>
      </c>
      <c r="Q44" s="22">
        <v>1015723</v>
      </c>
      <c r="R44" s="22">
        <v>937728</v>
      </c>
      <c r="S44" s="22">
        <v>5193089</v>
      </c>
      <c r="T44" s="22">
        <v>187381777</v>
      </c>
      <c r="U44" s="22">
        <v>87214843</v>
      </c>
      <c r="V44" s="22">
        <v>0</v>
      </c>
      <c r="W44" s="22">
        <v>1815820</v>
      </c>
      <c r="X44" s="22">
        <v>861194</v>
      </c>
      <c r="Y44" s="22">
        <v>5828</v>
      </c>
      <c r="Z44" s="22">
        <v>5813</v>
      </c>
      <c r="AA44" s="22">
        <v>0</v>
      </c>
      <c r="AB44" s="22">
        <v>0</v>
      </c>
      <c r="AC44" s="22">
        <v>89903498</v>
      </c>
      <c r="AD44" s="22">
        <v>6274936</v>
      </c>
      <c r="AE44" s="22">
        <v>9428151</v>
      </c>
      <c r="AF44" s="22">
        <v>0</v>
      </c>
      <c r="AG44" s="22">
        <v>485953</v>
      </c>
      <c r="AH44" s="22">
        <v>3710824</v>
      </c>
      <c r="AI44" s="22">
        <v>109803362</v>
      </c>
      <c r="AJ44" s="22">
        <v>77578415</v>
      </c>
      <c r="AK44" s="22">
        <v>43269</v>
      </c>
      <c r="AL44" s="22">
        <v>893126</v>
      </c>
      <c r="AM44" s="22">
        <v>76642020</v>
      </c>
      <c r="AN44" s="22"/>
    </row>
    <row r="45" spans="1:40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357787958</v>
      </c>
      <c r="F45" s="22">
        <v>0</v>
      </c>
      <c r="G45" s="22">
        <v>29165418</v>
      </c>
      <c r="H45" s="22">
        <v>7069529</v>
      </c>
      <c r="I45" s="22">
        <v>0</v>
      </c>
      <c r="J45" s="22">
        <v>1797468</v>
      </c>
      <c r="K45" s="22">
        <v>0</v>
      </c>
      <c r="L45" s="22">
        <v>0</v>
      </c>
      <c r="M45" s="22">
        <v>395820373</v>
      </c>
      <c r="N45" s="22">
        <v>15021078</v>
      </c>
      <c r="O45" s="22">
        <v>46422034</v>
      </c>
      <c r="P45" s="22">
        <v>34520234</v>
      </c>
      <c r="Q45" s="22">
        <v>23233698</v>
      </c>
      <c r="R45" s="22">
        <v>3533005</v>
      </c>
      <c r="S45" s="22">
        <v>21085958</v>
      </c>
      <c r="T45" s="22">
        <v>539636380</v>
      </c>
      <c r="U45" s="22">
        <v>246365199</v>
      </c>
      <c r="V45" s="22">
        <v>0</v>
      </c>
      <c r="W45" s="22">
        <v>9331579</v>
      </c>
      <c r="X45" s="22">
        <v>2814073</v>
      </c>
      <c r="Y45" s="22">
        <v>0</v>
      </c>
      <c r="Z45" s="22">
        <v>132649</v>
      </c>
      <c r="AA45" s="22">
        <v>0</v>
      </c>
      <c r="AB45" s="22">
        <v>0</v>
      </c>
      <c r="AC45" s="22">
        <v>258643500</v>
      </c>
      <c r="AD45" s="22">
        <v>16362936</v>
      </c>
      <c r="AE45" s="22">
        <v>19033039</v>
      </c>
      <c r="AF45" s="22">
        <v>0</v>
      </c>
      <c r="AG45" s="22">
        <v>1512985</v>
      </c>
      <c r="AH45" s="22">
        <v>12721807</v>
      </c>
      <c r="AI45" s="22">
        <v>308274267</v>
      </c>
      <c r="AJ45" s="22">
        <v>231362113</v>
      </c>
      <c r="AK45" s="22">
        <v>9874226</v>
      </c>
      <c r="AL45" s="22">
        <v>2544448</v>
      </c>
      <c r="AM45" s="22">
        <v>227587029</v>
      </c>
      <c r="AN45" s="22">
        <v>8643590</v>
      </c>
    </row>
    <row r="46" spans="1:40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113986010</v>
      </c>
      <c r="F46" s="22">
        <v>0</v>
      </c>
      <c r="G46" s="22">
        <v>11438012</v>
      </c>
      <c r="H46" s="22">
        <v>1924801</v>
      </c>
      <c r="I46" s="22">
        <v>0</v>
      </c>
      <c r="J46" s="22">
        <v>512343</v>
      </c>
      <c r="K46" s="22">
        <v>0</v>
      </c>
      <c r="L46" s="22">
        <v>0</v>
      </c>
      <c r="M46" s="22">
        <v>127861166</v>
      </c>
      <c r="N46" s="22">
        <v>0</v>
      </c>
      <c r="O46" s="22">
        <v>18248522</v>
      </c>
      <c r="P46" s="22">
        <v>19017736</v>
      </c>
      <c r="Q46" s="22">
        <v>27310409</v>
      </c>
      <c r="R46" s="22">
        <v>1190139</v>
      </c>
      <c r="S46" s="22">
        <v>7975884</v>
      </c>
      <c r="T46" s="22">
        <v>201603856</v>
      </c>
      <c r="U46" s="22">
        <v>88329067</v>
      </c>
      <c r="V46" s="22">
        <v>0</v>
      </c>
      <c r="W46" s="22">
        <v>1804540</v>
      </c>
      <c r="X46" s="22">
        <v>395721</v>
      </c>
      <c r="Y46" s="22">
        <v>0</v>
      </c>
      <c r="Z46" s="22">
        <v>62983</v>
      </c>
      <c r="AA46" s="22">
        <v>0</v>
      </c>
      <c r="AB46" s="22">
        <v>0</v>
      </c>
      <c r="AC46" s="22">
        <v>90592311</v>
      </c>
      <c r="AD46" s="22">
        <v>3145471</v>
      </c>
      <c r="AE46" s="22">
        <v>10936522</v>
      </c>
      <c r="AF46" s="22">
        <v>0</v>
      </c>
      <c r="AG46" s="22">
        <v>406453</v>
      </c>
      <c r="AH46" s="22">
        <v>4976528</v>
      </c>
      <c r="AI46" s="22">
        <v>110057285</v>
      </c>
      <c r="AJ46" s="22">
        <v>91546571</v>
      </c>
      <c r="AK46" s="22">
        <v>5429005</v>
      </c>
      <c r="AL46" s="22">
        <v>0</v>
      </c>
      <c r="AM46" s="22">
        <v>86117566</v>
      </c>
      <c r="AN46" s="22"/>
    </row>
    <row r="47" spans="1:40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541004587</v>
      </c>
      <c r="F47" s="22">
        <v>0</v>
      </c>
      <c r="G47" s="22">
        <v>8417845</v>
      </c>
      <c r="H47" s="22">
        <v>9178137</v>
      </c>
      <c r="I47" s="22">
        <v>8992553</v>
      </c>
      <c r="J47" s="22">
        <v>462076</v>
      </c>
      <c r="K47" s="22">
        <v>0</v>
      </c>
      <c r="L47" s="22">
        <v>0</v>
      </c>
      <c r="M47" s="22">
        <v>568055198</v>
      </c>
      <c r="N47" s="22">
        <v>13438041</v>
      </c>
      <c r="O47" s="22">
        <v>103141617</v>
      </c>
      <c r="P47" s="22">
        <v>54973221</v>
      </c>
      <c r="Q47" s="22">
        <v>92738611</v>
      </c>
      <c r="R47" s="22">
        <v>31783007</v>
      </c>
      <c r="S47" s="22">
        <v>22160418</v>
      </c>
      <c r="T47" s="22">
        <v>886290113</v>
      </c>
      <c r="U47" s="22">
        <v>282946488</v>
      </c>
      <c r="V47" s="22">
        <v>0</v>
      </c>
      <c r="W47" s="22">
        <v>1326532</v>
      </c>
      <c r="X47" s="22">
        <v>2526248</v>
      </c>
      <c r="Y47" s="22">
        <v>937615</v>
      </c>
      <c r="Z47" s="22">
        <v>54454</v>
      </c>
      <c r="AA47" s="22">
        <v>0</v>
      </c>
      <c r="AB47" s="22">
        <v>0</v>
      </c>
      <c r="AC47" s="22">
        <v>287791337</v>
      </c>
      <c r="AD47" s="22">
        <v>29394918</v>
      </c>
      <c r="AE47" s="22">
        <v>32275643</v>
      </c>
      <c r="AF47" s="22">
        <v>0</v>
      </c>
      <c r="AG47" s="22">
        <v>15227677</v>
      </c>
      <c r="AH47" s="22">
        <v>12318816</v>
      </c>
      <c r="AI47" s="22">
        <v>377008391</v>
      </c>
      <c r="AJ47" s="22">
        <v>509281722</v>
      </c>
      <c r="AK47" s="22">
        <v>21927883</v>
      </c>
      <c r="AL47" s="22">
        <v>5511546</v>
      </c>
      <c r="AM47" s="22">
        <v>481842293</v>
      </c>
      <c r="AN47" s="22">
        <v>0</v>
      </c>
    </row>
    <row r="48" spans="1:40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590056804</v>
      </c>
      <c r="F48" s="22">
        <v>0</v>
      </c>
      <c r="G48" s="22">
        <v>72714137</v>
      </c>
      <c r="H48" s="22">
        <v>41668923</v>
      </c>
      <c r="I48" s="22">
        <v>0</v>
      </c>
      <c r="J48" s="22">
        <v>0</v>
      </c>
      <c r="K48" s="22">
        <v>0</v>
      </c>
      <c r="L48" s="22">
        <v>0</v>
      </c>
      <c r="M48" s="22">
        <v>704439864</v>
      </c>
      <c r="N48" s="22">
        <v>43064053</v>
      </c>
      <c r="O48" s="22">
        <v>143296635</v>
      </c>
      <c r="P48" s="22">
        <v>30667550</v>
      </c>
      <c r="Q48" s="22">
        <v>15168909</v>
      </c>
      <c r="R48" s="22">
        <v>2013421</v>
      </c>
      <c r="S48" s="22">
        <v>22384937</v>
      </c>
      <c r="T48" s="22">
        <v>961035369</v>
      </c>
      <c r="U48" s="22">
        <v>458964142</v>
      </c>
      <c r="V48" s="22">
        <v>0</v>
      </c>
      <c r="W48" s="22">
        <v>12082358</v>
      </c>
      <c r="X48" s="22">
        <v>11995552</v>
      </c>
      <c r="Y48" s="22">
        <v>0</v>
      </c>
      <c r="Z48" s="22">
        <v>0</v>
      </c>
      <c r="AA48" s="22">
        <v>0</v>
      </c>
      <c r="AB48" s="22">
        <v>0</v>
      </c>
      <c r="AC48" s="22">
        <v>483042052</v>
      </c>
      <c r="AD48" s="22">
        <v>31980274</v>
      </c>
      <c r="AE48" s="22">
        <v>19439373</v>
      </c>
      <c r="AF48" s="22">
        <v>0</v>
      </c>
      <c r="AG48" s="22">
        <v>1284906</v>
      </c>
      <c r="AH48" s="22">
        <v>17042494</v>
      </c>
      <c r="AI48" s="22">
        <v>552789099</v>
      </c>
      <c r="AJ48" s="22">
        <v>408246270</v>
      </c>
      <c r="AK48" s="22">
        <v>201704</v>
      </c>
      <c r="AL48" s="22">
        <v>9136391</v>
      </c>
      <c r="AM48" s="22">
        <v>398908175</v>
      </c>
      <c r="AN48" s="22">
        <v>0</v>
      </c>
    </row>
    <row r="49" spans="1:40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123263723</v>
      </c>
      <c r="F49" s="22">
        <v>0</v>
      </c>
      <c r="G49" s="22">
        <v>55167901</v>
      </c>
      <c r="H49" s="22">
        <v>3383335</v>
      </c>
      <c r="I49" s="22">
        <v>0</v>
      </c>
      <c r="J49" s="22">
        <v>0</v>
      </c>
      <c r="K49" s="22">
        <v>0</v>
      </c>
      <c r="L49" s="22">
        <v>0</v>
      </c>
      <c r="M49" s="22">
        <v>181814959</v>
      </c>
      <c r="N49" s="22">
        <v>121532</v>
      </c>
      <c r="O49" s="22">
        <v>21153981</v>
      </c>
      <c r="P49" s="22">
        <v>12238197</v>
      </c>
      <c r="Q49" s="22">
        <v>2472888</v>
      </c>
      <c r="R49" s="22">
        <v>3720613</v>
      </c>
      <c r="S49" s="22">
        <v>15954934</v>
      </c>
      <c r="T49" s="22">
        <v>237477104</v>
      </c>
      <c r="U49" s="22">
        <v>86004115</v>
      </c>
      <c r="V49" s="22">
        <v>0</v>
      </c>
      <c r="W49" s="22">
        <v>13302318</v>
      </c>
      <c r="X49" s="22">
        <v>2852404</v>
      </c>
      <c r="Y49" s="22">
        <v>0</v>
      </c>
      <c r="Z49" s="22">
        <v>0</v>
      </c>
      <c r="AA49" s="22">
        <v>0</v>
      </c>
      <c r="AB49" s="22">
        <v>0</v>
      </c>
      <c r="AC49" s="22">
        <v>102158837</v>
      </c>
      <c r="AD49" s="22">
        <v>7140923</v>
      </c>
      <c r="AE49" s="22">
        <v>5544900</v>
      </c>
      <c r="AF49" s="22">
        <v>0</v>
      </c>
      <c r="AG49" s="22">
        <v>2136825</v>
      </c>
      <c r="AH49" s="22">
        <v>6662717</v>
      </c>
      <c r="AI49" s="22">
        <v>123644202</v>
      </c>
      <c r="AJ49" s="22">
        <v>113832902</v>
      </c>
      <c r="AK49" s="22">
        <v>0</v>
      </c>
      <c r="AL49" s="22">
        <v>6957187</v>
      </c>
      <c r="AM49" s="22">
        <v>106875715</v>
      </c>
      <c r="AN49" s="22">
        <v>0</v>
      </c>
    </row>
    <row r="50" spans="1:40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116573118</v>
      </c>
      <c r="F50" s="22">
        <v>0</v>
      </c>
      <c r="G50" s="22">
        <v>1573863</v>
      </c>
      <c r="H50" s="22">
        <v>5001262</v>
      </c>
      <c r="I50" s="22">
        <v>0</v>
      </c>
      <c r="J50" s="22">
        <v>2703880</v>
      </c>
      <c r="K50" s="22">
        <v>0</v>
      </c>
      <c r="L50" s="22">
        <v>0</v>
      </c>
      <c r="M50" s="22">
        <v>125852123</v>
      </c>
      <c r="N50" s="22">
        <v>0</v>
      </c>
      <c r="O50" s="22">
        <v>17730776</v>
      </c>
      <c r="P50" s="22">
        <v>14845802</v>
      </c>
      <c r="Q50" s="22">
        <v>12862900</v>
      </c>
      <c r="R50" s="22">
        <v>3647616</v>
      </c>
      <c r="S50" s="22">
        <v>9066181</v>
      </c>
      <c r="T50" s="22">
        <v>184005398</v>
      </c>
      <c r="U50" s="22">
        <v>89391934</v>
      </c>
      <c r="V50" s="22">
        <v>0</v>
      </c>
      <c r="W50" s="22">
        <v>941899</v>
      </c>
      <c r="X50" s="22">
        <v>2549437</v>
      </c>
      <c r="Y50" s="22">
        <v>0</v>
      </c>
      <c r="Z50" s="22">
        <v>873917</v>
      </c>
      <c r="AA50" s="22">
        <v>0</v>
      </c>
      <c r="AB50" s="22">
        <v>0</v>
      </c>
      <c r="AC50" s="22">
        <v>93757187</v>
      </c>
      <c r="AD50" s="22">
        <v>5288129</v>
      </c>
      <c r="AE50" s="22">
        <v>8692603</v>
      </c>
      <c r="AF50" s="22">
        <v>0</v>
      </c>
      <c r="AG50" s="22">
        <v>2071396</v>
      </c>
      <c r="AH50" s="22">
        <v>6836121</v>
      </c>
      <c r="AI50" s="22">
        <v>116645436</v>
      </c>
      <c r="AJ50" s="22">
        <v>67359962</v>
      </c>
      <c r="AK50" s="22">
        <v>4122137</v>
      </c>
      <c r="AL50" s="22">
        <v>572634</v>
      </c>
      <c r="AM50" s="22">
        <v>62665191</v>
      </c>
      <c r="AN50" s="22">
        <v>0</v>
      </c>
    </row>
    <row r="51" spans="1:40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670939656</v>
      </c>
      <c r="F51" s="22">
        <v>0</v>
      </c>
      <c r="G51" s="22">
        <v>12200943</v>
      </c>
      <c r="H51" s="22">
        <v>14806095</v>
      </c>
      <c r="I51" s="22">
        <v>1465250</v>
      </c>
      <c r="J51" s="22">
        <v>0</v>
      </c>
      <c r="K51" s="22">
        <v>0</v>
      </c>
      <c r="L51" s="22">
        <v>0</v>
      </c>
      <c r="M51" s="22">
        <v>699411944</v>
      </c>
      <c r="N51" s="22">
        <v>0</v>
      </c>
      <c r="O51" s="22">
        <v>22533732</v>
      </c>
      <c r="P51" s="22">
        <v>27494762</v>
      </c>
      <c r="Q51" s="22">
        <v>31712391</v>
      </c>
      <c r="R51" s="22">
        <v>7049450</v>
      </c>
      <c r="S51" s="22">
        <v>9364985</v>
      </c>
      <c r="T51" s="22">
        <v>797567264</v>
      </c>
      <c r="U51" s="22">
        <v>482827177</v>
      </c>
      <c r="V51" s="22">
        <v>0</v>
      </c>
      <c r="W51" s="22">
        <v>1560154</v>
      </c>
      <c r="X51" s="22">
        <v>1761528</v>
      </c>
      <c r="Y51" s="22">
        <v>164202</v>
      </c>
      <c r="Z51" s="22">
        <v>0</v>
      </c>
      <c r="AA51" s="22">
        <v>0</v>
      </c>
      <c r="AB51" s="22">
        <v>0</v>
      </c>
      <c r="AC51" s="22">
        <v>486313061</v>
      </c>
      <c r="AD51" s="22">
        <v>6650593</v>
      </c>
      <c r="AE51" s="22">
        <v>13527661</v>
      </c>
      <c r="AF51" s="22">
        <v>0</v>
      </c>
      <c r="AG51" s="22">
        <v>3687077</v>
      </c>
      <c r="AH51" s="22">
        <v>3847937</v>
      </c>
      <c r="AI51" s="22">
        <v>514026329</v>
      </c>
      <c r="AJ51" s="22">
        <v>283540935</v>
      </c>
      <c r="AK51" s="22">
        <v>0</v>
      </c>
      <c r="AL51" s="22">
        <v>2350551</v>
      </c>
      <c r="AM51" s="22">
        <v>281190384</v>
      </c>
      <c r="AN51" s="22">
        <v>0</v>
      </c>
    </row>
    <row r="52" spans="1:40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86691787</v>
      </c>
      <c r="F52" s="22">
        <v>0</v>
      </c>
      <c r="G52" s="22">
        <v>9201221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95893008</v>
      </c>
      <c r="N52" s="22">
        <v>351621</v>
      </c>
      <c r="O52" s="22">
        <v>5039844</v>
      </c>
      <c r="P52" s="22">
        <v>20263891</v>
      </c>
      <c r="Q52" s="22">
        <v>2231990</v>
      </c>
      <c r="R52" s="22">
        <v>0</v>
      </c>
      <c r="S52" s="22">
        <v>2021826</v>
      </c>
      <c r="T52" s="22">
        <v>125802180</v>
      </c>
      <c r="U52" s="22">
        <v>59289119</v>
      </c>
      <c r="V52" s="22">
        <v>0</v>
      </c>
      <c r="W52" s="22">
        <v>2130155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61419274</v>
      </c>
      <c r="AD52" s="22">
        <v>1142241</v>
      </c>
      <c r="AE52" s="22">
        <v>9184248</v>
      </c>
      <c r="AF52" s="22">
        <v>0</v>
      </c>
      <c r="AG52" s="22">
        <v>0</v>
      </c>
      <c r="AH52" s="22">
        <v>1159565</v>
      </c>
      <c r="AI52" s="22">
        <v>72905328</v>
      </c>
      <c r="AJ52" s="22">
        <v>52896852</v>
      </c>
      <c r="AK52" s="22">
        <v>4118116</v>
      </c>
      <c r="AL52" s="22">
        <v>496687</v>
      </c>
      <c r="AM52" s="22">
        <v>48282049</v>
      </c>
      <c r="AN52" s="22">
        <v>0</v>
      </c>
    </row>
    <row r="53" spans="1:40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972424961</v>
      </c>
      <c r="F53" s="22">
        <v>0</v>
      </c>
      <c r="G53" s="22">
        <v>39685274</v>
      </c>
      <c r="H53" s="22">
        <v>34914229</v>
      </c>
      <c r="I53" s="22">
        <v>6073695</v>
      </c>
      <c r="J53" s="22">
        <v>0</v>
      </c>
      <c r="K53" s="22">
        <v>0</v>
      </c>
      <c r="L53" s="22">
        <v>0</v>
      </c>
      <c r="M53" s="22">
        <v>1053098159</v>
      </c>
      <c r="N53" s="22">
        <v>8590674</v>
      </c>
      <c r="O53" s="22">
        <v>33586359</v>
      </c>
      <c r="P53" s="22">
        <v>17349323</v>
      </c>
      <c r="Q53" s="22">
        <v>113486293</v>
      </c>
      <c r="R53" s="22">
        <v>9016017</v>
      </c>
      <c r="S53" s="22">
        <v>18867892</v>
      </c>
      <c r="T53" s="22">
        <v>1253994717</v>
      </c>
      <c r="U53" s="22">
        <v>838170232</v>
      </c>
      <c r="V53" s="22">
        <v>0</v>
      </c>
      <c r="W53" s="22">
        <v>12963020</v>
      </c>
      <c r="X53" s="22">
        <v>8182729</v>
      </c>
      <c r="Y53" s="22">
        <v>985074</v>
      </c>
      <c r="Z53" s="22">
        <v>0</v>
      </c>
      <c r="AA53" s="22">
        <v>0</v>
      </c>
      <c r="AB53" s="22">
        <v>0</v>
      </c>
      <c r="AC53" s="22">
        <v>860301055</v>
      </c>
      <c r="AD53" s="22">
        <v>10813232</v>
      </c>
      <c r="AE53" s="22">
        <v>10595958</v>
      </c>
      <c r="AF53" s="22">
        <v>0</v>
      </c>
      <c r="AG53" s="22">
        <v>4470071</v>
      </c>
      <c r="AH53" s="22">
        <v>9686973</v>
      </c>
      <c r="AI53" s="22">
        <v>895867289</v>
      </c>
      <c r="AJ53" s="22">
        <v>358127428</v>
      </c>
      <c r="AK53" s="22">
        <v>27634611</v>
      </c>
      <c r="AL53" s="22">
        <v>0</v>
      </c>
      <c r="AM53" s="22">
        <v>330492817</v>
      </c>
      <c r="AN53" s="22">
        <v>0</v>
      </c>
    </row>
    <row r="54" spans="1:40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121157118</v>
      </c>
      <c r="F54" s="22">
        <v>0</v>
      </c>
      <c r="G54" s="22">
        <v>21090393</v>
      </c>
      <c r="H54" s="22">
        <v>16668842</v>
      </c>
      <c r="I54" s="22">
        <v>0</v>
      </c>
      <c r="J54" s="22">
        <v>0</v>
      </c>
      <c r="K54" s="22">
        <v>0</v>
      </c>
      <c r="L54" s="22">
        <v>0</v>
      </c>
      <c r="M54" s="22">
        <v>158916353</v>
      </c>
      <c r="N54" s="22">
        <v>9454311</v>
      </c>
      <c r="O54" s="22">
        <v>36640810</v>
      </c>
      <c r="P54" s="22">
        <v>13877055</v>
      </c>
      <c r="Q54" s="22">
        <v>2747301</v>
      </c>
      <c r="R54" s="22">
        <v>2038532</v>
      </c>
      <c r="S54" s="22">
        <v>3601410</v>
      </c>
      <c r="T54" s="22">
        <v>227275772</v>
      </c>
      <c r="U54" s="22">
        <v>108161836</v>
      </c>
      <c r="V54" s="22">
        <v>0</v>
      </c>
      <c r="W54" s="22">
        <v>4180842</v>
      </c>
      <c r="X54" s="22">
        <v>3468866</v>
      </c>
      <c r="Y54" s="22">
        <v>0</v>
      </c>
      <c r="Z54" s="22">
        <v>0</v>
      </c>
      <c r="AA54" s="22">
        <v>0</v>
      </c>
      <c r="AB54" s="22">
        <v>0</v>
      </c>
      <c r="AC54" s="22">
        <v>115811544</v>
      </c>
      <c r="AD54" s="22">
        <v>22140592</v>
      </c>
      <c r="AE54" s="22">
        <v>8358570</v>
      </c>
      <c r="AF54" s="22">
        <v>0</v>
      </c>
      <c r="AG54" s="22">
        <v>1564803</v>
      </c>
      <c r="AH54" s="22">
        <v>2207401</v>
      </c>
      <c r="AI54" s="22">
        <v>150082910</v>
      </c>
      <c r="AJ54" s="22">
        <v>77192862</v>
      </c>
      <c r="AK54" s="22">
        <v>0</v>
      </c>
      <c r="AL54" s="22">
        <v>3331861</v>
      </c>
      <c r="AM54" s="22">
        <v>73861001</v>
      </c>
      <c r="AN54" s="22">
        <v>0</v>
      </c>
    </row>
    <row r="55" spans="1:40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333230397</v>
      </c>
      <c r="F55" s="22">
        <v>0</v>
      </c>
      <c r="G55" s="22">
        <v>33529254</v>
      </c>
      <c r="H55" s="22">
        <v>25722634</v>
      </c>
      <c r="I55" s="22">
        <v>5536854</v>
      </c>
      <c r="J55" s="22">
        <v>0</v>
      </c>
      <c r="K55" s="22">
        <v>0</v>
      </c>
      <c r="L55" s="22">
        <v>0</v>
      </c>
      <c r="M55" s="22">
        <v>398019139</v>
      </c>
      <c r="N55" s="22">
        <v>0</v>
      </c>
      <c r="O55" s="22">
        <v>5632289</v>
      </c>
      <c r="P55" s="22">
        <v>20635251</v>
      </c>
      <c r="Q55" s="22">
        <v>4612791</v>
      </c>
      <c r="R55" s="22">
        <v>286694</v>
      </c>
      <c r="S55" s="22">
        <v>5073334</v>
      </c>
      <c r="T55" s="22">
        <v>434259498</v>
      </c>
      <c r="U55" s="22">
        <v>262921064</v>
      </c>
      <c r="V55" s="22">
        <v>0</v>
      </c>
      <c r="W55" s="22">
        <v>6382423</v>
      </c>
      <c r="X55" s="22">
        <v>11592029</v>
      </c>
      <c r="Y55" s="22">
        <v>667709</v>
      </c>
      <c r="Z55" s="22">
        <v>0</v>
      </c>
      <c r="AA55" s="22">
        <v>0</v>
      </c>
      <c r="AB55" s="22">
        <v>0</v>
      </c>
      <c r="AC55" s="22">
        <v>281563225</v>
      </c>
      <c r="AD55" s="22">
        <v>3747029</v>
      </c>
      <c r="AE55" s="22">
        <v>9629338</v>
      </c>
      <c r="AF55" s="22">
        <v>0</v>
      </c>
      <c r="AG55" s="22">
        <v>105556</v>
      </c>
      <c r="AH55" s="22">
        <v>2524686</v>
      </c>
      <c r="AI55" s="22">
        <v>297569834</v>
      </c>
      <c r="AJ55" s="22">
        <v>136689664</v>
      </c>
      <c r="AK55" s="22">
        <v>18545016</v>
      </c>
      <c r="AL55" s="22">
        <v>1570696</v>
      </c>
      <c r="AM55" s="22">
        <v>118359512</v>
      </c>
      <c r="AN55" s="22">
        <v>1785560</v>
      </c>
    </row>
    <row r="56" spans="1:40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112512027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112512027</v>
      </c>
      <c r="N56" s="22">
        <v>1367512</v>
      </c>
      <c r="O56" s="22">
        <v>6695275</v>
      </c>
      <c r="P56" s="22">
        <v>14943042</v>
      </c>
      <c r="Q56" s="22">
        <v>3643204</v>
      </c>
      <c r="R56" s="22">
        <v>1044351</v>
      </c>
      <c r="S56" s="22">
        <v>4939975</v>
      </c>
      <c r="T56" s="22">
        <v>145145386</v>
      </c>
      <c r="U56" s="22">
        <v>94772778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94772778</v>
      </c>
      <c r="AD56" s="22">
        <v>1672944</v>
      </c>
      <c r="AE56" s="22">
        <v>8018859</v>
      </c>
      <c r="AF56" s="22">
        <v>0</v>
      </c>
      <c r="AG56" s="22">
        <v>562588</v>
      </c>
      <c r="AH56" s="22">
        <v>3713608</v>
      </c>
      <c r="AI56" s="22">
        <v>108740777</v>
      </c>
      <c r="AJ56" s="22">
        <v>36404609</v>
      </c>
      <c r="AK56" s="22">
        <v>0</v>
      </c>
      <c r="AL56" s="22">
        <v>2904358</v>
      </c>
      <c r="AM56" s="22">
        <v>33500251</v>
      </c>
      <c r="AN56" s="22">
        <v>0</v>
      </c>
    </row>
    <row r="57" spans="1:40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430440402</v>
      </c>
      <c r="F57" s="22">
        <v>0</v>
      </c>
      <c r="G57" s="22">
        <v>3308421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433748823</v>
      </c>
      <c r="N57" s="22">
        <v>1147133</v>
      </c>
      <c r="O57" s="22">
        <v>20444210</v>
      </c>
      <c r="P57" s="22">
        <v>25549920</v>
      </c>
      <c r="Q57" s="22">
        <v>16718629</v>
      </c>
      <c r="R57" s="22">
        <v>5042112</v>
      </c>
      <c r="S57" s="22">
        <v>8177022</v>
      </c>
      <c r="T57" s="22">
        <v>510827849</v>
      </c>
      <c r="U57" s="22">
        <v>324666627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324666627</v>
      </c>
      <c r="AD57" s="22">
        <v>6826449</v>
      </c>
      <c r="AE57" s="22">
        <v>10199005</v>
      </c>
      <c r="AF57" s="22">
        <v>0</v>
      </c>
      <c r="AG57" s="22">
        <v>2553874</v>
      </c>
      <c r="AH57" s="22">
        <v>4997453</v>
      </c>
      <c r="AI57" s="22">
        <v>349243408</v>
      </c>
      <c r="AJ57" s="22">
        <v>161584441</v>
      </c>
      <c r="AK57" s="22">
        <v>6536600</v>
      </c>
      <c r="AL57" s="22">
        <v>980618</v>
      </c>
      <c r="AM57" s="22">
        <v>154067223</v>
      </c>
      <c r="AN57" s="22">
        <v>0</v>
      </c>
    </row>
    <row r="58" spans="1:40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153347428</v>
      </c>
      <c r="F58" s="22">
        <v>0</v>
      </c>
      <c r="G58" s="22">
        <v>62921230</v>
      </c>
      <c r="H58" s="22">
        <v>11846656</v>
      </c>
      <c r="I58" s="22">
        <v>16163067</v>
      </c>
      <c r="J58" s="22">
        <v>57748</v>
      </c>
      <c r="K58" s="22">
        <v>323657</v>
      </c>
      <c r="L58" s="22">
        <v>0</v>
      </c>
      <c r="M58" s="22">
        <v>244659786</v>
      </c>
      <c r="N58" s="22">
        <v>21478392</v>
      </c>
      <c r="O58" s="22">
        <v>22814963</v>
      </c>
      <c r="P58" s="22">
        <v>14136660</v>
      </c>
      <c r="Q58" s="22">
        <v>5373373</v>
      </c>
      <c r="R58" s="22">
        <v>3032088</v>
      </c>
      <c r="S58" s="22">
        <v>10113696</v>
      </c>
      <c r="T58" s="22">
        <v>321608958</v>
      </c>
      <c r="U58" s="22">
        <v>79472651</v>
      </c>
      <c r="V58" s="22">
        <v>0</v>
      </c>
      <c r="W58" s="22">
        <v>9588450</v>
      </c>
      <c r="X58" s="22">
        <v>2908811</v>
      </c>
      <c r="Y58" s="22">
        <v>2525504</v>
      </c>
      <c r="Z58" s="22">
        <v>3850</v>
      </c>
      <c r="AA58" s="22">
        <v>89211</v>
      </c>
      <c r="AB58" s="22">
        <v>0</v>
      </c>
      <c r="AC58" s="22">
        <v>94588477</v>
      </c>
      <c r="AD58" s="22">
        <v>4009462</v>
      </c>
      <c r="AE58" s="22">
        <v>6804675</v>
      </c>
      <c r="AF58" s="22">
        <v>0</v>
      </c>
      <c r="AG58" s="22">
        <v>1711116</v>
      </c>
      <c r="AH58" s="22">
        <v>4794507</v>
      </c>
      <c r="AI58" s="22">
        <v>111908237</v>
      </c>
      <c r="AJ58" s="22">
        <v>209700721</v>
      </c>
      <c r="AK58" s="22">
        <v>2875979</v>
      </c>
      <c r="AL58" s="22">
        <v>734290</v>
      </c>
      <c r="AM58" s="22">
        <v>206090452</v>
      </c>
      <c r="AN58" s="22"/>
    </row>
    <row r="59" spans="1:40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118973280</v>
      </c>
      <c r="F59" s="22">
        <v>0</v>
      </c>
      <c r="G59" s="22">
        <v>28631330</v>
      </c>
      <c r="H59" s="22">
        <v>2037971</v>
      </c>
      <c r="I59" s="22">
        <v>0</v>
      </c>
      <c r="J59" s="22">
        <v>0</v>
      </c>
      <c r="K59" s="22">
        <v>0</v>
      </c>
      <c r="L59" s="22">
        <v>0</v>
      </c>
      <c r="M59" s="22">
        <v>149642581</v>
      </c>
      <c r="N59" s="22">
        <v>150785</v>
      </c>
      <c r="O59" s="22">
        <v>5113212</v>
      </c>
      <c r="P59" s="22">
        <v>8948618</v>
      </c>
      <c r="Q59" s="22">
        <v>1013296</v>
      </c>
      <c r="R59" s="22">
        <v>0</v>
      </c>
      <c r="S59" s="22">
        <v>3576675</v>
      </c>
      <c r="T59" s="22">
        <v>168445167</v>
      </c>
      <c r="U59" s="22">
        <v>35270060</v>
      </c>
      <c r="V59" s="22">
        <v>0</v>
      </c>
      <c r="W59" s="22">
        <v>9371235</v>
      </c>
      <c r="X59" s="22">
        <v>1025801</v>
      </c>
      <c r="Y59" s="22">
        <v>0</v>
      </c>
      <c r="Z59" s="22">
        <v>0</v>
      </c>
      <c r="AA59" s="22">
        <v>0</v>
      </c>
      <c r="AB59" s="22">
        <v>0</v>
      </c>
      <c r="AC59" s="22">
        <v>45667096</v>
      </c>
      <c r="AD59" s="22">
        <v>2645654</v>
      </c>
      <c r="AE59" s="22">
        <v>4866308</v>
      </c>
      <c r="AF59" s="22">
        <v>0</v>
      </c>
      <c r="AG59" s="22">
        <v>0</v>
      </c>
      <c r="AH59" s="22">
        <v>2172291</v>
      </c>
      <c r="AI59" s="22">
        <v>55351349</v>
      </c>
      <c r="AJ59" s="22">
        <v>113093818</v>
      </c>
      <c r="AK59" s="22">
        <v>16632179</v>
      </c>
      <c r="AL59" s="22">
        <v>0</v>
      </c>
      <c r="AM59" s="22">
        <v>96461639</v>
      </c>
      <c r="AN59" s="22">
        <v>0</v>
      </c>
    </row>
    <row r="60" spans="1:40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149619278</v>
      </c>
      <c r="F60" s="22">
        <v>0</v>
      </c>
      <c r="G60" s="22">
        <v>14960395</v>
      </c>
      <c r="H60" s="22">
        <v>30299766</v>
      </c>
      <c r="I60" s="22">
        <v>4997450</v>
      </c>
      <c r="J60" s="22">
        <v>0</v>
      </c>
      <c r="K60" s="22">
        <v>0</v>
      </c>
      <c r="L60" s="22">
        <v>0</v>
      </c>
      <c r="M60" s="22">
        <v>199876889</v>
      </c>
      <c r="N60" s="22">
        <v>2631744</v>
      </c>
      <c r="O60" s="22">
        <v>40536685</v>
      </c>
      <c r="P60" s="22">
        <v>9867257</v>
      </c>
      <c r="Q60" s="22">
        <v>6837291</v>
      </c>
      <c r="R60" s="22">
        <v>34958332</v>
      </c>
      <c r="S60" s="22">
        <v>5443463</v>
      </c>
      <c r="T60" s="22">
        <v>300151661</v>
      </c>
      <c r="U60" s="22">
        <v>105075323</v>
      </c>
      <c r="V60" s="22">
        <v>0</v>
      </c>
      <c r="W60" s="22">
        <v>11665380</v>
      </c>
      <c r="X60" s="22">
        <v>3387307</v>
      </c>
      <c r="Y60" s="22">
        <v>800305</v>
      </c>
      <c r="Z60" s="22">
        <v>0</v>
      </c>
      <c r="AA60" s="22">
        <v>0</v>
      </c>
      <c r="AB60" s="22">
        <v>0</v>
      </c>
      <c r="AC60" s="22">
        <v>120928315</v>
      </c>
      <c r="AD60" s="22">
        <v>7727703</v>
      </c>
      <c r="AE60" s="22">
        <v>6386864</v>
      </c>
      <c r="AF60" s="22">
        <v>0</v>
      </c>
      <c r="AG60" s="22">
        <v>10591482</v>
      </c>
      <c r="AH60" s="22">
        <v>3701627</v>
      </c>
      <c r="AI60" s="22">
        <v>149335991</v>
      </c>
      <c r="AJ60" s="22">
        <v>150815670</v>
      </c>
      <c r="AK60" s="22">
        <v>534954</v>
      </c>
      <c r="AL60" s="22">
        <v>14434312</v>
      </c>
      <c r="AM60" s="22">
        <v>135846404</v>
      </c>
      <c r="AN60" s="22">
        <v>0</v>
      </c>
    </row>
    <row r="61" spans="1:40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352334232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352334232</v>
      </c>
      <c r="N61" s="22">
        <v>15826811</v>
      </c>
      <c r="O61" s="22">
        <v>124269165</v>
      </c>
      <c r="P61" s="22">
        <v>32999225</v>
      </c>
      <c r="Q61" s="22">
        <v>7304035</v>
      </c>
      <c r="R61" s="22">
        <v>5930835</v>
      </c>
      <c r="S61" s="22">
        <v>13750647</v>
      </c>
      <c r="T61" s="22">
        <v>552414950</v>
      </c>
      <c r="U61" s="22">
        <v>189266310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189266310</v>
      </c>
      <c r="AD61" s="22">
        <v>34030563</v>
      </c>
      <c r="AE61" s="22">
        <v>20278910</v>
      </c>
      <c r="AF61" s="22">
        <v>0</v>
      </c>
      <c r="AG61" s="22">
        <v>1230835</v>
      </c>
      <c r="AH61" s="22">
        <v>8985825</v>
      </c>
      <c r="AI61" s="22">
        <v>253792443</v>
      </c>
      <c r="AJ61" s="22">
        <v>298622507</v>
      </c>
      <c r="AK61" s="22">
        <v>38985620</v>
      </c>
      <c r="AL61" s="22">
        <v>3883674</v>
      </c>
      <c r="AM61" s="22">
        <v>255753213</v>
      </c>
      <c r="AN61" s="22">
        <v>0</v>
      </c>
    </row>
    <row r="62" spans="1:40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45353391</v>
      </c>
      <c r="F62" s="22">
        <v>0</v>
      </c>
      <c r="G62" s="22">
        <v>11166344</v>
      </c>
      <c r="H62" s="22">
        <v>762578</v>
      </c>
      <c r="I62" s="22">
        <v>0</v>
      </c>
      <c r="J62" s="22">
        <v>0</v>
      </c>
      <c r="K62" s="22">
        <v>0</v>
      </c>
      <c r="L62" s="22">
        <v>0</v>
      </c>
      <c r="M62" s="22">
        <v>57282313</v>
      </c>
      <c r="N62" s="22">
        <v>2230202</v>
      </c>
      <c r="O62" s="22">
        <v>5804477</v>
      </c>
      <c r="P62" s="22">
        <v>14208190</v>
      </c>
      <c r="Q62" s="22">
        <v>895719</v>
      </c>
      <c r="R62" s="22">
        <v>784917</v>
      </c>
      <c r="S62" s="22">
        <v>6454517</v>
      </c>
      <c r="T62" s="22">
        <v>87660335</v>
      </c>
      <c r="U62" s="22">
        <v>24866762</v>
      </c>
      <c r="V62" s="22">
        <v>0</v>
      </c>
      <c r="W62" s="22">
        <v>3318973</v>
      </c>
      <c r="X62" s="22">
        <v>761967</v>
      </c>
      <c r="Y62" s="22">
        <v>0</v>
      </c>
      <c r="Z62" s="22">
        <v>0</v>
      </c>
      <c r="AA62" s="22">
        <v>0</v>
      </c>
      <c r="AB62" s="22">
        <v>0</v>
      </c>
      <c r="AC62" s="22">
        <v>28947702</v>
      </c>
      <c r="AD62" s="22">
        <v>1766182</v>
      </c>
      <c r="AE62" s="22">
        <v>5522084</v>
      </c>
      <c r="AF62" s="22">
        <v>0</v>
      </c>
      <c r="AG62" s="22">
        <v>526213</v>
      </c>
      <c r="AH62" s="22">
        <v>3856458</v>
      </c>
      <c r="AI62" s="22">
        <v>40618639</v>
      </c>
      <c r="AJ62" s="22">
        <v>47041696</v>
      </c>
      <c r="AK62" s="22">
        <v>0</v>
      </c>
      <c r="AL62" s="22">
        <v>750000</v>
      </c>
      <c r="AM62" s="22">
        <v>46291696</v>
      </c>
      <c r="AN62" s="22">
        <v>0</v>
      </c>
    </row>
    <row r="63" spans="1:40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481522189</v>
      </c>
      <c r="F63" s="22">
        <v>0</v>
      </c>
      <c r="G63" s="22">
        <v>53616410</v>
      </c>
      <c r="H63" s="22">
        <v>59871009</v>
      </c>
      <c r="I63" s="22">
        <v>52783603</v>
      </c>
      <c r="J63" s="22">
        <v>0</v>
      </c>
      <c r="K63" s="22">
        <v>0</v>
      </c>
      <c r="L63" s="22">
        <v>0</v>
      </c>
      <c r="M63" s="22">
        <v>647793211</v>
      </c>
      <c r="N63" s="22">
        <v>19379404</v>
      </c>
      <c r="O63" s="22">
        <v>70966546</v>
      </c>
      <c r="P63" s="22">
        <v>32908150</v>
      </c>
      <c r="Q63" s="22">
        <v>166330524</v>
      </c>
      <c r="R63" s="22">
        <v>16406630</v>
      </c>
      <c r="S63" s="22">
        <v>22142393</v>
      </c>
      <c r="T63" s="22">
        <v>975926858</v>
      </c>
      <c r="U63" s="22">
        <v>312725049</v>
      </c>
      <c r="V63" s="22">
        <v>0</v>
      </c>
      <c r="W63" s="22">
        <v>11975675</v>
      </c>
      <c r="X63" s="22">
        <v>11030722</v>
      </c>
      <c r="Y63" s="22">
        <v>6631036</v>
      </c>
      <c r="Z63" s="22">
        <v>0</v>
      </c>
      <c r="AA63" s="22">
        <v>0</v>
      </c>
      <c r="AB63" s="22">
        <v>0</v>
      </c>
      <c r="AC63" s="22">
        <v>342362482</v>
      </c>
      <c r="AD63" s="22">
        <v>18761058</v>
      </c>
      <c r="AE63" s="22">
        <v>16549155</v>
      </c>
      <c r="AF63" s="22">
        <v>0</v>
      </c>
      <c r="AG63" s="22">
        <v>6046889</v>
      </c>
      <c r="AH63" s="22">
        <v>10424587</v>
      </c>
      <c r="AI63" s="22">
        <v>394144171</v>
      </c>
      <c r="AJ63" s="22">
        <v>581782687</v>
      </c>
      <c r="AK63" s="22">
        <v>39792932</v>
      </c>
      <c r="AL63" s="22">
        <v>5524080</v>
      </c>
      <c r="AM63" s="22">
        <v>536465675</v>
      </c>
      <c r="AN63" s="22">
        <v>0</v>
      </c>
    </row>
    <row r="64" spans="1:40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13100093</v>
      </c>
      <c r="F64" s="22">
        <v>0</v>
      </c>
      <c r="G64" s="22">
        <v>698747</v>
      </c>
      <c r="H64" s="22">
        <v>264525</v>
      </c>
      <c r="I64" s="22">
        <v>500856</v>
      </c>
      <c r="J64" s="22">
        <v>0</v>
      </c>
      <c r="K64" s="22">
        <v>0</v>
      </c>
      <c r="L64" s="22">
        <v>0</v>
      </c>
      <c r="M64" s="22">
        <v>14564221</v>
      </c>
      <c r="N64" s="22">
        <v>0</v>
      </c>
      <c r="O64" s="22">
        <v>3538348</v>
      </c>
      <c r="P64" s="22">
        <v>5369726</v>
      </c>
      <c r="Q64" s="22">
        <v>710218</v>
      </c>
      <c r="R64" s="22">
        <v>472099</v>
      </c>
      <c r="S64" s="22">
        <v>2300952</v>
      </c>
      <c r="T64" s="22">
        <v>26955564</v>
      </c>
      <c r="U64" s="22">
        <v>4138588</v>
      </c>
      <c r="V64" s="22">
        <v>0</v>
      </c>
      <c r="W64" s="22">
        <v>301769</v>
      </c>
      <c r="X64" s="22">
        <v>217911</v>
      </c>
      <c r="Y64" s="22">
        <v>305992</v>
      </c>
      <c r="Z64" s="22">
        <v>0</v>
      </c>
      <c r="AA64" s="22">
        <v>0</v>
      </c>
      <c r="AB64" s="22">
        <v>0</v>
      </c>
      <c r="AC64" s="22">
        <v>4964260</v>
      </c>
      <c r="AD64" s="22">
        <v>1085618</v>
      </c>
      <c r="AE64" s="22">
        <v>2859458</v>
      </c>
      <c r="AF64" s="22">
        <v>0</v>
      </c>
      <c r="AG64" s="22">
        <v>287583</v>
      </c>
      <c r="AH64" s="22">
        <v>1094876</v>
      </c>
      <c r="AI64" s="22">
        <v>10291795</v>
      </c>
      <c r="AJ64" s="22">
        <v>16663769</v>
      </c>
      <c r="AK64" s="22">
        <v>0</v>
      </c>
      <c r="AL64" s="22">
        <v>0</v>
      </c>
      <c r="AM64" s="22">
        <v>16663769</v>
      </c>
      <c r="AN64" s="22">
        <v>0</v>
      </c>
    </row>
    <row r="65" spans="1:40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176571311</v>
      </c>
      <c r="F65" s="22">
        <v>0</v>
      </c>
      <c r="G65" s="22">
        <v>33390410</v>
      </c>
      <c r="H65" s="22">
        <v>13943395</v>
      </c>
      <c r="I65" s="22">
        <v>0</v>
      </c>
      <c r="J65" s="22">
        <v>0</v>
      </c>
      <c r="K65" s="22">
        <v>0</v>
      </c>
      <c r="L65" s="22">
        <v>0</v>
      </c>
      <c r="M65" s="22">
        <v>223905116</v>
      </c>
      <c r="N65" s="22">
        <v>3268340</v>
      </c>
      <c r="O65" s="22">
        <v>8019401</v>
      </c>
      <c r="P65" s="22">
        <v>11902468</v>
      </c>
      <c r="Q65" s="22">
        <v>4053148</v>
      </c>
      <c r="R65" s="22">
        <v>516607</v>
      </c>
      <c r="S65" s="22">
        <v>2348416</v>
      </c>
      <c r="T65" s="22">
        <v>254013496</v>
      </c>
      <c r="U65" s="22">
        <v>152555943</v>
      </c>
      <c r="V65" s="22">
        <v>0</v>
      </c>
      <c r="W65" s="22">
        <v>4635033</v>
      </c>
      <c r="X65" s="22">
        <v>2792839</v>
      </c>
      <c r="Y65" s="22">
        <v>0</v>
      </c>
      <c r="Z65" s="22">
        <v>0</v>
      </c>
      <c r="AA65" s="22">
        <v>0</v>
      </c>
      <c r="AB65" s="22">
        <v>0</v>
      </c>
      <c r="AC65" s="22">
        <v>159983815</v>
      </c>
      <c r="AD65" s="22">
        <v>2722757</v>
      </c>
      <c r="AE65" s="22">
        <v>8371699</v>
      </c>
      <c r="AF65" s="22">
        <v>0</v>
      </c>
      <c r="AG65" s="22">
        <v>159197</v>
      </c>
      <c r="AH65" s="22">
        <v>1743655</v>
      </c>
      <c r="AI65" s="22">
        <v>172981123</v>
      </c>
      <c r="AJ65" s="22">
        <v>81032373</v>
      </c>
      <c r="AK65" s="22">
        <v>1148377</v>
      </c>
      <c r="AL65" s="22">
        <v>1528760</v>
      </c>
      <c r="AM65" s="22">
        <v>78355236</v>
      </c>
      <c r="AN65" s="22">
        <v>0</v>
      </c>
    </row>
    <row r="66" spans="1:40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134559283</v>
      </c>
      <c r="F66" s="22">
        <v>0</v>
      </c>
      <c r="G66" s="22">
        <v>0</v>
      </c>
      <c r="H66" s="22">
        <v>0</v>
      </c>
      <c r="I66" s="22">
        <v>0</v>
      </c>
      <c r="J66" s="22">
        <v>655104</v>
      </c>
      <c r="K66" s="22">
        <v>0</v>
      </c>
      <c r="L66" s="22">
        <v>0</v>
      </c>
      <c r="M66" s="22">
        <v>135214387</v>
      </c>
      <c r="N66" s="22">
        <v>1226482</v>
      </c>
      <c r="O66" s="22">
        <v>8320489</v>
      </c>
      <c r="P66" s="22">
        <v>17091561</v>
      </c>
      <c r="Q66" s="22">
        <v>2283420</v>
      </c>
      <c r="R66" s="22">
        <v>0</v>
      </c>
      <c r="S66" s="22">
        <v>4997684</v>
      </c>
      <c r="T66" s="22">
        <v>169134023</v>
      </c>
      <c r="U66" s="22">
        <v>57449848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57449848</v>
      </c>
      <c r="AD66" s="22">
        <v>2308967</v>
      </c>
      <c r="AE66" s="22">
        <v>4973597</v>
      </c>
      <c r="AF66" s="22">
        <v>0</v>
      </c>
      <c r="AG66" s="22">
        <v>0</v>
      </c>
      <c r="AH66" s="22">
        <v>2790755</v>
      </c>
      <c r="AI66" s="22">
        <v>67523167</v>
      </c>
      <c r="AJ66" s="22">
        <v>101610856</v>
      </c>
      <c r="AK66" s="22">
        <v>0</v>
      </c>
      <c r="AL66" s="22">
        <v>320428</v>
      </c>
      <c r="AM66" s="22">
        <v>101290428</v>
      </c>
      <c r="AN66" s="22"/>
    </row>
    <row r="67" spans="1:40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245055361</v>
      </c>
      <c r="F67" s="22">
        <v>0</v>
      </c>
      <c r="G67" s="22">
        <v>2159432</v>
      </c>
      <c r="H67" s="22">
        <v>907379</v>
      </c>
      <c r="I67" s="22">
        <v>0</v>
      </c>
      <c r="J67" s="22">
        <v>0</v>
      </c>
      <c r="K67" s="22">
        <v>0</v>
      </c>
      <c r="L67" s="22">
        <v>0</v>
      </c>
      <c r="M67" s="22">
        <v>248122172</v>
      </c>
      <c r="N67" s="22">
        <v>409801</v>
      </c>
      <c r="O67" s="22">
        <v>12884926</v>
      </c>
      <c r="P67" s="22">
        <v>21978058</v>
      </c>
      <c r="Q67" s="22">
        <v>260426</v>
      </c>
      <c r="R67" s="22">
        <v>0</v>
      </c>
      <c r="S67" s="22">
        <v>10765228</v>
      </c>
      <c r="T67" s="22">
        <v>294420611</v>
      </c>
      <c r="U67" s="22">
        <v>116395703</v>
      </c>
      <c r="V67" s="22">
        <v>0</v>
      </c>
      <c r="W67" s="22">
        <v>525707</v>
      </c>
      <c r="X67" s="22">
        <v>441201</v>
      </c>
      <c r="Y67" s="22">
        <v>0</v>
      </c>
      <c r="Z67" s="22">
        <v>0</v>
      </c>
      <c r="AA67" s="22">
        <v>0</v>
      </c>
      <c r="AB67" s="22">
        <v>0</v>
      </c>
      <c r="AC67" s="22">
        <v>117362611</v>
      </c>
      <c r="AD67" s="22">
        <v>2762571</v>
      </c>
      <c r="AE67" s="22">
        <v>7305460</v>
      </c>
      <c r="AF67" s="22">
        <v>0</v>
      </c>
      <c r="AG67" s="22">
        <v>0</v>
      </c>
      <c r="AH67" s="22">
        <v>5152319</v>
      </c>
      <c r="AI67" s="22">
        <v>132582961</v>
      </c>
      <c r="AJ67" s="22">
        <v>161837650</v>
      </c>
      <c r="AK67" s="22">
        <v>0</v>
      </c>
      <c r="AL67" s="22">
        <v>1937635</v>
      </c>
      <c r="AM67" s="22">
        <v>159900015</v>
      </c>
      <c r="AN67" s="22">
        <v>0</v>
      </c>
    </row>
    <row r="68" spans="1:40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12557123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12557123</v>
      </c>
      <c r="N68" s="22">
        <v>0</v>
      </c>
      <c r="O68" s="22">
        <v>1622069</v>
      </c>
      <c r="P68" s="22">
        <v>2696237</v>
      </c>
      <c r="Q68" s="22">
        <v>423258</v>
      </c>
      <c r="R68" s="22">
        <v>31640</v>
      </c>
      <c r="S68" s="22">
        <v>571824</v>
      </c>
      <c r="T68" s="22">
        <v>17902151</v>
      </c>
      <c r="U68" s="22">
        <v>5969449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5969449</v>
      </c>
      <c r="AD68" s="22">
        <v>614919</v>
      </c>
      <c r="AE68" s="22">
        <v>446607</v>
      </c>
      <c r="AF68" s="22">
        <v>0</v>
      </c>
      <c r="AG68" s="22">
        <v>28986</v>
      </c>
      <c r="AH68" s="22">
        <v>147127</v>
      </c>
      <c r="AI68" s="22">
        <v>7207088</v>
      </c>
      <c r="AJ68" s="22">
        <v>10695063</v>
      </c>
      <c r="AK68" s="22">
        <v>0</v>
      </c>
      <c r="AL68" s="22">
        <v>0</v>
      </c>
      <c r="AM68" s="22">
        <v>10695063</v>
      </c>
      <c r="AN68" s="22">
        <v>0</v>
      </c>
    </row>
    <row r="69" spans="1:40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1143762448</v>
      </c>
      <c r="F69" s="22">
        <v>0</v>
      </c>
      <c r="G69" s="22">
        <v>45975019</v>
      </c>
      <c r="H69" s="22">
        <v>24888547</v>
      </c>
      <c r="I69" s="22">
        <v>20132979</v>
      </c>
      <c r="J69" s="22">
        <v>31812359</v>
      </c>
      <c r="K69" s="22">
        <v>0</v>
      </c>
      <c r="L69" s="22">
        <v>0</v>
      </c>
      <c r="M69" s="22">
        <v>1266571352</v>
      </c>
      <c r="N69" s="22">
        <v>0</v>
      </c>
      <c r="O69" s="22">
        <v>24405222</v>
      </c>
      <c r="P69" s="22">
        <v>8381148</v>
      </c>
      <c r="Q69" s="22">
        <v>46990285</v>
      </c>
      <c r="R69" s="22">
        <v>14521718</v>
      </c>
      <c r="S69" s="22">
        <v>14973276</v>
      </c>
      <c r="T69" s="22">
        <v>1375843001</v>
      </c>
      <c r="U69" s="22">
        <v>731019996</v>
      </c>
      <c r="V69" s="22">
        <v>0</v>
      </c>
      <c r="W69" s="22">
        <v>8476675</v>
      </c>
      <c r="X69" s="22">
        <v>5435879</v>
      </c>
      <c r="Y69" s="22">
        <v>2280774</v>
      </c>
      <c r="Z69" s="22">
        <v>648228</v>
      </c>
      <c r="AA69" s="22">
        <v>0</v>
      </c>
      <c r="AB69" s="22">
        <v>0</v>
      </c>
      <c r="AC69" s="22">
        <v>747861552</v>
      </c>
      <c r="AD69" s="22">
        <v>8450769</v>
      </c>
      <c r="AE69" s="22">
        <v>5629924</v>
      </c>
      <c r="AF69" s="22">
        <v>0</v>
      </c>
      <c r="AG69" s="22">
        <v>8056038</v>
      </c>
      <c r="AH69" s="22">
        <v>7999302</v>
      </c>
      <c r="AI69" s="22">
        <v>777997585</v>
      </c>
      <c r="AJ69" s="22">
        <v>597845416</v>
      </c>
      <c r="AK69" s="22">
        <v>21105098</v>
      </c>
      <c r="AL69" s="22">
        <v>17947064</v>
      </c>
      <c r="AM69" s="22">
        <v>558793254</v>
      </c>
      <c r="AN69" s="22">
        <v>0</v>
      </c>
    </row>
    <row r="70" spans="1:40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767708340</v>
      </c>
      <c r="F70" s="22">
        <v>0</v>
      </c>
      <c r="G70" s="22">
        <v>127615372</v>
      </c>
      <c r="H70" s="22">
        <v>145580920</v>
      </c>
      <c r="I70" s="22">
        <v>103099116</v>
      </c>
      <c r="J70" s="22">
        <v>0</v>
      </c>
      <c r="K70" s="22">
        <v>0</v>
      </c>
      <c r="L70" s="22">
        <v>0</v>
      </c>
      <c r="M70" s="22">
        <v>1144003748</v>
      </c>
      <c r="N70" s="22">
        <v>3563747</v>
      </c>
      <c r="O70" s="22">
        <v>84165171</v>
      </c>
      <c r="P70" s="22">
        <v>22584118</v>
      </c>
      <c r="Q70" s="22">
        <v>164009876</v>
      </c>
      <c r="R70" s="22">
        <v>13510898</v>
      </c>
      <c r="S70" s="22">
        <v>19741646</v>
      </c>
      <c r="T70" s="22">
        <v>1451579204</v>
      </c>
      <c r="U70" s="22">
        <v>582551958</v>
      </c>
      <c r="V70" s="22">
        <v>0</v>
      </c>
      <c r="W70" s="22">
        <v>20059202</v>
      </c>
      <c r="X70" s="22">
        <v>34841197</v>
      </c>
      <c r="Y70" s="22">
        <v>9052587</v>
      </c>
      <c r="Z70" s="22">
        <v>0</v>
      </c>
      <c r="AA70" s="22">
        <v>0</v>
      </c>
      <c r="AB70" s="22">
        <v>0</v>
      </c>
      <c r="AC70" s="22">
        <v>646504944</v>
      </c>
      <c r="AD70" s="22">
        <v>21678136</v>
      </c>
      <c r="AE70" s="22">
        <v>16716597</v>
      </c>
      <c r="AF70" s="22">
        <v>0</v>
      </c>
      <c r="AG70" s="22">
        <v>3458608</v>
      </c>
      <c r="AH70" s="22">
        <v>12173317</v>
      </c>
      <c r="AI70" s="22">
        <v>700531602</v>
      </c>
      <c r="AJ70" s="22">
        <v>751047602</v>
      </c>
      <c r="AK70" s="22">
        <v>49795970</v>
      </c>
      <c r="AL70" s="22">
        <v>3869164</v>
      </c>
      <c r="AM70" s="22">
        <v>718543468</v>
      </c>
      <c r="AN70" s="22">
        <v>21161000</v>
      </c>
    </row>
    <row r="71" spans="1:40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143603324</v>
      </c>
      <c r="F71" s="22">
        <v>0</v>
      </c>
      <c r="G71" s="22">
        <v>76911055</v>
      </c>
      <c r="H71" s="22">
        <v>1571398</v>
      </c>
      <c r="I71" s="22">
        <v>0</v>
      </c>
      <c r="J71" s="22">
        <v>3075437</v>
      </c>
      <c r="K71" s="22">
        <v>0</v>
      </c>
      <c r="L71" s="22">
        <v>0</v>
      </c>
      <c r="M71" s="22">
        <v>225161214</v>
      </c>
      <c r="N71" s="22">
        <v>0</v>
      </c>
      <c r="O71" s="22">
        <v>33013532</v>
      </c>
      <c r="P71" s="22">
        <v>15363574</v>
      </c>
      <c r="Q71" s="22">
        <v>2665164</v>
      </c>
      <c r="R71" s="22">
        <v>6796795</v>
      </c>
      <c r="S71" s="22">
        <v>1371869</v>
      </c>
      <c r="T71" s="22">
        <v>284372148</v>
      </c>
      <c r="U71" s="22">
        <v>56498087</v>
      </c>
      <c r="V71" s="22">
        <v>0</v>
      </c>
      <c r="W71" s="22">
        <v>5844793</v>
      </c>
      <c r="X71" s="22">
        <v>665285</v>
      </c>
      <c r="Y71" s="22">
        <v>0</v>
      </c>
      <c r="Z71" s="22">
        <v>522825</v>
      </c>
      <c r="AA71" s="22">
        <v>0</v>
      </c>
      <c r="AB71" s="22">
        <v>0</v>
      </c>
      <c r="AC71" s="22">
        <v>63530990</v>
      </c>
      <c r="AD71" s="22">
        <v>5083335</v>
      </c>
      <c r="AE71" s="22">
        <v>7643307</v>
      </c>
      <c r="AF71" s="22">
        <v>0</v>
      </c>
      <c r="AG71" s="22">
        <v>1582561</v>
      </c>
      <c r="AH71" s="22">
        <v>862541</v>
      </c>
      <c r="AI71" s="22">
        <v>78702734</v>
      </c>
      <c r="AJ71" s="22">
        <v>205669414</v>
      </c>
      <c r="AK71" s="22">
        <v>0</v>
      </c>
      <c r="AL71" s="22">
        <v>117327</v>
      </c>
      <c r="AM71" s="22">
        <v>205552087</v>
      </c>
      <c r="AN71" s="22">
        <v>0</v>
      </c>
    </row>
    <row r="72" spans="1:40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40796962</v>
      </c>
      <c r="F72" s="22">
        <v>0</v>
      </c>
      <c r="G72" s="22">
        <v>4006726</v>
      </c>
      <c r="H72" s="22">
        <v>876979</v>
      </c>
      <c r="I72" s="22">
        <v>0</v>
      </c>
      <c r="J72" s="22">
        <v>0</v>
      </c>
      <c r="K72" s="22">
        <v>0</v>
      </c>
      <c r="L72" s="22">
        <v>6853503</v>
      </c>
      <c r="M72" s="22">
        <v>52534170</v>
      </c>
      <c r="N72" s="22">
        <v>612837</v>
      </c>
      <c r="O72" s="22">
        <v>5603734</v>
      </c>
      <c r="P72" s="22">
        <v>14340465</v>
      </c>
      <c r="Q72" s="22">
        <v>7457815</v>
      </c>
      <c r="R72" s="22">
        <v>2224641</v>
      </c>
      <c r="S72" s="22">
        <v>7020681</v>
      </c>
      <c r="T72" s="22">
        <v>89794343</v>
      </c>
      <c r="U72" s="22">
        <v>26735736</v>
      </c>
      <c r="V72" s="22">
        <v>0</v>
      </c>
      <c r="W72" s="22">
        <v>1357756</v>
      </c>
      <c r="X72" s="22">
        <v>722487</v>
      </c>
      <c r="Y72" s="22">
        <v>0</v>
      </c>
      <c r="Z72" s="22">
        <v>0</v>
      </c>
      <c r="AA72" s="22">
        <v>0</v>
      </c>
      <c r="AB72" s="22">
        <v>5887468</v>
      </c>
      <c r="AC72" s="22">
        <v>34703447</v>
      </c>
      <c r="AD72" s="22">
        <v>2068274</v>
      </c>
      <c r="AE72" s="22">
        <v>8243498</v>
      </c>
      <c r="AF72" s="22">
        <v>0</v>
      </c>
      <c r="AG72" s="22">
        <v>1224357</v>
      </c>
      <c r="AH72" s="22">
        <v>4612810</v>
      </c>
      <c r="AI72" s="22">
        <v>50852386</v>
      </c>
      <c r="AJ72" s="22">
        <v>38941957</v>
      </c>
      <c r="AK72" s="22">
        <v>0</v>
      </c>
      <c r="AL72" s="22">
        <v>1803197</v>
      </c>
      <c r="AM72" s="22">
        <v>37138760</v>
      </c>
      <c r="AN72" s="22"/>
    </row>
    <row r="73" spans="1:40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98493276</v>
      </c>
      <c r="F73" s="22">
        <v>0</v>
      </c>
      <c r="G73" s="22">
        <v>838694</v>
      </c>
      <c r="H73" s="22">
        <v>1326934</v>
      </c>
      <c r="I73" s="22">
        <v>5503836</v>
      </c>
      <c r="J73" s="22">
        <v>0</v>
      </c>
      <c r="K73" s="22">
        <v>0</v>
      </c>
      <c r="L73" s="22">
        <v>0</v>
      </c>
      <c r="M73" s="22">
        <v>106162740</v>
      </c>
      <c r="N73" s="22">
        <v>1179491</v>
      </c>
      <c r="O73" s="22">
        <v>5878363</v>
      </c>
      <c r="P73" s="22">
        <v>7731851</v>
      </c>
      <c r="Q73" s="22">
        <v>771249</v>
      </c>
      <c r="R73" s="22">
        <v>1785257</v>
      </c>
      <c r="S73" s="22">
        <v>5225796</v>
      </c>
      <c r="T73" s="22">
        <v>128734747</v>
      </c>
      <c r="U73" s="22">
        <v>66511835</v>
      </c>
      <c r="V73" s="22">
        <v>0</v>
      </c>
      <c r="W73" s="22">
        <v>808774</v>
      </c>
      <c r="X73" s="22">
        <v>848697</v>
      </c>
      <c r="Y73" s="22">
        <v>1366261</v>
      </c>
      <c r="Z73" s="22">
        <v>0</v>
      </c>
      <c r="AA73" s="22">
        <v>0</v>
      </c>
      <c r="AB73" s="22">
        <v>0</v>
      </c>
      <c r="AC73" s="22">
        <v>69535567</v>
      </c>
      <c r="AD73" s="22">
        <v>1930861</v>
      </c>
      <c r="AE73" s="22">
        <v>3507151</v>
      </c>
      <c r="AF73" s="22">
        <v>0</v>
      </c>
      <c r="AG73" s="22">
        <v>813278</v>
      </c>
      <c r="AH73" s="22">
        <v>2027052</v>
      </c>
      <c r="AI73" s="22">
        <v>77813909</v>
      </c>
      <c r="AJ73" s="22">
        <v>50920838</v>
      </c>
      <c r="AK73" s="22">
        <v>646174</v>
      </c>
      <c r="AL73" s="22">
        <v>827683</v>
      </c>
      <c r="AM73" s="22">
        <v>49446981</v>
      </c>
      <c r="AN73" s="22">
        <v>0</v>
      </c>
    </row>
    <row r="74" spans="1:40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75056832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75056832</v>
      </c>
      <c r="N74" s="22">
        <v>0</v>
      </c>
      <c r="O74" s="22">
        <v>3431540</v>
      </c>
      <c r="P74" s="22">
        <v>3207304</v>
      </c>
      <c r="Q74" s="22">
        <v>1324524</v>
      </c>
      <c r="R74" s="22">
        <v>0</v>
      </c>
      <c r="S74" s="22">
        <v>929231</v>
      </c>
      <c r="T74" s="22">
        <v>83949431</v>
      </c>
      <c r="U74" s="22">
        <v>56593075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56593075</v>
      </c>
      <c r="AD74" s="22">
        <v>541144</v>
      </c>
      <c r="AE74" s="22">
        <v>1308243</v>
      </c>
      <c r="AF74" s="22">
        <v>0</v>
      </c>
      <c r="AG74" s="22">
        <v>0</v>
      </c>
      <c r="AH74" s="22">
        <v>751172</v>
      </c>
      <c r="AI74" s="22">
        <v>59193634</v>
      </c>
      <c r="AJ74" s="22">
        <v>24755797</v>
      </c>
      <c r="AK74" s="22">
        <v>0</v>
      </c>
      <c r="AL74" s="22">
        <v>0</v>
      </c>
      <c r="AM74" s="22">
        <v>24755797</v>
      </c>
      <c r="AN74" s="22">
        <v>0</v>
      </c>
    </row>
    <row r="75" spans="1:40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133978907</v>
      </c>
      <c r="F75" s="22">
        <v>0</v>
      </c>
      <c r="G75" s="22">
        <v>16984215</v>
      </c>
      <c r="H75" s="22">
        <v>6459699</v>
      </c>
      <c r="I75" s="22">
        <v>0</v>
      </c>
      <c r="J75" s="22">
        <v>762116</v>
      </c>
      <c r="K75" s="22">
        <v>0</v>
      </c>
      <c r="L75" s="22">
        <v>0</v>
      </c>
      <c r="M75" s="22">
        <v>158184937</v>
      </c>
      <c r="N75" s="22">
        <v>0</v>
      </c>
      <c r="O75" s="22">
        <v>9516566</v>
      </c>
      <c r="P75" s="22">
        <v>29821343</v>
      </c>
      <c r="Q75" s="22">
        <v>8998061</v>
      </c>
      <c r="R75" s="22">
        <v>878081</v>
      </c>
      <c r="S75" s="22">
        <v>11423582</v>
      </c>
      <c r="T75" s="22">
        <v>218822570</v>
      </c>
      <c r="U75" s="22">
        <v>74101105</v>
      </c>
      <c r="V75" s="22">
        <v>0</v>
      </c>
      <c r="W75" s="22">
        <v>3106396</v>
      </c>
      <c r="X75" s="22">
        <v>1783798</v>
      </c>
      <c r="Y75" s="22">
        <v>0</v>
      </c>
      <c r="Z75" s="22">
        <v>394854</v>
      </c>
      <c r="AA75" s="22">
        <v>0</v>
      </c>
      <c r="AB75" s="22">
        <v>0</v>
      </c>
      <c r="AC75" s="22">
        <v>79386153</v>
      </c>
      <c r="AD75" s="22">
        <v>2818127</v>
      </c>
      <c r="AE75" s="22">
        <v>15192779</v>
      </c>
      <c r="AF75" s="22">
        <v>0</v>
      </c>
      <c r="AG75" s="22">
        <v>482660</v>
      </c>
      <c r="AH75" s="22">
        <v>6189343</v>
      </c>
      <c r="AI75" s="22">
        <v>104069062</v>
      </c>
      <c r="AJ75" s="22">
        <v>114753508</v>
      </c>
      <c r="AK75" s="22">
        <v>4831533</v>
      </c>
      <c r="AL75" s="22">
        <v>423830</v>
      </c>
      <c r="AM75" s="22">
        <v>109498145</v>
      </c>
      <c r="AN75" s="22">
        <v>0</v>
      </c>
    </row>
    <row r="76" spans="1:40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59629323</v>
      </c>
      <c r="F76" s="22">
        <v>0</v>
      </c>
      <c r="G76" s="22">
        <v>17045559</v>
      </c>
      <c r="H76" s="22">
        <v>1932173</v>
      </c>
      <c r="I76" s="22">
        <v>0</v>
      </c>
      <c r="J76" s="22">
        <v>0</v>
      </c>
      <c r="K76" s="22">
        <v>0</v>
      </c>
      <c r="L76" s="22">
        <v>0</v>
      </c>
      <c r="M76" s="22">
        <v>78607055</v>
      </c>
      <c r="N76" s="22">
        <v>218041</v>
      </c>
      <c r="O76" s="22">
        <v>14595935</v>
      </c>
      <c r="P76" s="22">
        <v>13598429</v>
      </c>
      <c r="Q76" s="22">
        <v>3269695</v>
      </c>
      <c r="R76" s="22">
        <v>747163</v>
      </c>
      <c r="S76" s="22">
        <v>4586729</v>
      </c>
      <c r="T76" s="22">
        <v>115623047</v>
      </c>
      <c r="U76" s="22">
        <v>40369655</v>
      </c>
      <c r="V76" s="22">
        <v>0</v>
      </c>
      <c r="W76" s="22">
        <v>4125866</v>
      </c>
      <c r="X76" s="22">
        <v>735583</v>
      </c>
      <c r="Y76" s="22">
        <v>0</v>
      </c>
      <c r="Z76" s="22">
        <v>0</v>
      </c>
      <c r="AA76" s="22">
        <v>0</v>
      </c>
      <c r="AB76" s="22">
        <v>0</v>
      </c>
      <c r="AC76" s="22">
        <v>45231104</v>
      </c>
      <c r="AD76" s="22">
        <v>1700430</v>
      </c>
      <c r="AE76" s="22">
        <v>10057512</v>
      </c>
      <c r="AF76" s="22">
        <v>0</v>
      </c>
      <c r="AG76" s="22">
        <v>426540</v>
      </c>
      <c r="AH76" s="22">
        <v>3624054</v>
      </c>
      <c r="AI76" s="22">
        <v>61039640</v>
      </c>
      <c r="AJ76" s="22">
        <v>54583407</v>
      </c>
      <c r="AK76" s="22">
        <v>366320</v>
      </c>
      <c r="AL76" s="22">
        <v>678611</v>
      </c>
      <c r="AM76" s="22">
        <v>53538476</v>
      </c>
      <c r="AN76" s="22">
        <v>0</v>
      </c>
    </row>
    <row r="77" spans="1:40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134987161</v>
      </c>
      <c r="F77" s="22">
        <v>0</v>
      </c>
      <c r="G77" s="22">
        <v>24722945</v>
      </c>
      <c r="H77" s="22">
        <v>5183032</v>
      </c>
      <c r="I77" s="22">
        <v>1295398</v>
      </c>
      <c r="J77" s="22">
        <v>0</v>
      </c>
      <c r="K77" s="22">
        <v>0</v>
      </c>
      <c r="L77" s="22">
        <v>0</v>
      </c>
      <c r="M77" s="22">
        <v>166188536</v>
      </c>
      <c r="N77" s="22">
        <v>0</v>
      </c>
      <c r="O77" s="22">
        <v>13746869</v>
      </c>
      <c r="P77" s="22">
        <v>18683755</v>
      </c>
      <c r="Q77" s="22">
        <v>1823611</v>
      </c>
      <c r="R77" s="22">
        <v>944949</v>
      </c>
      <c r="S77" s="22">
        <v>8106130</v>
      </c>
      <c r="T77" s="22">
        <v>209493850</v>
      </c>
      <c r="U77" s="22">
        <v>88479452</v>
      </c>
      <c r="V77" s="22">
        <v>0</v>
      </c>
      <c r="W77" s="22">
        <v>3943117</v>
      </c>
      <c r="X77" s="22">
        <v>2359009</v>
      </c>
      <c r="Y77" s="22">
        <v>121386</v>
      </c>
      <c r="Z77" s="22">
        <v>0</v>
      </c>
      <c r="AA77" s="22">
        <v>0</v>
      </c>
      <c r="AB77" s="22">
        <v>0</v>
      </c>
      <c r="AC77" s="22">
        <v>94902964</v>
      </c>
      <c r="AD77" s="22">
        <v>3018690</v>
      </c>
      <c r="AE77" s="22">
        <v>10278716</v>
      </c>
      <c r="AF77" s="22">
        <v>0</v>
      </c>
      <c r="AG77" s="22">
        <v>284167</v>
      </c>
      <c r="AH77" s="22">
        <v>5143411</v>
      </c>
      <c r="AI77" s="22">
        <v>113627948</v>
      </c>
      <c r="AJ77" s="22">
        <v>95865902</v>
      </c>
      <c r="AK77" s="22">
        <v>2617060</v>
      </c>
      <c r="AL77" s="22">
        <v>1082259</v>
      </c>
      <c r="AM77" s="22">
        <v>92166583</v>
      </c>
      <c r="AN77" s="22"/>
    </row>
    <row r="78" spans="1:40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410905708</v>
      </c>
      <c r="F78" s="22">
        <v>0</v>
      </c>
      <c r="G78" s="22">
        <v>56530041</v>
      </c>
      <c r="H78" s="22">
        <v>31657352</v>
      </c>
      <c r="I78" s="22">
        <v>22410300</v>
      </c>
      <c r="J78" s="22">
        <v>0</v>
      </c>
      <c r="K78" s="22">
        <v>0</v>
      </c>
      <c r="L78" s="22">
        <v>0</v>
      </c>
      <c r="M78" s="22">
        <v>521503401</v>
      </c>
      <c r="N78" s="22">
        <v>13715333</v>
      </c>
      <c r="O78" s="22">
        <v>14122607</v>
      </c>
      <c r="P78" s="22">
        <v>21000571</v>
      </c>
      <c r="Q78" s="22">
        <v>30690781</v>
      </c>
      <c r="R78" s="22">
        <v>17820840</v>
      </c>
      <c r="S78" s="22">
        <v>18430051</v>
      </c>
      <c r="T78" s="22">
        <v>637283584</v>
      </c>
      <c r="U78" s="22">
        <v>170679469</v>
      </c>
      <c r="V78" s="22">
        <v>0</v>
      </c>
      <c r="W78" s="22">
        <v>16432585</v>
      </c>
      <c r="X78" s="22">
        <v>8880606</v>
      </c>
      <c r="Y78" s="22">
        <v>2004589</v>
      </c>
      <c r="Z78" s="22">
        <v>0</v>
      </c>
      <c r="AA78" s="22">
        <v>0</v>
      </c>
      <c r="AB78" s="22">
        <v>0</v>
      </c>
      <c r="AC78" s="22">
        <v>197997249</v>
      </c>
      <c r="AD78" s="22">
        <v>5677325</v>
      </c>
      <c r="AE78" s="22">
        <v>7905784</v>
      </c>
      <c r="AF78" s="22">
        <v>0</v>
      </c>
      <c r="AG78" s="22">
        <v>3672465</v>
      </c>
      <c r="AH78" s="22">
        <v>7290400</v>
      </c>
      <c r="AI78" s="22">
        <v>222543223</v>
      </c>
      <c r="AJ78" s="22">
        <v>414740361</v>
      </c>
      <c r="AK78" s="22">
        <v>30219931</v>
      </c>
      <c r="AL78" s="22">
        <v>187136</v>
      </c>
      <c r="AM78" s="22">
        <v>384333294</v>
      </c>
      <c r="AN78" s="22">
        <v>0</v>
      </c>
    </row>
    <row r="79" spans="1:40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120624056</v>
      </c>
      <c r="F79" s="22">
        <v>0</v>
      </c>
      <c r="G79" s="22">
        <v>8155312</v>
      </c>
      <c r="H79" s="22">
        <v>3623199</v>
      </c>
      <c r="I79" s="22">
        <v>0</v>
      </c>
      <c r="J79" s="22">
        <v>501671</v>
      </c>
      <c r="K79" s="22">
        <v>0</v>
      </c>
      <c r="L79" s="22">
        <v>0</v>
      </c>
      <c r="M79" s="22">
        <v>132904238</v>
      </c>
      <c r="N79" s="22">
        <v>3446984</v>
      </c>
      <c r="O79" s="22">
        <v>13082009</v>
      </c>
      <c r="P79" s="22">
        <v>22148164</v>
      </c>
      <c r="Q79" s="22">
        <v>50642879</v>
      </c>
      <c r="R79" s="22">
        <v>2458180</v>
      </c>
      <c r="S79" s="22">
        <v>8801590</v>
      </c>
      <c r="T79" s="22">
        <v>233484044</v>
      </c>
      <c r="U79" s="22">
        <v>70203049</v>
      </c>
      <c r="V79" s="22">
        <v>0</v>
      </c>
      <c r="W79" s="22">
        <v>3863047</v>
      </c>
      <c r="X79" s="22">
        <v>1238756</v>
      </c>
      <c r="Y79" s="22">
        <v>0</v>
      </c>
      <c r="Z79" s="22">
        <v>322561</v>
      </c>
      <c r="AA79" s="22">
        <v>0</v>
      </c>
      <c r="AB79" s="22">
        <v>0</v>
      </c>
      <c r="AC79" s="22">
        <v>75627413</v>
      </c>
      <c r="AD79" s="22">
        <v>2300585</v>
      </c>
      <c r="AE79" s="22">
        <v>8782704</v>
      </c>
      <c r="AF79" s="22">
        <v>0</v>
      </c>
      <c r="AG79" s="22">
        <v>626324</v>
      </c>
      <c r="AH79" s="22">
        <v>5738814</v>
      </c>
      <c r="AI79" s="22">
        <v>93075840</v>
      </c>
      <c r="AJ79" s="22">
        <v>140408204</v>
      </c>
      <c r="AK79" s="22">
        <v>268621</v>
      </c>
      <c r="AL79" s="22">
        <v>18515359</v>
      </c>
      <c r="AM79" s="22">
        <v>121624224</v>
      </c>
      <c r="AN79" s="22"/>
    </row>
    <row r="80" spans="1:40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133141489</v>
      </c>
      <c r="F80" s="22">
        <v>0</v>
      </c>
      <c r="G80" s="22">
        <v>5455431</v>
      </c>
      <c r="H80" s="22">
        <v>8513365</v>
      </c>
      <c r="I80" s="22">
        <v>0</v>
      </c>
      <c r="J80" s="22">
        <v>0</v>
      </c>
      <c r="K80" s="22">
        <v>0</v>
      </c>
      <c r="L80" s="22">
        <v>10152121</v>
      </c>
      <c r="M80" s="22">
        <v>157262406</v>
      </c>
      <c r="N80" s="22">
        <v>76870</v>
      </c>
      <c r="O80" s="22">
        <v>6280226</v>
      </c>
      <c r="P80" s="22">
        <v>13048864</v>
      </c>
      <c r="Q80" s="22">
        <v>3057681</v>
      </c>
      <c r="R80" s="22">
        <v>2360622</v>
      </c>
      <c r="S80" s="22">
        <v>5108775</v>
      </c>
      <c r="T80" s="22">
        <v>187195444</v>
      </c>
      <c r="U80" s="22">
        <v>108057267</v>
      </c>
      <c r="V80" s="22">
        <v>0</v>
      </c>
      <c r="W80" s="22">
        <v>2054374</v>
      </c>
      <c r="X80" s="22">
        <v>2505431</v>
      </c>
      <c r="Y80" s="22">
        <v>0</v>
      </c>
      <c r="Z80" s="22">
        <v>0</v>
      </c>
      <c r="AA80" s="22">
        <v>0</v>
      </c>
      <c r="AB80" s="22">
        <v>4456036</v>
      </c>
      <c r="AC80" s="22">
        <v>117073108</v>
      </c>
      <c r="AD80" s="22">
        <v>2983938</v>
      </c>
      <c r="AE80" s="22">
        <v>6730827</v>
      </c>
      <c r="AF80" s="22">
        <v>0</v>
      </c>
      <c r="AG80" s="22">
        <v>1286345</v>
      </c>
      <c r="AH80" s="22">
        <v>3011060</v>
      </c>
      <c r="AI80" s="22">
        <v>131085278</v>
      </c>
      <c r="AJ80" s="22">
        <v>56110166</v>
      </c>
      <c r="AK80" s="22">
        <v>0</v>
      </c>
      <c r="AL80" s="22">
        <v>317129</v>
      </c>
      <c r="AM80" s="22">
        <v>55793037</v>
      </c>
      <c r="AN80" s="22">
        <v>0</v>
      </c>
    </row>
    <row r="81" spans="1:40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79400420</v>
      </c>
      <c r="F81" s="22">
        <v>0</v>
      </c>
      <c r="G81" s="22">
        <v>2401625</v>
      </c>
      <c r="H81" s="22">
        <v>3363544</v>
      </c>
      <c r="I81" s="22">
        <v>0</v>
      </c>
      <c r="J81" s="22">
        <v>0</v>
      </c>
      <c r="K81" s="22">
        <v>0</v>
      </c>
      <c r="L81" s="22">
        <v>11389272</v>
      </c>
      <c r="M81" s="22">
        <v>96554861</v>
      </c>
      <c r="N81" s="22">
        <v>0</v>
      </c>
      <c r="O81" s="22">
        <v>5507400</v>
      </c>
      <c r="P81" s="22">
        <v>20671029</v>
      </c>
      <c r="Q81" s="22">
        <v>2687938</v>
      </c>
      <c r="R81" s="22">
        <v>321290</v>
      </c>
      <c r="S81" s="22">
        <v>5770276</v>
      </c>
      <c r="T81" s="22">
        <v>131512794</v>
      </c>
      <c r="U81" s="22">
        <v>58464118</v>
      </c>
      <c r="V81" s="22">
        <v>0</v>
      </c>
      <c r="W81" s="22">
        <v>1293393</v>
      </c>
      <c r="X81" s="22">
        <v>1104900</v>
      </c>
      <c r="Y81" s="22">
        <v>0</v>
      </c>
      <c r="Z81" s="22">
        <v>0</v>
      </c>
      <c r="AA81" s="22">
        <v>0</v>
      </c>
      <c r="AB81" s="22">
        <v>5449313</v>
      </c>
      <c r="AC81" s="22">
        <v>66311724</v>
      </c>
      <c r="AD81" s="22">
        <v>2824686</v>
      </c>
      <c r="AE81" s="22">
        <v>10516424</v>
      </c>
      <c r="AF81" s="22">
        <v>0</v>
      </c>
      <c r="AG81" s="22">
        <v>169524</v>
      </c>
      <c r="AH81" s="22">
        <v>3981285</v>
      </c>
      <c r="AI81" s="22">
        <v>83803643</v>
      </c>
      <c r="AJ81" s="22">
        <v>47709151</v>
      </c>
      <c r="AK81" s="22">
        <v>0</v>
      </c>
      <c r="AL81" s="22">
        <v>252913</v>
      </c>
      <c r="AM81" s="22">
        <v>47456238</v>
      </c>
      <c r="AN81" s="22">
        <v>0</v>
      </c>
    </row>
    <row r="82" spans="1:40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533936258</v>
      </c>
      <c r="F82" s="22">
        <v>0</v>
      </c>
      <c r="G82" s="22">
        <v>0</v>
      </c>
      <c r="H82" s="22">
        <v>17967703</v>
      </c>
      <c r="I82" s="22">
        <v>0</v>
      </c>
      <c r="J82" s="22">
        <v>863518</v>
      </c>
      <c r="K82" s="22">
        <v>0</v>
      </c>
      <c r="L82" s="22">
        <v>55278890</v>
      </c>
      <c r="M82" s="22">
        <v>608046369</v>
      </c>
      <c r="N82" s="22">
        <v>1406843</v>
      </c>
      <c r="O82" s="22">
        <v>8985635</v>
      </c>
      <c r="P82" s="22">
        <v>33939290</v>
      </c>
      <c r="Q82" s="22">
        <v>7147228</v>
      </c>
      <c r="R82" s="22">
        <v>90251</v>
      </c>
      <c r="S82" s="22">
        <v>10612395</v>
      </c>
      <c r="T82" s="22">
        <v>670228011</v>
      </c>
      <c r="U82" s="22">
        <v>364143362</v>
      </c>
      <c r="V82" s="22">
        <v>0</v>
      </c>
      <c r="W82" s="22">
        <v>0</v>
      </c>
      <c r="X82" s="22">
        <v>5771011</v>
      </c>
      <c r="Y82" s="22">
        <v>0</v>
      </c>
      <c r="Z82" s="22">
        <v>491932</v>
      </c>
      <c r="AA82" s="22">
        <v>0</v>
      </c>
      <c r="AB82" s="22">
        <v>26310609</v>
      </c>
      <c r="AC82" s="22">
        <v>396716914</v>
      </c>
      <c r="AD82" s="22">
        <v>4066129</v>
      </c>
      <c r="AE82" s="22">
        <v>20263553</v>
      </c>
      <c r="AF82" s="22">
        <v>0</v>
      </c>
      <c r="AG82" s="22">
        <v>47973</v>
      </c>
      <c r="AH82" s="22">
        <v>6312074</v>
      </c>
      <c r="AI82" s="22">
        <v>427406643</v>
      </c>
      <c r="AJ82" s="22">
        <v>242821368</v>
      </c>
      <c r="AK82" s="22">
        <v>1667156</v>
      </c>
      <c r="AL82" s="22">
        <v>9698226</v>
      </c>
      <c r="AM82" s="22">
        <v>231455986</v>
      </c>
      <c r="AN82" s="22">
        <v>0</v>
      </c>
    </row>
    <row r="83" spans="1:40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165492420</v>
      </c>
      <c r="F83" s="22">
        <v>0</v>
      </c>
      <c r="G83" s="22">
        <v>3394809</v>
      </c>
      <c r="H83" s="22">
        <v>0</v>
      </c>
      <c r="I83" s="22">
        <v>0</v>
      </c>
      <c r="J83" s="22">
        <v>223145</v>
      </c>
      <c r="K83" s="22">
        <v>154769</v>
      </c>
      <c r="L83" s="22">
        <v>0</v>
      </c>
      <c r="M83" s="22">
        <v>169265143</v>
      </c>
      <c r="N83" s="22">
        <v>972699</v>
      </c>
      <c r="O83" s="22">
        <v>12133742</v>
      </c>
      <c r="P83" s="22">
        <v>23643831</v>
      </c>
      <c r="Q83" s="22">
        <v>6063972</v>
      </c>
      <c r="R83" s="22">
        <v>1827593</v>
      </c>
      <c r="S83" s="22">
        <v>9103362</v>
      </c>
      <c r="T83" s="22">
        <v>223010342</v>
      </c>
      <c r="U83" s="22">
        <v>86698442</v>
      </c>
      <c r="V83" s="22">
        <v>0</v>
      </c>
      <c r="W83" s="22">
        <v>366436</v>
      </c>
      <c r="X83" s="22">
        <v>0</v>
      </c>
      <c r="Y83" s="22">
        <v>0</v>
      </c>
      <c r="Z83" s="22">
        <v>104337</v>
      </c>
      <c r="AA83" s="22">
        <v>7107</v>
      </c>
      <c r="AB83" s="22">
        <v>0</v>
      </c>
      <c r="AC83" s="22">
        <v>87176322</v>
      </c>
      <c r="AD83" s="22">
        <v>5202597</v>
      </c>
      <c r="AE83" s="22">
        <v>16328798</v>
      </c>
      <c r="AF83" s="22">
        <v>0</v>
      </c>
      <c r="AG83" s="22">
        <v>553668</v>
      </c>
      <c r="AH83" s="22">
        <v>5900277</v>
      </c>
      <c r="AI83" s="22">
        <v>115161662</v>
      </c>
      <c r="AJ83" s="22">
        <v>107848680</v>
      </c>
      <c r="AK83" s="22">
        <v>0</v>
      </c>
      <c r="AL83" s="22">
        <v>541444</v>
      </c>
      <c r="AM83" s="22">
        <v>107307236</v>
      </c>
      <c r="AN83" s="22"/>
    </row>
    <row r="84" spans="1:40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552104785</v>
      </c>
      <c r="F84" s="22">
        <v>0</v>
      </c>
      <c r="G84" s="22">
        <v>1855998</v>
      </c>
      <c r="H84" s="22">
        <v>4258022</v>
      </c>
      <c r="I84" s="22">
        <v>0</v>
      </c>
      <c r="J84" s="22">
        <v>0</v>
      </c>
      <c r="K84" s="22">
        <v>0</v>
      </c>
      <c r="L84" s="22">
        <v>0</v>
      </c>
      <c r="M84" s="22">
        <v>558218805</v>
      </c>
      <c r="N84" s="22">
        <v>234647</v>
      </c>
      <c r="O84" s="22">
        <v>3359611</v>
      </c>
      <c r="P84" s="22">
        <v>24544013</v>
      </c>
      <c r="Q84" s="22">
        <v>3294747</v>
      </c>
      <c r="R84" s="22">
        <v>2161303</v>
      </c>
      <c r="S84" s="22">
        <v>8043407</v>
      </c>
      <c r="T84" s="22">
        <v>599856533</v>
      </c>
      <c r="U84" s="22">
        <v>311212429</v>
      </c>
      <c r="V84" s="22">
        <v>0</v>
      </c>
      <c r="W84" s="22">
        <v>999084</v>
      </c>
      <c r="X84" s="22">
        <v>1033287</v>
      </c>
      <c r="Y84" s="22">
        <v>0</v>
      </c>
      <c r="Z84" s="22">
        <v>0</v>
      </c>
      <c r="AA84" s="22">
        <v>0</v>
      </c>
      <c r="AB84" s="22">
        <v>0</v>
      </c>
      <c r="AC84" s="22">
        <v>313244800</v>
      </c>
      <c r="AD84" s="22">
        <v>1589629</v>
      </c>
      <c r="AE84" s="22">
        <v>10373468</v>
      </c>
      <c r="AF84" s="22">
        <v>0</v>
      </c>
      <c r="AG84" s="22">
        <v>1207230</v>
      </c>
      <c r="AH84" s="22">
        <v>4168107</v>
      </c>
      <c r="AI84" s="22">
        <v>330583234</v>
      </c>
      <c r="AJ84" s="22">
        <v>269273299</v>
      </c>
      <c r="AK84" s="22">
        <v>0</v>
      </c>
      <c r="AL84" s="22">
        <v>0</v>
      </c>
      <c r="AM84" s="22">
        <v>269273299</v>
      </c>
      <c r="AN84" s="22"/>
    </row>
    <row r="85" spans="1:40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54394754</v>
      </c>
      <c r="F85" s="22">
        <v>0</v>
      </c>
      <c r="G85" s="22">
        <v>5263022</v>
      </c>
      <c r="H85" s="22">
        <v>49596</v>
      </c>
      <c r="I85" s="22">
        <v>0</v>
      </c>
      <c r="J85" s="22">
        <v>0</v>
      </c>
      <c r="K85" s="22">
        <v>36430</v>
      </c>
      <c r="L85" s="22">
        <v>0</v>
      </c>
      <c r="M85" s="22">
        <v>59743802</v>
      </c>
      <c r="N85" s="22">
        <v>882053</v>
      </c>
      <c r="O85" s="22">
        <v>4698782</v>
      </c>
      <c r="P85" s="22">
        <v>12720210</v>
      </c>
      <c r="Q85" s="22">
        <v>3740312</v>
      </c>
      <c r="R85" s="22">
        <v>1969736</v>
      </c>
      <c r="S85" s="22">
        <v>4862444</v>
      </c>
      <c r="T85" s="22">
        <v>88617339</v>
      </c>
      <c r="U85" s="22">
        <v>38430104</v>
      </c>
      <c r="V85" s="22">
        <v>0</v>
      </c>
      <c r="W85" s="22">
        <v>1034837</v>
      </c>
      <c r="X85" s="22">
        <v>12674</v>
      </c>
      <c r="Y85" s="22">
        <v>0</v>
      </c>
      <c r="Z85" s="22">
        <v>0</v>
      </c>
      <c r="AA85" s="22">
        <v>35836</v>
      </c>
      <c r="AB85" s="22">
        <v>0</v>
      </c>
      <c r="AC85" s="22">
        <v>39513451</v>
      </c>
      <c r="AD85" s="22">
        <v>1651507</v>
      </c>
      <c r="AE85" s="22">
        <v>7157222</v>
      </c>
      <c r="AF85" s="22">
        <v>0</v>
      </c>
      <c r="AG85" s="22">
        <v>941967</v>
      </c>
      <c r="AH85" s="22">
        <v>4044440</v>
      </c>
      <c r="AI85" s="22">
        <v>53308587</v>
      </c>
      <c r="AJ85" s="22">
        <v>35308752</v>
      </c>
      <c r="AK85" s="22">
        <v>0</v>
      </c>
      <c r="AL85" s="22">
        <v>0</v>
      </c>
      <c r="AM85" s="22">
        <v>35308752</v>
      </c>
      <c r="AN85" s="22">
        <v>0</v>
      </c>
    </row>
    <row r="86" spans="1:40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129051496</v>
      </c>
      <c r="F86" s="22">
        <v>0</v>
      </c>
      <c r="G86" s="22">
        <v>6568574</v>
      </c>
      <c r="H86" s="22">
        <v>3884006</v>
      </c>
      <c r="I86" s="22">
        <v>0</v>
      </c>
      <c r="J86" s="22">
        <v>0</v>
      </c>
      <c r="K86" s="22">
        <v>0</v>
      </c>
      <c r="L86" s="22">
        <v>0</v>
      </c>
      <c r="M86" s="22">
        <v>139504076</v>
      </c>
      <c r="N86" s="22">
        <v>0</v>
      </c>
      <c r="O86" s="22">
        <v>4621216</v>
      </c>
      <c r="P86" s="22">
        <v>11545717</v>
      </c>
      <c r="Q86" s="22">
        <v>2192928</v>
      </c>
      <c r="R86" s="22">
        <v>0</v>
      </c>
      <c r="S86" s="22">
        <v>4274284</v>
      </c>
      <c r="T86" s="22">
        <v>162138221</v>
      </c>
      <c r="U86" s="22">
        <v>112265067</v>
      </c>
      <c r="V86" s="22">
        <v>0</v>
      </c>
      <c r="W86" s="22">
        <v>3559528</v>
      </c>
      <c r="X86" s="22">
        <v>2103413</v>
      </c>
      <c r="Y86" s="22">
        <v>0</v>
      </c>
      <c r="Z86" s="22">
        <v>0</v>
      </c>
      <c r="AA86" s="22">
        <v>0</v>
      </c>
      <c r="AB86" s="22">
        <v>0</v>
      </c>
      <c r="AC86" s="22">
        <v>117928008</v>
      </c>
      <c r="AD86" s="22">
        <v>1331534</v>
      </c>
      <c r="AE86" s="22">
        <v>5126787</v>
      </c>
      <c r="AF86" s="22">
        <v>0</v>
      </c>
      <c r="AG86" s="22">
        <v>0</v>
      </c>
      <c r="AH86" s="22">
        <v>2113677</v>
      </c>
      <c r="AI86" s="22">
        <v>126500006</v>
      </c>
      <c r="AJ86" s="22">
        <v>35638215</v>
      </c>
      <c r="AK86" s="22">
        <v>2163863</v>
      </c>
      <c r="AL86" s="22">
        <v>339551</v>
      </c>
      <c r="AM86" s="22">
        <v>33134801</v>
      </c>
      <c r="AN86" s="22">
        <v>0</v>
      </c>
    </row>
    <row r="87" spans="1:40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176211107</v>
      </c>
      <c r="F87" s="22">
        <v>0</v>
      </c>
      <c r="G87" s="22">
        <v>6812776</v>
      </c>
      <c r="H87" s="22">
        <v>25323544</v>
      </c>
      <c r="I87" s="22">
        <v>0</v>
      </c>
      <c r="J87" s="22">
        <v>0</v>
      </c>
      <c r="K87" s="22">
        <v>0</v>
      </c>
      <c r="L87" s="22">
        <v>0</v>
      </c>
      <c r="M87" s="22">
        <v>208347427</v>
      </c>
      <c r="N87" s="22">
        <v>1559757</v>
      </c>
      <c r="O87" s="22">
        <v>10337985</v>
      </c>
      <c r="P87" s="22">
        <v>16321595</v>
      </c>
      <c r="Q87" s="22">
        <v>4075762</v>
      </c>
      <c r="R87" s="22">
        <v>1164678</v>
      </c>
      <c r="S87" s="22">
        <v>11392392</v>
      </c>
      <c r="T87" s="22">
        <v>253199596</v>
      </c>
      <c r="U87" s="22">
        <v>117719887</v>
      </c>
      <c r="V87" s="22">
        <v>0</v>
      </c>
      <c r="W87" s="22">
        <v>2938949</v>
      </c>
      <c r="X87" s="22">
        <v>6450081</v>
      </c>
      <c r="Y87" s="22">
        <v>0</v>
      </c>
      <c r="Z87" s="22">
        <v>0</v>
      </c>
      <c r="AA87" s="22">
        <v>0</v>
      </c>
      <c r="AB87" s="22">
        <v>0</v>
      </c>
      <c r="AC87" s="22">
        <v>127108917</v>
      </c>
      <c r="AD87" s="22">
        <v>4754075</v>
      </c>
      <c r="AE87" s="22">
        <v>10318721</v>
      </c>
      <c r="AF87" s="22">
        <v>0</v>
      </c>
      <c r="AG87" s="22">
        <v>505547</v>
      </c>
      <c r="AH87" s="22">
        <v>6573918</v>
      </c>
      <c r="AI87" s="22">
        <v>149261178</v>
      </c>
      <c r="AJ87" s="22">
        <v>103938418</v>
      </c>
      <c r="AK87" s="22">
        <v>0</v>
      </c>
      <c r="AL87" s="22">
        <v>4567535</v>
      </c>
      <c r="AM87" s="22">
        <v>99370883</v>
      </c>
      <c r="AN87" s="22">
        <v>0</v>
      </c>
    </row>
    <row r="88" spans="1:40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537885170</v>
      </c>
      <c r="F88" s="22">
        <v>0</v>
      </c>
      <c r="G88" s="22">
        <v>25791491</v>
      </c>
      <c r="H88" s="22">
        <v>17757039</v>
      </c>
      <c r="I88" s="22">
        <v>45109</v>
      </c>
      <c r="J88" s="22">
        <v>0</v>
      </c>
      <c r="K88" s="22">
        <v>0</v>
      </c>
      <c r="L88" s="22">
        <v>0</v>
      </c>
      <c r="M88" s="22">
        <v>581478809</v>
      </c>
      <c r="N88" s="22">
        <v>20621340</v>
      </c>
      <c r="O88" s="22">
        <v>23863420</v>
      </c>
      <c r="P88" s="22">
        <v>35073844</v>
      </c>
      <c r="Q88" s="22">
        <v>19034102</v>
      </c>
      <c r="R88" s="22">
        <v>4770686</v>
      </c>
      <c r="S88" s="22">
        <v>14327409</v>
      </c>
      <c r="T88" s="22">
        <v>699169610</v>
      </c>
      <c r="U88" s="22">
        <v>415408253</v>
      </c>
      <c r="V88" s="22">
        <v>8854073</v>
      </c>
      <c r="W88" s="22">
        <v>4741389</v>
      </c>
      <c r="X88" s="22">
        <v>395</v>
      </c>
      <c r="Y88" s="22">
        <v>2708</v>
      </c>
      <c r="Z88" s="22">
        <v>0</v>
      </c>
      <c r="AA88" s="22">
        <v>0</v>
      </c>
      <c r="AB88" s="22">
        <v>0</v>
      </c>
      <c r="AC88" s="22">
        <v>429006819</v>
      </c>
      <c r="AD88" s="22">
        <v>6289039</v>
      </c>
      <c r="AE88" s="22">
        <v>20901633</v>
      </c>
      <c r="AF88" s="22">
        <v>0</v>
      </c>
      <c r="AG88" s="22">
        <v>2756339</v>
      </c>
      <c r="AH88" s="22">
        <v>8150114</v>
      </c>
      <c r="AI88" s="22">
        <v>467103944</v>
      </c>
      <c r="AJ88" s="22">
        <v>232065666</v>
      </c>
      <c r="AK88" s="22">
        <v>119924</v>
      </c>
      <c r="AL88" s="22">
        <v>404069</v>
      </c>
      <c r="AM88" s="22">
        <v>231541673</v>
      </c>
      <c r="AN88" s="22">
        <v>0</v>
      </c>
    </row>
    <row r="89" spans="1:40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227532979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227532979</v>
      </c>
      <c r="N89" s="22">
        <v>2573247</v>
      </c>
      <c r="O89" s="22">
        <v>14072412</v>
      </c>
      <c r="P89" s="22">
        <v>18532866</v>
      </c>
      <c r="Q89" s="22">
        <v>6792621</v>
      </c>
      <c r="R89" s="22">
        <v>764766</v>
      </c>
      <c r="S89" s="22">
        <v>7492801</v>
      </c>
      <c r="T89" s="22">
        <v>277761692</v>
      </c>
      <c r="U89" s="22">
        <v>176519218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176519218</v>
      </c>
      <c r="AD89" s="22">
        <v>3639233</v>
      </c>
      <c r="AE89" s="22">
        <v>8858142</v>
      </c>
      <c r="AF89" s="22">
        <v>0</v>
      </c>
      <c r="AG89" s="22">
        <v>290671</v>
      </c>
      <c r="AH89" s="22">
        <v>4325379</v>
      </c>
      <c r="AI89" s="22">
        <v>193632643</v>
      </c>
      <c r="AJ89" s="22">
        <v>84129049</v>
      </c>
      <c r="AK89" s="22">
        <v>198860</v>
      </c>
      <c r="AL89" s="22">
        <v>3329920</v>
      </c>
      <c r="AM89" s="22">
        <v>80600269</v>
      </c>
      <c r="AN89" s="22"/>
    </row>
    <row r="90" spans="1:40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248731984</v>
      </c>
      <c r="F90" s="22">
        <v>0</v>
      </c>
      <c r="G90" s="22">
        <v>14095409</v>
      </c>
      <c r="H90" s="22">
        <v>6235531</v>
      </c>
      <c r="I90" s="22">
        <v>0</v>
      </c>
      <c r="J90" s="22">
        <v>7710</v>
      </c>
      <c r="K90" s="22">
        <v>59944</v>
      </c>
      <c r="L90" s="22">
        <v>0</v>
      </c>
      <c r="M90" s="22">
        <v>269130578</v>
      </c>
      <c r="N90" s="22">
        <v>0</v>
      </c>
      <c r="O90" s="22">
        <v>14233880</v>
      </c>
      <c r="P90" s="22">
        <v>10887525</v>
      </c>
      <c r="Q90" s="22">
        <v>2757454</v>
      </c>
      <c r="R90" s="22">
        <v>4705736</v>
      </c>
      <c r="S90" s="22">
        <v>8442133</v>
      </c>
      <c r="T90" s="22">
        <v>310157306</v>
      </c>
      <c r="U90" s="22">
        <v>210583708</v>
      </c>
      <c r="V90" s="22">
        <v>0</v>
      </c>
      <c r="W90" s="22">
        <v>3896864</v>
      </c>
      <c r="X90" s="22">
        <v>3008133</v>
      </c>
      <c r="Y90" s="22">
        <v>0</v>
      </c>
      <c r="Z90" s="22">
        <v>7304</v>
      </c>
      <c r="AA90" s="22">
        <v>59944</v>
      </c>
      <c r="AB90" s="22">
        <v>0</v>
      </c>
      <c r="AC90" s="22">
        <v>217555953</v>
      </c>
      <c r="AD90" s="22">
        <v>4239311</v>
      </c>
      <c r="AE90" s="22">
        <v>4704344</v>
      </c>
      <c r="AF90" s="22">
        <v>0</v>
      </c>
      <c r="AG90" s="22">
        <v>1923444</v>
      </c>
      <c r="AH90" s="22">
        <v>4336583</v>
      </c>
      <c r="AI90" s="22">
        <v>232759635</v>
      </c>
      <c r="AJ90" s="22">
        <v>77397671</v>
      </c>
      <c r="AK90" s="22">
        <v>7067503</v>
      </c>
      <c r="AL90" s="22">
        <v>8304308</v>
      </c>
      <c r="AM90" s="22">
        <v>62025860</v>
      </c>
      <c r="AN90" s="22">
        <v>0</v>
      </c>
    </row>
    <row r="91" spans="1:40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1159019571</v>
      </c>
      <c r="F91" s="22">
        <v>0</v>
      </c>
      <c r="G91" s="22">
        <v>24954081</v>
      </c>
      <c r="H91" s="22">
        <v>17025238</v>
      </c>
      <c r="I91" s="22">
        <v>1557032</v>
      </c>
      <c r="J91" s="22">
        <v>0</v>
      </c>
      <c r="K91" s="22">
        <v>0</v>
      </c>
      <c r="L91" s="22">
        <v>0</v>
      </c>
      <c r="M91" s="22">
        <v>1202555922</v>
      </c>
      <c r="N91" s="22">
        <v>26723729</v>
      </c>
      <c r="O91" s="22">
        <v>68306591</v>
      </c>
      <c r="P91" s="22">
        <v>20358887</v>
      </c>
      <c r="Q91" s="22">
        <v>8919068</v>
      </c>
      <c r="R91" s="22">
        <v>15791104</v>
      </c>
      <c r="S91" s="22">
        <v>14064560</v>
      </c>
      <c r="T91" s="22">
        <v>1356719861</v>
      </c>
      <c r="U91" s="22">
        <v>392639677</v>
      </c>
      <c r="V91" s="22">
        <v>0</v>
      </c>
      <c r="W91" s="22">
        <v>9468462</v>
      </c>
      <c r="X91" s="22">
        <v>5320865</v>
      </c>
      <c r="Y91" s="22">
        <v>229576</v>
      </c>
      <c r="Z91" s="22">
        <v>0</v>
      </c>
      <c r="AA91" s="22">
        <v>0</v>
      </c>
      <c r="AB91" s="22">
        <v>0</v>
      </c>
      <c r="AC91" s="22">
        <v>407658580</v>
      </c>
      <c r="AD91" s="22">
        <v>14638528</v>
      </c>
      <c r="AE91" s="22">
        <v>11348189</v>
      </c>
      <c r="AF91" s="22">
        <v>0</v>
      </c>
      <c r="AG91" s="22">
        <v>9090023</v>
      </c>
      <c r="AH91" s="22">
        <v>7759059</v>
      </c>
      <c r="AI91" s="22">
        <v>450494379</v>
      </c>
      <c r="AJ91" s="22">
        <v>906225482</v>
      </c>
      <c r="AK91" s="22">
        <v>-3894632</v>
      </c>
      <c r="AL91" s="22">
        <v>11600293</v>
      </c>
      <c r="AM91" s="22">
        <v>898519821</v>
      </c>
      <c r="AN91" s="22">
        <v>0</v>
      </c>
    </row>
    <row r="92" spans="1:40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19227382</v>
      </c>
      <c r="F92" s="22">
        <v>0</v>
      </c>
      <c r="G92" s="22">
        <v>17992169</v>
      </c>
      <c r="H92" s="22">
        <v>1142192</v>
      </c>
      <c r="I92" s="22">
        <v>0</v>
      </c>
      <c r="J92" s="22">
        <v>0</v>
      </c>
      <c r="K92" s="22">
        <v>0</v>
      </c>
      <c r="L92" s="22">
        <v>0</v>
      </c>
      <c r="M92" s="22">
        <v>38361743</v>
      </c>
      <c r="N92" s="22">
        <v>0</v>
      </c>
      <c r="O92" s="22">
        <v>20945416</v>
      </c>
      <c r="P92" s="22">
        <v>5720427</v>
      </c>
      <c r="Q92" s="22">
        <v>2218204</v>
      </c>
      <c r="R92" s="22">
        <v>978021</v>
      </c>
      <c r="S92" s="22">
        <v>1895600</v>
      </c>
      <c r="T92" s="22">
        <v>70119411</v>
      </c>
      <c r="U92" s="22">
        <v>13841280</v>
      </c>
      <c r="V92" s="22">
        <v>0</v>
      </c>
      <c r="W92" s="22">
        <v>2048232</v>
      </c>
      <c r="X92" s="22">
        <v>4243736</v>
      </c>
      <c r="Y92" s="22">
        <v>527231</v>
      </c>
      <c r="Z92" s="22">
        <v>0</v>
      </c>
      <c r="AA92" s="22">
        <v>0</v>
      </c>
      <c r="AB92" s="22">
        <v>0</v>
      </c>
      <c r="AC92" s="22">
        <v>20660479</v>
      </c>
      <c r="AD92" s="22">
        <v>8649412</v>
      </c>
      <c r="AE92" s="22">
        <v>3172571</v>
      </c>
      <c r="AF92" s="22">
        <v>0</v>
      </c>
      <c r="AG92" s="22">
        <v>194353</v>
      </c>
      <c r="AH92" s="22">
        <v>1026890</v>
      </c>
      <c r="AI92" s="22">
        <v>33703705</v>
      </c>
      <c r="AJ92" s="22">
        <v>36415706</v>
      </c>
      <c r="AK92" s="22">
        <v>5305926</v>
      </c>
      <c r="AL92" s="22">
        <v>762320</v>
      </c>
      <c r="AM92" s="22">
        <v>30347460</v>
      </c>
      <c r="AN92" s="22">
        <v>0</v>
      </c>
    </row>
    <row r="93" spans="1:40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69506972</v>
      </c>
      <c r="F93" s="22">
        <v>0</v>
      </c>
      <c r="G93" s="22">
        <v>36937664</v>
      </c>
      <c r="H93" s="22">
        <v>29307367</v>
      </c>
      <c r="I93" s="22">
        <v>8535293</v>
      </c>
      <c r="J93" s="22">
        <v>0</v>
      </c>
      <c r="K93" s="22">
        <v>0</v>
      </c>
      <c r="L93" s="22">
        <v>271880</v>
      </c>
      <c r="M93" s="22">
        <v>144559176</v>
      </c>
      <c r="N93" s="22">
        <v>8768312</v>
      </c>
      <c r="O93" s="22">
        <v>79563287</v>
      </c>
      <c r="P93" s="22">
        <v>81034857</v>
      </c>
      <c r="Q93" s="22">
        <v>41106241</v>
      </c>
      <c r="R93" s="22">
        <v>30224477</v>
      </c>
      <c r="S93" s="22">
        <v>11414786</v>
      </c>
      <c r="T93" s="22">
        <v>396671136</v>
      </c>
      <c r="U93" s="22">
        <v>36503554</v>
      </c>
      <c r="V93" s="22">
        <v>0</v>
      </c>
      <c r="W93" s="22">
        <v>15973118</v>
      </c>
      <c r="X93" s="22">
        <v>8255972</v>
      </c>
      <c r="Y93" s="22">
        <v>2065214</v>
      </c>
      <c r="Z93" s="22">
        <v>13594</v>
      </c>
      <c r="AA93" s="22">
        <v>0</v>
      </c>
      <c r="AB93" s="22">
        <v>9060</v>
      </c>
      <c r="AC93" s="22">
        <v>62820512</v>
      </c>
      <c r="AD93" s="22">
        <v>23830821</v>
      </c>
      <c r="AE93" s="22">
        <v>40032252</v>
      </c>
      <c r="AF93" s="22">
        <v>0</v>
      </c>
      <c r="AG93" s="22">
        <v>12510270</v>
      </c>
      <c r="AH93" s="22">
        <v>4986353</v>
      </c>
      <c r="AI93" s="22">
        <v>144180208</v>
      </c>
      <c r="AJ93" s="22">
        <v>252490928</v>
      </c>
      <c r="AK93" s="22">
        <v>14462952</v>
      </c>
      <c r="AL93" s="22">
        <v>1438676</v>
      </c>
      <c r="AM93" s="22">
        <v>236589299</v>
      </c>
      <c r="AN93" s="22">
        <v>0</v>
      </c>
    </row>
    <row r="94" spans="1:40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47399110</v>
      </c>
      <c r="F94" s="22">
        <v>0</v>
      </c>
      <c r="G94" s="22">
        <v>12381393</v>
      </c>
      <c r="H94" s="22">
        <v>15006328</v>
      </c>
      <c r="I94" s="22">
        <v>6709734</v>
      </c>
      <c r="J94" s="22">
        <v>0</v>
      </c>
      <c r="K94" s="22">
        <v>0</v>
      </c>
      <c r="L94" s="22">
        <v>0</v>
      </c>
      <c r="M94" s="22">
        <v>81496565</v>
      </c>
      <c r="N94" s="22">
        <v>26445</v>
      </c>
      <c r="O94" s="22">
        <v>28288816</v>
      </c>
      <c r="P94" s="22">
        <v>13464119</v>
      </c>
      <c r="Q94" s="22">
        <v>1389709</v>
      </c>
      <c r="R94" s="22">
        <v>2898766</v>
      </c>
      <c r="S94" s="22">
        <v>4176063</v>
      </c>
      <c r="T94" s="22">
        <v>131740483</v>
      </c>
      <c r="U94" s="22">
        <v>24171072</v>
      </c>
      <c r="V94" s="22">
        <v>0</v>
      </c>
      <c r="W94" s="22">
        <v>7207823</v>
      </c>
      <c r="X94" s="22">
        <v>9365769</v>
      </c>
      <c r="Y94" s="22">
        <v>5173313</v>
      </c>
      <c r="Z94" s="22">
        <v>0</v>
      </c>
      <c r="AA94" s="22">
        <v>0</v>
      </c>
      <c r="AB94" s="22">
        <v>0</v>
      </c>
      <c r="AC94" s="22">
        <v>45917977</v>
      </c>
      <c r="AD94" s="22">
        <v>7707547</v>
      </c>
      <c r="AE94" s="22">
        <v>4772225</v>
      </c>
      <c r="AF94" s="22">
        <v>0</v>
      </c>
      <c r="AG94" s="22">
        <v>1298588</v>
      </c>
      <c r="AH94" s="22">
        <v>1900172</v>
      </c>
      <c r="AI94" s="22">
        <v>61596509</v>
      </c>
      <c r="AJ94" s="22">
        <v>70143974</v>
      </c>
      <c r="AK94" s="22">
        <v>3715819</v>
      </c>
      <c r="AL94" s="22">
        <v>650792</v>
      </c>
      <c r="AM94" s="22">
        <v>65777363</v>
      </c>
      <c r="AN94" s="22"/>
    </row>
    <row r="95" spans="1:40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6311257</v>
      </c>
      <c r="F95" s="22">
        <v>0</v>
      </c>
      <c r="G95" s="22">
        <v>3710080</v>
      </c>
      <c r="H95" s="22">
        <v>5031403</v>
      </c>
      <c r="I95" s="22">
        <v>362785</v>
      </c>
      <c r="J95" s="22">
        <v>0</v>
      </c>
      <c r="K95" s="22">
        <v>0</v>
      </c>
      <c r="L95" s="22">
        <v>0</v>
      </c>
      <c r="M95" s="22">
        <v>15415525</v>
      </c>
      <c r="N95" s="22">
        <v>0</v>
      </c>
      <c r="O95" s="22">
        <v>4260572</v>
      </c>
      <c r="P95" s="22">
        <v>1075948</v>
      </c>
      <c r="Q95" s="22">
        <v>231357</v>
      </c>
      <c r="R95" s="22">
        <v>114510</v>
      </c>
      <c r="S95" s="22">
        <v>206750</v>
      </c>
      <c r="T95" s="22">
        <v>21304662</v>
      </c>
      <c r="U95" s="22">
        <v>4682048</v>
      </c>
      <c r="V95" s="22">
        <v>0</v>
      </c>
      <c r="W95" s="22">
        <v>1475552</v>
      </c>
      <c r="X95" s="22">
        <v>1828742</v>
      </c>
      <c r="Y95" s="22">
        <v>197461</v>
      </c>
      <c r="Z95" s="22">
        <v>0</v>
      </c>
      <c r="AA95" s="22">
        <v>0</v>
      </c>
      <c r="AB95" s="22">
        <v>0</v>
      </c>
      <c r="AC95" s="22">
        <v>8183803</v>
      </c>
      <c r="AD95" s="22">
        <v>1617768</v>
      </c>
      <c r="AE95" s="22">
        <v>806360</v>
      </c>
      <c r="AF95" s="22">
        <v>0</v>
      </c>
      <c r="AG95" s="22">
        <v>65015</v>
      </c>
      <c r="AH95" s="22">
        <v>82092</v>
      </c>
      <c r="AI95" s="22">
        <v>10755038</v>
      </c>
      <c r="AJ95" s="22">
        <v>10549624</v>
      </c>
      <c r="AK95" s="22">
        <v>0</v>
      </c>
      <c r="AL95" s="22">
        <v>413493</v>
      </c>
      <c r="AM95" s="22">
        <v>10136131</v>
      </c>
      <c r="AN95" s="22"/>
    </row>
    <row r="96" spans="1:40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6764865</v>
      </c>
      <c r="F96" s="22">
        <v>0</v>
      </c>
      <c r="G96" s="22">
        <v>6915751</v>
      </c>
      <c r="H96" s="22">
        <v>9614355</v>
      </c>
      <c r="I96" s="22">
        <v>64628</v>
      </c>
      <c r="J96" s="22">
        <v>0</v>
      </c>
      <c r="K96" s="22">
        <v>0</v>
      </c>
      <c r="L96" s="22">
        <v>0</v>
      </c>
      <c r="M96" s="22">
        <v>23359599</v>
      </c>
      <c r="N96" s="22">
        <v>29133</v>
      </c>
      <c r="O96" s="22">
        <v>6041924</v>
      </c>
      <c r="P96" s="22">
        <v>791559</v>
      </c>
      <c r="Q96" s="22">
        <v>385357</v>
      </c>
      <c r="R96" s="22">
        <v>363358</v>
      </c>
      <c r="S96" s="22">
        <v>484753</v>
      </c>
      <c r="T96" s="22">
        <v>31455683</v>
      </c>
      <c r="U96" s="22">
        <v>6095843</v>
      </c>
      <c r="V96" s="22">
        <v>0</v>
      </c>
      <c r="W96" s="22">
        <v>3963906</v>
      </c>
      <c r="X96" s="22">
        <v>1222937</v>
      </c>
      <c r="Y96" s="22">
        <v>6464</v>
      </c>
      <c r="Z96" s="22">
        <v>0</v>
      </c>
      <c r="AA96" s="22">
        <v>0</v>
      </c>
      <c r="AB96" s="22">
        <v>0</v>
      </c>
      <c r="AC96" s="22">
        <v>11289150</v>
      </c>
      <c r="AD96" s="22">
        <v>2737304</v>
      </c>
      <c r="AE96" s="22">
        <v>605367</v>
      </c>
      <c r="AF96" s="22">
        <v>0</v>
      </c>
      <c r="AG96" s="22">
        <v>272519</v>
      </c>
      <c r="AH96" s="22">
        <v>376439</v>
      </c>
      <c r="AI96" s="22">
        <v>15280779</v>
      </c>
      <c r="AJ96" s="22">
        <v>16174904</v>
      </c>
      <c r="AK96" s="22">
        <v>0</v>
      </c>
      <c r="AL96" s="22">
        <v>0</v>
      </c>
      <c r="AM96" s="22">
        <v>16174904</v>
      </c>
      <c r="AN96" s="22"/>
    </row>
    <row r="97" spans="1:40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11067193</v>
      </c>
      <c r="F97" s="22">
        <v>0</v>
      </c>
      <c r="G97" s="22">
        <v>0</v>
      </c>
      <c r="H97" s="22">
        <v>15292010</v>
      </c>
      <c r="I97" s="22">
        <v>18282988</v>
      </c>
      <c r="J97" s="22">
        <v>0</v>
      </c>
      <c r="K97" s="22">
        <v>0</v>
      </c>
      <c r="L97" s="22">
        <v>0</v>
      </c>
      <c r="M97" s="22">
        <v>44642191</v>
      </c>
      <c r="N97" s="22">
        <v>1780209</v>
      </c>
      <c r="O97" s="22">
        <v>8723764</v>
      </c>
      <c r="P97" s="22">
        <v>2567709</v>
      </c>
      <c r="Q97" s="22">
        <v>1846506</v>
      </c>
      <c r="R97" s="22">
        <v>613267</v>
      </c>
      <c r="S97" s="22">
        <v>1367336</v>
      </c>
      <c r="T97" s="22">
        <v>61540982</v>
      </c>
      <c r="U97" s="22">
        <v>8264060</v>
      </c>
      <c r="V97" s="22">
        <v>0</v>
      </c>
      <c r="W97" s="22">
        <v>6235036</v>
      </c>
      <c r="X97" s="22">
        <v>1345446</v>
      </c>
      <c r="Y97" s="22">
        <v>0</v>
      </c>
      <c r="Z97" s="22">
        <v>0</v>
      </c>
      <c r="AA97" s="22">
        <v>0</v>
      </c>
      <c r="AB97" s="22">
        <v>0</v>
      </c>
      <c r="AC97" s="22">
        <v>15844542</v>
      </c>
      <c r="AD97" s="22">
        <v>2400085</v>
      </c>
      <c r="AE97" s="22">
        <v>2082204</v>
      </c>
      <c r="AF97" s="22">
        <v>0</v>
      </c>
      <c r="AG97" s="22">
        <v>462082</v>
      </c>
      <c r="AH97" s="22">
        <v>755591</v>
      </c>
      <c r="AI97" s="22">
        <v>21544504</v>
      </c>
      <c r="AJ97" s="22">
        <v>39996478</v>
      </c>
      <c r="AK97" s="22">
        <v>6157210</v>
      </c>
      <c r="AL97" s="22">
        <v>1492685</v>
      </c>
      <c r="AM97" s="22">
        <v>32346583</v>
      </c>
      <c r="AN97" s="22">
        <v>0</v>
      </c>
    </row>
    <row r="98" spans="1:40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10133676</v>
      </c>
      <c r="F98" s="22">
        <v>0</v>
      </c>
      <c r="G98" s="22">
        <v>4496713</v>
      </c>
      <c r="H98" s="22">
        <v>8503595</v>
      </c>
      <c r="I98" s="22">
        <v>0</v>
      </c>
      <c r="J98" s="22">
        <v>0</v>
      </c>
      <c r="K98" s="22">
        <v>0</v>
      </c>
      <c r="L98" s="22">
        <v>0</v>
      </c>
      <c r="M98" s="22">
        <v>23133984</v>
      </c>
      <c r="N98" s="22">
        <v>0</v>
      </c>
      <c r="O98" s="22">
        <v>3867180</v>
      </c>
      <c r="P98" s="22">
        <v>2004849</v>
      </c>
      <c r="Q98" s="22">
        <v>422061</v>
      </c>
      <c r="R98" s="22">
        <v>0</v>
      </c>
      <c r="S98" s="22">
        <v>700348</v>
      </c>
      <c r="T98" s="22">
        <v>30128422</v>
      </c>
      <c r="U98" s="22">
        <v>4090819</v>
      </c>
      <c r="V98" s="22">
        <v>0</v>
      </c>
      <c r="W98" s="22">
        <v>3260867</v>
      </c>
      <c r="X98" s="22">
        <v>5290949</v>
      </c>
      <c r="Y98" s="22">
        <v>0</v>
      </c>
      <c r="Z98" s="22">
        <v>0</v>
      </c>
      <c r="AA98" s="22">
        <v>0</v>
      </c>
      <c r="AB98" s="22">
        <v>0</v>
      </c>
      <c r="AC98" s="22">
        <v>12642635</v>
      </c>
      <c r="AD98" s="22">
        <v>1742002</v>
      </c>
      <c r="AE98" s="22">
        <v>907879</v>
      </c>
      <c r="AF98" s="22">
        <v>0</v>
      </c>
      <c r="AG98" s="22">
        <v>0</v>
      </c>
      <c r="AH98" s="22">
        <v>492846</v>
      </c>
      <c r="AI98" s="22">
        <v>15785362</v>
      </c>
      <c r="AJ98" s="22">
        <v>14343060</v>
      </c>
      <c r="AK98" s="22">
        <v>0</v>
      </c>
      <c r="AL98" s="22">
        <v>0</v>
      </c>
      <c r="AM98" s="22">
        <v>14343060</v>
      </c>
      <c r="AN98" s="22">
        <v>0</v>
      </c>
    </row>
    <row r="99" spans="1:40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107187198</v>
      </c>
      <c r="F99" s="22">
        <v>0</v>
      </c>
      <c r="G99" s="22">
        <v>25596278</v>
      </c>
      <c r="H99" s="22">
        <v>14797417</v>
      </c>
      <c r="I99" s="22">
        <v>7633585</v>
      </c>
      <c r="J99" s="22">
        <v>0</v>
      </c>
      <c r="K99" s="22">
        <v>0</v>
      </c>
      <c r="L99" s="22">
        <v>0</v>
      </c>
      <c r="M99" s="22">
        <v>155214478</v>
      </c>
      <c r="N99" s="22">
        <v>7690584</v>
      </c>
      <c r="O99" s="22">
        <v>75808096</v>
      </c>
      <c r="P99" s="22">
        <v>10929316</v>
      </c>
      <c r="Q99" s="22">
        <v>5735965</v>
      </c>
      <c r="R99" s="22">
        <v>11620967</v>
      </c>
      <c r="S99" s="22">
        <v>4762566</v>
      </c>
      <c r="T99" s="22">
        <v>271761972</v>
      </c>
      <c r="U99" s="22">
        <v>38378613</v>
      </c>
      <c r="V99" s="22">
        <v>0</v>
      </c>
      <c r="W99" s="22">
        <v>8755758</v>
      </c>
      <c r="X99" s="22">
        <v>7723387</v>
      </c>
      <c r="Y99" s="22">
        <v>2060097</v>
      </c>
      <c r="Z99" s="22">
        <v>0</v>
      </c>
      <c r="AA99" s="22">
        <v>0</v>
      </c>
      <c r="AB99" s="22">
        <v>0</v>
      </c>
      <c r="AC99" s="22">
        <v>56917855</v>
      </c>
      <c r="AD99" s="22">
        <v>13753593</v>
      </c>
      <c r="AE99" s="22">
        <v>8946791</v>
      </c>
      <c r="AF99" s="22">
        <v>0</v>
      </c>
      <c r="AG99" s="22">
        <v>3910037</v>
      </c>
      <c r="AH99" s="22">
        <v>2201103</v>
      </c>
      <c r="AI99" s="22">
        <v>85729379</v>
      </c>
      <c r="AJ99" s="22">
        <v>186032593</v>
      </c>
      <c r="AK99" s="22">
        <v>18128829</v>
      </c>
      <c r="AL99" s="22">
        <v>21446</v>
      </c>
      <c r="AM99" s="22">
        <v>167882318</v>
      </c>
      <c r="AN99" s="22">
        <v>0</v>
      </c>
    </row>
    <row r="100" spans="1:40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9495018</v>
      </c>
      <c r="F100" s="22">
        <v>0</v>
      </c>
      <c r="G100" s="22">
        <v>7191376</v>
      </c>
      <c r="H100" s="22">
        <v>4769936</v>
      </c>
      <c r="I100" s="22">
        <v>865850</v>
      </c>
      <c r="J100" s="22">
        <v>0</v>
      </c>
      <c r="K100" s="22">
        <v>1142324</v>
      </c>
      <c r="L100" s="22">
        <v>0</v>
      </c>
      <c r="M100" s="22">
        <v>23464504</v>
      </c>
      <c r="N100" s="22">
        <v>0</v>
      </c>
      <c r="O100" s="22">
        <v>3571680</v>
      </c>
      <c r="P100" s="22">
        <v>1606613</v>
      </c>
      <c r="Q100" s="22">
        <v>175611</v>
      </c>
      <c r="R100" s="22">
        <v>1230196</v>
      </c>
      <c r="S100" s="22">
        <v>509410</v>
      </c>
      <c r="T100" s="22">
        <v>30558014</v>
      </c>
      <c r="U100" s="22">
        <v>4680301</v>
      </c>
      <c r="V100" s="22">
        <v>0</v>
      </c>
      <c r="W100" s="22">
        <v>3450620</v>
      </c>
      <c r="X100" s="22">
        <v>1903083</v>
      </c>
      <c r="Y100" s="22">
        <v>237380</v>
      </c>
      <c r="Z100" s="22">
        <v>0</v>
      </c>
      <c r="AA100" s="22">
        <v>207062</v>
      </c>
      <c r="AB100" s="22">
        <v>0</v>
      </c>
      <c r="AC100" s="22">
        <v>10478446</v>
      </c>
      <c r="AD100" s="22">
        <v>995699</v>
      </c>
      <c r="AE100" s="22">
        <v>967761</v>
      </c>
      <c r="AF100" s="22">
        <v>0</v>
      </c>
      <c r="AG100" s="22">
        <v>657702</v>
      </c>
      <c r="AH100" s="22">
        <v>340395</v>
      </c>
      <c r="AI100" s="22">
        <v>13440003</v>
      </c>
      <c r="AJ100" s="22">
        <v>17118011</v>
      </c>
      <c r="AK100" s="22">
        <v>1705799</v>
      </c>
      <c r="AL100" s="22">
        <v>1359998</v>
      </c>
      <c r="AM100" s="22">
        <v>14052214</v>
      </c>
      <c r="AN100" s="22">
        <v>0</v>
      </c>
    </row>
    <row r="101" spans="1:40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79482080</v>
      </c>
      <c r="F101" s="22">
        <v>0</v>
      </c>
      <c r="G101" s="22">
        <v>25572546</v>
      </c>
      <c r="H101" s="22">
        <v>51427423</v>
      </c>
      <c r="I101" s="22">
        <v>10417390</v>
      </c>
      <c r="J101" s="22">
        <v>0</v>
      </c>
      <c r="K101" s="22">
        <v>0</v>
      </c>
      <c r="L101" s="22">
        <v>0</v>
      </c>
      <c r="M101" s="22">
        <v>166899439</v>
      </c>
      <c r="N101" s="22">
        <v>0</v>
      </c>
      <c r="O101" s="22">
        <v>45796550</v>
      </c>
      <c r="P101" s="22">
        <v>9830576</v>
      </c>
      <c r="Q101" s="22">
        <v>13746361</v>
      </c>
      <c r="R101" s="22">
        <v>8389972</v>
      </c>
      <c r="S101" s="22">
        <v>4802311</v>
      </c>
      <c r="T101" s="22">
        <v>249465209</v>
      </c>
      <c r="U101" s="22">
        <v>35430940</v>
      </c>
      <c r="V101" s="22">
        <v>0</v>
      </c>
      <c r="W101" s="22">
        <v>7436006</v>
      </c>
      <c r="X101" s="22">
        <v>30910829</v>
      </c>
      <c r="Y101" s="22">
        <v>1472015</v>
      </c>
      <c r="Z101" s="22">
        <v>0</v>
      </c>
      <c r="AA101" s="22">
        <v>0</v>
      </c>
      <c r="AB101" s="22">
        <v>0</v>
      </c>
      <c r="AC101" s="22">
        <v>75249790</v>
      </c>
      <c r="AD101" s="22">
        <v>18333906</v>
      </c>
      <c r="AE101" s="22">
        <v>4883701</v>
      </c>
      <c r="AF101" s="22">
        <v>192349</v>
      </c>
      <c r="AG101" s="22">
        <v>4701583</v>
      </c>
      <c r="AH101" s="22">
        <v>2484151</v>
      </c>
      <c r="AI101" s="22">
        <v>105845480</v>
      </c>
      <c r="AJ101" s="22">
        <v>143619729</v>
      </c>
      <c r="AK101" s="22">
        <v>11270989</v>
      </c>
      <c r="AL101" s="22">
        <v>3186283</v>
      </c>
      <c r="AM101" s="22">
        <v>129162457</v>
      </c>
      <c r="AN101" s="22">
        <v>0</v>
      </c>
    </row>
    <row r="102" spans="1:40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24531467</v>
      </c>
      <c r="F102" s="22">
        <v>0</v>
      </c>
      <c r="G102" s="22">
        <v>4689370</v>
      </c>
      <c r="H102" s="22">
        <v>3932790</v>
      </c>
      <c r="I102" s="22">
        <v>0</v>
      </c>
      <c r="J102" s="22">
        <v>0</v>
      </c>
      <c r="K102" s="22">
        <v>0</v>
      </c>
      <c r="L102" s="22">
        <v>0</v>
      </c>
      <c r="M102" s="22">
        <v>33153627</v>
      </c>
      <c r="N102" s="22">
        <v>1696762</v>
      </c>
      <c r="O102" s="22">
        <v>4126083</v>
      </c>
      <c r="P102" s="22">
        <v>4417203</v>
      </c>
      <c r="Q102" s="22">
        <v>758996</v>
      </c>
      <c r="R102" s="22">
        <v>0</v>
      </c>
      <c r="S102" s="22">
        <v>1122833</v>
      </c>
      <c r="T102" s="22">
        <v>45275504</v>
      </c>
      <c r="U102" s="22">
        <v>14299199</v>
      </c>
      <c r="V102" s="22">
        <v>0</v>
      </c>
      <c r="W102" s="22">
        <v>1771619</v>
      </c>
      <c r="X102" s="22">
        <v>2222083</v>
      </c>
      <c r="Y102" s="22">
        <v>0</v>
      </c>
      <c r="Z102" s="22">
        <v>0</v>
      </c>
      <c r="AA102" s="22">
        <v>0</v>
      </c>
      <c r="AB102" s="22">
        <v>0</v>
      </c>
      <c r="AC102" s="22">
        <v>18292901</v>
      </c>
      <c r="AD102" s="22">
        <v>2178438</v>
      </c>
      <c r="AE102" s="22">
        <v>1937820</v>
      </c>
      <c r="AF102" s="22">
        <v>0</v>
      </c>
      <c r="AG102" s="22">
        <v>0</v>
      </c>
      <c r="AH102" s="22">
        <v>433507</v>
      </c>
      <c r="AI102" s="22">
        <v>22842666</v>
      </c>
      <c r="AJ102" s="22">
        <v>22432838</v>
      </c>
      <c r="AK102" s="22">
        <v>2602640</v>
      </c>
      <c r="AL102" s="22">
        <v>3150787</v>
      </c>
      <c r="AM102" s="22">
        <v>16679411</v>
      </c>
      <c r="AN102" s="22">
        <v>0</v>
      </c>
    </row>
    <row r="103" spans="1:40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5230060</v>
      </c>
      <c r="F103" s="22">
        <v>0</v>
      </c>
      <c r="G103" s="22">
        <v>4317575</v>
      </c>
      <c r="H103" s="22">
        <v>3924586</v>
      </c>
      <c r="I103" s="22">
        <v>104276</v>
      </c>
      <c r="J103" s="22">
        <v>0</v>
      </c>
      <c r="K103" s="22">
        <v>0</v>
      </c>
      <c r="L103" s="22">
        <v>0</v>
      </c>
      <c r="M103" s="22">
        <v>13576497</v>
      </c>
      <c r="N103" s="22">
        <v>0</v>
      </c>
      <c r="O103" s="22">
        <v>1616017</v>
      </c>
      <c r="P103" s="22">
        <v>1317187</v>
      </c>
      <c r="Q103" s="22">
        <v>216476</v>
      </c>
      <c r="R103" s="22">
        <v>1151520</v>
      </c>
      <c r="S103" s="22">
        <v>322004</v>
      </c>
      <c r="T103" s="22">
        <v>18199701</v>
      </c>
      <c r="U103" s="22">
        <v>3484046</v>
      </c>
      <c r="V103" s="22">
        <v>0</v>
      </c>
      <c r="W103" s="22">
        <v>2283220</v>
      </c>
      <c r="X103" s="22">
        <v>1388518</v>
      </c>
      <c r="Y103" s="22">
        <v>80995</v>
      </c>
      <c r="Z103" s="22">
        <v>0</v>
      </c>
      <c r="AA103" s="22">
        <v>0</v>
      </c>
      <c r="AB103" s="22">
        <v>0</v>
      </c>
      <c r="AC103" s="22">
        <v>7236779</v>
      </c>
      <c r="AD103" s="22">
        <v>881512</v>
      </c>
      <c r="AE103" s="22">
        <v>695360</v>
      </c>
      <c r="AF103" s="22">
        <v>0</v>
      </c>
      <c r="AG103" s="22">
        <v>438630</v>
      </c>
      <c r="AH103" s="22">
        <v>248026</v>
      </c>
      <c r="AI103" s="22">
        <v>9500307</v>
      </c>
      <c r="AJ103" s="22">
        <v>8699394</v>
      </c>
      <c r="AK103" s="22">
        <v>316653</v>
      </c>
      <c r="AL103" s="22">
        <v>0</v>
      </c>
      <c r="AM103" s="22">
        <v>8382741</v>
      </c>
      <c r="AN103" s="22">
        <v>0</v>
      </c>
    </row>
    <row r="104" spans="1:40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10887457</v>
      </c>
      <c r="F104" s="22">
        <v>0</v>
      </c>
      <c r="G104" s="22">
        <v>5434788</v>
      </c>
      <c r="H104" s="22">
        <v>3161275</v>
      </c>
      <c r="I104" s="22">
        <v>167629</v>
      </c>
      <c r="J104" s="22">
        <v>0</v>
      </c>
      <c r="K104" s="22">
        <v>0</v>
      </c>
      <c r="L104" s="22">
        <v>0</v>
      </c>
      <c r="M104" s="22">
        <v>19651149</v>
      </c>
      <c r="N104" s="22">
        <v>0</v>
      </c>
      <c r="O104" s="22">
        <v>4889496</v>
      </c>
      <c r="P104" s="22">
        <v>1429878</v>
      </c>
      <c r="Q104" s="22">
        <v>1478174</v>
      </c>
      <c r="R104" s="22">
        <v>1400858</v>
      </c>
      <c r="S104" s="22">
        <v>290493</v>
      </c>
      <c r="T104" s="22">
        <v>29140048</v>
      </c>
      <c r="U104" s="22">
        <v>6128651</v>
      </c>
      <c r="V104" s="22">
        <v>0</v>
      </c>
      <c r="W104" s="22">
        <v>263897</v>
      </c>
      <c r="X104" s="22">
        <v>2516375</v>
      </c>
      <c r="Y104" s="22">
        <v>84932</v>
      </c>
      <c r="Z104" s="22">
        <v>0</v>
      </c>
      <c r="AA104" s="22">
        <v>0</v>
      </c>
      <c r="AB104" s="22">
        <v>0</v>
      </c>
      <c r="AC104" s="22">
        <v>8993855</v>
      </c>
      <c r="AD104" s="22">
        <v>1935709</v>
      </c>
      <c r="AE104" s="22">
        <v>764010</v>
      </c>
      <c r="AF104" s="22">
        <v>0</v>
      </c>
      <c r="AG104" s="22">
        <v>482482</v>
      </c>
      <c r="AH104" s="22">
        <v>245405</v>
      </c>
      <c r="AI104" s="22">
        <v>12421461</v>
      </c>
      <c r="AJ104" s="22">
        <v>16718587</v>
      </c>
      <c r="AK104" s="22">
        <v>1142041</v>
      </c>
      <c r="AL104" s="22">
        <v>0</v>
      </c>
      <c r="AM104" s="22">
        <v>15576546</v>
      </c>
      <c r="AN104" s="22"/>
    </row>
    <row r="105" spans="1:40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14999309</v>
      </c>
      <c r="F105" s="22">
        <v>0</v>
      </c>
      <c r="G105" s="22">
        <v>5921066</v>
      </c>
      <c r="H105" s="22">
        <v>8189369</v>
      </c>
      <c r="I105" s="22">
        <v>1610556</v>
      </c>
      <c r="J105" s="22">
        <v>0</v>
      </c>
      <c r="K105" s="22">
        <v>0</v>
      </c>
      <c r="L105" s="22">
        <v>0</v>
      </c>
      <c r="M105" s="22">
        <v>30720300</v>
      </c>
      <c r="N105" s="22">
        <v>40057</v>
      </c>
      <c r="O105" s="22">
        <v>15361473</v>
      </c>
      <c r="P105" s="22">
        <v>3854861</v>
      </c>
      <c r="Q105" s="22">
        <v>1230623</v>
      </c>
      <c r="R105" s="22">
        <v>246524</v>
      </c>
      <c r="S105" s="22">
        <v>684638</v>
      </c>
      <c r="T105" s="22">
        <v>52138476</v>
      </c>
      <c r="U105" s="22">
        <v>6423815</v>
      </c>
      <c r="V105" s="22">
        <v>0</v>
      </c>
      <c r="W105" s="22">
        <v>2033386</v>
      </c>
      <c r="X105" s="22">
        <v>3053395</v>
      </c>
      <c r="Y105" s="22">
        <v>1410065</v>
      </c>
      <c r="Z105" s="22">
        <v>0</v>
      </c>
      <c r="AA105" s="22">
        <v>0</v>
      </c>
      <c r="AB105" s="22">
        <v>0</v>
      </c>
      <c r="AC105" s="22">
        <v>12920661</v>
      </c>
      <c r="AD105" s="22">
        <v>6139230</v>
      </c>
      <c r="AE105" s="22">
        <v>1999145</v>
      </c>
      <c r="AF105" s="22">
        <v>0</v>
      </c>
      <c r="AG105" s="22">
        <v>112702</v>
      </c>
      <c r="AH105" s="22">
        <v>484764</v>
      </c>
      <c r="AI105" s="22">
        <v>21656502</v>
      </c>
      <c r="AJ105" s="22">
        <v>30481974</v>
      </c>
      <c r="AK105" s="22">
        <v>3351910</v>
      </c>
      <c r="AL105" s="22">
        <v>3073883</v>
      </c>
      <c r="AM105" s="22">
        <v>24056181</v>
      </c>
      <c r="AN105" s="22">
        <v>0</v>
      </c>
    </row>
    <row r="106" spans="1:40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113302257</v>
      </c>
      <c r="F106" s="22">
        <v>0</v>
      </c>
      <c r="G106" s="22">
        <v>66398332</v>
      </c>
      <c r="H106" s="22">
        <v>79741020</v>
      </c>
      <c r="I106" s="22">
        <v>113872312</v>
      </c>
      <c r="J106" s="22">
        <v>10005</v>
      </c>
      <c r="K106" s="22">
        <v>0</v>
      </c>
      <c r="L106" s="22">
        <v>0</v>
      </c>
      <c r="M106" s="22">
        <v>373323926</v>
      </c>
      <c r="N106" s="22">
        <v>16700857</v>
      </c>
      <c r="O106" s="22">
        <v>116868047</v>
      </c>
      <c r="P106" s="22">
        <v>22928478</v>
      </c>
      <c r="Q106" s="22">
        <v>65060677</v>
      </c>
      <c r="R106" s="22">
        <v>31518393</v>
      </c>
      <c r="S106" s="22">
        <v>7551443</v>
      </c>
      <c r="T106" s="22">
        <v>633951821</v>
      </c>
      <c r="U106" s="22">
        <v>50818834</v>
      </c>
      <c r="V106" s="22">
        <v>0</v>
      </c>
      <c r="W106" s="22">
        <v>15349714</v>
      </c>
      <c r="X106" s="22">
        <v>26780695</v>
      </c>
      <c r="Y106" s="22">
        <v>11953935</v>
      </c>
      <c r="Z106" s="22">
        <v>5171</v>
      </c>
      <c r="AA106" s="22">
        <v>0</v>
      </c>
      <c r="AB106" s="22">
        <v>0</v>
      </c>
      <c r="AC106" s="22">
        <v>104908349</v>
      </c>
      <c r="AD106" s="22">
        <v>33470085</v>
      </c>
      <c r="AE106" s="22">
        <v>12806205</v>
      </c>
      <c r="AF106" s="22">
        <v>0</v>
      </c>
      <c r="AG106" s="22">
        <v>16388672</v>
      </c>
      <c r="AH106" s="22">
        <v>4038565</v>
      </c>
      <c r="AI106" s="22">
        <v>171611876</v>
      </c>
      <c r="AJ106" s="22">
        <v>462339945</v>
      </c>
      <c r="AK106" s="22">
        <v>60594146</v>
      </c>
      <c r="AL106" s="22">
        <v>7589771</v>
      </c>
      <c r="AM106" s="22">
        <v>394156028</v>
      </c>
      <c r="AN106" s="22">
        <v>0</v>
      </c>
    </row>
    <row r="107" spans="1:40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21526335</v>
      </c>
      <c r="F107" s="22">
        <v>0</v>
      </c>
      <c r="G107" s="22">
        <v>23852769</v>
      </c>
      <c r="H107" s="22">
        <v>21421436</v>
      </c>
      <c r="I107" s="22">
        <v>3148268</v>
      </c>
      <c r="J107" s="22">
        <v>0</v>
      </c>
      <c r="K107" s="22">
        <v>7861725</v>
      </c>
      <c r="L107" s="22">
        <v>0</v>
      </c>
      <c r="M107" s="22">
        <v>77810533</v>
      </c>
      <c r="N107" s="22">
        <v>803305</v>
      </c>
      <c r="O107" s="22">
        <v>10851636</v>
      </c>
      <c r="P107" s="22">
        <v>11437674</v>
      </c>
      <c r="Q107" s="22">
        <v>2054568</v>
      </c>
      <c r="R107" s="22">
        <v>3928021</v>
      </c>
      <c r="S107" s="22">
        <v>2058018</v>
      </c>
      <c r="T107" s="22">
        <v>108943755</v>
      </c>
      <c r="U107" s="22">
        <v>15226838</v>
      </c>
      <c r="V107" s="22">
        <v>0</v>
      </c>
      <c r="W107" s="22">
        <v>14136836</v>
      </c>
      <c r="X107" s="22">
        <v>9680045</v>
      </c>
      <c r="Y107" s="22">
        <v>1671871</v>
      </c>
      <c r="Z107" s="22">
        <v>0</v>
      </c>
      <c r="AA107" s="22">
        <v>3071000</v>
      </c>
      <c r="AB107" s="22">
        <v>0</v>
      </c>
      <c r="AC107" s="22">
        <v>43786590</v>
      </c>
      <c r="AD107" s="22">
        <v>5171928</v>
      </c>
      <c r="AE107" s="22">
        <v>5133832</v>
      </c>
      <c r="AF107" s="22">
        <v>0</v>
      </c>
      <c r="AG107" s="22">
        <v>2202324</v>
      </c>
      <c r="AH107" s="22">
        <v>1325567</v>
      </c>
      <c r="AI107" s="22">
        <v>57620241</v>
      </c>
      <c r="AJ107" s="22">
        <v>51323514</v>
      </c>
      <c r="AK107" s="22">
        <v>2114812</v>
      </c>
      <c r="AL107" s="22">
        <v>0</v>
      </c>
      <c r="AM107" s="22">
        <v>49208702</v>
      </c>
      <c r="AN107" s="22">
        <v>0</v>
      </c>
    </row>
    <row r="108" spans="1:40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36544517</v>
      </c>
      <c r="F108" s="22">
        <v>0</v>
      </c>
      <c r="G108" s="22">
        <v>9503999</v>
      </c>
      <c r="H108" s="22">
        <v>11455821</v>
      </c>
      <c r="I108" s="22">
        <v>7620184</v>
      </c>
      <c r="J108" s="22">
        <v>0</v>
      </c>
      <c r="K108" s="22">
        <v>0</v>
      </c>
      <c r="L108" s="22">
        <v>0</v>
      </c>
      <c r="M108" s="22">
        <v>65124521</v>
      </c>
      <c r="N108" s="22">
        <v>0</v>
      </c>
      <c r="O108" s="22">
        <v>11703956</v>
      </c>
      <c r="P108" s="22">
        <v>4131037</v>
      </c>
      <c r="Q108" s="22">
        <v>4611631</v>
      </c>
      <c r="R108" s="22">
        <v>4135137</v>
      </c>
      <c r="S108" s="22">
        <v>2510633</v>
      </c>
      <c r="T108" s="22">
        <v>92216915</v>
      </c>
      <c r="U108" s="22">
        <v>18147631</v>
      </c>
      <c r="V108" s="22">
        <v>0</v>
      </c>
      <c r="W108" s="22">
        <v>2556044</v>
      </c>
      <c r="X108" s="22">
        <v>4850150</v>
      </c>
      <c r="Y108" s="22">
        <v>1045386</v>
      </c>
      <c r="Z108" s="22">
        <v>0</v>
      </c>
      <c r="AA108" s="22">
        <v>0</v>
      </c>
      <c r="AB108" s="22">
        <v>0</v>
      </c>
      <c r="AC108" s="22">
        <v>26599211</v>
      </c>
      <c r="AD108" s="22">
        <v>3714660</v>
      </c>
      <c r="AE108" s="22">
        <v>2011326</v>
      </c>
      <c r="AF108" s="22">
        <v>0</v>
      </c>
      <c r="AG108" s="22">
        <v>1881534</v>
      </c>
      <c r="AH108" s="22">
        <v>1074438</v>
      </c>
      <c r="AI108" s="22">
        <v>35281169</v>
      </c>
      <c r="AJ108" s="22">
        <v>56935746</v>
      </c>
      <c r="AK108" s="22">
        <v>2585410</v>
      </c>
      <c r="AL108" s="22">
        <v>53823</v>
      </c>
      <c r="AM108" s="22">
        <v>54296513</v>
      </c>
      <c r="AN108" s="22"/>
    </row>
    <row r="109" spans="1:40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4130575</v>
      </c>
      <c r="F109" s="22">
        <v>0</v>
      </c>
      <c r="G109" s="22">
        <v>6227101</v>
      </c>
      <c r="H109" s="22">
        <v>1309408</v>
      </c>
      <c r="I109" s="22">
        <v>0</v>
      </c>
      <c r="J109" s="22">
        <v>0</v>
      </c>
      <c r="K109" s="22">
        <v>0</v>
      </c>
      <c r="L109" s="22">
        <v>689004</v>
      </c>
      <c r="M109" s="22">
        <v>12356088</v>
      </c>
      <c r="N109" s="22">
        <v>0</v>
      </c>
      <c r="O109" s="22">
        <v>8885904</v>
      </c>
      <c r="P109" s="22">
        <v>1761452</v>
      </c>
      <c r="Q109" s="22">
        <v>826310</v>
      </c>
      <c r="R109" s="22">
        <v>1475721</v>
      </c>
      <c r="S109" s="22">
        <v>867467</v>
      </c>
      <c r="T109" s="22">
        <v>26172942</v>
      </c>
      <c r="U109" s="22">
        <v>3288201</v>
      </c>
      <c r="V109" s="22">
        <v>0</v>
      </c>
      <c r="W109" s="22">
        <v>1604726</v>
      </c>
      <c r="X109" s="22">
        <v>1037643</v>
      </c>
      <c r="Y109" s="22">
        <v>0</v>
      </c>
      <c r="Z109" s="22">
        <v>0</v>
      </c>
      <c r="AA109" s="22">
        <v>0</v>
      </c>
      <c r="AB109" s="22">
        <v>507398</v>
      </c>
      <c r="AC109" s="22">
        <v>6437968</v>
      </c>
      <c r="AD109" s="22">
        <v>4226604</v>
      </c>
      <c r="AE109" s="22">
        <v>1384138</v>
      </c>
      <c r="AF109" s="22">
        <v>0</v>
      </c>
      <c r="AG109" s="22">
        <v>369590</v>
      </c>
      <c r="AH109" s="22">
        <v>635583</v>
      </c>
      <c r="AI109" s="22">
        <v>13053883</v>
      </c>
      <c r="AJ109" s="22">
        <v>13119059</v>
      </c>
      <c r="AK109" s="22">
        <v>1488322</v>
      </c>
      <c r="AL109" s="22">
        <v>0</v>
      </c>
      <c r="AM109" s="22">
        <v>11630737</v>
      </c>
      <c r="AN109" s="22">
        <v>0</v>
      </c>
    </row>
    <row r="110" spans="1:40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26353522</v>
      </c>
      <c r="F110" s="22">
        <v>0</v>
      </c>
      <c r="G110" s="22">
        <v>25807513</v>
      </c>
      <c r="H110" s="22">
        <v>17256998</v>
      </c>
      <c r="I110" s="22">
        <v>10288283</v>
      </c>
      <c r="J110" s="22">
        <v>0</v>
      </c>
      <c r="K110" s="22">
        <v>0</v>
      </c>
      <c r="L110" s="22">
        <v>0</v>
      </c>
      <c r="M110" s="22">
        <v>79706316</v>
      </c>
      <c r="N110" s="22">
        <v>435486</v>
      </c>
      <c r="O110" s="22">
        <v>17388526</v>
      </c>
      <c r="P110" s="22">
        <v>2370242</v>
      </c>
      <c r="Q110" s="22">
        <v>1412870</v>
      </c>
      <c r="R110" s="22">
        <v>2929599</v>
      </c>
      <c r="S110" s="22">
        <v>3230307</v>
      </c>
      <c r="T110" s="22">
        <v>107473346</v>
      </c>
      <c r="U110" s="22">
        <v>24149961</v>
      </c>
      <c r="V110" s="22">
        <v>0</v>
      </c>
      <c r="W110" s="22">
        <v>20522087</v>
      </c>
      <c r="X110" s="22">
        <v>11477540</v>
      </c>
      <c r="Y110" s="22">
        <v>3668760</v>
      </c>
      <c r="Z110" s="22">
        <v>0</v>
      </c>
      <c r="AA110" s="22">
        <v>0</v>
      </c>
      <c r="AB110" s="22">
        <v>0</v>
      </c>
      <c r="AC110" s="22">
        <v>59818348</v>
      </c>
      <c r="AD110" s="22">
        <v>7869931</v>
      </c>
      <c r="AE110" s="22">
        <v>1837761</v>
      </c>
      <c r="AF110" s="22">
        <v>0</v>
      </c>
      <c r="AG110" s="22">
        <v>1410124</v>
      </c>
      <c r="AH110" s="22">
        <v>1871609</v>
      </c>
      <c r="AI110" s="22">
        <v>72807773</v>
      </c>
      <c r="AJ110" s="22">
        <v>34665573</v>
      </c>
      <c r="AK110" s="22">
        <v>4733009</v>
      </c>
      <c r="AL110" s="22">
        <v>188650</v>
      </c>
      <c r="AM110" s="22">
        <v>29743914</v>
      </c>
      <c r="AN110" s="22">
        <v>0</v>
      </c>
    </row>
    <row r="111" spans="1:40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35048123</v>
      </c>
      <c r="F111" s="22">
        <v>0</v>
      </c>
      <c r="G111" s="22">
        <v>26438965</v>
      </c>
      <c r="H111" s="22">
        <v>54015866</v>
      </c>
      <c r="I111" s="22">
        <v>27311418</v>
      </c>
      <c r="J111" s="22">
        <v>227452</v>
      </c>
      <c r="K111" s="22">
        <v>0</v>
      </c>
      <c r="L111" s="22">
        <v>0</v>
      </c>
      <c r="M111" s="22">
        <v>143041824</v>
      </c>
      <c r="N111" s="22">
        <v>11197314</v>
      </c>
      <c r="O111" s="22">
        <v>46576081</v>
      </c>
      <c r="P111" s="22">
        <v>5415777</v>
      </c>
      <c r="Q111" s="22">
        <v>18296155</v>
      </c>
      <c r="R111" s="22">
        <v>8149341</v>
      </c>
      <c r="S111" s="22">
        <v>4698404</v>
      </c>
      <c r="T111" s="22">
        <v>237374896</v>
      </c>
      <c r="U111" s="22">
        <v>18084306</v>
      </c>
      <c r="V111" s="22">
        <v>0</v>
      </c>
      <c r="W111" s="22">
        <v>10218623</v>
      </c>
      <c r="X111" s="22">
        <v>15918335</v>
      </c>
      <c r="Y111" s="22">
        <v>6964334</v>
      </c>
      <c r="Z111" s="22">
        <v>220554</v>
      </c>
      <c r="AA111" s="22">
        <v>0</v>
      </c>
      <c r="AB111" s="22">
        <v>0</v>
      </c>
      <c r="AC111" s="22">
        <v>51406152</v>
      </c>
      <c r="AD111" s="22">
        <v>9229818</v>
      </c>
      <c r="AE111" s="22">
        <v>2753377</v>
      </c>
      <c r="AF111" s="22">
        <v>0</v>
      </c>
      <c r="AG111" s="22">
        <v>2264965</v>
      </c>
      <c r="AH111" s="22">
        <v>2499578</v>
      </c>
      <c r="AI111" s="22">
        <v>68153890</v>
      </c>
      <c r="AJ111" s="22">
        <v>169221006</v>
      </c>
      <c r="AK111" s="22">
        <v>15509115</v>
      </c>
      <c r="AL111" s="22">
        <v>8395291</v>
      </c>
      <c r="AM111" s="22">
        <v>145316600</v>
      </c>
      <c r="AN111" s="22">
        <v>0</v>
      </c>
    </row>
    <row r="112" spans="1:40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14684770</v>
      </c>
      <c r="F112" s="22">
        <v>0</v>
      </c>
      <c r="G112" s="22">
        <v>4322592</v>
      </c>
      <c r="H112" s="22">
        <v>7828900</v>
      </c>
      <c r="I112" s="22">
        <v>12508293</v>
      </c>
      <c r="J112" s="22">
        <v>0</v>
      </c>
      <c r="K112" s="22">
        <v>0</v>
      </c>
      <c r="L112" s="22">
        <v>0</v>
      </c>
      <c r="M112" s="22">
        <v>39344555</v>
      </c>
      <c r="N112" s="22">
        <v>90042</v>
      </c>
      <c r="O112" s="22">
        <v>4171037</v>
      </c>
      <c r="P112" s="22">
        <v>2201403</v>
      </c>
      <c r="Q112" s="22">
        <v>1967576</v>
      </c>
      <c r="R112" s="22">
        <v>787762</v>
      </c>
      <c r="S112" s="22">
        <v>3059131</v>
      </c>
      <c r="T112" s="22">
        <v>51621506</v>
      </c>
      <c r="U112" s="22">
        <v>7453420</v>
      </c>
      <c r="V112" s="22">
        <v>0</v>
      </c>
      <c r="W112" s="22">
        <v>1286791</v>
      </c>
      <c r="X112" s="22">
        <v>1798923</v>
      </c>
      <c r="Y112" s="22">
        <v>611933</v>
      </c>
      <c r="Z112" s="22">
        <v>0</v>
      </c>
      <c r="AA112" s="22">
        <v>0</v>
      </c>
      <c r="AB112" s="22">
        <v>0</v>
      </c>
      <c r="AC112" s="22">
        <v>11151067</v>
      </c>
      <c r="AD112" s="22">
        <v>3449960</v>
      </c>
      <c r="AE112" s="22">
        <v>1416270</v>
      </c>
      <c r="AF112" s="22">
        <v>0</v>
      </c>
      <c r="AG112" s="22">
        <v>191061</v>
      </c>
      <c r="AH112" s="22">
        <v>1646179</v>
      </c>
      <c r="AI112" s="22">
        <v>17854537</v>
      </c>
      <c r="AJ112" s="22">
        <v>33766969</v>
      </c>
      <c r="AK112" s="22">
        <v>1811236</v>
      </c>
      <c r="AL112" s="22">
        <v>58082</v>
      </c>
      <c r="AM112" s="22">
        <v>31897651</v>
      </c>
      <c r="AN112" s="22">
        <v>0</v>
      </c>
    </row>
    <row r="113" spans="1:40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177350872</v>
      </c>
      <c r="F113" s="22">
        <v>0</v>
      </c>
      <c r="G113" s="22">
        <v>117718236</v>
      </c>
      <c r="H113" s="22">
        <v>101297836</v>
      </c>
      <c r="I113" s="22">
        <v>63391425</v>
      </c>
      <c r="J113" s="22">
        <v>0</v>
      </c>
      <c r="K113" s="22">
        <v>0</v>
      </c>
      <c r="L113" s="22">
        <v>0</v>
      </c>
      <c r="M113" s="22">
        <v>459758369</v>
      </c>
      <c r="N113" s="22">
        <v>25935319</v>
      </c>
      <c r="O113" s="22">
        <v>125264698</v>
      </c>
      <c r="P113" s="22">
        <v>13732203</v>
      </c>
      <c r="Q113" s="22">
        <v>72256717</v>
      </c>
      <c r="R113" s="22">
        <v>27610399</v>
      </c>
      <c r="S113" s="22">
        <v>13179149</v>
      </c>
      <c r="T113" s="22">
        <v>737736854</v>
      </c>
      <c r="U113" s="22">
        <v>46973011</v>
      </c>
      <c r="V113" s="22">
        <v>0</v>
      </c>
      <c r="W113" s="22">
        <v>33671895</v>
      </c>
      <c r="X113" s="22">
        <v>23141085</v>
      </c>
      <c r="Y113" s="22">
        <v>11765316</v>
      </c>
      <c r="Z113" s="22">
        <v>0</v>
      </c>
      <c r="AA113" s="22">
        <v>0</v>
      </c>
      <c r="AB113" s="22">
        <v>0</v>
      </c>
      <c r="AC113" s="22">
        <v>115551307</v>
      </c>
      <c r="AD113" s="22">
        <v>38496277</v>
      </c>
      <c r="AE113" s="22">
        <v>9022660</v>
      </c>
      <c r="AF113" s="22">
        <v>0</v>
      </c>
      <c r="AG113" s="22">
        <v>12492368</v>
      </c>
      <c r="AH113" s="22">
        <v>6758440</v>
      </c>
      <c r="AI113" s="22">
        <v>182321052</v>
      </c>
      <c r="AJ113" s="22">
        <v>555415802</v>
      </c>
      <c r="AK113" s="22">
        <v>48170304</v>
      </c>
      <c r="AL113" s="22">
        <v>826527</v>
      </c>
      <c r="AM113" s="22">
        <v>506418971</v>
      </c>
      <c r="AN113" s="22">
        <v>0</v>
      </c>
    </row>
    <row r="114" spans="1:40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12325248</v>
      </c>
      <c r="F114" s="22">
        <v>0</v>
      </c>
      <c r="G114" s="22">
        <v>4933060</v>
      </c>
      <c r="H114" s="22">
        <v>2633865</v>
      </c>
      <c r="I114" s="22">
        <v>0</v>
      </c>
      <c r="J114" s="22">
        <v>0</v>
      </c>
      <c r="K114" s="22">
        <v>0</v>
      </c>
      <c r="L114" s="22">
        <v>0</v>
      </c>
      <c r="M114" s="22">
        <v>19892173</v>
      </c>
      <c r="N114" s="22">
        <v>330336</v>
      </c>
      <c r="O114" s="22">
        <v>3440207</v>
      </c>
      <c r="P114" s="22">
        <v>1834291</v>
      </c>
      <c r="Q114" s="22">
        <v>430493</v>
      </c>
      <c r="R114" s="22">
        <v>684137</v>
      </c>
      <c r="S114" s="22">
        <v>529351</v>
      </c>
      <c r="T114" s="22">
        <v>27140988</v>
      </c>
      <c r="U114" s="22">
        <v>10384058</v>
      </c>
      <c r="V114" s="22">
        <v>0</v>
      </c>
      <c r="W114" s="22">
        <v>1774345</v>
      </c>
      <c r="X114" s="22">
        <v>669449</v>
      </c>
      <c r="Y114" s="22">
        <v>0</v>
      </c>
      <c r="Z114" s="22">
        <v>0</v>
      </c>
      <c r="AA114" s="22">
        <v>0</v>
      </c>
      <c r="AB114" s="22">
        <v>0</v>
      </c>
      <c r="AC114" s="22">
        <v>12827852</v>
      </c>
      <c r="AD114" s="22">
        <v>1660229</v>
      </c>
      <c r="AE114" s="22">
        <v>1094355</v>
      </c>
      <c r="AF114" s="22">
        <v>0</v>
      </c>
      <c r="AG114" s="22">
        <v>219986</v>
      </c>
      <c r="AH114" s="22">
        <v>456456</v>
      </c>
      <c r="AI114" s="22">
        <v>16258878</v>
      </c>
      <c r="AJ114" s="22">
        <v>10882110</v>
      </c>
      <c r="AK114" s="22">
        <v>320000</v>
      </c>
      <c r="AL114" s="22">
        <v>955015</v>
      </c>
      <c r="AM114" s="22">
        <v>9607095</v>
      </c>
      <c r="AN114" s="22">
        <v>0</v>
      </c>
    </row>
    <row r="115" spans="1:40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20136341</v>
      </c>
      <c r="F115" s="22">
        <v>0</v>
      </c>
      <c r="G115" s="22">
        <v>12361777</v>
      </c>
      <c r="H115" s="22">
        <v>19002152</v>
      </c>
      <c r="I115" s="22">
        <v>5897751</v>
      </c>
      <c r="J115" s="22">
        <v>0</v>
      </c>
      <c r="K115" s="22">
        <v>0</v>
      </c>
      <c r="L115" s="22">
        <v>0</v>
      </c>
      <c r="M115" s="22">
        <v>57398021</v>
      </c>
      <c r="N115" s="22">
        <v>121969</v>
      </c>
      <c r="O115" s="22">
        <v>8414094</v>
      </c>
      <c r="P115" s="22">
        <v>6779901</v>
      </c>
      <c r="Q115" s="22">
        <v>3593592</v>
      </c>
      <c r="R115" s="22">
        <v>4827070</v>
      </c>
      <c r="S115" s="22">
        <v>1596189</v>
      </c>
      <c r="T115" s="22">
        <v>82730836</v>
      </c>
      <c r="U115" s="22">
        <v>9948078</v>
      </c>
      <c r="V115" s="22">
        <v>0</v>
      </c>
      <c r="W115" s="22">
        <v>2948926</v>
      </c>
      <c r="X115" s="22">
        <v>6011873</v>
      </c>
      <c r="Y115" s="22">
        <v>826571</v>
      </c>
      <c r="Z115" s="22">
        <v>0</v>
      </c>
      <c r="AA115" s="22">
        <v>0</v>
      </c>
      <c r="AB115" s="22">
        <v>0</v>
      </c>
      <c r="AC115" s="22">
        <v>19735448</v>
      </c>
      <c r="AD115" s="22">
        <v>2770617</v>
      </c>
      <c r="AE115" s="22">
        <v>3353788</v>
      </c>
      <c r="AF115" s="22">
        <v>0</v>
      </c>
      <c r="AG115" s="22">
        <v>2053290</v>
      </c>
      <c r="AH115" s="22">
        <v>1184295</v>
      </c>
      <c r="AI115" s="22">
        <v>29097438</v>
      </c>
      <c r="AJ115" s="22">
        <v>53633398</v>
      </c>
      <c r="AK115" s="22">
        <v>6733100</v>
      </c>
      <c r="AL115" s="22">
        <v>2518282</v>
      </c>
      <c r="AM115" s="22">
        <v>44382016</v>
      </c>
      <c r="AN115" s="22">
        <v>0</v>
      </c>
    </row>
    <row r="116" spans="1:40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3921954</v>
      </c>
      <c r="F116" s="22">
        <v>0</v>
      </c>
      <c r="G116" s="22">
        <v>6576609</v>
      </c>
      <c r="H116" s="22">
        <v>6773098</v>
      </c>
      <c r="I116" s="22">
        <v>427895</v>
      </c>
      <c r="J116" s="22">
        <v>0</v>
      </c>
      <c r="K116" s="22">
        <v>0</v>
      </c>
      <c r="L116" s="22">
        <v>1083526</v>
      </c>
      <c r="M116" s="22">
        <v>18783082</v>
      </c>
      <c r="N116" s="22">
        <v>0</v>
      </c>
      <c r="O116" s="22">
        <v>4110648</v>
      </c>
      <c r="P116" s="22">
        <v>991426</v>
      </c>
      <c r="Q116" s="22">
        <v>434568</v>
      </c>
      <c r="R116" s="22">
        <v>587657</v>
      </c>
      <c r="S116" s="22">
        <v>123463</v>
      </c>
      <c r="T116" s="22">
        <v>25030844</v>
      </c>
      <c r="U116" s="22">
        <v>2117462</v>
      </c>
      <c r="V116" s="22">
        <v>0</v>
      </c>
      <c r="W116" s="22">
        <v>2588828</v>
      </c>
      <c r="X116" s="22">
        <v>1481720</v>
      </c>
      <c r="Y116" s="22">
        <v>103634</v>
      </c>
      <c r="Z116" s="22">
        <v>0</v>
      </c>
      <c r="AA116" s="22">
        <v>0</v>
      </c>
      <c r="AB116" s="22">
        <v>723805</v>
      </c>
      <c r="AC116" s="22">
        <v>7015449</v>
      </c>
      <c r="AD116" s="22">
        <v>2219898</v>
      </c>
      <c r="AE116" s="22">
        <v>575738</v>
      </c>
      <c r="AF116" s="22">
        <v>0</v>
      </c>
      <c r="AG116" s="22">
        <v>491892</v>
      </c>
      <c r="AH116" s="22">
        <v>123463</v>
      </c>
      <c r="AI116" s="22">
        <v>10426440</v>
      </c>
      <c r="AJ116" s="22">
        <v>14604404</v>
      </c>
      <c r="AK116" s="22">
        <v>1708508</v>
      </c>
      <c r="AL116" s="22">
        <v>0</v>
      </c>
      <c r="AM116" s="22">
        <v>12895896</v>
      </c>
      <c r="AN116" s="22">
        <v>0</v>
      </c>
    </row>
    <row r="117" spans="1:40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44508161</v>
      </c>
      <c r="F117" s="22">
        <v>0</v>
      </c>
      <c r="G117" s="22">
        <v>13671188</v>
      </c>
      <c r="H117" s="22">
        <v>37116877</v>
      </c>
      <c r="I117" s="22">
        <v>2520196</v>
      </c>
      <c r="J117" s="22">
        <v>0</v>
      </c>
      <c r="K117" s="22">
        <v>0</v>
      </c>
      <c r="L117" s="22">
        <v>4477237</v>
      </c>
      <c r="M117" s="22">
        <v>102293659</v>
      </c>
      <c r="N117" s="22">
        <v>17594555</v>
      </c>
      <c r="O117" s="22">
        <v>16358375</v>
      </c>
      <c r="P117" s="22">
        <v>7689342</v>
      </c>
      <c r="Q117" s="22">
        <v>11479561</v>
      </c>
      <c r="R117" s="22">
        <v>14066900</v>
      </c>
      <c r="S117" s="22">
        <v>3312988</v>
      </c>
      <c r="T117" s="22">
        <v>172795380</v>
      </c>
      <c r="U117" s="22">
        <v>28550129</v>
      </c>
      <c r="V117" s="22">
        <v>0</v>
      </c>
      <c r="W117" s="22">
        <v>5863833</v>
      </c>
      <c r="X117" s="22">
        <v>5698455</v>
      </c>
      <c r="Y117" s="22">
        <v>274259</v>
      </c>
      <c r="Z117" s="22">
        <v>0</v>
      </c>
      <c r="AA117" s="22">
        <v>0</v>
      </c>
      <c r="AB117" s="22">
        <v>1794670</v>
      </c>
      <c r="AC117" s="22">
        <v>42181346</v>
      </c>
      <c r="AD117" s="22">
        <v>6277409</v>
      </c>
      <c r="AE117" s="22">
        <v>5447494</v>
      </c>
      <c r="AF117" s="22">
        <v>0</v>
      </c>
      <c r="AG117" s="22">
        <v>4595058</v>
      </c>
      <c r="AH117" s="22">
        <v>2198730</v>
      </c>
      <c r="AI117" s="22">
        <v>60700037</v>
      </c>
      <c r="AJ117" s="22">
        <v>112095343</v>
      </c>
      <c r="AK117" s="22">
        <v>22588510</v>
      </c>
      <c r="AL117" s="22">
        <v>726983</v>
      </c>
      <c r="AM117" s="22">
        <v>88779850</v>
      </c>
      <c r="AN117" s="22">
        <v>0</v>
      </c>
    </row>
    <row r="118" spans="1:40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49055580</v>
      </c>
      <c r="F118" s="22">
        <v>0</v>
      </c>
      <c r="G118" s="22">
        <v>26454213</v>
      </c>
      <c r="H118" s="22">
        <v>12647417</v>
      </c>
      <c r="I118" s="22">
        <v>4574473</v>
      </c>
      <c r="J118" s="22">
        <v>0</v>
      </c>
      <c r="K118" s="22">
        <v>0</v>
      </c>
      <c r="L118" s="22">
        <v>0</v>
      </c>
      <c r="M118" s="22">
        <v>92731683</v>
      </c>
      <c r="N118" s="22">
        <v>3404414</v>
      </c>
      <c r="O118" s="22">
        <v>15510784</v>
      </c>
      <c r="P118" s="22">
        <v>9440966</v>
      </c>
      <c r="Q118" s="22">
        <v>2585804</v>
      </c>
      <c r="R118" s="22">
        <v>2929767</v>
      </c>
      <c r="S118" s="22">
        <v>4758074</v>
      </c>
      <c r="T118" s="22">
        <v>131361492</v>
      </c>
      <c r="U118" s="22">
        <v>22160291</v>
      </c>
      <c r="V118" s="22">
        <v>0</v>
      </c>
      <c r="W118" s="22">
        <v>7168082</v>
      </c>
      <c r="X118" s="22">
        <v>3056493</v>
      </c>
      <c r="Y118" s="22">
        <v>1105596</v>
      </c>
      <c r="Z118" s="22">
        <v>0</v>
      </c>
      <c r="AA118" s="22">
        <v>0</v>
      </c>
      <c r="AB118" s="22">
        <v>0</v>
      </c>
      <c r="AC118" s="22">
        <v>33490462</v>
      </c>
      <c r="AD118" s="22">
        <v>6629564</v>
      </c>
      <c r="AE118" s="22">
        <v>5804415</v>
      </c>
      <c r="AF118" s="22">
        <v>0</v>
      </c>
      <c r="AG118" s="22">
        <v>735291</v>
      </c>
      <c r="AH118" s="22">
        <v>2295484</v>
      </c>
      <c r="AI118" s="22">
        <v>48955216</v>
      </c>
      <c r="AJ118" s="22">
        <v>82406276</v>
      </c>
      <c r="AK118" s="22">
        <v>1224313</v>
      </c>
      <c r="AL118" s="22">
        <v>0</v>
      </c>
      <c r="AM118" s="22">
        <v>81181963</v>
      </c>
      <c r="AN118" s="22">
        <v>0</v>
      </c>
    </row>
    <row r="119" spans="1:40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29450501</v>
      </c>
      <c r="F119" s="22">
        <v>0</v>
      </c>
      <c r="G119" s="22">
        <v>8968495</v>
      </c>
      <c r="H119" s="22">
        <v>28667157</v>
      </c>
      <c r="I119" s="22">
        <v>7919148</v>
      </c>
      <c r="J119" s="22">
        <v>0</v>
      </c>
      <c r="K119" s="22">
        <v>0</v>
      </c>
      <c r="L119" s="22">
        <v>0</v>
      </c>
      <c r="M119" s="22">
        <v>75005301</v>
      </c>
      <c r="N119" s="22">
        <v>493567</v>
      </c>
      <c r="O119" s="22">
        <v>17537825</v>
      </c>
      <c r="P119" s="22">
        <v>3056237</v>
      </c>
      <c r="Q119" s="22">
        <v>3980126</v>
      </c>
      <c r="R119" s="22">
        <v>3996773</v>
      </c>
      <c r="S119" s="22">
        <v>3158236</v>
      </c>
      <c r="T119" s="22">
        <v>107228065</v>
      </c>
      <c r="U119" s="22">
        <v>19574920</v>
      </c>
      <c r="V119" s="22">
        <v>0</v>
      </c>
      <c r="W119" s="22">
        <v>3385424</v>
      </c>
      <c r="X119" s="22">
        <v>8606738</v>
      </c>
      <c r="Y119" s="22">
        <v>1453803</v>
      </c>
      <c r="Z119" s="22">
        <v>0</v>
      </c>
      <c r="AA119" s="22">
        <v>0</v>
      </c>
      <c r="AB119" s="22">
        <v>0</v>
      </c>
      <c r="AC119" s="22">
        <v>33020885</v>
      </c>
      <c r="AD119" s="22">
        <v>6956528</v>
      </c>
      <c r="AE119" s="22">
        <v>2081523</v>
      </c>
      <c r="AF119" s="22">
        <v>0</v>
      </c>
      <c r="AG119" s="22">
        <v>1484540</v>
      </c>
      <c r="AH119" s="22">
        <v>990543</v>
      </c>
      <c r="AI119" s="22">
        <v>44534019</v>
      </c>
      <c r="AJ119" s="22">
        <v>62694046</v>
      </c>
      <c r="AK119" s="22">
        <v>1504902</v>
      </c>
      <c r="AL119" s="22">
        <v>0</v>
      </c>
      <c r="AM119" s="22">
        <v>61189144</v>
      </c>
      <c r="AN119" s="22">
        <v>0</v>
      </c>
    </row>
    <row r="120" spans="1:40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91382738</v>
      </c>
      <c r="F120" s="22">
        <v>0</v>
      </c>
      <c r="G120" s="22">
        <v>46158496</v>
      </c>
      <c r="H120" s="22">
        <v>0</v>
      </c>
      <c r="I120" s="22">
        <v>37851589</v>
      </c>
      <c r="J120" s="22">
        <v>0</v>
      </c>
      <c r="K120" s="22">
        <v>0</v>
      </c>
      <c r="L120" s="22">
        <v>0</v>
      </c>
      <c r="M120" s="22">
        <v>175392823</v>
      </c>
      <c r="N120" s="22">
        <v>0</v>
      </c>
      <c r="O120" s="22">
        <v>66879707</v>
      </c>
      <c r="P120" s="22">
        <v>6998139</v>
      </c>
      <c r="Q120" s="22">
        <v>7716194</v>
      </c>
      <c r="R120" s="22">
        <v>0</v>
      </c>
      <c r="S120" s="22">
        <v>3628590</v>
      </c>
      <c r="T120" s="22">
        <v>260615453</v>
      </c>
      <c r="U120" s="22">
        <v>55098803</v>
      </c>
      <c r="V120" s="22">
        <v>0</v>
      </c>
      <c r="W120" s="22">
        <v>27254199</v>
      </c>
      <c r="X120" s="22">
        <v>0</v>
      </c>
      <c r="Y120" s="22">
        <v>15060456</v>
      </c>
      <c r="Z120" s="22">
        <v>0</v>
      </c>
      <c r="AA120" s="22">
        <v>0</v>
      </c>
      <c r="AB120" s="22">
        <v>0</v>
      </c>
      <c r="AC120" s="22">
        <v>97413458</v>
      </c>
      <c r="AD120" s="22">
        <v>22009547</v>
      </c>
      <c r="AE120" s="22">
        <v>3565225</v>
      </c>
      <c r="AF120" s="22">
        <v>0</v>
      </c>
      <c r="AG120" s="22">
        <v>0</v>
      </c>
      <c r="AH120" s="22">
        <v>2415119</v>
      </c>
      <c r="AI120" s="22">
        <v>125403349</v>
      </c>
      <c r="AJ120" s="22">
        <v>135212104</v>
      </c>
      <c r="AK120" s="22">
        <v>11798578</v>
      </c>
      <c r="AL120" s="22">
        <v>6137970</v>
      </c>
      <c r="AM120" s="22">
        <v>117275556</v>
      </c>
      <c r="AN120" s="22">
        <v>0</v>
      </c>
    </row>
    <row r="121" spans="1:40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94682357</v>
      </c>
      <c r="F121" s="22">
        <v>0</v>
      </c>
      <c r="G121" s="22">
        <v>83225594</v>
      </c>
      <c r="H121" s="22">
        <v>0</v>
      </c>
      <c r="I121" s="22">
        <v>42447586</v>
      </c>
      <c r="J121" s="22">
        <v>0</v>
      </c>
      <c r="K121" s="22">
        <v>68133</v>
      </c>
      <c r="L121" s="22">
        <v>0</v>
      </c>
      <c r="M121" s="22">
        <v>220423670</v>
      </c>
      <c r="N121" s="22">
        <v>17325447</v>
      </c>
      <c r="O121" s="22">
        <v>47240249</v>
      </c>
      <c r="P121" s="22">
        <v>11962410</v>
      </c>
      <c r="Q121" s="22">
        <v>21331735</v>
      </c>
      <c r="R121" s="22">
        <v>8876522</v>
      </c>
      <c r="S121" s="22">
        <v>5431051</v>
      </c>
      <c r="T121" s="22">
        <v>332591084</v>
      </c>
      <c r="U121" s="22">
        <v>35795432</v>
      </c>
      <c r="V121" s="22">
        <v>0</v>
      </c>
      <c r="W121" s="22">
        <v>37551439</v>
      </c>
      <c r="X121" s="22">
        <v>0</v>
      </c>
      <c r="Y121" s="22">
        <v>20747274</v>
      </c>
      <c r="Z121" s="22">
        <v>0</v>
      </c>
      <c r="AA121" s="22">
        <v>30701</v>
      </c>
      <c r="AB121" s="22">
        <v>0</v>
      </c>
      <c r="AC121" s="22">
        <v>94124846</v>
      </c>
      <c r="AD121" s="22">
        <v>16328118</v>
      </c>
      <c r="AE121" s="22">
        <v>7234298</v>
      </c>
      <c r="AF121" s="22">
        <v>0</v>
      </c>
      <c r="AG121" s="22">
        <v>3921903</v>
      </c>
      <c r="AH121" s="22">
        <v>3181226</v>
      </c>
      <c r="AI121" s="22">
        <v>124790391</v>
      </c>
      <c r="AJ121" s="22">
        <v>207800693</v>
      </c>
      <c r="AK121" s="22">
        <v>4809667</v>
      </c>
      <c r="AL121" s="22">
        <v>3516056</v>
      </c>
      <c r="AM121" s="22">
        <v>199474970</v>
      </c>
      <c r="AN121" s="22">
        <v>0</v>
      </c>
    </row>
    <row r="122" spans="1:40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5980654</v>
      </c>
      <c r="F122" s="22">
        <v>0</v>
      </c>
      <c r="G122" s="22">
        <v>3559938</v>
      </c>
      <c r="H122" s="22">
        <v>3363529</v>
      </c>
      <c r="I122" s="22">
        <v>932617</v>
      </c>
      <c r="J122" s="22">
        <v>0</v>
      </c>
      <c r="K122" s="22">
        <v>0</v>
      </c>
      <c r="L122" s="22">
        <v>0</v>
      </c>
      <c r="M122" s="22">
        <v>13836738</v>
      </c>
      <c r="N122" s="22">
        <v>0</v>
      </c>
      <c r="O122" s="22">
        <v>4070607</v>
      </c>
      <c r="P122" s="22">
        <v>3175531</v>
      </c>
      <c r="Q122" s="22">
        <v>115248</v>
      </c>
      <c r="R122" s="22">
        <v>259456</v>
      </c>
      <c r="S122" s="22">
        <v>223000</v>
      </c>
      <c r="T122" s="22">
        <v>21680580</v>
      </c>
      <c r="U122" s="22">
        <v>2417522</v>
      </c>
      <c r="V122" s="22">
        <v>0</v>
      </c>
      <c r="W122" s="22">
        <v>1880129</v>
      </c>
      <c r="X122" s="22">
        <v>1320991</v>
      </c>
      <c r="Y122" s="22">
        <v>227963</v>
      </c>
      <c r="Z122" s="22">
        <v>0</v>
      </c>
      <c r="AA122" s="22">
        <v>0</v>
      </c>
      <c r="AB122" s="22">
        <v>0</v>
      </c>
      <c r="AC122" s="22">
        <v>5846605</v>
      </c>
      <c r="AD122" s="22">
        <v>2751198</v>
      </c>
      <c r="AE122" s="22">
        <v>1758342</v>
      </c>
      <c r="AF122" s="22">
        <v>0</v>
      </c>
      <c r="AG122" s="22">
        <v>131476</v>
      </c>
      <c r="AH122" s="22">
        <v>199404</v>
      </c>
      <c r="AI122" s="22">
        <v>10687025</v>
      </c>
      <c r="AJ122" s="22">
        <v>10993555</v>
      </c>
      <c r="AK122" s="22">
        <v>803986</v>
      </c>
      <c r="AL122" s="22">
        <v>0</v>
      </c>
      <c r="AM122" s="22">
        <v>10189569</v>
      </c>
      <c r="AN122" s="22">
        <v>0</v>
      </c>
    </row>
    <row r="123" spans="1:40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65903388</v>
      </c>
      <c r="F123" s="22">
        <v>0</v>
      </c>
      <c r="G123" s="22">
        <v>33816788</v>
      </c>
      <c r="H123" s="22">
        <v>44419301</v>
      </c>
      <c r="I123" s="22">
        <v>0</v>
      </c>
      <c r="J123" s="22">
        <v>0</v>
      </c>
      <c r="K123" s="22">
        <v>0</v>
      </c>
      <c r="L123" s="22">
        <v>0</v>
      </c>
      <c r="M123" s="22">
        <v>144139477</v>
      </c>
      <c r="N123" s="22">
        <v>5876585</v>
      </c>
      <c r="O123" s="22">
        <v>23954308</v>
      </c>
      <c r="P123" s="22">
        <v>16840425</v>
      </c>
      <c r="Q123" s="22">
        <v>9935401</v>
      </c>
      <c r="R123" s="22">
        <v>23132313</v>
      </c>
      <c r="S123" s="22">
        <v>3568654</v>
      </c>
      <c r="T123" s="22">
        <v>227447163</v>
      </c>
      <c r="U123" s="22">
        <v>34688873</v>
      </c>
      <c r="V123" s="22">
        <v>0</v>
      </c>
      <c r="W123" s="22">
        <v>9470326</v>
      </c>
      <c r="X123" s="22">
        <v>17234150</v>
      </c>
      <c r="Y123" s="22">
        <v>0</v>
      </c>
      <c r="Z123" s="22">
        <v>0</v>
      </c>
      <c r="AA123" s="22">
        <v>0</v>
      </c>
      <c r="AB123" s="22">
        <v>0</v>
      </c>
      <c r="AC123" s="22">
        <v>61393349</v>
      </c>
      <c r="AD123" s="22">
        <v>9606978</v>
      </c>
      <c r="AE123" s="22">
        <v>9256732</v>
      </c>
      <c r="AF123" s="22">
        <v>0</v>
      </c>
      <c r="AG123" s="22">
        <v>11702343</v>
      </c>
      <c r="AH123" s="22">
        <v>2316746</v>
      </c>
      <c r="AI123" s="22">
        <v>94276148</v>
      </c>
      <c r="AJ123" s="22">
        <v>133171015</v>
      </c>
      <c r="AK123" s="22">
        <v>9149596</v>
      </c>
      <c r="AL123" s="22">
        <v>10867402</v>
      </c>
      <c r="AM123" s="22">
        <v>113154017</v>
      </c>
      <c r="AN123" s="22">
        <v>0</v>
      </c>
    </row>
    <row r="124" spans="1:40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10714339</v>
      </c>
      <c r="F124" s="22">
        <v>0</v>
      </c>
      <c r="G124" s="22">
        <v>10277047</v>
      </c>
      <c r="H124" s="22">
        <v>7187208</v>
      </c>
      <c r="I124" s="22">
        <v>2718164</v>
      </c>
      <c r="J124" s="22">
        <v>0</v>
      </c>
      <c r="K124" s="22">
        <v>0</v>
      </c>
      <c r="L124" s="22">
        <v>0</v>
      </c>
      <c r="M124" s="22">
        <v>30896758</v>
      </c>
      <c r="N124" s="22">
        <v>94606</v>
      </c>
      <c r="O124" s="22">
        <v>1971931</v>
      </c>
      <c r="P124" s="22">
        <v>1835891</v>
      </c>
      <c r="Q124" s="22">
        <v>476537</v>
      </c>
      <c r="R124" s="22">
        <v>1742319</v>
      </c>
      <c r="S124" s="22">
        <v>1223956</v>
      </c>
      <c r="T124" s="22">
        <v>38241998</v>
      </c>
      <c r="U124" s="22">
        <v>6577698</v>
      </c>
      <c r="V124" s="22">
        <v>0</v>
      </c>
      <c r="W124" s="22">
        <v>3061212</v>
      </c>
      <c r="X124" s="22">
        <v>2032152</v>
      </c>
      <c r="Y124" s="22">
        <v>1315821</v>
      </c>
      <c r="Z124" s="22">
        <v>0</v>
      </c>
      <c r="AA124" s="22">
        <v>0</v>
      </c>
      <c r="AB124" s="22">
        <v>0</v>
      </c>
      <c r="AC124" s="22">
        <v>12986883</v>
      </c>
      <c r="AD124" s="22">
        <v>745307</v>
      </c>
      <c r="AE124" s="22">
        <v>1060439</v>
      </c>
      <c r="AF124" s="22">
        <v>0</v>
      </c>
      <c r="AG124" s="22">
        <v>1054820</v>
      </c>
      <c r="AH124" s="22">
        <v>848729</v>
      </c>
      <c r="AI124" s="22">
        <v>16696178</v>
      </c>
      <c r="AJ124" s="22">
        <v>21545820</v>
      </c>
      <c r="AK124" s="22">
        <v>486549</v>
      </c>
      <c r="AL124" s="22">
        <v>596691</v>
      </c>
      <c r="AM124" s="22">
        <v>20462580</v>
      </c>
      <c r="AN124" s="22"/>
    </row>
    <row r="125" spans="1:40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17877140</v>
      </c>
      <c r="F125" s="22">
        <v>0</v>
      </c>
      <c r="G125" s="22">
        <v>14382646</v>
      </c>
      <c r="H125" s="22">
        <v>10762079</v>
      </c>
      <c r="I125" s="22">
        <v>767550</v>
      </c>
      <c r="J125" s="22">
        <v>0</v>
      </c>
      <c r="K125" s="22">
        <v>0</v>
      </c>
      <c r="L125" s="22">
        <v>0</v>
      </c>
      <c r="M125" s="22">
        <v>43789415</v>
      </c>
      <c r="N125" s="22">
        <v>0</v>
      </c>
      <c r="O125" s="22">
        <v>20504208</v>
      </c>
      <c r="P125" s="22">
        <v>6084192</v>
      </c>
      <c r="Q125" s="22">
        <v>1078809</v>
      </c>
      <c r="R125" s="22">
        <v>0</v>
      </c>
      <c r="S125" s="22">
        <v>2431874</v>
      </c>
      <c r="T125" s="22">
        <v>73888498</v>
      </c>
      <c r="U125" s="22">
        <v>9492447</v>
      </c>
      <c r="V125" s="22">
        <v>0</v>
      </c>
      <c r="W125" s="22">
        <v>5059046</v>
      </c>
      <c r="X125" s="22">
        <v>3707153</v>
      </c>
      <c r="Y125" s="22">
        <v>334669</v>
      </c>
      <c r="Z125" s="22">
        <v>0</v>
      </c>
      <c r="AA125" s="22">
        <v>0</v>
      </c>
      <c r="AB125" s="22">
        <v>0</v>
      </c>
      <c r="AC125" s="22">
        <v>18593315</v>
      </c>
      <c r="AD125" s="22">
        <v>13267796</v>
      </c>
      <c r="AE125" s="22">
        <v>3757597</v>
      </c>
      <c r="AF125" s="22">
        <v>0</v>
      </c>
      <c r="AG125" s="22">
        <v>0</v>
      </c>
      <c r="AH125" s="22">
        <v>1166342</v>
      </c>
      <c r="AI125" s="22">
        <v>36785050</v>
      </c>
      <c r="AJ125" s="22">
        <v>37103448</v>
      </c>
      <c r="AK125" s="22">
        <v>0</v>
      </c>
      <c r="AL125" s="22">
        <v>0</v>
      </c>
      <c r="AM125" s="22">
        <v>37103448</v>
      </c>
      <c r="AN125" s="22">
        <v>0</v>
      </c>
    </row>
    <row r="126" spans="1:40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8427023</v>
      </c>
      <c r="F126" s="22">
        <v>0</v>
      </c>
      <c r="G126" s="22">
        <v>2812029</v>
      </c>
      <c r="H126" s="22">
        <v>4718835</v>
      </c>
      <c r="I126" s="22">
        <v>1141654</v>
      </c>
      <c r="J126" s="22">
        <v>0</v>
      </c>
      <c r="K126" s="22">
        <v>0</v>
      </c>
      <c r="L126" s="22">
        <v>0</v>
      </c>
      <c r="M126" s="22">
        <v>17099541</v>
      </c>
      <c r="N126" s="22">
        <v>0</v>
      </c>
      <c r="O126" s="22">
        <v>5640448</v>
      </c>
      <c r="P126" s="22">
        <v>1003705</v>
      </c>
      <c r="Q126" s="22">
        <v>332482</v>
      </c>
      <c r="R126" s="22">
        <v>1066482</v>
      </c>
      <c r="S126" s="22">
        <v>357291</v>
      </c>
      <c r="T126" s="22">
        <v>25499949</v>
      </c>
      <c r="U126" s="22">
        <v>5256032</v>
      </c>
      <c r="V126" s="22">
        <v>0</v>
      </c>
      <c r="W126" s="22">
        <v>1346939</v>
      </c>
      <c r="X126" s="22">
        <v>3003846</v>
      </c>
      <c r="Y126" s="22">
        <v>427930</v>
      </c>
      <c r="Z126" s="22">
        <v>0</v>
      </c>
      <c r="AA126" s="22">
        <v>0</v>
      </c>
      <c r="AB126" s="22">
        <v>0</v>
      </c>
      <c r="AC126" s="22">
        <v>10034747</v>
      </c>
      <c r="AD126" s="22">
        <v>2549284</v>
      </c>
      <c r="AE126" s="22">
        <v>688824</v>
      </c>
      <c r="AF126" s="22">
        <v>0</v>
      </c>
      <c r="AG126" s="22">
        <v>746580</v>
      </c>
      <c r="AH126" s="22">
        <v>234901</v>
      </c>
      <c r="AI126" s="22">
        <v>14254336</v>
      </c>
      <c r="AJ126" s="22">
        <v>11245613</v>
      </c>
      <c r="AK126" s="22">
        <v>37127</v>
      </c>
      <c r="AL126" s="22">
        <v>0</v>
      </c>
      <c r="AM126" s="22">
        <v>11208486</v>
      </c>
      <c r="AN126" s="22">
        <v>0</v>
      </c>
    </row>
    <row r="127" spans="1:40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18312816</v>
      </c>
      <c r="F127" s="22">
        <v>0</v>
      </c>
      <c r="G127" s="22">
        <v>14111704</v>
      </c>
      <c r="H127" s="22">
        <v>9680210</v>
      </c>
      <c r="I127" s="22">
        <v>3920564</v>
      </c>
      <c r="J127" s="22">
        <v>0</v>
      </c>
      <c r="K127" s="22">
        <v>0</v>
      </c>
      <c r="L127" s="22">
        <v>0</v>
      </c>
      <c r="M127" s="22">
        <v>46025294</v>
      </c>
      <c r="N127" s="22">
        <v>3213401</v>
      </c>
      <c r="O127" s="22">
        <v>31961768</v>
      </c>
      <c r="P127" s="22">
        <v>5696825</v>
      </c>
      <c r="Q127" s="22">
        <v>263312</v>
      </c>
      <c r="R127" s="22">
        <v>2318011</v>
      </c>
      <c r="S127" s="22">
        <v>1712987</v>
      </c>
      <c r="T127" s="22">
        <v>91191598</v>
      </c>
      <c r="U127" s="22">
        <v>12300157</v>
      </c>
      <c r="V127" s="22">
        <v>0</v>
      </c>
      <c r="W127" s="22">
        <v>2725260</v>
      </c>
      <c r="X127" s="22">
        <v>1794770</v>
      </c>
      <c r="Y127" s="22">
        <v>1028687</v>
      </c>
      <c r="Z127" s="22">
        <v>0</v>
      </c>
      <c r="AA127" s="22">
        <v>0</v>
      </c>
      <c r="AB127" s="22">
        <v>0</v>
      </c>
      <c r="AC127" s="22">
        <v>17848874</v>
      </c>
      <c r="AD127" s="22">
        <v>12795824</v>
      </c>
      <c r="AE127" s="22">
        <v>2601280</v>
      </c>
      <c r="AF127" s="22">
        <v>0</v>
      </c>
      <c r="AG127" s="22">
        <v>1293092</v>
      </c>
      <c r="AH127" s="22">
        <v>827933</v>
      </c>
      <c r="AI127" s="22">
        <v>35367003</v>
      </c>
      <c r="AJ127" s="22">
        <v>55824595</v>
      </c>
      <c r="AK127" s="22">
        <v>4528142</v>
      </c>
      <c r="AL127" s="22">
        <v>5764358</v>
      </c>
      <c r="AM127" s="22">
        <v>45532095</v>
      </c>
      <c r="AN127" s="22">
        <v>0</v>
      </c>
    </row>
    <row r="128" spans="1:40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26624024</v>
      </c>
      <c r="F128" s="22">
        <v>0</v>
      </c>
      <c r="G128" s="22">
        <v>16207138</v>
      </c>
      <c r="H128" s="22">
        <v>10137462</v>
      </c>
      <c r="I128" s="22">
        <v>0</v>
      </c>
      <c r="J128" s="22">
        <v>0</v>
      </c>
      <c r="K128" s="22">
        <v>0</v>
      </c>
      <c r="L128" s="22">
        <v>0</v>
      </c>
      <c r="M128" s="22">
        <v>52968624</v>
      </c>
      <c r="N128" s="22">
        <v>6531675</v>
      </c>
      <c r="O128" s="22">
        <v>57084733</v>
      </c>
      <c r="P128" s="22">
        <v>7226197</v>
      </c>
      <c r="Q128" s="22">
        <v>418149</v>
      </c>
      <c r="R128" s="22">
        <v>2470307</v>
      </c>
      <c r="S128" s="22">
        <v>1944547</v>
      </c>
      <c r="T128" s="22">
        <v>128644232</v>
      </c>
      <c r="U128" s="22">
        <v>6593076</v>
      </c>
      <c r="V128" s="22">
        <v>0</v>
      </c>
      <c r="W128" s="22">
        <v>4544885</v>
      </c>
      <c r="X128" s="22">
        <v>3434060</v>
      </c>
      <c r="Y128" s="22">
        <v>0</v>
      </c>
      <c r="Z128" s="22">
        <v>0</v>
      </c>
      <c r="AA128" s="22">
        <v>0</v>
      </c>
      <c r="AB128" s="22">
        <v>0</v>
      </c>
      <c r="AC128" s="22">
        <v>14572021</v>
      </c>
      <c r="AD128" s="22">
        <v>10937172</v>
      </c>
      <c r="AE128" s="22">
        <v>4576945</v>
      </c>
      <c r="AF128" s="22">
        <v>0</v>
      </c>
      <c r="AG128" s="22">
        <v>653386</v>
      </c>
      <c r="AH128" s="22">
        <v>1530923</v>
      </c>
      <c r="AI128" s="22">
        <v>32270447</v>
      </c>
      <c r="AJ128" s="22">
        <v>96373785</v>
      </c>
      <c r="AK128" s="22">
        <v>10748599</v>
      </c>
      <c r="AL128" s="22">
        <v>0</v>
      </c>
      <c r="AM128" s="22">
        <v>85625186</v>
      </c>
      <c r="AN128" s="22">
        <v>0</v>
      </c>
    </row>
    <row r="129" spans="1:40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17193351</v>
      </c>
      <c r="F129" s="22">
        <v>0</v>
      </c>
      <c r="G129" s="22">
        <v>6854372</v>
      </c>
      <c r="H129" s="22">
        <v>12865133</v>
      </c>
      <c r="I129" s="22">
        <v>0</v>
      </c>
      <c r="J129" s="22">
        <v>0</v>
      </c>
      <c r="K129" s="22">
        <v>0</v>
      </c>
      <c r="L129" s="22">
        <v>0</v>
      </c>
      <c r="M129" s="22">
        <v>36912856</v>
      </c>
      <c r="N129" s="22">
        <v>2579548</v>
      </c>
      <c r="O129" s="22">
        <v>10436445</v>
      </c>
      <c r="P129" s="22">
        <v>2638155</v>
      </c>
      <c r="Q129" s="22">
        <v>5982176</v>
      </c>
      <c r="R129" s="22">
        <v>3827691</v>
      </c>
      <c r="S129" s="22">
        <v>3814466</v>
      </c>
      <c r="T129" s="22">
        <v>66191337</v>
      </c>
      <c r="U129" s="22">
        <v>11243762</v>
      </c>
      <c r="V129" s="22">
        <v>0</v>
      </c>
      <c r="W129" s="22">
        <v>2909704</v>
      </c>
      <c r="X129" s="22">
        <v>4371502</v>
      </c>
      <c r="Y129" s="22">
        <v>0</v>
      </c>
      <c r="Z129" s="22">
        <v>0</v>
      </c>
      <c r="AA129" s="22">
        <v>0</v>
      </c>
      <c r="AB129" s="22">
        <v>0</v>
      </c>
      <c r="AC129" s="22">
        <v>18524968</v>
      </c>
      <c r="AD129" s="22">
        <v>3784679</v>
      </c>
      <c r="AE129" s="22">
        <v>957099</v>
      </c>
      <c r="AF129" s="22">
        <v>0</v>
      </c>
      <c r="AG129" s="22">
        <v>1623532</v>
      </c>
      <c r="AH129" s="22">
        <v>1881945</v>
      </c>
      <c r="AI129" s="22">
        <v>26772223</v>
      </c>
      <c r="AJ129" s="22">
        <v>39419114</v>
      </c>
      <c r="AK129" s="22">
        <v>8093776</v>
      </c>
      <c r="AL129" s="22">
        <v>332068</v>
      </c>
      <c r="AM129" s="22">
        <v>30993270</v>
      </c>
      <c r="AN129" s="22">
        <v>0</v>
      </c>
    </row>
    <row r="130" spans="1:40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41334779</v>
      </c>
      <c r="F130" s="22">
        <v>0</v>
      </c>
      <c r="G130" s="22">
        <v>11093565</v>
      </c>
      <c r="H130" s="22">
        <v>1957290</v>
      </c>
      <c r="I130" s="22">
        <v>0</v>
      </c>
      <c r="J130" s="22">
        <v>0</v>
      </c>
      <c r="K130" s="22">
        <v>0</v>
      </c>
      <c r="L130" s="22">
        <v>0</v>
      </c>
      <c r="M130" s="22">
        <v>54385634</v>
      </c>
      <c r="N130" s="22">
        <v>0</v>
      </c>
      <c r="O130" s="22">
        <v>17051891</v>
      </c>
      <c r="P130" s="22">
        <v>2542574</v>
      </c>
      <c r="Q130" s="22">
        <v>612792</v>
      </c>
      <c r="R130" s="22">
        <v>398926</v>
      </c>
      <c r="S130" s="22">
        <v>1501400</v>
      </c>
      <c r="T130" s="22">
        <v>76493217</v>
      </c>
      <c r="U130" s="22">
        <v>32177205</v>
      </c>
      <c r="V130" s="22">
        <v>0</v>
      </c>
      <c r="W130" s="22">
        <v>8607742</v>
      </c>
      <c r="X130" s="22">
        <v>1079773</v>
      </c>
      <c r="Y130" s="22">
        <v>0</v>
      </c>
      <c r="Z130" s="22">
        <v>0</v>
      </c>
      <c r="AA130" s="22">
        <v>0</v>
      </c>
      <c r="AB130" s="22">
        <v>0</v>
      </c>
      <c r="AC130" s="22">
        <v>41864720</v>
      </c>
      <c r="AD130" s="22">
        <v>6010341</v>
      </c>
      <c r="AE130" s="22">
        <v>1589332</v>
      </c>
      <c r="AF130" s="22">
        <v>0</v>
      </c>
      <c r="AG130" s="22">
        <v>220448</v>
      </c>
      <c r="AH130" s="22">
        <v>960892</v>
      </c>
      <c r="AI130" s="22">
        <v>50645733</v>
      </c>
      <c r="AJ130" s="22">
        <v>25847484</v>
      </c>
      <c r="AK130" s="22">
        <v>549523</v>
      </c>
      <c r="AL130" s="22">
        <v>0</v>
      </c>
      <c r="AM130" s="22">
        <v>25297961</v>
      </c>
      <c r="AN130" s="22">
        <v>0</v>
      </c>
    </row>
    <row r="131" spans="1:40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17060316</v>
      </c>
      <c r="F131" s="22">
        <v>0</v>
      </c>
      <c r="G131" s="22">
        <v>4045530</v>
      </c>
      <c r="H131" s="22">
        <v>5670005</v>
      </c>
      <c r="I131" s="22">
        <v>1288948</v>
      </c>
      <c r="J131" s="22">
        <v>0</v>
      </c>
      <c r="K131" s="22">
        <v>0</v>
      </c>
      <c r="L131" s="22">
        <v>0</v>
      </c>
      <c r="M131" s="22">
        <v>28064799</v>
      </c>
      <c r="N131" s="22">
        <v>48728</v>
      </c>
      <c r="O131" s="22">
        <v>18407532</v>
      </c>
      <c r="P131" s="22">
        <v>5319210</v>
      </c>
      <c r="Q131" s="22">
        <v>1255927</v>
      </c>
      <c r="R131" s="22">
        <v>3548236</v>
      </c>
      <c r="S131" s="22">
        <v>3257154</v>
      </c>
      <c r="T131" s="22">
        <v>59901586</v>
      </c>
      <c r="U131" s="22">
        <v>6565921</v>
      </c>
      <c r="V131" s="22">
        <v>0</v>
      </c>
      <c r="W131" s="22">
        <v>1502322</v>
      </c>
      <c r="X131" s="22">
        <v>2759323</v>
      </c>
      <c r="Y131" s="22">
        <v>545779</v>
      </c>
      <c r="Z131" s="22">
        <v>0</v>
      </c>
      <c r="AA131" s="22">
        <v>0</v>
      </c>
      <c r="AB131" s="22">
        <v>0</v>
      </c>
      <c r="AC131" s="22">
        <v>11373345</v>
      </c>
      <c r="AD131" s="22">
        <v>5899314</v>
      </c>
      <c r="AE131" s="22">
        <v>3509541</v>
      </c>
      <c r="AF131" s="22">
        <v>0</v>
      </c>
      <c r="AG131" s="22">
        <v>1412555</v>
      </c>
      <c r="AH131" s="22">
        <v>1526806</v>
      </c>
      <c r="AI131" s="22">
        <v>23721561</v>
      </c>
      <c r="AJ131" s="22">
        <v>36180025</v>
      </c>
      <c r="AK131" s="22">
        <v>0</v>
      </c>
      <c r="AL131" s="22">
        <v>1251609</v>
      </c>
      <c r="AM131" s="22">
        <v>34928416</v>
      </c>
      <c r="AN131" s="22">
        <v>0</v>
      </c>
    </row>
    <row r="132" spans="1:40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3488686</v>
      </c>
      <c r="F132" s="22">
        <v>0</v>
      </c>
      <c r="G132" s="22">
        <v>4996905</v>
      </c>
      <c r="H132" s="22">
        <v>2941779</v>
      </c>
      <c r="I132" s="22">
        <v>128174</v>
      </c>
      <c r="J132" s="22">
        <v>0</v>
      </c>
      <c r="K132" s="22">
        <v>0</v>
      </c>
      <c r="L132" s="22">
        <v>0</v>
      </c>
      <c r="M132" s="22">
        <v>11555544</v>
      </c>
      <c r="N132" s="22">
        <v>0</v>
      </c>
      <c r="O132" s="22">
        <v>1350510</v>
      </c>
      <c r="P132" s="22">
        <v>370291</v>
      </c>
      <c r="Q132" s="22">
        <v>96270</v>
      </c>
      <c r="R132" s="22">
        <v>574063</v>
      </c>
      <c r="S132" s="22">
        <v>135354</v>
      </c>
      <c r="T132" s="22">
        <v>14082032</v>
      </c>
      <c r="U132" s="22">
        <v>2037831</v>
      </c>
      <c r="V132" s="22">
        <v>0</v>
      </c>
      <c r="W132" s="22">
        <v>1523040</v>
      </c>
      <c r="X132" s="22">
        <v>1119803</v>
      </c>
      <c r="Y132" s="22">
        <v>44615</v>
      </c>
      <c r="Z132" s="22">
        <v>0</v>
      </c>
      <c r="AA132" s="22">
        <v>0</v>
      </c>
      <c r="AB132" s="22">
        <v>0</v>
      </c>
      <c r="AC132" s="22">
        <v>4725289</v>
      </c>
      <c r="AD132" s="22">
        <v>690869</v>
      </c>
      <c r="AE132" s="22">
        <v>139602</v>
      </c>
      <c r="AF132" s="22">
        <v>0</v>
      </c>
      <c r="AG132" s="22">
        <v>282872</v>
      </c>
      <c r="AH132" s="22">
        <v>105216</v>
      </c>
      <c r="AI132" s="22">
        <v>5943848</v>
      </c>
      <c r="AJ132" s="22">
        <v>8138184</v>
      </c>
      <c r="AK132" s="22">
        <v>0</v>
      </c>
      <c r="AL132" s="22">
        <v>0</v>
      </c>
      <c r="AM132" s="22">
        <v>8138184</v>
      </c>
      <c r="AN132" s="22">
        <v>0</v>
      </c>
    </row>
    <row r="133" spans="1:40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25837180</v>
      </c>
      <c r="F133" s="22">
        <v>0</v>
      </c>
      <c r="G133" s="22">
        <v>11830451</v>
      </c>
      <c r="H133" s="22">
        <v>7115616</v>
      </c>
      <c r="I133" s="22">
        <v>5133781</v>
      </c>
      <c r="J133" s="22">
        <v>0</v>
      </c>
      <c r="K133" s="22">
        <v>0</v>
      </c>
      <c r="L133" s="22">
        <v>1346742</v>
      </c>
      <c r="M133" s="22">
        <v>51263770</v>
      </c>
      <c r="N133" s="22">
        <v>1993857</v>
      </c>
      <c r="O133" s="22">
        <v>32630424</v>
      </c>
      <c r="P133" s="22">
        <v>6482155</v>
      </c>
      <c r="Q133" s="22">
        <v>1786762</v>
      </c>
      <c r="R133" s="22">
        <v>5925939</v>
      </c>
      <c r="S133" s="22">
        <v>2407253</v>
      </c>
      <c r="T133" s="22">
        <v>102490160</v>
      </c>
      <c r="U133" s="22">
        <v>19150438</v>
      </c>
      <c r="V133" s="22">
        <v>0</v>
      </c>
      <c r="W133" s="22">
        <v>5628569</v>
      </c>
      <c r="X133" s="22">
        <v>3698851</v>
      </c>
      <c r="Y133" s="22">
        <v>3848987</v>
      </c>
      <c r="Z133" s="22">
        <v>0</v>
      </c>
      <c r="AA133" s="22">
        <v>0</v>
      </c>
      <c r="AB133" s="22">
        <v>701300</v>
      </c>
      <c r="AC133" s="22">
        <v>33028145</v>
      </c>
      <c r="AD133" s="22">
        <v>14500362</v>
      </c>
      <c r="AE133" s="22">
        <v>3704086</v>
      </c>
      <c r="AF133" s="22">
        <v>0</v>
      </c>
      <c r="AG133" s="22">
        <v>5186579</v>
      </c>
      <c r="AH133" s="22">
        <v>1314138</v>
      </c>
      <c r="AI133" s="22">
        <v>57733310</v>
      </c>
      <c r="AJ133" s="22">
        <v>44756850</v>
      </c>
      <c r="AK133" s="22">
        <v>905658</v>
      </c>
      <c r="AL133" s="22">
        <v>0</v>
      </c>
      <c r="AM133" s="22">
        <v>43851192</v>
      </c>
      <c r="AN133" s="22">
        <v>0</v>
      </c>
    </row>
    <row r="134" spans="1:40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95014131</v>
      </c>
      <c r="F134" s="22">
        <v>0</v>
      </c>
      <c r="G134" s="22">
        <v>41615701</v>
      </c>
      <c r="H134" s="22">
        <v>49929528</v>
      </c>
      <c r="I134" s="22">
        <v>77561103</v>
      </c>
      <c r="J134" s="22">
        <v>0</v>
      </c>
      <c r="K134" s="22">
        <v>0</v>
      </c>
      <c r="L134" s="22">
        <v>0</v>
      </c>
      <c r="M134" s="22">
        <v>264120463</v>
      </c>
      <c r="N134" s="22">
        <v>11695353</v>
      </c>
      <c r="O134" s="22">
        <v>53916719</v>
      </c>
      <c r="P134" s="22">
        <v>10343643</v>
      </c>
      <c r="Q134" s="22">
        <v>35045481</v>
      </c>
      <c r="R134" s="22">
        <v>18016520</v>
      </c>
      <c r="S134" s="22">
        <v>7534764</v>
      </c>
      <c r="T134" s="22">
        <v>400672943</v>
      </c>
      <c r="U134" s="22">
        <v>43257142</v>
      </c>
      <c r="V134" s="22">
        <v>0</v>
      </c>
      <c r="W134" s="22">
        <v>17664032</v>
      </c>
      <c r="X134" s="22">
        <v>14855075</v>
      </c>
      <c r="Y134" s="22">
        <v>15800117</v>
      </c>
      <c r="Z134" s="22">
        <v>0</v>
      </c>
      <c r="AA134" s="22">
        <v>0</v>
      </c>
      <c r="AB134" s="22">
        <v>0</v>
      </c>
      <c r="AC134" s="22">
        <v>91576366</v>
      </c>
      <c r="AD134" s="22">
        <v>16564847</v>
      </c>
      <c r="AE134" s="22">
        <v>6594205</v>
      </c>
      <c r="AF134" s="22">
        <v>0</v>
      </c>
      <c r="AG134" s="22">
        <v>8729945</v>
      </c>
      <c r="AH134" s="22">
        <v>4030510</v>
      </c>
      <c r="AI134" s="22">
        <v>127495873</v>
      </c>
      <c r="AJ134" s="22">
        <v>273177070</v>
      </c>
      <c r="AK134" s="22">
        <v>3500816</v>
      </c>
      <c r="AL134" s="22">
        <v>0</v>
      </c>
      <c r="AM134" s="22">
        <v>269676254</v>
      </c>
      <c r="AN134" s="22">
        <v>0</v>
      </c>
    </row>
    <row r="135" spans="1:40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63201134</v>
      </c>
      <c r="F135" s="22">
        <v>0</v>
      </c>
      <c r="G135" s="22">
        <v>55022513</v>
      </c>
      <c r="H135" s="22">
        <v>27593456</v>
      </c>
      <c r="I135" s="22">
        <v>17249019</v>
      </c>
      <c r="J135" s="22">
        <v>0</v>
      </c>
      <c r="K135" s="22">
        <v>0</v>
      </c>
      <c r="L135" s="22">
        <v>0</v>
      </c>
      <c r="M135" s="22">
        <v>163066122</v>
      </c>
      <c r="N135" s="22">
        <v>0</v>
      </c>
      <c r="O135" s="22">
        <v>50886429</v>
      </c>
      <c r="P135" s="22">
        <v>11554797</v>
      </c>
      <c r="Q135" s="22">
        <v>19710552</v>
      </c>
      <c r="R135" s="22">
        <v>19233528</v>
      </c>
      <c r="S135" s="22">
        <v>6680869</v>
      </c>
      <c r="T135" s="22">
        <v>271132297</v>
      </c>
      <c r="U135" s="22">
        <v>34636236</v>
      </c>
      <c r="V135" s="22">
        <v>0</v>
      </c>
      <c r="W135" s="22">
        <v>22976106</v>
      </c>
      <c r="X135" s="22">
        <v>7784779</v>
      </c>
      <c r="Y135" s="22">
        <v>6000795</v>
      </c>
      <c r="Z135" s="22">
        <v>0</v>
      </c>
      <c r="AA135" s="22">
        <v>0</v>
      </c>
      <c r="AB135" s="22">
        <v>0</v>
      </c>
      <c r="AC135" s="22">
        <v>71397916</v>
      </c>
      <c r="AD135" s="22">
        <v>23938801</v>
      </c>
      <c r="AE135" s="22">
        <v>6753428</v>
      </c>
      <c r="AF135" s="22">
        <v>0</v>
      </c>
      <c r="AG135" s="22">
        <v>11968416</v>
      </c>
      <c r="AH135" s="22">
        <v>2457779</v>
      </c>
      <c r="AI135" s="22">
        <v>116516340</v>
      </c>
      <c r="AJ135" s="22">
        <v>154615957</v>
      </c>
      <c r="AK135" s="22">
        <v>2827455</v>
      </c>
      <c r="AL135" s="22">
        <v>1119166</v>
      </c>
      <c r="AM135" s="22">
        <v>150669336</v>
      </c>
      <c r="AN135" s="22">
        <v>0</v>
      </c>
    </row>
    <row r="136" spans="1:40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56476626</v>
      </c>
      <c r="F136" s="22">
        <v>0</v>
      </c>
      <c r="G136" s="22">
        <v>22017917</v>
      </c>
      <c r="H136" s="22">
        <v>12326807</v>
      </c>
      <c r="I136" s="22">
        <v>9263296</v>
      </c>
      <c r="J136" s="22">
        <v>0</v>
      </c>
      <c r="K136" s="22">
        <v>0</v>
      </c>
      <c r="L136" s="22">
        <v>0</v>
      </c>
      <c r="M136" s="22">
        <v>100084646</v>
      </c>
      <c r="N136" s="22">
        <v>14702160</v>
      </c>
      <c r="O136" s="22">
        <v>24368663</v>
      </c>
      <c r="P136" s="22">
        <v>7957294</v>
      </c>
      <c r="Q136" s="22">
        <v>5383570</v>
      </c>
      <c r="R136" s="22">
        <v>6100312</v>
      </c>
      <c r="S136" s="22">
        <v>6527090</v>
      </c>
      <c r="T136" s="22">
        <v>165123735</v>
      </c>
      <c r="U136" s="22">
        <v>35506524</v>
      </c>
      <c r="V136" s="22">
        <v>0</v>
      </c>
      <c r="W136" s="22">
        <v>6271384</v>
      </c>
      <c r="X136" s="22">
        <v>3814468</v>
      </c>
      <c r="Y136" s="22">
        <v>3103919</v>
      </c>
      <c r="Z136" s="22">
        <v>0</v>
      </c>
      <c r="AA136" s="22">
        <v>0</v>
      </c>
      <c r="AB136" s="22">
        <v>0</v>
      </c>
      <c r="AC136" s="22">
        <v>48696295</v>
      </c>
      <c r="AD136" s="22">
        <v>10990200</v>
      </c>
      <c r="AE136" s="22">
        <v>4055553</v>
      </c>
      <c r="AF136" s="22">
        <v>0</v>
      </c>
      <c r="AG136" s="22">
        <v>2088206</v>
      </c>
      <c r="AH136" s="22">
        <v>4141108</v>
      </c>
      <c r="AI136" s="22">
        <v>69971362</v>
      </c>
      <c r="AJ136" s="22">
        <v>95152373</v>
      </c>
      <c r="AK136" s="22">
        <v>5063581</v>
      </c>
      <c r="AL136" s="22">
        <v>0</v>
      </c>
      <c r="AM136" s="22">
        <v>90088792</v>
      </c>
      <c r="AN136" s="22">
        <v>0</v>
      </c>
    </row>
    <row r="137" spans="1:40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15551428</v>
      </c>
      <c r="F137" s="22">
        <v>0</v>
      </c>
      <c r="G137" s="22">
        <v>4659981</v>
      </c>
      <c r="H137" s="22">
        <v>6177752</v>
      </c>
      <c r="I137" s="22">
        <v>54698</v>
      </c>
      <c r="J137" s="22">
        <v>0</v>
      </c>
      <c r="K137" s="22">
        <v>0</v>
      </c>
      <c r="L137" s="22">
        <v>266668</v>
      </c>
      <c r="M137" s="22">
        <v>26710527</v>
      </c>
      <c r="N137" s="22">
        <v>0</v>
      </c>
      <c r="O137" s="22">
        <v>1035511</v>
      </c>
      <c r="P137" s="22">
        <v>1102828</v>
      </c>
      <c r="Q137" s="22">
        <v>706262</v>
      </c>
      <c r="R137" s="22">
        <v>468742</v>
      </c>
      <c r="S137" s="22">
        <v>275445</v>
      </c>
      <c r="T137" s="22">
        <v>30299315</v>
      </c>
      <c r="U137" s="22">
        <v>13024404</v>
      </c>
      <c r="V137" s="22">
        <v>0</v>
      </c>
      <c r="W137" s="22">
        <v>2842900</v>
      </c>
      <c r="X137" s="22">
        <v>4322278</v>
      </c>
      <c r="Y137" s="22">
        <v>5469</v>
      </c>
      <c r="Z137" s="22">
        <v>0</v>
      </c>
      <c r="AA137" s="22">
        <v>0</v>
      </c>
      <c r="AB137" s="22">
        <v>185225</v>
      </c>
      <c r="AC137" s="22">
        <v>20380276</v>
      </c>
      <c r="AD137" s="22">
        <v>551992</v>
      </c>
      <c r="AE137" s="22">
        <v>538396</v>
      </c>
      <c r="AF137" s="22">
        <v>0</v>
      </c>
      <c r="AG137" s="22">
        <v>367144</v>
      </c>
      <c r="AH137" s="22">
        <v>137865</v>
      </c>
      <c r="AI137" s="22">
        <v>21975673</v>
      </c>
      <c r="AJ137" s="22">
        <v>8323642</v>
      </c>
      <c r="AK137" s="22">
        <v>111739</v>
      </c>
      <c r="AL137" s="22">
        <v>0</v>
      </c>
      <c r="AM137" s="22">
        <v>8211903</v>
      </c>
      <c r="AN137" s="22"/>
    </row>
    <row r="138" spans="1:40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18566088</v>
      </c>
      <c r="F138" s="22">
        <v>0</v>
      </c>
      <c r="G138" s="22">
        <v>9081017</v>
      </c>
      <c r="H138" s="22">
        <v>7457227</v>
      </c>
      <c r="I138" s="22">
        <v>0</v>
      </c>
      <c r="J138" s="22">
        <v>0</v>
      </c>
      <c r="K138" s="22">
        <v>0</v>
      </c>
      <c r="L138" s="22">
        <v>0</v>
      </c>
      <c r="M138" s="22">
        <v>35104332</v>
      </c>
      <c r="N138" s="22">
        <v>0</v>
      </c>
      <c r="O138" s="22">
        <v>5525583</v>
      </c>
      <c r="P138" s="22">
        <v>1909144</v>
      </c>
      <c r="Q138" s="22">
        <v>1299000</v>
      </c>
      <c r="R138" s="22">
        <v>0</v>
      </c>
      <c r="S138" s="22">
        <v>735449</v>
      </c>
      <c r="T138" s="22">
        <v>44573508</v>
      </c>
      <c r="U138" s="22">
        <v>12571156</v>
      </c>
      <c r="V138" s="22">
        <v>0</v>
      </c>
      <c r="W138" s="22">
        <v>4183326</v>
      </c>
      <c r="X138" s="22">
        <v>3245081</v>
      </c>
      <c r="Y138" s="22">
        <v>0</v>
      </c>
      <c r="Z138" s="22">
        <v>0</v>
      </c>
      <c r="AA138" s="22">
        <v>0</v>
      </c>
      <c r="AB138" s="22">
        <v>0</v>
      </c>
      <c r="AC138" s="22">
        <v>19999563</v>
      </c>
      <c r="AD138" s="22">
        <v>3256859</v>
      </c>
      <c r="AE138" s="22">
        <v>939416</v>
      </c>
      <c r="AF138" s="22">
        <v>0</v>
      </c>
      <c r="AG138" s="22">
        <v>0</v>
      </c>
      <c r="AH138" s="22">
        <v>507272</v>
      </c>
      <c r="AI138" s="22">
        <v>24703110</v>
      </c>
      <c r="AJ138" s="22">
        <v>19870398</v>
      </c>
      <c r="AK138" s="22">
        <v>2118556</v>
      </c>
      <c r="AL138" s="22">
        <v>68958</v>
      </c>
      <c r="AM138" s="22">
        <v>17682884</v>
      </c>
      <c r="AN138" s="22"/>
    </row>
    <row r="139" spans="1:40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6920058</v>
      </c>
      <c r="F139" s="22">
        <v>0</v>
      </c>
      <c r="G139" s="22">
        <v>10151873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17071931</v>
      </c>
      <c r="N139" s="22">
        <v>6770334</v>
      </c>
      <c r="O139" s="22">
        <v>3456891</v>
      </c>
      <c r="P139" s="22">
        <v>1402737</v>
      </c>
      <c r="Q139" s="22">
        <v>207458</v>
      </c>
      <c r="R139" s="22">
        <v>1085165</v>
      </c>
      <c r="S139" s="22">
        <v>754034</v>
      </c>
      <c r="T139" s="22">
        <v>30748550</v>
      </c>
      <c r="U139" s="22">
        <v>5190231</v>
      </c>
      <c r="V139" s="22">
        <v>0</v>
      </c>
      <c r="W139" s="22">
        <v>3476845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8667076</v>
      </c>
      <c r="AD139" s="22">
        <v>2530558</v>
      </c>
      <c r="AE139" s="22">
        <v>945381</v>
      </c>
      <c r="AF139" s="22">
        <v>0</v>
      </c>
      <c r="AG139" s="22">
        <v>695380</v>
      </c>
      <c r="AH139" s="22">
        <v>481706</v>
      </c>
      <c r="AI139" s="22">
        <v>13320101</v>
      </c>
      <c r="AJ139" s="22">
        <v>17428449</v>
      </c>
      <c r="AK139" s="22">
        <v>0</v>
      </c>
      <c r="AL139" s="22">
        <v>527123</v>
      </c>
      <c r="AM139" s="22">
        <v>16901326</v>
      </c>
      <c r="AN139" s="22"/>
    </row>
    <row r="140" spans="1:40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11743669</v>
      </c>
      <c r="F140" s="22">
        <v>0</v>
      </c>
      <c r="G140" s="22">
        <v>5103238</v>
      </c>
      <c r="H140" s="22">
        <v>5796114</v>
      </c>
      <c r="I140" s="22">
        <v>7516854</v>
      </c>
      <c r="J140" s="22">
        <v>0</v>
      </c>
      <c r="K140" s="22">
        <v>0</v>
      </c>
      <c r="L140" s="22">
        <v>0</v>
      </c>
      <c r="M140" s="22">
        <v>30159875</v>
      </c>
      <c r="N140" s="22">
        <v>41240</v>
      </c>
      <c r="O140" s="22">
        <v>9674808</v>
      </c>
      <c r="P140" s="22">
        <v>3052306</v>
      </c>
      <c r="Q140" s="22">
        <v>2249188</v>
      </c>
      <c r="R140" s="22">
        <v>0</v>
      </c>
      <c r="S140" s="22">
        <v>478549</v>
      </c>
      <c r="T140" s="22">
        <v>45655966</v>
      </c>
      <c r="U140" s="22">
        <v>5437783</v>
      </c>
      <c r="V140" s="22">
        <v>0</v>
      </c>
      <c r="W140" s="22">
        <v>1837952</v>
      </c>
      <c r="X140" s="22">
        <v>1766332</v>
      </c>
      <c r="Y140" s="22">
        <v>1350673</v>
      </c>
      <c r="Z140" s="22">
        <v>0</v>
      </c>
      <c r="AA140" s="22">
        <v>0</v>
      </c>
      <c r="AB140" s="22">
        <v>0</v>
      </c>
      <c r="AC140" s="22">
        <v>10392740</v>
      </c>
      <c r="AD140" s="22">
        <v>3535832</v>
      </c>
      <c r="AE140" s="22">
        <v>1674105</v>
      </c>
      <c r="AF140" s="22">
        <v>0</v>
      </c>
      <c r="AG140" s="22">
        <v>0</v>
      </c>
      <c r="AH140" s="22">
        <v>358010</v>
      </c>
      <c r="AI140" s="22">
        <v>15960687</v>
      </c>
      <c r="AJ140" s="22">
        <v>29695279</v>
      </c>
      <c r="AK140" s="22">
        <v>730584</v>
      </c>
      <c r="AL140" s="22">
        <v>0</v>
      </c>
      <c r="AM140" s="22">
        <v>28964695</v>
      </c>
      <c r="AN140" s="22">
        <v>0</v>
      </c>
    </row>
    <row r="141" spans="1:40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9557005</v>
      </c>
      <c r="F141" s="22">
        <v>0</v>
      </c>
      <c r="G141" s="22">
        <v>3779051</v>
      </c>
      <c r="H141" s="22">
        <v>5565951</v>
      </c>
      <c r="I141" s="22">
        <v>453710</v>
      </c>
      <c r="J141" s="22">
        <v>0</v>
      </c>
      <c r="K141" s="22">
        <v>0</v>
      </c>
      <c r="L141" s="22">
        <v>1128548</v>
      </c>
      <c r="M141" s="22">
        <v>20484265</v>
      </c>
      <c r="N141" s="22">
        <v>16018</v>
      </c>
      <c r="O141" s="22">
        <v>22875547</v>
      </c>
      <c r="P141" s="22">
        <v>3524066</v>
      </c>
      <c r="Q141" s="22">
        <v>1125946</v>
      </c>
      <c r="R141" s="22">
        <v>1033761</v>
      </c>
      <c r="S141" s="22">
        <v>1840406</v>
      </c>
      <c r="T141" s="22">
        <v>50900009</v>
      </c>
      <c r="U141" s="22">
        <v>8168062</v>
      </c>
      <c r="V141" s="22">
        <v>0</v>
      </c>
      <c r="W141" s="22">
        <v>2630775</v>
      </c>
      <c r="X141" s="22">
        <v>1751629</v>
      </c>
      <c r="Y141" s="22">
        <v>132878</v>
      </c>
      <c r="Z141" s="22">
        <v>0</v>
      </c>
      <c r="AA141" s="22">
        <v>0</v>
      </c>
      <c r="AB141" s="22">
        <v>404507</v>
      </c>
      <c r="AC141" s="22">
        <v>13087851</v>
      </c>
      <c r="AD141" s="22">
        <v>10569348</v>
      </c>
      <c r="AE141" s="22">
        <v>1628624</v>
      </c>
      <c r="AF141" s="22">
        <v>0</v>
      </c>
      <c r="AG141" s="22">
        <v>640251</v>
      </c>
      <c r="AH141" s="22">
        <v>1755442</v>
      </c>
      <c r="AI141" s="22">
        <v>27681516</v>
      </c>
      <c r="AJ141" s="22">
        <v>23218493</v>
      </c>
      <c r="AK141" s="22">
        <v>1023399</v>
      </c>
      <c r="AL141" s="22">
        <v>2743994</v>
      </c>
      <c r="AM141" s="22">
        <v>19451100</v>
      </c>
      <c r="AN141" s="22">
        <v>0</v>
      </c>
    </row>
    <row r="142" spans="1:40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13573541</v>
      </c>
      <c r="F142" s="22">
        <v>0</v>
      </c>
      <c r="G142" s="22">
        <v>14748100</v>
      </c>
      <c r="H142" s="22">
        <v>5428322</v>
      </c>
      <c r="I142" s="22">
        <v>1411430</v>
      </c>
      <c r="J142" s="22">
        <v>0</v>
      </c>
      <c r="K142" s="22">
        <v>0</v>
      </c>
      <c r="L142" s="22">
        <v>0</v>
      </c>
      <c r="M142" s="22">
        <v>35161393</v>
      </c>
      <c r="N142" s="22">
        <v>112204</v>
      </c>
      <c r="O142" s="22">
        <v>9810359</v>
      </c>
      <c r="P142" s="22">
        <v>1606974</v>
      </c>
      <c r="Q142" s="22">
        <v>540469</v>
      </c>
      <c r="R142" s="22">
        <v>139856</v>
      </c>
      <c r="S142" s="22">
        <v>647864</v>
      </c>
      <c r="T142" s="22">
        <v>48019119</v>
      </c>
      <c r="U142" s="22">
        <v>8621160</v>
      </c>
      <c r="V142" s="22">
        <v>0</v>
      </c>
      <c r="W142" s="22">
        <v>5414906</v>
      </c>
      <c r="X142" s="22">
        <v>2119429</v>
      </c>
      <c r="Y142" s="22">
        <v>393036</v>
      </c>
      <c r="Z142" s="22">
        <v>0</v>
      </c>
      <c r="AA142" s="22">
        <v>0</v>
      </c>
      <c r="AB142" s="22">
        <v>0</v>
      </c>
      <c r="AC142" s="22">
        <v>16548531</v>
      </c>
      <c r="AD142" s="22">
        <v>2686568</v>
      </c>
      <c r="AE142" s="22">
        <v>1067882</v>
      </c>
      <c r="AF142" s="22">
        <v>0</v>
      </c>
      <c r="AG142" s="22">
        <v>37295</v>
      </c>
      <c r="AH142" s="22">
        <v>491581</v>
      </c>
      <c r="AI142" s="22">
        <v>20831857</v>
      </c>
      <c r="AJ142" s="22">
        <v>27187262</v>
      </c>
      <c r="AK142" s="22">
        <v>2828736</v>
      </c>
      <c r="AL142" s="22">
        <v>0</v>
      </c>
      <c r="AM142" s="22">
        <v>24358526</v>
      </c>
      <c r="AN142" s="22">
        <v>0</v>
      </c>
    </row>
    <row r="143" spans="1:40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4792616</v>
      </c>
      <c r="F143" s="22">
        <v>0</v>
      </c>
      <c r="G143" s="22">
        <v>3206729</v>
      </c>
      <c r="H143" s="22">
        <v>1152552</v>
      </c>
      <c r="I143" s="22">
        <v>0</v>
      </c>
      <c r="J143" s="22">
        <v>0</v>
      </c>
      <c r="K143" s="22">
        <v>0</v>
      </c>
      <c r="L143" s="22">
        <v>0</v>
      </c>
      <c r="M143" s="22">
        <v>9151897</v>
      </c>
      <c r="N143" s="22">
        <v>0</v>
      </c>
      <c r="O143" s="22">
        <v>2968731</v>
      </c>
      <c r="P143" s="22">
        <v>1196618</v>
      </c>
      <c r="Q143" s="22">
        <v>65676</v>
      </c>
      <c r="R143" s="22">
        <v>337143</v>
      </c>
      <c r="S143" s="22">
        <v>118090</v>
      </c>
      <c r="T143" s="22">
        <v>13838155</v>
      </c>
      <c r="U143" s="22">
        <v>2629448</v>
      </c>
      <c r="V143" s="22">
        <v>0</v>
      </c>
      <c r="W143" s="22">
        <v>1829465</v>
      </c>
      <c r="X143" s="22">
        <v>681408</v>
      </c>
      <c r="Y143" s="22">
        <v>0</v>
      </c>
      <c r="Z143" s="22">
        <v>0</v>
      </c>
      <c r="AA143" s="22">
        <v>0</v>
      </c>
      <c r="AB143" s="22">
        <v>0</v>
      </c>
      <c r="AC143" s="22">
        <v>5140321</v>
      </c>
      <c r="AD143" s="22">
        <v>1558279</v>
      </c>
      <c r="AE143" s="22">
        <v>1011692</v>
      </c>
      <c r="AF143" s="22">
        <v>0</v>
      </c>
      <c r="AG143" s="22">
        <v>245434</v>
      </c>
      <c r="AH143" s="22">
        <v>91719</v>
      </c>
      <c r="AI143" s="22">
        <v>8047445</v>
      </c>
      <c r="AJ143" s="22">
        <v>5790710</v>
      </c>
      <c r="AK143" s="22">
        <v>0</v>
      </c>
      <c r="AL143" s="22">
        <v>410355</v>
      </c>
      <c r="AM143" s="22">
        <v>5380355</v>
      </c>
      <c r="AN143" s="22"/>
    </row>
    <row r="144" spans="1:40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5852006</v>
      </c>
      <c r="F144" s="22">
        <v>0</v>
      </c>
      <c r="G144" s="22">
        <v>8429331</v>
      </c>
      <c r="H144" s="22">
        <v>5306800</v>
      </c>
      <c r="I144" s="22">
        <v>0</v>
      </c>
      <c r="J144" s="22">
        <v>0</v>
      </c>
      <c r="K144" s="22">
        <v>0</v>
      </c>
      <c r="L144" s="22">
        <v>0</v>
      </c>
      <c r="M144" s="22">
        <v>19588137</v>
      </c>
      <c r="N144" s="22">
        <v>0</v>
      </c>
      <c r="O144" s="22">
        <v>3957299</v>
      </c>
      <c r="P144" s="22">
        <v>1665435</v>
      </c>
      <c r="Q144" s="22">
        <v>399515</v>
      </c>
      <c r="R144" s="22">
        <v>832787</v>
      </c>
      <c r="S144" s="22">
        <v>1654204</v>
      </c>
      <c r="T144" s="22">
        <v>28097377</v>
      </c>
      <c r="U144" s="22">
        <v>4625095</v>
      </c>
      <c r="V144" s="22">
        <v>0</v>
      </c>
      <c r="W144" s="22">
        <v>3910351</v>
      </c>
      <c r="X144" s="22">
        <v>1998166</v>
      </c>
      <c r="Y144" s="22">
        <v>0</v>
      </c>
      <c r="Z144" s="22">
        <v>0</v>
      </c>
      <c r="AA144" s="22">
        <v>0</v>
      </c>
      <c r="AB144" s="22">
        <v>0</v>
      </c>
      <c r="AC144" s="22">
        <v>10533612</v>
      </c>
      <c r="AD144" s="22">
        <v>2036752</v>
      </c>
      <c r="AE144" s="22">
        <v>1336428</v>
      </c>
      <c r="AF144" s="22">
        <v>0</v>
      </c>
      <c r="AG144" s="22">
        <v>727397</v>
      </c>
      <c r="AH144" s="22">
        <v>1229824</v>
      </c>
      <c r="AI144" s="22">
        <v>15864013</v>
      </c>
      <c r="AJ144" s="22">
        <v>12233364</v>
      </c>
      <c r="AK144" s="22">
        <v>0</v>
      </c>
      <c r="AL144" s="22">
        <v>307409</v>
      </c>
      <c r="AM144" s="22">
        <v>11925955</v>
      </c>
      <c r="AN144" s="22">
        <v>0</v>
      </c>
    </row>
    <row r="145" spans="1:40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16029666</v>
      </c>
      <c r="F145" s="22">
        <v>0</v>
      </c>
      <c r="G145" s="22">
        <v>4097110</v>
      </c>
      <c r="H145" s="22">
        <v>6095421</v>
      </c>
      <c r="I145" s="22">
        <v>1205096</v>
      </c>
      <c r="J145" s="22">
        <v>0</v>
      </c>
      <c r="K145" s="22">
        <v>0</v>
      </c>
      <c r="L145" s="22">
        <v>0</v>
      </c>
      <c r="M145" s="22">
        <v>27427293</v>
      </c>
      <c r="N145" s="22">
        <v>0</v>
      </c>
      <c r="O145" s="22">
        <v>7840574</v>
      </c>
      <c r="P145" s="22">
        <v>4087110</v>
      </c>
      <c r="Q145" s="22">
        <v>2669887</v>
      </c>
      <c r="R145" s="22">
        <v>8603156</v>
      </c>
      <c r="S145" s="22">
        <v>640309</v>
      </c>
      <c r="T145" s="22">
        <v>51268329</v>
      </c>
      <c r="U145" s="22">
        <v>6864215</v>
      </c>
      <c r="V145" s="22">
        <v>0</v>
      </c>
      <c r="W145" s="22">
        <v>1890079</v>
      </c>
      <c r="X145" s="22">
        <v>2346061</v>
      </c>
      <c r="Y145" s="22">
        <v>343013</v>
      </c>
      <c r="Z145" s="22">
        <v>0</v>
      </c>
      <c r="AA145" s="22">
        <v>0</v>
      </c>
      <c r="AB145" s="22">
        <v>0</v>
      </c>
      <c r="AC145" s="22">
        <v>11443368</v>
      </c>
      <c r="AD145" s="22">
        <v>2666461</v>
      </c>
      <c r="AE145" s="22">
        <v>2496280</v>
      </c>
      <c r="AF145" s="22">
        <v>0</v>
      </c>
      <c r="AG145" s="22">
        <v>4002936</v>
      </c>
      <c r="AH145" s="22">
        <v>466396</v>
      </c>
      <c r="AI145" s="22">
        <v>21075441</v>
      </c>
      <c r="AJ145" s="22">
        <v>30192888</v>
      </c>
      <c r="AK145" s="22">
        <v>1338392</v>
      </c>
      <c r="AL145" s="22">
        <v>6652650</v>
      </c>
      <c r="AM145" s="22">
        <v>22201846</v>
      </c>
      <c r="AN145" s="22">
        <v>0</v>
      </c>
    </row>
    <row r="146" spans="1:40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80331185</v>
      </c>
      <c r="F146" s="22">
        <v>0</v>
      </c>
      <c r="G146" s="22">
        <v>37623735</v>
      </c>
      <c r="H146" s="22">
        <v>29370804</v>
      </c>
      <c r="I146" s="22">
        <v>36701521</v>
      </c>
      <c r="J146" s="22">
        <v>0</v>
      </c>
      <c r="K146" s="22">
        <v>0</v>
      </c>
      <c r="L146" s="22">
        <v>0</v>
      </c>
      <c r="M146" s="22">
        <v>184027245</v>
      </c>
      <c r="N146" s="22">
        <v>977586</v>
      </c>
      <c r="O146" s="22">
        <v>43053088</v>
      </c>
      <c r="P146" s="22">
        <v>8180032</v>
      </c>
      <c r="Q146" s="22">
        <v>12922120</v>
      </c>
      <c r="R146" s="22">
        <v>14743785</v>
      </c>
      <c r="S146" s="22">
        <v>4744340</v>
      </c>
      <c r="T146" s="22">
        <v>268648196</v>
      </c>
      <c r="U146" s="22">
        <v>59495797</v>
      </c>
      <c r="V146" s="22">
        <v>0</v>
      </c>
      <c r="W146" s="22">
        <v>11850049</v>
      </c>
      <c r="X146" s="22">
        <v>11998582</v>
      </c>
      <c r="Y146" s="22">
        <v>18898861</v>
      </c>
      <c r="Z146" s="22">
        <v>0</v>
      </c>
      <c r="AA146" s="22">
        <v>0</v>
      </c>
      <c r="AB146" s="22">
        <v>0</v>
      </c>
      <c r="AC146" s="22">
        <v>102243289</v>
      </c>
      <c r="AD146" s="22">
        <v>13606113</v>
      </c>
      <c r="AE146" s="22">
        <v>5315863</v>
      </c>
      <c r="AF146" s="22">
        <v>0</v>
      </c>
      <c r="AG146" s="22">
        <v>6389634</v>
      </c>
      <c r="AH146" s="22">
        <v>2706450</v>
      </c>
      <c r="AI146" s="22">
        <v>130261349</v>
      </c>
      <c r="AJ146" s="22">
        <v>138386847</v>
      </c>
      <c r="AK146" s="22">
        <v>16141520</v>
      </c>
      <c r="AL146" s="22">
        <v>260187</v>
      </c>
      <c r="AM146" s="22">
        <v>121985140</v>
      </c>
      <c r="AN146" s="22">
        <v>0</v>
      </c>
    </row>
    <row r="147" spans="1:40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8660740</v>
      </c>
      <c r="F147" s="22">
        <v>0</v>
      </c>
      <c r="G147" s="22">
        <v>3010948</v>
      </c>
      <c r="H147" s="22">
        <v>4088650</v>
      </c>
      <c r="I147" s="22">
        <v>2119723</v>
      </c>
      <c r="J147" s="22">
        <v>0</v>
      </c>
      <c r="K147" s="22">
        <v>0</v>
      </c>
      <c r="L147" s="22">
        <v>0</v>
      </c>
      <c r="M147" s="22">
        <v>17880061</v>
      </c>
      <c r="N147" s="22">
        <v>111916</v>
      </c>
      <c r="O147" s="22">
        <v>1254417</v>
      </c>
      <c r="P147" s="22">
        <v>1017862</v>
      </c>
      <c r="Q147" s="22">
        <v>52577</v>
      </c>
      <c r="R147" s="22">
        <v>715280</v>
      </c>
      <c r="S147" s="22">
        <v>227928</v>
      </c>
      <c r="T147" s="22">
        <v>21260041</v>
      </c>
      <c r="U147" s="22">
        <v>5394123</v>
      </c>
      <c r="V147" s="22">
        <v>0</v>
      </c>
      <c r="W147" s="22">
        <v>1296927</v>
      </c>
      <c r="X147" s="22">
        <v>968327</v>
      </c>
      <c r="Y147" s="22">
        <v>433127</v>
      </c>
      <c r="Z147" s="22">
        <v>0</v>
      </c>
      <c r="AA147" s="22">
        <v>0</v>
      </c>
      <c r="AB147" s="22">
        <v>0</v>
      </c>
      <c r="AC147" s="22">
        <v>8092504</v>
      </c>
      <c r="AD147" s="22">
        <v>801336</v>
      </c>
      <c r="AE147" s="22">
        <v>571755</v>
      </c>
      <c r="AF147" s="22">
        <v>0</v>
      </c>
      <c r="AG147" s="22">
        <v>369239</v>
      </c>
      <c r="AH147" s="22">
        <v>117032</v>
      </c>
      <c r="AI147" s="22">
        <v>9951866</v>
      </c>
      <c r="AJ147" s="22">
        <v>11308175</v>
      </c>
      <c r="AK147" s="22">
        <v>1295467</v>
      </c>
      <c r="AL147" s="22">
        <v>0</v>
      </c>
      <c r="AM147" s="22">
        <v>10012708</v>
      </c>
      <c r="AN147" s="22"/>
    </row>
    <row r="148" spans="1:40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11472176</v>
      </c>
      <c r="F148" s="22">
        <v>0</v>
      </c>
      <c r="G148" s="22">
        <v>17105894</v>
      </c>
      <c r="H148" s="22">
        <v>21660399</v>
      </c>
      <c r="I148" s="22">
        <v>0</v>
      </c>
      <c r="J148" s="22">
        <v>0</v>
      </c>
      <c r="K148" s="22">
        <v>0</v>
      </c>
      <c r="L148" s="22">
        <v>0</v>
      </c>
      <c r="M148" s="22">
        <v>50238469</v>
      </c>
      <c r="N148" s="22">
        <v>0</v>
      </c>
      <c r="O148" s="22">
        <v>8558128</v>
      </c>
      <c r="P148" s="22">
        <v>4184402</v>
      </c>
      <c r="Q148" s="22">
        <v>892440</v>
      </c>
      <c r="R148" s="22">
        <v>503251</v>
      </c>
      <c r="S148" s="22">
        <v>1656671</v>
      </c>
      <c r="T148" s="22">
        <v>66033361</v>
      </c>
      <c r="U148" s="22">
        <v>7710176</v>
      </c>
      <c r="V148" s="22">
        <v>0</v>
      </c>
      <c r="W148" s="22">
        <v>6226505</v>
      </c>
      <c r="X148" s="22">
        <v>5521054</v>
      </c>
      <c r="Y148" s="22">
        <v>0</v>
      </c>
      <c r="Z148" s="22">
        <v>0</v>
      </c>
      <c r="AA148" s="22">
        <v>0</v>
      </c>
      <c r="AB148" s="22">
        <v>0</v>
      </c>
      <c r="AC148" s="22">
        <v>19457735</v>
      </c>
      <c r="AD148" s="22">
        <v>3928424</v>
      </c>
      <c r="AE148" s="22">
        <v>2469383</v>
      </c>
      <c r="AF148" s="22">
        <v>0</v>
      </c>
      <c r="AG148" s="22">
        <v>383905</v>
      </c>
      <c r="AH148" s="22">
        <v>1453022</v>
      </c>
      <c r="AI148" s="22">
        <v>27692469</v>
      </c>
      <c r="AJ148" s="22">
        <v>38340892</v>
      </c>
      <c r="AK148" s="22">
        <v>277769</v>
      </c>
      <c r="AL148" s="22">
        <v>476510</v>
      </c>
      <c r="AM148" s="22">
        <v>37586613</v>
      </c>
      <c r="AN148" s="22">
        <v>0</v>
      </c>
    </row>
    <row r="149" spans="1:40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5761597</v>
      </c>
      <c r="F149" s="22">
        <v>0</v>
      </c>
      <c r="G149" s="22">
        <v>13903469</v>
      </c>
      <c r="H149" s="22">
        <v>4660447</v>
      </c>
      <c r="I149" s="22">
        <v>120372</v>
      </c>
      <c r="J149" s="22">
        <v>0</v>
      </c>
      <c r="K149" s="22">
        <v>0</v>
      </c>
      <c r="L149" s="22">
        <v>0</v>
      </c>
      <c r="M149" s="22">
        <v>24445885</v>
      </c>
      <c r="N149" s="22">
        <v>0</v>
      </c>
      <c r="O149" s="22">
        <v>2836298</v>
      </c>
      <c r="P149" s="22">
        <v>36880</v>
      </c>
      <c r="Q149" s="22">
        <v>1115890</v>
      </c>
      <c r="R149" s="22">
        <v>840104</v>
      </c>
      <c r="S149" s="22">
        <v>864914</v>
      </c>
      <c r="T149" s="22">
        <v>30139971</v>
      </c>
      <c r="U149" s="22">
        <v>3583104</v>
      </c>
      <c r="V149" s="22">
        <v>0</v>
      </c>
      <c r="W149" s="22">
        <v>4726073</v>
      </c>
      <c r="X149" s="22">
        <v>646805</v>
      </c>
      <c r="Y149" s="22">
        <v>18732</v>
      </c>
      <c r="Z149" s="22">
        <v>0</v>
      </c>
      <c r="AA149" s="22">
        <v>0</v>
      </c>
      <c r="AB149" s="22">
        <v>0</v>
      </c>
      <c r="AC149" s="22">
        <v>8974714</v>
      </c>
      <c r="AD149" s="22">
        <v>1590883</v>
      </c>
      <c r="AE149" s="22">
        <v>25102</v>
      </c>
      <c r="AF149" s="22">
        <v>0</v>
      </c>
      <c r="AG149" s="22">
        <v>591273</v>
      </c>
      <c r="AH149" s="22">
        <v>503944</v>
      </c>
      <c r="AI149" s="22">
        <v>11685916</v>
      </c>
      <c r="AJ149" s="22">
        <v>18454055</v>
      </c>
      <c r="AK149" s="22">
        <v>129542</v>
      </c>
      <c r="AL149" s="22">
        <v>0</v>
      </c>
      <c r="AM149" s="22">
        <v>18324513</v>
      </c>
      <c r="AN149" s="22">
        <v>0</v>
      </c>
    </row>
    <row r="150" spans="1:40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138246764</v>
      </c>
      <c r="F150" s="22">
        <v>0</v>
      </c>
      <c r="G150" s="22">
        <v>54946786</v>
      </c>
      <c r="H150" s="22">
        <v>70309652</v>
      </c>
      <c r="I150" s="22">
        <v>54378418</v>
      </c>
      <c r="J150" s="22">
        <v>0</v>
      </c>
      <c r="K150" s="22">
        <v>0</v>
      </c>
      <c r="L150" s="22">
        <v>0</v>
      </c>
      <c r="M150" s="22">
        <v>317881620</v>
      </c>
      <c r="N150" s="22">
        <v>23194665</v>
      </c>
      <c r="O150" s="22">
        <v>140185243</v>
      </c>
      <c r="P150" s="22">
        <v>36296384</v>
      </c>
      <c r="Q150" s="22">
        <v>43031258</v>
      </c>
      <c r="R150" s="22">
        <v>39267196</v>
      </c>
      <c r="S150" s="22">
        <v>9284894</v>
      </c>
      <c r="T150" s="22">
        <v>609141260</v>
      </c>
      <c r="U150" s="22">
        <v>57360208</v>
      </c>
      <c r="V150" s="22">
        <v>0</v>
      </c>
      <c r="W150" s="22">
        <v>13652745</v>
      </c>
      <c r="X150" s="22">
        <v>14575323</v>
      </c>
      <c r="Y150" s="22">
        <v>15278988</v>
      </c>
      <c r="Z150" s="22">
        <v>0</v>
      </c>
      <c r="AA150" s="22">
        <v>0</v>
      </c>
      <c r="AB150" s="22">
        <v>0</v>
      </c>
      <c r="AC150" s="22">
        <v>100867264</v>
      </c>
      <c r="AD150" s="22">
        <v>38851533</v>
      </c>
      <c r="AE150" s="22">
        <v>20476701</v>
      </c>
      <c r="AF150" s="22">
        <v>0</v>
      </c>
      <c r="AG150" s="22">
        <v>19149276</v>
      </c>
      <c r="AH150" s="22">
        <v>4408735</v>
      </c>
      <c r="AI150" s="22">
        <v>183753509</v>
      </c>
      <c r="AJ150" s="22">
        <v>425387751</v>
      </c>
      <c r="AK150" s="22">
        <v>20596912</v>
      </c>
      <c r="AL150" s="22">
        <v>2037078</v>
      </c>
      <c r="AM150" s="22">
        <v>404036705</v>
      </c>
      <c r="AN150" s="22">
        <v>1282944</v>
      </c>
    </row>
    <row r="151" spans="1:40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48213935</v>
      </c>
      <c r="F151" s="22">
        <v>0</v>
      </c>
      <c r="G151" s="22">
        <v>28400125</v>
      </c>
      <c r="H151" s="22">
        <v>27657113</v>
      </c>
      <c r="I151" s="22">
        <v>8980494</v>
      </c>
      <c r="J151" s="22">
        <v>0</v>
      </c>
      <c r="K151" s="22">
        <v>0</v>
      </c>
      <c r="L151" s="22">
        <v>0</v>
      </c>
      <c r="M151" s="22">
        <v>113251667</v>
      </c>
      <c r="N151" s="22">
        <v>1702411</v>
      </c>
      <c r="O151" s="22">
        <v>34880775</v>
      </c>
      <c r="P151" s="22">
        <v>9420310</v>
      </c>
      <c r="Q151" s="22">
        <v>4147441</v>
      </c>
      <c r="R151" s="22">
        <v>14419170</v>
      </c>
      <c r="S151" s="22">
        <v>5190056</v>
      </c>
      <c r="T151" s="22">
        <v>183011830</v>
      </c>
      <c r="U151" s="22">
        <v>28388434</v>
      </c>
      <c r="V151" s="22">
        <v>0</v>
      </c>
      <c r="W151" s="22">
        <v>11251409</v>
      </c>
      <c r="X151" s="22">
        <v>13851574</v>
      </c>
      <c r="Y151" s="22">
        <v>3381136</v>
      </c>
      <c r="Z151" s="22">
        <v>0</v>
      </c>
      <c r="AA151" s="22">
        <v>0</v>
      </c>
      <c r="AB151" s="22">
        <v>0</v>
      </c>
      <c r="AC151" s="22">
        <v>56872553</v>
      </c>
      <c r="AD151" s="22">
        <v>13055338</v>
      </c>
      <c r="AE151" s="22">
        <v>3861705</v>
      </c>
      <c r="AF151" s="22">
        <v>0</v>
      </c>
      <c r="AG151" s="22">
        <v>5536188</v>
      </c>
      <c r="AH151" s="22">
        <v>2707212</v>
      </c>
      <c r="AI151" s="22">
        <v>82032996</v>
      </c>
      <c r="AJ151" s="22">
        <v>100978834</v>
      </c>
      <c r="AK151" s="22">
        <v>17934613</v>
      </c>
      <c r="AL151" s="22">
        <v>128582</v>
      </c>
      <c r="AM151" s="22">
        <v>82915639</v>
      </c>
      <c r="AN151" s="22">
        <v>0</v>
      </c>
    </row>
    <row r="152" spans="1:40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4248633</v>
      </c>
      <c r="F152" s="22">
        <v>0</v>
      </c>
      <c r="G152" s="22">
        <v>7010563</v>
      </c>
      <c r="H152" s="22">
        <v>5193031</v>
      </c>
      <c r="I152" s="22">
        <v>760040</v>
      </c>
      <c r="J152" s="22">
        <v>0</v>
      </c>
      <c r="K152" s="22">
        <v>0</v>
      </c>
      <c r="L152" s="22">
        <v>0</v>
      </c>
      <c r="M152" s="22">
        <v>17212267</v>
      </c>
      <c r="N152" s="22">
        <v>0</v>
      </c>
      <c r="O152" s="22">
        <v>1575682</v>
      </c>
      <c r="P152" s="22">
        <v>1283150</v>
      </c>
      <c r="Q152" s="22">
        <v>179480</v>
      </c>
      <c r="R152" s="22">
        <v>0</v>
      </c>
      <c r="S152" s="22">
        <v>357013</v>
      </c>
      <c r="T152" s="22">
        <v>20607592</v>
      </c>
      <c r="U152" s="22">
        <v>2704451</v>
      </c>
      <c r="V152" s="22">
        <v>0</v>
      </c>
      <c r="W152" s="22">
        <v>3318337</v>
      </c>
      <c r="X152" s="22">
        <v>1216967</v>
      </c>
      <c r="Y152" s="22">
        <v>117697</v>
      </c>
      <c r="Z152" s="22">
        <v>0</v>
      </c>
      <c r="AA152" s="22">
        <v>0</v>
      </c>
      <c r="AB152" s="22">
        <v>0</v>
      </c>
      <c r="AC152" s="22">
        <v>7357452</v>
      </c>
      <c r="AD152" s="22">
        <v>1244647</v>
      </c>
      <c r="AE152" s="22">
        <v>909394</v>
      </c>
      <c r="AF152" s="22">
        <v>0</v>
      </c>
      <c r="AG152" s="22">
        <v>0</v>
      </c>
      <c r="AH152" s="22">
        <v>296545</v>
      </c>
      <c r="AI152" s="22">
        <v>9808038</v>
      </c>
      <c r="AJ152" s="22">
        <v>10799554</v>
      </c>
      <c r="AK152" s="22">
        <v>1117644</v>
      </c>
      <c r="AL152" s="22">
        <v>1031531</v>
      </c>
      <c r="AM152" s="22">
        <v>8650379</v>
      </c>
      <c r="AN152" s="22">
        <v>0</v>
      </c>
    </row>
    <row r="153" spans="1:40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15141518</v>
      </c>
      <c r="F153" s="22">
        <v>0</v>
      </c>
      <c r="G153" s="22">
        <v>12308394</v>
      </c>
      <c r="H153" s="22">
        <v>1921367</v>
      </c>
      <c r="I153" s="22">
        <v>0</v>
      </c>
      <c r="J153" s="22">
        <v>0</v>
      </c>
      <c r="K153" s="22">
        <v>0</v>
      </c>
      <c r="L153" s="22">
        <v>0</v>
      </c>
      <c r="M153" s="22">
        <v>29371279</v>
      </c>
      <c r="N153" s="22">
        <v>0</v>
      </c>
      <c r="O153" s="22">
        <v>12591042</v>
      </c>
      <c r="P153" s="22">
        <v>938819</v>
      </c>
      <c r="Q153" s="22">
        <v>796779</v>
      </c>
      <c r="R153" s="22">
        <v>1782246</v>
      </c>
      <c r="S153" s="22">
        <v>874076</v>
      </c>
      <c r="T153" s="22">
        <v>46354241</v>
      </c>
      <c r="U153" s="22">
        <v>8077108</v>
      </c>
      <c r="V153" s="22">
        <v>0</v>
      </c>
      <c r="W153" s="22">
        <v>4526369</v>
      </c>
      <c r="X153" s="22">
        <v>1004351</v>
      </c>
      <c r="Y153" s="22">
        <v>0</v>
      </c>
      <c r="Z153" s="22">
        <v>0</v>
      </c>
      <c r="AA153" s="22">
        <v>0</v>
      </c>
      <c r="AB153" s="22">
        <v>0</v>
      </c>
      <c r="AC153" s="22">
        <v>13607828</v>
      </c>
      <c r="AD153" s="22">
        <v>5104065</v>
      </c>
      <c r="AE153" s="22">
        <v>512524</v>
      </c>
      <c r="AF153" s="22">
        <v>0</v>
      </c>
      <c r="AG153" s="22">
        <v>1146206</v>
      </c>
      <c r="AH153" s="22">
        <v>500663</v>
      </c>
      <c r="AI153" s="22">
        <v>20871286</v>
      </c>
      <c r="AJ153" s="22">
        <v>25482955</v>
      </c>
      <c r="AK153" s="22">
        <v>3718644</v>
      </c>
      <c r="AL153" s="22">
        <v>0</v>
      </c>
      <c r="AM153" s="22">
        <v>21764311</v>
      </c>
      <c r="AN153" s="22">
        <v>0</v>
      </c>
    </row>
    <row r="154" spans="1:40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87707863</v>
      </c>
      <c r="F154" s="22">
        <v>0</v>
      </c>
      <c r="G154" s="22">
        <v>41120571</v>
      </c>
      <c r="H154" s="22">
        <v>26364253</v>
      </c>
      <c r="I154" s="22">
        <v>0</v>
      </c>
      <c r="J154" s="22">
        <v>0</v>
      </c>
      <c r="K154" s="22">
        <v>0</v>
      </c>
      <c r="L154" s="22">
        <v>0</v>
      </c>
      <c r="M154" s="22">
        <v>155192687</v>
      </c>
      <c r="N154" s="22">
        <v>582012</v>
      </c>
      <c r="O154" s="22">
        <v>67664428</v>
      </c>
      <c r="P154" s="22">
        <v>19991324</v>
      </c>
      <c r="Q154" s="22">
        <v>4383187</v>
      </c>
      <c r="R154" s="22">
        <v>4090741</v>
      </c>
      <c r="S154" s="22">
        <v>2101435</v>
      </c>
      <c r="T154" s="22">
        <v>254005814</v>
      </c>
      <c r="U154" s="22">
        <v>51595183</v>
      </c>
      <c r="V154" s="22">
        <v>0</v>
      </c>
      <c r="W154" s="22">
        <v>17276780</v>
      </c>
      <c r="X154" s="22">
        <v>11638981</v>
      </c>
      <c r="Y154" s="22">
        <v>0</v>
      </c>
      <c r="Z154" s="22">
        <v>0</v>
      </c>
      <c r="AA154" s="22">
        <v>0</v>
      </c>
      <c r="AB154" s="22">
        <v>0</v>
      </c>
      <c r="AC154" s="22">
        <v>80510944</v>
      </c>
      <c r="AD154" s="22">
        <v>23925402</v>
      </c>
      <c r="AE154" s="22">
        <v>12818372</v>
      </c>
      <c r="AF154" s="22">
        <v>0</v>
      </c>
      <c r="AG154" s="22">
        <v>2678135</v>
      </c>
      <c r="AH154" s="22">
        <v>1328318</v>
      </c>
      <c r="AI154" s="22">
        <v>121261171</v>
      </c>
      <c r="AJ154" s="22">
        <v>132744643</v>
      </c>
      <c r="AK154" s="22">
        <v>19394040</v>
      </c>
      <c r="AL154" s="22">
        <v>3466928</v>
      </c>
      <c r="AM154" s="22">
        <v>109883675</v>
      </c>
      <c r="AN154" s="22">
        <v>0</v>
      </c>
    </row>
    <row r="155" spans="1:40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18234690</v>
      </c>
      <c r="F155" s="22">
        <v>0</v>
      </c>
      <c r="G155" s="22">
        <v>10207808</v>
      </c>
      <c r="H155" s="22">
        <v>5097777</v>
      </c>
      <c r="I155" s="22">
        <v>4297622</v>
      </c>
      <c r="J155" s="22">
        <v>0</v>
      </c>
      <c r="K155" s="22">
        <v>0</v>
      </c>
      <c r="L155" s="22">
        <v>0</v>
      </c>
      <c r="M155" s="22">
        <v>37837897</v>
      </c>
      <c r="N155" s="22">
        <v>0</v>
      </c>
      <c r="O155" s="22">
        <v>18799565</v>
      </c>
      <c r="P155" s="22">
        <v>5234470</v>
      </c>
      <c r="Q155" s="22">
        <v>2525141</v>
      </c>
      <c r="R155" s="22">
        <v>8571402</v>
      </c>
      <c r="S155" s="22">
        <v>3591647</v>
      </c>
      <c r="T155" s="22">
        <v>76560122</v>
      </c>
      <c r="U155" s="22">
        <v>9389462</v>
      </c>
      <c r="V155" s="22">
        <v>0</v>
      </c>
      <c r="W155" s="22">
        <v>2309681</v>
      </c>
      <c r="X155" s="22">
        <v>1216711</v>
      </c>
      <c r="Y155" s="22">
        <v>1001709</v>
      </c>
      <c r="Z155" s="22">
        <v>0</v>
      </c>
      <c r="AA155" s="22">
        <v>0</v>
      </c>
      <c r="AB155" s="22">
        <v>0</v>
      </c>
      <c r="AC155" s="22">
        <v>13917563</v>
      </c>
      <c r="AD155" s="22">
        <v>5895669</v>
      </c>
      <c r="AE155" s="22">
        <v>3524368</v>
      </c>
      <c r="AF155" s="22">
        <v>0</v>
      </c>
      <c r="AG155" s="22">
        <v>2374056</v>
      </c>
      <c r="AH155" s="22">
        <v>1775931</v>
      </c>
      <c r="AI155" s="22">
        <v>27487587</v>
      </c>
      <c r="AJ155" s="22">
        <v>49072535</v>
      </c>
      <c r="AK155" s="22">
        <v>2148905</v>
      </c>
      <c r="AL155" s="22">
        <v>0</v>
      </c>
      <c r="AM155" s="22">
        <v>46923630</v>
      </c>
      <c r="AN155" s="22">
        <v>0</v>
      </c>
    </row>
    <row r="156" spans="1:40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12367450</v>
      </c>
      <c r="F156" s="22">
        <v>0</v>
      </c>
      <c r="G156" s="22">
        <v>9685011</v>
      </c>
      <c r="H156" s="22">
        <v>3953317</v>
      </c>
      <c r="I156" s="22">
        <v>1384256</v>
      </c>
      <c r="J156" s="22">
        <v>0</v>
      </c>
      <c r="K156" s="22">
        <v>0</v>
      </c>
      <c r="L156" s="22">
        <v>0</v>
      </c>
      <c r="M156" s="22">
        <v>27390034</v>
      </c>
      <c r="N156" s="22">
        <v>393762</v>
      </c>
      <c r="O156" s="22">
        <v>20363249</v>
      </c>
      <c r="P156" s="22">
        <v>1717712</v>
      </c>
      <c r="Q156" s="22">
        <v>562559</v>
      </c>
      <c r="R156" s="22">
        <v>996847</v>
      </c>
      <c r="S156" s="22">
        <v>1276151</v>
      </c>
      <c r="T156" s="22">
        <v>52700314</v>
      </c>
      <c r="U156" s="22">
        <v>8915759</v>
      </c>
      <c r="V156" s="22">
        <v>0</v>
      </c>
      <c r="W156" s="22">
        <v>2459680</v>
      </c>
      <c r="X156" s="22">
        <v>1303010</v>
      </c>
      <c r="Y156" s="22">
        <v>503208</v>
      </c>
      <c r="Z156" s="22">
        <v>0</v>
      </c>
      <c r="AA156" s="22">
        <v>0</v>
      </c>
      <c r="AB156" s="22">
        <v>0</v>
      </c>
      <c r="AC156" s="22">
        <v>13181657</v>
      </c>
      <c r="AD156" s="22">
        <v>8144922</v>
      </c>
      <c r="AE156" s="22">
        <v>902478</v>
      </c>
      <c r="AF156" s="22">
        <v>0</v>
      </c>
      <c r="AG156" s="22">
        <v>476905</v>
      </c>
      <c r="AH156" s="22">
        <v>730737</v>
      </c>
      <c r="AI156" s="22">
        <v>23436699</v>
      </c>
      <c r="AJ156" s="22">
        <v>29263615</v>
      </c>
      <c r="AK156" s="22">
        <v>1418885</v>
      </c>
      <c r="AL156" s="22">
        <v>1498950</v>
      </c>
      <c r="AM156" s="22">
        <v>26345780</v>
      </c>
      <c r="AN156" s="22">
        <v>0</v>
      </c>
    </row>
    <row r="157" spans="1:40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11534825</v>
      </c>
      <c r="F157" s="22">
        <v>0</v>
      </c>
      <c r="G157" s="22">
        <v>25138270</v>
      </c>
      <c r="H157" s="22">
        <v>20029882</v>
      </c>
      <c r="I157" s="22">
        <v>2804913</v>
      </c>
      <c r="J157" s="22">
        <v>0</v>
      </c>
      <c r="K157" s="22">
        <v>0</v>
      </c>
      <c r="L157" s="22">
        <v>0</v>
      </c>
      <c r="M157" s="22">
        <v>59507890</v>
      </c>
      <c r="N157" s="22">
        <v>0</v>
      </c>
      <c r="O157" s="22">
        <v>18040759</v>
      </c>
      <c r="P157" s="22">
        <v>4508680</v>
      </c>
      <c r="Q157" s="22">
        <v>5113777</v>
      </c>
      <c r="R157" s="22">
        <v>5768707</v>
      </c>
      <c r="S157" s="22">
        <v>1392447</v>
      </c>
      <c r="T157" s="22">
        <v>94332260</v>
      </c>
      <c r="U157" s="22">
        <v>6901321</v>
      </c>
      <c r="V157" s="22">
        <v>0</v>
      </c>
      <c r="W157" s="22">
        <v>9036871</v>
      </c>
      <c r="X157" s="22">
        <v>8961538</v>
      </c>
      <c r="Y157" s="22">
        <v>811610</v>
      </c>
      <c r="Z157" s="22">
        <v>0</v>
      </c>
      <c r="AA157" s="22">
        <v>0</v>
      </c>
      <c r="AB157" s="22">
        <v>0</v>
      </c>
      <c r="AC157" s="22">
        <v>25711340</v>
      </c>
      <c r="AD157" s="22">
        <v>11210353</v>
      </c>
      <c r="AE157" s="22">
        <v>2444172</v>
      </c>
      <c r="AF157" s="22">
        <v>0</v>
      </c>
      <c r="AG157" s="22">
        <v>3367913</v>
      </c>
      <c r="AH157" s="22">
        <v>984433</v>
      </c>
      <c r="AI157" s="22">
        <v>43718211</v>
      </c>
      <c r="AJ157" s="22">
        <v>50614049</v>
      </c>
      <c r="AK157" s="22">
        <v>3083845</v>
      </c>
      <c r="AL157" s="22">
        <v>3293244</v>
      </c>
      <c r="AM157" s="22">
        <v>44236960</v>
      </c>
      <c r="AN157" s="22"/>
    </row>
    <row r="158" spans="1:40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48628185</v>
      </c>
      <c r="F158" s="22">
        <v>0</v>
      </c>
      <c r="G158" s="22">
        <v>15600404</v>
      </c>
      <c r="H158" s="22">
        <v>46410072</v>
      </c>
      <c r="I158" s="22">
        <v>4558629</v>
      </c>
      <c r="J158" s="22">
        <v>0</v>
      </c>
      <c r="K158" s="22">
        <v>4872371</v>
      </c>
      <c r="L158" s="22">
        <v>0</v>
      </c>
      <c r="M158" s="22">
        <v>120069661</v>
      </c>
      <c r="N158" s="22">
        <v>1480646</v>
      </c>
      <c r="O158" s="22">
        <v>26187487</v>
      </c>
      <c r="P158" s="22">
        <v>13413753</v>
      </c>
      <c r="Q158" s="22">
        <v>6401392</v>
      </c>
      <c r="R158" s="22">
        <v>0</v>
      </c>
      <c r="S158" s="22">
        <v>2180980</v>
      </c>
      <c r="T158" s="22">
        <v>169733919</v>
      </c>
      <c r="U158" s="22">
        <v>32198500</v>
      </c>
      <c r="V158" s="22">
        <v>0</v>
      </c>
      <c r="W158" s="22">
        <v>7536438</v>
      </c>
      <c r="X158" s="22">
        <v>9762529</v>
      </c>
      <c r="Y158" s="22">
        <v>990171</v>
      </c>
      <c r="Z158" s="22">
        <v>0</v>
      </c>
      <c r="AA158" s="22">
        <v>2360677</v>
      </c>
      <c r="AB158" s="22">
        <v>0</v>
      </c>
      <c r="AC158" s="22">
        <v>52848315</v>
      </c>
      <c r="AD158" s="22">
        <v>10543658</v>
      </c>
      <c r="AE158" s="22">
        <v>6485706</v>
      </c>
      <c r="AF158" s="22">
        <v>0</v>
      </c>
      <c r="AG158" s="22">
        <v>0</v>
      </c>
      <c r="AH158" s="22">
        <v>1194169</v>
      </c>
      <c r="AI158" s="22">
        <v>71071848</v>
      </c>
      <c r="AJ158" s="22">
        <v>98662071</v>
      </c>
      <c r="AK158" s="22">
        <v>25399772</v>
      </c>
      <c r="AL158" s="22">
        <v>36738524</v>
      </c>
      <c r="AM158" s="22">
        <v>36523775</v>
      </c>
      <c r="AN158" s="22">
        <v>0</v>
      </c>
    </row>
    <row r="159" spans="1:40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16487986</v>
      </c>
      <c r="F159" s="22">
        <v>0</v>
      </c>
      <c r="G159" s="22">
        <v>12669637</v>
      </c>
      <c r="H159" s="22">
        <v>8453216</v>
      </c>
      <c r="I159" s="22">
        <v>2278120</v>
      </c>
      <c r="J159" s="22">
        <v>0</v>
      </c>
      <c r="K159" s="22">
        <v>0</v>
      </c>
      <c r="L159" s="22">
        <v>0</v>
      </c>
      <c r="M159" s="22">
        <v>39888959</v>
      </c>
      <c r="N159" s="22">
        <v>3702399</v>
      </c>
      <c r="O159" s="22">
        <v>17847228</v>
      </c>
      <c r="P159" s="22">
        <v>3989074</v>
      </c>
      <c r="Q159" s="22">
        <v>519397</v>
      </c>
      <c r="R159" s="22">
        <v>2338620</v>
      </c>
      <c r="S159" s="22">
        <v>1107855</v>
      </c>
      <c r="T159" s="22">
        <v>69393532</v>
      </c>
      <c r="U159" s="22">
        <v>12459943</v>
      </c>
      <c r="V159" s="22">
        <v>0</v>
      </c>
      <c r="W159" s="22">
        <v>4149372</v>
      </c>
      <c r="X159" s="22">
        <v>2321149</v>
      </c>
      <c r="Y159" s="22">
        <v>1203853</v>
      </c>
      <c r="Z159" s="22">
        <v>0</v>
      </c>
      <c r="AA159" s="22">
        <v>0</v>
      </c>
      <c r="AB159" s="22">
        <v>0</v>
      </c>
      <c r="AC159" s="22">
        <v>20134317</v>
      </c>
      <c r="AD159" s="22">
        <v>5779316</v>
      </c>
      <c r="AE159" s="22">
        <v>2487361</v>
      </c>
      <c r="AF159" s="22">
        <v>0</v>
      </c>
      <c r="AG159" s="22">
        <v>1393716</v>
      </c>
      <c r="AH159" s="22">
        <v>718315</v>
      </c>
      <c r="AI159" s="22">
        <v>30513025</v>
      </c>
      <c r="AJ159" s="22">
        <v>38880507</v>
      </c>
      <c r="AK159" s="22">
        <v>236337</v>
      </c>
      <c r="AL159" s="22">
        <v>0</v>
      </c>
      <c r="AM159" s="22">
        <v>38644170</v>
      </c>
      <c r="AN159" s="22"/>
    </row>
    <row r="160" spans="1:40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1555934</v>
      </c>
      <c r="F160" s="22">
        <v>0</v>
      </c>
      <c r="G160" s="22">
        <v>25808814</v>
      </c>
      <c r="H160" s="22">
        <v>2374477</v>
      </c>
      <c r="I160" s="22">
        <v>0</v>
      </c>
      <c r="J160" s="22">
        <v>0</v>
      </c>
      <c r="K160" s="22">
        <v>982428</v>
      </c>
      <c r="L160" s="22">
        <v>1720810</v>
      </c>
      <c r="M160" s="22">
        <v>32442463</v>
      </c>
      <c r="N160" s="22">
        <v>0</v>
      </c>
      <c r="O160" s="22">
        <v>12620851</v>
      </c>
      <c r="P160" s="22">
        <v>2711467</v>
      </c>
      <c r="Q160" s="22">
        <v>572122</v>
      </c>
      <c r="R160" s="22">
        <v>9076673</v>
      </c>
      <c r="S160" s="22">
        <v>1371138</v>
      </c>
      <c r="T160" s="22">
        <v>58794714</v>
      </c>
      <c r="U160" s="22">
        <v>1344812</v>
      </c>
      <c r="V160" s="22">
        <v>0</v>
      </c>
      <c r="W160" s="22">
        <v>10888265</v>
      </c>
      <c r="X160" s="22">
        <v>993194</v>
      </c>
      <c r="Y160" s="22">
        <v>0</v>
      </c>
      <c r="Z160" s="22">
        <v>0</v>
      </c>
      <c r="AA160" s="22">
        <v>245176</v>
      </c>
      <c r="AB160" s="22">
        <v>1334065</v>
      </c>
      <c r="AC160" s="22">
        <v>14805512</v>
      </c>
      <c r="AD160" s="22">
        <v>5825179</v>
      </c>
      <c r="AE160" s="22">
        <v>1883047</v>
      </c>
      <c r="AF160" s="22">
        <v>0</v>
      </c>
      <c r="AG160" s="22">
        <v>2939738</v>
      </c>
      <c r="AH160" s="22">
        <v>925528</v>
      </c>
      <c r="AI160" s="22">
        <v>26379004</v>
      </c>
      <c r="AJ160" s="22">
        <v>32415710</v>
      </c>
      <c r="AK160" s="22">
        <v>308847</v>
      </c>
      <c r="AL160" s="22">
        <v>74012</v>
      </c>
      <c r="AM160" s="22">
        <v>32032851</v>
      </c>
      <c r="AN160" s="22">
        <v>0</v>
      </c>
    </row>
    <row r="161" spans="1:40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15542579</v>
      </c>
      <c r="F161" s="22">
        <v>0</v>
      </c>
      <c r="G161" s="22">
        <v>4929348</v>
      </c>
      <c r="H161" s="22">
        <v>4818053</v>
      </c>
      <c r="I161" s="22">
        <v>7210220</v>
      </c>
      <c r="J161" s="22">
        <v>0</v>
      </c>
      <c r="K161" s="22">
        <v>0</v>
      </c>
      <c r="L161" s="22">
        <v>0</v>
      </c>
      <c r="M161" s="22">
        <v>32500200</v>
      </c>
      <c r="N161" s="22">
        <v>0</v>
      </c>
      <c r="O161" s="22">
        <v>13538925</v>
      </c>
      <c r="P161" s="22">
        <v>8981240</v>
      </c>
      <c r="Q161" s="22">
        <v>2546269</v>
      </c>
      <c r="R161" s="22">
        <v>5040334</v>
      </c>
      <c r="S161" s="22">
        <v>1297959</v>
      </c>
      <c r="T161" s="22">
        <v>63904927</v>
      </c>
      <c r="U161" s="22">
        <v>9608612</v>
      </c>
      <c r="V161" s="22">
        <v>0</v>
      </c>
      <c r="W161" s="22">
        <v>1288245</v>
      </c>
      <c r="X161" s="22">
        <v>1345400</v>
      </c>
      <c r="Y161" s="22">
        <v>825874</v>
      </c>
      <c r="Z161" s="22">
        <v>0</v>
      </c>
      <c r="AA161" s="22">
        <v>0</v>
      </c>
      <c r="AB161" s="22">
        <v>0</v>
      </c>
      <c r="AC161" s="22">
        <v>13068131</v>
      </c>
      <c r="AD161" s="22">
        <v>6660732</v>
      </c>
      <c r="AE161" s="22">
        <v>4613788</v>
      </c>
      <c r="AF161" s="22">
        <v>0</v>
      </c>
      <c r="AG161" s="22">
        <v>1772049</v>
      </c>
      <c r="AH161" s="22">
        <v>824434</v>
      </c>
      <c r="AI161" s="22">
        <v>26939134</v>
      </c>
      <c r="AJ161" s="22">
        <v>36965793</v>
      </c>
      <c r="AK161" s="22">
        <v>6794962</v>
      </c>
      <c r="AL161" s="22">
        <v>0</v>
      </c>
      <c r="AM161" s="22">
        <v>30170831</v>
      </c>
      <c r="AN161" s="22">
        <v>0</v>
      </c>
    </row>
    <row r="162" spans="1:40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50669383</v>
      </c>
      <c r="F162" s="22">
        <v>0</v>
      </c>
      <c r="G162" s="22">
        <v>19102107</v>
      </c>
      <c r="H162" s="22">
        <v>15614613</v>
      </c>
      <c r="I162" s="22">
        <v>14874322</v>
      </c>
      <c r="J162" s="22">
        <v>0</v>
      </c>
      <c r="K162" s="22">
        <v>0</v>
      </c>
      <c r="L162" s="22">
        <v>0</v>
      </c>
      <c r="M162" s="22">
        <v>100260425</v>
      </c>
      <c r="N162" s="22">
        <v>4470878</v>
      </c>
      <c r="O162" s="22">
        <v>30048988</v>
      </c>
      <c r="P162" s="22">
        <v>6484200</v>
      </c>
      <c r="Q162" s="22">
        <v>5781758</v>
      </c>
      <c r="R162" s="22">
        <v>4972275</v>
      </c>
      <c r="S162" s="22">
        <v>3471795</v>
      </c>
      <c r="T162" s="22">
        <v>155490319</v>
      </c>
      <c r="U162" s="22">
        <v>38895384</v>
      </c>
      <c r="V162" s="22">
        <v>0</v>
      </c>
      <c r="W162" s="22">
        <v>11430420</v>
      </c>
      <c r="X162" s="22">
        <v>3776448</v>
      </c>
      <c r="Y162" s="22">
        <v>1366281</v>
      </c>
      <c r="Z162" s="22">
        <v>0</v>
      </c>
      <c r="AA162" s="22">
        <v>0</v>
      </c>
      <c r="AB162" s="22">
        <v>0</v>
      </c>
      <c r="AC162" s="22">
        <v>55468533</v>
      </c>
      <c r="AD162" s="22">
        <v>8442690</v>
      </c>
      <c r="AE162" s="22">
        <v>4214916</v>
      </c>
      <c r="AF162" s="22">
        <v>0</v>
      </c>
      <c r="AG162" s="22">
        <v>1747083</v>
      </c>
      <c r="AH162" s="22">
        <v>2604016</v>
      </c>
      <c r="AI162" s="22">
        <v>72477238</v>
      </c>
      <c r="AJ162" s="22">
        <v>83013081</v>
      </c>
      <c r="AK162" s="22">
        <v>3837109</v>
      </c>
      <c r="AL162" s="22">
        <v>1882908</v>
      </c>
      <c r="AM162" s="22">
        <v>77293064</v>
      </c>
      <c r="AN162" s="22">
        <v>0</v>
      </c>
    </row>
    <row r="163" spans="1:40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18627439</v>
      </c>
      <c r="F163" s="22">
        <v>0</v>
      </c>
      <c r="G163" s="22">
        <v>3064834</v>
      </c>
      <c r="H163" s="22">
        <v>5028615</v>
      </c>
      <c r="I163" s="22">
        <v>5509334</v>
      </c>
      <c r="J163" s="22">
        <v>0</v>
      </c>
      <c r="K163" s="22">
        <v>0</v>
      </c>
      <c r="L163" s="22">
        <v>1116488</v>
      </c>
      <c r="M163" s="22">
        <v>33346710</v>
      </c>
      <c r="N163" s="22">
        <v>423308</v>
      </c>
      <c r="O163" s="22">
        <v>16138601</v>
      </c>
      <c r="P163" s="22">
        <v>1095401</v>
      </c>
      <c r="Q163" s="22">
        <v>780706</v>
      </c>
      <c r="R163" s="22">
        <v>442310</v>
      </c>
      <c r="S163" s="22">
        <v>2157879</v>
      </c>
      <c r="T163" s="22">
        <v>54384915</v>
      </c>
      <c r="U163" s="22">
        <v>11708216</v>
      </c>
      <c r="V163" s="22">
        <v>0</v>
      </c>
      <c r="W163" s="22">
        <v>1132241</v>
      </c>
      <c r="X163" s="22">
        <v>1558009</v>
      </c>
      <c r="Y163" s="22">
        <v>553495</v>
      </c>
      <c r="Z163" s="22">
        <v>0</v>
      </c>
      <c r="AA163" s="22">
        <v>0</v>
      </c>
      <c r="AB163" s="22">
        <v>297295</v>
      </c>
      <c r="AC163" s="22">
        <v>15249256</v>
      </c>
      <c r="AD163" s="22">
        <v>7712551</v>
      </c>
      <c r="AE163" s="22">
        <v>758021</v>
      </c>
      <c r="AF163" s="22">
        <v>0</v>
      </c>
      <c r="AG163" s="22">
        <v>240157</v>
      </c>
      <c r="AH163" s="22">
        <v>1670759</v>
      </c>
      <c r="AI163" s="22">
        <v>25630744</v>
      </c>
      <c r="AJ163" s="22">
        <v>28754171</v>
      </c>
      <c r="AK163" s="22">
        <v>3608622</v>
      </c>
      <c r="AL163" s="22">
        <v>365045</v>
      </c>
      <c r="AM163" s="22">
        <v>24780504</v>
      </c>
      <c r="AN163" s="22">
        <v>0</v>
      </c>
    </row>
    <row r="164" spans="1:40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19145296</v>
      </c>
      <c r="F164" s="22">
        <v>0</v>
      </c>
      <c r="G164" s="22">
        <v>13777340</v>
      </c>
      <c r="H164" s="22">
        <v>9934707</v>
      </c>
      <c r="I164" s="22">
        <v>4037184</v>
      </c>
      <c r="J164" s="22">
        <v>0</v>
      </c>
      <c r="K164" s="22">
        <v>0</v>
      </c>
      <c r="L164" s="22">
        <v>0</v>
      </c>
      <c r="M164" s="22">
        <v>46894527</v>
      </c>
      <c r="N164" s="22">
        <v>0</v>
      </c>
      <c r="O164" s="22">
        <v>6383458</v>
      </c>
      <c r="P164" s="22">
        <v>2589688</v>
      </c>
      <c r="Q164" s="22">
        <v>3651512</v>
      </c>
      <c r="R164" s="22">
        <v>1252150</v>
      </c>
      <c r="S164" s="22">
        <v>702827</v>
      </c>
      <c r="T164" s="22">
        <v>61474162</v>
      </c>
      <c r="U164" s="22">
        <v>13015617</v>
      </c>
      <c r="V164" s="22">
        <v>0</v>
      </c>
      <c r="W164" s="22">
        <v>4231545</v>
      </c>
      <c r="X164" s="22">
        <v>4016577</v>
      </c>
      <c r="Y164" s="22">
        <v>714533</v>
      </c>
      <c r="Z164" s="22">
        <v>0</v>
      </c>
      <c r="AA164" s="22">
        <v>0</v>
      </c>
      <c r="AB164" s="22">
        <v>0</v>
      </c>
      <c r="AC164" s="22">
        <v>21978272</v>
      </c>
      <c r="AD164" s="22">
        <v>3842704</v>
      </c>
      <c r="AE164" s="22">
        <v>1758647</v>
      </c>
      <c r="AF164" s="22">
        <v>0</v>
      </c>
      <c r="AG164" s="22">
        <v>900049</v>
      </c>
      <c r="AH164" s="22">
        <v>320328</v>
      </c>
      <c r="AI164" s="22">
        <v>28800000</v>
      </c>
      <c r="AJ164" s="22">
        <v>32674162</v>
      </c>
      <c r="AK164" s="22">
        <v>798138</v>
      </c>
      <c r="AL164" s="22">
        <v>1055065</v>
      </c>
      <c r="AM164" s="22">
        <v>30820959</v>
      </c>
      <c r="AN164" s="22">
        <v>0</v>
      </c>
    </row>
    <row r="165" spans="1:40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49319984</v>
      </c>
      <c r="F165" s="22">
        <v>0</v>
      </c>
      <c r="G165" s="22">
        <v>35497215</v>
      </c>
      <c r="H165" s="22">
        <v>19805652</v>
      </c>
      <c r="I165" s="22">
        <v>7005988</v>
      </c>
      <c r="J165" s="22">
        <v>0</v>
      </c>
      <c r="K165" s="22">
        <v>0</v>
      </c>
      <c r="L165" s="22">
        <v>0</v>
      </c>
      <c r="M165" s="22">
        <v>111628839</v>
      </c>
      <c r="N165" s="22">
        <v>20714310</v>
      </c>
      <c r="O165" s="22">
        <v>29928836</v>
      </c>
      <c r="P165" s="22">
        <v>9005388</v>
      </c>
      <c r="Q165" s="22">
        <v>5750872</v>
      </c>
      <c r="R165" s="22">
        <v>10891247</v>
      </c>
      <c r="S165" s="22">
        <v>3040538</v>
      </c>
      <c r="T165" s="22">
        <v>190960030</v>
      </c>
      <c r="U165" s="22">
        <v>27588895</v>
      </c>
      <c r="V165" s="22">
        <v>0</v>
      </c>
      <c r="W165" s="22">
        <v>14449191</v>
      </c>
      <c r="X165" s="22">
        <v>6874957</v>
      </c>
      <c r="Y165" s="22">
        <v>2172188</v>
      </c>
      <c r="Z165" s="22">
        <v>0</v>
      </c>
      <c r="AA165" s="22">
        <v>0</v>
      </c>
      <c r="AB165" s="22">
        <v>0</v>
      </c>
      <c r="AC165" s="22">
        <v>51085231</v>
      </c>
      <c r="AD165" s="22">
        <v>9808163</v>
      </c>
      <c r="AE165" s="22">
        <v>4090073</v>
      </c>
      <c r="AF165" s="22">
        <v>0</v>
      </c>
      <c r="AG165" s="22">
        <v>6729681</v>
      </c>
      <c r="AH165" s="22">
        <v>2001240</v>
      </c>
      <c r="AI165" s="22">
        <v>73714388</v>
      </c>
      <c r="AJ165" s="22">
        <v>117245642</v>
      </c>
      <c r="AK165" s="22">
        <v>7211624</v>
      </c>
      <c r="AL165" s="22">
        <v>1285415</v>
      </c>
      <c r="AM165" s="22">
        <v>108748603</v>
      </c>
      <c r="AN165" s="22">
        <v>0</v>
      </c>
    </row>
    <row r="166" spans="1:40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6626885</v>
      </c>
      <c r="F166" s="22">
        <v>0</v>
      </c>
      <c r="G166" s="22">
        <v>4627119</v>
      </c>
      <c r="H166" s="22">
        <v>3784075</v>
      </c>
      <c r="I166" s="22">
        <v>399503</v>
      </c>
      <c r="J166" s="22">
        <v>0</v>
      </c>
      <c r="K166" s="22">
        <v>0</v>
      </c>
      <c r="L166" s="22">
        <v>282597</v>
      </c>
      <c r="M166" s="22">
        <v>15720179</v>
      </c>
      <c r="N166" s="22">
        <v>0</v>
      </c>
      <c r="O166" s="22">
        <v>1621644</v>
      </c>
      <c r="P166" s="22">
        <v>1523561</v>
      </c>
      <c r="Q166" s="22">
        <v>200466</v>
      </c>
      <c r="R166" s="22">
        <v>779436</v>
      </c>
      <c r="S166" s="22">
        <v>221289</v>
      </c>
      <c r="T166" s="22">
        <v>20066575</v>
      </c>
      <c r="U166" s="22">
        <v>2692451</v>
      </c>
      <c r="V166" s="22">
        <v>0</v>
      </c>
      <c r="W166" s="22">
        <v>1958391</v>
      </c>
      <c r="X166" s="22">
        <v>1501375</v>
      </c>
      <c r="Y166" s="22">
        <v>106854</v>
      </c>
      <c r="Z166" s="22">
        <v>0</v>
      </c>
      <c r="AA166" s="22">
        <v>0</v>
      </c>
      <c r="AB166" s="22">
        <v>231726</v>
      </c>
      <c r="AC166" s="22">
        <v>6490797</v>
      </c>
      <c r="AD166" s="22">
        <v>418591</v>
      </c>
      <c r="AE166" s="22">
        <v>665649</v>
      </c>
      <c r="AF166" s="22">
        <v>0</v>
      </c>
      <c r="AG166" s="22">
        <v>282545</v>
      </c>
      <c r="AH166" s="22">
        <v>135540</v>
      </c>
      <c r="AI166" s="22">
        <v>7993122</v>
      </c>
      <c r="AJ166" s="22">
        <v>12073453</v>
      </c>
      <c r="AK166" s="22">
        <v>1012239</v>
      </c>
      <c r="AL166" s="22">
        <v>0</v>
      </c>
      <c r="AM166" s="22">
        <v>11061214</v>
      </c>
      <c r="AN166" s="22">
        <v>0</v>
      </c>
    </row>
    <row r="167" spans="1:40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43895028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43895028</v>
      </c>
      <c r="N167" s="22">
        <v>4408</v>
      </c>
      <c r="O167" s="22">
        <v>9547765</v>
      </c>
      <c r="P167" s="22">
        <v>2386277</v>
      </c>
      <c r="Q167" s="22">
        <v>1894429</v>
      </c>
      <c r="R167" s="22">
        <v>5074142</v>
      </c>
      <c r="S167" s="22">
        <v>1533480</v>
      </c>
      <c r="T167" s="22">
        <v>64335529</v>
      </c>
      <c r="U167" s="22">
        <v>28021097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28021097</v>
      </c>
      <c r="AD167" s="22">
        <v>2966866</v>
      </c>
      <c r="AE167" s="22">
        <v>1665531</v>
      </c>
      <c r="AF167" s="22">
        <v>0</v>
      </c>
      <c r="AG167" s="22">
        <v>1624150</v>
      </c>
      <c r="AH167" s="22">
        <v>977160</v>
      </c>
      <c r="AI167" s="22">
        <v>35254804</v>
      </c>
      <c r="AJ167" s="22">
        <v>29080725</v>
      </c>
      <c r="AK167" s="22">
        <v>3704832</v>
      </c>
      <c r="AL167" s="22">
        <v>2414233</v>
      </c>
      <c r="AM167" s="22">
        <v>22961660</v>
      </c>
      <c r="AN167" s="22">
        <v>0</v>
      </c>
    </row>
    <row r="168" spans="1:40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48093385</v>
      </c>
      <c r="F168" s="22">
        <v>0</v>
      </c>
      <c r="G168" s="22">
        <v>100423829</v>
      </c>
      <c r="H168" s="22">
        <v>41677758</v>
      </c>
      <c r="I168" s="22">
        <v>0</v>
      </c>
      <c r="J168" s="22">
        <v>0</v>
      </c>
      <c r="K168" s="22">
        <v>0</v>
      </c>
      <c r="L168" s="22">
        <v>0</v>
      </c>
      <c r="M168" s="22">
        <v>190194972</v>
      </c>
      <c r="N168" s="22">
        <v>1002212</v>
      </c>
      <c r="O168" s="22">
        <v>60418850</v>
      </c>
      <c r="P168" s="22">
        <v>10793663</v>
      </c>
      <c r="Q168" s="22">
        <v>3158904</v>
      </c>
      <c r="R168" s="22">
        <v>16525065</v>
      </c>
      <c r="S168" s="22">
        <v>4524165</v>
      </c>
      <c r="T168" s="22">
        <v>286617831</v>
      </c>
      <c r="U168" s="22">
        <v>34427378</v>
      </c>
      <c r="V168" s="22">
        <v>0</v>
      </c>
      <c r="W168" s="22">
        <v>30716191</v>
      </c>
      <c r="X168" s="22">
        <v>13435065</v>
      </c>
      <c r="Y168" s="22">
        <v>0</v>
      </c>
      <c r="Z168" s="22">
        <v>0</v>
      </c>
      <c r="AA168" s="22">
        <v>0</v>
      </c>
      <c r="AB168" s="22">
        <v>0</v>
      </c>
      <c r="AC168" s="22">
        <v>78578634</v>
      </c>
      <c r="AD168" s="22">
        <v>16980682</v>
      </c>
      <c r="AE168" s="22">
        <v>5815681</v>
      </c>
      <c r="AF168" s="22">
        <v>0</v>
      </c>
      <c r="AG168" s="22">
        <v>6595744</v>
      </c>
      <c r="AH168" s="22">
        <v>2649476</v>
      </c>
      <c r="AI168" s="22">
        <v>110620217</v>
      </c>
      <c r="AJ168" s="22">
        <v>175997614</v>
      </c>
      <c r="AK168" s="22">
        <v>18757241</v>
      </c>
      <c r="AL168" s="22">
        <v>0</v>
      </c>
      <c r="AM168" s="22">
        <v>157240373</v>
      </c>
      <c r="AN168" s="22"/>
    </row>
    <row r="169" spans="1:40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7369321</v>
      </c>
      <c r="F169" s="22">
        <v>0</v>
      </c>
      <c r="G169" s="22">
        <v>7834138</v>
      </c>
      <c r="H169" s="22">
        <v>2536607</v>
      </c>
      <c r="I169" s="22">
        <v>637825</v>
      </c>
      <c r="J169" s="22">
        <v>0</v>
      </c>
      <c r="K169" s="22">
        <v>520969</v>
      </c>
      <c r="L169" s="22">
        <v>1312209</v>
      </c>
      <c r="M169" s="22">
        <v>20211069</v>
      </c>
      <c r="N169" s="22">
        <v>0</v>
      </c>
      <c r="O169" s="22">
        <v>1158672</v>
      </c>
      <c r="P169" s="22">
        <v>2490011</v>
      </c>
      <c r="Q169" s="22">
        <v>834223</v>
      </c>
      <c r="R169" s="22">
        <v>597124</v>
      </c>
      <c r="S169" s="22">
        <v>499746</v>
      </c>
      <c r="T169" s="22">
        <v>25790845</v>
      </c>
      <c r="U169" s="22">
        <v>5999167</v>
      </c>
      <c r="V169" s="22">
        <v>0</v>
      </c>
      <c r="W169" s="22">
        <v>2177079</v>
      </c>
      <c r="X169" s="22">
        <v>1700815</v>
      </c>
      <c r="Y169" s="22">
        <v>416725</v>
      </c>
      <c r="Z169" s="22">
        <v>0</v>
      </c>
      <c r="AA169" s="22">
        <v>54984</v>
      </c>
      <c r="AB169" s="22">
        <v>1287413</v>
      </c>
      <c r="AC169" s="22">
        <v>11636183</v>
      </c>
      <c r="AD169" s="22">
        <v>363821</v>
      </c>
      <c r="AE169" s="22">
        <v>1768434</v>
      </c>
      <c r="AF169" s="22">
        <v>0</v>
      </c>
      <c r="AG169" s="22">
        <v>328703</v>
      </c>
      <c r="AH169" s="22">
        <v>389929</v>
      </c>
      <c r="AI169" s="22">
        <v>14487070</v>
      </c>
      <c r="AJ169" s="22">
        <v>11303775</v>
      </c>
      <c r="AK169" s="22">
        <v>220162</v>
      </c>
      <c r="AL169" s="22">
        <v>147103</v>
      </c>
      <c r="AM169" s="22">
        <v>10936510</v>
      </c>
      <c r="AN169" s="22">
        <v>0</v>
      </c>
    </row>
    <row r="170" spans="1:40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11372035</v>
      </c>
      <c r="F170" s="22">
        <v>0</v>
      </c>
      <c r="G170" s="22">
        <v>6428620</v>
      </c>
      <c r="H170" s="22">
        <v>9446391</v>
      </c>
      <c r="I170" s="22">
        <v>0</v>
      </c>
      <c r="J170" s="22">
        <v>0</v>
      </c>
      <c r="K170" s="22">
        <v>0</v>
      </c>
      <c r="L170" s="22">
        <v>0</v>
      </c>
      <c r="M170" s="22">
        <v>27247046</v>
      </c>
      <c r="N170" s="22">
        <v>0</v>
      </c>
      <c r="O170" s="22">
        <v>10156178</v>
      </c>
      <c r="P170" s="22">
        <v>2403998</v>
      </c>
      <c r="Q170" s="22">
        <v>437860</v>
      </c>
      <c r="R170" s="22">
        <v>0</v>
      </c>
      <c r="S170" s="22">
        <v>248037</v>
      </c>
      <c r="T170" s="22">
        <v>40493119</v>
      </c>
      <c r="U170" s="22">
        <v>7204216</v>
      </c>
      <c r="V170" s="22">
        <v>0</v>
      </c>
      <c r="W170" s="22">
        <v>3085037</v>
      </c>
      <c r="X170" s="22">
        <v>2372895</v>
      </c>
      <c r="Y170" s="22">
        <v>0</v>
      </c>
      <c r="Z170" s="22">
        <v>0</v>
      </c>
      <c r="AA170" s="22">
        <v>0</v>
      </c>
      <c r="AB170" s="22">
        <v>0</v>
      </c>
      <c r="AC170" s="22">
        <v>12662148</v>
      </c>
      <c r="AD170" s="22">
        <v>3756719</v>
      </c>
      <c r="AE170" s="22">
        <v>1450923</v>
      </c>
      <c r="AF170" s="22">
        <v>0</v>
      </c>
      <c r="AG170" s="22">
        <v>0</v>
      </c>
      <c r="AH170" s="22">
        <v>187493</v>
      </c>
      <c r="AI170" s="22">
        <v>18057283</v>
      </c>
      <c r="AJ170" s="22">
        <v>22435836</v>
      </c>
      <c r="AK170" s="22">
        <v>133397</v>
      </c>
      <c r="AL170" s="22">
        <v>0</v>
      </c>
      <c r="AM170" s="22">
        <v>22302439</v>
      </c>
      <c r="AN170" s="22">
        <v>0</v>
      </c>
    </row>
    <row r="171" spans="1:40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52075779</v>
      </c>
      <c r="F171" s="22">
        <v>0</v>
      </c>
      <c r="G171" s="22">
        <v>24014187</v>
      </c>
      <c r="H171" s="22">
        <v>28974241</v>
      </c>
      <c r="I171" s="22">
        <v>1699863</v>
      </c>
      <c r="J171" s="22">
        <v>0</v>
      </c>
      <c r="K171" s="22">
        <v>0</v>
      </c>
      <c r="L171" s="22">
        <v>0</v>
      </c>
      <c r="M171" s="22">
        <v>106764070</v>
      </c>
      <c r="N171" s="22">
        <v>0</v>
      </c>
      <c r="O171" s="22">
        <v>28317459</v>
      </c>
      <c r="P171" s="22">
        <v>7086183</v>
      </c>
      <c r="Q171" s="22">
        <v>4245384</v>
      </c>
      <c r="R171" s="22">
        <v>4380231</v>
      </c>
      <c r="S171" s="22">
        <v>4498350</v>
      </c>
      <c r="T171" s="22">
        <v>155291677</v>
      </c>
      <c r="U171" s="22">
        <v>39585885</v>
      </c>
      <c r="V171" s="22">
        <v>0</v>
      </c>
      <c r="W171" s="22">
        <v>9688289</v>
      </c>
      <c r="X171" s="22">
        <v>6840187</v>
      </c>
      <c r="Y171" s="22">
        <v>427291</v>
      </c>
      <c r="Z171" s="22">
        <v>0</v>
      </c>
      <c r="AA171" s="22">
        <v>0</v>
      </c>
      <c r="AB171" s="22">
        <v>0</v>
      </c>
      <c r="AC171" s="22">
        <v>56541652</v>
      </c>
      <c r="AD171" s="22">
        <v>13643566</v>
      </c>
      <c r="AE171" s="22">
        <v>3828126</v>
      </c>
      <c r="AF171" s="22">
        <v>0</v>
      </c>
      <c r="AG171" s="22">
        <v>2972992</v>
      </c>
      <c r="AH171" s="22">
        <v>3246746</v>
      </c>
      <c r="AI171" s="22">
        <v>80233082</v>
      </c>
      <c r="AJ171" s="22">
        <v>75058595</v>
      </c>
      <c r="AK171" s="22">
        <v>6628331</v>
      </c>
      <c r="AL171" s="22">
        <v>1315928</v>
      </c>
      <c r="AM171" s="22">
        <v>67114336</v>
      </c>
      <c r="AN171" s="22">
        <v>0</v>
      </c>
    </row>
    <row r="172" spans="1:40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4920499</v>
      </c>
      <c r="F172" s="22">
        <v>0</v>
      </c>
      <c r="G172" s="22">
        <v>3657180</v>
      </c>
      <c r="H172" s="22">
        <v>915671</v>
      </c>
      <c r="I172" s="22">
        <v>0</v>
      </c>
      <c r="J172" s="22">
        <v>0</v>
      </c>
      <c r="K172" s="22">
        <v>0</v>
      </c>
      <c r="L172" s="22">
        <v>0</v>
      </c>
      <c r="M172" s="22">
        <v>9493350</v>
      </c>
      <c r="N172" s="22">
        <v>0</v>
      </c>
      <c r="O172" s="22">
        <v>1551207</v>
      </c>
      <c r="P172" s="22">
        <v>638540</v>
      </c>
      <c r="Q172" s="22">
        <v>1022643</v>
      </c>
      <c r="R172" s="22">
        <v>44705</v>
      </c>
      <c r="S172" s="22">
        <v>329563</v>
      </c>
      <c r="T172" s="22">
        <v>13080008</v>
      </c>
      <c r="U172" s="22">
        <v>4091408</v>
      </c>
      <c r="V172" s="22">
        <v>0</v>
      </c>
      <c r="W172" s="22">
        <v>1841556</v>
      </c>
      <c r="X172" s="22">
        <v>664084</v>
      </c>
      <c r="Y172" s="22">
        <v>0</v>
      </c>
      <c r="Z172" s="22">
        <v>0</v>
      </c>
      <c r="AA172" s="22">
        <v>0</v>
      </c>
      <c r="AB172" s="22">
        <v>0</v>
      </c>
      <c r="AC172" s="22">
        <v>6597048</v>
      </c>
      <c r="AD172" s="22">
        <v>521909</v>
      </c>
      <c r="AE172" s="22">
        <v>182741</v>
      </c>
      <c r="AF172" s="22">
        <v>0</v>
      </c>
      <c r="AG172" s="22">
        <v>40639</v>
      </c>
      <c r="AH172" s="22">
        <v>180681</v>
      </c>
      <c r="AI172" s="22">
        <v>7523018</v>
      </c>
      <c r="AJ172" s="22">
        <v>5556990</v>
      </c>
      <c r="AK172" s="22">
        <v>0</v>
      </c>
      <c r="AL172" s="22">
        <v>0</v>
      </c>
      <c r="AM172" s="22">
        <v>5556990</v>
      </c>
      <c r="AN172" s="22">
        <v>0</v>
      </c>
    </row>
    <row r="173" spans="1:40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76341155</v>
      </c>
      <c r="F173" s="22">
        <v>0</v>
      </c>
      <c r="G173" s="22">
        <v>17438889</v>
      </c>
      <c r="H173" s="22">
        <v>17886416</v>
      </c>
      <c r="I173" s="22">
        <v>4729560</v>
      </c>
      <c r="J173" s="22">
        <v>0</v>
      </c>
      <c r="K173" s="22">
        <v>0</v>
      </c>
      <c r="L173" s="22">
        <v>0</v>
      </c>
      <c r="M173" s="22">
        <v>116396020</v>
      </c>
      <c r="N173" s="22">
        <v>0</v>
      </c>
      <c r="O173" s="22">
        <v>58396471</v>
      </c>
      <c r="P173" s="22">
        <v>9243830</v>
      </c>
      <c r="Q173" s="22">
        <v>1775999</v>
      </c>
      <c r="R173" s="22">
        <v>6995358</v>
      </c>
      <c r="S173" s="22">
        <v>4883482</v>
      </c>
      <c r="T173" s="22">
        <v>197691160</v>
      </c>
      <c r="U173" s="22">
        <v>65246253</v>
      </c>
      <c r="V173" s="22">
        <v>0</v>
      </c>
      <c r="W173" s="22">
        <v>6303138</v>
      </c>
      <c r="X173" s="22">
        <v>6595014</v>
      </c>
      <c r="Y173" s="22">
        <v>1527401</v>
      </c>
      <c r="Z173" s="22">
        <v>0</v>
      </c>
      <c r="AA173" s="22">
        <v>0</v>
      </c>
      <c r="AB173" s="22">
        <v>0</v>
      </c>
      <c r="AC173" s="22">
        <v>79671806</v>
      </c>
      <c r="AD173" s="22">
        <v>22464185</v>
      </c>
      <c r="AE173" s="22">
        <v>5011469</v>
      </c>
      <c r="AF173" s="22">
        <v>0</v>
      </c>
      <c r="AG173" s="22">
        <v>3799587</v>
      </c>
      <c r="AH173" s="22">
        <v>3277845</v>
      </c>
      <c r="AI173" s="22">
        <v>114224892</v>
      </c>
      <c r="AJ173" s="22">
        <v>83466268</v>
      </c>
      <c r="AK173" s="22">
        <v>3030702</v>
      </c>
      <c r="AL173" s="22">
        <v>2267083</v>
      </c>
      <c r="AM173" s="22">
        <v>78168483</v>
      </c>
      <c r="AN173" s="22">
        <v>0</v>
      </c>
    </row>
    <row r="174" spans="1:40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106547617</v>
      </c>
      <c r="F174" s="22">
        <v>0</v>
      </c>
      <c r="G174" s="22">
        <v>31852930</v>
      </c>
      <c r="H174" s="22">
        <v>40207196</v>
      </c>
      <c r="I174" s="22">
        <v>48010835</v>
      </c>
      <c r="J174" s="22">
        <v>0</v>
      </c>
      <c r="K174" s="22">
        <v>0</v>
      </c>
      <c r="L174" s="22">
        <v>0</v>
      </c>
      <c r="M174" s="22">
        <v>226618578</v>
      </c>
      <c r="N174" s="22">
        <v>10613342</v>
      </c>
      <c r="O174" s="22">
        <v>62094459</v>
      </c>
      <c r="P174" s="22">
        <v>12777406</v>
      </c>
      <c r="Q174" s="22">
        <v>41863694</v>
      </c>
      <c r="R174" s="22">
        <v>30628973</v>
      </c>
      <c r="S174" s="22">
        <v>7062967</v>
      </c>
      <c r="T174" s="22">
        <v>391659419</v>
      </c>
      <c r="U174" s="22">
        <v>48986402</v>
      </c>
      <c r="V174" s="22">
        <v>0</v>
      </c>
      <c r="W174" s="22">
        <v>12315122</v>
      </c>
      <c r="X174" s="22">
        <v>9725600</v>
      </c>
      <c r="Y174" s="22">
        <v>6138121</v>
      </c>
      <c r="Z174" s="22">
        <v>0</v>
      </c>
      <c r="AA174" s="22">
        <v>0</v>
      </c>
      <c r="AB174" s="22">
        <v>0</v>
      </c>
      <c r="AC174" s="22">
        <v>77165245</v>
      </c>
      <c r="AD174" s="22">
        <v>20045653</v>
      </c>
      <c r="AE174" s="22">
        <v>7723989</v>
      </c>
      <c r="AF174" s="22">
        <v>0</v>
      </c>
      <c r="AG174" s="22">
        <v>12608325</v>
      </c>
      <c r="AH174" s="22">
        <v>3688648</v>
      </c>
      <c r="AI174" s="22">
        <v>121231860</v>
      </c>
      <c r="AJ174" s="22">
        <v>270427559</v>
      </c>
      <c r="AK174" s="22">
        <v>26997055</v>
      </c>
      <c r="AL174" s="22">
        <v>826331</v>
      </c>
      <c r="AM174" s="22">
        <v>242604173</v>
      </c>
      <c r="AN174" s="22">
        <v>0</v>
      </c>
    </row>
    <row r="175" spans="1:40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60053216</v>
      </c>
      <c r="F175" s="22">
        <v>0</v>
      </c>
      <c r="G175" s="22">
        <v>84294142</v>
      </c>
      <c r="H175" s="22">
        <v>56792142</v>
      </c>
      <c r="I175" s="22">
        <v>7997406</v>
      </c>
      <c r="J175" s="22">
        <v>0</v>
      </c>
      <c r="K175" s="22">
        <v>0</v>
      </c>
      <c r="L175" s="22">
        <v>0</v>
      </c>
      <c r="M175" s="22">
        <v>209136906</v>
      </c>
      <c r="N175" s="22">
        <v>1273446</v>
      </c>
      <c r="O175" s="22">
        <v>51802226</v>
      </c>
      <c r="P175" s="22">
        <v>15443461</v>
      </c>
      <c r="Q175" s="22">
        <v>17877520</v>
      </c>
      <c r="R175" s="22">
        <v>10362180</v>
      </c>
      <c r="S175" s="22">
        <v>5432827</v>
      </c>
      <c r="T175" s="22">
        <v>311328566</v>
      </c>
      <c r="U175" s="22">
        <v>35054152</v>
      </c>
      <c r="V175" s="22">
        <v>0</v>
      </c>
      <c r="W175" s="22">
        <v>15951277</v>
      </c>
      <c r="X175" s="22">
        <v>15239259</v>
      </c>
      <c r="Y175" s="22">
        <v>855159</v>
      </c>
      <c r="Z175" s="22">
        <v>0</v>
      </c>
      <c r="AA175" s="22">
        <v>0</v>
      </c>
      <c r="AB175" s="22">
        <v>0</v>
      </c>
      <c r="AC175" s="22">
        <v>67099847</v>
      </c>
      <c r="AD175" s="22">
        <v>14782850</v>
      </c>
      <c r="AE175" s="22">
        <v>7296148</v>
      </c>
      <c r="AF175" s="22">
        <v>0</v>
      </c>
      <c r="AG175" s="22">
        <v>3887309</v>
      </c>
      <c r="AH175" s="22">
        <v>2247040</v>
      </c>
      <c r="AI175" s="22">
        <v>95313194</v>
      </c>
      <c r="AJ175" s="22">
        <v>216015372</v>
      </c>
      <c r="AK175" s="22">
        <v>13942176</v>
      </c>
      <c r="AL175" s="22">
        <v>128000</v>
      </c>
      <c r="AM175" s="22">
        <v>202572318</v>
      </c>
      <c r="AN175" s="22">
        <v>627122</v>
      </c>
    </row>
    <row r="176" spans="1:40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14031456</v>
      </c>
      <c r="F176" s="22">
        <v>0</v>
      </c>
      <c r="G176" s="22">
        <v>12691285</v>
      </c>
      <c r="H176" s="22">
        <v>12183868</v>
      </c>
      <c r="I176" s="22">
        <v>0</v>
      </c>
      <c r="J176" s="22">
        <v>0</v>
      </c>
      <c r="K176" s="22">
        <v>0</v>
      </c>
      <c r="L176" s="22">
        <v>456153</v>
      </c>
      <c r="M176" s="22">
        <v>39362762</v>
      </c>
      <c r="N176" s="22">
        <v>305393</v>
      </c>
      <c r="O176" s="22">
        <v>15586965</v>
      </c>
      <c r="P176" s="22">
        <v>4761113</v>
      </c>
      <c r="Q176" s="22">
        <v>9770110</v>
      </c>
      <c r="R176" s="22">
        <v>9000970</v>
      </c>
      <c r="S176" s="22">
        <v>2655236</v>
      </c>
      <c r="T176" s="22">
        <v>81442549</v>
      </c>
      <c r="U176" s="22">
        <v>7157128</v>
      </c>
      <c r="V176" s="22">
        <v>0</v>
      </c>
      <c r="W176" s="22">
        <v>4159107</v>
      </c>
      <c r="X176" s="22">
        <v>6003925</v>
      </c>
      <c r="Y176" s="22">
        <v>0</v>
      </c>
      <c r="Z176" s="22">
        <v>0</v>
      </c>
      <c r="AA176" s="22">
        <v>0</v>
      </c>
      <c r="AB176" s="22">
        <v>318895</v>
      </c>
      <c r="AC176" s="22">
        <v>17639055</v>
      </c>
      <c r="AD176" s="22">
        <v>8314026</v>
      </c>
      <c r="AE176" s="22">
        <v>2740988</v>
      </c>
      <c r="AF176" s="22">
        <v>0</v>
      </c>
      <c r="AG176" s="22">
        <v>1764194</v>
      </c>
      <c r="AH176" s="22">
        <v>959879</v>
      </c>
      <c r="AI176" s="22">
        <v>31418142</v>
      </c>
      <c r="AJ176" s="22">
        <v>50024407</v>
      </c>
      <c r="AK176" s="22">
        <v>4345454</v>
      </c>
      <c r="AL176" s="22">
        <v>5000000</v>
      </c>
      <c r="AM176" s="22">
        <v>40678953</v>
      </c>
      <c r="AN176" s="22">
        <v>0</v>
      </c>
    </row>
    <row r="177" spans="1:40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14257625</v>
      </c>
      <c r="F177" s="22">
        <v>0</v>
      </c>
      <c r="G177" s="22">
        <v>16144990</v>
      </c>
      <c r="H177" s="22">
        <v>3707095</v>
      </c>
      <c r="I177" s="22">
        <v>232405</v>
      </c>
      <c r="J177" s="22">
        <v>0</v>
      </c>
      <c r="K177" s="22">
        <v>0</v>
      </c>
      <c r="L177" s="22">
        <v>0</v>
      </c>
      <c r="M177" s="22">
        <v>34342115</v>
      </c>
      <c r="N177" s="22">
        <v>0</v>
      </c>
      <c r="O177" s="22">
        <v>12070454</v>
      </c>
      <c r="P177" s="22">
        <v>2790856</v>
      </c>
      <c r="Q177" s="22">
        <v>620477</v>
      </c>
      <c r="R177" s="22">
        <v>1038640</v>
      </c>
      <c r="S177" s="22">
        <v>2431825</v>
      </c>
      <c r="T177" s="22">
        <v>53294367</v>
      </c>
      <c r="U177" s="22">
        <v>9695487</v>
      </c>
      <c r="V177" s="22">
        <v>0</v>
      </c>
      <c r="W177" s="22">
        <v>10339308</v>
      </c>
      <c r="X177" s="22">
        <v>1469836</v>
      </c>
      <c r="Y177" s="22">
        <v>173839</v>
      </c>
      <c r="Z177" s="22">
        <v>0</v>
      </c>
      <c r="AA177" s="22">
        <v>0</v>
      </c>
      <c r="AB177" s="22">
        <v>0</v>
      </c>
      <c r="AC177" s="22">
        <v>21678470</v>
      </c>
      <c r="AD177" s="22">
        <v>7146431</v>
      </c>
      <c r="AE177" s="22">
        <v>1669972</v>
      </c>
      <c r="AF177" s="22">
        <v>0</v>
      </c>
      <c r="AG177" s="22">
        <v>589797</v>
      </c>
      <c r="AH177" s="22">
        <v>1867541</v>
      </c>
      <c r="AI177" s="22">
        <v>32952211</v>
      </c>
      <c r="AJ177" s="22">
        <v>20342156</v>
      </c>
      <c r="AK177" s="22">
        <v>90785</v>
      </c>
      <c r="AL177" s="22">
        <v>708049</v>
      </c>
      <c r="AM177" s="22">
        <v>19543322</v>
      </c>
      <c r="AN177" s="22">
        <v>0</v>
      </c>
    </row>
    <row r="178" spans="1:40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112521898</v>
      </c>
      <c r="F178" s="22">
        <v>0</v>
      </c>
      <c r="G178" s="22">
        <v>48788801</v>
      </c>
      <c r="H178" s="22">
        <v>37038427</v>
      </c>
      <c r="I178" s="22">
        <v>26057934</v>
      </c>
      <c r="J178" s="22">
        <v>0</v>
      </c>
      <c r="K178" s="22">
        <v>0</v>
      </c>
      <c r="L178" s="22">
        <v>0</v>
      </c>
      <c r="M178" s="22">
        <v>224407060</v>
      </c>
      <c r="N178" s="22">
        <v>7096749</v>
      </c>
      <c r="O178" s="22">
        <v>77956380</v>
      </c>
      <c r="P178" s="22">
        <v>7213484</v>
      </c>
      <c r="Q178" s="22">
        <v>16036579</v>
      </c>
      <c r="R178" s="22">
        <v>25637685</v>
      </c>
      <c r="S178" s="22">
        <v>8838320</v>
      </c>
      <c r="T178" s="22">
        <v>367186257</v>
      </c>
      <c r="U178" s="22">
        <v>58126806</v>
      </c>
      <c r="V178" s="22">
        <v>0</v>
      </c>
      <c r="W178" s="22">
        <v>11638141</v>
      </c>
      <c r="X178" s="22">
        <v>13109065</v>
      </c>
      <c r="Y178" s="22">
        <v>4728749</v>
      </c>
      <c r="Z178" s="22">
        <v>0</v>
      </c>
      <c r="AA178" s="22">
        <v>0</v>
      </c>
      <c r="AB178" s="22">
        <v>0</v>
      </c>
      <c r="AC178" s="22">
        <v>87602761</v>
      </c>
      <c r="AD178" s="22">
        <v>16852484</v>
      </c>
      <c r="AE178" s="22">
        <v>4865578</v>
      </c>
      <c r="AF178" s="22">
        <v>0</v>
      </c>
      <c r="AG178" s="22">
        <v>10937176</v>
      </c>
      <c r="AH178" s="22">
        <v>7314640</v>
      </c>
      <c r="AI178" s="22">
        <v>127572639</v>
      </c>
      <c r="AJ178" s="22">
        <v>239613618</v>
      </c>
      <c r="AK178" s="22">
        <v>31353807</v>
      </c>
      <c r="AL178" s="22">
        <v>0</v>
      </c>
      <c r="AM178" s="22">
        <v>208259811</v>
      </c>
      <c r="AN178" s="22">
        <v>0</v>
      </c>
    </row>
    <row r="179" spans="1:40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54444229</v>
      </c>
      <c r="F179" s="22">
        <v>0</v>
      </c>
      <c r="G179" s="22">
        <v>52254948</v>
      </c>
      <c r="H179" s="22">
        <v>61510732</v>
      </c>
      <c r="I179" s="22">
        <v>29791311</v>
      </c>
      <c r="J179" s="22">
        <v>0</v>
      </c>
      <c r="K179" s="22">
        <v>169987</v>
      </c>
      <c r="L179" s="22">
        <v>0</v>
      </c>
      <c r="M179" s="22">
        <v>198171207</v>
      </c>
      <c r="N179" s="22">
        <v>1599206</v>
      </c>
      <c r="O179" s="22">
        <v>25659221</v>
      </c>
      <c r="P179" s="22">
        <v>16129533</v>
      </c>
      <c r="Q179" s="22">
        <v>5910875</v>
      </c>
      <c r="R179" s="22">
        <v>8094456</v>
      </c>
      <c r="S179" s="22">
        <v>6149517</v>
      </c>
      <c r="T179" s="22">
        <v>261714015</v>
      </c>
      <c r="U179" s="22">
        <v>33449947</v>
      </c>
      <c r="V179" s="22">
        <v>0</v>
      </c>
      <c r="W179" s="22">
        <v>17404318</v>
      </c>
      <c r="X179" s="22">
        <v>32258694</v>
      </c>
      <c r="Y179" s="22">
        <v>6154698</v>
      </c>
      <c r="Z179" s="22">
        <v>0</v>
      </c>
      <c r="AA179" s="22">
        <v>0</v>
      </c>
      <c r="AB179" s="22">
        <v>0</v>
      </c>
      <c r="AC179" s="22">
        <v>89267657</v>
      </c>
      <c r="AD179" s="22">
        <v>10610878</v>
      </c>
      <c r="AE179" s="22">
        <v>7672676</v>
      </c>
      <c r="AF179" s="22">
        <v>0</v>
      </c>
      <c r="AG179" s="22">
        <v>2953140</v>
      </c>
      <c r="AH179" s="22">
        <v>3896317</v>
      </c>
      <c r="AI179" s="22">
        <v>114400668</v>
      </c>
      <c r="AJ179" s="22">
        <v>147313347</v>
      </c>
      <c r="AK179" s="22">
        <v>7550349</v>
      </c>
      <c r="AL179" s="22">
        <v>12586389</v>
      </c>
      <c r="AM179" s="22">
        <v>127176609</v>
      </c>
      <c r="AN179" s="22">
        <v>0</v>
      </c>
    </row>
    <row r="180" spans="1:40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8537354</v>
      </c>
      <c r="F180" s="22">
        <v>0</v>
      </c>
      <c r="G180" s="22">
        <v>13923833</v>
      </c>
      <c r="H180" s="22">
        <v>3182182</v>
      </c>
      <c r="I180" s="22">
        <v>0</v>
      </c>
      <c r="J180" s="22">
        <v>0</v>
      </c>
      <c r="K180" s="22">
        <v>0</v>
      </c>
      <c r="L180" s="22">
        <v>0</v>
      </c>
      <c r="M180" s="22">
        <v>25643369</v>
      </c>
      <c r="N180" s="22">
        <v>0</v>
      </c>
      <c r="O180" s="22">
        <v>8536637</v>
      </c>
      <c r="P180" s="22">
        <v>2461445</v>
      </c>
      <c r="Q180" s="22">
        <v>613196</v>
      </c>
      <c r="R180" s="22">
        <v>0</v>
      </c>
      <c r="S180" s="22">
        <v>136355</v>
      </c>
      <c r="T180" s="22">
        <v>37391002</v>
      </c>
      <c r="U180" s="22">
        <v>6546564</v>
      </c>
      <c r="V180" s="22">
        <v>0</v>
      </c>
      <c r="W180" s="22">
        <v>5273614</v>
      </c>
      <c r="X180" s="22">
        <v>1333063</v>
      </c>
      <c r="Y180" s="22">
        <v>0</v>
      </c>
      <c r="Z180" s="22">
        <v>0</v>
      </c>
      <c r="AA180" s="22">
        <v>0</v>
      </c>
      <c r="AB180" s="22">
        <v>0</v>
      </c>
      <c r="AC180" s="22">
        <v>13153241</v>
      </c>
      <c r="AD180" s="22">
        <v>3606762</v>
      </c>
      <c r="AE180" s="22">
        <v>1443427</v>
      </c>
      <c r="AF180" s="22">
        <v>0</v>
      </c>
      <c r="AG180" s="22">
        <v>0</v>
      </c>
      <c r="AH180" s="22">
        <v>122584</v>
      </c>
      <c r="AI180" s="22">
        <v>18326014</v>
      </c>
      <c r="AJ180" s="22">
        <v>19064988</v>
      </c>
      <c r="AK180" s="22">
        <v>2064176</v>
      </c>
      <c r="AL180" s="22">
        <v>3943774</v>
      </c>
      <c r="AM180" s="22">
        <v>13057038</v>
      </c>
      <c r="AN180" s="22">
        <v>0</v>
      </c>
    </row>
    <row r="181" spans="1:40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17301696</v>
      </c>
      <c r="F181" s="22">
        <v>0</v>
      </c>
      <c r="G181" s="22">
        <v>8064281</v>
      </c>
      <c r="H181" s="22">
        <v>3226792</v>
      </c>
      <c r="I181" s="22">
        <v>0</v>
      </c>
      <c r="J181" s="22">
        <v>0</v>
      </c>
      <c r="K181" s="22">
        <v>0</v>
      </c>
      <c r="L181" s="22">
        <v>0</v>
      </c>
      <c r="M181" s="22">
        <v>28592769</v>
      </c>
      <c r="N181" s="22">
        <v>0</v>
      </c>
      <c r="O181" s="22">
        <v>2729801</v>
      </c>
      <c r="P181" s="22">
        <v>2724349</v>
      </c>
      <c r="Q181" s="22">
        <v>1004122</v>
      </c>
      <c r="R181" s="22">
        <v>3083894</v>
      </c>
      <c r="S181" s="22">
        <v>1101608</v>
      </c>
      <c r="T181" s="22">
        <v>39236543</v>
      </c>
      <c r="U181" s="22">
        <v>10209305</v>
      </c>
      <c r="V181" s="22">
        <v>0</v>
      </c>
      <c r="W181" s="22">
        <v>1674514</v>
      </c>
      <c r="X181" s="22">
        <v>1249724</v>
      </c>
      <c r="Y181" s="22">
        <v>0</v>
      </c>
      <c r="Z181" s="22">
        <v>0</v>
      </c>
      <c r="AA181" s="22">
        <v>0</v>
      </c>
      <c r="AB181" s="22">
        <v>0</v>
      </c>
      <c r="AC181" s="22">
        <v>13133543</v>
      </c>
      <c r="AD181" s="22">
        <v>1298667</v>
      </c>
      <c r="AE181" s="22">
        <v>1720511</v>
      </c>
      <c r="AF181" s="22">
        <v>0</v>
      </c>
      <c r="AG181" s="22">
        <v>1537182</v>
      </c>
      <c r="AH181" s="22">
        <v>738867</v>
      </c>
      <c r="AI181" s="22">
        <v>18428770</v>
      </c>
      <c r="AJ181" s="22">
        <v>20807773</v>
      </c>
      <c r="AK181" s="22">
        <v>3564982</v>
      </c>
      <c r="AL181" s="22">
        <v>0</v>
      </c>
      <c r="AM181" s="22">
        <v>17242791</v>
      </c>
      <c r="AN181" s="22">
        <v>0</v>
      </c>
    </row>
    <row r="182" spans="1:40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7538589</v>
      </c>
      <c r="F182" s="22">
        <v>0</v>
      </c>
      <c r="G182" s="22">
        <v>5585511</v>
      </c>
      <c r="H182" s="22">
        <v>3916999</v>
      </c>
      <c r="I182" s="22">
        <v>28038</v>
      </c>
      <c r="J182" s="22">
        <v>0</v>
      </c>
      <c r="K182" s="22">
        <v>472424</v>
      </c>
      <c r="L182" s="22">
        <v>0</v>
      </c>
      <c r="M182" s="22">
        <v>17541561</v>
      </c>
      <c r="N182" s="22">
        <v>13755</v>
      </c>
      <c r="O182" s="22">
        <v>10229951</v>
      </c>
      <c r="P182" s="22">
        <v>2226616</v>
      </c>
      <c r="Q182" s="22">
        <v>97580</v>
      </c>
      <c r="R182" s="22">
        <v>189996</v>
      </c>
      <c r="S182" s="22">
        <v>318110</v>
      </c>
      <c r="T182" s="22">
        <v>30617569</v>
      </c>
      <c r="U182" s="22">
        <v>4492883</v>
      </c>
      <c r="V182" s="22">
        <v>0</v>
      </c>
      <c r="W182" s="22">
        <v>2050404</v>
      </c>
      <c r="X182" s="22">
        <v>2120144</v>
      </c>
      <c r="Y182" s="22">
        <v>0</v>
      </c>
      <c r="Z182" s="22">
        <v>0</v>
      </c>
      <c r="AA182" s="22">
        <v>331099</v>
      </c>
      <c r="AB182" s="22">
        <v>0</v>
      </c>
      <c r="AC182" s="22">
        <v>8994530</v>
      </c>
      <c r="AD182" s="22">
        <v>3800407</v>
      </c>
      <c r="AE182" s="22">
        <v>1582099</v>
      </c>
      <c r="AF182" s="22">
        <v>0</v>
      </c>
      <c r="AG182" s="22">
        <v>123175</v>
      </c>
      <c r="AH182" s="22">
        <v>246039</v>
      </c>
      <c r="AI182" s="22">
        <v>14746250</v>
      </c>
      <c r="AJ182" s="22">
        <v>15871319</v>
      </c>
      <c r="AK182" s="22">
        <v>2033563</v>
      </c>
      <c r="AL182" s="22">
        <v>0</v>
      </c>
      <c r="AM182" s="22">
        <v>13837756</v>
      </c>
      <c r="AN182" s="22">
        <v>0</v>
      </c>
    </row>
    <row r="183" spans="1:40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28382103</v>
      </c>
      <c r="F183" s="22">
        <v>0</v>
      </c>
      <c r="G183" s="22">
        <v>10987870</v>
      </c>
      <c r="H183" s="22">
        <v>7169445</v>
      </c>
      <c r="I183" s="22">
        <v>947532</v>
      </c>
      <c r="J183" s="22">
        <v>0</v>
      </c>
      <c r="K183" s="22">
        <v>0</v>
      </c>
      <c r="L183" s="22">
        <v>3517200</v>
      </c>
      <c r="M183" s="22">
        <v>51004150</v>
      </c>
      <c r="N183" s="22">
        <v>164530</v>
      </c>
      <c r="O183" s="22">
        <v>18283382</v>
      </c>
      <c r="P183" s="22">
        <v>5370109</v>
      </c>
      <c r="Q183" s="22">
        <v>1460635</v>
      </c>
      <c r="R183" s="22">
        <v>178400</v>
      </c>
      <c r="S183" s="22">
        <v>1553892</v>
      </c>
      <c r="T183" s="22">
        <v>78015098</v>
      </c>
      <c r="U183" s="22">
        <v>21160535</v>
      </c>
      <c r="V183" s="22">
        <v>0</v>
      </c>
      <c r="W183" s="22">
        <v>4420053</v>
      </c>
      <c r="X183" s="22">
        <v>2201343</v>
      </c>
      <c r="Y183" s="22">
        <v>324361</v>
      </c>
      <c r="Z183" s="22">
        <v>0</v>
      </c>
      <c r="AA183" s="22">
        <v>0</v>
      </c>
      <c r="AB183" s="22">
        <v>1366795</v>
      </c>
      <c r="AC183" s="22">
        <v>29473087</v>
      </c>
      <c r="AD183" s="22">
        <v>7453853</v>
      </c>
      <c r="AE183" s="22">
        <v>3861492</v>
      </c>
      <c r="AF183" s="22">
        <v>0</v>
      </c>
      <c r="AG183" s="22">
        <v>156854</v>
      </c>
      <c r="AH183" s="22">
        <v>1046909</v>
      </c>
      <c r="AI183" s="22">
        <v>41992195</v>
      </c>
      <c r="AJ183" s="22">
        <v>36022903</v>
      </c>
      <c r="AK183" s="22">
        <v>285774</v>
      </c>
      <c r="AL183" s="22">
        <v>0</v>
      </c>
      <c r="AM183" s="22">
        <v>35737129</v>
      </c>
      <c r="AN183" s="22">
        <v>0</v>
      </c>
    </row>
    <row r="184" spans="1:40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9207511</v>
      </c>
      <c r="F184" s="22">
        <v>0</v>
      </c>
      <c r="G184" s="22">
        <v>2203266</v>
      </c>
      <c r="H184" s="22">
        <v>656181</v>
      </c>
      <c r="I184" s="22">
        <v>0</v>
      </c>
      <c r="J184" s="22">
        <v>0</v>
      </c>
      <c r="K184" s="22">
        <v>0</v>
      </c>
      <c r="L184" s="22">
        <v>0</v>
      </c>
      <c r="M184" s="22">
        <v>12066958</v>
      </c>
      <c r="N184" s="22">
        <v>2009010</v>
      </c>
      <c r="O184" s="22">
        <v>4463938</v>
      </c>
      <c r="P184" s="22">
        <v>1485599</v>
      </c>
      <c r="Q184" s="22">
        <v>52400</v>
      </c>
      <c r="R184" s="22">
        <v>0</v>
      </c>
      <c r="S184" s="22">
        <v>507968</v>
      </c>
      <c r="T184" s="22">
        <v>20585873</v>
      </c>
      <c r="U184" s="22">
        <v>6687632</v>
      </c>
      <c r="V184" s="22">
        <v>0</v>
      </c>
      <c r="W184" s="22">
        <v>1139894</v>
      </c>
      <c r="X184" s="22">
        <v>309583</v>
      </c>
      <c r="Y184" s="22">
        <v>0</v>
      </c>
      <c r="Z184" s="22">
        <v>0</v>
      </c>
      <c r="AA184" s="22">
        <v>0</v>
      </c>
      <c r="AB184" s="22">
        <v>0</v>
      </c>
      <c r="AC184" s="22">
        <v>8137109</v>
      </c>
      <c r="AD184" s="22">
        <v>2755918</v>
      </c>
      <c r="AE184" s="22">
        <v>855620</v>
      </c>
      <c r="AF184" s="22">
        <v>0</v>
      </c>
      <c r="AG184" s="22">
        <v>0</v>
      </c>
      <c r="AH184" s="22">
        <v>379078</v>
      </c>
      <c r="AI184" s="22">
        <v>12127725</v>
      </c>
      <c r="AJ184" s="22">
        <v>8458148</v>
      </c>
      <c r="AK184" s="22">
        <v>248260</v>
      </c>
      <c r="AL184" s="22">
        <v>52184</v>
      </c>
      <c r="AM184" s="22">
        <v>8157704</v>
      </c>
      <c r="AN184" s="22">
        <v>0</v>
      </c>
    </row>
    <row r="185" spans="1:40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82587681</v>
      </c>
      <c r="F185" s="22">
        <v>0</v>
      </c>
      <c r="G185" s="22">
        <v>12696575</v>
      </c>
      <c r="H185" s="22">
        <v>13292892</v>
      </c>
      <c r="I185" s="22">
        <v>12336441</v>
      </c>
      <c r="J185" s="22">
        <v>0</v>
      </c>
      <c r="K185" s="22">
        <v>0</v>
      </c>
      <c r="L185" s="22">
        <v>0</v>
      </c>
      <c r="M185" s="22">
        <v>120913589</v>
      </c>
      <c r="N185" s="22">
        <v>18467574</v>
      </c>
      <c r="O185" s="22">
        <v>22100530</v>
      </c>
      <c r="P185" s="22">
        <v>10733783</v>
      </c>
      <c r="Q185" s="22">
        <v>1835917</v>
      </c>
      <c r="R185" s="22">
        <v>0</v>
      </c>
      <c r="S185" s="22">
        <v>6259262</v>
      </c>
      <c r="T185" s="22">
        <v>180310655</v>
      </c>
      <c r="U185" s="22">
        <v>68322817</v>
      </c>
      <c r="V185" s="22">
        <v>0</v>
      </c>
      <c r="W185" s="22">
        <v>7835490</v>
      </c>
      <c r="X185" s="22">
        <v>7301357</v>
      </c>
      <c r="Y185" s="22">
        <v>7142278</v>
      </c>
      <c r="Z185" s="22">
        <v>0</v>
      </c>
      <c r="AA185" s="22">
        <v>0</v>
      </c>
      <c r="AB185" s="22">
        <v>0</v>
      </c>
      <c r="AC185" s="22">
        <v>90601942</v>
      </c>
      <c r="AD185" s="22">
        <v>11410990</v>
      </c>
      <c r="AE185" s="22">
        <v>8036824</v>
      </c>
      <c r="AF185" s="22">
        <v>0</v>
      </c>
      <c r="AG185" s="22">
        <v>0</v>
      </c>
      <c r="AH185" s="22">
        <v>4487594</v>
      </c>
      <c r="AI185" s="22">
        <v>114537350</v>
      </c>
      <c r="AJ185" s="22">
        <v>65773305</v>
      </c>
      <c r="AK185" s="22">
        <v>9462258</v>
      </c>
      <c r="AL185" s="22">
        <v>897321</v>
      </c>
      <c r="AM185" s="22">
        <v>55413726</v>
      </c>
      <c r="AN185" s="22">
        <v>0</v>
      </c>
    </row>
    <row r="186" spans="1:40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39967456</v>
      </c>
      <c r="F186" s="22">
        <v>0</v>
      </c>
      <c r="G186" s="22">
        <v>22472397</v>
      </c>
      <c r="H186" s="22">
        <v>27306216</v>
      </c>
      <c r="I186" s="22">
        <v>3821222</v>
      </c>
      <c r="J186" s="22">
        <v>0</v>
      </c>
      <c r="K186" s="22">
        <v>0</v>
      </c>
      <c r="L186" s="22">
        <v>0</v>
      </c>
      <c r="M186" s="22">
        <v>93567291</v>
      </c>
      <c r="N186" s="22">
        <v>1298126</v>
      </c>
      <c r="O186" s="22">
        <v>14318484</v>
      </c>
      <c r="P186" s="22">
        <v>6752244</v>
      </c>
      <c r="Q186" s="22">
        <v>1715189</v>
      </c>
      <c r="R186" s="22">
        <v>5294046</v>
      </c>
      <c r="S186" s="22">
        <v>4038512</v>
      </c>
      <c r="T186" s="22">
        <v>126983892</v>
      </c>
      <c r="U186" s="22">
        <v>27035253</v>
      </c>
      <c r="V186" s="22">
        <v>0</v>
      </c>
      <c r="W186" s="22">
        <v>10593690</v>
      </c>
      <c r="X186" s="22">
        <v>4375599</v>
      </c>
      <c r="Y186" s="22">
        <v>1205689</v>
      </c>
      <c r="Z186" s="22">
        <v>0</v>
      </c>
      <c r="AA186" s="22">
        <v>0</v>
      </c>
      <c r="AB186" s="22">
        <v>0</v>
      </c>
      <c r="AC186" s="22">
        <v>43210231</v>
      </c>
      <c r="AD186" s="22">
        <v>4696044</v>
      </c>
      <c r="AE186" s="22">
        <v>4328804</v>
      </c>
      <c r="AF186" s="22">
        <v>0</v>
      </c>
      <c r="AG186" s="22">
        <v>3470695</v>
      </c>
      <c r="AH186" s="22">
        <v>2351917</v>
      </c>
      <c r="AI186" s="22">
        <v>58057691</v>
      </c>
      <c r="AJ186" s="22">
        <v>68926201</v>
      </c>
      <c r="AK186" s="22">
        <v>6989566</v>
      </c>
      <c r="AL186" s="22">
        <v>0</v>
      </c>
      <c r="AM186" s="22">
        <v>61936635</v>
      </c>
      <c r="AN186" s="22">
        <v>0</v>
      </c>
    </row>
    <row r="187" spans="1:40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12010553</v>
      </c>
      <c r="F187" s="22">
        <v>0</v>
      </c>
      <c r="G187" s="22">
        <v>7137556</v>
      </c>
      <c r="H187" s="22">
        <v>5136699</v>
      </c>
      <c r="I187" s="22">
        <v>0</v>
      </c>
      <c r="J187" s="22">
        <v>0</v>
      </c>
      <c r="K187" s="22">
        <v>1845030</v>
      </c>
      <c r="L187" s="22">
        <v>0</v>
      </c>
      <c r="M187" s="22">
        <v>26129838</v>
      </c>
      <c r="N187" s="22">
        <v>0</v>
      </c>
      <c r="O187" s="22">
        <v>12986381</v>
      </c>
      <c r="P187" s="22">
        <v>1633609</v>
      </c>
      <c r="Q187" s="22">
        <v>735498</v>
      </c>
      <c r="R187" s="22">
        <v>910542</v>
      </c>
      <c r="S187" s="22">
        <v>271257</v>
      </c>
      <c r="T187" s="22">
        <v>42667125</v>
      </c>
      <c r="U187" s="22">
        <v>11388927</v>
      </c>
      <c r="V187" s="22">
        <v>0</v>
      </c>
      <c r="W187" s="22">
        <v>2840311</v>
      </c>
      <c r="X187" s="22">
        <v>2577909</v>
      </c>
      <c r="Y187" s="22">
        <v>0</v>
      </c>
      <c r="Z187" s="22">
        <v>0</v>
      </c>
      <c r="AA187" s="22">
        <v>307505</v>
      </c>
      <c r="AB187" s="22">
        <v>0</v>
      </c>
      <c r="AC187" s="22">
        <v>17114652</v>
      </c>
      <c r="AD187" s="22">
        <v>4574641</v>
      </c>
      <c r="AE187" s="22">
        <v>1066808</v>
      </c>
      <c r="AF187" s="22">
        <v>0</v>
      </c>
      <c r="AG187" s="22">
        <v>771047</v>
      </c>
      <c r="AH187" s="22">
        <v>193493</v>
      </c>
      <c r="AI187" s="22">
        <v>23720641</v>
      </c>
      <c r="AJ187" s="22">
        <v>18946484</v>
      </c>
      <c r="AK187" s="22">
        <v>1335940</v>
      </c>
      <c r="AL187" s="22">
        <v>0</v>
      </c>
      <c r="AM187" s="22">
        <v>17610544</v>
      </c>
      <c r="AN187" s="22">
        <v>0</v>
      </c>
    </row>
    <row r="188" spans="1:40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39060897</v>
      </c>
      <c r="F188" s="22">
        <v>0</v>
      </c>
      <c r="G188" s="22">
        <v>7772768</v>
      </c>
      <c r="H188" s="22">
        <v>17773821</v>
      </c>
      <c r="I188" s="22">
        <v>3203564</v>
      </c>
      <c r="J188" s="22">
        <v>0</v>
      </c>
      <c r="K188" s="22">
        <v>0</v>
      </c>
      <c r="L188" s="22">
        <v>0</v>
      </c>
      <c r="M188" s="22">
        <v>67811050</v>
      </c>
      <c r="N188" s="22">
        <v>0</v>
      </c>
      <c r="O188" s="22">
        <v>12700949</v>
      </c>
      <c r="P188" s="22">
        <v>3695504</v>
      </c>
      <c r="Q188" s="22">
        <v>1360463</v>
      </c>
      <c r="R188" s="22">
        <v>0</v>
      </c>
      <c r="S188" s="22">
        <v>743760</v>
      </c>
      <c r="T188" s="22">
        <v>86311726</v>
      </c>
      <c r="U188" s="22">
        <v>35729533</v>
      </c>
      <c r="V188" s="22">
        <v>0</v>
      </c>
      <c r="W188" s="22">
        <v>5741238</v>
      </c>
      <c r="X188" s="22">
        <v>8788666</v>
      </c>
      <c r="Y188" s="22">
        <v>1966272</v>
      </c>
      <c r="Z188" s="22">
        <v>0</v>
      </c>
      <c r="AA188" s="22">
        <v>0</v>
      </c>
      <c r="AB188" s="22">
        <v>0</v>
      </c>
      <c r="AC188" s="22">
        <v>52225709</v>
      </c>
      <c r="AD188" s="22">
        <v>5762643</v>
      </c>
      <c r="AE188" s="22">
        <v>1723927</v>
      </c>
      <c r="AF188" s="22">
        <v>0</v>
      </c>
      <c r="AG188" s="22">
        <v>0</v>
      </c>
      <c r="AH188" s="22">
        <v>486080</v>
      </c>
      <c r="AI188" s="22">
        <v>60198359</v>
      </c>
      <c r="AJ188" s="22">
        <v>26113367</v>
      </c>
      <c r="AK188" s="22">
        <v>3334424</v>
      </c>
      <c r="AL188" s="22">
        <v>405000</v>
      </c>
      <c r="AM188" s="22">
        <v>22373943</v>
      </c>
      <c r="AN188" s="22">
        <v>0</v>
      </c>
    </row>
    <row r="189" spans="1:40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38956862</v>
      </c>
      <c r="F189" s="22">
        <v>0</v>
      </c>
      <c r="G189" s="22">
        <v>19460452</v>
      </c>
      <c r="H189" s="22">
        <v>24725705</v>
      </c>
      <c r="I189" s="22">
        <v>25210709</v>
      </c>
      <c r="J189" s="22">
        <v>0</v>
      </c>
      <c r="K189" s="22">
        <v>0</v>
      </c>
      <c r="L189" s="22">
        <v>3688340</v>
      </c>
      <c r="M189" s="22">
        <v>112042068</v>
      </c>
      <c r="N189" s="22">
        <v>460283</v>
      </c>
      <c r="O189" s="22">
        <v>19884409</v>
      </c>
      <c r="P189" s="22">
        <v>4912433</v>
      </c>
      <c r="Q189" s="22">
        <v>4957165</v>
      </c>
      <c r="R189" s="22">
        <v>0</v>
      </c>
      <c r="S189" s="22">
        <v>2939775</v>
      </c>
      <c r="T189" s="22">
        <v>145196133</v>
      </c>
      <c r="U189" s="22">
        <v>17976136</v>
      </c>
      <c r="V189" s="22">
        <v>0</v>
      </c>
      <c r="W189" s="22">
        <v>7493470</v>
      </c>
      <c r="X189" s="22">
        <v>6798696</v>
      </c>
      <c r="Y189" s="22">
        <v>3227542</v>
      </c>
      <c r="Z189" s="22">
        <v>0</v>
      </c>
      <c r="AA189" s="22">
        <v>0</v>
      </c>
      <c r="AB189" s="22">
        <v>1245772</v>
      </c>
      <c r="AC189" s="22">
        <v>36741616</v>
      </c>
      <c r="AD189" s="22">
        <v>10679009</v>
      </c>
      <c r="AE189" s="22">
        <v>3356762</v>
      </c>
      <c r="AF189" s="22">
        <v>0</v>
      </c>
      <c r="AG189" s="22">
        <v>0</v>
      </c>
      <c r="AH189" s="22">
        <v>1609394</v>
      </c>
      <c r="AI189" s="22">
        <v>52386781</v>
      </c>
      <c r="AJ189" s="22">
        <v>92809352</v>
      </c>
      <c r="AK189" s="22">
        <v>1750000</v>
      </c>
      <c r="AL189" s="22">
        <v>806310</v>
      </c>
      <c r="AM189" s="22">
        <v>90253042</v>
      </c>
      <c r="AN189" s="22"/>
    </row>
    <row r="190" spans="1:40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6331808</v>
      </c>
      <c r="F190" s="22">
        <v>0</v>
      </c>
      <c r="G190" s="22">
        <v>27536380</v>
      </c>
      <c r="H190" s="22">
        <v>0</v>
      </c>
      <c r="I190" s="22">
        <v>475324</v>
      </c>
      <c r="J190" s="22">
        <v>0</v>
      </c>
      <c r="K190" s="22">
        <v>0</v>
      </c>
      <c r="L190" s="22">
        <v>0</v>
      </c>
      <c r="M190" s="22">
        <v>34343512</v>
      </c>
      <c r="N190" s="22">
        <v>4408</v>
      </c>
      <c r="O190" s="22">
        <v>889485</v>
      </c>
      <c r="P190" s="22">
        <v>2403345</v>
      </c>
      <c r="Q190" s="22">
        <v>2404317</v>
      </c>
      <c r="R190" s="22">
        <v>1467323</v>
      </c>
      <c r="S190" s="22">
        <v>1403872</v>
      </c>
      <c r="T190" s="22">
        <v>42916262</v>
      </c>
      <c r="U190" s="22">
        <v>3139194</v>
      </c>
      <c r="V190" s="22">
        <v>0</v>
      </c>
      <c r="W190" s="22">
        <v>2000432</v>
      </c>
      <c r="X190" s="22">
        <v>0</v>
      </c>
      <c r="Y190" s="22">
        <v>167949</v>
      </c>
      <c r="Z190" s="22">
        <v>0</v>
      </c>
      <c r="AA190" s="22">
        <v>0</v>
      </c>
      <c r="AB190" s="22">
        <v>0</v>
      </c>
      <c r="AC190" s="22">
        <v>5307575</v>
      </c>
      <c r="AD190" s="22">
        <v>492551</v>
      </c>
      <c r="AE190" s="22">
        <v>1316029</v>
      </c>
      <c r="AF190" s="22">
        <v>0</v>
      </c>
      <c r="AG190" s="22">
        <v>888747</v>
      </c>
      <c r="AH190" s="22">
        <v>765927</v>
      </c>
      <c r="AI190" s="22">
        <v>8770829</v>
      </c>
      <c r="AJ190" s="22">
        <v>34145433</v>
      </c>
      <c r="AK190" s="22">
        <v>503430</v>
      </c>
      <c r="AL190" s="22">
        <v>356249</v>
      </c>
      <c r="AM190" s="22">
        <v>33285754</v>
      </c>
      <c r="AN190" s="22">
        <v>0</v>
      </c>
    </row>
    <row r="191" spans="1:40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36381924</v>
      </c>
      <c r="F191" s="22">
        <v>0</v>
      </c>
      <c r="G191" s="22">
        <v>12260830</v>
      </c>
      <c r="H191" s="22">
        <v>12887931</v>
      </c>
      <c r="I191" s="22">
        <v>7447508</v>
      </c>
      <c r="J191" s="22">
        <v>0</v>
      </c>
      <c r="K191" s="22">
        <v>0</v>
      </c>
      <c r="L191" s="22">
        <v>0</v>
      </c>
      <c r="M191" s="22">
        <v>68978193</v>
      </c>
      <c r="N191" s="22">
        <v>0</v>
      </c>
      <c r="O191" s="22">
        <v>35082068</v>
      </c>
      <c r="P191" s="22">
        <v>6878616</v>
      </c>
      <c r="Q191" s="22">
        <v>1167803</v>
      </c>
      <c r="R191" s="22">
        <v>2674297</v>
      </c>
      <c r="S191" s="22">
        <v>3784342</v>
      </c>
      <c r="T191" s="22">
        <v>118565319</v>
      </c>
      <c r="U191" s="22">
        <v>21545589</v>
      </c>
      <c r="V191" s="22">
        <v>0</v>
      </c>
      <c r="W191" s="22">
        <v>3314093</v>
      </c>
      <c r="X191" s="22">
        <v>4788517</v>
      </c>
      <c r="Y191" s="22">
        <v>325306</v>
      </c>
      <c r="Z191" s="22">
        <v>0</v>
      </c>
      <c r="AA191" s="22">
        <v>0</v>
      </c>
      <c r="AB191" s="22">
        <v>0</v>
      </c>
      <c r="AC191" s="22">
        <v>29973505</v>
      </c>
      <c r="AD191" s="22">
        <v>15864743</v>
      </c>
      <c r="AE191" s="22">
        <v>4665194</v>
      </c>
      <c r="AF191" s="22">
        <v>0</v>
      </c>
      <c r="AG191" s="22">
        <v>1105949</v>
      </c>
      <c r="AH191" s="22">
        <v>1563535</v>
      </c>
      <c r="AI191" s="22">
        <v>53172926</v>
      </c>
      <c r="AJ191" s="22">
        <v>65392393</v>
      </c>
      <c r="AK191" s="22">
        <v>7570182</v>
      </c>
      <c r="AL191" s="22">
        <v>480800</v>
      </c>
      <c r="AM191" s="22">
        <v>57341411</v>
      </c>
      <c r="AN191" s="22">
        <v>0</v>
      </c>
    </row>
    <row r="192" spans="1:40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116286732</v>
      </c>
      <c r="F192" s="22">
        <v>0</v>
      </c>
      <c r="G192" s="22">
        <v>33026171</v>
      </c>
      <c r="H192" s="22">
        <v>24507380</v>
      </c>
      <c r="I192" s="22">
        <v>7397471</v>
      </c>
      <c r="J192" s="22">
        <v>0</v>
      </c>
      <c r="K192" s="22">
        <v>0</v>
      </c>
      <c r="L192" s="22">
        <v>0</v>
      </c>
      <c r="M192" s="22">
        <v>181217754</v>
      </c>
      <c r="N192" s="22">
        <v>0</v>
      </c>
      <c r="O192" s="22">
        <v>73476220</v>
      </c>
      <c r="P192" s="22">
        <v>8619651</v>
      </c>
      <c r="Q192" s="22">
        <v>27330718</v>
      </c>
      <c r="R192" s="22">
        <v>0</v>
      </c>
      <c r="S192" s="22">
        <v>14027725</v>
      </c>
      <c r="T192" s="22">
        <v>304672068</v>
      </c>
      <c r="U192" s="22">
        <v>84588714</v>
      </c>
      <c r="V192" s="22">
        <v>0</v>
      </c>
      <c r="W192" s="22">
        <v>15153897</v>
      </c>
      <c r="X192" s="22">
        <v>9431622</v>
      </c>
      <c r="Y192" s="22">
        <v>2582207</v>
      </c>
      <c r="Z192" s="22">
        <v>0</v>
      </c>
      <c r="AA192" s="22">
        <v>0</v>
      </c>
      <c r="AB192" s="22">
        <v>0</v>
      </c>
      <c r="AC192" s="22">
        <v>111756440</v>
      </c>
      <c r="AD192" s="22">
        <v>23222818</v>
      </c>
      <c r="AE192" s="22">
        <v>5910896</v>
      </c>
      <c r="AF192" s="22">
        <v>0</v>
      </c>
      <c r="AG192" s="22">
        <v>0</v>
      </c>
      <c r="AH192" s="22">
        <v>7353771</v>
      </c>
      <c r="AI192" s="22">
        <v>148243925</v>
      </c>
      <c r="AJ192" s="22">
        <v>156428143</v>
      </c>
      <c r="AK192" s="22">
        <v>6757346</v>
      </c>
      <c r="AL192" s="22">
        <v>771491</v>
      </c>
      <c r="AM192" s="22">
        <v>148899306</v>
      </c>
      <c r="AN192" s="22">
        <v>0</v>
      </c>
    </row>
    <row r="193" spans="1:40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6276488</v>
      </c>
      <c r="F193" s="22">
        <v>0</v>
      </c>
      <c r="G193" s="22">
        <v>1451988</v>
      </c>
      <c r="H193" s="22">
        <v>1537074</v>
      </c>
      <c r="I193" s="22">
        <v>0</v>
      </c>
      <c r="J193" s="22">
        <v>0</v>
      </c>
      <c r="K193" s="22">
        <v>0</v>
      </c>
      <c r="L193" s="22">
        <v>0</v>
      </c>
      <c r="M193" s="22">
        <v>9265550</v>
      </c>
      <c r="N193" s="22">
        <v>2288663</v>
      </c>
      <c r="O193" s="22">
        <v>4317968</v>
      </c>
      <c r="P193" s="22">
        <v>765616</v>
      </c>
      <c r="Q193" s="22">
        <v>1278560</v>
      </c>
      <c r="R193" s="22">
        <v>980239</v>
      </c>
      <c r="S193" s="22">
        <v>237399</v>
      </c>
      <c r="T193" s="22">
        <v>19133995</v>
      </c>
      <c r="U193" s="22">
        <v>4622328</v>
      </c>
      <c r="V193" s="22">
        <v>0</v>
      </c>
      <c r="W193" s="22">
        <v>358441</v>
      </c>
      <c r="X193" s="22">
        <v>305992</v>
      </c>
      <c r="Y193" s="22">
        <v>0</v>
      </c>
      <c r="Z193" s="22">
        <v>0</v>
      </c>
      <c r="AA193" s="22">
        <v>0</v>
      </c>
      <c r="AB193" s="22">
        <v>0</v>
      </c>
      <c r="AC193" s="22">
        <v>5286761</v>
      </c>
      <c r="AD193" s="22">
        <v>1737841</v>
      </c>
      <c r="AE193" s="22">
        <v>484677</v>
      </c>
      <c r="AF193" s="22">
        <v>0</v>
      </c>
      <c r="AG193" s="22">
        <v>386640</v>
      </c>
      <c r="AH193" s="22">
        <v>154694</v>
      </c>
      <c r="AI193" s="22">
        <v>8050613</v>
      </c>
      <c r="AJ193" s="22">
        <v>11083382</v>
      </c>
      <c r="AK193" s="22">
        <v>1808872</v>
      </c>
      <c r="AL193" s="22">
        <v>0</v>
      </c>
      <c r="AM193" s="22">
        <v>9274510</v>
      </c>
      <c r="AN193" s="22">
        <v>0</v>
      </c>
    </row>
    <row r="194" spans="1:40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6216495</v>
      </c>
      <c r="F194" s="22">
        <v>0</v>
      </c>
      <c r="G194" s="22">
        <v>360678</v>
      </c>
      <c r="H194" s="22">
        <v>0</v>
      </c>
      <c r="I194" s="22">
        <v>884671</v>
      </c>
      <c r="J194" s="22">
        <v>14916</v>
      </c>
      <c r="K194" s="22">
        <v>0</v>
      </c>
      <c r="L194" s="22">
        <v>0</v>
      </c>
      <c r="M194" s="22">
        <v>7476760</v>
      </c>
      <c r="N194" s="22">
        <v>0</v>
      </c>
      <c r="O194" s="22">
        <v>3247709</v>
      </c>
      <c r="P194" s="22">
        <v>1025601</v>
      </c>
      <c r="Q194" s="22">
        <v>1349990</v>
      </c>
      <c r="R194" s="22">
        <v>684575</v>
      </c>
      <c r="S194" s="22">
        <v>71849</v>
      </c>
      <c r="T194" s="22">
        <v>13856484</v>
      </c>
      <c r="U194" s="22">
        <v>3730860</v>
      </c>
      <c r="V194" s="22">
        <v>0</v>
      </c>
      <c r="W194" s="22">
        <v>222842</v>
      </c>
      <c r="X194" s="22">
        <v>0</v>
      </c>
      <c r="Y194" s="22">
        <v>223748</v>
      </c>
      <c r="Z194" s="22">
        <v>0</v>
      </c>
      <c r="AA194" s="22">
        <v>7263</v>
      </c>
      <c r="AB194" s="22">
        <v>0</v>
      </c>
      <c r="AC194" s="22">
        <v>4184713</v>
      </c>
      <c r="AD194" s="22">
        <v>1112480</v>
      </c>
      <c r="AE194" s="22">
        <v>760541</v>
      </c>
      <c r="AF194" s="22">
        <v>0</v>
      </c>
      <c r="AG194" s="22">
        <v>559123</v>
      </c>
      <c r="AH194" s="22">
        <v>10448</v>
      </c>
      <c r="AI194" s="22">
        <v>6627305</v>
      </c>
      <c r="AJ194" s="22">
        <v>7229179</v>
      </c>
      <c r="AK194" s="22">
        <v>0</v>
      </c>
      <c r="AL194" s="22">
        <v>215279</v>
      </c>
      <c r="AM194" s="22">
        <v>7013900</v>
      </c>
      <c r="AN194" s="22">
        <v>0</v>
      </c>
    </row>
    <row r="195" spans="1:40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4843063</v>
      </c>
      <c r="F195" s="22">
        <v>0</v>
      </c>
      <c r="G195" s="22">
        <v>3341541</v>
      </c>
      <c r="H195" s="22">
        <v>9990131</v>
      </c>
      <c r="I195" s="22">
        <v>0</v>
      </c>
      <c r="J195" s="22">
        <v>0</v>
      </c>
      <c r="K195" s="22">
        <v>0</v>
      </c>
      <c r="L195" s="22">
        <v>0</v>
      </c>
      <c r="M195" s="22">
        <v>18174735</v>
      </c>
      <c r="N195" s="22">
        <v>0</v>
      </c>
      <c r="O195" s="22">
        <v>2574506</v>
      </c>
      <c r="P195" s="22">
        <v>978210</v>
      </c>
      <c r="Q195" s="22">
        <v>364743</v>
      </c>
      <c r="R195" s="22">
        <v>456817</v>
      </c>
      <c r="S195" s="22">
        <v>367910</v>
      </c>
      <c r="T195" s="22">
        <v>22916921</v>
      </c>
      <c r="U195" s="22">
        <v>2819008</v>
      </c>
      <c r="V195" s="22">
        <v>0</v>
      </c>
      <c r="W195" s="22">
        <v>1061147</v>
      </c>
      <c r="X195" s="22">
        <v>1828413</v>
      </c>
      <c r="Y195" s="22">
        <v>0</v>
      </c>
      <c r="Z195" s="22">
        <v>0</v>
      </c>
      <c r="AA195" s="22">
        <v>0</v>
      </c>
      <c r="AB195" s="22">
        <v>0</v>
      </c>
      <c r="AC195" s="22">
        <v>5708568</v>
      </c>
      <c r="AD195" s="22">
        <v>724070</v>
      </c>
      <c r="AE195" s="22">
        <v>656829</v>
      </c>
      <c r="AF195" s="22">
        <v>0</v>
      </c>
      <c r="AG195" s="22">
        <v>315304</v>
      </c>
      <c r="AH195" s="22">
        <v>247270</v>
      </c>
      <c r="AI195" s="22">
        <v>7652041</v>
      </c>
      <c r="AJ195" s="22">
        <v>15264880</v>
      </c>
      <c r="AK195" s="22">
        <v>2275539</v>
      </c>
      <c r="AL195" s="22">
        <v>89665</v>
      </c>
      <c r="AM195" s="22">
        <v>12899676</v>
      </c>
      <c r="AN195" s="22">
        <v>0</v>
      </c>
    </row>
    <row r="196" spans="1:40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1355933</v>
      </c>
      <c r="F196" s="22">
        <v>0</v>
      </c>
      <c r="G196" s="22">
        <v>2977590</v>
      </c>
      <c r="H196" s="22">
        <v>1756926</v>
      </c>
      <c r="I196" s="22">
        <v>33935</v>
      </c>
      <c r="J196" s="22">
        <v>0</v>
      </c>
      <c r="K196" s="22">
        <v>0</v>
      </c>
      <c r="L196" s="22">
        <v>0</v>
      </c>
      <c r="M196" s="22">
        <v>6124384</v>
      </c>
      <c r="N196" s="22">
        <v>0</v>
      </c>
      <c r="O196" s="22">
        <v>1517386</v>
      </c>
      <c r="P196" s="22">
        <v>371694</v>
      </c>
      <c r="Q196" s="22">
        <v>68041</v>
      </c>
      <c r="R196" s="22">
        <v>153736</v>
      </c>
      <c r="S196" s="22">
        <v>103228</v>
      </c>
      <c r="T196" s="22">
        <v>8338469</v>
      </c>
      <c r="U196" s="22">
        <v>950136</v>
      </c>
      <c r="V196" s="22">
        <v>0</v>
      </c>
      <c r="W196" s="22">
        <v>1179625</v>
      </c>
      <c r="X196" s="22">
        <v>321373</v>
      </c>
      <c r="Y196" s="22">
        <v>2545</v>
      </c>
      <c r="Z196" s="22">
        <v>0</v>
      </c>
      <c r="AA196" s="22">
        <v>0</v>
      </c>
      <c r="AB196" s="22">
        <v>0</v>
      </c>
      <c r="AC196" s="22">
        <v>2453679</v>
      </c>
      <c r="AD196" s="22">
        <v>466710</v>
      </c>
      <c r="AE196" s="22">
        <v>268022</v>
      </c>
      <c r="AF196" s="22">
        <v>0</v>
      </c>
      <c r="AG196" s="22">
        <v>107768</v>
      </c>
      <c r="AH196" s="22">
        <v>96108</v>
      </c>
      <c r="AI196" s="22">
        <v>3392287</v>
      </c>
      <c r="AJ196" s="22">
        <v>4946182</v>
      </c>
      <c r="AK196" s="22">
        <v>0</v>
      </c>
      <c r="AL196" s="22">
        <v>365050</v>
      </c>
      <c r="AM196" s="22">
        <v>4581132</v>
      </c>
      <c r="AN196" s="22">
        <v>0</v>
      </c>
    </row>
    <row r="197" spans="1:40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1074510</v>
      </c>
      <c r="F197" s="22">
        <v>0</v>
      </c>
      <c r="G197" s="22">
        <v>1853558</v>
      </c>
      <c r="H197" s="22">
        <v>1264601</v>
      </c>
      <c r="I197" s="22">
        <v>0</v>
      </c>
      <c r="J197" s="22">
        <v>0</v>
      </c>
      <c r="K197" s="22">
        <v>0</v>
      </c>
      <c r="L197" s="22">
        <v>0</v>
      </c>
      <c r="M197" s="22">
        <v>4192669</v>
      </c>
      <c r="N197" s="22">
        <v>0</v>
      </c>
      <c r="O197" s="22">
        <v>372499</v>
      </c>
      <c r="P197" s="22">
        <v>263260</v>
      </c>
      <c r="Q197" s="22">
        <v>18141</v>
      </c>
      <c r="R197" s="22">
        <v>0</v>
      </c>
      <c r="S197" s="22">
        <v>64772</v>
      </c>
      <c r="T197" s="22">
        <v>4911341</v>
      </c>
      <c r="U197" s="22">
        <v>798082</v>
      </c>
      <c r="V197" s="22">
        <v>0</v>
      </c>
      <c r="W197" s="22">
        <v>564404</v>
      </c>
      <c r="X197" s="22">
        <v>361705</v>
      </c>
      <c r="Y197" s="22">
        <v>0</v>
      </c>
      <c r="Z197" s="22">
        <v>0</v>
      </c>
      <c r="AA197" s="22">
        <v>0</v>
      </c>
      <c r="AB197" s="22">
        <v>0</v>
      </c>
      <c r="AC197" s="22">
        <v>1724191</v>
      </c>
      <c r="AD197" s="22">
        <v>149666</v>
      </c>
      <c r="AE197" s="22">
        <v>124875</v>
      </c>
      <c r="AF197" s="22">
        <v>0</v>
      </c>
      <c r="AG197" s="22">
        <v>0</v>
      </c>
      <c r="AH197" s="22">
        <v>49112</v>
      </c>
      <c r="AI197" s="22">
        <v>2047844</v>
      </c>
      <c r="AJ197" s="22">
        <v>2863497</v>
      </c>
      <c r="AK197" s="22">
        <v>0</v>
      </c>
      <c r="AL197" s="22">
        <v>0</v>
      </c>
      <c r="AM197" s="22">
        <v>2863497</v>
      </c>
      <c r="AN197" s="22">
        <v>0</v>
      </c>
    </row>
    <row r="198" spans="1:40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2286696</v>
      </c>
      <c r="F198" s="22">
        <v>0</v>
      </c>
      <c r="G198" s="22">
        <v>1861961</v>
      </c>
      <c r="H198" s="22">
        <v>3457298</v>
      </c>
      <c r="I198" s="22">
        <v>0</v>
      </c>
      <c r="J198" s="22">
        <v>0</v>
      </c>
      <c r="K198" s="22">
        <v>0</v>
      </c>
      <c r="L198" s="22">
        <v>0</v>
      </c>
      <c r="M198" s="22">
        <v>7605955</v>
      </c>
      <c r="N198" s="22">
        <v>0</v>
      </c>
      <c r="O198" s="22">
        <v>1829593</v>
      </c>
      <c r="P198" s="22">
        <v>450974</v>
      </c>
      <c r="Q198" s="22">
        <v>115417</v>
      </c>
      <c r="R198" s="22">
        <v>95809</v>
      </c>
      <c r="S198" s="22">
        <v>256919</v>
      </c>
      <c r="T198" s="22">
        <v>10354667</v>
      </c>
      <c r="U198" s="22">
        <v>1294593</v>
      </c>
      <c r="V198" s="22">
        <v>0</v>
      </c>
      <c r="W198" s="22">
        <v>1289674</v>
      </c>
      <c r="X198" s="22">
        <v>847237</v>
      </c>
      <c r="Y198" s="22">
        <v>0</v>
      </c>
      <c r="Z198" s="22">
        <v>0</v>
      </c>
      <c r="AA198" s="22">
        <v>0</v>
      </c>
      <c r="AB198" s="22">
        <v>0</v>
      </c>
      <c r="AC198" s="22">
        <v>3431504</v>
      </c>
      <c r="AD198" s="22">
        <v>1053804</v>
      </c>
      <c r="AE198" s="22">
        <v>196906</v>
      </c>
      <c r="AF198" s="22">
        <v>0</v>
      </c>
      <c r="AG198" s="22">
        <v>34985</v>
      </c>
      <c r="AH198" s="22">
        <v>165748</v>
      </c>
      <c r="AI198" s="22">
        <v>4882947</v>
      </c>
      <c r="AJ198" s="22">
        <v>5471720</v>
      </c>
      <c r="AK198" s="22">
        <v>0</v>
      </c>
      <c r="AL198" s="22">
        <v>0</v>
      </c>
      <c r="AM198" s="22">
        <v>5471720</v>
      </c>
      <c r="AN198" s="22">
        <v>0</v>
      </c>
    </row>
    <row r="199" spans="1:40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3167395</v>
      </c>
      <c r="F199" s="22">
        <v>0</v>
      </c>
      <c r="G199" s="22">
        <v>6773946</v>
      </c>
      <c r="H199" s="22">
        <v>2570139</v>
      </c>
      <c r="I199" s="22">
        <v>0</v>
      </c>
      <c r="J199" s="22">
        <v>0</v>
      </c>
      <c r="K199" s="22">
        <v>0</v>
      </c>
      <c r="L199" s="22">
        <v>0</v>
      </c>
      <c r="M199" s="22">
        <v>12511480</v>
      </c>
      <c r="N199" s="22">
        <v>0</v>
      </c>
      <c r="O199" s="22">
        <v>1014657</v>
      </c>
      <c r="P199" s="22">
        <v>482327</v>
      </c>
      <c r="Q199" s="22">
        <v>343097</v>
      </c>
      <c r="R199" s="22">
        <v>197303</v>
      </c>
      <c r="S199" s="22">
        <v>0</v>
      </c>
      <c r="T199" s="22">
        <v>14548864</v>
      </c>
      <c r="U199" s="22">
        <v>1873196</v>
      </c>
      <c r="V199" s="22">
        <v>0</v>
      </c>
      <c r="W199" s="22">
        <v>2146959</v>
      </c>
      <c r="X199" s="22">
        <v>929519</v>
      </c>
      <c r="Y199" s="22">
        <v>0</v>
      </c>
      <c r="Z199" s="22">
        <v>0</v>
      </c>
      <c r="AA199" s="22">
        <v>0</v>
      </c>
      <c r="AB199" s="22">
        <v>0</v>
      </c>
      <c r="AC199" s="22">
        <v>4949674</v>
      </c>
      <c r="AD199" s="22">
        <v>321765</v>
      </c>
      <c r="AE199" s="22">
        <v>289595</v>
      </c>
      <c r="AF199" s="22">
        <v>0</v>
      </c>
      <c r="AG199" s="22">
        <v>179261</v>
      </c>
      <c r="AH199" s="22">
        <v>0</v>
      </c>
      <c r="AI199" s="22">
        <v>5740295</v>
      </c>
      <c r="AJ199" s="22">
        <v>8808569</v>
      </c>
      <c r="AK199" s="22">
        <v>232029</v>
      </c>
      <c r="AL199" s="22">
        <v>0</v>
      </c>
      <c r="AM199" s="22">
        <v>8636540</v>
      </c>
      <c r="AN199" s="22">
        <v>60000</v>
      </c>
    </row>
    <row r="200" spans="1:40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1433320</v>
      </c>
      <c r="F200" s="22">
        <v>0</v>
      </c>
      <c r="G200" s="22">
        <v>1882628</v>
      </c>
      <c r="H200" s="22">
        <v>1821317</v>
      </c>
      <c r="I200" s="22">
        <v>0</v>
      </c>
      <c r="J200" s="22">
        <v>0</v>
      </c>
      <c r="K200" s="22">
        <v>0</v>
      </c>
      <c r="L200" s="22">
        <v>0</v>
      </c>
      <c r="M200" s="22">
        <v>5137265</v>
      </c>
      <c r="N200" s="22">
        <v>0</v>
      </c>
      <c r="O200" s="22">
        <v>703012</v>
      </c>
      <c r="P200" s="22">
        <v>498079</v>
      </c>
      <c r="Q200" s="22">
        <v>99609</v>
      </c>
      <c r="R200" s="22">
        <v>74687</v>
      </c>
      <c r="S200" s="22">
        <v>102219</v>
      </c>
      <c r="T200" s="22">
        <v>6614871</v>
      </c>
      <c r="U200" s="22">
        <v>1240703</v>
      </c>
      <c r="V200" s="22">
        <v>0</v>
      </c>
      <c r="W200" s="22">
        <v>553473</v>
      </c>
      <c r="X200" s="22">
        <v>248281</v>
      </c>
      <c r="Y200" s="22">
        <v>0</v>
      </c>
      <c r="Z200" s="22">
        <v>0</v>
      </c>
      <c r="AA200" s="22">
        <v>0</v>
      </c>
      <c r="AB200" s="22">
        <v>0</v>
      </c>
      <c r="AC200" s="22">
        <v>2042457</v>
      </c>
      <c r="AD200" s="22">
        <v>392247</v>
      </c>
      <c r="AE200" s="22">
        <v>326302</v>
      </c>
      <c r="AF200" s="22">
        <v>0</v>
      </c>
      <c r="AG200" s="22">
        <v>51326</v>
      </c>
      <c r="AH200" s="22">
        <v>34919</v>
      </c>
      <c r="AI200" s="22">
        <v>2847251</v>
      </c>
      <c r="AJ200" s="22">
        <v>3767620</v>
      </c>
      <c r="AK200" s="22">
        <v>43075</v>
      </c>
      <c r="AL200" s="22">
        <v>0</v>
      </c>
      <c r="AM200" s="22">
        <v>3724545</v>
      </c>
      <c r="AN200" s="22">
        <v>0</v>
      </c>
    </row>
    <row r="201" spans="1:40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2635134</v>
      </c>
      <c r="F201" s="22">
        <v>0</v>
      </c>
      <c r="G201" s="22">
        <v>2632641</v>
      </c>
      <c r="H201" s="22">
        <v>1872059</v>
      </c>
      <c r="I201" s="22">
        <v>0</v>
      </c>
      <c r="J201" s="22">
        <v>0</v>
      </c>
      <c r="K201" s="22">
        <v>0</v>
      </c>
      <c r="L201" s="22">
        <v>0</v>
      </c>
      <c r="M201" s="22">
        <v>7139834</v>
      </c>
      <c r="N201" s="22">
        <v>0</v>
      </c>
      <c r="O201" s="22">
        <v>1750735</v>
      </c>
      <c r="P201" s="22">
        <v>324004</v>
      </c>
      <c r="Q201" s="22">
        <v>41307</v>
      </c>
      <c r="R201" s="22">
        <v>2205</v>
      </c>
      <c r="S201" s="22">
        <v>161218</v>
      </c>
      <c r="T201" s="22">
        <v>9419303</v>
      </c>
      <c r="U201" s="22">
        <v>1338643</v>
      </c>
      <c r="V201" s="22">
        <v>0</v>
      </c>
      <c r="W201" s="22">
        <v>1100423</v>
      </c>
      <c r="X201" s="22">
        <v>1172787</v>
      </c>
      <c r="Y201" s="22">
        <v>0</v>
      </c>
      <c r="Z201" s="22">
        <v>0</v>
      </c>
      <c r="AA201" s="22">
        <v>0</v>
      </c>
      <c r="AB201" s="22">
        <v>0</v>
      </c>
      <c r="AC201" s="22">
        <v>3611853</v>
      </c>
      <c r="AD201" s="22">
        <v>786689</v>
      </c>
      <c r="AE201" s="22">
        <v>218142</v>
      </c>
      <c r="AF201" s="22">
        <v>0</v>
      </c>
      <c r="AG201" s="22">
        <v>5</v>
      </c>
      <c r="AH201" s="22">
        <v>74797</v>
      </c>
      <c r="AI201" s="22">
        <v>4691486</v>
      </c>
      <c r="AJ201" s="22">
        <v>4727817</v>
      </c>
      <c r="AK201" s="22">
        <v>0</v>
      </c>
      <c r="AL201" s="22">
        <v>132893</v>
      </c>
      <c r="AM201" s="22">
        <v>4594924</v>
      </c>
      <c r="AN201" s="22">
        <v>0</v>
      </c>
    </row>
    <row r="202" spans="1:40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9206618</v>
      </c>
      <c r="F202" s="22">
        <v>0</v>
      </c>
      <c r="G202" s="22">
        <v>2683861</v>
      </c>
      <c r="H202" s="22">
        <v>3837731</v>
      </c>
      <c r="I202" s="22">
        <v>0</v>
      </c>
      <c r="J202" s="22">
        <v>0</v>
      </c>
      <c r="K202" s="22">
        <v>0</v>
      </c>
      <c r="L202" s="22">
        <v>0</v>
      </c>
      <c r="M202" s="22">
        <v>15728210</v>
      </c>
      <c r="N202" s="22">
        <v>0</v>
      </c>
      <c r="O202" s="22">
        <v>3463918</v>
      </c>
      <c r="P202" s="22">
        <v>878193</v>
      </c>
      <c r="Q202" s="22">
        <v>92342</v>
      </c>
      <c r="R202" s="22">
        <v>114127</v>
      </c>
      <c r="S202" s="22">
        <v>713431</v>
      </c>
      <c r="T202" s="22">
        <v>20990221</v>
      </c>
      <c r="U202" s="22">
        <v>4953775</v>
      </c>
      <c r="V202" s="22">
        <v>0</v>
      </c>
      <c r="W202" s="22">
        <v>1507648</v>
      </c>
      <c r="X202" s="22">
        <v>1803916</v>
      </c>
      <c r="Y202" s="22">
        <v>0</v>
      </c>
      <c r="Z202" s="22">
        <v>0</v>
      </c>
      <c r="AA202" s="22">
        <v>0</v>
      </c>
      <c r="AB202" s="22">
        <v>0</v>
      </c>
      <c r="AC202" s="22">
        <v>8265339</v>
      </c>
      <c r="AD202" s="22">
        <v>2428731</v>
      </c>
      <c r="AE202" s="22">
        <v>519489</v>
      </c>
      <c r="AF202" s="22">
        <v>0</v>
      </c>
      <c r="AG202" s="22">
        <v>99886</v>
      </c>
      <c r="AH202" s="22">
        <v>310656</v>
      </c>
      <c r="AI202" s="22">
        <v>11624101</v>
      </c>
      <c r="AJ202" s="22">
        <v>9366120</v>
      </c>
      <c r="AK202" s="22">
        <v>899265</v>
      </c>
      <c r="AL202" s="22">
        <v>0</v>
      </c>
      <c r="AM202" s="22">
        <v>8466855</v>
      </c>
      <c r="AN202" s="22">
        <v>0</v>
      </c>
    </row>
    <row r="203" spans="1:40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4880907</v>
      </c>
      <c r="F203" s="22">
        <v>0</v>
      </c>
      <c r="G203" s="22">
        <v>2309735</v>
      </c>
      <c r="H203" s="22">
        <v>253430</v>
      </c>
      <c r="I203" s="22">
        <v>0</v>
      </c>
      <c r="J203" s="22">
        <v>0</v>
      </c>
      <c r="K203" s="22">
        <v>125332</v>
      </c>
      <c r="L203" s="22">
        <v>0</v>
      </c>
      <c r="M203" s="22">
        <v>7569404</v>
      </c>
      <c r="N203" s="22">
        <v>0</v>
      </c>
      <c r="O203" s="22">
        <v>612941</v>
      </c>
      <c r="P203" s="22">
        <v>399700</v>
      </c>
      <c r="Q203" s="22">
        <v>306512</v>
      </c>
      <c r="R203" s="22">
        <v>277298</v>
      </c>
      <c r="S203" s="22">
        <v>166092</v>
      </c>
      <c r="T203" s="22">
        <v>9331947</v>
      </c>
      <c r="U203" s="22">
        <v>3825900</v>
      </c>
      <c r="V203" s="22">
        <v>0</v>
      </c>
      <c r="W203" s="22">
        <v>223863</v>
      </c>
      <c r="X203" s="22">
        <v>108323</v>
      </c>
      <c r="Y203" s="22">
        <v>0</v>
      </c>
      <c r="Z203" s="22">
        <v>0</v>
      </c>
      <c r="AA203" s="22">
        <v>5001</v>
      </c>
      <c r="AB203" s="22">
        <v>0</v>
      </c>
      <c r="AC203" s="22">
        <v>4163087</v>
      </c>
      <c r="AD203" s="22">
        <v>484019</v>
      </c>
      <c r="AE203" s="22">
        <v>353140</v>
      </c>
      <c r="AF203" s="22">
        <v>0</v>
      </c>
      <c r="AG203" s="22">
        <v>148880</v>
      </c>
      <c r="AH203" s="22">
        <v>163866</v>
      </c>
      <c r="AI203" s="22">
        <v>5312992</v>
      </c>
      <c r="AJ203" s="22">
        <v>4018955</v>
      </c>
      <c r="AK203" s="22">
        <v>335565</v>
      </c>
      <c r="AL203" s="22">
        <v>0</v>
      </c>
      <c r="AM203" s="22">
        <v>3683390</v>
      </c>
      <c r="AN203" s="22">
        <v>0</v>
      </c>
    </row>
    <row r="204" spans="1:40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608401</v>
      </c>
      <c r="F204" s="22">
        <v>0</v>
      </c>
      <c r="G204" s="22">
        <v>5462290</v>
      </c>
      <c r="H204" s="22">
        <v>2583742</v>
      </c>
      <c r="I204" s="22">
        <v>293202</v>
      </c>
      <c r="J204" s="22">
        <v>0</v>
      </c>
      <c r="K204" s="22">
        <v>0</v>
      </c>
      <c r="L204" s="22">
        <v>0</v>
      </c>
      <c r="M204" s="22">
        <v>8947635</v>
      </c>
      <c r="N204" s="22">
        <v>0</v>
      </c>
      <c r="O204" s="22">
        <v>1110245</v>
      </c>
      <c r="P204" s="22">
        <v>407299</v>
      </c>
      <c r="Q204" s="22">
        <v>549208</v>
      </c>
      <c r="R204" s="22">
        <v>551983</v>
      </c>
      <c r="S204" s="22">
        <v>28341</v>
      </c>
      <c r="T204" s="22">
        <v>11594711</v>
      </c>
      <c r="U204" s="22">
        <v>447490</v>
      </c>
      <c r="V204" s="22">
        <v>0</v>
      </c>
      <c r="W204" s="22">
        <v>2912003</v>
      </c>
      <c r="X204" s="22">
        <v>2328526</v>
      </c>
      <c r="Y204" s="22">
        <v>28772</v>
      </c>
      <c r="Z204" s="22">
        <v>0</v>
      </c>
      <c r="AA204" s="22">
        <v>0</v>
      </c>
      <c r="AB204" s="22">
        <v>0</v>
      </c>
      <c r="AC204" s="22">
        <v>5716791</v>
      </c>
      <c r="AD204" s="22">
        <v>461930</v>
      </c>
      <c r="AE204" s="22">
        <v>307979</v>
      </c>
      <c r="AF204" s="22">
        <v>0</v>
      </c>
      <c r="AG204" s="22">
        <v>235287</v>
      </c>
      <c r="AH204" s="22">
        <v>28341</v>
      </c>
      <c r="AI204" s="22">
        <v>6750328</v>
      </c>
      <c r="AJ204" s="22">
        <v>4844383</v>
      </c>
      <c r="AK204" s="22">
        <v>0</v>
      </c>
      <c r="AL204" s="22">
        <v>0</v>
      </c>
      <c r="AM204" s="22">
        <v>4844383</v>
      </c>
      <c r="AN204" s="22">
        <v>0</v>
      </c>
    </row>
    <row r="205" spans="1:40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12497765</v>
      </c>
      <c r="F205" s="22">
        <v>0</v>
      </c>
      <c r="G205" s="22">
        <v>2338349</v>
      </c>
      <c r="H205" s="22">
        <v>1269412</v>
      </c>
      <c r="I205" s="22">
        <v>0</v>
      </c>
      <c r="J205" s="22">
        <v>0</v>
      </c>
      <c r="K205" s="22">
        <v>0</v>
      </c>
      <c r="L205" s="22">
        <v>0</v>
      </c>
      <c r="M205" s="22">
        <v>16105526</v>
      </c>
      <c r="N205" s="22">
        <v>11890</v>
      </c>
      <c r="O205" s="22">
        <v>17949434</v>
      </c>
      <c r="P205" s="22">
        <v>1560085</v>
      </c>
      <c r="Q205" s="22">
        <v>1564395</v>
      </c>
      <c r="R205" s="22">
        <v>1609826</v>
      </c>
      <c r="S205" s="22">
        <v>1399213</v>
      </c>
      <c r="T205" s="22">
        <v>40200369</v>
      </c>
      <c r="U205" s="22">
        <v>9363572</v>
      </c>
      <c r="V205" s="22">
        <v>0</v>
      </c>
      <c r="W205" s="22">
        <v>1157398</v>
      </c>
      <c r="X205" s="22">
        <v>646345</v>
      </c>
      <c r="Y205" s="22">
        <v>0</v>
      </c>
      <c r="Z205" s="22">
        <v>0</v>
      </c>
      <c r="AA205" s="22">
        <v>0</v>
      </c>
      <c r="AB205" s="22">
        <v>0</v>
      </c>
      <c r="AC205" s="22">
        <v>11167315</v>
      </c>
      <c r="AD205" s="22">
        <v>11592684</v>
      </c>
      <c r="AE205" s="22">
        <v>1194938</v>
      </c>
      <c r="AF205" s="22">
        <v>0</v>
      </c>
      <c r="AG205" s="22">
        <v>802955</v>
      </c>
      <c r="AH205" s="22">
        <v>713932</v>
      </c>
      <c r="AI205" s="22">
        <v>25471824</v>
      </c>
      <c r="AJ205" s="22">
        <v>14728545</v>
      </c>
      <c r="AK205" s="22">
        <v>3012665</v>
      </c>
      <c r="AL205" s="22">
        <v>351176</v>
      </c>
      <c r="AM205" s="22">
        <v>11364704</v>
      </c>
      <c r="AN205" s="22">
        <v>0</v>
      </c>
    </row>
    <row r="206" spans="1:40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1725573</v>
      </c>
      <c r="F206" s="22">
        <v>0</v>
      </c>
      <c r="G206" s="22">
        <v>3932352</v>
      </c>
      <c r="H206" s="22">
        <v>4214401</v>
      </c>
      <c r="I206" s="22">
        <v>0</v>
      </c>
      <c r="J206" s="22">
        <v>0</v>
      </c>
      <c r="K206" s="22">
        <v>380000</v>
      </c>
      <c r="L206" s="22">
        <v>0</v>
      </c>
      <c r="M206" s="22">
        <v>10252326</v>
      </c>
      <c r="N206" s="22">
        <v>0</v>
      </c>
      <c r="O206" s="22">
        <v>218470</v>
      </c>
      <c r="P206" s="22">
        <v>413755</v>
      </c>
      <c r="Q206" s="22">
        <v>146339</v>
      </c>
      <c r="R206" s="22">
        <v>50866</v>
      </c>
      <c r="S206" s="22">
        <v>67594</v>
      </c>
      <c r="T206" s="22">
        <v>11149350</v>
      </c>
      <c r="U206" s="22">
        <v>1376281</v>
      </c>
      <c r="V206" s="22">
        <v>0</v>
      </c>
      <c r="W206" s="22">
        <v>727159</v>
      </c>
      <c r="X206" s="22">
        <v>3501453</v>
      </c>
      <c r="Y206" s="22">
        <v>0</v>
      </c>
      <c r="Z206" s="22">
        <v>0</v>
      </c>
      <c r="AA206" s="22">
        <v>80159</v>
      </c>
      <c r="AB206" s="22">
        <v>0</v>
      </c>
      <c r="AC206" s="22">
        <v>5685052</v>
      </c>
      <c r="AD206" s="22">
        <v>105367</v>
      </c>
      <c r="AE206" s="22">
        <v>196532</v>
      </c>
      <c r="AF206" s="22">
        <v>0</v>
      </c>
      <c r="AG206" s="22">
        <v>34856</v>
      </c>
      <c r="AH206" s="22">
        <v>38722</v>
      </c>
      <c r="AI206" s="22">
        <v>6060529</v>
      </c>
      <c r="AJ206" s="22">
        <v>5088821</v>
      </c>
      <c r="AK206" s="22">
        <v>377486</v>
      </c>
      <c r="AL206" s="22">
        <v>2555970</v>
      </c>
      <c r="AM206" s="22">
        <v>2155365</v>
      </c>
      <c r="AN206" s="22">
        <v>0</v>
      </c>
    </row>
    <row r="207" spans="1:40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8241370</v>
      </c>
      <c r="F207" s="22">
        <v>0</v>
      </c>
      <c r="G207" s="22">
        <v>2394253</v>
      </c>
      <c r="H207" s="22">
        <v>2571934</v>
      </c>
      <c r="I207" s="22">
        <v>876233</v>
      </c>
      <c r="J207" s="22">
        <v>0</v>
      </c>
      <c r="K207" s="22">
        <v>0</v>
      </c>
      <c r="L207" s="22">
        <v>0</v>
      </c>
      <c r="M207" s="22">
        <v>14083790</v>
      </c>
      <c r="N207" s="22">
        <v>0</v>
      </c>
      <c r="O207" s="22">
        <v>3696486</v>
      </c>
      <c r="P207" s="22">
        <v>393240</v>
      </c>
      <c r="Q207" s="22">
        <v>200377</v>
      </c>
      <c r="R207" s="22">
        <v>441598</v>
      </c>
      <c r="S207" s="22">
        <v>178087</v>
      </c>
      <c r="T207" s="22">
        <v>18993578</v>
      </c>
      <c r="U207" s="22">
        <v>4525270</v>
      </c>
      <c r="V207" s="22">
        <v>0</v>
      </c>
      <c r="W207" s="22">
        <v>1639890</v>
      </c>
      <c r="X207" s="22">
        <v>2439364</v>
      </c>
      <c r="Y207" s="22">
        <v>278664</v>
      </c>
      <c r="Z207" s="22">
        <v>0</v>
      </c>
      <c r="AA207" s="22">
        <v>0</v>
      </c>
      <c r="AB207" s="22">
        <v>0</v>
      </c>
      <c r="AC207" s="22">
        <v>8883188</v>
      </c>
      <c r="AD207" s="22">
        <v>1640844</v>
      </c>
      <c r="AE207" s="22">
        <v>228050</v>
      </c>
      <c r="AF207" s="22">
        <v>0</v>
      </c>
      <c r="AG207" s="22">
        <v>399015</v>
      </c>
      <c r="AH207" s="22">
        <v>117782</v>
      </c>
      <c r="AI207" s="22">
        <v>11268879</v>
      </c>
      <c r="AJ207" s="22">
        <v>7724699</v>
      </c>
      <c r="AK207" s="22">
        <v>64821</v>
      </c>
      <c r="AL207" s="22">
        <v>152821</v>
      </c>
      <c r="AM207" s="22">
        <v>7507057</v>
      </c>
      <c r="AN207" s="22">
        <v>0</v>
      </c>
    </row>
    <row r="208" spans="1:40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3503994</v>
      </c>
      <c r="F208" s="22">
        <v>0</v>
      </c>
      <c r="G208" s="22">
        <v>1811846</v>
      </c>
      <c r="H208" s="22">
        <v>1376591</v>
      </c>
      <c r="I208" s="22">
        <v>58693</v>
      </c>
      <c r="J208" s="22">
        <v>0</v>
      </c>
      <c r="K208" s="22">
        <v>0</v>
      </c>
      <c r="L208" s="22">
        <v>167268</v>
      </c>
      <c r="M208" s="22">
        <v>6918392</v>
      </c>
      <c r="N208" s="22">
        <v>0</v>
      </c>
      <c r="O208" s="22">
        <v>1305624</v>
      </c>
      <c r="P208" s="22">
        <v>1210361</v>
      </c>
      <c r="Q208" s="22">
        <v>102668</v>
      </c>
      <c r="R208" s="22">
        <v>278330</v>
      </c>
      <c r="S208" s="22">
        <v>182679</v>
      </c>
      <c r="T208" s="22">
        <v>9998054</v>
      </c>
      <c r="U208" s="22">
        <v>2126699</v>
      </c>
      <c r="V208" s="22">
        <v>0</v>
      </c>
      <c r="W208" s="22">
        <v>611377</v>
      </c>
      <c r="X208" s="22">
        <v>608392</v>
      </c>
      <c r="Y208" s="22">
        <v>27057</v>
      </c>
      <c r="Z208" s="22">
        <v>0</v>
      </c>
      <c r="AA208" s="22">
        <v>0</v>
      </c>
      <c r="AB208" s="22">
        <v>156177</v>
      </c>
      <c r="AC208" s="22">
        <v>3529702</v>
      </c>
      <c r="AD208" s="22">
        <v>277660</v>
      </c>
      <c r="AE208" s="22">
        <v>599012</v>
      </c>
      <c r="AF208" s="22">
        <v>0</v>
      </c>
      <c r="AG208" s="22">
        <v>52822</v>
      </c>
      <c r="AH208" s="22">
        <v>161938</v>
      </c>
      <c r="AI208" s="22">
        <v>4621134</v>
      </c>
      <c r="AJ208" s="22">
        <v>5376920</v>
      </c>
      <c r="AK208" s="22">
        <v>0</v>
      </c>
      <c r="AL208" s="22">
        <v>0</v>
      </c>
      <c r="AM208" s="22">
        <v>5376920</v>
      </c>
      <c r="AN208" s="22"/>
    </row>
    <row r="209" spans="1:40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4038031</v>
      </c>
      <c r="F209" s="22">
        <v>0</v>
      </c>
      <c r="G209" s="22">
        <v>1018069</v>
      </c>
      <c r="H209" s="22">
        <v>729301</v>
      </c>
      <c r="I209" s="22">
        <v>0</v>
      </c>
      <c r="J209" s="22">
        <v>0</v>
      </c>
      <c r="K209" s="22">
        <v>0</v>
      </c>
      <c r="L209" s="22">
        <v>0</v>
      </c>
      <c r="M209" s="22">
        <v>5785401</v>
      </c>
      <c r="N209" s="22">
        <v>0</v>
      </c>
      <c r="O209" s="22">
        <v>917264</v>
      </c>
      <c r="P209" s="22">
        <v>718860</v>
      </c>
      <c r="Q209" s="22">
        <v>203724</v>
      </c>
      <c r="R209" s="22">
        <v>123212</v>
      </c>
      <c r="S209" s="22">
        <v>365113</v>
      </c>
      <c r="T209" s="22">
        <v>8113574</v>
      </c>
      <c r="U209" s="22">
        <v>2157027</v>
      </c>
      <c r="V209" s="22">
        <v>0</v>
      </c>
      <c r="W209" s="22">
        <v>599795</v>
      </c>
      <c r="X209" s="22">
        <v>394967</v>
      </c>
      <c r="Y209" s="22">
        <v>0</v>
      </c>
      <c r="Z209" s="22">
        <v>0</v>
      </c>
      <c r="AA209" s="22">
        <v>0</v>
      </c>
      <c r="AB209" s="22">
        <v>0</v>
      </c>
      <c r="AC209" s="22">
        <v>3151789</v>
      </c>
      <c r="AD209" s="22">
        <v>262310</v>
      </c>
      <c r="AE209" s="22">
        <v>461807</v>
      </c>
      <c r="AF209" s="22">
        <v>0</v>
      </c>
      <c r="AG209" s="22">
        <v>83646</v>
      </c>
      <c r="AH209" s="22">
        <v>165767</v>
      </c>
      <c r="AI209" s="22">
        <v>4125319</v>
      </c>
      <c r="AJ209" s="22">
        <v>3988255</v>
      </c>
      <c r="AK209" s="22">
        <v>256258</v>
      </c>
      <c r="AL209" s="22">
        <v>104020</v>
      </c>
      <c r="AM209" s="22">
        <v>3627977</v>
      </c>
      <c r="AN209" s="22">
        <v>0</v>
      </c>
    </row>
    <row r="210" spans="1:40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5183955</v>
      </c>
      <c r="F210" s="22">
        <v>0</v>
      </c>
      <c r="G210" s="22">
        <v>1806390</v>
      </c>
      <c r="H210" s="22">
        <v>2656888</v>
      </c>
      <c r="I210" s="22">
        <v>0</v>
      </c>
      <c r="J210" s="22">
        <v>0</v>
      </c>
      <c r="K210" s="22">
        <v>0</v>
      </c>
      <c r="L210" s="22">
        <v>0</v>
      </c>
      <c r="M210" s="22">
        <v>9647233</v>
      </c>
      <c r="N210" s="22">
        <v>6009</v>
      </c>
      <c r="O210" s="22">
        <v>1074820</v>
      </c>
      <c r="P210" s="22">
        <v>1405733</v>
      </c>
      <c r="Q210" s="22">
        <v>50819</v>
      </c>
      <c r="R210" s="22">
        <v>482477</v>
      </c>
      <c r="S210" s="22">
        <v>163406</v>
      </c>
      <c r="T210" s="22">
        <v>12830497</v>
      </c>
      <c r="U210" s="22">
        <v>3530471</v>
      </c>
      <c r="V210" s="22">
        <v>0</v>
      </c>
      <c r="W210" s="22">
        <v>898121</v>
      </c>
      <c r="X210" s="22">
        <v>890644</v>
      </c>
      <c r="Y210" s="22">
        <v>0</v>
      </c>
      <c r="Z210" s="22">
        <v>0</v>
      </c>
      <c r="AA210" s="22">
        <v>0</v>
      </c>
      <c r="AB210" s="22">
        <v>0</v>
      </c>
      <c r="AC210" s="22">
        <v>5319236</v>
      </c>
      <c r="AD210" s="22">
        <v>325178</v>
      </c>
      <c r="AE210" s="22">
        <v>899319</v>
      </c>
      <c r="AF210" s="22">
        <v>0</v>
      </c>
      <c r="AG210" s="22">
        <v>368856</v>
      </c>
      <c r="AH210" s="22">
        <v>127806</v>
      </c>
      <c r="AI210" s="22">
        <v>7040395</v>
      </c>
      <c r="AJ210" s="22">
        <v>5790102</v>
      </c>
      <c r="AK210" s="22">
        <v>0</v>
      </c>
      <c r="AL210" s="22">
        <v>516206</v>
      </c>
      <c r="AM210" s="22">
        <v>5273896</v>
      </c>
      <c r="AN210" s="22">
        <v>0</v>
      </c>
    </row>
    <row r="211" spans="1:40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4293073</v>
      </c>
      <c r="F211" s="22">
        <v>0</v>
      </c>
      <c r="G211" s="22">
        <v>2098624</v>
      </c>
      <c r="H211" s="22">
        <v>1528149</v>
      </c>
      <c r="I211" s="22">
        <v>0</v>
      </c>
      <c r="J211" s="22">
        <v>0</v>
      </c>
      <c r="K211" s="22">
        <v>0</v>
      </c>
      <c r="L211" s="22">
        <v>0</v>
      </c>
      <c r="M211" s="22">
        <v>7919846</v>
      </c>
      <c r="N211" s="22">
        <v>0</v>
      </c>
      <c r="O211" s="22">
        <v>125973</v>
      </c>
      <c r="P211" s="22">
        <v>406086</v>
      </c>
      <c r="Q211" s="22">
        <v>175319</v>
      </c>
      <c r="R211" s="22">
        <v>203191</v>
      </c>
      <c r="S211" s="22">
        <v>45377</v>
      </c>
      <c r="T211" s="22">
        <v>8875792</v>
      </c>
      <c r="U211" s="22">
        <v>2383184</v>
      </c>
      <c r="V211" s="22">
        <v>0</v>
      </c>
      <c r="W211" s="22">
        <v>948316</v>
      </c>
      <c r="X211" s="22">
        <v>550771</v>
      </c>
      <c r="Y211" s="22">
        <v>0</v>
      </c>
      <c r="Z211" s="22">
        <v>0</v>
      </c>
      <c r="AA211" s="22">
        <v>0</v>
      </c>
      <c r="AB211" s="22">
        <v>0</v>
      </c>
      <c r="AC211" s="22">
        <v>3882271</v>
      </c>
      <c r="AD211" s="22">
        <v>99693</v>
      </c>
      <c r="AE211" s="22">
        <v>116511</v>
      </c>
      <c r="AF211" s="22">
        <v>0</v>
      </c>
      <c r="AG211" s="22">
        <v>70869</v>
      </c>
      <c r="AH211" s="22">
        <v>37377</v>
      </c>
      <c r="AI211" s="22">
        <v>4206721</v>
      </c>
      <c r="AJ211" s="22">
        <v>4669071</v>
      </c>
      <c r="AK211" s="22">
        <v>0</v>
      </c>
      <c r="AL211" s="22">
        <v>0</v>
      </c>
      <c r="AM211" s="22">
        <v>4669071</v>
      </c>
      <c r="AN211" s="22"/>
    </row>
    <row r="212" spans="1:40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5696192</v>
      </c>
      <c r="F212" s="22">
        <v>0</v>
      </c>
      <c r="G212" s="22">
        <v>5744520</v>
      </c>
      <c r="H212" s="22">
        <v>11017463</v>
      </c>
      <c r="I212" s="22">
        <v>121138</v>
      </c>
      <c r="J212" s="22">
        <v>0</v>
      </c>
      <c r="K212" s="22">
        <v>0</v>
      </c>
      <c r="L212" s="22">
        <v>0</v>
      </c>
      <c r="M212" s="22">
        <v>22579313</v>
      </c>
      <c r="N212" s="22">
        <v>0</v>
      </c>
      <c r="O212" s="22">
        <v>9596466</v>
      </c>
      <c r="P212" s="22">
        <v>2252465</v>
      </c>
      <c r="Q212" s="22">
        <v>551513</v>
      </c>
      <c r="R212" s="22">
        <v>1005951</v>
      </c>
      <c r="S212" s="22">
        <v>587742</v>
      </c>
      <c r="T212" s="22">
        <v>36573450</v>
      </c>
      <c r="U212" s="22">
        <v>4498448</v>
      </c>
      <c r="V212" s="22">
        <v>0</v>
      </c>
      <c r="W212" s="22">
        <v>1522959</v>
      </c>
      <c r="X212" s="22">
        <v>1040579</v>
      </c>
      <c r="Y212" s="22">
        <v>24853</v>
      </c>
      <c r="Z212" s="22">
        <v>0</v>
      </c>
      <c r="AA212" s="22">
        <v>0</v>
      </c>
      <c r="AB212" s="22">
        <v>0</v>
      </c>
      <c r="AC212" s="22">
        <v>7086839</v>
      </c>
      <c r="AD212" s="22">
        <v>3007177</v>
      </c>
      <c r="AE212" s="22">
        <v>1781162</v>
      </c>
      <c r="AF212" s="22">
        <v>0</v>
      </c>
      <c r="AG212" s="22">
        <v>202826</v>
      </c>
      <c r="AH212" s="22">
        <v>367987</v>
      </c>
      <c r="AI212" s="22">
        <v>12445991</v>
      </c>
      <c r="AJ212" s="22">
        <v>24127459</v>
      </c>
      <c r="AK212" s="22">
        <v>2570985</v>
      </c>
      <c r="AL212" s="22">
        <v>1818361</v>
      </c>
      <c r="AM212" s="22">
        <v>19738113</v>
      </c>
      <c r="AN212" s="22">
        <v>0</v>
      </c>
    </row>
    <row r="213" spans="1:40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2460589</v>
      </c>
      <c r="F213" s="22">
        <v>0</v>
      </c>
      <c r="G213" s="22">
        <v>7155632</v>
      </c>
      <c r="H213" s="22">
        <v>774294</v>
      </c>
      <c r="I213" s="22">
        <v>0</v>
      </c>
      <c r="J213" s="22">
        <v>0</v>
      </c>
      <c r="K213" s="22">
        <v>1951</v>
      </c>
      <c r="L213" s="22">
        <v>0</v>
      </c>
      <c r="M213" s="22">
        <v>10392466</v>
      </c>
      <c r="N213" s="22">
        <v>0</v>
      </c>
      <c r="O213" s="22">
        <v>1097779</v>
      </c>
      <c r="P213" s="22">
        <v>831447</v>
      </c>
      <c r="Q213" s="22">
        <v>45390</v>
      </c>
      <c r="R213" s="22">
        <v>99720</v>
      </c>
      <c r="S213" s="22">
        <v>339428</v>
      </c>
      <c r="T213" s="22">
        <v>12806230</v>
      </c>
      <c r="U213" s="22">
        <v>1767072</v>
      </c>
      <c r="V213" s="22">
        <v>0</v>
      </c>
      <c r="W213" s="22">
        <v>2830420</v>
      </c>
      <c r="X213" s="22">
        <v>672716</v>
      </c>
      <c r="Y213" s="22">
        <v>0</v>
      </c>
      <c r="Z213" s="22">
        <v>0</v>
      </c>
      <c r="AA213" s="22">
        <v>0</v>
      </c>
      <c r="AB213" s="22">
        <v>0</v>
      </c>
      <c r="AC213" s="22">
        <v>5270208</v>
      </c>
      <c r="AD213" s="22">
        <v>625318</v>
      </c>
      <c r="AE213" s="22">
        <v>645261</v>
      </c>
      <c r="AF213" s="22">
        <v>0</v>
      </c>
      <c r="AG213" s="22">
        <v>50557</v>
      </c>
      <c r="AH213" s="22">
        <v>319411</v>
      </c>
      <c r="AI213" s="22">
        <v>6910755</v>
      </c>
      <c r="AJ213" s="22">
        <v>5895475</v>
      </c>
      <c r="AK213" s="22">
        <v>0</v>
      </c>
      <c r="AL213" s="22">
        <v>31038</v>
      </c>
      <c r="AM213" s="22">
        <v>5864437</v>
      </c>
      <c r="AN213" s="22"/>
    </row>
    <row r="214" spans="1:40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1845224</v>
      </c>
      <c r="F214" s="22">
        <v>0</v>
      </c>
      <c r="G214" s="22">
        <v>1060841</v>
      </c>
      <c r="H214" s="22">
        <v>1598134</v>
      </c>
      <c r="I214" s="22">
        <v>0</v>
      </c>
      <c r="J214" s="22">
        <v>0</v>
      </c>
      <c r="K214" s="22">
        <v>0</v>
      </c>
      <c r="L214" s="22">
        <v>0</v>
      </c>
      <c r="M214" s="22">
        <v>4504199</v>
      </c>
      <c r="N214" s="22">
        <v>0</v>
      </c>
      <c r="O214" s="22">
        <v>1587895</v>
      </c>
      <c r="P214" s="22">
        <v>554151</v>
      </c>
      <c r="Q214" s="22">
        <v>74327</v>
      </c>
      <c r="R214" s="22">
        <v>30898</v>
      </c>
      <c r="S214" s="22">
        <v>106431</v>
      </c>
      <c r="T214" s="22">
        <v>6857901</v>
      </c>
      <c r="U214" s="22">
        <v>609276</v>
      </c>
      <c r="V214" s="22">
        <v>0</v>
      </c>
      <c r="W214" s="22">
        <v>961874</v>
      </c>
      <c r="X214" s="22">
        <v>518236</v>
      </c>
      <c r="Y214" s="22">
        <v>0</v>
      </c>
      <c r="Z214" s="22">
        <v>0</v>
      </c>
      <c r="AA214" s="22">
        <v>0</v>
      </c>
      <c r="AB214" s="22">
        <v>0</v>
      </c>
      <c r="AC214" s="22">
        <v>2089386</v>
      </c>
      <c r="AD214" s="22">
        <v>1109998</v>
      </c>
      <c r="AE214" s="22">
        <v>441706</v>
      </c>
      <c r="AF214" s="22">
        <v>0</v>
      </c>
      <c r="AG214" s="22">
        <v>28798</v>
      </c>
      <c r="AH214" s="22">
        <v>100431</v>
      </c>
      <c r="AI214" s="22">
        <v>3770319</v>
      </c>
      <c r="AJ214" s="22">
        <v>3087582</v>
      </c>
      <c r="AK214" s="22">
        <v>0</v>
      </c>
      <c r="AL214" s="22">
        <v>0</v>
      </c>
      <c r="AM214" s="22">
        <v>3087582</v>
      </c>
      <c r="AN214" s="22">
        <v>0</v>
      </c>
    </row>
    <row r="215" spans="1:40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3746765</v>
      </c>
      <c r="F215" s="22">
        <v>0</v>
      </c>
      <c r="G215" s="22">
        <v>4179344</v>
      </c>
      <c r="H215" s="22">
        <v>1343707</v>
      </c>
      <c r="I215" s="22">
        <v>0</v>
      </c>
      <c r="J215" s="22">
        <v>0</v>
      </c>
      <c r="K215" s="22">
        <v>0</v>
      </c>
      <c r="L215" s="22">
        <v>0</v>
      </c>
      <c r="M215" s="22">
        <v>9269816</v>
      </c>
      <c r="N215" s="22">
        <v>38953</v>
      </c>
      <c r="O215" s="22">
        <v>609314</v>
      </c>
      <c r="P215" s="22">
        <v>382081</v>
      </c>
      <c r="Q215" s="22">
        <v>111940</v>
      </c>
      <c r="R215" s="22">
        <v>90257</v>
      </c>
      <c r="S215" s="22">
        <v>65867</v>
      </c>
      <c r="T215" s="22">
        <v>10568228</v>
      </c>
      <c r="U215" s="22">
        <v>755777</v>
      </c>
      <c r="V215" s="22">
        <v>0</v>
      </c>
      <c r="W215" s="22">
        <v>1537497</v>
      </c>
      <c r="X215" s="22">
        <v>1026230</v>
      </c>
      <c r="Y215" s="22">
        <v>0</v>
      </c>
      <c r="Z215" s="22">
        <v>0</v>
      </c>
      <c r="AA215" s="22">
        <v>0</v>
      </c>
      <c r="AB215" s="22">
        <v>0</v>
      </c>
      <c r="AC215" s="22">
        <v>3319504</v>
      </c>
      <c r="AD215" s="22">
        <v>136123</v>
      </c>
      <c r="AE215" s="22">
        <v>249426</v>
      </c>
      <c r="AF215" s="22">
        <v>0</v>
      </c>
      <c r="AG215" s="22">
        <v>66173</v>
      </c>
      <c r="AH215" s="22">
        <v>41562</v>
      </c>
      <c r="AI215" s="22">
        <v>3812788</v>
      </c>
      <c r="AJ215" s="22">
        <v>6755440</v>
      </c>
      <c r="AK215" s="22">
        <v>235200</v>
      </c>
      <c r="AL215" s="22">
        <v>0</v>
      </c>
      <c r="AM215" s="22">
        <v>6520240</v>
      </c>
      <c r="AN215" s="22">
        <v>0</v>
      </c>
    </row>
    <row r="216" spans="1:40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2302325</v>
      </c>
      <c r="F216" s="22">
        <v>0</v>
      </c>
      <c r="G216" s="22">
        <v>0</v>
      </c>
      <c r="H216" s="22">
        <v>2238488</v>
      </c>
      <c r="I216" s="22">
        <v>0</v>
      </c>
      <c r="J216" s="22">
        <v>0</v>
      </c>
      <c r="K216" s="22">
        <v>0</v>
      </c>
      <c r="L216" s="22">
        <v>0</v>
      </c>
      <c r="M216" s="22">
        <v>4540813</v>
      </c>
      <c r="N216" s="22">
        <v>0</v>
      </c>
      <c r="O216" s="22">
        <v>504789</v>
      </c>
      <c r="P216" s="22">
        <v>230160</v>
      </c>
      <c r="Q216" s="22">
        <v>23276</v>
      </c>
      <c r="R216" s="22">
        <v>87046</v>
      </c>
      <c r="S216" s="22">
        <v>0</v>
      </c>
      <c r="T216" s="22">
        <v>5386084</v>
      </c>
      <c r="U216" s="22">
        <v>1044367</v>
      </c>
      <c r="V216" s="22">
        <v>0</v>
      </c>
      <c r="W216" s="22">
        <v>0</v>
      </c>
      <c r="X216" s="22">
        <v>854492</v>
      </c>
      <c r="Y216" s="22">
        <v>0</v>
      </c>
      <c r="Z216" s="22">
        <v>0</v>
      </c>
      <c r="AA216" s="22">
        <v>0</v>
      </c>
      <c r="AB216" s="22">
        <v>0</v>
      </c>
      <c r="AC216" s="22">
        <v>1898859</v>
      </c>
      <c r="AD216" s="22">
        <v>170556</v>
      </c>
      <c r="AE216" s="22">
        <v>164111</v>
      </c>
      <c r="AF216" s="22">
        <v>0</v>
      </c>
      <c r="AG216" s="22">
        <v>28672</v>
      </c>
      <c r="AH216" s="22">
        <v>0</v>
      </c>
      <c r="AI216" s="22">
        <v>2262198</v>
      </c>
      <c r="AJ216" s="22">
        <v>3123886</v>
      </c>
      <c r="AK216" s="22">
        <v>0</v>
      </c>
      <c r="AL216" s="22">
        <v>0</v>
      </c>
      <c r="AM216" s="22">
        <v>3123886</v>
      </c>
      <c r="AN216" s="22">
        <v>0</v>
      </c>
    </row>
    <row r="217" spans="1:40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4716072</v>
      </c>
      <c r="F217" s="22">
        <v>0</v>
      </c>
      <c r="G217" s="22">
        <v>2822369</v>
      </c>
      <c r="H217" s="22">
        <v>2379079</v>
      </c>
      <c r="I217" s="22">
        <v>288275</v>
      </c>
      <c r="J217" s="22">
        <v>1210000</v>
      </c>
      <c r="K217" s="22">
        <v>0</v>
      </c>
      <c r="L217" s="22">
        <v>0</v>
      </c>
      <c r="M217" s="22">
        <v>11415795</v>
      </c>
      <c r="N217" s="22">
        <v>34108</v>
      </c>
      <c r="O217" s="22">
        <v>1585347</v>
      </c>
      <c r="P217" s="22">
        <v>1122797</v>
      </c>
      <c r="Q217" s="22">
        <v>422366</v>
      </c>
      <c r="R217" s="22">
        <v>1300165</v>
      </c>
      <c r="S217" s="22">
        <v>137594</v>
      </c>
      <c r="T217" s="22">
        <v>16018172</v>
      </c>
      <c r="U217" s="22">
        <v>2840824</v>
      </c>
      <c r="V217" s="22">
        <v>0</v>
      </c>
      <c r="W217" s="22">
        <v>1222998</v>
      </c>
      <c r="X217" s="22">
        <v>1164651</v>
      </c>
      <c r="Y217" s="22">
        <v>59547</v>
      </c>
      <c r="Z217" s="22">
        <v>84700</v>
      </c>
      <c r="AA217" s="22">
        <v>0</v>
      </c>
      <c r="AB217" s="22">
        <v>0</v>
      </c>
      <c r="AC217" s="22">
        <v>5372720</v>
      </c>
      <c r="AD217" s="22">
        <v>653674</v>
      </c>
      <c r="AE217" s="22">
        <v>650182</v>
      </c>
      <c r="AF217" s="22">
        <v>0</v>
      </c>
      <c r="AG217" s="22">
        <v>1025205</v>
      </c>
      <c r="AH217" s="22">
        <v>116998</v>
      </c>
      <c r="AI217" s="22">
        <v>7818779</v>
      </c>
      <c r="AJ217" s="22">
        <v>8199393</v>
      </c>
      <c r="AK217" s="22">
        <v>161750</v>
      </c>
      <c r="AL217" s="22">
        <v>0</v>
      </c>
      <c r="AM217" s="22">
        <v>8037643</v>
      </c>
      <c r="AN217" s="22">
        <v>0</v>
      </c>
    </row>
    <row r="218" spans="1:40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1665603</v>
      </c>
      <c r="F218" s="22">
        <v>0</v>
      </c>
      <c r="G218" s="22">
        <v>2657573</v>
      </c>
      <c r="H218" s="22">
        <v>1350505</v>
      </c>
      <c r="I218" s="22">
        <v>0</v>
      </c>
      <c r="J218" s="22">
        <v>0</v>
      </c>
      <c r="K218" s="22">
        <v>0</v>
      </c>
      <c r="L218" s="22">
        <v>0</v>
      </c>
      <c r="M218" s="22">
        <v>5673681</v>
      </c>
      <c r="N218" s="22">
        <v>0</v>
      </c>
      <c r="O218" s="22">
        <v>245102</v>
      </c>
      <c r="P218" s="22">
        <v>231958</v>
      </c>
      <c r="Q218" s="22">
        <v>7480</v>
      </c>
      <c r="R218" s="22">
        <v>53683</v>
      </c>
      <c r="S218" s="22">
        <v>474075</v>
      </c>
      <c r="T218" s="22">
        <v>6685979</v>
      </c>
      <c r="U218" s="22">
        <v>1048248</v>
      </c>
      <c r="V218" s="22">
        <v>0</v>
      </c>
      <c r="W218" s="22">
        <v>570845</v>
      </c>
      <c r="X218" s="22">
        <v>251387</v>
      </c>
      <c r="Y218" s="22">
        <v>0</v>
      </c>
      <c r="Z218" s="22">
        <v>0</v>
      </c>
      <c r="AA218" s="22">
        <v>0</v>
      </c>
      <c r="AB218" s="22">
        <v>0</v>
      </c>
      <c r="AC218" s="22">
        <v>1870480</v>
      </c>
      <c r="AD218" s="22">
        <v>149563</v>
      </c>
      <c r="AE218" s="22">
        <v>188330</v>
      </c>
      <c r="AF218" s="22">
        <v>0</v>
      </c>
      <c r="AG218" s="22">
        <v>46113</v>
      </c>
      <c r="AH218" s="22">
        <v>282063</v>
      </c>
      <c r="AI218" s="22">
        <v>2536549</v>
      </c>
      <c r="AJ218" s="22">
        <v>4149430</v>
      </c>
      <c r="AK218" s="22">
        <v>73061</v>
      </c>
      <c r="AL218" s="22">
        <v>18374</v>
      </c>
      <c r="AM218" s="22">
        <v>4057995</v>
      </c>
      <c r="AN218" s="22">
        <v>0</v>
      </c>
    </row>
    <row r="219" spans="1:40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7697791</v>
      </c>
      <c r="F219" s="22">
        <v>0</v>
      </c>
      <c r="G219" s="22">
        <v>2684260</v>
      </c>
      <c r="H219" s="22">
        <v>5860713</v>
      </c>
      <c r="I219" s="22">
        <v>983112</v>
      </c>
      <c r="J219" s="22">
        <v>0</v>
      </c>
      <c r="K219" s="22">
        <v>0</v>
      </c>
      <c r="L219" s="22">
        <v>0</v>
      </c>
      <c r="M219" s="22">
        <v>17225876</v>
      </c>
      <c r="N219" s="22">
        <v>170679</v>
      </c>
      <c r="O219" s="22">
        <v>5164177</v>
      </c>
      <c r="P219" s="22">
        <v>1086853</v>
      </c>
      <c r="Q219" s="22">
        <v>1086014</v>
      </c>
      <c r="R219" s="22">
        <v>1701357</v>
      </c>
      <c r="S219" s="22">
        <v>1043489</v>
      </c>
      <c r="T219" s="22">
        <v>27478445</v>
      </c>
      <c r="U219" s="22">
        <v>4168077</v>
      </c>
      <c r="V219" s="22">
        <v>0</v>
      </c>
      <c r="W219" s="22">
        <v>1225436</v>
      </c>
      <c r="X219" s="22">
        <v>2834139</v>
      </c>
      <c r="Y219" s="22">
        <v>159422</v>
      </c>
      <c r="Z219" s="22">
        <v>0</v>
      </c>
      <c r="AA219" s="22">
        <v>0</v>
      </c>
      <c r="AB219" s="22">
        <v>0</v>
      </c>
      <c r="AC219" s="22">
        <v>8387074</v>
      </c>
      <c r="AD219" s="22">
        <v>1077291</v>
      </c>
      <c r="AE219" s="22">
        <v>717274</v>
      </c>
      <c r="AF219" s="22">
        <v>768889</v>
      </c>
      <c r="AG219" s="22">
        <v>585519</v>
      </c>
      <c r="AH219" s="22">
        <v>0</v>
      </c>
      <c r="AI219" s="22">
        <v>11536047</v>
      </c>
      <c r="AJ219" s="22">
        <v>15942398</v>
      </c>
      <c r="AK219" s="22">
        <v>0</v>
      </c>
      <c r="AL219" s="22">
        <v>0</v>
      </c>
      <c r="AM219" s="22">
        <v>15942398</v>
      </c>
      <c r="AN219" s="22">
        <v>0</v>
      </c>
    </row>
    <row r="220" spans="1:40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951261</v>
      </c>
      <c r="F220" s="22">
        <v>0</v>
      </c>
      <c r="G220" s="22">
        <v>1558887</v>
      </c>
      <c r="H220" s="22">
        <v>2243073</v>
      </c>
      <c r="I220" s="22">
        <v>0</v>
      </c>
      <c r="J220" s="22">
        <v>0</v>
      </c>
      <c r="K220" s="22">
        <v>0</v>
      </c>
      <c r="L220" s="22">
        <v>0</v>
      </c>
      <c r="M220" s="22">
        <v>4753221</v>
      </c>
      <c r="N220" s="22">
        <v>0</v>
      </c>
      <c r="O220" s="22">
        <v>138321</v>
      </c>
      <c r="P220" s="22">
        <v>166533</v>
      </c>
      <c r="Q220" s="22">
        <v>55321</v>
      </c>
      <c r="R220" s="22">
        <v>108280</v>
      </c>
      <c r="S220" s="22">
        <v>0</v>
      </c>
      <c r="T220" s="22">
        <v>5221676</v>
      </c>
      <c r="U220" s="22">
        <v>507789</v>
      </c>
      <c r="V220" s="22">
        <v>0</v>
      </c>
      <c r="W220" s="22">
        <v>372723</v>
      </c>
      <c r="X220" s="22">
        <v>620195</v>
      </c>
      <c r="Y220" s="22">
        <v>0</v>
      </c>
      <c r="Z220" s="22">
        <v>0</v>
      </c>
      <c r="AA220" s="22">
        <v>0</v>
      </c>
      <c r="AB220" s="22">
        <v>0</v>
      </c>
      <c r="AC220" s="22">
        <v>1500707</v>
      </c>
      <c r="AD220" s="22">
        <v>119023</v>
      </c>
      <c r="AE220" s="22">
        <v>128496</v>
      </c>
      <c r="AF220" s="22">
        <v>0</v>
      </c>
      <c r="AG220" s="22">
        <v>43078</v>
      </c>
      <c r="AH220" s="22">
        <v>0</v>
      </c>
      <c r="AI220" s="22">
        <v>1791304</v>
      </c>
      <c r="AJ220" s="22">
        <v>3430372</v>
      </c>
      <c r="AK220" s="22">
        <v>0</v>
      </c>
      <c r="AL220" s="22">
        <v>0</v>
      </c>
      <c r="AM220" s="22">
        <v>3430372</v>
      </c>
      <c r="AN220" s="22">
        <v>0</v>
      </c>
    </row>
    <row r="221" spans="1:40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2573198</v>
      </c>
      <c r="F221" s="22">
        <v>0</v>
      </c>
      <c r="G221" s="22">
        <v>2270724</v>
      </c>
      <c r="H221" s="22">
        <v>481407</v>
      </c>
      <c r="I221" s="22">
        <v>193052</v>
      </c>
      <c r="J221" s="22">
        <v>0</v>
      </c>
      <c r="K221" s="22">
        <v>0</v>
      </c>
      <c r="L221" s="22">
        <v>0</v>
      </c>
      <c r="M221" s="22">
        <v>5518381</v>
      </c>
      <c r="N221" s="22">
        <v>156871</v>
      </c>
      <c r="O221" s="22">
        <v>2769599</v>
      </c>
      <c r="P221" s="22">
        <v>1145429</v>
      </c>
      <c r="Q221" s="22">
        <v>140000</v>
      </c>
      <c r="R221" s="22">
        <v>170697</v>
      </c>
      <c r="S221" s="22">
        <v>364225</v>
      </c>
      <c r="T221" s="22">
        <v>10265202</v>
      </c>
      <c r="U221" s="22">
        <v>1450340</v>
      </c>
      <c r="V221" s="22">
        <v>0</v>
      </c>
      <c r="W221" s="22">
        <v>1087951</v>
      </c>
      <c r="X221" s="22">
        <v>193050</v>
      </c>
      <c r="Y221" s="22">
        <v>103537</v>
      </c>
      <c r="Z221" s="22">
        <v>0</v>
      </c>
      <c r="AA221" s="22">
        <v>0</v>
      </c>
      <c r="AB221" s="22">
        <v>0</v>
      </c>
      <c r="AC221" s="22">
        <v>2834878</v>
      </c>
      <c r="AD221" s="22">
        <v>756851</v>
      </c>
      <c r="AE221" s="22">
        <v>567000</v>
      </c>
      <c r="AF221" s="22">
        <v>0</v>
      </c>
      <c r="AG221" s="22">
        <v>135781</v>
      </c>
      <c r="AH221" s="22">
        <v>238769</v>
      </c>
      <c r="AI221" s="22">
        <v>4533279</v>
      </c>
      <c r="AJ221" s="22">
        <v>5731923</v>
      </c>
      <c r="AK221" s="22">
        <v>10000</v>
      </c>
      <c r="AL221" s="22">
        <v>0</v>
      </c>
      <c r="AM221" s="22">
        <v>5721923</v>
      </c>
      <c r="AN221" s="22">
        <v>0</v>
      </c>
    </row>
    <row r="222" spans="1:40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2100345</v>
      </c>
      <c r="F222" s="22">
        <v>0</v>
      </c>
      <c r="G222" s="22">
        <v>667336</v>
      </c>
      <c r="H222" s="22">
        <v>1158589</v>
      </c>
      <c r="I222" s="22">
        <v>0</v>
      </c>
      <c r="J222" s="22">
        <v>0</v>
      </c>
      <c r="K222" s="22">
        <v>0</v>
      </c>
      <c r="L222" s="22">
        <v>0</v>
      </c>
      <c r="M222" s="22">
        <v>3926270</v>
      </c>
      <c r="N222" s="22">
        <v>2194677</v>
      </c>
      <c r="O222" s="22">
        <v>849115</v>
      </c>
      <c r="P222" s="22">
        <v>369373</v>
      </c>
      <c r="Q222" s="22">
        <v>192782</v>
      </c>
      <c r="R222" s="22">
        <v>150506</v>
      </c>
      <c r="S222" s="22">
        <v>128121</v>
      </c>
      <c r="T222" s="22">
        <v>7810844</v>
      </c>
      <c r="U222" s="22">
        <v>1515602</v>
      </c>
      <c r="V222" s="22">
        <v>0</v>
      </c>
      <c r="W222" s="22">
        <v>287973</v>
      </c>
      <c r="X222" s="22">
        <v>614299</v>
      </c>
      <c r="Y222" s="22">
        <v>0</v>
      </c>
      <c r="Z222" s="22">
        <v>0</v>
      </c>
      <c r="AA222" s="22">
        <v>0</v>
      </c>
      <c r="AB222" s="22">
        <v>0</v>
      </c>
      <c r="AC222" s="22">
        <v>2417874</v>
      </c>
      <c r="AD222" s="22">
        <v>156509</v>
      </c>
      <c r="AE222" s="22">
        <v>147550</v>
      </c>
      <c r="AF222" s="22">
        <v>0</v>
      </c>
      <c r="AG222" s="22">
        <v>136996</v>
      </c>
      <c r="AH222" s="22">
        <v>115120</v>
      </c>
      <c r="AI222" s="22">
        <v>2974049</v>
      </c>
      <c r="AJ222" s="22">
        <v>4836795</v>
      </c>
      <c r="AK222" s="22">
        <v>0</v>
      </c>
      <c r="AL222" s="22">
        <v>28841</v>
      </c>
      <c r="AM222" s="22">
        <v>4807954</v>
      </c>
      <c r="AN222" s="22">
        <v>0</v>
      </c>
    </row>
    <row r="223" spans="1:40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4837151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4837151</v>
      </c>
      <c r="N223" s="22">
        <v>0</v>
      </c>
      <c r="O223" s="22">
        <v>1394483</v>
      </c>
      <c r="P223" s="22">
        <v>538169</v>
      </c>
      <c r="Q223" s="22">
        <v>40907</v>
      </c>
      <c r="R223" s="22">
        <v>490412</v>
      </c>
      <c r="S223" s="22">
        <v>159723</v>
      </c>
      <c r="T223" s="22">
        <v>7460845</v>
      </c>
      <c r="U223" s="22">
        <v>0</v>
      </c>
      <c r="V223" s="22">
        <v>0</v>
      </c>
      <c r="W223" s="22">
        <v>1885860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1885860</v>
      </c>
      <c r="AD223" s="22">
        <v>376815</v>
      </c>
      <c r="AE223" s="22">
        <v>406852</v>
      </c>
      <c r="AF223" s="22">
        <v>0</v>
      </c>
      <c r="AG223" s="22">
        <v>165730</v>
      </c>
      <c r="AH223" s="22">
        <v>159723</v>
      </c>
      <c r="AI223" s="22">
        <v>2994980</v>
      </c>
      <c r="AJ223" s="22">
        <v>4465865</v>
      </c>
      <c r="AK223" s="22">
        <v>0</v>
      </c>
      <c r="AL223" s="22">
        <v>0</v>
      </c>
      <c r="AM223" s="22">
        <v>4465865</v>
      </c>
      <c r="AN223" s="22">
        <v>0</v>
      </c>
    </row>
    <row r="224" spans="1:40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6577361</v>
      </c>
      <c r="F224" s="22">
        <v>0</v>
      </c>
      <c r="G224" s="22">
        <v>9409743</v>
      </c>
      <c r="H224" s="22">
        <v>1325493</v>
      </c>
      <c r="I224" s="22">
        <v>0</v>
      </c>
      <c r="J224" s="22">
        <v>0</v>
      </c>
      <c r="K224" s="22">
        <v>0</v>
      </c>
      <c r="L224" s="22">
        <v>0</v>
      </c>
      <c r="M224" s="22">
        <v>17312597</v>
      </c>
      <c r="N224" s="22">
        <v>0</v>
      </c>
      <c r="O224" s="22">
        <v>4066540</v>
      </c>
      <c r="P224" s="22">
        <v>1518674</v>
      </c>
      <c r="Q224" s="22">
        <v>118578</v>
      </c>
      <c r="R224" s="22">
        <v>0</v>
      </c>
      <c r="S224" s="22">
        <v>167902</v>
      </c>
      <c r="T224" s="22">
        <v>23184291</v>
      </c>
      <c r="U224" s="22">
        <v>2267897</v>
      </c>
      <c r="V224" s="22">
        <v>0</v>
      </c>
      <c r="W224" s="22">
        <v>1381528</v>
      </c>
      <c r="X224" s="22">
        <v>478925</v>
      </c>
      <c r="Y224" s="22">
        <v>0</v>
      </c>
      <c r="Z224" s="22">
        <v>0</v>
      </c>
      <c r="AA224" s="22">
        <v>0</v>
      </c>
      <c r="AB224" s="22">
        <v>0</v>
      </c>
      <c r="AC224" s="22">
        <v>4128350</v>
      </c>
      <c r="AD224" s="22">
        <v>1202850</v>
      </c>
      <c r="AE224" s="22">
        <v>750733</v>
      </c>
      <c r="AF224" s="22">
        <v>0</v>
      </c>
      <c r="AG224" s="22">
        <v>0</v>
      </c>
      <c r="AH224" s="22">
        <v>77269</v>
      </c>
      <c r="AI224" s="22">
        <v>6159202</v>
      </c>
      <c r="AJ224" s="22">
        <v>17025089</v>
      </c>
      <c r="AK224" s="22">
        <v>705455</v>
      </c>
      <c r="AL224" s="22">
        <v>0</v>
      </c>
      <c r="AM224" s="22">
        <v>16319634</v>
      </c>
      <c r="AN224" s="22"/>
    </row>
    <row r="225" spans="1:40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7177618</v>
      </c>
      <c r="F225" s="22">
        <v>0</v>
      </c>
      <c r="G225" s="22">
        <v>6111767</v>
      </c>
      <c r="H225" s="22">
        <v>3110444</v>
      </c>
      <c r="I225" s="22">
        <v>0</v>
      </c>
      <c r="J225" s="22">
        <v>0</v>
      </c>
      <c r="K225" s="22">
        <v>0</v>
      </c>
      <c r="L225" s="22">
        <v>583605</v>
      </c>
      <c r="M225" s="22">
        <v>16983434</v>
      </c>
      <c r="N225" s="22">
        <v>1871512</v>
      </c>
      <c r="O225" s="22">
        <v>7286592</v>
      </c>
      <c r="P225" s="22">
        <v>1901052</v>
      </c>
      <c r="Q225" s="22">
        <v>375263</v>
      </c>
      <c r="R225" s="22">
        <v>1106186</v>
      </c>
      <c r="S225" s="22">
        <v>156078</v>
      </c>
      <c r="T225" s="22">
        <v>29680117</v>
      </c>
      <c r="U225" s="22">
        <v>4526352</v>
      </c>
      <c r="V225" s="22">
        <v>0</v>
      </c>
      <c r="W225" s="22">
        <v>1533335</v>
      </c>
      <c r="X225" s="22">
        <v>1056579</v>
      </c>
      <c r="Y225" s="22">
        <v>0</v>
      </c>
      <c r="Z225" s="22">
        <v>0</v>
      </c>
      <c r="AA225" s="22">
        <v>0</v>
      </c>
      <c r="AB225" s="22">
        <v>271397</v>
      </c>
      <c r="AC225" s="22">
        <v>7387663</v>
      </c>
      <c r="AD225" s="22">
        <v>3364969</v>
      </c>
      <c r="AE225" s="22">
        <v>1196532</v>
      </c>
      <c r="AF225" s="22">
        <v>0</v>
      </c>
      <c r="AG225" s="22">
        <v>632678</v>
      </c>
      <c r="AH225" s="22">
        <v>145561</v>
      </c>
      <c r="AI225" s="22">
        <v>12727403</v>
      </c>
      <c r="AJ225" s="22">
        <v>16952714</v>
      </c>
      <c r="AK225" s="22">
        <v>491544</v>
      </c>
      <c r="AL225" s="22">
        <v>0</v>
      </c>
      <c r="AM225" s="22">
        <v>16461170</v>
      </c>
      <c r="AN225" s="22">
        <v>0</v>
      </c>
    </row>
    <row r="226" spans="1:40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3813306</v>
      </c>
      <c r="F226" s="22">
        <v>0</v>
      </c>
      <c r="G226" s="22">
        <v>1025389</v>
      </c>
      <c r="H226" s="22">
        <v>1129538</v>
      </c>
      <c r="I226" s="22">
        <v>581541</v>
      </c>
      <c r="J226" s="22">
        <v>0</v>
      </c>
      <c r="K226" s="22">
        <v>0</v>
      </c>
      <c r="L226" s="22">
        <v>0</v>
      </c>
      <c r="M226" s="22">
        <v>6549774</v>
      </c>
      <c r="N226" s="22">
        <v>0</v>
      </c>
      <c r="O226" s="22">
        <v>1935629</v>
      </c>
      <c r="P226" s="22">
        <v>384927</v>
      </c>
      <c r="Q226" s="22">
        <v>53980</v>
      </c>
      <c r="R226" s="22">
        <v>245557</v>
      </c>
      <c r="S226" s="22">
        <v>29506</v>
      </c>
      <c r="T226" s="22">
        <v>9199373</v>
      </c>
      <c r="U226" s="22">
        <v>2610161</v>
      </c>
      <c r="V226" s="22">
        <v>0</v>
      </c>
      <c r="W226" s="22">
        <v>832647</v>
      </c>
      <c r="X226" s="22">
        <v>668114</v>
      </c>
      <c r="Y226" s="22">
        <v>162390</v>
      </c>
      <c r="Z226" s="22">
        <v>0</v>
      </c>
      <c r="AA226" s="22">
        <v>0</v>
      </c>
      <c r="AB226" s="22">
        <v>0</v>
      </c>
      <c r="AC226" s="22">
        <v>4273312</v>
      </c>
      <c r="AD226" s="22">
        <v>757106</v>
      </c>
      <c r="AE226" s="22">
        <v>154732</v>
      </c>
      <c r="AF226" s="22">
        <v>0</v>
      </c>
      <c r="AG226" s="22">
        <v>85350</v>
      </c>
      <c r="AH226" s="22">
        <v>26609</v>
      </c>
      <c r="AI226" s="22">
        <v>5297109</v>
      </c>
      <c r="AJ226" s="22">
        <v>3902264</v>
      </c>
      <c r="AK226" s="22">
        <v>18407</v>
      </c>
      <c r="AL226" s="22">
        <v>0</v>
      </c>
      <c r="AM226" s="22">
        <v>3883857</v>
      </c>
      <c r="AN226" s="22"/>
    </row>
    <row r="227" spans="1:40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7470963</v>
      </c>
      <c r="F227" s="22">
        <v>0</v>
      </c>
      <c r="G227" s="22">
        <v>5863783</v>
      </c>
      <c r="H227" s="22">
        <v>2771203</v>
      </c>
      <c r="I227" s="22">
        <v>883137</v>
      </c>
      <c r="J227" s="22">
        <v>0</v>
      </c>
      <c r="K227" s="22">
        <v>0</v>
      </c>
      <c r="L227" s="22">
        <v>0</v>
      </c>
      <c r="M227" s="22">
        <v>16989086</v>
      </c>
      <c r="N227" s="22">
        <v>664328</v>
      </c>
      <c r="O227" s="22">
        <v>2268328</v>
      </c>
      <c r="P227" s="22">
        <v>667489</v>
      </c>
      <c r="Q227" s="22">
        <v>510680</v>
      </c>
      <c r="R227" s="22">
        <v>621174</v>
      </c>
      <c r="S227" s="22">
        <v>481932</v>
      </c>
      <c r="T227" s="22">
        <v>22203017</v>
      </c>
      <c r="U227" s="22">
        <v>2266686</v>
      </c>
      <c r="V227" s="22">
        <v>0</v>
      </c>
      <c r="W227" s="22">
        <v>1948467</v>
      </c>
      <c r="X227" s="22">
        <v>846267</v>
      </c>
      <c r="Y227" s="22">
        <v>0</v>
      </c>
      <c r="Z227" s="22">
        <v>0</v>
      </c>
      <c r="AA227" s="22">
        <v>0</v>
      </c>
      <c r="AB227" s="22">
        <v>0</v>
      </c>
      <c r="AC227" s="22">
        <v>5061420</v>
      </c>
      <c r="AD227" s="22">
        <v>893714</v>
      </c>
      <c r="AE227" s="22">
        <v>386281</v>
      </c>
      <c r="AF227" s="22">
        <v>0</v>
      </c>
      <c r="AG227" s="22">
        <v>230899</v>
      </c>
      <c r="AH227" s="22">
        <v>363041</v>
      </c>
      <c r="AI227" s="22">
        <v>6935355</v>
      </c>
      <c r="AJ227" s="22">
        <v>15267662</v>
      </c>
      <c r="AK227" s="22">
        <v>0</v>
      </c>
      <c r="AL227" s="22">
        <v>0</v>
      </c>
      <c r="AM227" s="22">
        <v>15267662</v>
      </c>
      <c r="AN227" s="22"/>
    </row>
    <row r="228" spans="1:40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1718226</v>
      </c>
      <c r="F228" s="22">
        <v>0</v>
      </c>
      <c r="G228" s="22">
        <v>2969921</v>
      </c>
      <c r="H228" s="22">
        <v>2666515</v>
      </c>
      <c r="I228" s="22">
        <v>0</v>
      </c>
      <c r="J228" s="22">
        <v>0</v>
      </c>
      <c r="K228" s="22">
        <v>0</v>
      </c>
      <c r="L228" s="22">
        <v>0</v>
      </c>
      <c r="M228" s="22">
        <v>7354662</v>
      </c>
      <c r="N228" s="22">
        <v>19893</v>
      </c>
      <c r="O228" s="22">
        <v>1005849</v>
      </c>
      <c r="P228" s="22">
        <v>478003</v>
      </c>
      <c r="Q228" s="22">
        <v>97757</v>
      </c>
      <c r="R228" s="22">
        <v>322566</v>
      </c>
      <c r="S228" s="22">
        <v>0</v>
      </c>
      <c r="T228" s="22">
        <v>9278730</v>
      </c>
      <c r="U228" s="22">
        <v>1124232</v>
      </c>
      <c r="V228" s="22">
        <v>0</v>
      </c>
      <c r="W228" s="22">
        <v>1345422</v>
      </c>
      <c r="X228" s="22">
        <v>2263355</v>
      </c>
      <c r="Y228" s="22">
        <v>0</v>
      </c>
      <c r="Z228" s="22">
        <v>0</v>
      </c>
      <c r="AA228" s="22">
        <v>0</v>
      </c>
      <c r="AB228" s="22">
        <v>0</v>
      </c>
      <c r="AC228" s="22">
        <v>4733009</v>
      </c>
      <c r="AD228" s="22">
        <v>604469</v>
      </c>
      <c r="AE228" s="22">
        <v>364280</v>
      </c>
      <c r="AF228" s="22">
        <v>0</v>
      </c>
      <c r="AG228" s="22">
        <v>122728</v>
      </c>
      <c r="AH228" s="22">
        <v>0</v>
      </c>
      <c r="AI228" s="22">
        <v>5824486</v>
      </c>
      <c r="AJ228" s="22">
        <v>3454244</v>
      </c>
      <c r="AK228" s="22">
        <v>0</v>
      </c>
      <c r="AL228" s="22">
        <v>0</v>
      </c>
      <c r="AM228" s="22">
        <v>3454244</v>
      </c>
      <c r="AN228" s="22">
        <v>0</v>
      </c>
    </row>
    <row r="229" spans="1:40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1631911</v>
      </c>
      <c r="F229" s="22">
        <v>0</v>
      </c>
      <c r="G229" s="22">
        <v>1033712</v>
      </c>
      <c r="H229" s="22">
        <v>372274</v>
      </c>
      <c r="I229" s="22">
        <v>0</v>
      </c>
      <c r="J229" s="22">
        <v>0</v>
      </c>
      <c r="K229" s="22">
        <v>0</v>
      </c>
      <c r="L229" s="22">
        <v>73870</v>
      </c>
      <c r="M229" s="22">
        <v>3111767</v>
      </c>
      <c r="N229" s="22">
        <v>0</v>
      </c>
      <c r="O229" s="22">
        <v>1148387</v>
      </c>
      <c r="P229" s="22">
        <v>404140</v>
      </c>
      <c r="Q229" s="22">
        <v>52317</v>
      </c>
      <c r="R229" s="22">
        <v>51895</v>
      </c>
      <c r="S229" s="22">
        <v>79491</v>
      </c>
      <c r="T229" s="22">
        <v>4847997</v>
      </c>
      <c r="U229" s="22">
        <v>728640</v>
      </c>
      <c r="V229" s="22">
        <v>0</v>
      </c>
      <c r="W229" s="22">
        <v>587533</v>
      </c>
      <c r="X229" s="22">
        <v>51700</v>
      </c>
      <c r="Y229" s="22">
        <v>0</v>
      </c>
      <c r="Z229" s="22">
        <v>0</v>
      </c>
      <c r="AA229" s="22">
        <v>0</v>
      </c>
      <c r="AB229" s="22">
        <v>43625</v>
      </c>
      <c r="AC229" s="22">
        <v>1411498</v>
      </c>
      <c r="AD229" s="22">
        <v>575211</v>
      </c>
      <c r="AE229" s="22">
        <v>179936</v>
      </c>
      <c r="AF229" s="22">
        <v>0</v>
      </c>
      <c r="AG229" s="22">
        <v>33813</v>
      </c>
      <c r="AH229" s="22">
        <v>71385</v>
      </c>
      <c r="AI229" s="22">
        <v>2271843</v>
      </c>
      <c r="AJ229" s="22">
        <v>2576154</v>
      </c>
      <c r="AK229" s="22">
        <v>0</v>
      </c>
      <c r="AL229" s="22">
        <v>0</v>
      </c>
      <c r="AM229" s="22">
        <v>2576154</v>
      </c>
      <c r="AN229" s="22"/>
    </row>
    <row r="230" spans="1:40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3717873</v>
      </c>
      <c r="F230" s="22">
        <v>0</v>
      </c>
      <c r="G230" s="22">
        <v>1434195</v>
      </c>
      <c r="H230" s="22">
        <v>2024872</v>
      </c>
      <c r="I230" s="22">
        <v>0</v>
      </c>
      <c r="J230" s="22">
        <v>0</v>
      </c>
      <c r="K230" s="22">
        <v>0</v>
      </c>
      <c r="L230" s="22">
        <v>0</v>
      </c>
      <c r="M230" s="22">
        <v>7176940</v>
      </c>
      <c r="N230" s="22">
        <v>0</v>
      </c>
      <c r="O230" s="22">
        <v>535585</v>
      </c>
      <c r="P230" s="22">
        <v>822057</v>
      </c>
      <c r="Q230" s="22">
        <v>460667</v>
      </c>
      <c r="R230" s="22">
        <v>177624</v>
      </c>
      <c r="S230" s="22">
        <v>145126</v>
      </c>
      <c r="T230" s="22">
        <v>9317999</v>
      </c>
      <c r="U230" s="22">
        <v>1702833</v>
      </c>
      <c r="V230" s="22">
        <v>0</v>
      </c>
      <c r="W230" s="22">
        <v>998392</v>
      </c>
      <c r="X230" s="22">
        <v>502416</v>
      </c>
      <c r="Y230" s="22">
        <v>0</v>
      </c>
      <c r="Z230" s="22">
        <v>0</v>
      </c>
      <c r="AA230" s="22">
        <v>0</v>
      </c>
      <c r="AB230" s="22">
        <v>0</v>
      </c>
      <c r="AC230" s="22">
        <v>3203641</v>
      </c>
      <c r="AD230" s="22">
        <v>344919</v>
      </c>
      <c r="AE230" s="22">
        <v>651303</v>
      </c>
      <c r="AF230" s="22">
        <v>0</v>
      </c>
      <c r="AG230" s="22">
        <v>171136</v>
      </c>
      <c r="AH230" s="22">
        <v>89378</v>
      </c>
      <c r="AI230" s="22">
        <v>4460377</v>
      </c>
      <c r="AJ230" s="22">
        <v>4857622</v>
      </c>
      <c r="AK230" s="22">
        <v>307911</v>
      </c>
      <c r="AL230" s="22">
        <v>22269</v>
      </c>
      <c r="AM230" s="22">
        <v>4527442</v>
      </c>
      <c r="AN230" s="22"/>
    </row>
    <row r="231" spans="1:40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914977</v>
      </c>
      <c r="F231" s="22">
        <v>0</v>
      </c>
      <c r="G231" s="22">
        <v>1234879</v>
      </c>
      <c r="H231" s="22">
        <v>1667389</v>
      </c>
      <c r="I231" s="22">
        <v>0</v>
      </c>
      <c r="J231" s="22">
        <v>0</v>
      </c>
      <c r="K231" s="22">
        <v>0</v>
      </c>
      <c r="L231" s="22">
        <v>0</v>
      </c>
      <c r="M231" s="22">
        <v>3817245</v>
      </c>
      <c r="N231" s="22">
        <v>0</v>
      </c>
      <c r="O231" s="22">
        <v>112730</v>
      </c>
      <c r="P231" s="22">
        <v>360368</v>
      </c>
      <c r="Q231" s="22">
        <v>9504</v>
      </c>
      <c r="R231" s="22">
        <v>178210</v>
      </c>
      <c r="S231" s="22">
        <v>25500</v>
      </c>
      <c r="T231" s="22">
        <v>4503557</v>
      </c>
      <c r="U231" s="22">
        <v>555441</v>
      </c>
      <c r="V231" s="22">
        <v>0</v>
      </c>
      <c r="W231" s="22">
        <v>548378</v>
      </c>
      <c r="X231" s="22">
        <v>383098</v>
      </c>
      <c r="Y231" s="22">
        <v>0</v>
      </c>
      <c r="Z231" s="22">
        <v>0</v>
      </c>
      <c r="AA231" s="22">
        <v>0</v>
      </c>
      <c r="AB231" s="22">
        <v>0</v>
      </c>
      <c r="AC231" s="22">
        <v>1486917</v>
      </c>
      <c r="AD231" s="22">
        <v>98322</v>
      </c>
      <c r="AE231" s="22">
        <v>233442</v>
      </c>
      <c r="AF231" s="22">
        <v>0</v>
      </c>
      <c r="AG231" s="22">
        <v>75239</v>
      </c>
      <c r="AH231" s="22">
        <v>25500</v>
      </c>
      <c r="AI231" s="22">
        <v>1919420</v>
      </c>
      <c r="AJ231" s="22">
        <v>2584137</v>
      </c>
      <c r="AK231" s="22">
        <v>0</v>
      </c>
      <c r="AL231" s="22">
        <v>0</v>
      </c>
      <c r="AM231" s="22">
        <v>2584137</v>
      </c>
      <c r="AN231" s="22">
        <v>0</v>
      </c>
    </row>
    <row r="232" spans="1:40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460953</v>
      </c>
      <c r="F232" s="22">
        <v>0</v>
      </c>
      <c r="G232" s="22">
        <v>3392048</v>
      </c>
      <c r="H232" s="22">
        <v>1446847</v>
      </c>
      <c r="I232" s="22">
        <v>147134</v>
      </c>
      <c r="J232" s="22">
        <v>0</v>
      </c>
      <c r="K232" s="22">
        <v>0</v>
      </c>
      <c r="L232" s="22">
        <v>0</v>
      </c>
      <c r="M232" s="22">
        <v>5446982</v>
      </c>
      <c r="N232" s="22">
        <v>0</v>
      </c>
      <c r="O232" s="22">
        <v>569608</v>
      </c>
      <c r="P232" s="22">
        <v>447685</v>
      </c>
      <c r="Q232" s="22">
        <v>40590</v>
      </c>
      <c r="R232" s="22">
        <v>61905</v>
      </c>
      <c r="S232" s="22">
        <v>36831</v>
      </c>
      <c r="T232" s="22">
        <v>6603601</v>
      </c>
      <c r="U232" s="22">
        <v>303629</v>
      </c>
      <c r="V232" s="22">
        <v>0</v>
      </c>
      <c r="W232" s="22">
        <v>804437</v>
      </c>
      <c r="X232" s="22">
        <v>530869</v>
      </c>
      <c r="Y232" s="22">
        <v>17876</v>
      </c>
      <c r="Z232" s="22">
        <v>0</v>
      </c>
      <c r="AA232" s="22">
        <v>0</v>
      </c>
      <c r="AB232" s="22">
        <v>0</v>
      </c>
      <c r="AC232" s="22">
        <v>1656811</v>
      </c>
      <c r="AD232" s="22">
        <v>180993</v>
      </c>
      <c r="AE232" s="22">
        <v>175138</v>
      </c>
      <c r="AF232" s="22">
        <v>0</v>
      </c>
      <c r="AG232" s="22">
        <v>30952</v>
      </c>
      <c r="AH232" s="22">
        <v>11117</v>
      </c>
      <c r="AI232" s="22">
        <v>2055011</v>
      </c>
      <c r="AJ232" s="22">
        <v>4548590</v>
      </c>
      <c r="AK232" s="22">
        <v>0</v>
      </c>
      <c r="AL232" s="22">
        <v>0</v>
      </c>
      <c r="AM232" s="22">
        <v>4548590</v>
      </c>
      <c r="AN232" s="22">
        <v>0</v>
      </c>
    </row>
    <row r="233" spans="1:40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4594792</v>
      </c>
      <c r="F233" s="22">
        <v>0</v>
      </c>
      <c r="G233" s="22">
        <v>8633191</v>
      </c>
      <c r="H233" s="22">
        <v>660971</v>
      </c>
      <c r="I233" s="22">
        <v>0</v>
      </c>
      <c r="J233" s="22">
        <v>0</v>
      </c>
      <c r="K233" s="22">
        <v>0</v>
      </c>
      <c r="L233" s="22">
        <v>0</v>
      </c>
      <c r="M233" s="22">
        <v>13888954</v>
      </c>
      <c r="N233" s="22">
        <v>0</v>
      </c>
      <c r="O233" s="22">
        <v>2046099</v>
      </c>
      <c r="P233" s="22">
        <v>1273018</v>
      </c>
      <c r="Q233" s="22">
        <v>55605</v>
      </c>
      <c r="R233" s="22">
        <v>561846</v>
      </c>
      <c r="S233" s="22">
        <v>112745</v>
      </c>
      <c r="T233" s="22">
        <v>17938267</v>
      </c>
      <c r="U233" s="22">
        <v>3059839</v>
      </c>
      <c r="V233" s="22">
        <v>0</v>
      </c>
      <c r="W233" s="22">
        <v>3358651</v>
      </c>
      <c r="X233" s="22">
        <v>419273</v>
      </c>
      <c r="Y233" s="22">
        <v>0</v>
      </c>
      <c r="Z233" s="22">
        <v>0</v>
      </c>
      <c r="AA233" s="22">
        <v>0</v>
      </c>
      <c r="AB233" s="22">
        <v>0</v>
      </c>
      <c r="AC233" s="22">
        <v>6837763</v>
      </c>
      <c r="AD233" s="22">
        <v>1362124</v>
      </c>
      <c r="AE233" s="22">
        <v>865335</v>
      </c>
      <c r="AF233" s="22">
        <v>0</v>
      </c>
      <c r="AG233" s="22">
        <v>402925</v>
      </c>
      <c r="AH233" s="22">
        <v>73838</v>
      </c>
      <c r="AI233" s="22">
        <v>9541985</v>
      </c>
      <c r="AJ233" s="22">
        <v>8396282</v>
      </c>
      <c r="AK233" s="22">
        <v>191194</v>
      </c>
      <c r="AL233" s="22">
        <v>0</v>
      </c>
      <c r="AM233" s="22">
        <v>8205088</v>
      </c>
      <c r="AN233" s="22">
        <v>0</v>
      </c>
    </row>
    <row r="234" spans="1:40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5145777</v>
      </c>
      <c r="F234" s="22">
        <v>0</v>
      </c>
      <c r="G234" s="22">
        <v>0</v>
      </c>
      <c r="H234" s="22">
        <v>3539880</v>
      </c>
      <c r="I234" s="22">
        <v>0</v>
      </c>
      <c r="J234" s="22">
        <v>0</v>
      </c>
      <c r="K234" s="22">
        <v>0</v>
      </c>
      <c r="L234" s="22">
        <v>0</v>
      </c>
      <c r="M234" s="22">
        <v>8685657</v>
      </c>
      <c r="N234" s="22">
        <v>0</v>
      </c>
      <c r="O234" s="22">
        <v>898295</v>
      </c>
      <c r="P234" s="22">
        <v>518337</v>
      </c>
      <c r="Q234" s="22">
        <v>412464</v>
      </c>
      <c r="R234" s="22">
        <v>221968</v>
      </c>
      <c r="S234" s="22">
        <v>51502</v>
      </c>
      <c r="T234" s="22">
        <v>10788223</v>
      </c>
      <c r="U234" s="22">
        <v>4169524</v>
      </c>
      <c r="V234" s="22">
        <v>0</v>
      </c>
      <c r="W234" s="22">
        <v>0</v>
      </c>
      <c r="X234" s="22">
        <v>840558</v>
      </c>
      <c r="Y234" s="22">
        <v>0</v>
      </c>
      <c r="Z234" s="22">
        <v>0</v>
      </c>
      <c r="AA234" s="22">
        <v>0</v>
      </c>
      <c r="AB234" s="22">
        <v>0</v>
      </c>
      <c r="AC234" s="22">
        <v>5010082</v>
      </c>
      <c r="AD234" s="22">
        <v>379305</v>
      </c>
      <c r="AE234" s="22">
        <v>293612</v>
      </c>
      <c r="AF234" s="22">
        <v>0</v>
      </c>
      <c r="AG234" s="22">
        <v>141526</v>
      </c>
      <c r="AH234" s="22">
        <v>29063</v>
      </c>
      <c r="AI234" s="22">
        <v>5853588</v>
      </c>
      <c r="AJ234" s="22">
        <v>4934635</v>
      </c>
      <c r="AK234" s="22">
        <v>93496</v>
      </c>
      <c r="AL234" s="22">
        <v>0</v>
      </c>
      <c r="AM234" s="22">
        <v>4841139</v>
      </c>
      <c r="AN234" s="22">
        <v>0</v>
      </c>
    </row>
    <row r="235" spans="1:40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1840592</v>
      </c>
      <c r="F235" s="22">
        <v>0</v>
      </c>
      <c r="G235" s="22">
        <v>2610406</v>
      </c>
      <c r="H235" s="22">
        <v>854603</v>
      </c>
      <c r="I235" s="22">
        <v>0</v>
      </c>
      <c r="J235" s="22">
        <v>0</v>
      </c>
      <c r="K235" s="22">
        <v>0</v>
      </c>
      <c r="L235" s="22">
        <v>0</v>
      </c>
      <c r="M235" s="22">
        <v>5305601</v>
      </c>
      <c r="N235" s="22">
        <v>0</v>
      </c>
      <c r="O235" s="22">
        <v>475511</v>
      </c>
      <c r="P235" s="22">
        <v>300466</v>
      </c>
      <c r="Q235" s="22">
        <v>30911</v>
      </c>
      <c r="R235" s="22">
        <v>21101</v>
      </c>
      <c r="S235" s="22">
        <v>329328</v>
      </c>
      <c r="T235" s="22">
        <v>6462918</v>
      </c>
      <c r="U235" s="22">
        <v>921009</v>
      </c>
      <c r="V235" s="22">
        <v>0</v>
      </c>
      <c r="W235" s="22">
        <v>1043300</v>
      </c>
      <c r="X235" s="22">
        <v>600421</v>
      </c>
      <c r="Y235" s="22">
        <v>0</v>
      </c>
      <c r="Z235" s="22">
        <v>0</v>
      </c>
      <c r="AA235" s="22">
        <v>0</v>
      </c>
      <c r="AB235" s="22">
        <v>0</v>
      </c>
      <c r="AC235" s="22">
        <v>2564730</v>
      </c>
      <c r="AD235" s="22">
        <v>167829</v>
      </c>
      <c r="AE235" s="22">
        <v>246828</v>
      </c>
      <c r="AF235" s="22">
        <v>0</v>
      </c>
      <c r="AG235" s="22">
        <v>7846</v>
      </c>
      <c r="AH235" s="22">
        <v>213784</v>
      </c>
      <c r="AI235" s="22">
        <v>3201017</v>
      </c>
      <c r="AJ235" s="22">
        <v>3261901</v>
      </c>
      <c r="AK235" s="22">
        <v>0</v>
      </c>
      <c r="AL235" s="22">
        <v>0</v>
      </c>
      <c r="AM235" s="22">
        <v>3261901</v>
      </c>
      <c r="AN235" s="22">
        <v>0</v>
      </c>
    </row>
    <row r="236" spans="1:40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1704842</v>
      </c>
      <c r="F236" s="22">
        <v>0</v>
      </c>
      <c r="G236" s="22">
        <v>5674904</v>
      </c>
      <c r="H236" s="22">
        <v>1815755</v>
      </c>
      <c r="I236" s="22">
        <v>0</v>
      </c>
      <c r="J236" s="22">
        <v>0</v>
      </c>
      <c r="K236" s="22">
        <v>0</v>
      </c>
      <c r="L236" s="22">
        <v>0</v>
      </c>
      <c r="M236" s="22">
        <v>9195501</v>
      </c>
      <c r="N236" s="22">
        <v>0</v>
      </c>
      <c r="O236" s="22">
        <v>2420913</v>
      </c>
      <c r="P236" s="22">
        <v>109256</v>
      </c>
      <c r="Q236" s="22">
        <v>133357</v>
      </c>
      <c r="R236" s="22">
        <v>68425</v>
      </c>
      <c r="S236" s="22">
        <v>50600</v>
      </c>
      <c r="T236" s="22">
        <v>11978052</v>
      </c>
      <c r="U236" s="22">
        <v>1189636</v>
      </c>
      <c r="V236" s="22">
        <v>0</v>
      </c>
      <c r="W236" s="22">
        <v>1160678</v>
      </c>
      <c r="X236" s="22">
        <v>435628</v>
      </c>
      <c r="Y236" s="22">
        <v>0</v>
      </c>
      <c r="Z236" s="22">
        <v>0</v>
      </c>
      <c r="AA236" s="22">
        <v>0</v>
      </c>
      <c r="AB236" s="22">
        <v>0</v>
      </c>
      <c r="AC236" s="22">
        <v>2785942</v>
      </c>
      <c r="AD236" s="22">
        <v>1241932</v>
      </c>
      <c r="AE236" s="22">
        <v>42470</v>
      </c>
      <c r="AF236" s="22">
        <v>0</v>
      </c>
      <c r="AG236" s="22">
        <v>50057</v>
      </c>
      <c r="AH236" s="22">
        <v>32535</v>
      </c>
      <c r="AI236" s="22">
        <v>4152936</v>
      </c>
      <c r="AJ236" s="22">
        <v>7825116</v>
      </c>
      <c r="AK236" s="22">
        <v>5779</v>
      </c>
      <c r="AL236" s="22">
        <v>0</v>
      </c>
      <c r="AM236" s="22">
        <v>7819337</v>
      </c>
      <c r="AN236" s="22">
        <v>0</v>
      </c>
    </row>
    <row r="237" spans="1:40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1221766</v>
      </c>
      <c r="F237" s="22">
        <v>0</v>
      </c>
      <c r="G237" s="22">
        <v>3629304</v>
      </c>
      <c r="H237" s="22">
        <v>1672633</v>
      </c>
      <c r="I237" s="22">
        <v>0</v>
      </c>
      <c r="J237" s="22">
        <v>0</v>
      </c>
      <c r="K237" s="22">
        <v>0</v>
      </c>
      <c r="L237" s="22">
        <v>0</v>
      </c>
      <c r="M237" s="22">
        <v>6523703</v>
      </c>
      <c r="N237" s="22">
        <v>238783</v>
      </c>
      <c r="O237" s="22">
        <v>759294</v>
      </c>
      <c r="P237" s="22">
        <v>425116</v>
      </c>
      <c r="Q237" s="22">
        <v>113628</v>
      </c>
      <c r="R237" s="22">
        <v>0</v>
      </c>
      <c r="S237" s="22">
        <v>125900</v>
      </c>
      <c r="T237" s="22">
        <v>8186424</v>
      </c>
      <c r="U237" s="22">
        <v>760462</v>
      </c>
      <c r="V237" s="22">
        <v>0</v>
      </c>
      <c r="W237" s="22">
        <v>1900289</v>
      </c>
      <c r="X237" s="22">
        <v>1089559</v>
      </c>
      <c r="Y237" s="22">
        <v>0</v>
      </c>
      <c r="Z237" s="22">
        <v>0</v>
      </c>
      <c r="AA237" s="22">
        <v>0</v>
      </c>
      <c r="AB237" s="22">
        <v>0</v>
      </c>
      <c r="AC237" s="22">
        <v>3750310</v>
      </c>
      <c r="AD237" s="22">
        <v>303100</v>
      </c>
      <c r="AE237" s="22">
        <v>343130</v>
      </c>
      <c r="AF237" s="22">
        <v>0</v>
      </c>
      <c r="AG237" s="22">
        <v>93783</v>
      </c>
      <c r="AH237" s="22">
        <v>0</v>
      </c>
      <c r="AI237" s="22">
        <v>4490323</v>
      </c>
      <c r="AJ237" s="22">
        <v>3696101</v>
      </c>
      <c r="AK237" s="22">
        <v>0</v>
      </c>
      <c r="AL237" s="22">
        <v>66280</v>
      </c>
      <c r="AM237" s="22">
        <v>3629821</v>
      </c>
      <c r="AN237" s="22">
        <v>0</v>
      </c>
    </row>
    <row r="238" spans="1:40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4597374</v>
      </c>
      <c r="F238" s="22">
        <v>0</v>
      </c>
      <c r="G238" s="22">
        <v>2383256</v>
      </c>
      <c r="H238" s="22">
        <v>1695822</v>
      </c>
      <c r="I238" s="22">
        <v>869424</v>
      </c>
      <c r="J238" s="22">
        <v>0</v>
      </c>
      <c r="K238" s="22">
        <v>0</v>
      </c>
      <c r="L238" s="22">
        <v>0</v>
      </c>
      <c r="M238" s="22">
        <v>9545876</v>
      </c>
      <c r="N238" s="22">
        <v>0</v>
      </c>
      <c r="O238" s="22">
        <v>1102670</v>
      </c>
      <c r="P238" s="22">
        <v>767907</v>
      </c>
      <c r="Q238" s="22">
        <v>154322</v>
      </c>
      <c r="R238" s="22">
        <v>6940</v>
      </c>
      <c r="S238" s="22">
        <v>244333</v>
      </c>
      <c r="T238" s="22">
        <v>11822048</v>
      </c>
      <c r="U238" s="22">
        <v>2209676</v>
      </c>
      <c r="V238" s="22">
        <v>0</v>
      </c>
      <c r="W238" s="22">
        <v>852593</v>
      </c>
      <c r="X238" s="22">
        <v>548656</v>
      </c>
      <c r="Y238" s="22">
        <v>119525</v>
      </c>
      <c r="Z238" s="22">
        <v>0</v>
      </c>
      <c r="AA238" s="22">
        <v>0</v>
      </c>
      <c r="AB238" s="22">
        <v>0</v>
      </c>
      <c r="AC238" s="22">
        <v>3730450</v>
      </c>
      <c r="AD238" s="22">
        <v>463000</v>
      </c>
      <c r="AE238" s="22">
        <v>514040</v>
      </c>
      <c r="AF238" s="22">
        <v>0</v>
      </c>
      <c r="AG238" s="22">
        <v>6940</v>
      </c>
      <c r="AH238" s="22">
        <v>154985</v>
      </c>
      <c r="AI238" s="22">
        <v>4869415</v>
      </c>
      <c r="AJ238" s="22">
        <v>6952633</v>
      </c>
      <c r="AK238" s="22">
        <v>0</v>
      </c>
      <c r="AL238" s="22">
        <v>0</v>
      </c>
      <c r="AM238" s="22">
        <v>6952633</v>
      </c>
      <c r="AN238" s="22"/>
    </row>
    <row r="239" spans="1:40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6517802</v>
      </c>
      <c r="F239" s="22">
        <v>0</v>
      </c>
      <c r="G239" s="22">
        <v>522601</v>
      </c>
      <c r="H239" s="22">
        <v>2055509</v>
      </c>
      <c r="I239" s="22">
        <v>30689</v>
      </c>
      <c r="J239" s="22">
        <v>0</v>
      </c>
      <c r="K239" s="22">
        <v>0</v>
      </c>
      <c r="L239" s="22">
        <v>0</v>
      </c>
      <c r="M239" s="22">
        <v>9126601</v>
      </c>
      <c r="N239" s="22">
        <v>61975</v>
      </c>
      <c r="O239" s="22">
        <v>2561631</v>
      </c>
      <c r="P239" s="22">
        <v>1322525</v>
      </c>
      <c r="Q239" s="22">
        <v>724457</v>
      </c>
      <c r="R239" s="22">
        <v>995396</v>
      </c>
      <c r="S239" s="22">
        <v>687256</v>
      </c>
      <c r="T239" s="22">
        <v>15479841</v>
      </c>
      <c r="U239" s="22">
        <v>2190396</v>
      </c>
      <c r="V239" s="22">
        <v>0</v>
      </c>
      <c r="W239" s="22">
        <v>115811</v>
      </c>
      <c r="X239" s="22">
        <v>930638</v>
      </c>
      <c r="Y239" s="22">
        <v>9273</v>
      </c>
      <c r="Z239" s="22">
        <v>0</v>
      </c>
      <c r="AA239" s="22">
        <v>0</v>
      </c>
      <c r="AB239" s="22">
        <v>0</v>
      </c>
      <c r="AC239" s="22">
        <v>3246118</v>
      </c>
      <c r="AD239" s="22">
        <v>1427469</v>
      </c>
      <c r="AE239" s="22">
        <v>576768</v>
      </c>
      <c r="AF239" s="22">
        <v>0</v>
      </c>
      <c r="AG239" s="22">
        <v>599970</v>
      </c>
      <c r="AH239" s="22">
        <v>479372</v>
      </c>
      <c r="AI239" s="22">
        <v>6329697</v>
      </c>
      <c r="AJ239" s="22">
        <v>9150144</v>
      </c>
      <c r="AK239" s="22">
        <v>0</v>
      </c>
      <c r="AL239" s="22">
        <v>169416</v>
      </c>
      <c r="AM239" s="22">
        <v>8980728</v>
      </c>
      <c r="AN239" s="22">
        <v>0</v>
      </c>
    </row>
    <row r="240" spans="1:40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6991512</v>
      </c>
      <c r="F240" s="22">
        <v>0</v>
      </c>
      <c r="G240" s="22">
        <v>971330</v>
      </c>
      <c r="H240" s="22">
        <v>2316849</v>
      </c>
      <c r="I240" s="22">
        <v>0</v>
      </c>
      <c r="J240" s="22">
        <v>0</v>
      </c>
      <c r="K240" s="22">
        <v>0</v>
      </c>
      <c r="L240" s="22">
        <v>0</v>
      </c>
      <c r="M240" s="22">
        <v>10279691</v>
      </c>
      <c r="N240" s="22">
        <v>0</v>
      </c>
      <c r="O240" s="22">
        <v>1053564</v>
      </c>
      <c r="P240" s="22">
        <v>566570</v>
      </c>
      <c r="Q240" s="22">
        <v>1582174</v>
      </c>
      <c r="R240" s="22">
        <v>650945</v>
      </c>
      <c r="S240" s="22">
        <v>358252</v>
      </c>
      <c r="T240" s="22">
        <v>14491196</v>
      </c>
      <c r="U240" s="22">
        <v>2798833</v>
      </c>
      <c r="V240" s="22">
        <v>0</v>
      </c>
      <c r="W240" s="22">
        <v>674792</v>
      </c>
      <c r="X240" s="22">
        <v>804115</v>
      </c>
      <c r="Y240" s="22">
        <v>0</v>
      </c>
      <c r="Z240" s="22">
        <v>0</v>
      </c>
      <c r="AA240" s="22">
        <v>0</v>
      </c>
      <c r="AB240" s="22">
        <v>0</v>
      </c>
      <c r="AC240" s="22">
        <v>4277740</v>
      </c>
      <c r="AD240" s="22">
        <v>475190</v>
      </c>
      <c r="AE240" s="22">
        <v>304003</v>
      </c>
      <c r="AF240" s="22">
        <v>0</v>
      </c>
      <c r="AG240" s="22">
        <v>227293</v>
      </c>
      <c r="AH240" s="22">
        <v>189870</v>
      </c>
      <c r="AI240" s="22">
        <v>5474096</v>
      </c>
      <c r="AJ240" s="22">
        <v>9017100</v>
      </c>
      <c r="AK240" s="22">
        <v>200108</v>
      </c>
      <c r="AL240" s="22">
        <v>33648</v>
      </c>
      <c r="AM240" s="22">
        <v>8783344</v>
      </c>
      <c r="AN240" s="22"/>
    </row>
    <row r="241" spans="1:40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1781658</v>
      </c>
      <c r="F241" s="22">
        <v>0</v>
      </c>
      <c r="G241" s="22">
        <v>4599924</v>
      </c>
      <c r="H241" s="22">
        <v>6004473</v>
      </c>
      <c r="I241" s="22">
        <v>822468</v>
      </c>
      <c r="J241" s="22">
        <v>0</v>
      </c>
      <c r="K241" s="22">
        <v>449006</v>
      </c>
      <c r="L241" s="22">
        <v>0</v>
      </c>
      <c r="M241" s="22">
        <v>13657529</v>
      </c>
      <c r="N241" s="22">
        <v>0</v>
      </c>
      <c r="O241" s="22">
        <v>1965688</v>
      </c>
      <c r="P241" s="22">
        <v>289931</v>
      </c>
      <c r="Q241" s="22">
        <v>826895</v>
      </c>
      <c r="R241" s="22">
        <v>539335</v>
      </c>
      <c r="S241" s="22">
        <v>67568</v>
      </c>
      <c r="T241" s="22">
        <v>17346946</v>
      </c>
      <c r="U241" s="22">
        <v>1012389</v>
      </c>
      <c r="V241" s="22">
        <v>0</v>
      </c>
      <c r="W241" s="22">
        <v>1594570</v>
      </c>
      <c r="X241" s="22">
        <v>1811826</v>
      </c>
      <c r="Y241" s="22">
        <v>449678</v>
      </c>
      <c r="Z241" s="22">
        <v>0</v>
      </c>
      <c r="AA241" s="22">
        <v>59741</v>
      </c>
      <c r="AB241" s="22">
        <v>0</v>
      </c>
      <c r="AC241" s="22">
        <v>4928204</v>
      </c>
      <c r="AD241" s="22">
        <v>878563</v>
      </c>
      <c r="AE241" s="22">
        <v>144987</v>
      </c>
      <c r="AF241" s="22">
        <v>0</v>
      </c>
      <c r="AG241" s="22">
        <v>436537</v>
      </c>
      <c r="AH241" s="22">
        <v>36068</v>
      </c>
      <c r="AI241" s="22">
        <v>6424359</v>
      </c>
      <c r="AJ241" s="22">
        <v>10922587</v>
      </c>
      <c r="AK241" s="22">
        <v>437536</v>
      </c>
      <c r="AL241" s="22">
        <v>0</v>
      </c>
      <c r="AM241" s="22">
        <v>10605321</v>
      </c>
      <c r="AN241" s="22">
        <v>120270</v>
      </c>
    </row>
    <row r="242" spans="1:40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1300040</v>
      </c>
      <c r="F242" s="22">
        <v>0</v>
      </c>
      <c r="G242" s="22">
        <v>2743365</v>
      </c>
      <c r="H242" s="22">
        <v>1200963</v>
      </c>
      <c r="I242" s="22">
        <v>0</v>
      </c>
      <c r="J242" s="22">
        <v>0</v>
      </c>
      <c r="K242" s="22">
        <v>0</v>
      </c>
      <c r="L242" s="22">
        <v>0</v>
      </c>
      <c r="M242" s="22">
        <v>5244368</v>
      </c>
      <c r="N242" s="22">
        <v>0</v>
      </c>
      <c r="O242" s="22">
        <v>277047</v>
      </c>
      <c r="P242" s="22">
        <v>473727</v>
      </c>
      <c r="Q242" s="22">
        <v>37010</v>
      </c>
      <c r="R242" s="22">
        <v>32205</v>
      </c>
      <c r="S242" s="22">
        <v>47614</v>
      </c>
      <c r="T242" s="22">
        <v>6111971</v>
      </c>
      <c r="U242" s="22">
        <v>963731</v>
      </c>
      <c r="V242" s="22">
        <v>0</v>
      </c>
      <c r="W242" s="22">
        <v>1065673</v>
      </c>
      <c r="X242" s="22">
        <v>464682</v>
      </c>
      <c r="Y242" s="22">
        <v>0</v>
      </c>
      <c r="Z242" s="22">
        <v>0</v>
      </c>
      <c r="AA242" s="22">
        <v>0</v>
      </c>
      <c r="AB242" s="22">
        <v>0</v>
      </c>
      <c r="AC242" s="22">
        <v>2494086</v>
      </c>
      <c r="AD242" s="22">
        <v>157274</v>
      </c>
      <c r="AE242" s="22">
        <v>350792</v>
      </c>
      <c r="AF242" s="22">
        <v>0</v>
      </c>
      <c r="AG242" s="22">
        <v>4575</v>
      </c>
      <c r="AH242" s="22">
        <v>47614</v>
      </c>
      <c r="AI242" s="22">
        <v>3054341</v>
      </c>
      <c r="AJ242" s="22">
        <v>3057630</v>
      </c>
      <c r="AK242" s="22">
        <v>0</v>
      </c>
      <c r="AL242" s="22">
        <v>0</v>
      </c>
      <c r="AM242" s="22">
        <v>3057630</v>
      </c>
      <c r="AN242" s="22">
        <v>0</v>
      </c>
    </row>
    <row r="243" spans="1:40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6323665</v>
      </c>
      <c r="F243" s="22">
        <v>0</v>
      </c>
      <c r="G243" s="22">
        <v>2166139</v>
      </c>
      <c r="H243" s="22">
        <v>2877963</v>
      </c>
      <c r="I243" s="22">
        <v>216691</v>
      </c>
      <c r="J243" s="22">
        <v>0</v>
      </c>
      <c r="K243" s="22">
        <v>0</v>
      </c>
      <c r="L243" s="22">
        <v>0</v>
      </c>
      <c r="M243" s="22">
        <v>11584458</v>
      </c>
      <c r="N243" s="22">
        <v>0</v>
      </c>
      <c r="O243" s="22">
        <v>6371576</v>
      </c>
      <c r="P243" s="22">
        <v>1603951</v>
      </c>
      <c r="Q243" s="22">
        <v>420063</v>
      </c>
      <c r="R243" s="22">
        <v>1574319</v>
      </c>
      <c r="S243" s="22">
        <v>190984</v>
      </c>
      <c r="T243" s="22">
        <v>21745351</v>
      </c>
      <c r="U243" s="22">
        <v>3376669</v>
      </c>
      <c r="V243" s="22">
        <v>0</v>
      </c>
      <c r="W243" s="22">
        <v>1068137</v>
      </c>
      <c r="X243" s="22">
        <v>1667833</v>
      </c>
      <c r="Y243" s="22">
        <v>121481</v>
      </c>
      <c r="Z243" s="22">
        <v>0</v>
      </c>
      <c r="AA243" s="22">
        <v>0</v>
      </c>
      <c r="AB243" s="22">
        <v>0</v>
      </c>
      <c r="AC243" s="22">
        <v>6234120</v>
      </c>
      <c r="AD243" s="22">
        <v>4196375</v>
      </c>
      <c r="AE243" s="22">
        <v>1072359</v>
      </c>
      <c r="AF243" s="22">
        <v>0</v>
      </c>
      <c r="AG243" s="22">
        <v>400305</v>
      </c>
      <c r="AH243" s="22">
        <v>113710</v>
      </c>
      <c r="AI243" s="22">
        <v>12016869</v>
      </c>
      <c r="AJ243" s="22">
        <v>9728482</v>
      </c>
      <c r="AK243" s="22">
        <v>504338</v>
      </c>
      <c r="AL243" s="22">
        <v>0</v>
      </c>
      <c r="AM243" s="22">
        <v>9224144</v>
      </c>
      <c r="AN243" s="22"/>
    </row>
    <row r="244" spans="1:40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5859272</v>
      </c>
      <c r="F244" s="22">
        <v>0</v>
      </c>
      <c r="G244" s="22">
        <v>1410913</v>
      </c>
      <c r="H244" s="22">
        <v>5016447</v>
      </c>
      <c r="I244" s="22">
        <v>1798144</v>
      </c>
      <c r="J244" s="22">
        <v>0</v>
      </c>
      <c r="K244" s="22">
        <v>0</v>
      </c>
      <c r="L244" s="22">
        <v>0</v>
      </c>
      <c r="M244" s="22">
        <v>14084776</v>
      </c>
      <c r="N244" s="22">
        <v>18293</v>
      </c>
      <c r="O244" s="22">
        <v>2826398</v>
      </c>
      <c r="P244" s="22">
        <v>264129</v>
      </c>
      <c r="Q244" s="22">
        <v>378164</v>
      </c>
      <c r="R244" s="22">
        <v>777501</v>
      </c>
      <c r="S244" s="22">
        <v>428634</v>
      </c>
      <c r="T244" s="22">
        <v>18777895</v>
      </c>
      <c r="U244" s="22">
        <v>3827669</v>
      </c>
      <c r="V244" s="22">
        <v>0</v>
      </c>
      <c r="W244" s="22">
        <v>810155</v>
      </c>
      <c r="X244" s="22">
        <v>1784558</v>
      </c>
      <c r="Y244" s="22">
        <v>246736</v>
      </c>
      <c r="Z244" s="22">
        <v>0</v>
      </c>
      <c r="AA244" s="22">
        <v>0</v>
      </c>
      <c r="AB244" s="22">
        <v>0</v>
      </c>
      <c r="AC244" s="22">
        <v>6669118</v>
      </c>
      <c r="AD244" s="22">
        <v>1233947</v>
      </c>
      <c r="AE244" s="22">
        <v>164006</v>
      </c>
      <c r="AF244" s="22">
        <v>0</v>
      </c>
      <c r="AG244" s="22">
        <v>155106</v>
      </c>
      <c r="AH244" s="22">
        <v>370242</v>
      </c>
      <c r="AI244" s="22">
        <v>8592419</v>
      </c>
      <c r="AJ244" s="22">
        <v>10185476</v>
      </c>
      <c r="AK244" s="22">
        <v>726722</v>
      </c>
      <c r="AL244" s="22">
        <v>132025</v>
      </c>
      <c r="AM244" s="22">
        <v>9326729</v>
      </c>
      <c r="AN244" s="22">
        <v>0</v>
      </c>
    </row>
    <row r="245" spans="1:40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1495877</v>
      </c>
      <c r="F245" s="22">
        <v>0</v>
      </c>
      <c r="G245" s="22">
        <v>2644434</v>
      </c>
      <c r="H245" s="22">
        <v>1212508</v>
      </c>
      <c r="I245" s="22">
        <v>0</v>
      </c>
      <c r="J245" s="22">
        <v>0</v>
      </c>
      <c r="K245" s="22">
        <v>0</v>
      </c>
      <c r="L245" s="22">
        <v>0</v>
      </c>
      <c r="M245" s="22">
        <v>5352819</v>
      </c>
      <c r="N245" s="22">
        <v>0</v>
      </c>
      <c r="O245" s="22">
        <v>410774</v>
      </c>
      <c r="P245" s="22">
        <v>183087</v>
      </c>
      <c r="Q245" s="22">
        <v>66089</v>
      </c>
      <c r="R245" s="22">
        <v>54931</v>
      </c>
      <c r="S245" s="22">
        <v>0</v>
      </c>
      <c r="T245" s="22">
        <v>6067700</v>
      </c>
      <c r="U245" s="22">
        <v>736592</v>
      </c>
      <c r="V245" s="22">
        <v>0</v>
      </c>
      <c r="W245" s="22">
        <v>1110820</v>
      </c>
      <c r="X245" s="22">
        <v>430188</v>
      </c>
      <c r="Y245" s="22">
        <v>0</v>
      </c>
      <c r="Z245" s="22">
        <v>0</v>
      </c>
      <c r="AA245" s="22">
        <v>0</v>
      </c>
      <c r="AB245" s="22">
        <v>0</v>
      </c>
      <c r="AC245" s="22">
        <v>2277600</v>
      </c>
      <c r="AD245" s="22">
        <v>137695</v>
      </c>
      <c r="AE245" s="22">
        <v>62709</v>
      </c>
      <c r="AF245" s="22">
        <v>0</v>
      </c>
      <c r="AG245" s="22">
        <v>4585</v>
      </c>
      <c r="AH245" s="22">
        <v>0</v>
      </c>
      <c r="AI245" s="22">
        <v>2482589</v>
      </c>
      <c r="AJ245" s="22">
        <v>3585111</v>
      </c>
      <c r="AK245" s="22">
        <v>103899</v>
      </c>
      <c r="AL245" s="22">
        <v>415667</v>
      </c>
      <c r="AM245" s="22">
        <v>3065545</v>
      </c>
      <c r="AN245" s="22"/>
    </row>
    <row r="246" spans="1:40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1757241</v>
      </c>
      <c r="F246" s="22">
        <v>0</v>
      </c>
      <c r="G246" s="22">
        <v>2987519</v>
      </c>
      <c r="H246" s="22">
        <v>1967285</v>
      </c>
      <c r="I246" s="22">
        <v>0</v>
      </c>
      <c r="J246" s="22">
        <v>0</v>
      </c>
      <c r="K246" s="22">
        <v>0</v>
      </c>
      <c r="L246" s="22">
        <v>0</v>
      </c>
      <c r="M246" s="22">
        <v>6712045</v>
      </c>
      <c r="N246" s="22">
        <v>0</v>
      </c>
      <c r="O246" s="22">
        <v>129005</v>
      </c>
      <c r="P246" s="22">
        <v>157977</v>
      </c>
      <c r="Q246" s="22">
        <v>62039</v>
      </c>
      <c r="R246" s="22">
        <v>58317</v>
      </c>
      <c r="S246" s="22">
        <v>484701</v>
      </c>
      <c r="T246" s="22">
        <v>7604084</v>
      </c>
      <c r="U246" s="22">
        <v>1187586</v>
      </c>
      <c r="V246" s="22">
        <v>0</v>
      </c>
      <c r="W246" s="22">
        <v>867977</v>
      </c>
      <c r="X246" s="22">
        <v>644928</v>
      </c>
      <c r="Y246" s="22">
        <v>0</v>
      </c>
      <c r="Z246" s="22">
        <v>0</v>
      </c>
      <c r="AA246" s="22">
        <v>0</v>
      </c>
      <c r="AB246" s="22">
        <v>0</v>
      </c>
      <c r="AC246" s="22">
        <v>2700491</v>
      </c>
      <c r="AD246" s="22">
        <v>79340</v>
      </c>
      <c r="AE246" s="22">
        <v>140093</v>
      </c>
      <c r="AF246" s="22">
        <v>0</v>
      </c>
      <c r="AG246" s="22">
        <v>28234</v>
      </c>
      <c r="AH246" s="22">
        <v>234440</v>
      </c>
      <c r="AI246" s="22">
        <v>3182598</v>
      </c>
      <c r="AJ246" s="22">
        <v>4421486</v>
      </c>
      <c r="AK246" s="22">
        <v>0</v>
      </c>
      <c r="AL246" s="22">
        <v>138500</v>
      </c>
      <c r="AM246" s="22">
        <v>4282986</v>
      </c>
      <c r="AN246" s="22">
        <v>0</v>
      </c>
    </row>
    <row r="247" spans="1:40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1356038</v>
      </c>
      <c r="F247" s="22">
        <v>0</v>
      </c>
      <c r="G247" s="22">
        <v>3273895</v>
      </c>
      <c r="H247" s="22">
        <v>462706</v>
      </c>
      <c r="I247" s="22">
        <v>0</v>
      </c>
      <c r="J247" s="22">
        <v>0</v>
      </c>
      <c r="K247" s="22">
        <v>0</v>
      </c>
      <c r="L247" s="22">
        <v>0</v>
      </c>
      <c r="M247" s="22">
        <v>5092639</v>
      </c>
      <c r="N247" s="22">
        <v>0</v>
      </c>
      <c r="O247" s="22">
        <v>2566336</v>
      </c>
      <c r="P247" s="22">
        <v>350149</v>
      </c>
      <c r="Q247" s="22">
        <v>126098</v>
      </c>
      <c r="R247" s="22">
        <v>0</v>
      </c>
      <c r="S247" s="22">
        <v>505866</v>
      </c>
      <c r="T247" s="22">
        <v>8641088</v>
      </c>
      <c r="U247" s="22">
        <v>725964</v>
      </c>
      <c r="V247" s="22">
        <v>0</v>
      </c>
      <c r="W247" s="22">
        <v>1194383</v>
      </c>
      <c r="X247" s="22">
        <v>446014</v>
      </c>
      <c r="Y247" s="22">
        <v>0</v>
      </c>
      <c r="Z247" s="22">
        <v>0</v>
      </c>
      <c r="AA247" s="22">
        <v>0</v>
      </c>
      <c r="AB247" s="22">
        <v>0</v>
      </c>
      <c r="AC247" s="22">
        <v>2366361</v>
      </c>
      <c r="AD247" s="22">
        <v>448284</v>
      </c>
      <c r="AE247" s="22">
        <v>225265</v>
      </c>
      <c r="AF247" s="22">
        <v>0</v>
      </c>
      <c r="AG247" s="22">
        <v>0</v>
      </c>
      <c r="AH247" s="22">
        <v>279974</v>
      </c>
      <c r="AI247" s="22">
        <v>3319884</v>
      </c>
      <c r="AJ247" s="22">
        <v>5321204</v>
      </c>
      <c r="AK247" s="22">
        <v>681435</v>
      </c>
      <c r="AL247" s="22">
        <v>0</v>
      </c>
      <c r="AM247" s="22">
        <v>4639769</v>
      </c>
      <c r="AN247" s="22">
        <v>0</v>
      </c>
    </row>
    <row r="248" spans="1:40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6800693</v>
      </c>
      <c r="F248" s="22">
        <v>0</v>
      </c>
      <c r="G248" s="22">
        <v>13721800</v>
      </c>
      <c r="H248" s="22">
        <v>760633</v>
      </c>
      <c r="I248" s="22">
        <v>0</v>
      </c>
      <c r="J248" s="22">
        <v>0</v>
      </c>
      <c r="K248" s="22">
        <v>0</v>
      </c>
      <c r="L248" s="22">
        <v>0</v>
      </c>
      <c r="M248" s="22">
        <v>21283126</v>
      </c>
      <c r="N248" s="22">
        <v>579524</v>
      </c>
      <c r="O248" s="22">
        <v>1562203</v>
      </c>
      <c r="P248" s="22">
        <v>1265150</v>
      </c>
      <c r="Q248" s="22">
        <v>773500</v>
      </c>
      <c r="R248" s="22">
        <v>2451732</v>
      </c>
      <c r="S248" s="22">
        <v>363168</v>
      </c>
      <c r="T248" s="22">
        <v>28278403</v>
      </c>
      <c r="U248" s="22">
        <v>2973446</v>
      </c>
      <c r="V248" s="22">
        <v>0</v>
      </c>
      <c r="W248" s="22">
        <v>3328365</v>
      </c>
      <c r="X248" s="22">
        <v>1011983</v>
      </c>
      <c r="Y248" s="22">
        <v>0</v>
      </c>
      <c r="Z248" s="22">
        <v>0</v>
      </c>
      <c r="AA248" s="22">
        <v>0</v>
      </c>
      <c r="AB248" s="22">
        <v>0</v>
      </c>
      <c r="AC248" s="22">
        <v>7313794</v>
      </c>
      <c r="AD248" s="22">
        <v>610744</v>
      </c>
      <c r="AE248" s="22">
        <v>838131</v>
      </c>
      <c r="AF248" s="22">
        <v>0</v>
      </c>
      <c r="AG248" s="22">
        <v>2093891</v>
      </c>
      <c r="AH248" s="22">
        <v>275427</v>
      </c>
      <c r="AI248" s="22">
        <v>11131987</v>
      </c>
      <c r="AJ248" s="22">
        <v>17146416</v>
      </c>
      <c r="AK248" s="22">
        <v>1014142</v>
      </c>
      <c r="AL248" s="22">
        <v>994430</v>
      </c>
      <c r="AM248" s="22">
        <v>15137844</v>
      </c>
      <c r="AN248" s="22">
        <v>0</v>
      </c>
    </row>
    <row r="249" spans="1:40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1588445</v>
      </c>
      <c r="F249" s="22">
        <v>0</v>
      </c>
      <c r="G249" s="22">
        <v>4494655</v>
      </c>
      <c r="H249" s="22">
        <v>6144041</v>
      </c>
      <c r="I249" s="22">
        <v>0</v>
      </c>
      <c r="J249" s="22">
        <v>0</v>
      </c>
      <c r="K249" s="22">
        <v>0</v>
      </c>
      <c r="L249" s="22">
        <v>0</v>
      </c>
      <c r="M249" s="22">
        <v>12227141</v>
      </c>
      <c r="N249" s="22">
        <v>100022</v>
      </c>
      <c r="O249" s="22">
        <v>270878</v>
      </c>
      <c r="P249" s="22">
        <v>377228</v>
      </c>
      <c r="Q249" s="22">
        <v>64072</v>
      </c>
      <c r="R249" s="22">
        <v>7223</v>
      </c>
      <c r="S249" s="22">
        <v>265399</v>
      </c>
      <c r="T249" s="22">
        <v>13311963</v>
      </c>
      <c r="U249" s="22">
        <v>1029842</v>
      </c>
      <c r="V249" s="22">
        <v>0</v>
      </c>
      <c r="W249" s="22">
        <v>1109929</v>
      </c>
      <c r="X249" s="22">
        <v>5603631</v>
      </c>
      <c r="Y249" s="22">
        <v>0</v>
      </c>
      <c r="Z249" s="22">
        <v>0</v>
      </c>
      <c r="AA249" s="22">
        <v>0</v>
      </c>
      <c r="AB249" s="22">
        <v>0</v>
      </c>
      <c r="AC249" s="22">
        <v>7743402</v>
      </c>
      <c r="AD249" s="22">
        <v>97717</v>
      </c>
      <c r="AE249" s="22">
        <v>158838</v>
      </c>
      <c r="AF249" s="22">
        <v>0</v>
      </c>
      <c r="AG249" s="22">
        <v>2167</v>
      </c>
      <c r="AH249" s="22">
        <v>61020</v>
      </c>
      <c r="AI249" s="22">
        <v>8063144</v>
      </c>
      <c r="AJ249" s="22">
        <v>5248819</v>
      </c>
      <c r="AK249" s="22">
        <v>0</v>
      </c>
      <c r="AL249" s="22">
        <v>0</v>
      </c>
      <c r="AM249" s="22">
        <v>5248819</v>
      </c>
      <c r="AN249" s="22"/>
    </row>
    <row r="250" spans="1:40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2301877</v>
      </c>
      <c r="F250" s="22">
        <v>0</v>
      </c>
      <c r="G250" s="22">
        <v>27588109</v>
      </c>
      <c r="H250" s="22">
        <v>912824</v>
      </c>
      <c r="I250" s="22">
        <v>230610</v>
      </c>
      <c r="J250" s="22">
        <v>0</v>
      </c>
      <c r="K250" s="22">
        <v>0</v>
      </c>
      <c r="L250" s="22">
        <v>0</v>
      </c>
      <c r="M250" s="22">
        <v>31033420</v>
      </c>
      <c r="N250" s="22">
        <v>0</v>
      </c>
      <c r="O250" s="22">
        <v>689275</v>
      </c>
      <c r="P250" s="22">
        <v>719202</v>
      </c>
      <c r="Q250" s="22">
        <v>80696</v>
      </c>
      <c r="R250" s="22">
        <v>0</v>
      </c>
      <c r="S250" s="22">
        <v>1463809</v>
      </c>
      <c r="T250" s="22">
        <v>33986402</v>
      </c>
      <c r="U250" s="22">
        <v>1476796</v>
      </c>
      <c r="V250" s="22">
        <v>0</v>
      </c>
      <c r="W250" s="22">
        <v>4801826</v>
      </c>
      <c r="X250" s="22">
        <v>385316</v>
      </c>
      <c r="Y250" s="22">
        <v>230610</v>
      </c>
      <c r="Z250" s="22">
        <v>0</v>
      </c>
      <c r="AA250" s="22">
        <v>0</v>
      </c>
      <c r="AB250" s="22">
        <v>0</v>
      </c>
      <c r="AC250" s="22">
        <v>6894548</v>
      </c>
      <c r="AD250" s="22">
        <v>319435</v>
      </c>
      <c r="AE250" s="22">
        <v>456547</v>
      </c>
      <c r="AF250" s="22">
        <v>0</v>
      </c>
      <c r="AG250" s="22">
        <v>0</v>
      </c>
      <c r="AH250" s="22">
        <v>786757</v>
      </c>
      <c r="AI250" s="22">
        <v>8457287</v>
      </c>
      <c r="AJ250" s="22">
        <v>25529115</v>
      </c>
      <c r="AK250" s="22">
        <v>364303</v>
      </c>
      <c r="AL250" s="22">
        <v>0</v>
      </c>
      <c r="AM250" s="22">
        <v>25164812</v>
      </c>
      <c r="AN250" s="22"/>
    </row>
    <row r="251" spans="1:40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1470259</v>
      </c>
      <c r="F251" s="22">
        <v>0</v>
      </c>
      <c r="G251" s="22">
        <v>995161</v>
      </c>
      <c r="H251" s="22">
        <v>1076817</v>
      </c>
      <c r="I251" s="22">
        <v>0</v>
      </c>
      <c r="J251" s="22">
        <v>0</v>
      </c>
      <c r="K251" s="22">
        <v>0</v>
      </c>
      <c r="L251" s="22">
        <v>0</v>
      </c>
      <c r="M251" s="22">
        <v>3542237</v>
      </c>
      <c r="N251" s="22">
        <v>0</v>
      </c>
      <c r="O251" s="22">
        <v>1581700</v>
      </c>
      <c r="P251" s="22">
        <v>535532</v>
      </c>
      <c r="Q251" s="22">
        <v>66505</v>
      </c>
      <c r="R251" s="22">
        <v>89099</v>
      </c>
      <c r="S251" s="22">
        <v>47550</v>
      </c>
      <c r="T251" s="22">
        <v>5862623</v>
      </c>
      <c r="U251" s="22">
        <v>1020685</v>
      </c>
      <c r="V251" s="22">
        <v>0</v>
      </c>
      <c r="W251" s="22">
        <v>519644</v>
      </c>
      <c r="X251" s="22">
        <v>817456</v>
      </c>
      <c r="Y251" s="22">
        <v>0</v>
      </c>
      <c r="Z251" s="22">
        <v>0</v>
      </c>
      <c r="AA251" s="22">
        <v>0</v>
      </c>
      <c r="AB251" s="22">
        <v>0</v>
      </c>
      <c r="AC251" s="22">
        <v>2357785</v>
      </c>
      <c r="AD251" s="22">
        <v>640891</v>
      </c>
      <c r="AE251" s="22">
        <v>170645</v>
      </c>
      <c r="AF251" s="22">
        <v>0</v>
      </c>
      <c r="AG251" s="22">
        <v>44148</v>
      </c>
      <c r="AH251" s="22">
        <v>32334</v>
      </c>
      <c r="AI251" s="22">
        <v>3245803</v>
      </c>
      <c r="AJ251" s="22">
        <v>2616820</v>
      </c>
      <c r="AK251" s="22">
        <v>0</v>
      </c>
      <c r="AL251" s="22">
        <v>0</v>
      </c>
      <c r="AM251" s="22">
        <v>2616820</v>
      </c>
      <c r="AN251" s="22">
        <v>0</v>
      </c>
    </row>
    <row r="252" spans="1:40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3604168</v>
      </c>
      <c r="F252" s="22">
        <v>0</v>
      </c>
      <c r="G252" s="22">
        <v>2564408</v>
      </c>
      <c r="H252" s="22">
        <v>1518733</v>
      </c>
      <c r="I252" s="22">
        <v>1106301</v>
      </c>
      <c r="J252" s="22">
        <v>0</v>
      </c>
      <c r="K252" s="22">
        <v>0</v>
      </c>
      <c r="L252" s="22">
        <v>0</v>
      </c>
      <c r="M252" s="22">
        <v>8793610</v>
      </c>
      <c r="N252" s="22">
        <v>33074</v>
      </c>
      <c r="O252" s="22">
        <v>206101</v>
      </c>
      <c r="P252" s="22">
        <v>378417</v>
      </c>
      <c r="Q252" s="22">
        <v>196369</v>
      </c>
      <c r="R252" s="22">
        <v>570271</v>
      </c>
      <c r="S252" s="22">
        <v>47752</v>
      </c>
      <c r="T252" s="22">
        <v>10225594</v>
      </c>
      <c r="U252" s="22">
        <v>1417474</v>
      </c>
      <c r="V252" s="22">
        <v>0</v>
      </c>
      <c r="W252" s="22">
        <v>1024212</v>
      </c>
      <c r="X252" s="22">
        <v>490591</v>
      </c>
      <c r="Y252" s="22">
        <v>130615</v>
      </c>
      <c r="Z252" s="22">
        <v>0</v>
      </c>
      <c r="AA252" s="22">
        <v>0</v>
      </c>
      <c r="AB252" s="22">
        <v>0</v>
      </c>
      <c r="AC252" s="22">
        <v>3062892</v>
      </c>
      <c r="AD252" s="22">
        <v>92074</v>
      </c>
      <c r="AE252" s="22">
        <v>221231</v>
      </c>
      <c r="AF252" s="22">
        <v>0</v>
      </c>
      <c r="AG252" s="22">
        <v>209037</v>
      </c>
      <c r="AH252" s="22">
        <v>47752</v>
      </c>
      <c r="AI252" s="22">
        <v>3632986</v>
      </c>
      <c r="AJ252" s="22">
        <v>6592608</v>
      </c>
      <c r="AK252" s="22">
        <v>20911</v>
      </c>
      <c r="AL252" s="22">
        <v>0</v>
      </c>
      <c r="AM252" s="22">
        <v>6571697</v>
      </c>
      <c r="AN252" s="22"/>
    </row>
    <row r="253" spans="1:40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10027802</v>
      </c>
      <c r="F253" s="22">
        <v>0</v>
      </c>
      <c r="G253" s="22">
        <v>5242640</v>
      </c>
      <c r="H253" s="22">
        <v>3153478</v>
      </c>
      <c r="I253" s="22">
        <v>0</v>
      </c>
      <c r="J253" s="22">
        <v>0</v>
      </c>
      <c r="K253" s="22">
        <v>0</v>
      </c>
      <c r="L253" s="22">
        <v>0</v>
      </c>
      <c r="M253" s="22">
        <v>18423920</v>
      </c>
      <c r="N253" s="22">
        <v>0</v>
      </c>
      <c r="O253" s="22">
        <v>6783839</v>
      </c>
      <c r="P253" s="22">
        <v>665737</v>
      </c>
      <c r="Q253" s="22">
        <v>294203</v>
      </c>
      <c r="R253" s="22">
        <v>1830478</v>
      </c>
      <c r="S253" s="22">
        <v>300822</v>
      </c>
      <c r="T253" s="22">
        <v>28298999</v>
      </c>
      <c r="U253" s="22">
        <v>2835814</v>
      </c>
      <c r="V253" s="22">
        <v>0</v>
      </c>
      <c r="W253" s="22">
        <v>1664250</v>
      </c>
      <c r="X253" s="22">
        <v>1221330</v>
      </c>
      <c r="Y253" s="22">
        <v>0</v>
      </c>
      <c r="Z253" s="22">
        <v>0</v>
      </c>
      <c r="AA253" s="22">
        <v>0</v>
      </c>
      <c r="AB253" s="22">
        <v>0</v>
      </c>
      <c r="AC253" s="22">
        <v>5721394</v>
      </c>
      <c r="AD253" s="22">
        <v>4841155</v>
      </c>
      <c r="AE253" s="22">
        <v>438732</v>
      </c>
      <c r="AF253" s="22">
        <v>0</v>
      </c>
      <c r="AG253" s="22">
        <v>1733572</v>
      </c>
      <c r="AH253" s="22">
        <v>278377</v>
      </c>
      <c r="AI253" s="22">
        <v>13013230</v>
      </c>
      <c r="AJ253" s="22">
        <v>15285769</v>
      </c>
      <c r="AK253" s="22">
        <v>950199</v>
      </c>
      <c r="AL253" s="22">
        <v>61590</v>
      </c>
      <c r="AM253" s="22">
        <v>14273980</v>
      </c>
      <c r="AN253" s="22">
        <v>0</v>
      </c>
    </row>
    <row r="254" spans="1:40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7210624</v>
      </c>
      <c r="F254" s="22">
        <v>0</v>
      </c>
      <c r="G254" s="22">
        <v>3559970</v>
      </c>
      <c r="H254" s="22">
        <v>0</v>
      </c>
      <c r="I254" s="22">
        <v>0</v>
      </c>
      <c r="J254" s="22">
        <v>0</v>
      </c>
      <c r="K254" s="22">
        <v>312153</v>
      </c>
      <c r="L254" s="22">
        <v>0</v>
      </c>
      <c r="M254" s="22">
        <v>11082747</v>
      </c>
      <c r="N254" s="22">
        <v>0</v>
      </c>
      <c r="O254" s="22">
        <v>1881406</v>
      </c>
      <c r="P254" s="22">
        <v>705430</v>
      </c>
      <c r="Q254" s="22">
        <v>510605</v>
      </c>
      <c r="R254" s="22">
        <v>466943</v>
      </c>
      <c r="S254" s="22">
        <v>62575</v>
      </c>
      <c r="T254" s="22">
        <v>14709706</v>
      </c>
      <c r="U254" s="22">
        <v>4381855</v>
      </c>
      <c r="V254" s="22">
        <v>0</v>
      </c>
      <c r="W254" s="22">
        <v>1235518</v>
      </c>
      <c r="X254" s="22">
        <v>0</v>
      </c>
      <c r="Y254" s="22">
        <v>0</v>
      </c>
      <c r="Z254" s="22">
        <v>0</v>
      </c>
      <c r="AA254" s="22">
        <v>31215</v>
      </c>
      <c r="AB254" s="22">
        <v>0</v>
      </c>
      <c r="AC254" s="22">
        <v>5648588</v>
      </c>
      <c r="AD254" s="22">
        <v>1016879</v>
      </c>
      <c r="AE254" s="22">
        <v>380818</v>
      </c>
      <c r="AF254" s="22">
        <v>0</v>
      </c>
      <c r="AG254" s="22">
        <v>373443</v>
      </c>
      <c r="AH254" s="22">
        <v>43491</v>
      </c>
      <c r="AI254" s="22">
        <v>7463219</v>
      </c>
      <c r="AJ254" s="22">
        <v>7246487</v>
      </c>
      <c r="AK254" s="22">
        <v>0</v>
      </c>
      <c r="AL254" s="22">
        <v>0</v>
      </c>
      <c r="AM254" s="22">
        <v>7246487</v>
      </c>
      <c r="AN254" s="22">
        <v>0</v>
      </c>
    </row>
    <row r="255" spans="1:40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3620862</v>
      </c>
      <c r="F255" s="22">
        <v>0</v>
      </c>
      <c r="G255" s="22">
        <v>0</v>
      </c>
      <c r="H255" s="22">
        <v>406635</v>
      </c>
      <c r="I255" s="22">
        <v>0</v>
      </c>
      <c r="J255" s="22">
        <v>0</v>
      </c>
      <c r="K255" s="22">
        <v>0</v>
      </c>
      <c r="L255" s="22">
        <v>0</v>
      </c>
      <c r="M255" s="22">
        <v>4027497</v>
      </c>
      <c r="N255" s="22">
        <v>27025</v>
      </c>
      <c r="O255" s="22">
        <v>796382</v>
      </c>
      <c r="P255" s="22">
        <v>301313</v>
      </c>
      <c r="Q255" s="22">
        <v>1329022</v>
      </c>
      <c r="R255" s="22">
        <v>700310</v>
      </c>
      <c r="S255" s="22">
        <v>80926</v>
      </c>
      <c r="T255" s="22">
        <v>7262475</v>
      </c>
      <c r="U255" s="22">
        <v>1955866</v>
      </c>
      <c r="V255" s="22">
        <v>0</v>
      </c>
      <c r="W255" s="22">
        <v>0</v>
      </c>
      <c r="X255" s="22">
        <v>7840</v>
      </c>
      <c r="Y255" s="22">
        <v>0</v>
      </c>
      <c r="Z255" s="22">
        <v>0</v>
      </c>
      <c r="AA255" s="22">
        <v>0</v>
      </c>
      <c r="AB255" s="22">
        <v>0</v>
      </c>
      <c r="AC255" s="22">
        <v>1963706</v>
      </c>
      <c r="AD255" s="22">
        <v>324112</v>
      </c>
      <c r="AE255" s="22">
        <v>243042</v>
      </c>
      <c r="AF255" s="22">
        <v>0</v>
      </c>
      <c r="AG255" s="22">
        <v>291495</v>
      </c>
      <c r="AH255" s="22">
        <v>67626</v>
      </c>
      <c r="AI255" s="22">
        <v>2889981</v>
      </c>
      <c r="AJ255" s="22">
        <v>4372494</v>
      </c>
      <c r="AK255" s="22">
        <v>0</v>
      </c>
      <c r="AL255" s="22">
        <v>0</v>
      </c>
      <c r="AM255" s="22">
        <v>4372494</v>
      </c>
      <c r="AN255" s="22">
        <v>0</v>
      </c>
    </row>
    <row r="256" spans="1:40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3379592</v>
      </c>
      <c r="F256" s="22">
        <v>0</v>
      </c>
      <c r="G256" s="22">
        <v>1781712</v>
      </c>
      <c r="H256" s="22">
        <v>5393046</v>
      </c>
      <c r="I256" s="22">
        <v>0</v>
      </c>
      <c r="J256" s="22">
        <v>210853</v>
      </c>
      <c r="K256" s="22">
        <v>0</v>
      </c>
      <c r="L256" s="22">
        <v>0</v>
      </c>
      <c r="M256" s="22">
        <v>10765203</v>
      </c>
      <c r="N256" s="22">
        <v>0</v>
      </c>
      <c r="O256" s="22">
        <v>2373595</v>
      </c>
      <c r="P256" s="22">
        <v>446566</v>
      </c>
      <c r="Q256" s="22">
        <v>702502</v>
      </c>
      <c r="R256" s="22">
        <v>364842</v>
      </c>
      <c r="S256" s="22">
        <v>857674</v>
      </c>
      <c r="T256" s="22">
        <v>15510382</v>
      </c>
      <c r="U256" s="22">
        <v>1786580</v>
      </c>
      <c r="V256" s="22">
        <v>0</v>
      </c>
      <c r="W256" s="22">
        <v>745945</v>
      </c>
      <c r="X256" s="22">
        <v>755783</v>
      </c>
      <c r="Y256" s="22">
        <v>0</v>
      </c>
      <c r="Z256" s="22">
        <v>14056</v>
      </c>
      <c r="AA256" s="22">
        <v>0</v>
      </c>
      <c r="AB256" s="22">
        <v>0</v>
      </c>
      <c r="AC256" s="22">
        <v>3302364</v>
      </c>
      <c r="AD256" s="22">
        <v>1512099</v>
      </c>
      <c r="AE256" s="22">
        <v>295714</v>
      </c>
      <c r="AF256" s="22">
        <v>0</v>
      </c>
      <c r="AG256" s="22">
        <v>108508</v>
      </c>
      <c r="AH256" s="22">
        <v>484022</v>
      </c>
      <c r="AI256" s="22">
        <v>5702707</v>
      </c>
      <c r="AJ256" s="22">
        <v>9807675</v>
      </c>
      <c r="AK256" s="22">
        <v>471764</v>
      </c>
      <c r="AL256" s="22">
        <v>34956</v>
      </c>
      <c r="AM256" s="22">
        <v>9300955</v>
      </c>
      <c r="AN256" s="22"/>
    </row>
    <row r="257" spans="1:40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9472932</v>
      </c>
      <c r="F257" s="22">
        <v>0</v>
      </c>
      <c r="G257" s="22">
        <v>1227973</v>
      </c>
      <c r="H257" s="22">
        <v>4073685</v>
      </c>
      <c r="I257" s="22">
        <v>328164</v>
      </c>
      <c r="J257" s="22">
        <v>0</v>
      </c>
      <c r="K257" s="22">
        <v>0</v>
      </c>
      <c r="L257" s="22">
        <v>0</v>
      </c>
      <c r="M257" s="22">
        <v>15102754</v>
      </c>
      <c r="N257" s="22">
        <v>0</v>
      </c>
      <c r="O257" s="22">
        <v>5301209</v>
      </c>
      <c r="P257" s="22">
        <v>2615573</v>
      </c>
      <c r="Q257" s="22">
        <v>24780</v>
      </c>
      <c r="R257" s="22">
        <v>141124</v>
      </c>
      <c r="S257" s="22">
        <v>233138</v>
      </c>
      <c r="T257" s="22">
        <v>23418578</v>
      </c>
      <c r="U257" s="22">
        <v>6440948</v>
      </c>
      <c r="V257" s="22">
        <v>0</v>
      </c>
      <c r="W257" s="22">
        <v>435704</v>
      </c>
      <c r="X257" s="22">
        <v>485336</v>
      </c>
      <c r="Y257" s="22">
        <v>62652</v>
      </c>
      <c r="Z257" s="22">
        <v>0</v>
      </c>
      <c r="AA257" s="22">
        <v>0</v>
      </c>
      <c r="AB257" s="22">
        <v>0</v>
      </c>
      <c r="AC257" s="22">
        <v>7424640</v>
      </c>
      <c r="AD257" s="22">
        <v>2549422</v>
      </c>
      <c r="AE257" s="22">
        <v>1100607</v>
      </c>
      <c r="AF257" s="22">
        <v>0</v>
      </c>
      <c r="AG257" s="22">
        <v>37611</v>
      </c>
      <c r="AH257" s="22">
        <v>135121</v>
      </c>
      <c r="AI257" s="22">
        <v>11247401</v>
      </c>
      <c r="AJ257" s="22">
        <v>12171177</v>
      </c>
      <c r="AK257" s="22">
        <v>530442</v>
      </c>
      <c r="AL257" s="22">
        <v>0</v>
      </c>
      <c r="AM257" s="22">
        <v>11640735</v>
      </c>
      <c r="AN257" s="22">
        <v>0</v>
      </c>
    </row>
    <row r="258" spans="1:40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2295540</v>
      </c>
      <c r="F258" s="22">
        <v>0</v>
      </c>
      <c r="G258" s="22">
        <v>624093</v>
      </c>
      <c r="H258" s="22">
        <v>755150</v>
      </c>
      <c r="I258" s="22">
        <v>0</v>
      </c>
      <c r="J258" s="22">
        <v>0</v>
      </c>
      <c r="K258" s="22">
        <v>0</v>
      </c>
      <c r="L258" s="22">
        <v>0</v>
      </c>
      <c r="M258" s="22">
        <v>3674783</v>
      </c>
      <c r="N258" s="22">
        <v>0</v>
      </c>
      <c r="O258" s="22">
        <v>1040203</v>
      </c>
      <c r="P258" s="22">
        <v>782877</v>
      </c>
      <c r="Q258" s="22">
        <v>18217</v>
      </c>
      <c r="R258" s="22">
        <v>110449</v>
      </c>
      <c r="S258" s="22">
        <v>515742</v>
      </c>
      <c r="T258" s="22">
        <v>6142271</v>
      </c>
      <c r="U258" s="22">
        <v>1955138</v>
      </c>
      <c r="V258" s="22">
        <v>0</v>
      </c>
      <c r="W258" s="22">
        <v>462082</v>
      </c>
      <c r="X258" s="22">
        <v>130890</v>
      </c>
      <c r="Y258" s="22">
        <v>0</v>
      </c>
      <c r="Z258" s="22">
        <v>0</v>
      </c>
      <c r="AA258" s="22">
        <v>0</v>
      </c>
      <c r="AB258" s="22">
        <v>0</v>
      </c>
      <c r="AC258" s="22">
        <v>2548110</v>
      </c>
      <c r="AD258" s="22">
        <v>274080</v>
      </c>
      <c r="AE258" s="22">
        <v>463407</v>
      </c>
      <c r="AF258" s="22">
        <v>0</v>
      </c>
      <c r="AG258" s="22">
        <v>93696</v>
      </c>
      <c r="AH258" s="22">
        <v>252094</v>
      </c>
      <c r="AI258" s="22">
        <v>3631387</v>
      </c>
      <c r="AJ258" s="22">
        <v>2510884</v>
      </c>
      <c r="AK258" s="22">
        <v>0</v>
      </c>
      <c r="AL258" s="22">
        <v>0</v>
      </c>
      <c r="AM258" s="22">
        <v>2510884</v>
      </c>
      <c r="AN258" s="22">
        <v>0</v>
      </c>
    </row>
    <row r="259" spans="1:40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2384547</v>
      </c>
      <c r="F259" s="22">
        <v>0</v>
      </c>
      <c r="G259" s="22">
        <v>1711253</v>
      </c>
      <c r="H259" s="22">
        <v>886787</v>
      </c>
      <c r="I259" s="22">
        <v>0</v>
      </c>
      <c r="J259" s="22">
        <v>0</v>
      </c>
      <c r="K259" s="22">
        <v>0</v>
      </c>
      <c r="L259" s="22">
        <v>0</v>
      </c>
      <c r="M259" s="22">
        <v>4982587</v>
      </c>
      <c r="N259" s="22">
        <v>387535</v>
      </c>
      <c r="O259" s="22">
        <v>559952</v>
      </c>
      <c r="P259" s="22">
        <v>224019</v>
      </c>
      <c r="Q259" s="22">
        <v>126274</v>
      </c>
      <c r="R259" s="22">
        <v>54582</v>
      </c>
      <c r="S259" s="22">
        <v>125230</v>
      </c>
      <c r="T259" s="22">
        <v>6460179</v>
      </c>
      <c r="U259" s="22">
        <v>1484451</v>
      </c>
      <c r="V259" s="22">
        <v>0</v>
      </c>
      <c r="W259" s="22">
        <v>595502</v>
      </c>
      <c r="X259" s="22">
        <v>213184</v>
      </c>
      <c r="Y259" s="22">
        <v>0</v>
      </c>
      <c r="Z259" s="22">
        <v>0</v>
      </c>
      <c r="AA259" s="22">
        <v>0</v>
      </c>
      <c r="AB259" s="22">
        <v>0</v>
      </c>
      <c r="AC259" s="22">
        <v>2293137</v>
      </c>
      <c r="AD259" s="22">
        <v>381270</v>
      </c>
      <c r="AE259" s="22">
        <v>173188</v>
      </c>
      <c r="AF259" s="22">
        <v>0</v>
      </c>
      <c r="AG259" s="22">
        <v>54582</v>
      </c>
      <c r="AH259" s="22">
        <v>39486</v>
      </c>
      <c r="AI259" s="22">
        <v>2941663</v>
      </c>
      <c r="AJ259" s="22">
        <v>3518516</v>
      </c>
      <c r="AK259" s="22">
        <v>21553</v>
      </c>
      <c r="AL259" s="22">
        <v>45000</v>
      </c>
      <c r="AM259" s="22">
        <v>3451963</v>
      </c>
      <c r="AN259" s="22">
        <v>0</v>
      </c>
    </row>
    <row r="260" spans="1:40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7280020</v>
      </c>
      <c r="F260" s="22">
        <v>0</v>
      </c>
      <c r="G260" s="22">
        <v>3587479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10867499</v>
      </c>
      <c r="N260" s="22">
        <v>0</v>
      </c>
      <c r="O260" s="22">
        <v>4436337</v>
      </c>
      <c r="P260" s="22">
        <v>665991</v>
      </c>
      <c r="Q260" s="22">
        <v>106260</v>
      </c>
      <c r="R260" s="22">
        <v>1694959</v>
      </c>
      <c r="S260" s="22">
        <v>154573</v>
      </c>
      <c r="T260" s="22">
        <v>17925619</v>
      </c>
      <c r="U260" s="22">
        <v>4576303</v>
      </c>
      <c r="V260" s="22">
        <v>0</v>
      </c>
      <c r="W260" s="22">
        <v>2013612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6589915</v>
      </c>
      <c r="AD260" s="22">
        <v>976069</v>
      </c>
      <c r="AE260" s="22">
        <v>570480</v>
      </c>
      <c r="AF260" s="22">
        <v>0</v>
      </c>
      <c r="AG260" s="22">
        <v>863666</v>
      </c>
      <c r="AH260" s="22">
        <v>79704</v>
      </c>
      <c r="AI260" s="22">
        <v>9079834</v>
      </c>
      <c r="AJ260" s="22">
        <v>8845785</v>
      </c>
      <c r="AK260" s="22">
        <v>0</v>
      </c>
      <c r="AL260" s="22">
        <v>393000</v>
      </c>
      <c r="AM260" s="22">
        <v>8452785</v>
      </c>
      <c r="AN260" s="22">
        <v>0</v>
      </c>
    </row>
    <row r="261" spans="1:40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3909420</v>
      </c>
      <c r="F261" s="22">
        <v>0</v>
      </c>
      <c r="G261" s="22">
        <v>3897537</v>
      </c>
      <c r="H261" s="22">
        <v>2522608</v>
      </c>
      <c r="I261" s="22">
        <v>0</v>
      </c>
      <c r="J261" s="22">
        <v>0</v>
      </c>
      <c r="K261" s="22">
        <v>0</v>
      </c>
      <c r="L261" s="22">
        <v>0</v>
      </c>
      <c r="M261" s="22">
        <v>10329565</v>
      </c>
      <c r="N261" s="22">
        <v>0</v>
      </c>
      <c r="O261" s="22">
        <v>3186279</v>
      </c>
      <c r="P261" s="22">
        <v>864267</v>
      </c>
      <c r="Q261" s="22">
        <v>25857</v>
      </c>
      <c r="R261" s="22">
        <v>344601</v>
      </c>
      <c r="S261" s="22">
        <v>369250</v>
      </c>
      <c r="T261" s="22">
        <v>15119819</v>
      </c>
      <c r="U261" s="22">
        <v>3003419</v>
      </c>
      <c r="V261" s="22">
        <v>0</v>
      </c>
      <c r="W261" s="22">
        <v>1811666</v>
      </c>
      <c r="X261" s="22">
        <v>2080597</v>
      </c>
      <c r="Y261" s="22">
        <v>0</v>
      </c>
      <c r="Z261" s="22">
        <v>0</v>
      </c>
      <c r="AA261" s="22">
        <v>0</v>
      </c>
      <c r="AB261" s="22">
        <v>0</v>
      </c>
      <c r="AC261" s="22">
        <v>6895682</v>
      </c>
      <c r="AD261" s="22">
        <v>1961451</v>
      </c>
      <c r="AE261" s="22">
        <v>553740</v>
      </c>
      <c r="AF261" s="22">
        <v>0</v>
      </c>
      <c r="AG261" s="22">
        <v>344601</v>
      </c>
      <c r="AH261" s="22">
        <v>302117</v>
      </c>
      <c r="AI261" s="22">
        <v>10057591</v>
      </c>
      <c r="AJ261" s="22">
        <v>5062228</v>
      </c>
      <c r="AK261" s="22">
        <v>512415</v>
      </c>
      <c r="AL261" s="22">
        <v>263568</v>
      </c>
      <c r="AM261" s="22">
        <v>4286245</v>
      </c>
      <c r="AN261" s="22">
        <v>0</v>
      </c>
    </row>
    <row r="262" spans="1:40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2258923</v>
      </c>
      <c r="F262" s="22">
        <v>0</v>
      </c>
      <c r="G262" s="22">
        <v>505804</v>
      </c>
      <c r="H262" s="22">
        <v>894537</v>
      </c>
      <c r="I262" s="22">
        <v>0</v>
      </c>
      <c r="J262" s="22">
        <v>0</v>
      </c>
      <c r="K262" s="22">
        <v>0</v>
      </c>
      <c r="L262" s="22">
        <v>0</v>
      </c>
      <c r="M262" s="22">
        <v>3659264</v>
      </c>
      <c r="N262" s="22">
        <v>34008</v>
      </c>
      <c r="O262" s="22">
        <v>2302169</v>
      </c>
      <c r="P262" s="22">
        <v>324716</v>
      </c>
      <c r="Q262" s="22">
        <v>77069</v>
      </c>
      <c r="R262" s="22">
        <v>7546</v>
      </c>
      <c r="S262" s="22">
        <v>47714</v>
      </c>
      <c r="T262" s="22">
        <v>6452486</v>
      </c>
      <c r="U262" s="22">
        <v>992157</v>
      </c>
      <c r="V262" s="22">
        <v>0</v>
      </c>
      <c r="W262" s="22">
        <v>353172</v>
      </c>
      <c r="X262" s="22">
        <v>751394</v>
      </c>
      <c r="Y262" s="22">
        <v>0</v>
      </c>
      <c r="Z262" s="22">
        <v>0</v>
      </c>
      <c r="AA262" s="22">
        <v>0</v>
      </c>
      <c r="AB262" s="22">
        <v>0</v>
      </c>
      <c r="AC262" s="22">
        <v>2096723</v>
      </c>
      <c r="AD262" s="22">
        <v>833497</v>
      </c>
      <c r="AE262" s="22">
        <v>153019</v>
      </c>
      <c r="AF262" s="22">
        <v>0</v>
      </c>
      <c r="AG262" s="22">
        <v>453</v>
      </c>
      <c r="AH262" s="22">
        <v>47714</v>
      </c>
      <c r="AI262" s="22">
        <v>3131406</v>
      </c>
      <c r="AJ262" s="22">
        <v>3321080</v>
      </c>
      <c r="AK262" s="22">
        <v>0</v>
      </c>
      <c r="AL262" s="22">
        <v>0</v>
      </c>
      <c r="AM262" s="22">
        <v>3321080</v>
      </c>
      <c r="AN262" s="22"/>
    </row>
    <row r="263" spans="1:40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2236000</v>
      </c>
      <c r="F263" s="22">
        <v>0</v>
      </c>
      <c r="G263" s="22">
        <v>472821</v>
      </c>
      <c r="H263" s="22">
        <v>1418532</v>
      </c>
      <c r="I263" s="22">
        <v>0</v>
      </c>
      <c r="J263" s="22">
        <v>0</v>
      </c>
      <c r="K263" s="22">
        <v>0</v>
      </c>
      <c r="L263" s="22">
        <v>0</v>
      </c>
      <c r="M263" s="22">
        <v>4127353</v>
      </c>
      <c r="N263" s="22">
        <v>0</v>
      </c>
      <c r="O263" s="22">
        <v>3137940</v>
      </c>
      <c r="P263" s="22">
        <v>414762</v>
      </c>
      <c r="Q263" s="22">
        <v>105038</v>
      </c>
      <c r="R263" s="22">
        <v>3443</v>
      </c>
      <c r="S263" s="22">
        <v>51010</v>
      </c>
      <c r="T263" s="22">
        <v>7839546</v>
      </c>
      <c r="U263" s="22">
        <v>1423368</v>
      </c>
      <c r="V263" s="22">
        <v>0</v>
      </c>
      <c r="W263" s="22">
        <v>227062</v>
      </c>
      <c r="X263" s="22">
        <v>319005</v>
      </c>
      <c r="Y263" s="22">
        <v>0</v>
      </c>
      <c r="Z263" s="22">
        <v>0</v>
      </c>
      <c r="AA263" s="22">
        <v>0</v>
      </c>
      <c r="AB263" s="22">
        <v>0</v>
      </c>
      <c r="AC263" s="22">
        <v>1969435</v>
      </c>
      <c r="AD263" s="22">
        <v>2138772</v>
      </c>
      <c r="AE263" s="22">
        <v>265802</v>
      </c>
      <c r="AF263" s="22">
        <v>0</v>
      </c>
      <c r="AG263" s="22">
        <v>3443</v>
      </c>
      <c r="AH263" s="22">
        <v>32276</v>
      </c>
      <c r="AI263" s="22">
        <v>4409728</v>
      </c>
      <c r="AJ263" s="22">
        <v>3429818</v>
      </c>
      <c r="AK263" s="22">
        <v>0</v>
      </c>
      <c r="AL263" s="22">
        <v>0</v>
      </c>
      <c r="AM263" s="22">
        <v>3429818</v>
      </c>
      <c r="AN263" s="22"/>
    </row>
    <row r="264" spans="1:40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2162641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2162641</v>
      </c>
      <c r="N264" s="22">
        <v>17245</v>
      </c>
      <c r="O264" s="22">
        <v>140249</v>
      </c>
      <c r="P264" s="22">
        <v>70927</v>
      </c>
      <c r="Q264" s="22">
        <v>1713410</v>
      </c>
      <c r="R264" s="22">
        <v>0</v>
      </c>
      <c r="S264" s="22">
        <v>0</v>
      </c>
      <c r="T264" s="22">
        <v>4104472</v>
      </c>
      <c r="U264" s="22">
        <v>791494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791494</v>
      </c>
      <c r="AD264" s="22">
        <v>36405</v>
      </c>
      <c r="AE264" s="22">
        <v>51335</v>
      </c>
      <c r="AF264" s="22">
        <v>0</v>
      </c>
      <c r="AG264" s="22">
        <v>0</v>
      </c>
      <c r="AH264" s="22">
        <v>0</v>
      </c>
      <c r="AI264" s="22">
        <v>879234</v>
      </c>
      <c r="AJ264" s="22">
        <v>3225238</v>
      </c>
      <c r="AK264" s="22">
        <v>0</v>
      </c>
      <c r="AL264" s="22">
        <v>0</v>
      </c>
      <c r="AM264" s="22">
        <v>3225238</v>
      </c>
      <c r="AN264" s="22"/>
    </row>
    <row r="265" spans="1:40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841400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841400</v>
      </c>
      <c r="N265" s="22">
        <v>0</v>
      </c>
      <c r="O265" s="22">
        <v>6852</v>
      </c>
      <c r="P265" s="22">
        <v>12158</v>
      </c>
      <c r="Q265" s="22">
        <v>169942</v>
      </c>
      <c r="R265" s="22">
        <v>267607</v>
      </c>
      <c r="S265" s="22">
        <v>0</v>
      </c>
      <c r="T265" s="22">
        <v>1297959</v>
      </c>
      <c r="U265" s="22">
        <v>517285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517285</v>
      </c>
      <c r="AD265" s="22">
        <v>2329</v>
      </c>
      <c r="AE265" s="22">
        <v>9952</v>
      </c>
      <c r="AF265" s="22">
        <v>0</v>
      </c>
      <c r="AG265" s="22">
        <v>89898</v>
      </c>
      <c r="AH265" s="22">
        <v>0</v>
      </c>
      <c r="AI265" s="22">
        <v>619464</v>
      </c>
      <c r="AJ265" s="22">
        <v>678495</v>
      </c>
      <c r="AK265" s="22">
        <v>0</v>
      </c>
      <c r="AL265" s="22">
        <v>0</v>
      </c>
      <c r="AM265" s="22">
        <v>678495</v>
      </c>
      <c r="AN265" s="22">
        <v>0</v>
      </c>
    </row>
    <row r="266" spans="1:40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1262233</v>
      </c>
      <c r="F266" s="22">
        <v>0</v>
      </c>
      <c r="G266" s="22">
        <v>6000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1268233</v>
      </c>
      <c r="N266" s="22">
        <v>0</v>
      </c>
      <c r="O266" s="22">
        <v>222147</v>
      </c>
      <c r="P266" s="22">
        <v>5641</v>
      </c>
      <c r="Q266" s="22">
        <v>440920</v>
      </c>
      <c r="R266" s="22">
        <v>239794</v>
      </c>
      <c r="S266" s="22">
        <v>0</v>
      </c>
      <c r="T266" s="22">
        <v>2176735</v>
      </c>
      <c r="U266" s="22">
        <v>996824</v>
      </c>
      <c r="V266" s="22">
        <v>0</v>
      </c>
      <c r="W266" s="22">
        <v>6000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1002824</v>
      </c>
      <c r="AD266" s="22">
        <v>52257</v>
      </c>
      <c r="AE266" s="22">
        <v>1974</v>
      </c>
      <c r="AF266" s="22">
        <v>0</v>
      </c>
      <c r="AG266" s="22">
        <v>102618</v>
      </c>
      <c r="AH266" s="22">
        <v>0</v>
      </c>
      <c r="AI266" s="22">
        <v>1159673</v>
      </c>
      <c r="AJ266" s="22">
        <v>1017062</v>
      </c>
      <c r="AK266" s="22">
        <v>0</v>
      </c>
      <c r="AL266" s="22">
        <v>0</v>
      </c>
      <c r="AM266" s="22">
        <v>1017062</v>
      </c>
      <c r="AN266" s="22">
        <v>0</v>
      </c>
    </row>
    <row r="267" spans="1:40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534656</v>
      </c>
      <c r="F267" s="22">
        <v>0</v>
      </c>
      <c r="G267" s="22">
        <v>0</v>
      </c>
      <c r="H267" s="22">
        <v>2528502</v>
      </c>
      <c r="I267" s="22">
        <v>0</v>
      </c>
      <c r="J267" s="22">
        <v>0</v>
      </c>
      <c r="K267" s="22">
        <v>0</v>
      </c>
      <c r="L267" s="22">
        <v>0</v>
      </c>
      <c r="M267" s="22">
        <v>3063158</v>
      </c>
      <c r="N267" s="22">
        <v>0</v>
      </c>
      <c r="O267" s="22">
        <v>219713</v>
      </c>
      <c r="P267" s="22">
        <v>125819</v>
      </c>
      <c r="Q267" s="22">
        <v>7100</v>
      </c>
      <c r="R267" s="22">
        <v>755439</v>
      </c>
      <c r="S267" s="22">
        <v>24358</v>
      </c>
      <c r="T267" s="22">
        <v>4195587</v>
      </c>
      <c r="U267" s="22">
        <v>264309</v>
      </c>
      <c r="V267" s="22">
        <v>0</v>
      </c>
      <c r="W267" s="22">
        <v>0</v>
      </c>
      <c r="X267" s="22">
        <v>335872</v>
      </c>
      <c r="Y267" s="22">
        <v>0</v>
      </c>
      <c r="Z267" s="22">
        <v>0</v>
      </c>
      <c r="AA267" s="22">
        <v>0</v>
      </c>
      <c r="AB267" s="22">
        <v>0</v>
      </c>
      <c r="AC267" s="22">
        <v>600181</v>
      </c>
      <c r="AD267" s="22">
        <v>35152</v>
      </c>
      <c r="AE267" s="22">
        <v>62680</v>
      </c>
      <c r="AF267" s="22">
        <v>0</v>
      </c>
      <c r="AG267" s="22">
        <v>176124</v>
      </c>
      <c r="AH267" s="22">
        <v>6236</v>
      </c>
      <c r="AI267" s="22">
        <v>880373</v>
      </c>
      <c r="AJ267" s="22">
        <v>3315214</v>
      </c>
      <c r="AK267" s="22">
        <v>219713</v>
      </c>
      <c r="AL267" s="22">
        <v>0</v>
      </c>
      <c r="AM267" s="22">
        <v>3095501</v>
      </c>
      <c r="AN267" s="22"/>
    </row>
    <row r="268" spans="1:40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1231268</v>
      </c>
      <c r="F268" s="22">
        <v>0</v>
      </c>
      <c r="G268" s="22">
        <v>58765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1290033</v>
      </c>
      <c r="N268" s="22">
        <v>0</v>
      </c>
      <c r="O268" s="22">
        <v>0</v>
      </c>
      <c r="P268" s="22">
        <v>1756</v>
      </c>
      <c r="Q268" s="22">
        <v>0</v>
      </c>
      <c r="R268" s="22">
        <v>118915</v>
      </c>
      <c r="S268" s="22">
        <v>0</v>
      </c>
      <c r="T268" s="22">
        <v>1410704</v>
      </c>
      <c r="U268" s="22">
        <v>663275</v>
      </c>
      <c r="V268" s="22">
        <v>0</v>
      </c>
      <c r="W268" s="22">
        <v>53846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717121</v>
      </c>
      <c r="AD268" s="22">
        <v>0</v>
      </c>
      <c r="AE268" s="22">
        <v>1756</v>
      </c>
      <c r="AF268" s="22">
        <v>0</v>
      </c>
      <c r="AG268" s="22">
        <v>33474</v>
      </c>
      <c r="AH268" s="22">
        <v>0</v>
      </c>
      <c r="AI268" s="22">
        <v>752351</v>
      </c>
      <c r="AJ268" s="22">
        <v>658353</v>
      </c>
      <c r="AK268" s="22">
        <v>0</v>
      </c>
      <c r="AL268" s="22">
        <v>0</v>
      </c>
      <c r="AM268" s="22">
        <v>658353</v>
      </c>
      <c r="AN268" s="22">
        <v>0</v>
      </c>
    </row>
    <row r="269" spans="1:40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127256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127256</v>
      </c>
      <c r="N269" s="22">
        <v>0</v>
      </c>
      <c r="O269" s="22">
        <v>469132</v>
      </c>
      <c r="P269" s="22">
        <v>96667</v>
      </c>
      <c r="Q269" s="22">
        <v>0</v>
      </c>
      <c r="R269" s="22">
        <v>0</v>
      </c>
      <c r="S269" s="22">
        <v>6788</v>
      </c>
      <c r="T269" s="22">
        <v>699843</v>
      </c>
      <c r="U269" s="22">
        <v>93586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93586</v>
      </c>
      <c r="AD269" s="22">
        <v>96397</v>
      </c>
      <c r="AE269" s="22">
        <v>69494</v>
      </c>
      <c r="AF269" s="22">
        <v>0</v>
      </c>
      <c r="AG269" s="22">
        <v>0</v>
      </c>
      <c r="AH269" s="22">
        <v>990</v>
      </c>
      <c r="AI269" s="22">
        <v>260467</v>
      </c>
      <c r="AJ269" s="22">
        <v>439376</v>
      </c>
      <c r="AK269" s="22">
        <v>0</v>
      </c>
      <c r="AL269" s="22">
        <v>0</v>
      </c>
      <c r="AM269" s="22">
        <v>439376</v>
      </c>
      <c r="AN269" s="22">
        <v>0</v>
      </c>
    </row>
    <row r="270" spans="1:40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249209</v>
      </c>
      <c r="F270" s="22">
        <v>0</v>
      </c>
      <c r="G270" s="22">
        <v>8732</v>
      </c>
      <c r="H270" s="22">
        <v>5300</v>
      </c>
      <c r="I270" s="22">
        <v>70218</v>
      </c>
      <c r="J270" s="22">
        <v>0</v>
      </c>
      <c r="K270" s="22">
        <v>0</v>
      </c>
      <c r="L270" s="22">
        <v>0</v>
      </c>
      <c r="M270" s="22">
        <v>333459</v>
      </c>
      <c r="N270" s="22">
        <v>0</v>
      </c>
      <c r="O270" s="22">
        <v>61938</v>
      </c>
      <c r="P270" s="22">
        <v>368171</v>
      </c>
      <c r="Q270" s="22">
        <v>1710</v>
      </c>
      <c r="R270" s="22">
        <v>149879</v>
      </c>
      <c r="S270" s="22">
        <v>0</v>
      </c>
      <c r="T270" s="22">
        <v>915157</v>
      </c>
      <c r="U270" s="22">
        <v>98988</v>
      </c>
      <c r="V270" s="22">
        <v>0</v>
      </c>
      <c r="W270" s="22">
        <v>1420</v>
      </c>
      <c r="X270" s="22">
        <v>2294</v>
      </c>
      <c r="Y270" s="22">
        <v>11620</v>
      </c>
      <c r="Z270" s="22">
        <v>0</v>
      </c>
      <c r="AA270" s="22">
        <v>0</v>
      </c>
      <c r="AB270" s="22">
        <v>0</v>
      </c>
      <c r="AC270" s="22">
        <v>114322</v>
      </c>
      <c r="AD270" s="22">
        <v>35036</v>
      </c>
      <c r="AE270" s="22">
        <v>95961</v>
      </c>
      <c r="AF270" s="22">
        <v>0</v>
      </c>
      <c r="AG270" s="22">
        <v>32224</v>
      </c>
      <c r="AH270" s="22">
        <v>0</v>
      </c>
      <c r="AI270" s="22">
        <v>277543</v>
      </c>
      <c r="AJ270" s="22">
        <v>637614</v>
      </c>
      <c r="AK270" s="22">
        <v>0</v>
      </c>
      <c r="AL270" s="22">
        <v>0</v>
      </c>
      <c r="AM270" s="22">
        <v>637614</v>
      </c>
      <c r="AN270" s="22">
        <v>0</v>
      </c>
    </row>
    <row r="271" spans="1:40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487556</v>
      </c>
      <c r="F271" s="22">
        <v>0</v>
      </c>
      <c r="G271" s="22">
        <v>91911</v>
      </c>
      <c r="H271" s="22">
        <v>0</v>
      </c>
      <c r="I271" s="22">
        <v>0</v>
      </c>
      <c r="J271" s="22">
        <v>0</v>
      </c>
      <c r="K271" s="22">
        <v>22600</v>
      </c>
      <c r="L271" s="22">
        <v>0</v>
      </c>
      <c r="M271" s="22">
        <v>602067</v>
      </c>
      <c r="N271" s="22">
        <v>0</v>
      </c>
      <c r="O271" s="22">
        <v>6089</v>
      </c>
      <c r="P271" s="22">
        <v>537050</v>
      </c>
      <c r="Q271" s="22">
        <v>148577</v>
      </c>
      <c r="R271" s="22">
        <v>0</v>
      </c>
      <c r="S271" s="22">
        <v>0</v>
      </c>
      <c r="T271" s="22">
        <v>1293783</v>
      </c>
      <c r="U271" s="22">
        <v>144574</v>
      </c>
      <c r="V271" s="22">
        <v>0</v>
      </c>
      <c r="W271" s="22">
        <v>78124</v>
      </c>
      <c r="X271" s="22">
        <v>0</v>
      </c>
      <c r="Y271" s="22">
        <v>0</v>
      </c>
      <c r="Z271" s="22">
        <v>0</v>
      </c>
      <c r="AA271" s="22">
        <v>19210</v>
      </c>
      <c r="AB271" s="22">
        <v>0</v>
      </c>
      <c r="AC271" s="22">
        <v>241908</v>
      </c>
      <c r="AD271" s="22">
        <v>6089</v>
      </c>
      <c r="AE271" s="22">
        <v>101959</v>
      </c>
      <c r="AF271" s="22">
        <v>0</v>
      </c>
      <c r="AG271" s="22">
        <v>0</v>
      </c>
      <c r="AH271" s="22">
        <v>0</v>
      </c>
      <c r="AI271" s="22">
        <v>349956</v>
      </c>
      <c r="AJ271" s="22">
        <v>943827</v>
      </c>
      <c r="AK271" s="22">
        <v>0</v>
      </c>
      <c r="AL271" s="22">
        <v>0</v>
      </c>
      <c r="AM271" s="22">
        <v>943827</v>
      </c>
      <c r="AN271" s="22">
        <v>0</v>
      </c>
    </row>
    <row r="272" spans="1:40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1266287</v>
      </c>
      <c r="F272" s="22">
        <v>0</v>
      </c>
      <c r="G272" s="22">
        <v>0</v>
      </c>
      <c r="H272" s="22">
        <v>2652069</v>
      </c>
      <c r="I272" s="22">
        <v>0</v>
      </c>
      <c r="J272" s="22">
        <v>0</v>
      </c>
      <c r="K272" s="22">
        <v>0</v>
      </c>
      <c r="L272" s="22">
        <v>0</v>
      </c>
      <c r="M272" s="22">
        <v>3918356</v>
      </c>
      <c r="N272" s="22">
        <v>0</v>
      </c>
      <c r="O272" s="22">
        <v>0</v>
      </c>
      <c r="P272" s="22">
        <v>145160</v>
      </c>
      <c r="Q272" s="22">
        <v>3774715</v>
      </c>
      <c r="R272" s="22">
        <v>93951</v>
      </c>
      <c r="S272" s="22">
        <v>7401</v>
      </c>
      <c r="T272" s="22">
        <v>7939583</v>
      </c>
      <c r="U272" s="22">
        <v>1202610</v>
      </c>
      <c r="V272" s="22">
        <v>0</v>
      </c>
      <c r="W272" s="22">
        <v>0</v>
      </c>
      <c r="X272" s="22">
        <v>578551</v>
      </c>
      <c r="Y272" s="22">
        <v>0</v>
      </c>
      <c r="Z272" s="22">
        <v>0</v>
      </c>
      <c r="AA272" s="22">
        <v>0</v>
      </c>
      <c r="AB272" s="22">
        <v>0</v>
      </c>
      <c r="AC272" s="22">
        <v>1781161</v>
      </c>
      <c r="AD272" s="22">
        <v>0</v>
      </c>
      <c r="AE272" s="22">
        <v>117695</v>
      </c>
      <c r="AF272" s="22">
        <v>0</v>
      </c>
      <c r="AG272" s="22">
        <v>71118</v>
      </c>
      <c r="AH272" s="22">
        <v>1850</v>
      </c>
      <c r="AI272" s="22">
        <v>1971824</v>
      </c>
      <c r="AJ272" s="22">
        <v>5967759</v>
      </c>
      <c r="AK272" s="22">
        <v>0</v>
      </c>
      <c r="AL272" s="22">
        <v>0</v>
      </c>
      <c r="AM272" s="22">
        <v>5967759</v>
      </c>
      <c r="AN272" s="22"/>
    </row>
    <row r="273" spans="1:40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595781</v>
      </c>
      <c r="F273" s="22">
        <v>0</v>
      </c>
      <c r="G273" s="22">
        <v>8810</v>
      </c>
      <c r="H273" s="22">
        <v>0</v>
      </c>
      <c r="I273" s="22">
        <v>7284</v>
      </c>
      <c r="J273" s="22">
        <v>0</v>
      </c>
      <c r="K273" s="22">
        <v>0</v>
      </c>
      <c r="L273" s="22">
        <v>0</v>
      </c>
      <c r="M273" s="22">
        <v>611875</v>
      </c>
      <c r="N273" s="22">
        <v>0</v>
      </c>
      <c r="O273" s="22">
        <v>629263</v>
      </c>
      <c r="P273" s="22">
        <v>26748</v>
      </c>
      <c r="Q273" s="22">
        <v>36970</v>
      </c>
      <c r="R273" s="22">
        <v>326454</v>
      </c>
      <c r="S273" s="22">
        <v>15479</v>
      </c>
      <c r="T273" s="22">
        <v>1646789</v>
      </c>
      <c r="U273" s="22">
        <v>326882</v>
      </c>
      <c r="V273" s="22">
        <v>0</v>
      </c>
      <c r="W273" s="22">
        <v>1965</v>
      </c>
      <c r="X273" s="22">
        <v>0</v>
      </c>
      <c r="Y273" s="22">
        <v>3836</v>
      </c>
      <c r="Z273" s="22">
        <v>0</v>
      </c>
      <c r="AA273" s="22">
        <v>0</v>
      </c>
      <c r="AB273" s="22">
        <v>0</v>
      </c>
      <c r="AC273" s="22">
        <v>332683</v>
      </c>
      <c r="AD273" s="22">
        <v>228762</v>
      </c>
      <c r="AE273" s="22">
        <v>21449</v>
      </c>
      <c r="AF273" s="22">
        <v>0</v>
      </c>
      <c r="AG273" s="22">
        <v>113644</v>
      </c>
      <c r="AH273" s="22">
        <v>15479</v>
      </c>
      <c r="AI273" s="22">
        <v>712017</v>
      </c>
      <c r="AJ273" s="22">
        <v>934772</v>
      </c>
      <c r="AK273" s="22">
        <v>0</v>
      </c>
      <c r="AL273" s="22">
        <v>0</v>
      </c>
      <c r="AM273" s="22">
        <v>934772</v>
      </c>
      <c r="AN273" s="22">
        <v>0</v>
      </c>
    </row>
    <row r="274" spans="1:40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1757807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1757807</v>
      </c>
      <c r="N274" s="22">
        <v>0</v>
      </c>
      <c r="O274" s="22">
        <v>311581</v>
      </c>
      <c r="P274" s="22">
        <v>151945</v>
      </c>
      <c r="Q274" s="22">
        <v>4337741</v>
      </c>
      <c r="R274" s="22">
        <v>872549</v>
      </c>
      <c r="S274" s="22">
        <v>12500</v>
      </c>
      <c r="T274" s="22">
        <v>7444123</v>
      </c>
      <c r="U274" s="22">
        <v>1506642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1506642</v>
      </c>
      <c r="AD274" s="22">
        <v>25643</v>
      </c>
      <c r="AE274" s="22">
        <v>102874</v>
      </c>
      <c r="AF274" s="22">
        <v>0</v>
      </c>
      <c r="AG274" s="22">
        <v>432345</v>
      </c>
      <c r="AH274" s="22">
        <v>12500</v>
      </c>
      <c r="AI274" s="22">
        <v>2080004</v>
      </c>
      <c r="AJ274" s="22">
        <v>5364119</v>
      </c>
      <c r="AK274" s="22">
        <v>0</v>
      </c>
      <c r="AL274" s="22">
        <v>0</v>
      </c>
      <c r="AM274" s="22">
        <v>5364119</v>
      </c>
      <c r="AN274" s="22"/>
    </row>
    <row r="275" spans="1:40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1864193</v>
      </c>
      <c r="F275" s="22">
        <v>0</v>
      </c>
      <c r="G275" s="22">
        <v>0</v>
      </c>
      <c r="H275" s="22">
        <v>2584512</v>
      </c>
      <c r="I275" s="22">
        <v>0</v>
      </c>
      <c r="J275" s="22">
        <v>0</v>
      </c>
      <c r="K275" s="22">
        <v>0</v>
      </c>
      <c r="L275" s="22">
        <v>0</v>
      </c>
      <c r="M275" s="22">
        <v>4448705</v>
      </c>
      <c r="N275" s="22">
        <v>0</v>
      </c>
      <c r="O275" s="22">
        <v>0</v>
      </c>
      <c r="P275" s="22">
        <v>40354</v>
      </c>
      <c r="Q275" s="22">
        <v>3664622</v>
      </c>
      <c r="R275" s="22">
        <v>93995</v>
      </c>
      <c r="S275" s="22">
        <v>7401</v>
      </c>
      <c r="T275" s="22">
        <v>8255077</v>
      </c>
      <c r="U275" s="22">
        <v>1119505</v>
      </c>
      <c r="V275" s="22">
        <v>0</v>
      </c>
      <c r="W275" s="22">
        <v>0</v>
      </c>
      <c r="X275" s="22">
        <v>206486</v>
      </c>
      <c r="Y275" s="22">
        <v>0</v>
      </c>
      <c r="Z275" s="22">
        <v>0</v>
      </c>
      <c r="AA275" s="22">
        <v>0</v>
      </c>
      <c r="AB275" s="22">
        <v>0</v>
      </c>
      <c r="AC275" s="22">
        <v>1325991</v>
      </c>
      <c r="AD275" s="22">
        <v>0</v>
      </c>
      <c r="AE275" s="22">
        <v>32239</v>
      </c>
      <c r="AF275" s="22">
        <v>0</v>
      </c>
      <c r="AG275" s="22">
        <v>85397</v>
      </c>
      <c r="AH275" s="22">
        <v>2220</v>
      </c>
      <c r="AI275" s="22">
        <v>1445847</v>
      </c>
      <c r="AJ275" s="22">
        <v>6809230</v>
      </c>
      <c r="AK275" s="22">
        <v>0</v>
      </c>
      <c r="AL275" s="22">
        <v>0</v>
      </c>
      <c r="AM275" s="22">
        <v>6809230</v>
      </c>
      <c r="AN275" s="22"/>
    </row>
    <row r="276" spans="1:40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1297675</v>
      </c>
      <c r="F276" s="22">
        <v>0</v>
      </c>
      <c r="G276" s="22">
        <v>0</v>
      </c>
      <c r="H276" s="22">
        <v>0</v>
      </c>
      <c r="I276" s="22">
        <v>251719</v>
      </c>
      <c r="J276" s="22">
        <v>0</v>
      </c>
      <c r="K276" s="22">
        <v>0</v>
      </c>
      <c r="L276" s="22">
        <v>0</v>
      </c>
      <c r="M276" s="22">
        <v>1549394</v>
      </c>
      <c r="N276" s="22">
        <v>0</v>
      </c>
      <c r="O276" s="22">
        <v>640184</v>
      </c>
      <c r="P276" s="22">
        <v>584045</v>
      </c>
      <c r="Q276" s="22">
        <v>182563</v>
      </c>
      <c r="R276" s="22">
        <v>178586</v>
      </c>
      <c r="S276" s="22">
        <v>107827</v>
      </c>
      <c r="T276" s="22">
        <v>3242599</v>
      </c>
      <c r="U276" s="22">
        <v>736122</v>
      </c>
      <c r="V276" s="22">
        <v>0</v>
      </c>
      <c r="W276" s="22">
        <v>0</v>
      </c>
      <c r="X276" s="22">
        <v>0</v>
      </c>
      <c r="Y276" s="22">
        <v>164482</v>
      </c>
      <c r="Z276" s="22">
        <v>0</v>
      </c>
      <c r="AA276" s="22">
        <v>0</v>
      </c>
      <c r="AB276" s="22">
        <v>0</v>
      </c>
      <c r="AC276" s="22">
        <v>900604</v>
      </c>
      <c r="AD276" s="22">
        <v>368479</v>
      </c>
      <c r="AE276" s="22">
        <v>340617</v>
      </c>
      <c r="AF276" s="22">
        <v>0</v>
      </c>
      <c r="AG276" s="22">
        <v>39644</v>
      </c>
      <c r="AH276" s="22">
        <v>55730</v>
      </c>
      <c r="AI276" s="22">
        <v>1705074</v>
      </c>
      <c r="AJ276" s="22">
        <v>1537525</v>
      </c>
      <c r="AK276" s="22">
        <v>0</v>
      </c>
      <c r="AL276" s="22">
        <v>0</v>
      </c>
      <c r="AM276" s="22">
        <v>1537525</v>
      </c>
      <c r="AN276" s="22">
        <v>0</v>
      </c>
    </row>
    <row r="277" spans="1:40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331943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331943</v>
      </c>
      <c r="N277" s="22">
        <v>0</v>
      </c>
      <c r="O277" s="22">
        <v>311438</v>
      </c>
      <c r="P277" s="22">
        <v>122583</v>
      </c>
      <c r="Q277" s="22">
        <v>107001</v>
      </c>
      <c r="R277" s="22">
        <v>671488</v>
      </c>
      <c r="S277" s="22">
        <v>5519</v>
      </c>
      <c r="T277" s="22">
        <v>1549972</v>
      </c>
      <c r="U277" s="22">
        <v>149189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149189</v>
      </c>
      <c r="AD277" s="22">
        <v>61947</v>
      </c>
      <c r="AE277" s="22">
        <v>98379</v>
      </c>
      <c r="AF277" s="22">
        <v>0</v>
      </c>
      <c r="AG277" s="22">
        <v>185156</v>
      </c>
      <c r="AH277" s="22">
        <v>1413</v>
      </c>
      <c r="AI277" s="22">
        <v>496084</v>
      </c>
      <c r="AJ277" s="22">
        <v>1053888</v>
      </c>
      <c r="AK277" s="22">
        <v>226713</v>
      </c>
      <c r="AL277" s="22">
        <v>0</v>
      </c>
      <c r="AM277" s="22">
        <v>827175</v>
      </c>
      <c r="AN277" s="22"/>
    </row>
    <row r="278" spans="1:40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2024747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2024747</v>
      </c>
      <c r="N278" s="22">
        <v>0</v>
      </c>
      <c r="O278" s="22">
        <v>107622</v>
      </c>
      <c r="P278" s="22">
        <v>37289</v>
      </c>
      <c r="Q278" s="22">
        <v>175269</v>
      </c>
      <c r="R278" s="22">
        <v>80222</v>
      </c>
      <c r="S278" s="22">
        <v>0</v>
      </c>
      <c r="T278" s="22">
        <v>2425149</v>
      </c>
      <c r="U278" s="22">
        <v>933701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933701</v>
      </c>
      <c r="AD278" s="22">
        <v>44052</v>
      </c>
      <c r="AE278" s="22">
        <v>9322</v>
      </c>
      <c r="AF278" s="22">
        <v>0</v>
      </c>
      <c r="AG278" s="22">
        <v>47161</v>
      </c>
      <c r="AH278" s="22">
        <v>0</v>
      </c>
      <c r="AI278" s="22">
        <v>1034236</v>
      </c>
      <c r="AJ278" s="22">
        <v>1390913</v>
      </c>
      <c r="AK278" s="22">
        <v>0</v>
      </c>
      <c r="AL278" s="22">
        <v>0</v>
      </c>
      <c r="AM278" s="22">
        <v>1390913</v>
      </c>
      <c r="AN278" s="22">
        <v>0</v>
      </c>
    </row>
    <row r="279" spans="1:40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2472117</v>
      </c>
      <c r="F279" s="22">
        <v>0</v>
      </c>
      <c r="G279" s="22">
        <v>1652</v>
      </c>
      <c r="H279" s="22">
        <v>0</v>
      </c>
      <c r="I279" s="22">
        <v>125723</v>
      </c>
      <c r="J279" s="22">
        <v>0</v>
      </c>
      <c r="K279" s="22">
        <v>0</v>
      </c>
      <c r="L279" s="22">
        <v>0</v>
      </c>
      <c r="M279" s="22">
        <v>2599492</v>
      </c>
      <c r="N279" s="22">
        <v>0</v>
      </c>
      <c r="O279" s="22">
        <v>168015</v>
      </c>
      <c r="P279" s="22">
        <v>18404</v>
      </c>
      <c r="Q279" s="22">
        <v>54960</v>
      </c>
      <c r="R279" s="22">
        <v>298285</v>
      </c>
      <c r="S279" s="22">
        <v>0</v>
      </c>
      <c r="T279" s="22">
        <v>3139156</v>
      </c>
      <c r="U279" s="22">
        <v>1593874</v>
      </c>
      <c r="V279" s="22">
        <v>0</v>
      </c>
      <c r="W279" s="22">
        <v>1652</v>
      </c>
      <c r="X279" s="22">
        <v>0</v>
      </c>
      <c r="Y279" s="22">
        <v>113530</v>
      </c>
      <c r="Z279" s="22">
        <v>0</v>
      </c>
      <c r="AA279" s="22">
        <v>0</v>
      </c>
      <c r="AB279" s="22">
        <v>0</v>
      </c>
      <c r="AC279" s="22">
        <v>1709056</v>
      </c>
      <c r="AD279" s="22">
        <v>103972</v>
      </c>
      <c r="AE279" s="22">
        <v>8810</v>
      </c>
      <c r="AF279" s="22">
        <v>0</v>
      </c>
      <c r="AG279" s="22">
        <v>92338</v>
      </c>
      <c r="AH279" s="22">
        <v>0</v>
      </c>
      <c r="AI279" s="22">
        <v>1914176</v>
      </c>
      <c r="AJ279" s="22">
        <v>1224980</v>
      </c>
      <c r="AK279" s="22">
        <v>0</v>
      </c>
      <c r="AL279" s="22">
        <v>0</v>
      </c>
      <c r="AM279" s="22">
        <v>1224980</v>
      </c>
      <c r="AN279" s="22">
        <v>0</v>
      </c>
    </row>
    <row r="280" spans="1:40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740939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740939</v>
      </c>
      <c r="N280" s="22">
        <v>0</v>
      </c>
      <c r="O280" s="22">
        <v>519386</v>
      </c>
      <c r="P280" s="22">
        <v>74301</v>
      </c>
      <c r="Q280" s="22">
        <v>161170</v>
      </c>
      <c r="R280" s="22">
        <v>106047</v>
      </c>
      <c r="S280" s="22">
        <v>0</v>
      </c>
      <c r="T280" s="22">
        <v>1601843</v>
      </c>
      <c r="U280" s="22">
        <v>519987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519987</v>
      </c>
      <c r="AD280" s="22">
        <v>64982</v>
      </c>
      <c r="AE280" s="22">
        <v>10302</v>
      </c>
      <c r="AF280" s="22">
        <v>0</v>
      </c>
      <c r="AG280" s="22">
        <v>22509</v>
      </c>
      <c r="AH280" s="22">
        <v>0</v>
      </c>
      <c r="AI280" s="22">
        <v>617780</v>
      </c>
      <c r="AJ280" s="22">
        <v>984063</v>
      </c>
      <c r="AK280" s="22">
        <v>0</v>
      </c>
      <c r="AL280" s="22">
        <v>0</v>
      </c>
      <c r="AM280" s="22">
        <v>984063</v>
      </c>
      <c r="AN280" s="22">
        <v>0</v>
      </c>
    </row>
    <row r="281" spans="1:40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220750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220750</v>
      </c>
      <c r="N281" s="22">
        <v>0</v>
      </c>
      <c r="O281" s="22">
        <v>48723</v>
      </c>
      <c r="P281" s="22">
        <v>61498</v>
      </c>
      <c r="Q281" s="22">
        <v>280469</v>
      </c>
      <c r="R281" s="22">
        <v>596218</v>
      </c>
      <c r="S281" s="22">
        <v>0</v>
      </c>
      <c r="T281" s="22">
        <v>1207658</v>
      </c>
      <c r="U281" s="22">
        <v>111324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111324</v>
      </c>
      <c r="AD281" s="22">
        <v>5922</v>
      </c>
      <c r="AE281" s="22">
        <v>41772</v>
      </c>
      <c r="AF281" s="22">
        <v>0</v>
      </c>
      <c r="AG281" s="22">
        <v>280326</v>
      </c>
      <c r="AH281" s="22">
        <v>0</v>
      </c>
      <c r="AI281" s="22">
        <v>439344</v>
      </c>
      <c r="AJ281" s="22">
        <v>768314</v>
      </c>
      <c r="AK281" s="22">
        <v>0</v>
      </c>
      <c r="AL281" s="22">
        <v>0</v>
      </c>
      <c r="AM281" s="22">
        <v>768314</v>
      </c>
      <c r="AN281" s="22"/>
    </row>
    <row r="282" spans="1:40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1095090</v>
      </c>
      <c r="F282" s="22">
        <v>0</v>
      </c>
      <c r="G282" s="22">
        <v>0</v>
      </c>
      <c r="H282" s="22">
        <v>586824</v>
      </c>
      <c r="I282" s="22">
        <v>0</v>
      </c>
      <c r="J282" s="22">
        <v>0</v>
      </c>
      <c r="K282" s="22">
        <v>0</v>
      </c>
      <c r="L282" s="22">
        <v>0</v>
      </c>
      <c r="M282" s="22">
        <v>1681914</v>
      </c>
      <c r="N282" s="22">
        <v>0</v>
      </c>
      <c r="O282" s="22">
        <v>873478</v>
      </c>
      <c r="P282" s="22">
        <v>126616</v>
      </c>
      <c r="Q282" s="22">
        <v>7100</v>
      </c>
      <c r="R282" s="22">
        <v>371971</v>
      </c>
      <c r="S282" s="22">
        <v>23417</v>
      </c>
      <c r="T282" s="22">
        <v>3084496</v>
      </c>
      <c r="U282" s="22">
        <v>783384</v>
      </c>
      <c r="V282" s="22">
        <v>0</v>
      </c>
      <c r="W282" s="22">
        <v>0</v>
      </c>
      <c r="X282" s="22">
        <v>198767</v>
      </c>
      <c r="Y282" s="22">
        <v>0</v>
      </c>
      <c r="Z282" s="22">
        <v>0</v>
      </c>
      <c r="AA282" s="22">
        <v>0</v>
      </c>
      <c r="AB282" s="22">
        <v>0</v>
      </c>
      <c r="AC282" s="22">
        <v>982151</v>
      </c>
      <c r="AD282" s="22">
        <v>85024</v>
      </c>
      <c r="AE282" s="22">
        <v>31532</v>
      </c>
      <c r="AF282" s="22">
        <v>0</v>
      </c>
      <c r="AG282" s="22">
        <v>188144</v>
      </c>
      <c r="AH282" s="22">
        <v>5995</v>
      </c>
      <c r="AI282" s="22">
        <v>1292846</v>
      </c>
      <c r="AJ282" s="22">
        <v>1791650</v>
      </c>
      <c r="AK282" s="22">
        <v>0</v>
      </c>
      <c r="AL282" s="22">
        <v>0</v>
      </c>
      <c r="AM282" s="22">
        <v>1791650</v>
      </c>
      <c r="AN282" s="22"/>
    </row>
    <row r="283" spans="1:40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446173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446173</v>
      </c>
      <c r="N283" s="22">
        <v>0</v>
      </c>
      <c r="O283" s="22">
        <v>193735</v>
      </c>
      <c r="P283" s="22">
        <v>69960</v>
      </c>
      <c r="Q283" s="22">
        <v>354259</v>
      </c>
      <c r="R283" s="22">
        <v>382562</v>
      </c>
      <c r="S283" s="22">
        <v>0</v>
      </c>
      <c r="T283" s="22">
        <v>1446689</v>
      </c>
      <c r="U283" s="22">
        <v>291759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291759</v>
      </c>
      <c r="AD283" s="22">
        <v>42719</v>
      </c>
      <c r="AE283" s="22">
        <v>59688</v>
      </c>
      <c r="AF283" s="22">
        <v>0</v>
      </c>
      <c r="AG283" s="22">
        <v>70995</v>
      </c>
      <c r="AH283" s="22">
        <v>0</v>
      </c>
      <c r="AI283" s="22">
        <v>465161</v>
      </c>
      <c r="AJ283" s="22">
        <v>981528</v>
      </c>
      <c r="AK283" s="22">
        <v>0</v>
      </c>
      <c r="AL283" s="22">
        <v>0</v>
      </c>
      <c r="AM283" s="22">
        <v>981528</v>
      </c>
      <c r="AN283" s="22">
        <v>0</v>
      </c>
    </row>
    <row r="284" spans="1:40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783851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783851</v>
      </c>
      <c r="N284" s="22">
        <v>0</v>
      </c>
      <c r="O284" s="22">
        <v>89627</v>
      </c>
      <c r="P284" s="22">
        <v>10062</v>
      </c>
      <c r="Q284" s="22">
        <v>245645</v>
      </c>
      <c r="R284" s="22">
        <v>198004</v>
      </c>
      <c r="S284" s="22">
        <v>0</v>
      </c>
      <c r="T284" s="22">
        <v>1327189</v>
      </c>
      <c r="U284" s="22">
        <v>228689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228689</v>
      </c>
      <c r="AD284" s="22">
        <v>9858</v>
      </c>
      <c r="AE284" s="22">
        <v>10062</v>
      </c>
      <c r="AF284" s="22">
        <v>0</v>
      </c>
      <c r="AG284" s="22">
        <v>102205</v>
      </c>
      <c r="AH284" s="22">
        <v>0</v>
      </c>
      <c r="AI284" s="22">
        <v>350814</v>
      </c>
      <c r="AJ284" s="22">
        <v>976375</v>
      </c>
      <c r="AK284" s="22">
        <v>0</v>
      </c>
      <c r="AL284" s="22">
        <v>0</v>
      </c>
      <c r="AM284" s="22">
        <v>976375</v>
      </c>
      <c r="AN284" s="22">
        <v>0</v>
      </c>
    </row>
    <row r="285" spans="1:40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913729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913729</v>
      </c>
      <c r="N285" s="22">
        <v>339723</v>
      </c>
      <c r="O285" s="22">
        <v>25389</v>
      </c>
      <c r="P285" s="22">
        <v>17523</v>
      </c>
      <c r="Q285" s="22">
        <v>201596</v>
      </c>
      <c r="R285" s="22">
        <v>0</v>
      </c>
      <c r="S285" s="22">
        <v>0</v>
      </c>
      <c r="T285" s="22">
        <v>1497960</v>
      </c>
      <c r="U285" s="22">
        <v>473032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473032</v>
      </c>
      <c r="AD285" s="22">
        <v>9621</v>
      </c>
      <c r="AE285" s="22">
        <v>14793</v>
      </c>
      <c r="AF285" s="22">
        <v>0</v>
      </c>
      <c r="AG285" s="22">
        <v>0</v>
      </c>
      <c r="AH285" s="22">
        <v>0</v>
      </c>
      <c r="AI285" s="22">
        <v>497446</v>
      </c>
      <c r="AJ285" s="22">
        <v>1000514</v>
      </c>
      <c r="AK285" s="22">
        <v>0</v>
      </c>
      <c r="AL285" s="22">
        <v>0</v>
      </c>
      <c r="AM285" s="22">
        <v>1000514</v>
      </c>
      <c r="AN285" s="22">
        <v>0</v>
      </c>
    </row>
    <row r="286" spans="1:40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1107523</v>
      </c>
      <c r="F286" s="22">
        <v>0</v>
      </c>
      <c r="G286" s="22">
        <v>0</v>
      </c>
      <c r="H286" s="22">
        <v>2649568</v>
      </c>
      <c r="I286" s="22">
        <v>0</v>
      </c>
      <c r="J286" s="22">
        <v>0</v>
      </c>
      <c r="K286" s="22">
        <v>0</v>
      </c>
      <c r="L286" s="22">
        <v>0</v>
      </c>
      <c r="M286" s="22">
        <v>3757091</v>
      </c>
      <c r="N286" s="22">
        <v>0</v>
      </c>
      <c r="O286" s="22">
        <v>808959</v>
      </c>
      <c r="P286" s="22">
        <v>300255</v>
      </c>
      <c r="Q286" s="22">
        <v>2834811</v>
      </c>
      <c r="R286" s="22">
        <v>138409</v>
      </c>
      <c r="S286" s="22">
        <v>19901</v>
      </c>
      <c r="T286" s="22">
        <v>7859426</v>
      </c>
      <c r="U286" s="22">
        <v>687190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687190</v>
      </c>
      <c r="AD286" s="22">
        <v>693201</v>
      </c>
      <c r="AE286" s="22">
        <v>244654</v>
      </c>
      <c r="AF286" s="22">
        <v>0</v>
      </c>
      <c r="AG286" s="22">
        <v>68167</v>
      </c>
      <c r="AH286" s="22">
        <v>14720</v>
      </c>
      <c r="AI286" s="22">
        <v>1707932</v>
      </c>
      <c r="AJ286" s="22">
        <v>6151494</v>
      </c>
      <c r="AK286" s="22">
        <v>154286</v>
      </c>
      <c r="AL286" s="22">
        <v>0</v>
      </c>
      <c r="AM286" s="22">
        <v>5997208</v>
      </c>
      <c r="AN286" s="22"/>
    </row>
    <row r="287" spans="1:40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1060515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1060515</v>
      </c>
      <c r="N287" s="22">
        <v>0</v>
      </c>
      <c r="O287" s="22">
        <v>32618</v>
      </c>
      <c r="P287" s="22">
        <v>79283</v>
      </c>
      <c r="Q287" s="22">
        <v>1118100</v>
      </c>
      <c r="R287" s="22">
        <v>112826</v>
      </c>
      <c r="S287" s="22">
        <v>0</v>
      </c>
      <c r="T287" s="22">
        <v>2403342</v>
      </c>
      <c r="U287" s="22">
        <v>672350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672350</v>
      </c>
      <c r="AD287" s="22">
        <v>8775</v>
      </c>
      <c r="AE287" s="22">
        <v>49753</v>
      </c>
      <c r="AF287" s="22">
        <v>0</v>
      </c>
      <c r="AG287" s="22">
        <v>11310</v>
      </c>
      <c r="AH287" s="22">
        <v>0</v>
      </c>
      <c r="AI287" s="22">
        <v>742188</v>
      </c>
      <c r="AJ287" s="22">
        <v>1661154</v>
      </c>
      <c r="AK287" s="22">
        <v>0</v>
      </c>
      <c r="AL287" s="22">
        <v>0</v>
      </c>
      <c r="AM287" s="22">
        <v>1661154</v>
      </c>
      <c r="AN287" s="22">
        <v>0</v>
      </c>
    </row>
    <row r="288" spans="1:40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485323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485323</v>
      </c>
      <c r="N288" s="22">
        <v>0</v>
      </c>
      <c r="O288" s="22">
        <v>313207</v>
      </c>
      <c r="P288" s="22">
        <v>359033</v>
      </c>
      <c r="Q288" s="22">
        <v>332957</v>
      </c>
      <c r="R288" s="22">
        <v>149612</v>
      </c>
      <c r="S288" s="22">
        <v>19492</v>
      </c>
      <c r="T288" s="22">
        <v>1659624</v>
      </c>
      <c r="U288" s="22">
        <v>51112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51112</v>
      </c>
      <c r="AD288" s="22">
        <v>20386</v>
      </c>
      <c r="AE288" s="22">
        <v>85092</v>
      </c>
      <c r="AF288" s="22">
        <v>0</v>
      </c>
      <c r="AG288" s="22">
        <v>20615</v>
      </c>
      <c r="AH288" s="22">
        <v>19492</v>
      </c>
      <c r="AI288" s="22">
        <v>196697</v>
      </c>
      <c r="AJ288" s="22">
        <v>1462927</v>
      </c>
      <c r="AK288" s="22">
        <v>101595</v>
      </c>
      <c r="AL288" s="22">
        <v>0</v>
      </c>
      <c r="AM288" s="22">
        <v>1361332</v>
      </c>
      <c r="AN288" s="22">
        <v>0</v>
      </c>
    </row>
    <row r="289" spans="1:40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1702125</v>
      </c>
      <c r="F289" s="22">
        <v>0</v>
      </c>
      <c r="G289" s="22">
        <v>0</v>
      </c>
      <c r="H289" s="22">
        <v>2277964</v>
      </c>
      <c r="I289" s="22">
        <v>0</v>
      </c>
      <c r="J289" s="22">
        <v>0</v>
      </c>
      <c r="K289" s="22">
        <v>0</v>
      </c>
      <c r="L289" s="22">
        <v>0</v>
      </c>
      <c r="M289" s="22">
        <v>3980089</v>
      </c>
      <c r="N289" s="22">
        <v>0</v>
      </c>
      <c r="O289" s="22">
        <v>427284</v>
      </c>
      <c r="P289" s="22">
        <v>89043</v>
      </c>
      <c r="Q289" s="22">
        <v>1389768</v>
      </c>
      <c r="R289" s="22">
        <v>682734</v>
      </c>
      <c r="S289" s="22">
        <v>65069</v>
      </c>
      <c r="T289" s="22">
        <v>6633987</v>
      </c>
      <c r="U289" s="22">
        <v>1457909</v>
      </c>
      <c r="V289" s="22">
        <v>0</v>
      </c>
      <c r="W289" s="22">
        <v>0</v>
      </c>
      <c r="X289" s="22">
        <v>541177</v>
      </c>
      <c r="Y289" s="22">
        <v>0</v>
      </c>
      <c r="Z289" s="22">
        <v>0</v>
      </c>
      <c r="AA289" s="22">
        <v>0</v>
      </c>
      <c r="AB289" s="22">
        <v>0</v>
      </c>
      <c r="AC289" s="22">
        <v>1999086</v>
      </c>
      <c r="AD289" s="22">
        <v>35156</v>
      </c>
      <c r="AE289" s="22">
        <v>67883</v>
      </c>
      <c r="AF289" s="22">
        <v>0</v>
      </c>
      <c r="AG289" s="22">
        <v>382421</v>
      </c>
      <c r="AH289" s="22">
        <v>33441</v>
      </c>
      <c r="AI289" s="22">
        <v>2517987</v>
      </c>
      <c r="AJ289" s="22">
        <v>4116000</v>
      </c>
      <c r="AK289" s="22">
        <v>81333</v>
      </c>
      <c r="AL289" s="22">
        <v>0</v>
      </c>
      <c r="AM289" s="22">
        <v>4034667</v>
      </c>
      <c r="AN289" s="22"/>
    </row>
    <row r="290" spans="1:40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688517</v>
      </c>
      <c r="F290" s="22">
        <v>0</v>
      </c>
      <c r="G290" s="22">
        <v>0</v>
      </c>
      <c r="H290" s="22">
        <v>2251035</v>
      </c>
      <c r="I290" s="22">
        <v>0</v>
      </c>
      <c r="J290" s="22">
        <v>0</v>
      </c>
      <c r="K290" s="22">
        <v>0</v>
      </c>
      <c r="L290" s="22">
        <v>0</v>
      </c>
      <c r="M290" s="22">
        <v>2939552</v>
      </c>
      <c r="N290" s="22">
        <v>0</v>
      </c>
      <c r="O290" s="22">
        <v>0</v>
      </c>
      <c r="P290" s="22">
        <v>25545</v>
      </c>
      <c r="Q290" s="22">
        <v>1984472</v>
      </c>
      <c r="R290" s="22">
        <v>188927</v>
      </c>
      <c r="S290" s="22">
        <v>7401</v>
      </c>
      <c r="T290" s="22">
        <v>5145897</v>
      </c>
      <c r="U290" s="22">
        <v>456878</v>
      </c>
      <c r="V290" s="22">
        <v>0</v>
      </c>
      <c r="W290" s="22">
        <v>0</v>
      </c>
      <c r="X290" s="22">
        <v>370362</v>
      </c>
      <c r="Y290" s="22">
        <v>0</v>
      </c>
      <c r="Z290" s="22">
        <v>0</v>
      </c>
      <c r="AA290" s="22">
        <v>0</v>
      </c>
      <c r="AB290" s="22">
        <v>0</v>
      </c>
      <c r="AC290" s="22">
        <v>827240</v>
      </c>
      <c r="AD290" s="22">
        <v>0</v>
      </c>
      <c r="AE290" s="22">
        <v>22343</v>
      </c>
      <c r="AF290" s="22">
        <v>0</v>
      </c>
      <c r="AG290" s="22">
        <v>88415</v>
      </c>
      <c r="AH290" s="22">
        <v>2220</v>
      </c>
      <c r="AI290" s="22">
        <v>940218</v>
      </c>
      <c r="AJ290" s="22">
        <v>4205679</v>
      </c>
      <c r="AK290" s="22">
        <v>0</v>
      </c>
      <c r="AL290" s="22">
        <v>0</v>
      </c>
      <c r="AM290" s="22">
        <v>4205679</v>
      </c>
      <c r="AN290" s="22"/>
    </row>
    <row r="291" spans="1:40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2605930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2605930</v>
      </c>
      <c r="N291" s="22">
        <v>0</v>
      </c>
      <c r="O291" s="22">
        <v>428142</v>
      </c>
      <c r="P291" s="22">
        <v>168409</v>
      </c>
      <c r="Q291" s="22">
        <v>1602278</v>
      </c>
      <c r="R291" s="22">
        <v>196540</v>
      </c>
      <c r="S291" s="22">
        <v>0</v>
      </c>
      <c r="T291" s="22">
        <v>5001299</v>
      </c>
      <c r="U291" s="22">
        <v>940241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940241</v>
      </c>
      <c r="AD291" s="22">
        <v>205364</v>
      </c>
      <c r="AE291" s="22">
        <v>101337</v>
      </c>
      <c r="AF291" s="22">
        <v>0</v>
      </c>
      <c r="AG291" s="22">
        <v>183252</v>
      </c>
      <c r="AH291" s="22">
        <v>0</v>
      </c>
      <c r="AI291" s="22">
        <v>1430194</v>
      </c>
      <c r="AJ291" s="22">
        <v>3571105</v>
      </c>
      <c r="AK291" s="22">
        <v>0</v>
      </c>
      <c r="AL291" s="22">
        <v>0</v>
      </c>
      <c r="AM291" s="22">
        <v>3571105</v>
      </c>
      <c r="AN291" s="22">
        <v>0</v>
      </c>
    </row>
    <row r="292" spans="1:40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2433143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2433143</v>
      </c>
      <c r="N292" s="22">
        <v>0</v>
      </c>
      <c r="O292" s="22">
        <v>111219</v>
      </c>
      <c r="P292" s="22">
        <v>46888</v>
      </c>
      <c r="Q292" s="22">
        <v>0</v>
      </c>
      <c r="R292" s="22">
        <v>183328</v>
      </c>
      <c r="S292" s="22">
        <v>0</v>
      </c>
      <c r="T292" s="22">
        <v>2774578</v>
      </c>
      <c r="U292" s="22">
        <v>1574220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1574220</v>
      </c>
      <c r="AD292" s="22">
        <v>54195</v>
      </c>
      <c r="AE292" s="22">
        <v>41788</v>
      </c>
      <c r="AF292" s="22">
        <v>0</v>
      </c>
      <c r="AG292" s="22">
        <v>100780</v>
      </c>
      <c r="AH292" s="22">
        <v>0</v>
      </c>
      <c r="AI292" s="22">
        <v>1770983</v>
      </c>
      <c r="AJ292" s="22">
        <v>1003595</v>
      </c>
      <c r="AK292" s="22">
        <v>0</v>
      </c>
      <c r="AL292" s="22">
        <v>0</v>
      </c>
      <c r="AM292" s="22">
        <v>1003595</v>
      </c>
      <c r="AN292" s="22">
        <v>0</v>
      </c>
    </row>
    <row r="293" spans="1:40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786681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786681</v>
      </c>
      <c r="N293" s="22">
        <v>0</v>
      </c>
      <c r="O293" s="22">
        <v>0</v>
      </c>
      <c r="P293" s="22">
        <v>162963</v>
      </c>
      <c r="Q293" s="22">
        <v>42586</v>
      </c>
      <c r="R293" s="22">
        <v>0</v>
      </c>
      <c r="S293" s="22">
        <v>0</v>
      </c>
      <c r="T293" s="22">
        <v>992230</v>
      </c>
      <c r="U293" s="22">
        <v>394819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394819</v>
      </c>
      <c r="AD293" s="22">
        <v>0</v>
      </c>
      <c r="AE293" s="22">
        <v>77387</v>
      </c>
      <c r="AF293" s="22">
        <v>0</v>
      </c>
      <c r="AG293" s="22">
        <v>0</v>
      </c>
      <c r="AH293" s="22">
        <v>0</v>
      </c>
      <c r="AI293" s="22">
        <v>472206</v>
      </c>
      <c r="AJ293" s="22">
        <v>520024</v>
      </c>
      <c r="AK293" s="22">
        <v>0</v>
      </c>
      <c r="AL293" s="22">
        <v>0</v>
      </c>
      <c r="AM293" s="22">
        <v>520024</v>
      </c>
      <c r="AN293" s="22">
        <v>0</v>
      </c>
    </row>
    <row r="294" spans="1:40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1607693</v>
      </c>
      <c r="F294" s="22">
        <v>0</v>
      </c>
      <c r="G294" s="22">
        <v>0</v>
      </c>
      <c r="H294" s="22">
        <v>3537838</v>
      </c>
      <c r="I294" s="22">
        <v>0</v>
      </c>
      <c r="J294" s="22">
        <v>0</v>
      </c>
      <c r="K294" s="22">
        <v>0</v>
      </c>
      <c r="L294" s="22">
        <v>0</v>
      </c>
      <c r="M294" s="22">
        <v>5145531</v>
      </c>
      <c r="N294" s="22">
        <v>0</v>
      </c>
      <c r="O294" s="22">
        <v>7294</v>
      </c>
      <c r="P294" s="22">
        <v>26560</v>
      </c>
      <c r="Q294" s="22">
        <v>6858174</v>
      </c>
      <c r="R294" s="22">
        <v>67728</v>
      </c>
      <c r="S294" s="22">
        <v>7401</v>
      </c>
      <c r="T294" s="22">
        <v>12112688</v>
      </c>
      <c r="U294" s="22">
        <v>1174545</v>
      </c>
      <c r="V294" s="22">
        <v>0</v>
      </c>
      <c r="W294" s="22">
        <v>0</v>
      </c>
      <c r="X294" s="22">
        <v>242558</v>
      </c>
      <c r="Y294" s="22">
        <v>0</v>
      </c>
      <c r="Z294" s="22">
        <v>0</v>
      </c>
      <c r="AA294" s="22">
        <v>0</v>
      </c>
      <c r="AB294" s="22">
        <v>0</v>
      </c>
      <c r="AC294" s="22">
        <v>1417103</v>
      </c>
      <c r="AD294" s="22">
        <v>4159</v>
      </c>
      <c r="AE294" s="22">
        <v>23359</v>
      </c>
      <c r="AF294" s="22">
        <v>0</v>
      </c>
      <c r="AG294" s="22">
        <v>56518</v>
      </c>
      <c r="AH294" s="22">
        <v>2220</v>
      </c>
      <c r="AI294" s="22">
        <v>1503359</v>
      </c>
      <c r="AJ294" s="22">
        <v>10609329</v>
      </c>
      <c r="AK294" s="22">
        <v>0</v>
      </c>
      <c r="AL294" s="22">
        <v>0</v>
      </c>
      <c r="AM294" s="22">
        <v>10609329</v>
      </c>
      <c r="AN294" s="22"/>
    </row>
    <row r="295" spans="1:40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395639</v>
      </c>
      <c r="F295" s="22">
        <v>0</v>
      </c>
      <c r="G295" s="22">
        <v>34574</v>
      </c>
      <c r="H295" s="22">
        <v>0</v>
      </c>
      <c r="I295" s="22">
        <v>0</v>
      </c>
      <c r="J295" s="22">
        <v>0</v>
      </c>
      <c r="K295" s="22">
        <v>19764</v>
      </c>
      <c r="L295" s="22">
        <v>0</v>
      </c>
      <c r="M295" s="22">
        <v>449977</v>
      </c>
      <c r="N295" s="22">
        <v>0</v>
      </c>
      <c r="O295" s="22">
        <v>214299</v>
      </c>
      <c r="P295" s="22">
        <v>132383</v>
      </c>
      <c r="Q295" s="22">
        <v>25442</v>
      </c>
      <c r="R295" s="22">
        <v>1165292</v>
      </c>
      <c r="S295" s="22">
        <v>72177</v>
      </c>
      <c r="T295" s="22">
        <v>2059570</v>
      </c>
      <c r="U295" s="22">
        <v>287419</v>
      </c>
      <c r="V295" s="22">
        <v>0</v>
      </c>
      <c r="W295" s="22">
        <v>1466</v>
      </c>
      <c r="X295" s="22">
        <v>0</v>
      </c>
      <c r="Y295" s="22">
        <v>0</v>
      </c>
      <c r="Z295" s="22">
        <v>0</v>
      </c>
      <c r="AA295" s="22">
        <v>1375</v>
      </c>
      <c r="AB295" s="22">
        <v>0</v>
      </c>
      <c r="AC295" s="22">
        <v>290260</v>
      </c>
      <c r="AD295" s="22">
        <v>95244</v>
      </c>
      <c r="AE295" s="22">
        <v>70542</v>
      </c>
      <c r="AF295" s="22">
        <v>0</v>
      </c>
      <c r="AG295" s="22">
        <v>365065</v>
      </c>
      <c r="AH295" s="22">
        <v>56978</v>
      </c>
      <c r="AI295" s="22">
        <v>878089</v>
      </c>
      <c r="AJ295" s="22">
        <v>1181481</v>
      </c>
      <c r="AK295" s="22">
        <v>0</v>
      </c>
      <c r="AL295" s="22">
        <v>55039</v>
      </c>
      <c r="AM295" s="22">
        <v>1126442</v>
      </c>
      <c r="AN295" s="22">
        <v>0</v>
      </c>
    </row>
    <row r="296" spans="1:40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1373440</v>
      </c>
      <c r="F296" s="22">
        <v>0</v>
      </c>
      <c r="G296" s="22">
        <v>935926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2309366</v>
      </c>
      <c r="N296" s="22">
        <v>0</v>
      </c>
      <c r="O296" s="22">
        <v>423452</v>
      </c>
      <c r="P296" s="22">
        <v>133600</v>
      </c>
      <c r="Q296" s="22">
        <v>2094041</v>
      </c>
      <c r="R296" s="22">
        <v>138835</v>
      </c>
      <c r="S296" s="22">
        <v>60082</v>
      </c>
      <c r="T296" s="22">
        <v>5159376</v>
      </c>
      <c r="U296" s="22">
        <v>1271355</v>
      </c>
      <c r="V296" s="22">
        <v>0</v>
      </c>
      <c r="W296" s="22">
        <v>119402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1390757</v>
      </c>
      <c r="AD296" s="22">
        <v>258660</v>
      </c>
      <c r="AE296" s="22">
        <v>110982</v>
      </c>
      <c r="AF296" s="22">
        <v>0</v>
      </c>
      <c r="AG296" s="22">
        <v>96576</v>
      </c>
      <c r="AH296" s="22">
        <v>35889</v>
      </c>
      <c r="AI296" s="22">
        <v>1892864</v>
      </c>
      <c r="AJ296" s="22">
        <v>3266512</v>
      </c>
      <c r="AK296" s="22">
        <v>0</v>
      </c>
      <c r="AL296" s="22">
        <v>0</v>
      </c>
      <c r="AM296" s="22">
        <v>3266512</v>
      </c>
      <c r="AN296" s="22">
        <v>0</v>
      </c>
    </row>
    <row r="297" spans="1:40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1923062</v>
      </c>
      <c r="F297" s="22">
        <v>0</v>
      </c>
      <c r="G297" s="22">
        <v>0</v>
      </c>
      <c r="H297" s="22">
        <v>240422</v>
      </c>
      <c r="I297" s="22">
        <v>0</v>
      </c>
      <c r="J297" s="22">
        <v>0</v>
      </c>
      <c r="K297" s="22">
        <v>0</v>
      </c>
      <c r="L297" s="22">
        <v>0</v>
      </c>
      <c r="M297" s="22">
        <v>2163484</v>
      </c>
      <c r="N297" s="22">
        <v>23143</v>
      </c>
      <c r="O297" s="22">
        <v>642545</v>
      </c>
      <c r="P297" s="22">
        <v>465777</v>
      </c>
      <c r="Q297" s="22">
        <v>222015</v>
      </c>
      <c r="R297" s="22">
        <v>94698</v>
      </c>
      <c r="S297" s="22">
        <v>55281</v>
      </c>
      <c r="T297" s="22">
        <v>3666943</v>
      </c>
      <c r="U297" s="22">
        <v>1388767</v>
      </c>
      <c r="V297" s="22">
        <v>0</v>
      </c>
      <c r="W297" s="22">
        <v>0</v>
      </c>
      <c r="X297" s="22">
        <v>178804</v>
      </c>
      <c r="Y297" s="22">
        <v>0</v>
      </c>
      <c r="Z297" s="22">
        <v>0</v>
      </c>
      <c r="AA297" s="22">
        <v>0</v>
      </c>
      <c r="AB297" s="22">
        <v>0</v>
      </c>
      <c r="AC297" s="22">
        <v>1567571</v>
      </c>
      <c r="AD297" s="22">
        <v>324392</v>
      </c>
      <c r="AE297" s="22">
        <v>372965</v>
      </c>
      <c r="AF297" s="22">
        <v>0</v>
      </c>
      <c r="AG297" s="22">
        <v>71421</v>
      </c>
      <c r="AH297" s="22">
        <v>49464</v>
      </c>
      <c r="AI297" s="22">
        <v>2385813</v>
      </c>
      <c r="AJ297" s="22">
        <v>1281130</v>
      </c>
      <c r="AK297" s="22">
        <v>0</v>
      </c>
      <c r="AL297" s="22">
        <v>0</v>
      </c>
      <c r="AM297" s="22">
        <v>1281130</v>
      </c>
      <c r="AN297" s="22"/>
    </row>
    <row r="298" spans="1:40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2048530</v>
      </c>
      <c r="F298" s="22">
        <v>0</v>
      </c>
      <c r="G298" s="22">
        <v>0</v>
      </c>
      <c r="H298" s="22">
        <v>0</v>
      </c>
      <c r="I298" s="22">
        <v>5875</v>
      </c>
      <c r="J298" s="22">
        <v>0</v>
      </c>
      <c r="K298" s="22">
        <v>0</v>
      </c>
      <c r="L298" s="22">
        <v>0</v>
      </c>
      <c r="M298" s="22">
        <v>2054405</v>
      </c>
      <c r="N298" s="22">
        <v>0</v>
      </c>
      <c r="O298" s="22">
        <v>1907007</v>
      </c>
      <c r="P298" s="22">
        <v>226525</v>
      </c>
      <c r="Q298" s="22">
        <v>253330</v>
      </c>
      <c r="R298" s="22">
        <v>352931</v>
      </c>
      <c r="S298" s="22">
        <v>76764</v>
      </c>
      <c r="T298" s="22">
        <v>4870962</v>
      </c>
      <c r="U298" s="22">
        <v>1145702</v>
      </c>
      <c r="V298" s="22">
        <v>0</v>
      </c>
      <c r="W298" s="22">
        <v>0</v>
      </c>
      <c r="X298" s="22">
        <v>0</v>
      </c>
      <c r="Y298" s="22">
        <v>1684</v>
      </c>
      <c r="Z298" s="22">
        <v>0</v>
      </c>
      <c r="AA298" s="22">
        <v>0</v>
      </c>
      <c r="AB298" s="22">
        <v>0</v>
      </c>
      <c r="AC298" s="22">
        <v>1147386</v>
      </c>
      <c r="AD298" s="22">
        <v>604795</v>
      </c>
      <c r="AE298" s="22">
        <v>145872</v>
      </c>
      <c r="AF298" s="22">
        <v>0</v>
      </c>
      <c r="AG298" s="22">
        <v>117009</v>
      </c>
      <c r="AH298" s="22">
        <v>28419</v>
      </c>
      <c r="AI298" s="22">
        <v>2043481</v>
      </c>
      <c r="AJ298" s="22">
        <v>2827481</v>
      </c>
      <c r="AK298" s="22">
        <v>687570</v>
      </c>
      <c r="AL298" s="22">
        <v>0</v>
      </c>
      <c r="AM298" s="22">
        <v>2139911</v>
      </c>
      <c r="AN298" s="22">
        <v>0</v>
      </c>
    </row>
    <row r="299" spans="1:40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1411911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1411911</v>
      </c>
      <c r="N299" s="22">
        <v>0</v>
      </c>
      <c r="O299" s="22">
        <v>8500</v>
      </c>
      <c r="P299" s="22">
        <v>17911</v>
      </c>
      <c r="Q299" s="22">
        <v>1025380</v>
      </c>
      <c r="R299" s="22">
        <v>319434</v>
      </c>
      <c r="S299" s="22">
        <v>0</v>
      </c>
      <c r="T299" s="22">
        <v>2783136</v>
      </c>
      <c r="U299" s="22">
        <v>295593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295593</v>
      </c>
      <c r="AD299" s="22">
        <v>8500</v>
      </c>
      <c r="AE299" s="22">
        <v>11147</v>
      </c>
      <c r="AF299" s="22">
        <v>0</v>
      </c>
      <c r="AG299" s="22">
        <v>124201</v>
      </c>
      <c r="AH299" s="22">
        <v>0</v>
      </c>
      <c r="AI299" s="22">
        <v>439441</v>
      </c>
      <c r="AJ299" s="22">
        <v>2343695</v>
      </c>
      <c r="AK299" s="22">
        <v>0</v>
      </c>
      <c r="AL299" s="22">
        <v>0</v>
      </c>
      <c r="AM299" s="22">
        <v>2343695</v>
      </c>
      <c r="AN299" s="22">
        <v>0</v>
      </c>
    </row>
    <row r="300" spans="1:40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1460790</v>
      </c>
      <c r="F300" s="22">
        <v>0</v>
      </c>
      <c r="G300" s="22">
        <v>38598</v>
      </c>
      <c r="H300" s="22">
        <v>528020</v>
      </c>
      <c r="I300" s="22">
        <v>0</v>
      </c>
      <c r="J300" s="22">
        <v>0</v>
      </c>
      <c r="K300" s="22">
        <v>0</v>
      </c>
      <c r="L300" s="22">
        <v>0</v>
      </c>
      <c r="M300" s="22">
        <v>2027408</v>
      </c>
      <c r="N300" s="22">
        <v>0</v>
      </c>
      <c r="O300" s="22">
        <v>62403</v>
      </c>
      <c r="P300" s="22">
        <v>130867</v>
      </c>
      <c r="Q300" s="22">
        <v>627323</v>
      </c>
      <c r="R300" s="22">
        <v>99964</v>
      </c>
      <c r="S300" s="22">
        <v>77873</v>
      </c>
      <c r="T300" s="22">
        <v>3025838</v>
      </c>
      <c r="U300" s="22">
        <v>1014978</v>
      </c>
      <c r="V300" s="22">
        <v>0</v>
      </c>
      <c r="W300" s="22">
        <v>21069</v>
      </c>
      <c r="X300" s="22">
        <v>42416</v>
      </c>
      <c r="Y300" s="22">
        <v>0</v>
      </c>
      <c r="Z300" s="22">
        <v>0</v>
      </c>
      <c r="AA300" s="22">
        <v>0</v>
      </c>
      <c r="AB300" s="22">
        <v>0</v>
      </c>
      <c r="AC300" s="22">
        <v>1078463</v>
      </c>
      <c r="AD300" s="22">
        <v>55388</v>
      </c>
      <c r="AE300" s="22">
        <v>62318</v>
      </c>
      <c r="AF300" s="22">
        <v>0</v>
      </c>
      <c r="AG300" s="22">
        <v>96320</v>
      </c>
      <c r="AH300" s="22">
        <v>35112</v>
      </c>
      <c r="AI300" s="22">
        <v>1327601</v>
      </c>
      <c r="AJ300" s="22">
        <v>1698237</v>
      </c>
      <c r="AK300" s="22">
        <v>0</v>
      </c>
      <c r="AL300" s="22">
        <v>0</v>
      </c>
      <c r="AM300" s="22">
        <v>1698237</v>
      </c>
      <c r="AN300" s="22">
        <v>0</v>
      </c>
    </row>
    <row r="301" spans="1:40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346928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346928</v>
      </c>
      <c r="N301" s="22">
        <v>0</v>
      </c>
      <c r="O301" s="22">
        <v>0</v>
      </c>
      <c r="P301" s="22">
        <v>6032</v>
      </c>
      <c r="Q301" s="22">
        <v>868805</v>
      </c>
      <c r="R301" s="22">
        <v>24584</v>
      </c>
      <c r="S301" s="22">
        <v>0</v>
      </c>
      <c r="T301" s="22">
        <v>1246349</v>
      </c>
      <c r="U301" s="22">
        <v>84461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84461</v>
      </c>
      <c r="AD301" s="22">
        <v>0</v>
      </c>
      <c r="AE301" s="22">
        <v>603</v>
      </c>
      <c r="AF301" s="22">
        <v>0</v>
      </c>
      <c r="AG301" s="22">
        <v>4223</v>
      </c>
      <c r="AH301" s="22">
        <v>0</v>
      </c>
      <c r="AI301" s="22">
        <v>89287</v>
      </c>
      <c r="AJ301" s="22">
        <v>1157062</v>
      </c>
      <c r="AK301" s="22">
        <v>0</v>
      </c>
      <c r="AL301" s="22">
        <v>0</v>
      </c>
      <c r="AM301" s="22">
        <v>1157062</v>
      </c>
      <c r="AN301" s="22"/>
    </row>
    <row r="302" spans="1:40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1033948</v>
      </c>
      <c r="F302" s="22">
        <v>0</v>
      </c>
      <c r="G302" s="22">
        <v>38864</v>
      </c>
      <c r="H302" s="22">
        <v>0</v>
      </c>
      <c r="I302" s="22">
        <v>62301</v>
      </c>
      <c r="J302" s="22">
        <v>0</v>
      </c>
      <c r="K302" s="22">
        <v>0</v>
      </c>
      <c r="L302" s="22">
        <v>0</v>
      </c>
      <c r="M302" s="22">
        <v>1135113</v>
      </c>
      <c r="N302" s="22">
        <v>0</v>
      </c>
      <c r="O302" s="22">
        <v>10701</v>
      </c>
      <c r="P302" s="22">
        <v>33637</v>
      </c>
      <c r="Q302" s="22">
        <v>173252</v>
      </c>
      <c r="R302" s="22">
        <v>79684</v>
      </c>
      <c r="S302" s="22">
        <v>0</v>
      </c>
      <c r="T302" s="22">
        <v>1432387</v>
      </c>
      <c r="U302" s="22">
        <v>537943</v>
      </c>
      <c r="V302" s="22">
        <v>0</v>
      </c>
      <c r="W302" s="22">
        <v>3832</v>
      </c>
      <c r="X302" s="22">
        <v>0</v>
      </c>
      <c r="Y302" s="22">
        <v>1051</v>
      </c>
      <c r="Z302" s="22">
        <v>0</v>
      </c>
      <c r="AA302" s="22">
        <v>0</v>
      </c>
      <c r="AB302" s="22">
        <v>0</v>
      </c>
      <c r="AC302" s="22">
        <v>542826</v>
      </c>
      <c r="AD302" s="22">
        <v>5438</v>
      </c>
      <c r="AE302" s="22">
        <v>12442</v>
      </c>
      <c r="AF302" s="22">
        <v>0</v>
      </c>
      <c r="AG302" s="22">
        <v>21797</v>
      </c>
      <c r="AH302" s="22">
        <v>0</v>
      </c>
      <c r="AI302" s="22">
        <v>582503</v>
      </c>
      <c r="AJ302" s="22">
        <v>849884</v>
      </c>
      <c r="AK302" s="22">
        <v>0</v>
      </c>
      <c r="AL302" s="22">
        <v>0</v>
      </c>
      <c r="AM302" s="22">
        <v>849884</v>
      </c>
      <c r="AN302" s="22">
        <v>0</v>
      </c>
    </row>
    <row r="303" spans="1:40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856988</v>
      </c>
      <c r="F303" s="22">
        <v>0</v>
      </c>
      <c r="G303" s="22">
        <v>0</v>
      </c>
      <c r="H303" s="22">
        <v>3296280</v>
      </c>
      <c r="I303" s="22">
        <v>0</v>
      </c>
      <c r="J303" s="22">
        <v>0</v>
      </c>
      <c r="K303" s="22">
        <v>0</v>
      </c>
      <c r="L303" s="22">
        <v>0</v>
      </c>
      <c r="M303" s="22">
        <v>4153268</v>
      </c>
      <c r="N303" s="22">
        <v>0</v>
      </c>
      <c r="O303" s="22">
        <v>219713</v>
      </c>
      <c r="P303" s="22">
        <v>26678</v>
      </c>
      <c r="Q303" s="22">
        <v>179100</v>
      </c>
      <c r="R303" s="22">
        <v>444831</v>
      </c>
      <c r="S303" s="22">
        <v>18479</v>
      </c>
      <c r="T303" s="22">
        <v>5042069</v>
      </c>
      <c r="U303" s="22">
        <v>139770</v>
      </c>
      <c r="V303" s="22">
        <v>0</v>
      </c>
      <c r="W303" s="22">
        <v>0</v>
      </c>
      <c r="X303" s="22">
        <v>134370</v>
      </c>
      <c r="Y303" s="22">
        <v>0</v>
      </c>
      <c r="Z303" s="22">
        <v>0</v>
      </c>
      <c r="AA303" s="22">
        <v>0</v>
      </c>
      <c r="AB303" s="22">
        <v>0</v>
      </c>
      <c r="AC303" s="22">
        <v>274140</v>
      </c>
      <c r="AD303" s="22">
        <v>35155</v>
      </c>
      <c r="AE303" s="22">
        <v>21166</v>
      </c>
      <c r="AF303" s="22">
        <v>0</v>
      </c>
      <c r="AG303" s="22">
        <v>238833</v>
      </c>
      <c r="AH303" s="22">
        <v>4731</v>
      </c>
      <c r="AI303" s="22">
        <v>574025</v>
      </c>
      <c r="AJ303" s="22">
        <v>4468044</v>
      </c>
      <c r="AK303" s="22">
        <v>684226</v>
      </c>
      <c r="AL303" s="22">
        <v>0</v>
      </c>
      <c r="AM303" s="22">
        <v>3783818</v>
      </c>
      <c r="AN303" s="22"/>
    </row>
    <row r="304" spans="1:40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533580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533580</v>
      </c>
      <c r="N304" s="22">
        <v>0</v>
      </c>
      <c r="O304" s="22">
        <v>755966</v>
      </c>
      <c r="P304" s="22">
        <v>149061</v>
      </c>
      <c r="Q304" s="22">
        <v>904200</v>
      </c>
      <c r="R304" s="22">
        <v>478379</v>
      </c>
      <c r="S304" s="22">
        <v>0</v>
      </c>
      <c r="T304" s="22">
        <v>2821186</v>
      </c>
      <c r="U304" s="22">
        <v>246128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246128</v>
      </c>
      <c r="AD304" s="22">
        <v>473398</v>
      </c>
      <c r="AE304" s="22">
        <v>122124</v>
      </c>
      <c r="AF304" s="22">
        <v>0</v>
      </c>
      <c r="AG304" s="22">
        <v>143142</v>
      </c>
      <c r="AH304" s="22">
        <v>0</v>
      </c>
      <c r="AI304" s="22">
        <v>984792</v>
      </c>
      <c r="AJ304" s="22">
        <v>1836394</v>
      </c>
      <c r="AK304" s="22">
        <v>0</v>
      </c>
      <c r="AL304" s="22">
        <v>0</v>
      </c>
      <c r="AM304" s="22">
        <v>1836394</v>
      </c>
      <c r="AN304" s="22"/>
    </row>
    <row r="305" spans="1:40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1775354</v>
      </c>
      <c r="F305" s="22">
        <v>0</v>
      </c>
      <c r="G305" s="22">
        <v>108584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1883938</v>
      </c>
      <c r="N305" s="22">
        <v>0</v>
      </c>
      <c r="O305" s="22">
        <v>53760</v>
      </c>
      <c r="P305" s="22">
        <v>73759</v>
      </c>
      <c r="Q305" s="22">
        <v>396025</v>
      </c>
      <c r="R305" s="22">
        <v>0</v>
      </c>
      <c r="S305" s="22">
        <v>18625</v>
      </c>
      <c r="T305" s="22">
        <v>2426107</v>
      </c>
      <c r="U305" s="22">
        <v>1259804</v>
      </c>
      <c r="V305" s="22">
        <v>0</v>
      </c>
      <c r="W305" s="22">
        <v>24614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1284418</v>
      </c>
      <c r="AD305" s="22">
        <v>38751</v>
      </c>
      <c r="AE305" s="22">
        <v>65228</v>
      </c>
      <c r="AF305" s="22">
        <v>0</v>
      </c>
      <c r="AG305" s="22">
        <v>0</v>
      </c>
      <c r="AH305" s="22">
        <v>18625</v>
      </c>
      <c r="AI305" s="22">
        <v>1407022</v>
      </c>
      <c r="AJ305" s="22">
        <v>1019085</v>
      </c>
      <c r="AK305" s="22">
        <v>0</v>
      </c>
      <c r="AL305" s="22">
        <v>0</v>
      </c>
      <c r="AM305" s="22">
        <v>1019085</v>
      </c>
      <c r="AN305" s="22"/>
    </row>
    <row r="306" spans="1:40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1164664</v>
      </c>
      <c r="F306" s="22">
        <v>45033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1209697</v>
      </c>
      <c r="N306" s="22">
        <v>0</v>
      </c>
      <c r="O306" s="22">
        <v>39575</v>
      </c>
      <c r="P306" s="22">
        <v>15696</v>
      </c>
      <c r="Q306" s="22">
        <v>334641</v>
      </c>
      <c r="R306" s="22">
        <v>38360</v>
      </c>
      <c r="S306" s="22">
        <v>0</v>
      </c>
      <c r="T306" s="22">
        <v>1637969</v>
      </c>
      <c r="U306" s="22">
        <v>663677</v>
      </c>
      <c r="V306" s="22">
        <v>30157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693834</v>
      </c>
      <c r="AD306" s="22">
        <v>15494</v>
      </c>
      <c r="AE306" s="22">
        <v>6068</v>
      </c>
      <c r="AF306" s="22">
        <v>0</v>
      </c>
      <c r="AG306" s="22">
        <v>13200</v>
      </c>
      <c r="AH306" s="22">
        <v>0</v>
      </c>
      <c r="AI306" s="22">
        <v>728596</v>
      </c>
      <c r="AJ306" s="22">
        <v>909373</v>
      </c>
      <c r="AK306" s="22">
        <v>0</v>
      </c>
      <c r="AL306" s="22">
        <v>0</v>
      </c>
      <c r="AM306" s="22">
        <v>909373</v>
      </c>
      <c r="AN306" s="22"/>
    </row>
    <row r="307" spans="1:40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1727745</v>
      </c>
      <c r="F307" s="22">
        <v>0</v>
      </c>
      <c r="G307" s="22">
        <v>0</v>
      </c>
      <c r="H307" s="22">
        <v>0</v>
      </c>
      <c r="I307" s="22">
        <v>469874</v>
      </c>
      <c r="J307" s="22">
        <v>0</v>
      </c>
      <c r="K307" s="22">
        <v>0</v>
      </c>
      <c r="L307" s="22">
        <v>0</v>
      </c>
      <c r="M307" s="22">
        <v>2197619</v>
      </c>
      <c r="N307" s="22">
        <v>0</v>
      </c>
      <c r="O307" s="22">
        <v>160772</v>
      </c>
      <c r="P307" s="22">
        <v>51692</v>
      </c>
      <c r="Q307" s="22">
        <v>517004</v>
      </c>
      <c r="R307" s="22">
        <v>0</v>
      </c>
      <c r="S307" s="22">
        <v>0</v>
      </c>
      <c r="T307" s="22">
        <v>2927087</v>
      </c>
      <c r="U307" s="22">
        <v>1259425</v>
      </c>
      <c r="V307" s="22">
        <v>0</v>
      </c>
      <c r="W307" s="22">
        <v>0</v>
      </c>
      <c r="X307" s="22">
        <v>0</v>
      </c>
      <c r="Y307" s="22">
        <v>114314</v>
      </c>
      <c r="Z307" s="22">
        <v>0</v>
      </c>
      <c r="AA307" s="22">
        <v>0</v>
      </c>
      <c r="AB307" s="22">
        <v>0</v>
      </c>
      <c r="AC307" s="22">
        <v>1373739</v>
      </c>
      <c r="AD307" s="22">
        <v>46081</v>
      </c>
      <c r="AE307" s="22">
        <v>14092</v>
      </c>
      <c r="AF307" s="22">
        <v>0</v>
      </c>
      <c r="AG307" s="22">
        <v>0</v>
      </c>
      <c r="AH307" s="22">
        <v>0</v>
      </c>
      <c r="AI307" s="22">
        <v>1433912</v>
      </c>
      <c r="AJ307" s="22">
        <v>1493175</v>
      </c>
      <c r="AK307" s="22">
        <v>0</v>
      </c>
      <c r="AL307" s="22">
        <v>0</v>
      </c>
      <c r="AM307" s="22">
        <v>1493175</v>
      </c>
      <c r="AN307" s="22">
        <v>0</v>
      </c>
    </row>
    <row r="308" spans="1:40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1360409</v>
      </c>
      <c r="F308" s="22">
        <v>0</v>
      </c>
      <c r="G308" s="22">
        <v>693133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2053542</v>
      </c>
      <c r="N308" s="22">
        <v>0</v>
      </c>
      <c r="O308" s="22">
        <v>63420</v>
      </c>
      <c r="P308" s="22">
        <v>13934</v>
      </c>
      <c r="Q308" s="22">
        <v>625351</v>
      </c>
      <c r="R308" s="22">
        <v>209195</v>
      </c>
      <c r="S308" s="22">
        <v>0</v>
      </c>
      <c r="T308" s="22">
        <v>2965442</v>
      </c>
      <c r="U308" s="22">
        <v>489155</v>
      </c>
      <c r="V308" s="22">
        <v>0</v>
      </c>
      <c r="W308" s="22">
        <v>80865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570020</v>
      </c>
      <c r="AD308" s="22">
        <v>21563</v>
      </c>
      <c r="AE308" s="22">
        <v>6387</v>
      </c>
      <c r="AF308" s="22">
        <v>0</v>
      </c>
      <c r="AG308" s="22">
        <v>91772</v>
      </c>
      <c r="AH308" s="22">
        <v>0</v>
      </c>
      <c r="AI308" s="22">
        <v>689742</v>
      </c>
      <c r="AJ308" s="22">
        <v>2275700</v>
      </c>
      <c r="AK308" s="22">
        <v>0</v>
      </c>
      <c r="AL308" s="22">
        <v>0</v>
      </c>
      <c r="AM308" s="22">
        <v>2275700</v>
      </c>
      <c r="AN308" s="22">
        <v>0</v>
      </c>
    </row>
    <row r="309" spans="1:40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610134</v>
      </c>
      <c r="F309" s="22">
        <v>0</v>
      </c>
      <c r="G309" s="22">
        <v>55157</v>
      </c>
      <c r="H309" s="22">
        <v>0</v>
      </c>
      <c r="I309" s="22">
        <v>98635</v>
      </c>
      <c r="J309" s="22">
        <v>0</v>
      </c>
      <c r="K309" s="22">
        <v>0</v>
      </c>
      <c r="L309" s="22">
        <v>0</v>
      </c>
      <c r="M309" s="22">
        <v>763926</v>
      </c>
      <c r="N309" s="22">
        <v>0</v>
      </c>
      <c r="O309" s="22">
        <v>390735</v>
      </c>
      <c r="P309" s="22">
        <v>55296</v>
      </c>
      <c r="Q309" s="22">
        <v>158611</v>
      </c>
      <c r="R309" s="22">
        <v>77054</v>
      </c>
      <c r="S309" s="22">
        <v>0</v>
      </c>
      <c r="T309" s="22">
        <v>1445622</v>
      </c>
      <c r="U309" s="22">
        <v>215331</v>
      </c>
      <c r="V309" s="22">
        <v>0</v>
      </c>
      <c r="W309" s="22">
        <v>50868</v>
      </c>
      <c r="X309" s="22">
        <v>0</v>
      </c>
      <c r="Y309" s="22">
        <v>35289</v>
      </c>
      <c r="Z309" s="22">
        <v>0</v>
      </c>
      <c r="AA309" s="22">
        <v>0</v>
      </c>
      <c r="AB309" s="22">
        <v>0</v>
      </c>
      <c r="AC309" s="22">
        <v>301488</v>
      </c>
      <c r="AD309" s="22">
        <v>180372</v>
      </c>
      <c r="AE309" s="22">
        <v>37598</v>
      </c>
      <c r="AF309" s="22">
        <v>0</v>
      </c>
      <c r="AG309" s="22">
        <v>18916</v>
      </c>
      <c r="AH309" s="22">
        <v>0</v>
      </c>
      <c r="AI309" s="22">
        <v>538374</v>
      </c>
      <c r="AJ309" s="22">
        <v>907248</v>
      </c>
      <c r="AK309" s="22">
        <v>0</v>
      </c>
      <c r="AL309" s="22">
        <v>0</v>
      </c>
      <c r="AM309" s="22">
        <v>907248</v>
      </c>
      <c r="AN309" s="22">
        <v>0</v>
      </c>
    </row>
    <row r="310" spans="1:40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939423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939423</v>
      </c>
      <c r="N310" s="22">
        <v>0</v>
      </c>
      <c r="O310" s="22">
        <v>71185</v>
      </c>
      <c r="P310" s="22">
        <v>0</v>
      </c>
      <c r="Q310" s="22">
        <v>0</v>
      </c>
      <c r="R310" s="22">
        <v>0</v>
      </c>
      <c r="S310" s="22">
        <v>0</v>
      </c>
      <c r="T310" s="22">
        <v>1010608</v>
      </c>
      <c r="U310" s="22">
        <v>568747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568747</v>
      </c>
      <c r="AD310" s="22">
        <v>42032</v>
      </c>
      <c r="AE310" s="22">
        <v>0</v>
      </c>
      <c r="AF310" s="22">
        <v>0</v>
      </c>
      <c r="AG310" s="22">
        <v>0</v>
      </c>
      <c r="AH310" s="22">
        <v>0</v>
      </c>
      <c r="AI310" s="22">
        <v>610779</v>
      </c>
      <c r="AJ310" s="22">
        <v>399829</v>
      </c>
      <c r="AK310" s="22">
        <v>0</v>
      </c>
      <c r="AL310" s="22">
        <v>0</v>
      </c>
      <c r="AM310" s="22">
        <v>399829</v>
      </c>
      <c r="AN310" s="22"/>
    </row>
    <row r="311" spans="1:40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2220520</v>
      </c>
      <c r="F311" s="22">
        <v>3640</v>
      </c>
      <c r="G311" s="22">
        <v>470872</v>
      </c>
      <c r="H311" s="22">
        <v>440735</v>
      </c>
      <c r="I311" s="22">
        <v>0</v>
      </c>
      <c r="J311" s="22">
        <v>0</v>
      </c>
      <c r="K311" s="22">
        <v>5000</v>
      </c>
      <c r="L311" s="22">
        <v>0</v>
      </c>
      <c r="M311" s="22">
        <v>3140767</v>
      </c>
      <c r="N311" s="22">
        <v>10680</v>
      </c>
      <c r="O311" s="22">
        <v>310392</v>
      </c>
      <c r="P311" s="22">
        <v>22642</v>
      </c>
      <c r="Q311" s="22">
        <v>1030271</v>
      </c>
      <c r="R311" s="22">
        <v>173257</v>
      </c>
      <c r="S311" s="22">
        <v>0</v>
      </c>
      <c r="T311" s="22">
        <v>4688009</v>
      </c>
      <c r="U311" s="22">
        <v>1922735</v>
      </c>
      <c r="V311" s="22">
        <v>61</v>
      </c>
      <c r="W311" s="22">
        <v>198396</v>
      </c>
      <c r="X311" s="22">
        <v>28570</v>
      </c>
      <c r="Y311" s="22">
        <v>0</v>
      </c>
      <c r="Z311" s="22">
        <v>0</v>
      </c>
      <c r="AA311" s="22">
        <v>5000</v>
      </c>
      <c r="AB311" s="22">
        <v>0</v>
      </c>
      <c r="AC311" s="22">
        <v>2154762</v>
      </c>
      <c r="AD311" s="22">
        <v>82599</v>
      </c>
      <c r="AE311" s="22">
        <v>19959</v>
      </c>
      <c r="AF311" s="22">
        <v>0</v>
      </c>
      <c r="AG311" s="22">
        <v>67064</v>
      </c>
      <c r="AH311" s="22">
        <v>0</v>
      </c>
      <c r="AI311" s="22">
        <v>2324384</v>
      </c>
      <c r="AJ311" s="22">
        <v>2363625</v>
      </c>
      <c r="AK311" s="22">
        <v>0</v>
      </c>
      <c r="AL311" s="22">
        <v>0</v>
      </c>
      <c r="AM311" s="22">
        <v>2363625</v>
      </c>
      <c r="AN311" s="22">
        <v>0</v>
      </c>
    </row>
    <row r="312" spans="1:40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1460498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1460498</v>
      </c>
      <c r="N312" s="22">
        <v>0</v>
      </c>
      <c r="O312" s="22">
        <v>99809</v>
      </c>
      <c r="P312" s="22">
        <v>147723</v>
      </c>
      <c r="Q312" s="22">
        <v>162000</v>
      </c>
      <c r="R312" s="22">
        <v>123583</v>
      </c>
      <c r="S312" s="22">
        <v>32196</v>
      </c>
      <c r="T312" s="22">
        <v>2025809</v>
      </c>
      <c r="U312" s="22">
        <v>614253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614253</v>
      </c>
      <c r="AD312" s="22">
        <v>24473</v>
      </c>
      <c r="AE312" s="22">
        <v>92745</v>
      </c>
      <c r="AF312" s="22">
        <v>0</v>
      </c>
      <c r="AG312" s="22">
        <v>68501</v>
      </c>
      <c r="AH312" s="22">
        <v>22915</v>
      </c>
      <c r="AI312" s="22">
        <v>822887</v>
      </c>
      <c r="AJ312" s="22">
        <v>1202922</v>
      </c>
      <c r="AK312" s="22">
        <v>0</v>
      </c>
      <c r="AL312" s="22">
        <v>0</v>
      </c>
      <c r="AM312" s="22">
        <v>1202922</v>
      </c>
      <c r="AN312" s="22">
        <v>0</v>
      </c>
    </row>
    <row r="313" spans="1:40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487105</v>
      </c>
      <c r="F313" s="22">
        <v>0</v>
      </c>
      <c r="G313" s="22">
        <v>58715</v>
      </c>
      <c r="H313" s="22">
        <v>0</v>
      </c>
      <c r="I313" s="22">
        <v>275946</v>
      </c>
      <c r="J313" s="22">
        <v>0</v>
      </c>
      <c r="K313" s="22">
        <v>0</v>
      </c>
      <c r="L313" s="22">
        <v>0</v>
      </c>
      <c r="M313" s="22">
        <v>821766</v>
      </c>
      <c r="N313" s="22">
        <v>0</v>
      </c>
      <c r="O313" s="22">
        <v>857683</v>
      </c>
      <c r="P313" s="22">
        <v>269072</v>
      </c>
      <c r="Q313" s="22">
        <v>20300</v>
      </c>
      <c r="R313" s="22">
        <v>213023</v>
      </c>
      <c r="S313" s="22">
        <v>27615</v>
      </c>
      <c r="T313" s="22">
        <v>2209459</v>
      </c>
      <c r="U313" s="22">
        <v>264188</v>
      </c>
      <c r="V313" s="22">
        <v>0</v>
      </c>
      <c r="W313" s="22">
        <v>9168</v>
      </c>
      <c r="X313" s="22">
        <v>0</v>
      </c>
      <c r="Y313" s="22">
        <v>83339</v>
      </c>
      <c r="Z313" s="22">
        <v>0</v>
      </c>
      <c r="AA313" s="22">
        <v>0</v>
      </c>
      <c r="AB313" s="22">
        <v>0</v>
      </c>
      <c r="AC313" s="22">
        <v>356695</v>
      </c>
      <c r="AD313" s="22">
        <v>126735</v>
      </c>
      <c r="AE313" s="22">
        <v>159489</v>
      </c>
      <c r="AF313" s="22">
        <v>0</v>
      </c>
      <c r="AG313" s="22">
        <v>126582</v>
      </c>
      <c r="AH313" s="22">
        <v>27615</v>
      </c>
      <c r="AI313" s="22">
        <v>797116</v>
      </c>
      <c r="AJ313" s="22">
        <v>1412343</v>
      </c>
      <c r="AK313" s="22">
        <v>0</v>
      </c>
      <c r="AL313" s="22">
        <v>0</v>
      </c>
      <c r="AM313" s="22">
        <v>1412343</v>
      </c>
      <c r="AN313" s="22">
        <v>0</v>
      </c>
    </row>
    <row r="314" spans="1:40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717461</v>
      </c>
      <c r="F314" s="22">
        <v>0</v>
      </c>
      <c r="G314" s="22">
        <v>0</v>
      </c>
      <c r="H314" s="22">
        <v>0</v>
      </c>
      <c r="I314" s="22">
        <v>172185</v>
      </c>
      <c r="J314" s="22">
        <v>0</v>
      </c>
      <c r="K314" s="22">
        <v>0</v>
      </c>
      <c r="L314" s="22">
        <v>0</v>
      </c>
      <c r="M314" s="22">
        <v>889646</v>
      </c>
      <c r="N314" s="22">
        <v>0</v>
      </c>
      <c r="O314" s="22">
        <v>143820</v>
      </c>
      <c r="P314" s="22">
        <v>59722</v>
      </c>
      <c r="Q314" s="22">
        <v>272094</v>
      </c>
      <c r="R314" s="22">
        <v>100384</v>
      </c>
      <c r="S314" s="22">
        <v>11000</v>
      </c>
      <c r="T314" s="22">
        <v>1476666</v>
      </c>
      <c r="U314" s="22">
        <v>222859</v>
      </c>
      <c r="V314" s="22">
        <v>0</v>
      </c>
      <c r="W314" s="22">
        <v>0</v>
      </c>
      <c r="X314" s="22">
        <v>0</v>
      </c>
      <c r="Y314" s="22">
        <v>63738</v>
      </c>
      <c r="Z314" s="22">
        <v>0</v>
      </c>
      <c r="AA314" s="22">
        <v>0</v>
      </c>
      <c r="AB314" s="22">
        <v>0</v>
      </c>
      <c r="AC314" s="22">
        <v>286597</v>
      </c>
      <c r="AD314" s="22">
        <v>57544</v>
      </c>
      <c r="AE314" s="22">
        <v>45124</v>
      </c>
      <c r="AF314" s="22">
        <v>0</v>
      </c>
      <c r="AG314" s="22">
        <v>63587</v>
      </c>
      <c r="AH314" s="22">
        <v>11000</v>
      </c>
      <c r="AI314" s="22">
        <v>463852</v>
      </c>
      <c r="AJ314" s="22">
        <v>1012814</v>
      </c>
      <c r="AK314" s="22">
        <v>0</v>
      </c>
      <c r="AL314" s="22">
        <v>7370</v>
      </c>
      <c r="AM314" s="22">
        <v>1005444</v>
      </c>
      <c r="AN314" s="22">
        <v>0</v>
      </c>
    </row>
    <row r="315" spans="1:40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5911954</v>
      </c>
      <c r="P315" s="22">
        <v>3211194</v>
      </c>
      <c r="Q315" s="22">
        <v>30000</v>
      </c>
      <c r="R315" s="22">
        <v>0</v>
      </c>
      <c r="S315" s="22">
        <v>0</v>
      </c>
      <c r="T315" s="22">
        <v>9153148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1851065</v>
      </c>
      <c r="AE315" s="22">
        <v>540873</v>
      </c>
      <c r="AF315" s="22">
        <v>0</v>
      </c>
      <c r="AG315" s="22">
        <v>0</v>
      </c>
      <c r="AH315" s="22">
        <v>0</v>
      </c>
      <c r="AI315" s="22">
        <v>2391938</v>
      </c>
      <c r="AJ315" s="22">
        <v>6761210</v>
      </c>
      <c r="AK315" s="22">
        <v>0</v>
      </c>
      <c r="AL315" s="22">
        <v>0</v>
      </c>
      <c r="AM315" s="22">
        <v>6761210</v>
      </c>
      <c r="AN315" s="22">
        <v>0</v>
      </c>
    </row>
    <row r="316" spans="1:40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213334</v>
      </c>
      <c r="O316" s="22">
        <v>7065990</v>
      </c>
      <c r="P316" s="22">
        <v>325758</v>
      </c>
      <c r="Q316" s="22">
        <v>0</v>
      </c>
      <c r="R316" s="22">
        <v>388316</v>
      </c>
      <c r="S316" s="22">
        <v>905434</v>
      </c>
      <c r="T316" s="22">
        <v>8898832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2364029</v>
      </c>
      <c r="AE316" s="22">
        <v>214074</v>
      </c>
      <c r="AF316" s="22">
        <v>0</v>
      </c>
      <c r="AG316" s="22">
        <v>215862</v>
      </c>
      <c r="AH316" s="22">
        <v>667772</v>
      </c>
      <c r="AI316" s="22">
        <v>3461737</v>
      </c>
      <c r="AJ316" s="22">
        <v>5437095</v>
      </c>
      <c r="AK316" s="22">
        <v>0</v>
      </c>
      <c r="AL316" s="22">
        <v>93776</v>
      </c>
      <c r="AM316" s="22">
        <v>5343319</v>
      </c>
      <c r="AN316" s="22">
        <v>0</v>
      </c>
    </row>
    <row r="317" spans="1:40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</row>
    <row r="318" spans="1:40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</row>
    <row r="319" spans="1:40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</row>
    <row r="320" spans="1:40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62227-258F-4C0F-8DBA-4A5EC9874C06}">
  <dimension ref="A1:I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1229</v>
      </c>
      <c r="D1" s="20" t="s">
        <v>1230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1231</v>
      </c>
      <c r="F2" s="21" t="s">
        <v>1232</v>
      </c>
      <c r="G2" s="21" t="s">
        <v>1233</v>
      </c>
      <c r="H2" s="21" t="s">
        <v>64</v>
      </c>
      <c r="I2" s="21" t="s">
        <v>1234</v>
      </c>
    </row>
    <row r="3" spans="1:9" x14ac:dyDescent="0.25">
      <c r="A3" s="21"/>
      <c r="B3" s="21"/>
      <c r="C3" s="21"/>
      <c r="D3" s="21" t="s">
        <v>89</v>
      </c>
      <c r="E3" s="21" t="s">
        <v>1235</v>
      </c>
      <c r="F3" s="21" t="s">
        <v>1236</v>
      </c>
      <c r="G3" s="21" t="s">
        <v>1237</v>
      </c>
      <c r="H3" s="21" t="s">
        <v>1238</v>
      </c>
      <c r="I3" s="21" t="s">
        <v>1239</v>
      </c>
    </row>
    <row r="4" spans="1: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808297</v>
      </c>
      <c r="F5" s="22">
        <v>0</v>
      </c>
      <c r="G5" s="22">
        <v>0</v>
      </c>
      <c r="H5" s="22">
        <v>0</v>
      </c>
      <c r="I5" s="22">
        <v>808297</v>
      </c>
    </row>
    <row r="6" spans="1: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501805</v>
      </c>
      <c r="I6" s="22">
        <v>501805</v>
      </c>
    </row>
    <row r="7" spans="1: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2943110</v>
      </c>
      <c r="F8" s="22">
        <v>2347077</v>
      </c>
      <c r="G8" s="22">
        <v>0</v>
      </c>
      <c r="H8" s="22">
        <v>0</v>
      </c>
      <c r="I8" s="22">
        <v>5290187</v>
      </c>
    </row>
    <row r="9" spans="1: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68080</v>
      </c>
      <c r="F9" s="22">
        <v>0</v>
      </c>
      <c r="G9" s="22">
        <v>0</v>
      </c>
      <c r="H9" s="22">
        <v>1336795</v>
      </c>
      <c r="I9" s="22">
        <v>1404875</v>
      </c>
    </row>
    <row r="10" spans="1: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500000</v>
      </c>
      <c r="F10" s="22">
        <v>0</v>
      </c>
      <c r="G10" s="22">
        <v>0</v>
      </c>
      <c r="H10" s="22">
        <v>0</v>
      </c>
      <c r="I10" s="22">
        <v>500000</v>
      </c>
    </row>
    <row r="11" spans="1: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65407000</v>
      </c>
      <c r="F11" s="22">
        <v>5757000</v>
      </c>
      <c r="G11" s="22">
        <v>0</v>
      </c>
      <c r="H11" s="22">
        <v>0</v>
      </c>
      <c r="I11" s="22">
        <v>71164000</v>
      </c>
    </row>
    <row r="12" spans="1: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0</v>
      </c>
      <c r="H15" s="22">
        <v>1367500</v>
      </c>
      <c r="I15" s="22">
        <v>1367500</v>
      </c>
    </row>
    <row r="16" spans="1: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28037062</v>
      </c>
      <c r="F19" s="22">
        <v>0</v>
      </c>
      <c r="G19" s="22">
        <v>0</v>
      </c>
      <c r="H19" s="22">
        <v>3784119</v>
      </c>
      <c r="I19" s="22">
        <v>31821181</v>
      </c>
    </row>
    <row r="20" spans="1: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0</v>
      </c>
      <c r="G20" s="22">
        <v>0</v>
      </c>
      <c r="H20" s="22">
        <v>2842000</v>
      </c>
      <c r="I20" s="22">
        <v>2842000</v>
      </c>
    </row>
    <row r="21" spans="1:9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0</v>
      </c>
      <c r="F27" s="22">
        <v>0</v>
      </c>
      <c r="G27" s="22">
        <v>0</v>
      </c>
      <c r="H27" s="22">
        <v>1449390</v>
      </c>
      <c r="I27" s="22">
        <v>1449390</v>
      </c>
    </row>
    <row r="28" spans="1:9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261585</v>
      </c>
      <c r="F29" s="22">
        <v>0</v>
      </c>
      <c r="G29" s="22">
        <v>0</v>
      </c>
      <c r="H29" s="22">
        <v>0</v>
      </c>
      <c r="I29" s="22">
        <v>261585</v>
      </c>
    </row>
    <row r="30" spans="1:9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3682303</v>
      </c>
      <c r="F31" s="22">
        <v>0</v>
      </c>
      <c r="G31" s="22">
        <v>0</v>
      </c>
      <c r="H31" s="22">
        <v>0</v>
      </c>
      <c r="I31" s="22">
        <v>3682303</v>
      </c>
    </row>
    <row r="32" spans="1:9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979382</v>
      </c>
      <c r="F37" s="22">
        <v>0</v>
      </c>
      <c r="G37" s="22">
        <v>0</v>
      </c>
      <c r="H37" s="22">
        <v>0</v>
      </c>
      <c r="I37" s="22">
        <v>979382</v>
      </c>
    </row>
    <row r="38" spans="1:9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3080132</v>
      </c>
      <c r="I38" s="22">
        <v>3080132</v>
      </c>
    </row>
    <row r="39" spans="1:9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223335</v>
      </c>
      <c r="F41" s="22">
        <v>0</v>
      </c>
      <c r="G41" s="22">
        <v>0</v>
      </c>
      <c r="H41" s="22">
        <v>0</v>
      </c>
      <c r="I41" s="22">
        <v>223335</v>
      </c>
    </row>
    <row r="42" spans="1:9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3104743</v>
      </c>
      <c r="F50" s="22">
        <v>0</v>
      </c>
      <c r="G50" s="22">
        <v>0</v>
      </c>
      <c r="H50" s="22">
        <v>0</v>
      </c>
      <c r="I50" s="22">
        <v>3104743</v>
      </c>
    </row>
    <row r="51" spans="1:9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4564819</v>
      </c>
      <c r="F53" s="22">
        <v>0</v>
      </c>
      <c r="G53" s="22">
        <v>0</v>
      </c>
      <c r="H53" s="22">
        <v>3525221</v>
      </c>
      <c r="I53" s="22">
        <v>8090040</v>
      </c>
    </row>
    <row r="54" spans="1:9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1454473</v>
      </c>
      <c r="I54" s="22">
        <v>1454473</v>
      </c>
    </row>
    <row r="55" spans="1:9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2186404</v>
      </c>
      <c r="I57" s="22">
        <v>2186404</v>
      </c>
    </row>
    <row r="58" spans="1:9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0</v>
      </c>
      <c r="F60" s="22">
        <v>0</v>
      </c>
      <c r="G60" s="22">
        <v>0</v>
      </c>
      <c r="H60" s="22">
        <v>750000</v>
      </c>
      <c r="I60" s="22">
        <v>750000</v>
      </c>
    </row>
    <row r="61" spans="1:9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1837062</v>
      </c>
      <c r="I65" s="22">
        <v>1837062</v>
      </c>
    </row>
    <row r="66" spans="1:9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0</v>
      </c>
      <c r="H70" s="22">
        <v>300022</v>
      </c>
      <c r="I70" s="22">
        <v>300022</v>
      </c>
    </row>
    <row r="71" spans="1:9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685671</v>
      </c>
      <c r="I75" s="22">
        <v>685671</v>
      </c>
    </row>
    <row r="76" spans="1:9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2193778</v>
      </c>
      <c r="F76" s="22">
        <v>0</v>
      </c>
      <c r="G76" s="22">
        <v>0</v>
      </c>
      <c r="H76" s="22">
        <v>0</v>
      </c>
      <c r="I76" s="22">
        <v>2193778</v>
      </c>
    </row>
    <row r="77" spans="1:9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7109661</v>
      </c>
      <c r="F77" s="22">
        <v>0</v>
      </c>
      <c r="G77" s="22">
        <v>0</v>
      </c>
      <c r="H77" s="22">
        <v>0</v>
      </c>
      <c r="I77" s="22">
        <v>7109661</v>
      </c>
    </row>
    <row r="78" spans="1:9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2190878</v>
      </c>
      <c r="F78" s="22">
        <v>0</v>
      </c>
      <c r="G78" s="22">
        <v>2823050</v>
      </c>
      <c r="H78" s="22">
        <v>470425</v>
      </c>
      <c r="I78" s="22">
        <v>5484353</v>
      </c>
    </row>
    <row r="79" spans="1:9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156642</v>
      </c>
      <c r="I81" s="22">
        <v>156642</v>
      </c>
    </row>
    <row r="82" spans="1:9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1976952</v>
      </c>
      <c r="F82" s="22">
        <v>0</v>
      </c>
      <c r="G82" s="22">
        <v>0</v>
      </c>
      <c r="H82" s="22">
        <v>0</v>
      </c>
      <c r="I82" s="22">
        <v>1976952</v>
      </c>
    </row>
    <row r="83" spans="1:9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980757</v>
      </c>
      <c r="F83" s="22">
        <v>0</v>
      </c>
      <c r="G83" s="22">
        <v>0</v>
      </c>
      <c r="H83" s="22">
        <v>0</v>
      </c>
      <c r="I83" s="22">
        <v>980757</v>
      </c>
    </row>
    <row r="84" spans="1:9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4538918</v>
      </c>
      <c r="I86" s="22">
        <v>4538918</v>
      </c>
    </row>
    <row r="87" spans="1:9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0</v>
      </c>
      <c r="F87" s="22">
        <v>0</v>
      </c>
      <c r="G87" s="22">
        <v>0</v>
      </c>
      <c r="H87" s="22">
        <v>4868457</v>
      </c>
      <c r="I87" s="22">
        <v>4868457</v>
      </c>
    </row>
    <row r="88" spans="1:9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0</v>
      </c>
      <c r="F88" s="22">
        <v>0</v>
      </c>
      <c r="G88" s="22">
        <v>0</v>
      </c>
      <c r="H88" s="22">
        <v>2088317</v>
      </c>
      <c r="I88" s="22">
        <v>2088317</v>
      </c>
    </row>
    <row r="89" spans="1:9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0</v>
      </c>
      <c r="F90" s="22">
        <v>0</v>
      </c>
      <c r="G90" s="22">
        <v>0</v>
      </c>
      <c r="H90" s="22">
        <v>1485910</v>
      </c>
      <c r="I90" s="22">
        <v>1485910</v>
      </c>
    </row>
    <row r="91" spans="1:9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1173473</v>
      </c>
      <c r="I92" s="22">
        <v>1173473</v>
      </c>
    </row>
    <row r="93" spans="1:9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270493</v>
      </c>
      <c r="I106" s="22">
        <v>270493</v>
      </c>
    </row>
    <row r="107" spans="1:9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217477</v>
      </c>
      <c r="F112" s="22">
        <v>0</v>
      </c>
      <c r="G112" s="22">
        <v>0</v>
      </c>
      <c r="H112" s="22">
        <v>0</v>
      </c>
      <c r="I112" s="22">
        <v>217477</v>
      </c>
    </row>
    <row r="113" spans="1:9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363950</v>
      </c>
      <c r="I117" s="22">
        <v>363950</v>
      </c>
    </row>
    <row r="118" spans="1:9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0</v>
      </c>
      <c r="F120" s="22">
        <v>0</v>
      </c>
      <c r="G120" s="22">
        <v>0</v>
      </c>
      <c r="H120" s="22">
        <v>481500</v>
      </c>
      <c r="I120" s="22">
        <v>481500</v>
      </c>
    </row>
    <row r="121" spans="1:9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3615038</v>
      </c>
      <c r="F127" s="22">
        <v>0</v>
      </c>
      <c r="G127" s="22">
        <v>0</v>
      </c>
      <c r="H127" s="22">
        <v>0</v>
      </c>
      <c r="I127" s="22">
        <v>3615038</v>
      </c>
    </row>
    <row r="128" spans="1:9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88211</v>
      </c>
      <c r="F129" s="22">
        <v>0</v>
      </c>
      <c r="G129" s="22">
        <v>0</v>
      </c>
      <c r="H129" s="22">
        <v>0</v>
      </c>
      <c r="I129" s="22">
        <v>88211</v>
      </c>
    </row>
    <row r="130" spans="1:9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896472</v>
      </c>
      <c r="I135" s="22">
        <v>896472</v>
      </c>
    </row>
    <row r="136" spans="1:9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179255</v>
      </c>
      <c r="F137" s="22">
        <v>0</v>
      </c>
      <c r="G137" s="22">
        <v>0</v>
      </c>
      <c r="H137" s="22">
        <v>0</v>
      </c>
      <c r="I137" s="22">
        <v>179255</v>
      </c>
    </row>
    <row r="138" spans="1:9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0</v>
      </c>
      <c r="F143" s="22">
        <v>74954</v>
      </c>
      <c r="G143" s="22">
        <v>0</v>
      </c>
      <c r="H143" s="22">
        <v>0</v>
      </c>
      <c r="I143" s="22">
        <v>74954</v>
      </c>
    </row>
    <row r="144" spans="1:9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401200</v>
      </c>
      <c r="H148" s="22">
        <v>0</v>
      </c>
      <c r="I148" s="22">
        <v>401200</v>
      </c>
    </row>
    <row r="149" spans="1:9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572440</v>
      </c>
      <c r="I150" s="22">
        <v>572440</v>
      </c>
    </row>
    <row r="151" spans="1:9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8952792</v>
      </c>
      <c r="I151" s="22">
        <v>8952792</v>
      </c>
    </row>
    <row r="152" spans="1:9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144851</v>
      </c>
      <c r="F159" s="22">
        <v>0</v>
      </c>
      <c r="G159" s="22">
        <v>0</v>
      </c>
      <c r="H159" s="22">
        <v>0</v>
      </c>
      <c r="I159" s="22">
        <v>144851</v>
      </c>
    </row>
    <row r="160" spans="1:9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327258</v>
      </c>
      <c r="I165" s="22">
        <v>327258</v>
      </c>
    </row>
    <row r="166" spans="1:9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229199</v>
      </c>
      <c r="F169" s="22">
        <v>0</v>
      </c>
      <c r="G169" s="22">
        <v>0</v>
      </c>
      <c r="H169" s="22">
        <v>0</v>
      </c>
      <c r="I169" s="22">
        <v>229199</v>
      </c>
    </row>
    <row r="170" spans="1:9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284375</v>
      </c>
      <c r="F170" s="22">
        <v>136246</v>
      </c>
      <c r="G170" s="22">
        <v>0</v>
      </c>
      <c r="H170" s="22">
        <v>0</v>
      </c>
      <c r="I170" s="22">
        <v>420621</v>
      </c>
    </row>
    <row r="171" spans="1:9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119965</v>
      </c>
      <c r="I171" s="22">
        <v>119965</v>
      </c>
    </row>
    <row r="172" spans="1:9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86255</v>
      </c>
      <c r="I172" s="22">
        <v>86255</v>
      </c>
    </row>
    <row r="173" spans="1:9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1122170</v>
      </c>
      <c r="F174" s="22">
        <v>0</v>
      </c>
      <c r="G174" s="22">
        <v>0</v>
      </c>
      <c r="H174" s="22">
        <v>1288986</v>
      </c>
      <c r="I174" s="22">
        <v>2411156</v>
      </c>
    </row>
    <row r="175" spans="1:9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4689172</v>
      </c>
      <c r="F179" s="22">
        <v>0</v>
      </c>
      <c r="G179" s="22">
        <v>0</v>
      </c>
      <c r="H179" s="22">
        <v>294243</v>
      </c>
      <c r="I179" s="22">
        <v>4983415</v>
      </c>
    </row>
    <row r="180" spans="1:9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0</v>
      </c>
      <c r="F182" s="22">
        <v>919746</v>
      </c>
      <c r="G182" s="22">
        <v>0</v>
      </c>
      <c r="H182" s="22">
        <v>0</v>
      </c>
      <c r="I182" s="22">
        <v>919746</v>
      </c>
    </row>
    <row r="183" spans="1:9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1225623</v>
      </c>
      <c r="F186" s="22">
        <v>0</v>
      </c>
      <c r="G186" s="22">
        <v>558644</v>
      </c>
      <c r="H186" s="22">
        <v>0</v>
      </c>
      <c r="I186" s="22">
        <v>1784267</v>
      </c>
    </row>
    <row r="187" spans="1:9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0</v>
      </c>
      <c r="F188" s="22">
        <v>0</v>
      </c>
      <c r="G188" s="22">
        <v>0</v>
      </c>
      <c r="H188" s="22">
        <v>702418</v>
      </c>
      <c r="I188" s="22">
        <v>702418</v>
      </c>
    </row>
    <row r="189" spans="1:9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0</v>
      </c>
      <c r="F191" s="22">
        <v>0</v>
      </c>
      <c r="G191" s="22">
        <v>0</v>
      </c>
      <c r="H191" s="22">
        <v>422760</v>
      </c>
      <c r="I191" s="22">
        <v>422760</v>
      </c>
    </row>
    <row r="192" spans="1:9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844044</v>
      </c>
      <c r="F192" s="22">
        <v>1844983</v>
      </c>
      <c r="G192" s="22">
        <v>0</v>
      </c>
      <c r="H192" s="22">
        <v>0</v>
      </c>
      <c r="I192" s="22">
        <v>2689027</v>
      </c>
    </row>
    <row r="193" spans="1:9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42500</v>
      </c>
      <c r="F196" s="22">
        <v>0</v>
      </c>
      <c r="G196" s="22">
        <v>0</v>
      </c>
      <c r="H196" s="22">
        <v>0</v>
      </c>
      <c r="I196" s="22">
        <v>42500</v>
      </c>
    </row>
    <row r="197" spans="1:9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122363</v>
      </c>
      <c r="H201" s="22">
        <v>0</v>
      </c>
      <c r="I201" s="22">
        <v>122363</v>
      </c>
    </row>
    <row r="202" spans="1:9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92800</v>
      </c>
      <c r="F202" s="22">
        <v>0</v>
      </c>
      <c r="G202" s="22">
        <v>0</v>
      </c>
      <c r="H202" s="22">
        <v>0</v>
      </c>
      <c r="I202" s="22">
        <v>92800</v>
      </c>
    </row>
    <row r="203" spans="1:9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122374</v>
      </c>
      <c r="F205" s="22">
        <v>0</v>
      </c>
      <c r="G205" s="22">
        <v>0</v>
      </c>
      <c r="H205" s="22">
        <v>0</v>
      </c>
      <c r="I205" s="22">
        <v>122374</v>
      </c>
    </row>
    <row r="206" spans="1:9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221701</v>
      </c>
      <c r="H212" s="22">
        <v>0</v>
      </c>
      <c r="I212" s="22">
        <v>221701</v>
      </c>
    </row>
    <row r="213" spans="1:9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100482</v>
      </c>
      <c r="I218" s="22">
        <v>100482</v>
      </c>
    </row>
    <row r="219" spans="1:9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198937</v>
      </c>
      <c r="F225" s="22">
        <v>0</v>
      </c>
      <c r="G225" s="22">
        <v>0</v>
      </c>
      <c r="H225" s="22">
        <v>0</v>
      </c>
      <c r="I225" s="22">
        <v>198937</v>
      </c>
    </row>
    <row r="226" spans="1:9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229040</v>
      </c>
      <c r="G247" s="22">
        <v>0</v>
      </c>
      <c r="H247" s="22">
        <v>0</v>
      </c>
      <c r="I247" s="22">
        <v>229040</v>
      </c>
    </row>
    <row r="248" spans="1:9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0</v>
      </c>
      <c r="F250" s="22">
        <v>0</v>
      </c>
      <c r="G250" s="22">
        <v>0</v>
      </c>
      <c r="H250" s="22">
        <v>288185</v>
      </c>
      <c r="I250" s="22">
        <v>288185</v>
      </c>
    </row>
    <row r="251" spans="1:9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406713</v>
      </c>
      <c r="I254" s="22">
        <v>406713</v>
      </c>
    </row>
    <row r="255" spans="1:9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88035</v>
      </c>
      <c r="F295" s="22">
        <v>0</v>
      </c>
      <c r="G295" s="22">
        <v>0</v>
      </c>
      <c r="H295" s="22">
        <v>0</v>
      </c>
      <c r="I295" s="22">
        <v>88035</v>
      </c>
    </row>
    <row r="296" spans="1:9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0</v>
      </c>
      <c r="G313" s="22">
        <v>53735</v>
      </c>
      <c r="H313" s="22">
        <v>0</v>
      </c>
      <c r="I313" s="22">
        <v>53735</v>
      </c>
    </row>
    <row r="314" spans="1:9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1E8AB-5EE9-46AA-9657-009ADDD7051A}">
  <dimension ref="A1:I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1229</v>
      </c>
      <c r="D1" s="20" t="s">
        <v>1240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1231</v>
      </c>
      <c r="F2" s="21" t="s">
        <v>1232</v>
      </c>
      <c r="G2" s="21" t="s">
        <v>1233</v>
      </c>
      <c r="H2" s="21" t="s">
        <v>64</v>
      </c>
      <c r="I2" s="21" t="s">
        <v>1234</v>
      </c>
    </row>
    <row r="3" spans="1:9" x14ac:dyDescent="0.25">
      <c r="A3" s="21"/>
      <c r="B3" s="21"/>
      <c r="C3" s="21"/>
      <c r="D3" s="21" t="s">
        <v>89</v>
      </c>
      <c r="E3" s="21" t="s">
        <v>1235</v>
      </c>
      <c r="F3" s="21" t="s">
        <v>1236</v>
      </c>
      <c r="G3" s="21" t="s">
        <v>1237</v>
      </c>
      <c r="H3" s="21" t="s">
        <v>1238</v>
      </c>
      <c r="I3" s="21" t="s">
        <v>1239</v>
      </c>
    </row>
    <row r="4" spans="1: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33857932</v>
      </c>
      <c r="F4" s="22">
        <v>24804542</v>
      </c>
      <c r="G4" s="22">
        <v>0</v>
      </c>
      <c r="H4" s="22">
        <v>1105527</v>
      </c>
      <c r="I4" s="22">
        <v>59768001</v>
      </c>
    </row>
    <row r="5" spans="1: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34490931</v>
      </c>
      <c r="F5" s="22">
        <v>0</v>
      </c>
      <c r="G5" s="22">
        <v>917521</v>
      </c>
      <c r="H5" s="22">
        <v>0</v>
      </c>
      <c r="I5" s="22">
        <v>35408452</v>
      </c>
    </row>
    <row r="6" spans="1: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1664207</v>
      </c>
      <c r="H6" s="22">
        <v>522077</v>
      </c>
      <c r="I6" s="22">
        <v>2186284</v>
      </c>
    </row>
    <row r="7" spans="1: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272247000</v>
      </c>
      <c r="F7" s="22">
        <v>310474000</v>
      </c>
      <c r="G7" s="22">
        <v>1723367000</v>
      </c>
      <c r="H7" s="22">
        <v>657253000</v>
      </c>
      <c r="I7" s="22">
        <v>2963341000</v>
      </c>
    </row>
    <row r="8" spans="1: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2441980</v>
      </c>
      <c r="F8" s="22">
        <v>0</v>
      </c>
      <c r="G8" s="22">
        <v>19502186</v>
      </c>
      <c r="H8" s="22">
        <v>0</v>
      </c>
      <c r="I8" s="22">
        <v>21944166</v>
      </c>
    </row>
    <row r="9" spans="1: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221693</v>
      </c>
      <c r="F9" s="22">
        <v>0</v>
      </c>
      <c r="G9" s="22">
        <v>0</v>
      </c>
      <c r="H9" s="22">
        <v>73702</v>
      </c>
      <c r="I9" s="22">
        <v>295395</v>
      </c>
    </row>
    <row r="10" spans="1: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47695883</v>
      </c>
      <c r="F10" s="22">
        <v>0</v>
      </c>
      <c r="G10" s="22">
        <v>0</v>
      </c>
      <c r="H10" s="22">
        <v>0</v>
      </c>
      <c r="I10" s="22">
        <v>47695883</v>
      </c>
    </row>
    <row r="11" spans="1: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3782912000</v>
      </c>
      <c r="F11" s="22">
        <v>145370000</v>
      </c>
      <c r="G11" s="22">
        <v>188003000</v>
      </c>
      <c r="H11" s="22">
        <v>180983000</v>
      </c>
      <c r="I11" s="22">
        <v>4297268000</v>
      </c>
    </row>
    <row r="12" spans="1: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17469000</v>
      </c>
      <c r="F12" s="22">
        <v>137000</v>
      </c>
      <c r="G12" s="22">
        <v>1842000</v>
      </c>
      <c r="H12" s="22">
        <v>37000</v>
      </c>
      <c r="I12" s="22">
        <v>19485000</v>
      </c>
    </row>
    <row r="13" spans="1: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123991160</v>
      </c>
      <c r="F13" s="22">
        <v>0</v>
      </c>
      <c r="G13" s="22">
        <v>0</v>
      </c>
      <c r="H13" s="22">
        <v>0</v>
      </c>
      <c r="I13" s="22">
        <v>123991160</v>
      </c>
    </row>
    <row r="14" spans="1: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21592774</v>
      </c>
      <c r="F14" s="22">
        <v>0</v>
      </c>
      <c r="G14" s="22">
        <v>0</v>
      </c>
      <c r="H14" s="22">
        <v>0</v>
      </c>
      <c r="I14" s="22">
        <v>21592774</v>
      </c>
    </row>
    <row r="15" spans="1: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60587922</v>
      </c>
      <c r="F15" s="22">
        <v>0</v>
      </c>
      <c r="G15" s="22">
        <v>0</v>
      </c>
      <c r="H15" s="22">
        <v>22020353</v>
      </c>
      <c r="I15" s="22">
        <v>82608275</v>
      </c>
    </row>
    <row r="16" spans="1: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38150000</v>
      </c>
      <c r="F16" s="22">
        <v>0</v>
      </c>
      <c r="G16" s="22">
        <v>71022000</v>
      </c>
      <c r="H16" s="22">
        <v>57359000</v>
      </c>
      <c r="I16" s="22">
        <v>166531000</v>
      </c>
    </row>
    <row r="17" spans="1: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30895858</v>
      </c>
      <c r="F17" s="22">
        <v>0</v>
      </c>
      <c r="G17" s="22">
        <v>31509311</v>
      </c>
      <c r="H17" s="22">
        <v>0</v>
      </c>
      <c r="I17" s="22">
        <v>62405169</v>
      </c>
    </row>
    <row r="18" spans="1: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25351000</v>
      </c>
      <c r="F18" s="22">
        <v>0</v>
      </c>
      <c r="G18" s="22">
        <v>317767000</v>
      </c>
      <c r="H18" s="22">
        <v>20000000</v>
      </c>
      <c r="I18" s="22">
        <v>363118000</v>
      </c>
    </row>
    <row r="19" spans="1: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170291525</v>
      </c>
      <c r="F19" s="22">
        <v>62011807</v>
      </c>
      <c r="G19" s="22">
        <v>14491867</v>
      </c>
      <c r="H19" s="22">
        <v>7689408</v>
      </c>
      <c r="I19" s="22">
        <v>254484607</v>
      </c>
    </row>
    <row r="20" spans="1: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43699652</v>
      </c>
      <c r="F20" s="22">
        <v>27502359</v>
      </c>
      <c r="G20" s="22">
        <v>6223250</v>
      </c>
      <c r="H20" s="22">
        <v>0</v>
      </c>
      <c r="I20" s="22">
        <v>77425261</v>
      </c>
    </row>
    <row r="21" spans="1:9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97628505</v>
      </c>
      <c r="F21" s="22">
        <v>0</v>
      </c>
      <c r="G21" s="22">
        <v>0</v>
      </c>
      <c r="H21" s="22">
        <v>0</v>
      </c>
      <c r="I21" s="22">
        <v>97628505</v>
      </c>
    </row>
    <row r="22" spans="1:9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10217246</v>
      </c>
      <c r="F22" s="22">
        <v>0</v>
      </c>
      <c r="G22" s="22">
        <v>0</v>
      </c>
      <c r="H22" s="22">
        <v>2015</v>
      </c>
      <c r="I22" s="22">
        <v>10219261</v>
      </c>
    </row>
    <row r="23" spans="1:9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14315209</v>
      </c>
      <c r="I23" s="22">
        <v>14315209</v>
      </c>
    </row>
    <row r="24" spans="1:9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17699777</v>
      </c>
      <c r="F24" s="22">
        <v>5826355</v>
      </c>
      <c r="G24" s="22">
        <v>0</v>
      </c>
      <c r="H24" s="22">
        <v>28881</v>
      </c>
      <c r="I24" s="22">
        <v>23555013</v>
      </c>
    </row>
    <row r="25" spans="1:9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30130670</v>
      </c>
      <c r="F25" s="22">
        <v>0</v>
      </c>
      <c r="G25" s="22">
        <v>0</v>
      </c>
      <c r="H25" s="22">
        <v>0</v>
      </c>
      <c r="I25" s="22">
        <v>30130670</v>
      </c>
    </row>
    <row r="26" spans="1:9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16176394</v>
      </c>
      <c r="F26" s="22">
        <v>0</v>
      </c>
      <c r="G26" s="22">
        <v>0</v>
      </c>
      <c r="H26" s="22">
        <v>0</v>
      </c>
      <c r="I26" s="22">
        <v>16176394</v>
      </c>
    </row>
    <row r="27" spans="1:9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41410358</v>
      </c>
      <c r="F27" s="22">
        <v>14096709</v>
      </c>
      <c r="G27" s="22">
        <v>34857598</v>
      </c>
      <c r="H27" s="22">
        <v>21034844</v>
      </c>
      <c r="I27" s="22">
        <v>111399509</v>
      </c>
    </row>
    <row r="28" spans="1:9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0</v>
      </c>
      <c r="F28" s="22">
        <v>0</v>
      </c>
      <c r="G28" s="22">
        <v>0</v>
      </c>
      <c r="H28" s="22">
        <v>28676031</v>
      </c>
      <c r="I28" s="22">
        <v>28676031</v>
      </c>
    </row>
    <row r="29" spans="1:9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2275928</v>
      </c>
      <c r="I32" s="22">
        <v>2275928</v>
      </c>
    </row>
    <row r="33" spans="1:9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421922</v>
      </c>
      <c r="F33" s="22">
        <v>0</v>
      </c>
      <c r="G33" s="22">
        <v>0</v>
      </c>
      <c r="H33" s="22">
        <v>0</v>
      </c>
      <c r="I33" s="22">
        <v>421922</v>
      </c>
    </row>
    <row r="34" spans="1:9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636064</v>
      </c>
      <c r="F34" s="22">
        <v>0</v>
      </c>
      <c r="G34" s="22">
        <v>0</v>
      </c>
      <c r="H34" s="22">
        <v>0</v>
      </c>
      <c r="I34" s="22">
        <v>636064</v>
      </c>
    </row>
    <row r="35" spans="1:9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8494971</v>
      </c>
      <c r="F36" s="22">
        <v>157686</v>
      </c>
      <c r="G36" s="22">
        <v>0</v>
      </c>
      <c r="H36" s="22">
        <v>0</v>
      </c>
      <c r="I36" s="22">
        <v>8652657</v>
      </c>
    </row>
    <row r="37" spans="1:9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4811608</v>
      </c>
      <c r="F37" s="22">
        <v>0</v>
      </c>
      <c r="G37" s="22">
        <v>0</v>
      </c>
      <c r="H37" s="22">
        <v>0</v>
      </c>
      <c r="I37" s="22">
        <v>4811608</v>
      </c>
    </row>
    <row r="38" spans="1:9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393911</v>
      </c>
      <c r="F38" s="22">
        <v>731145</v>
      </c>
      <c r="G38" s="22">
        <v>0</v>
      </c>
      <c r="H38" s="22">
        <v>1839891</v>
      </c>
      <c r="I38" s="22">
        <v>2964947</v>
      </c>
    </row>
    <row r="39" spans="1:9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758747</v>
      </c>
      <c r="F39" s="22">
        <v>0</v>
      </c>
      <c r="G39" s="22">
        <v>0</v>
      </c>
      <c r="H39" s="22">
        <v>1000000</v>
      </c>
      <c r="I39" s="22">
        <v>1758747</v>
      </c>
    </row>
    <row r="40" spans="1:9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4570018</v>
      </c>
      <c r="F42" s="22">
        <v>0</v>
      </c>
      <c r="G42" s="22">
        <v>0</v>
      </c>
      <c r="H42" s="22">
        <v>0</v>
      </c>
      <c r="I42" s="22">
        <v>4570018</v>
      </c>
    </row>
    <row r="43" spans="1:9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43269</v>
      </c>
      <c r="F44" s="22">
        <v>0</v>
      </c>
      <c r="G44" s="22">
        <v>0</v>
      </c>
      <c r="H44" s="22">
        <v>0</v>
      </c>
      <c r="I44" s="22">
        <v>43269</v>
      </c>
    </row>
    <row r="45" spans="1:9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0</v>
      </c>
      <c r="F45" s="22">
        <v>9874226</v>
      </c>
      <c r="G45" s="22">
        <v>0</v>
      </c>
      <c r="H45" s="22">
        <v>0</v>
      </c>
      <c r="I45" s="22">
        <v>9874226</v>
      </c>
    </row>
    <row r="46" spans="1:9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5265067</v>
      </c>
      <c r="F46" s="22">
        <v>163938</v>
      </c>
      <c r="G46" s="22">
        <v>0</v>
      </c>
      <c r="H46" s="22">
        <v>0</v>
      </c>
      <c r="I46" s="22">
        <v>5429005</v>
      </c>
    </row>
    <row r="47" spans="1:9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14792479</v>
      </c>
      <c r="F47" s="22">
        <v>2861785</v>
      </c>
      <c r="G47" s="22">
        <v>0</v>
      </c>
      <c r="H47" s="22">
        <v>7057309</v>
      </c>
      <c r="I47" s="22">
        <v>24711573</v>
      </c>
    </row>
    <row r="48" spans="1:9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1058372</v>
      </c>
      <c r="F48" s="22">
        <v>0</v>
      </c>
      <c r="G48" s="22">
        <v>0</v>
      </c>
      <c r="H48" s="22">
        <v>0</v>
      </c>
      <c r="I48" s="22">
        <v>1058372</v>
      </c>
    </row>
    <row r="49" spans="1:9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4078470</v>
      </c>
      <c r="F50" s="22">
        <v>43667</v>
      </c>
      <c r="G50" s="22">
        <v>0</v>
      </c>
      <c r="H50" s="22">
        <v>0</v>
      </c>
      <c r="I50" s="22">
        <v>4122137</v>
      </c>
    </row>
    <row r="51" spans="1:9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4118116</v>
      </c>
      <c r="F52" s="22">
        <v>0</v>
      </c>
      <c r="G52" s="22">
        <v>0</v>
      </c>
      <c r="H52" s="22">
        <v>0</v>
      </c>
      <c r="I52" s="22">
        <v>4118116</v>
      </c>
    </row>
    <row r="53" spans="1:9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7958746</v>
      </c>
      <c r="F53" s="22">
        <v>3106813</v>
      </c>
      <c r="G53" s="22">
        <v>0</v>
      </c>
      <c r="H53" s="22">
        <v>20268446</v>
      </c>
      <c r="I53" s="22">
        <v>31334005</v>
      </c>
    </row>
    <row r="54" spans="1:9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12545016</v>
      </c>
      <c r="F55" s="22">
        <v>0</v>
      </c>
      <c r="G55" s="22">
        <v>0</v>
      </c>
      <c r="H55" s="22">
        <v>6000000</v>
      </c>
      <c r="I55" s="22">
        <v>18545016</v>
      </c>
    </row>
    <row r="56" spans="1:9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6536600</v>
      </c>
      <c r="F57" s="22">
        <v>0</v>
      </c>
      <c r="G57" s="22">
        <v>0</v>
      </c>
      <c r="H57" s="22">
        <v>0</v>
      </c>
      <c r="I57" s="22">
        <v>6536600</v>
      </c>
    </row>
    <row r="58" spans="1:9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0</v>
      </c>
      <c r="F58" s="22">
        <v>2875979</v>
      </c>
      <c r="G58" s="22">
        <v>0</v>
      </c>
      <c r="H58" s="22">
        <v>0</v>
      </c>
      <c r="I58" s="22">
        <v>2875979</v>
      </c>
    </row>
    <row r="59" spans="1:9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16632179</v>
      </c>
      <c r="F59" s="22">
        <v>0</v>
      </c>
      <c r="G59" s="22">
        <v>0</v>
      </c>
      <c r="H59" s="22">
        <v>0</v>
      </c>
      <c r="I59" s="22">
        <v>16632179</v>
      </c>
    </row>
    <row r="60" spans="1:9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1284954</v>
      </c>
      <c r="F60" s="22">
        <v>0</v>
      </c>
      <c r="G60" s="22">
        <v>0</v>
      </c>
      <c r="H60" s="22">
        <v>0</v>
      </c>
      <c r="I60" s="22">
        <v>1284954</v>
      </c>
    </row>
    <row r="61" spans="1:9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38985620</v>
      </c>
      <c r="F61" s="22">
        <v>0</v>
      </c>
      <c r="G61" s="22">
        <v>0</v>
      </c>
      <c r="H61" s="22">
        <v>0</v>
      </c>
      <c r="I61" s="22">
        <v>38985620</v>
      </c>
    </row>
    <row r="62" spans="1:9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0</v>
      </c>
      <c r="F63" s="22">
        <v>37278419</v>
      </c>
      <c r="G63" s="22">
        <v>2514513</v>
      </c>
      <c r="H63" s="22">
        <v>5195186</v>
      </c>
      <c r="I63" s="22">
        <v>44988118</v>
      </c>
    </row>
    <row r="64" spans="1:9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1148377</v>
      </c>
      <c r="F65" s="22">
        <v>0</v>
      </c>
      <c r="G65" s="22">
        <v>0</v>
      </c>
      <c r="H65" s="22">
        <v>0</v>
      </c>
      <c r="I65" s="22">
        <v>1148377</v>
      </c>
    </row>
    <row r="66" spans="1:9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21105098</v>
      </c>
      <c r="I69" s="22">
        <v>21105098</v>
      </c>
    </row>
    <row r="70" spans="1:9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1876294</v>
      </c>
      <c r="F70" s="22">
        <v>36425240</v>
      </c>
      <c r="G70" s="22">
        <v>4000000</v>
      </c>
      <c r="H70" s="22">
        <v>7494436</v>
      </c>
      <c r="I70" s="22">
        <v>49795970</v>
      </c>
    </row>
    <row r="71" spans="1:9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543219</v>
      </c>
      <c r="F73" s="22">
        <v>0</v>
      </c>
      <c r="G73" s="22">
        <v>0</v>
      </c>
      <c r="H73" s="22">
        <v>102955</v>
      </c>
      <c r="I73" s="22">
        <v>646174</v>
      </c>
    </row>
    <row r="74" spans="1:9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4831533</v>
      </c>
      <c r="F75" s="22">
        <v>0</v>
      </c>
      <c r="G75" s="22">
        <v>0</v>
      </c>
      <c r="H75" s="22">
        <v>0</v>
      </c>
      <c r="I75" s="22">
        <v>4831533</v>
      </c>
    </row>
    <row r="76" spans="1:9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366320</v>
      </c>
      <c r="F76" s="22">
        <v>0</v>
      </c>
      <c r="G76" s="22">
        <v>0</v>
      </c>
      <c r="H76" s="22">
        <v>0</v>
      </c>
      <c r="I76" s="22">
        <v>366320</v>
      </c>
    </row>
    <row r="77" spans="1:9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2617060</v>
      </c>
      <c r="F77" s="22">
        <v>0</v>
      </c>
      <c r="G77" s="22">
        <v>0</v>
      </c>
      <c r="H77" s="22">
        <v>0</v>
      </c>
      <c r="I77" s="22">
        <v>2617060</v>
      </c>
    </row>
    <row r="78" spans="1:9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28006822</v>
      </c>
      <c r="F78" s="22">
        <v>0</v>
      </c>
      <c r="G78" s="22">
        <v>2213109</v>
      </c>
      <c r="H78" s="22">
        <v>0</v>
      </c>
      <c r="I78" s="22">
        <v>30219931</v>
      </c>
    </row>
    <row r="79" spans="1:9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268621</v>
      </c>
      <c r="F79" s="22">
        <v>0</v>
      </c>
      <c r="G79" s="22">
        <v>0</v>
      </c>
      <c r="H79" s="22">
        <v>0</v>
      </c>
      <c r="I79" s="22">
        <v>268621</v>
      </c>
    </row>
    <row r="80" spans="1:9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1667156</v>
      </c>
      <c r="F82" s="22">
        <v>0</v>
      </c>
      <c r="G82" s="22">
        <v>0</v>
      </c>
      <c r="H82" s="22">
        <v>0</v>
      </c>
      <c r="I82" s="22">
        <v>1667156</v>
      </c>
    </row>
    <row r="83" spans="1:9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2163863</v>
      </c>
      <c r="F86" s="22">
        <v>0</v>
      </c>
      <c r="G86" s="22">
        <v>0</v>
      </c>
      <c r="H86" s="22">
        <v>0</v>
      </c>
      <c r="I86" s="22">
        <v>2163863</v>
      </c>
    </row>
    <row r="87" spans="1:9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0</v>
      </c>
      <c r="F87" s="22">
        <v>4158971</v>
      </c>
      <c r="G87" s="22">
        <v>0</v>
      </c>
      <c r="H87" s="22">
        <v>0</v>
      </c>
      <c r="I87" s="22">
        <v>4158971</v>
      </c>
    </row>
    <row r="88" spans="1:9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0</v>
      </c>
      <c r="F88" s="22">
        <v>119924</v>
      </c>
      <c r="G88" s="22">
        <v>0</v>
      </c>
      <c r="H88" s="22">
        <v>0</v>
      </c>
      <c r="I88" s="22">
        <v>119924</v>
      </c>
    </row>
    <row r="89" spans="1:9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198860</v>
      </c>
      <c r="F89" s="22">
        <v>0</v>
      </c>
      <c r="G89" s="22">
        <v>0</v>
      </c>
      <c r="H89" s="22">
        <v>0</v>
      </c>
      <c r="I89" s="22">
        <v>198860</v>
      </c>
    </row>
    <row r="90" spans="1:9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7067503</v>
      </c>
      <c r="F90" s="22">
        <v>0</v>
      </c>
      <c r="G90" s="22">
        <v>0</v>
      </c>
      <c r="H90" s="22">
        <v>0</v>
      </c>
      <c r="I90" s="22">
        <v>7067503</v>
      </c>
    </row>
    <row r="91" spans="1:9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679632</v>
      </c>
      <c r="F91" s="22">
        <v>487309</v>
      </c>
      <c r="G91" s="22">
        <v>0</v>
      </c>
      <c r="H91" s="22">
        <v>0</v>
      </c>
      <c r="I91" s="22">
        <v>1166941</v>
      </c>
    </row>
    <row r="92" spans="1:9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5305926</v>
      </c>
      <c r="I92" s="22">
        <v>5305926</v>
      </c>
    </row>
    <row r="93" spans="1:9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0</v>
      </c>
      <c r="F93" s="22">
        <v>199091</v>
      </c>
      <c r="G93" s="22">
        <v>677041</v>
      </c>
      <c r="H93" s="22">
        <v>13586820</v>
      </c>
      <c r="I93" s="22">
        <v>14462952</v>
      </c>
    </row>
    <row r="94" spans="1:9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3715819</v>
      </c>
      <c r="F94" s="22">
        <v>0</v>
      </c>
      <c r="G94" s="22">
        <v>0</v>
      </c>
      <c r="H94" s="22">
        <v>0</v>
      </c>
      <c r="I94" s="22">
        <v>3715819</v>
      </c>
    </row>
    <row r="95" spans="1:9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6157210</v>
      </c>
      <c r="F97" s="22">
        <v>0</v>
      </c>
      <c r="G97" s="22">
        <v>0</v>
      </c>
      <c r="H97" s="22">
        <v>0</v>
      </c>
      <c r="I97" s="22">
        <v>6157210</v>
      </c>
    </row>
    <row r="98" spans="1:9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18128829</v>
      </c>
      <c r="F99" s="22">
        <v>0</v>
      </c>
      <c r="G99" s="22">
        <v>0</v>
      </c>
      <c r="H99" s="22">
        <v>0</v>
      </c>
      <c r="I99" s="22">
        <v>18128829</v>
      </c>
    </row>
    <row r="100" spans="1:9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1705799</v>
      </c>
      <c r="F100" s="22">
        <v>0</v>
      </c>
      <c r="G100" s="22">
        <v>0</v>
      </c>
      <c r="H100" s="22">
        <v>0</v>
      </c>
      <c r="I100" s="22">
        <v>1705799</v>
      </c>
    </row>
    <row r="101" spans="1:9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11270989</v>
      </c>
      <c r="F101" s="22">
        <v>0</v>
      </c>
      <c r="G101" s="22">
        <v>0</v>
      </c>
      <c r="H101" s="22">
        <v>0</v>
      </c>
      <c r="I101" s="22">
        <v>11270989</v>
      </c>
    </row>
    <row r="102" spans="1:9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2583274</v>
      </c>
      <c r="F102" s="22">
        <v>0</v>
      </c>
      <c r="G102" s="22">
        <v>0</v>
      </c>
      <c r="H102" s="22">
        <v>19366</v>
      </c>
      <c r="I102" s="22">
        <v>2602640</v>
      </c>
    </row>
    <row r="103" spans="1:9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316653</v>
      </c>
      <c r="F103" s="22">
        <v>0</v>
      </c>
      <c r="G103" s="22">
        <v>0</v>
      </c>
      <c r="H103" s="22">
        <v>0</v>
      </c>
      <c r="I103" s="22">
        <v>316653</v>
      </c>
    </row>
    <row r="104" spans="1:9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1142041</v>
      </c>
      <c r="F104" s="22">
        <v>0</v>
      </c>
      <c r="G104" s="22">
        <v>0</v>
      </c>
      <c r="H104" s="22">
        <v>0</v>
      </c>
      <c r="I104" s="22">
        <v>1142041</v>
      </c>
    </row>
    <row r="105" spans="1:9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3174015</v>
      </c>
      <c r="F105" s="22">
        <v>0</v>
      </c>
      <c r="G105" s="22">
        <v>0</v>
      </c>
      <c r="H105" s="22">
        <v>177895</v>
      </c>
      <c r="I105" s="22">
        <v>3351910</v>
      </c>
    </row>
    <row r="106" spans="1:9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28112563</v>
      </c>
      <c r="F106" s="22">
        <v>0</v>
      </c>
      <c r="G106" s="22">
        <v>32481583</v>
      </c>
      <c r="H106" s="22">
        <v>0</v>
      </c>
      <c r="I106" s="22">
        <v>60594146</v>
      </c>
    </row>
    <row r="107" spans="1:9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2114812</v>
      </c>
      <c r="H107" s="22">
        <v>0</v>
      </c>
      <c r="I107" s="22">
        <v>2114812</v>
      </c>
    </row>
    <row r="108" spans="1:9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2585410</v>
      </c>
      <c r="F108" s="22">
        <v>0</v>
      </c>
      <c r="G108" s="22">
        <v>0</v>
      </c>
      <c r="H108" s="22">
        <v>0</v>
      </c>
      <c r="I108" s="22">
        <v>2585410</v>
      </c>
    </row>
    <row r="109" spans="1:9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1488322</v>
      </c>
      <c r="F109" s="22">
        <v>0</v>
      </c>
      <c r="G109" s="22">
        <v>0</v>
      </c>
      <c r="H109" s="22">
        <v>0</v>
      </c>
      <c r="I109" s="22">
        <v>1488322</v>
      </c>
    </row>
    <row r="110" spans="1:9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2506739</v>
      </c>
      <c r="F110" s="22">
        <v>0</v>
      </c>
      <c r="G110" s="22">
        <v>2226270</v>
      </c>
      <c r="H110" s="22">
        <v>0</v>
      </c>
      <c r="I110" s="22">
        <v>4733009</v>
      </c>
    </row>
    <row r="111" spans="1:9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12021749</v>
      </c>
      <c r="F111" s="22">
        <v>0</v>
      </c>
      <c r="G111" s="22">
        <v>3487366</v>
      </c>
      <c r="H111" s="22">
        <v>0</v>
      </c>
      <c r="I111" s="22">
        <v>15509115</v>
      </c>
    </row>
    <row r="112" spans="1:9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1811236</v>
      </c>
      <c r="F112" s="22">
        <v>0</v>
      </c>
      <c r="G112" s="22">
        <v>0</v>
      </c>
      <c r="H112" s="22">
        <v>0</v>
      </c>
      <c r="I112" s="22">
        <v>1811236</v>
      </c>
    </row>
    <row r="113" spans="1:9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42367506</v>
      </c>
      <c r="F113" s="22">
        <v>0</v>
      </c>
      <c r="G113" s="22">
        <v>0</v>
      </c>
      <c r="H113" s="22">
        <v>5802798</v>
      </c>
      <c r="I113" s="22">
        <v>48170304</v>
      </c>
    </row>
    <row r="114" spans="1:9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320000</v>
      </c>
      <c r="F114" s="22">
        <v>0</v>
      </c>
      <c r="G114" s="22">
        <v>0</v>
      </c>
      <c r="H114" s="22">
        <v>0</v>
      </c>
      <c r="I114" s="22">
        <v>320000</v>
      </c>
    </row>
    <row r="115" spans="1:9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6733100</v>
      </c>
      <c r="F115" s="22">
        <v>0</v>
      </c>
      <c r="G115" s="22">
        <v>0</v>
      </c>
      <c r="H115" s="22">
        <v>0</v>
      </c>
      <c r="I115" s="22">
        <v>6733100</v>
      </c>
    </row>
    <row r="116" spans="1:9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119363</v>
      </c>
      <c r="F116" s="22">
        <v>0</v>
      </c>
      <c r="G116" s="22">
        <v>1589145</v>
      </c>
      <c r="H116" s="22">
        <v>0</v>
      </c>
      <c r="I116" s="22">
        <v>1708508</v>
      </c>
    </row>
    <row r="117" spans="1:9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9931217</v>
      </c>
      <c r="F117" s="22">
        <v>0</v>
      </c>
      <c r="G117" s="22">
        <v>12615759</v>
      </c>
      <c r="H117" s="22">
        <v>41534</v>
      </c>
      <c r="I117" s="22">
        <v>22588510</v>
      </c>
    </row>
    <row r="118" spans="1:9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1224313</v>
      </c>
      <c r="F118" s="22">
        <v>0</v>
      </c>
      <c r="G118" s="22">
        <v>0</v>
      </c>
      <c r="H118" s="22">
        <v>0</v>
      </c>
      <c r="I118" s="22">
        <v>1224313</v>
      </c>
    </row>
    <row r="119" spans="1:9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597517</v>
      </c>
      <c r="F119" s="22">
        <v>0</v>
      </c>
      <c r="G119" s="22">
        <v>643424</v>
      </c>
      <c r="H119" s="22">
        <v>263961</v>
      </c>
      <c r="I119" s="22">
        <v>1504902</v>
      </c>
    </row>
    <row r="120" spans="1:9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11714371</v>
      </c>
      <c r="F120" s="22">
        <v>84207</v>
      </c>
      <c r="G120" s="22">
        <v>0</v>
      </c>
      <c r="H120" s="22">
        <v>0</v>
      </c>
      <c r="I120" s="22">
        <v>11798578</v>
      </c>
    </row>
    <row r="121" spans="1:9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2178665</v>
      </c>
      <c r="F121" s="22">
        <v>1594990</v>
      </c>
      <c r="G121" s="22">
        <v>1036012</v>
      </c>
      <c r="H121" s="22">
        <v>0</v>
      </c>
      <c r="I121" s="22">
        <v>4809667</v>
      </c>
    </row>
    <row r="122" spans="1:9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803986</v>
      </c>
      <c r="F122" s="22">
        <v>0</v>
      </c>
      <c r="G122" s="22">
        <v>0</v>
      </c>
      <c r="H122" s="22">
        <v>0</v>
      </c>
      <c r="I122" s="22">
        <v>803986</v>
      </c>
    </row>
    <row r="123" spans="1:9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785611</v>
      </c>
      <c r="F123" s="22">
        <v>3763793</v>
      </c>
      <c r="G123" s="22">
        <v>4600192</v>
      </c>
      <c r="H123" s="22">
        <v>0</v>
      </c>
      <c r="I123" s="22">
        <v>9149596</v>
      </c>
    </row>
    <row r="124" spans="1:9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486549</v>
      </c>
      <c r="F124" s="22">
        <v>0</v>
      </c>
      <c r="G124" s="22">
        <v>0</v>
      </c>
      <c r="H124" s="22">
        <v>0</v>
      </c>
      <c r="I124" s="22">
        <v>486549</v>
      </c>
    </row>
    <row r="125" spans="1:9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37127</v>
      </c>
      <c r="F126" s="22">
        <v>0</v>
      </c>
      <c r="G126" s="22">
        <v>0</v>
      </c>
      <c r="H126" s="22">
        <v>0</v>
      </c>
      <c r="I126" s="22">
        <v>37127</v>
      </c>
    </row>
    <row r="127" spans="1:9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3034723</v>
      </c>
      <c r="F127" s="22">
        <v>0</v>
      </c>
      <c r="G127" s="22">
        <v>1493419</v>
      </c>
      <c r="H127" s="22">
        <v>0</v>
      </c>
      <c r="I127" s="22">
        <v>4528142</v>
      </c>
    </row>
    <row r="128" spans="1:9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10682523</v>
      </c>
      <c r="F128" s="22">
        <v>66076</v>
      </c>
      <c r="G128" s="22">
        <v>0</v>
      </c>
      <c r="H128" s="22">
        <v>0</v>
      </c>
      <c r="I128" s="22">
        <v>10748599</v>
      </c>
    </row>
    <row r="129" spans="1:9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8093776</v>
      </c>
      <c r="F129" s="22">
        <v>0</v>
      </c>
      <c r="G129" s="22">
        <v>0</v>
      </c>
      <c r="H129" s="22">
        <v>0</v>
      </c>
      <c r="I129" s="22">
        <v>8093776</v>
      </c>
    </row>
    <row r="130" spans="1:9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549523</v>
      </c>
      <c r="I130" s="22">
        <v>549523</v>
      </c>
    </row>
    <row r="131" spans="1:9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905658</v>
      </c>
      <c r="I133" s="22">
        <v>905658</v>
      </c>
    </row>
    <row r="134" spans="1:9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2355885</v>
      </c>
      <c r="F134" s="22">
        <v>0</v>
      </c>
      <c r="G134" s="22">
        <v>0</v>
      </c>
      <c r="H134" s="22">
        <v>1144931</v>
      </c>
      <c r="I134" s="22">
        <v>3500816</v>
      </c>
    </row>
    <row r="135" spans="1:9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2827455</v>
      </c>
      <c r="F135" s="22">
        <v>0</v>
      </c>
      <c r="G135" s="22">
        <v>0</v>
      </c>
      <c r="H135" s="22">
        <v>0</v>
      </c>
      <c r="I135" s="22">
        <v>2827455</v>
      </c>
    </row>
    <row r="136" spans="1:9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5063581</v>
      </c>
      <c r="F136" s="22">
        <v>0</v>
      </c>
      <c r="G136" s="22">
        <v>0</v>
      </c>
      <c r="H136" s="22">
        <v>0</v>
      </c>
      <c r="I136" s="22">
        <v>5063581</v>
      </c>
    </row>
    <row r="137" spans="1:9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111739</v>
      </c>
      <c r="F137" s="22">
        <v>0</v>
      </c>
      <c r="G137" s="22">
        <v>0</v>
      </c>
      <c r="H137" s="22">
        <v>0</v>
      </c>
      <c r="I137" s="22">
        <v>111739</v>
      </c>
    </row>
    <row r="138" spans="1:9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2118556</v>
      </c>
      <c r="F138" s="22">
        <v>0</v>
      </c>
      <c r="G138" s="22">
        <v>0</v>
      </c>
      <c r="H138" s="22">
        <v>0</v>
      </c>
      <c r="I138" s="22">
        <v>2118556</v>
      </c>
    </row>
    <row r="139" spans="1:9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730584</v>
      </c>
      <c r="F140" s="22">
        <v>0</v>
      </c>
      <c r="G140" s="22">
        <v>0</v>
      </c>
      <c r="H140" s="22">
        <v>0</v>
      </c>
      <c r="I140" s="22">
        <v>730584</v>
      </c>
    </row>
    <row r="141" spans="1:9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969363</v>
      </c>
      <c r="H141" s="22">
        <v>54036</v>
      </c>
      <c r="I141" s="22">
        <v>1023399</v>
      </c>
    </row>
    <row r="142" spans="1:9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2828736</v>
      </c>
      <c r="F142" s="22">
        <v>573068</v>
      </c>
      <c r="G142" s="22">
        <v>0</v>
      </c>
      <c r="H142" s="22">
        <v>0</v>
      </c>
      <c r="I142" s="22">
        <v>3401804</v>
      </c>
    </row>
    <row r="143" spans="1:9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1035786</v>
      </c>
      <c r="F145" s="22">
        <v>0</v>
      </c>
      <c r="G145" s="22">
        <v>302606</v>
      </c>
      <c r="H145" s="22">
        <v>0</v>
      </c>
      <c r="I145" s="22">
        <v>1338392</v>
      </c>
    </row>
    <row r="146" spans="1:9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16141520</v>
      </c>
      <c r="F146" s="22">
        <v>0</v>
      </c>
      <c r="G146" s="22">
        <v>0</v>
      </c>
      <c r="H146" s="22">
        <v>0</v>
      </c>
      <c r="I146" s="22">
        <v>16141520</v>
      </c>
    </row>
    <row r="147" spans="1:9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819275</v>
      </c>
      <c r="F147" s="22">
        <v>476192</v>
      </c>
      <c r="G147" s="22">
        <v>0</v>
      </c>
      <c r="H147" s="22">
        <v>0</v>
      </c>
      <c r="I147" s="22">
        <v>1295467</v>
      </c>
    </row>
    <row r="148" spans="1:9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277769</v>
      </c>
      <c r="H148" s="22">
        <v>0</v>
      </c>
      <c r="I148" s="22">
        <v>277769</v>
      </c>
    </row>
    <row r="149" spans="1:9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129542</v>
      </c>
      <c r="F149" s="22">
        <v>0</v>
      </c>
      <c r="G149" s="22">
        <v>0</v>
      </c>
      <c r="H149" s="22">
        <v>0</v>
      </c>
      <c r="I149" s="22">
        <v>129542</v>
      </c>
    </row>
    <row r="150" spans="1:9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4932271</v>
      </c>
      <c r="F150" s="22">
        <v>15664641</v>
      </c>
      <c r="G150" s="22">
        <v>0</v>
      </c>
      <c r="H150" s="22">
        <v>0</v>
      </c>
      <c r="I150" s="22">
        <v>20596912</v>
      </c>
    </row>
    <row r="151" spans="1:9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12023839</v>
      </c>
      <c r="F151" s="22">
        <v>0</v>
      </c>
      <c r="G151" s="22">
        <v>5910774</v>
      </c>
      <c r="H151" s="22">
        <v>0</v>
      </c>
      <c r="I151" s="22">
        <v>17934613</v>
      </c>
    </row>
    <row r="152" spans="1:9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1117644</v>
      </c>
      <c r="F152" s="22">
        <v>0</v>
      </c>
      <c r="G152" s="22">
        <v>0</v>
      </c>
      <c r="H152" s="22">
        <v>0</v>
      </c>
      <c r="I152" s="22">
        <v>1117644</v>
      </c>
    </row>
    <row r="153" spans="1:9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3718644</v>
      </c>
      <c r="F153" s="22">
        <v>0</v>
      </c>
      <c r="G153" s="22">
        <v>0</v>
      </c>
      <c r="H153" s="22">
        <v>0</v>
      </c>
      <c r="I153" s="22">
        <v>3718644</v>
      </c>
    </row>
    <row r="154" spans="1:9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15417708</v>
      </c>
      <c r="F154" s="22">
        <v>329848</v>
      </c>
      <c r="G154" s="22">
        <v>4260700</v>
      </c>
      <c r="H154" s="22">
        <v>657119</v>
      </c>
      <c r="I154" s="22">
        <v>20665375</v>
      </c>
    </row>
    <row r="155" spans="1:9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1856545</v>
      </c>
      <c r="F155" s="22">
        <v>0</v>
      </c>
      <c r="G155" s="22">
        <v>0</v>
      </c>
      <c r="H155" s="22">
        <v>292360</v>
      </c>
      <c r="I155" s="22">
        <v>2148905</v>
      </c>
    </row>
    <row r="156" spans="1:9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1418885</v>
      </c>
      <c r="F156" s="22">
        <v>0</v>
      </c>
      <c r="G156" s="22">
        <v>0</v>
      </c>
      <c r="H156" s="22">
        <v>0</v>
      </c>
      <c r="I156" s="22">
        <v>1418885</v>
      </c>
    </row>
    <row r="157" spans="1:9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693778</v>
      </c>
      <c r="F157" s="22">
        <v>0</v>
      </c>
      <c r="G157" s="22">
        <v>0</v>
      </c>
      <c r="H157" s="22">
        <v>2390067</v>
      </c>
      <c r="I157" s="22">
        <v>3083845</v>
      </c>
    </row>
    <row r="158" spans="1:9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25049494</v>
      </c>
      <c r="F158" s="22">
        <v>0</v>
      </c>
      <c r="G158" s="22">
        <v>350278</v>
      </c>
      <c r="H158" s="22">
        <v>0</v>
      </c>
      <c r="I158" s="22">
        <v>25399772</v>
      </c>
    </row>
    <row r="159" spans="1:9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236337</v>
      </c>
      <c r="F159" s="22">
        <v>0</v>
      </c>
      <c r="G159" s="22">
        <v>0</v>
      </c>
      <c r="H159" s="22">
        <v>0</v>
      </c>
      <c r="I159" s="22">
        <v>236337</v>
      </c>
    </row>
    <row r="160" spans="1:9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308847</v>
      </c>
      <c r="H160" s="22">
        <v>0</v>
      </c>
      <c r="I160" s="22">
        <v>308847</v>
      </c>
    </row>
    <row r="161" spans="1:9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6794962</v>
      </c>
      <c r="F161" s="22">
        <v>0</v>
      </c>
      <c r="G161" s="22">
        <v>0</v>
      </c>
      <c r="H161" s="22">
        <v>0</v>
      </c>
      <c r="I161" s="22">
        <v>6794962</v>
      </c>
    </row>
    <row r="162" spans="1:9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3837109</v>
      </c>
      <c r="F162" s="22">
        <v>0</v>
      </c>
      <c r="G162" s="22">
        <v>0</v>
      </c>
      <c r="H162" s="22">
        <v>0</v>
      </c>
      <c r="I162" s="22">
        <v>3837109</v>
      </c>
    </row>
    <row r="163" spans="1:9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3608622</v>
      </c>
      <c r="F163" s="22">
        <v>0</v>
      </c>
      <c r="G163" s="22">
        <v>0</v>
      </c>
      <c r="H163" s="22">
        <v>0</v>
      </c>
      <c r="I163" s="22">
        <v>3608622</v>
      </c>
    </row>
    <row r="164" spans="1:9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798138</v>
      </c>
      <c r="F164" s="22">
        <v>0</v>
      </c>
      <c r="G164" s="22">
        <v>0</v>
      </c>
      <c r="H164" s="22">
        <v>0</v>
      </c>
      <c r="I164" s="22">
        <v>798138</v>
      </c>
    </row>
    <row r="165" spans="1:9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1370322</v>
      </c>
      <c r="F165" s="22">
        <v>0</v>
      </c>
      <c r="G165" s="22">
        <v>5841302</v>
      </c>
      <c r="H165" s="22">
        <v>0</v>
      </c>
      <c r="I165" s="22">
        <v>7211624</v>
      </c>
    </row>
    <row r="166" spans="1:9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1012239</v>
      </c>
      <c r="F166" s="22">
        <v>0</v>
      </c>
      <c r="G166" s="22">
        <v>0</v>
      </c>
      <c r="H166" s="22">
        <v>0</v>
      </c>
      <c r="I166" s="22">
        <v>1012239</v>
      </c>
    </row>
    <row r="167" spans="1:9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3704832</v>
      </c>
      <c r="F167" s="22">
        <v>0</v>
      </c>
      <c r="G167" s="22">
        <v>0</v>
      </c>
      <c r="H167" s="22">
        <v>0</v>
      </c>
      <c r="I167" s="22">
        <v>3704832</v>
      </c>
    </row>
    <row r="168" spans="1:9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3858476</v>
      </c>
      <c r="F168" s="22">
        <v>0</v>
      </c>
      <c r="G168" s="22">
        <v>6432651</v>
      </c>
      <c r="H168" s="22">
        <v>8466114</v>
      </c>
      <c r="I168" s="22">
        <v>18757241</v>
      </c>
    </row>
    <row r="169" spans="1:9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402302</v>
      </c>
      <c r="F169" s="22">
        <v>0</v>
      </c>
      <c r="G169" s="22">
        <v>0</v>
      </c>
      <c r="H169" s="22">
        <v>0</v>
      </c>
      <c r="I169" s="22">
        <v>402302</v>
      </c>
    </row>
    <row r="170" spans="1:9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133397</v>
      </c>
      <c r="H170" s="22">
        <v>0</v>
      </c>
      <c r="I170" s="22">
        <v>133397</v>
      </c>
    </row>
    <row r="171" spans="1:9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758661</v>
      </c>
      <c r="F171" s="22">
        <v>0</v>
      </c>
      <c r="G171" s="22">
        <v>5869670</v>
      </c>
      <c r="H171" s="22">
        <v>0</v>
      </c>
      <c r="I171" s="22">
        <v>6628331</v>
      </c>
    </row>
    <row r="172" spans="1:9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553609</v>
      </c>
      <c r="F173" s="22">
        <v>913245</v>
      </c>
      <c r="G173" s="22">
        <v>1563848</v>
      </c>
      <c r="H173" s="22">
        <v>0</v>
      </c>
      <c r="I173" s="22">
        <v>3030702</v>
      </c>
    </row>
    <row r="174" spans="1:9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14713543</v>
      </c>
      <c r="F174" s="22">
        <v>0</v>
      </c>
      <c r="G174" s="22">
        <v>12283512</v>
      </c>
      <c r="H174" s="22">
        <v>0</v>
      </c>
      <c r="I174" s="22">
        <v>26997055</v>
      </c>
    </row>
    <row r="175" spans="1:9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9069200</v>
      </c>
      <c r="F175" s="22">
        <v>0</v>
      </c>
      <c r="G175" s="22">
        <v>4872976</v>
      </c>
      <c r="H175" s="22">
        <v>0</v>
      </c>
      <c r="I175" s="22">
        <v>13942176</v>
      </c>
    </row>
    <row r="176" spans="1:9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3504864</v>
      </c>
      <c r="F176" s="22">
        <v>0</v>
      </c>
      <c r="G176" s="22">
        <v>840590</v>
      </c>
      <c r="H176" s="22">
        <v>0</v>
      </c>
      <c r="I176" s="22">
        <v>4345454</v>
      </c>
    </row>
    <row r="177" spans="1:9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90785</v>
      </c>
      <c r="F177" s="22">
        <v>0</v>
      </c>
      <c r="G177" s="22">
        <v>0</v>
      </c>
      <c r="H177" s="22">
        <v>0</v>
      </c>
      <c r="I177" s="22">
        <v>90785</v>
      </c>
    </row>
    <row r="178" spans="1:9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31353807</v>
      </c>
      <c r="F178" s="22">
        <v>0</v>
      </c>
      <c r="G178" s="22">
        <v>0</v>
      </c>
      <c r="H178" s="22">
        <v>0</v>
      </c>
      <c r="I178" s="22">
        <v>31353807</v>
      </c>
    </row>
    <row r="179" spans="1:9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8765347</v>
      </c>
      <c r="F179" s="22">
        <v>0</v>
      </c>
      <c r="G179" s="22">
        <v>0</v>
      </c>
      <c r="H179" s="22">
        <v>0</v>
      </c>
      <c r="I179" s="22">
        <v>8765347</v>
      </c>
    </row>
    <row r="180" spans="1:9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2064176</v>
      </c>
      <c r="F180" s="22">
        <v>0</v>
      </c>
      <c r="G180" s="22">
        <v>0</v>
      </c>
      <c r="H180" s="22">
        <v>0</v>
      </c>
      <c r="I180" s="22">
        <v>2064176</v>
      </c>
    </row>
    <row r="181" spans="1:9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3375174</v>
      </c>
      <c r="F181" s="22">
        <v>189808</v>
      </c>
      <c r="G181" s="22">
        <v>0</v>
      </c>
      <c r="H181" s="22">
        <v>0</v>
      </c>
      <c r="I181" s="22">
        <v>3564982</v>
      </c>
    </row>
    <row r="182" spans="1:9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2033563</v>
      </c>
      <c r="F182" s="22">
        <v>0</v>
      </c>
      <c r="G182" s="22">
        <v>0</v>
      </c>
      <c r="H182" s="22">
        <v>0</v>
      </c>
      <c r="I182" s="22">
        <v>2033563</v>
      </c>
    </row>
    <row r="183" spans="1:9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231898</v>
      </c>
      <c r="F183" s="22">
        <v>0</v>
      </c>
      <c r="G183" s="22">
        <v>53876</v>
      </c>
      <c r="H183" s="22">
        <v>0</v>
      </c>
      <c r="I183" s="22">
        <v>285774</v>
      </c>
    </row>
    <row r="184" spans="1:9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248260</v>
      </c>
      <c r="F184" s="22">
        <v>0</v>
      </c>
      <c r="G184" s="22">
        <v>0</v>
      </c>
      <c r="H184" s="22">
        <v>0</v>
      </c>
      <c r="I184" s="22">
        <v>248260</v>
      </c>
    </row>
    <row r="185" spans="1:9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9143952</v>
      </c>
      <c r="F185" s="22">
        <v>318306</v>
      </c>
      <c r="G185" s="22">
        <v>0</v>
      </c>
      <c r="H185" s="22">
        <v>0</v>
      </c>
      <c r="I185" s="22">
        <v>9462258</v>
      </c>
    </row>
    <row r="186" spans="1:9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1746160</v>
      </c>
      <c r="F186" s="22">
        <v>233167</v>
      </c>
      <c r="G186" s="22">
        <v>5852020</v>
      </c>
      <c r="H186" s="22">
        <v>0</v>
      </c>
      <c r="I186" s="22">
        <v>7831347</v>
      </c>
    </row>
    <row r="187" spans="1:9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1335940</v>
      </c>
      <c r="F187" s="22">
        <v>0</v>
      </c>
      <c r="G187" s="22">
        <v>0</v>
      </c>
      <c r="H187" s="22">
        <v>0</v>
      </c>
      <c r="I187" s="22">
        <v>1335940</v>
      </c>
    </row>
    <row r="188" spans="1:9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0</v>
      </c>
      <c r="F188" s="22">
        <v>0</v>
      </c>
      <c r="G188" s="22">
        <v>0</v>
      </c>
      <c r="H188" s="22">
        <v>3334424</v>
      </c>
      <c r="I188" s="22">
        <v>3334424</v>
      </c>
    </row>
    <row r="189" spans="1:9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0</v>
      </c>
      <c r="G189" s="22">
        <v>0</v>
      </c>
      <c r="H189" s="22">
        <v>1750000</v>
      </c>
      <c r="I189" s="22">
        <v>1750000</v>
      </c>
    </row>
    <row r="190" spans="1:9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0</v>
      </c>
      <c r="G190" s="22">
        <v>0</v>
      </c>
      <c r="H190" s="22">
        <v>503430</v>
      </c>
      <c r="I190" s="22">
        <v>503430</v>
      </c>
    </row>
    <row r="191" spans="1:9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5860515</v>
      </c>
      <c r="F191" s="22">
        <v>0</v>
      </c>
      <c r="G191" s="22">
        <v>1709667</v>
      </c>
      <c r="H191" s="22">
        <v>0</v>
      </c>
      <c r="I191" s="22">
        <v>7570182</v>
      </c>
    </row>
    <row r="192" spans="1:9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5922125</v>
      </c>
      <c r="F192" s="22">
        <v>0</v>
      </c>
      <c r="G192" s="22">
        <v>1110557</v>
      </c>
      <c r="H192" s="22">
        <v>0</v>
      </c>
      <c r="I192" s="22">
        <v>7032682</v>
      </c>
    </row>
    <row r="193" spans="1:9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1808872</v>
      </c>
      <c r="F193" s="22">
        <v>0</v>
      </c>
      <c r="G193" s="22">
        <v>0</v>
      </c>
      <c r="H193" s="22">
        <v>0</v>
      </c>
      <c r="I193" s="22">
        <v>1808872</v>
      </c>
    </row>
    <row r="194" spans="1:9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2275539</v>
      </c>
      <c r="H195" s="22">
        <v>0</v>
      </c>
      <c r="I195" s="22">
        <v>2275539</v>
      </c>
    </row>
    <row r="196" spans="1:9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232029</v>
      </c>
      <c r="G199" s="22">
        <v>0</v>
      </c>
      <c r="H199" s="22">
        <v>0</v>
      </c>
      <c r="I199" s="22">
        <v>232029</v>
      </c>
    </row>
    <row r="200" spans="1:9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43075</v>
      </c>
      <c r="F200" s="22">
        <v>0</v>
      </c>
      <c r="G200" s="22">
        <v>0</v>
      </c>
      <c r="H200" s="22">
        <v>0</v>
      </c>
      <c r="I200" s="22">
        <v>43075</v>
      </c>
    </row>
    <row r="201" spans="1:9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899265</v>
      </c>
      <c r="F202" s="22">
        <v>0</v>
      </c>
      <c r="G202" s="22">
        <v>0</v>
      </c>
      <c r="H202" s="22">
        <v>0</v>
      </c>
      <c r="I202" s="22">
        <v>899265</v>
      </c>
    </row>
    <row r="203" spans="1:9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335565</v>
      </c>
      <c r="F203" s="22">
        <v>0</v>
      </c>
      <c r="G203" s="22">
        <v>0</v>
      </c>
      <c r="H203" s="22">
        <v>0</v>
      </c>
      <c r="I203" s="22">
        <v>335565</v>
      </c>
    </row>
    <row r="204" spans="1:9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3012665</v>
      </c>
      <c r="F205" s="22">
        <v>0</v>
      </c>
      <c r="G205" s="22">
        <v>0</v>
      </c>
      <c r="H205" s="22">
        <v>0</v>
      </c>
      <c r="I205" s="22">
        <v>3012665</v>
      </c>
    </row>
    <row r="206" spans="1:9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377486</v>
      </c>
      <c r="I206" s="22">
        <v>377486</v>
      </c>
    </row>
    <row r="207" spans="1:9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64821</v>
      </c>
      <c r="F207" s="22">
        <v>0</v>
      </c>
      <c r="G207" s="22">
        <v>0</v>
      </c>
      <c r="H207" s="22">
        <v>0</v>
      </c>
      <c r="I207" s="22">
        <v>64821</v>
      </c>
    </row>
    <row r="208" spans="1:9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256258</v>
      </c>
      <c r="F209" s="22">
        <v>0</v>
      </c>
      <c r="G209" s="22">
        <v>0</v>
      </c>
      <c r="H209" s="22">
        <v>0</v>
      </c>
      <c r="I209" s="22">
        <v>256258</v>
      </c>
    </row>
    <row r="210" spans="1:9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65000</v>
      </c>
      <c r="F212" s="22">
        <v>0</v>
      </c>
      <c r="G212" s="22">
        <v>2505985</v>
      </c>
      <c r="H212" s="22">
        <v>0</v>
      </c>
      <c r="I212" s="22">
        <v>2570985</v>
      </c>
    </row>
    <row r="213" spans="1:9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235200</v>
      </c>
      <c r="F215" s="22">
        <v>0</v>
      </c>
      <c r="G215" s="22">
        <v>0</v>
      </c>
      <c r="H215" s="22">
        <v>0</v>
      </c>
      <c r="I215" s="22">
        <v>235200</v>
      </c>
    </row>
    <row r="216" spans="1:9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161750</v>
      </c>
      <c r="F217" s="22">
        <v>0</v>
      </c>
      <c r="G217" s="22">
        <v>0</v>
      </c>
      <c r="H217" s="22">
        <v>0</v>
      </c>
      <c r="I217" s="22">
        <v>161750</v>
      </c>
    </row>
    <row r="218" spans="1:9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73061</v>
      </c>
      <c r="I218" s="22">
        <v>73061</v>
      </c>
    </row>
    <row r="219" spans="1:9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10000</v>
      </c>
      <c r="F221" s="22">
        <v>0</v>
      </c>
      <c r="G221" s="22">
        <v>0</v>
      </c>
      <c r="H221" s="22">
        <v>0</v>
      </c>
      <c r="I221" s="22">
        <v>10000</v>
      </c>
    </row>
    <row r="222" spans="1:9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705455</v>
      </c>
      <c r="F224" s="22">
        <v>0</v>
      </c>
      <c r="G224" s="22">
        <v>0</v>
      </c>
      <c r="H224" s="22">
        <v>0</v>
      </c>
      <c r="I224" s="22">
        <v>705455</v>
      </c>
    </row>
    <row r="225" spans="1:9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0</v>
      </c>
      <c r="F225" s="22">
        <v>175194</v>
      </c>
      <c r="G225" s="22">
        <v>316350</v>
      </c>
      <c r="H225" s="22">
        <v>0</v>
      </c>
      <c r="I225" s="22">
        <v>491544</v>
      </c>
    </row>
    <row r="226" spans="1:9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60528</v>
      </c>
      <c r="H226" s="22">
        <v>171996</v>
      </c>
      <c r="I226" s="22">
        <v>232524</v>
      </c>
    </row>
    <row r="227" spans="1:9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307911</v>
      </c>
      <c r="G230" s="22">
        <v>0</v>
      </c>
      <c r="H230" s="22">
        <v>0</v>
      </c>
      <c r="I230" s="22">
        <v>307911</v>
      </c>
    </row>
    <row r="231" spans="1:9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191194</v>
      </c>
      <c r="G233" s="22">
        <v>0</v>
      </c>
      <c r="H233" s="22">
        <v>0</v>
      </c>
      <c r="I233" s="22">
        <v>191194</v>
      </c>
    </row>
    <row r="234" spans="1:9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93496</v>
      </c>
      <c r="F234" s="22">
        <v>0</v>
      </c>
      <c r="G234" s="22">
        <v>0</v>
      </c>
      <c r="H234" s="22">
        <v>0</v>
      </c>
      <c r="I234" s="22">
        <v>93496</v>
      </c>
    </row>
    <row r="235" spans="1:9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5779</v>
      </c>
      <c r="H236" s="22">
        <v>0</v>
      </c>
      <c r="I236" s="22">
        <v>5779</v>
      </c>
    </row>
    <row r="237" spans="1:9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200108</v>
      </c>
      <c r="I240" s="22">
        <v>200108</v>
      </c>
    </row>
    <row r="241" spans="1:9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437536</v>
      </c>
      <c r="F241" s="22">
        <v>0</v>
      </c>
      <c r="G241" s="22">
        <v>0</v>
      </c>
      <c r="H241" s="22">
        <v>0</v>
      </c>
      <c r="I241" s="22">
        <v>437536</v>
      </c>
    </row>
    <row r="242" spans="1:9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291802</v>
      </c>
      <c r="F243" s="22">
        <v>0</v>
      </c>
      <c r="G243" s="22">
        <v>212536</v>
      </c>
      <c r="H243" s="22">
        <v>0</v>
      </c>
      <c r="I243" s="22">
        <v>504338</v>
      </c>
    </row>
    <row r="244" spans="1:9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853007</v>
      </c>
      <c r="F244" s="22">
        <v>0</v>
      </c>
      <c r="G244" s="22">
        <v>0</v>
      </c>
      <c r="H244" s="22">
        <v>0</v>
      </c>
      <c r="I244" s="22">
        <v>853007</v>
      </c>
    </row>
    <row r="245" spans="1:9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103899</v>
      </c>
      <c r="F245" s="22">
        <v>0</v>
      </c>
      <c r="G245" s="22">
        <v>0</v>
      </c>
      <c r="H245" s="22">
        <v>0</v>
      </c>
      <c r="I245" s="22">
        <v>103899</v>
      </c>
    </row>
    <row r="246" spans="1:9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499211</v>
      </c>
      <c r="G247" s="22">
        <v>0</v>
      </c>
      <c r="H247" s="22">
        <v>182224</v>
      </c>
      <c r="I247" s="22">
        <v>681435</v>
      </c>
    </row>
    <row r="248" spans="1:9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1014142</v>
      </c>
      <c r="F248" s="22">
        <v>0</v>
      </c>
      <c r="G248" s="22">
        <v>0</v>
      </c>
      <c r="H248" s="22">
        <v>0</v>
      </c>
      <c r="I248" s="22">
        <v>1014142</v>
      </c>
    </row>
    <row r="249" spans="1:9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44672</v>
      </c>
      <c r="F250" s="22">
        <v>0</v>
      </c>
      <c r="G250" s="22">
        <v>313853</v>
      </c>
      <c r="H250" s="22">
        <v>5778</v>
      </c>
      <c r="I250" s="22">
        <v>364303</v>
      </c>
    </row>
    <row r="251" spans="1:9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20911</v>
      </c>
      <c r="F252" s="22">
        <v>0</v>
      </c>
      <c r="G252" s="22">
        <v>0</v>
      </c>
      <c r="H252" s="22">
        <v>0</v>
      </c>
      <c r="I252" s="22">
        <v>20911</v>
      </c>
    </row>
    <row r="253" spans="1:9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950199</v>
      </c>
      <c r="G253" s="22">
        <v>0</v>
      </c>
      <c r="H253" s="22">
        <v>0</v>
      </c>
      <c r="I253" s="22">
        <v>950199</v>
      </c>
    </row>
    <row r="254" spans="1:9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465985</v>
      </c>
      <c r="F256" s="22">
        <v>0</v>
      </c>
      <c r="G256" s="22">
        <v>0</v>
      </c>
      <c r="H256" s="22">
        <v>5779</v>
      </c>
      <c r="I256" s="22">
        <v>471764</v>
      </c>
    </row>
    <row r="257" spans="1:9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530442</v>
      </c>
      <c r="F257" s="22">
        <v>0</v>
      </c>
      <c r="G257" s="22">
        <v>0</v>
      </c>
      <c r="H257" s="22">
        <v>0</v>
      </c>
      <c r="I257" s="22">
        <v>530442</v>
      </c>
    </row>
    <row r="258" spans="1:9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21553</v>
      </c>
      <c r="F259" s="22">
        <v>0</v>
      </c>
      <c r="G259" s="22">
        <v>0</v>
      </c>
      <c r="H259" s="22">
        <v>0</v>
      </c>
      <c r="I259" s="22">
        <v>21553</v>
      </c>
    </row>
    <row r="260" spans="1:9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512415</v>
      </c>
      <c r="F261" s="22">
        <v>0</v>
      </c>
      <c r="G261" s="22">
        <v>0</v>
      </c>
      <c r="H261" s="22">
        <v>0</v>
      </c>
      <c r="I261" s="22">
        <v>512415</v>
      </c>
    </row>
    <row r="262" spans="1:9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219713</v>
      </c>
      <c r="I267" s="22">
        <v>219713</v>
      </c>
    </row>
    <row r="268" spans="1:9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226713</v>
      </c>
      <c r="I277" s="22">
        <v>226713</v>
      </c>
    </row>
    <row r="278" spans="1:9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154286</v>
      </c>
      <c r="F286" s="22">
        <v>0</v>
      </c>
      <c r="G286" s="22">
        <v>0</v>
      </c>
      <c r="H286" s="22">
        <v>0</v>
      </c>
      <c r="I286" s="22">
        <v>154286</v>
      </c>
    </row>
    <row r="287" spans="1:9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101595</v>
      </c>
      <c r="F288" s="22">
        <v>0</v>
      </c>
      <c r="G288" s="22">
        <v>0</v>
      </c>
      <c r="H288" s="22">
        <v>0</v>
      </c>
      <c r="I288" s="22">
        <v>101595</v>
      </c>
    </row>
    <row r="289" spans="1:9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81333</v>
      </c>
      <c r="I289" s="22">
        <v>81333</v>
      </c>
    </row>
    <row r="290" spans="1:9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687570</v>
      </c>
      <c r="G298" s="22">
        <v>0</v>
      </c>
      <c r="H298" s="22">
        <v>0</v>
      </c>
      <c r="I298" s="22">
        <v>687570</v>
      </c>
    </row>
    <row r="299" spans="1:9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457513</v>
      </c>
      <c r="G303" s="22">
        <v>0</v>
      </c>
      <c r="H303" s="22">
        <v>226713</v>
      </c>
      <c r="I303" s="22">
        <v>684226</v>
      </c>
    </row>
    <row r="304" spans="1:9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D63B9-A5B6-4BB6-BBC4-0BC50FDCBC90}">
  <dimension ref="A1:I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1229</v>
      </c>
      <c r="D1" s="20" t="s">
        <v>1241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1231</v>
      </c>
      <c r="F2" s="21" t="s">
        <v>1232</v>
      </c>
      <c r="G2" s="21" t="s">
        <v>1233</v>
      </c>
      <c r="H2" s="21" t="s">
        <v>64</v>
      </c>
      <c r="I2" s="21" t="s">
        <v>1234</v>
      </c>
    </row>
    <row r="3" spans="1:9" x14ac:dyDescent="0.25">
      <c r="A3" s="21"/>
      <c r="B3" s="21"/>
      <c r="C3" s="21"/>
      <c r="D3" s="21" t="s">
        <v>89</v>
      </c>
      <c r="E3" s="21" t="s">
        <v>1235</v>
      </c>
      <c r="F3" s="21" t="s">
        <v>1236</v>
      </c>
      <c r="G3" s="21" t="s">
        <v>1237</v>
      </c>
      <c r="H3" s="21" t="s">
        <v>1238</v>
      </c>
      <c r="I3" s="21" t="s">
        <v>1239</v>
      </c>
    </row>
    <row r="4" spans="1: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33857932</v>
      </c>
      <c r="F4" s="22">
        <v>24804542</v>
      </c>
      <c r="G4" s="22">
        <v>0</v>
      </c>
      <c r="H4" s="22">
        <v>1105527</v>
      </c>
      <c r="I4" s="22">
        <v>59768001</v>
      </c>
    </row>
    <row r="5" spans="1: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35299228</v>
      </c>
      <c r="F5" s="22">
        <v>0</v>
      </c>
      <c r="G5" s="22">
        <v>917521</v>
      </c>
      <c r="H5" s="22">
        <v>0</v>
      </c>
      <c r="I5" s="22">
        <v>36216749</v>
      </c>
    </row>
    <row r="6" spans="1: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1664207</v>
      </c>
      <c r="H6" s="22">
        <v>1023882</v>
      </c>
      <c r="I6" s="22">
        <v>2688089</v>
      </c>
    </row>
    <row r="7" spans="1: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272247000</v>
      </c>
      <c r="F7" s="22">
        <v>310474000</v>
      </c>
      <c r="G7" s="22">
        <v>1723367000</v>
      </c>
      <c r="H7" s="22">
        <v>657253000</v>
      </c>
      <c r="I7" s="22">
        <v>2963341000</v>
      </c>
    </row>
    <row r="8" spans="1: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5385090</v>
      </c>
      <c r="F8" s="22">
        <v>2347077</v>
      </c>
      <c r="G8" s="22">
        <v>19502186</v>
      </c>
      <c r="H8" s="22">
        <v>0</v>
      </c>
      <c r="I8" s="22">
        <v>27234353</v>
      </c>
    </row>
    <row r="9" spans="1: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289773</v>
      </c>
      <c r="F9" s="22">
        <v>0</v>
      </c>
      <c r="G9" s="22">
        <v>0</v>
      </c>
      <c r="H9" s="22">
        <v>1410497</v>
      </c>
      <c r="I9" s="22">
        <v>1700270</v>
      </c>
    </row>
    <row r="10" spans="1: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48195883</v>
      </c>
      <c r="F10" s="22">
        <v>0</v>
      </c>
      <c r="G10" s="22">
        <v>0</v>
      </c>
      <c r="H10" s="22">
        <v>0</v>
      </c>
      <c r="I10" s="22">
        <v>48195883</v>
      </c>
    </row>
    <row r="11" spans="1: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3848319000</v>
      </c>
      <c r="F11" s="22">
        <v>151127000</v>
      </c>
      <c r="G11" s="22">
        <v>188003000</v>
      </c>
      <c r="H11" s="22">
        <v>180983000</v>
      </c>
      <c r="I11" s="22">
        <v>4368432000</v>
      </c>
    </row>
    <row r="12" spans="1: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17469000</v>
      </c>
      <c r="F12" s="22">
        <v>137000</v>
      </c>
      <c r="G12" s="22">
        <v>1842000</v>
      </c>
      <c r="H12" s="22">
        <v>37000</v>
      </c>
      <c r="I12" s="22">
        <v>19485000</v>
      </c>
    </row>
    <row r="13" spans="1: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123991160</v>
      </c>
      <c r="F13" s="22">
        <v>0</v>
      </c>
      <c r="G13" s="22">
        <v>0</v>
      </c>
      <c r="H13" s="22">
        <v>0</v>
      </c>
      <c r="I13" s="22">
        <v>123991160</v>
      </c>
    </row>
    <row r="14" spans="1: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21592774</v>
      </c>
      <c r="F14" s="22">
        <v>0</v>
      </c>
      <c r="G14" s="22">
        <v>0</v>
      </c>
      <c r="H14" s="22">
        <v>0</v>
      </c>
      <c r="I14" s="22">
        <v>21592774</v>
      </c>
    </row>
    <row r="15" spans="1: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60587922</v>
      </c>
      <c r="F15" s="22">
        <v>0</v>
      </c>
      <c r="G15" s="22">
        <v>0</v>
      </c>
      <c r="H15" s="22">
        <v>23387853</v>
      </c>
      <c r="I15" s="22">
        <v>83975775</v>
      </c>
    </row>
    <row r="16" spans="1: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38150000</v>
      </c>
      <c r="F16" s="22">
        <v>0</v>
      </c>
      <c r="G16" s="22">
        <v>71022000</v>
      </c>
      <c r="H16" s="22">
        <v>57359000</v>
      </c>
      <c r="I16" s="22">
        <v>166531000</v>
      </c>
    </row>
    <row r="17" spans="1: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30895858</v>
      </c>
      <c r="F17" s="22">
        <v>0</v>
      </c>
      <c r="G17" s="22">
        <v>31509311</v>
      </c>
      <c r="H17" s="22">
        <v>0</v>
      </c>
      <c r="I17" s="22">
        <v>62405169</v>
      </c>
    </row>
    <row r="18" spans="1: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25351000</v>
      </c>
      <c r="F18" s="22">
        <v>0</v>
      </c>
      <c r="G18" s="22">
        <v>317767000</v>
      </c>
      <c r="H18" s="22">
        <v>20000000</v>
      </c>
      <c r="I18" s="22">
        <v>363118000</v>
      </c>
    </row>
    <row r="19" spans="1: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198328587</v>
      </c>
      <c r="F19" s="22">
        <v>62011807</v>
      </c>
      <c r="G19" s="22">
        <v>14491867</v>
      </c>
      <c r="H19" s="22">
        <v>11473527</v>
      </c>
      <c r="I19" s="22">
        <v>286305788</v>
      </c>
    </row>
    <row r="20" spans="1: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43699652</v>
      </c>
      <c r="F20" s="22">
        <v>27502359</v>
      </c>
      <c r="G20" s="22">
        <v>6223250</v>
      </c>
      <c r="H20" s="22">
        <v>2842000</v>
      </c>
      <c r="I20" s="22">
        <v>80267261</v>
      </c>
    </row>
    <row r="21" spans="1:9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97628505</v>
      </c>
      <c r="F21" s="22">
        <v>0</v>
      </c>
      <c r="G21" s="22">
        <v>0</v>
      </c>
      <c r="H21" s="22">
        <v>0</v>
      </c>
      <c r="I21" s="22">
        <v>97628505</v>
      </c>
    </row>
    <row r="22" spans="1:9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10217246</v>
      </c>
      <c r="F22" s="22">
        <v>0</v>
      </c>
      <c r="G22" s="22">
        <v>0</v>
      </c>
      <c r="H22" s="22">
        <v>2015</v>
      </c>
      <c r="I22" s="22">
        <v>10219261</v>
      </c>
    </row>
    <row r="23" spans="1:9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14315209</v>
      </c>
      <c r="I23" s="22">
        <v>14315209</v>
      </c>
    </row>
    <row r="24" spans="1:9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17699777</v>
      </c>
      <c r="F24" s="22">
        <v>5826355</v>
      </c>
      <c r="G24" s="22">
        <v>0</v>
      </c>
      <c r="H24" s="22">
        <v>28881</v>
      </c>
      <c r="I24" s="22">
        <v>23555013</v>
      </c>
    </row>
    <row r="25" spans="1:9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30130670</v>
      </c>
      <c r="F25" s="22">
        <v>0</v>
      </c>
      <c r="G25" s="22">
        <v>0</v>
      </c>
      <c r="H25" s="22">
        <v>0</v>
      </c>
      <c r="I25" s="22">
        <v>30130670</v>
      </c>
    </row>
    <row r="26" spans="1:9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16176394</v>
      </c>
      <c r="F26" s="22">
        <v>0</v>
      </c>
      <c r="G26" s="22">
        <v>0</v>
      </c>
      <c r="H26" s="22">
        <v>0</v>
      </c>
      <c r="I26" s="22">
        <v>16176394</v>
      </c>
    </row>
    <row r="27" spans="1:9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41410358</v>
      </c>
      <c r="F27" s="22">
        <v>14096709</v>
      </c>
      <c r="G27" s="22">
        <v>34857598</v>
      </c>
      <c r="H27" s="22">
        <v>22484234</v>
      </c>
      <c r="I27" s="22">
        <v>112848899</v>
      </c>
    </row>
    <row r="28" spans="1:9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0</v>
      </c>
      <c r="F28" s="22">
        <v>0</v>
      </c>
      <c r="G28" s="22">
        <v>0</v>
      </c>
      <c r="H28" s="22">
        <v>28676031</v>
      </c>
      <c r="I28" s="22">
        <v>28676031</v>
      </c>
    </row>
    <row r="29" spans="1:9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261585</v>
      </c>
      <c r="F29" s="22">
        <v>0</v>
      </c>
      <c r="G29" s="22">
        <v>0</v>
      </c>
      <c r="H29" s="22">
        <v>0</v>
      </c>
      <c r="I29" s="22">
        <v>261585</v>
      </c>
    </row>
    <row r="30" spans="1:9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3682303</v>
      </c>
      <c r="F31" s="22">
        <v>0</v>
      </c>
      <c r="G31" s="22">
        <v>0</v>
      </c>
      <c r="H31" s="22">
        <v>0</v>
      </c>
      <c r="I31" s="22">
        <v>3682303</v>
      </c>
    </row>
    <row r="32" spans="1:9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2275928</v>
      </c>
      <c r="I32" s="22">
        <v>2275928</v>
      </c>
    </row>
    <row r="33" spans="1:9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421922</v>
      </c>
      <c r="F33" s="22">
        <v>0</v>
      </c>
      <c r="G33" s="22">
        <v>0</v>
      </c>
      <c r="H33" s="22">
        <v>0</v>
      </c>
      <c r="I33" s="22">
        <v>421922</v>
      </c>
    </row>
    <row r="34" spans="1:9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636064</v>
      </c>
      <c r="F34" s="22">
        <v>0</v>
      </c>
      <c r="G34" s="22">
        <v>0</v>
      </c>
      <c r="H34" s="22">
        <v>0</v>
      </c>
      <c r="I34" s="22">
        <v>636064</v>
      </c>
    </row>
    <row r="35" spans="1:9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8494971</v>
      </c>
      <c r="F36" s="22">
        <v>157686</v>
      </c>
      <c r="G36" s="22">
        <v>0</v>
      </c>
      <c r="H36" s="22">
        <v>0</v>
      </c>
      <c r="I36" s="22">
        <v>8652657</v>
      </c>
    </row>
    <row r="37" spans="1:9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5790990</v>
      </c>
      <c r="F37" s="22">
        <v>0</v>
      </c>
      <c r="G37" s="22">
        <v>0</v>
      </c>
      <c r="H37" s="22">
        <v>0</v>
      </c>
      <c r="I37" s="22">
        <v>5790990</v>
      </c>
    </row>
    <row r="38" spans="1:9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393911</v>
      </c>
      <c r="F38" s="22">
        <v>731145</v>
      </c>
      <c r="G38" s="22">
        <v>0</v>
      </c>
      <c r="H38" s="22">
        <v>4920023</v>
      </c>
      <c r="I38" s="22">
        <v>6045079</v>
      </c>
    </row>
    <row r="39" spans="1:9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758747</v>
      </c>
      <c r="F39" s="22">
        <v>0</v>
      </c>
      <c r="G39" s="22">
        <v>0</v>
      </c>
      <c r="H39" s="22">
        <v>1000000</v>
      </c>
      <c r="I39" s="22">
        <v>1758747</v>
      </c>
    </row>
    <row r="40" spans="1:9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223335</v>
      </c>
      <c r="F41" s="22">
        <v>0</v>
      </c>
      <c r="G41" s="22">
        <v>0</v>
      </c>
      <c r="H41" s="22">
        <v>0</v>
      </c>
      <c r="I41" s="22">
        <v>223335</v>
      </c>
    </row>
    <row r="42" spans="1:9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4570018</v>
      </c>
      <c r="F42" s="22">
        <v>0</v>
      </c>
      <c r="G42" s="22">
        <v>0</v>
      </c>
      <c r="H42" s="22">
        <v>0</v>
      </c>
      <c r="I42" s="22">
        <v>4570018</v>
      </c>
    </row>
    <row r="43" spans="1:9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43269</v>
      </c>
      <c r="F44" s="22">
        <v>0</v>
      </c>
      <c r="G44" s="22">
        <v>0</v>
      </c>
      <c r="H44" s="22">
        <v>0</v>
      </c>
      <c r="I44" s="22">
        <v>43269</v>
      </c>
    </row>
    <row r="45" spans="1:9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0</v>
      </c>
      <c r="F45" s="22">
        <v>9874226</v>
      </c>
      <c r="G45" s="22">
        <v>0</v>
      </c>
      <c r="H45" s="22">
        <v>0</v>
      </c>
      <c r="I45" s="22">
        <v>9874226</v>
      </c>
    </row>
    <row r="46" spans="1:9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5265067</v>
      </c>
      <c r="F46" s="22">
        <v>163938</v>
      </c>
      <c r="G46" s="22">
        <v>0</v>
      </c>
      <c r="H46" s="22">
        <v>0</v>
      </c>
      <c r="I46" s="22">
        <v>5429005</v>
      </c>
    </row>
    <row r="47" spans="1:9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14792479</v>
      </c>
      <c r="F47" s="22">
        <v>2861785</v>
      </c>
      <c r="G47" s="22">
        <v>0</v>
      </c>
      <c r="H47" s="22">
        <v>7057309</v>
      </c>
      <c r="I47" s="22">
        <v>24711573</v>
      </c>
    </row>
    <row r="48" spans="1:9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1058372</v>
      </c>
      <c r="F48" s="22">
        <v>0</v>
      </c>
      <c r="G48" s="22">
        <v>0</v>
      </c>
      <c r="H48" s="22">
        <v>0</v>
      </c>
      <c r="I48" s="22">
        <v>1058372</v>
      </c>
    </row>
    <row r="49" spans="1:9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7183213</v>
      </c>
      <c r="F50" s="22">
        <v>43667</v>
      </c>
      <c r="G50" s="22">
        <v>0</v>
      </c>
      <c r="H50" s="22">
        <v>0</v>
      </c>
      <c r="I50" s="22">
        <v>7226880</v>
      </c>
    </row>
    <row r="51" spans="1:9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4118116</v>
      </c>
      <c r="F52" s="22">
        <v>0</v>
      </c>
      <c r="G52" s="22">
        <v>0</v>
      </c>
      <c r="H52" s="22">
        <v>0</v>
      </c>
      <c r="I52" s="22">
        <v>4118116</v>
      </c>
    </row>
    <row r="53" spans="1:9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12523565</v>
      </c>
      <c r="F53" s="22">
        <v>3106813</v>
      </c>
      <c r="G53" s="22">
        <v>0</v>
      </c>
      <c r="H53" s="22">
        <v>23793667</v>
      </c>
      <c r="I53" s="22">
        <v>39424045</v>
      </c>
    </row>
    <row r="54" spans="1:9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1454473</v>
      </c>
      <c r="I54" s="22">
        <v>1454473</v>
      </c>
    </row>
    <row r="55" spans="1:9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12545016</v>
      </c>
      <c r="F55" s="22">
        <v>0</v>
      </c>
      <c r="G55" s="22">
        <v>0</v>
      </c>
      <c r="H55" s="22">
        <v>6000000</v>
      </c>
      <c r="I55" s="22">
        <v>18545016</v>
      </c>
    </row>
    <row r="56" spans="1:9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6536600</v>
      </c>
      <c r="F57" s="22">
        <v>0</v>
      </c>
      <c r="G57" s="22">
        <v>0</v>
      </c>
      <c r="H57" s="22">
        <v>2186404</v>
      </c>
      <c r="I57" s="22">
        <v>8723004</v>
      </c>
    </row>
    <row r="58" spans="1:9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0</v>
      </c>
      <c r="F58" s="22">
        <v>2875979</v>
      </c>
      <c r="G58" s="22">
        <v>0</v>
      </c>
      <c r="H58" s="22">
        <v>0</v>
      </c>
      <c r="I58" s="22">
        <v>2875979</v>
      </c>
    </row>
    <row r="59" spans="1:9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16632179</v>
      </c>
      <c r="F59" s="22">
        <v>0</v>
      </c>
      <c r="G59" s="22">
        <v>0</v>
      </c>
      <c r="H59" s="22">
        <v>0</v>
      </c>
      <c r="I59" s="22">
        <v>16632179</v>
      </c>
    </row>
    <row r="60" spans="1:9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1284954</v>
      </c>
      <c r="F60" s="22">
        <v>0</v>
      </c>
      <c r="G60" s="22">
        <v>0</v>
      </c>
      <c r="H60" s="22">
        <v>750000</v>
      </c>
      <c r="I60" s="22">
        <v>2034954</v>
      </c>
    </row>
    <row r="61" spans="1:9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38985620</v>
      </c>
      <c r="F61" s="22">
        <v>0</v>
      </c>
      <c r="G61" s="22">
        <v>0</v>
      </c>
      <c r="H61" s="22">
        <v>0</v>
      </c>
      <c r="I61" s="22">
        <v>38985620</v>
      </c>
    </row>
    <row r="62" spans="1:9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0</v>
      </c>
      <c r="F63" s="22">
        <v>37278419</v>
      </c>
      <c r="G63" s="22">
        <v>2514513</v>
      </c>
      <c r="H63" s="22">
        <v>5195186</v>
      </c>
      <c r="I63" s="22">
        <v>44988118</v>
      </c>
    </row>
    <row r="64" spans="1:9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1148377</v>
      </c>
      <c r="F65" s="22">
        <v>0</v>
      </c>
      <c r="G65" s="22">
        <v>0</v>
      </c>
      <c r="H65" s="22">
        <v>1837062</v>
      </c>
      <c r="I65" s="22">
        <v>2985439</v>
      </c>
    </row>
    <row r="66" spans="1:9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21105098</v>
      </c>
      <c r="I69" s="22">
        <v>21105098</v>
      </c>
    </row>
    <row r="70" spans="1:9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1876294</v>
      </c>
      <c r="F70" s="22">
        <v>36425240</v>
      </c>
      <c r="G70" s="22">
        <v>4000000</v>
      </c>
      <c r="H70" s="22">
        <v>7794458</v>
      </c>
      <c r="I70" s="22">
        <v>50095992</v>
      </c>
    </row>
    <row r="71" spans="1:9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543219</v>
      </c>
      <c r="F73" s="22">
        <v>0</v>
      </c>
      <c r="G73" s="22">
        <v>0</v>
      </c>
      <c r="H73" s="22">
        <v>102955</v>
      </c>
      <c r="I73" s="22">
        <v>646174</v>
      </c>
    </row>
    <row r="74" spans="1:9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4831533</v>
      </c>
      <c r="F75" s="22">
        <v>0</v>
      </c>
      <c r="G75" s="22">
        <v>0</v>
      </c>
      <c r="H75" s="22">
        <v>685671</v>
      </c>
      <c r="I75" s="22">
        <v>5517204</v>
      </c>
    </row>
    <row r="76" spans="1:9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2560098</v>
      </c>
      <c r="F76" s="22">
        <v>0</v>
      </c>
      <c r="G76" s="22">
        <v>0</v>
      </c>
      <c r="H76" s="22">
        <v>0</v>
      </c>
      <c r="I76" s="22">
        <v>2560098</v>
      </c>
    </row>
    <row r="77" spans="1:9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9726721</v>
      </c>
      <c r="F77" s="22">
        <v>0</v>
      </c>
      <c r="G77" s="22">
        <v>0</v>
      </c>
      <c r="H77" s="22">
        <v>0</v>
      </c>
      <c r="I77" s="22">
        <v>9726721</v>
      </c>
    </row>
    <row r="78" spans="1:9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30197700</v>
      </c>
      <c r="F78" s="22">
        <v>0</v>
      </c>
      <c r="G78" s="22">
        <v>5036159</v>
      </c>
      <c r="H78" s="22">
        <v>470425</v>
      </c>
      <c r="I78" s="22">
        <v>35704284</v>
      </c>
    </row>
    <row r="79" spans="1:9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268621</v>
      </c>
      <c r="F79" s="22">
        <v>0</v>
      </c>
      <c r="G79" s="22">
        <v>0</v>
      </c>
      <c r="H79" s="22">
        <v>0</v>
      </c>
      <c r="I79" s="22">
        <v>268621</v>
      </c>
    </row>
    <row r="80" spans="1:9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156642</v>
      </c>
      <c r="I81" s="22">
        <v>156642</v>
      </c>
    </row>
    <row r="82" spans="1:9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3644108</v>
      </c>
      <c r="F82" s="22">
        <v>0</v>
      </c>
      <c r="G82" s="22">
        <v>0</v>
      </c>
      <c r="H82" s="22">
        <v>0</v>
      </c>
      <c r="I82" s="22">
        <v>3644108</v>
      </c>
    </row>
    <row r="83" spans="1:9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980757</v>
      </c>
      <c r="F83" s="22">
        <v>0</v>
      </c>
      <c r="G83" s="22">
        <v>0</v>
      </c>
      <c r="H83" s="22">
        <v>0</v>
      </c>
      <c r="I83" s="22">
        <v>980757</v>
      </c>
    </row>
    <row r="84" spans="1:9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2163863</v>
      </c>
      <c r="F86" s="22">
        <v>0</v>
      </c>
      <c r="G86" s="22">
        <v>0</v>
      </c>
      <c r="H86" s="22">
        <v>4538918</v>
      </c>
      <c r="I86" s="22">
        <v>6702781</v>
      </c>
    </row>
    <row r="87" spans="1:9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0</v>
      </c>
      <c r="F87" s="22">
        <v>4158971</v>
      </c>
      <c r="G87" s="22">
        <v>0</v>
      </c>
      <c r="H87" s="22">
        <v>4868457</v>
      </c>
      <c r="I87" s="22">
        <v>9027428</v>
      </c>
    </row>
    <row r="88" spans="1:9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0</v>
      </c>
      <c r="F88" s="22">
        <v>119924</v>
      </c>
      <c r="G88" s="22">
        <v>0</v>
      </c>
      <c r="H88" s="22">
        <v>2088317</v>
      </c>
      <c r="I88" s="22">
        <v>2208241</v>
      </c>
    </row>
    <row r="89" spans="1:9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198860</v>
      </c>
      <c r="F89" s="22">
        <v>0</v>
      </c>
      <c r="G89" s="22">
        <v>0</v>
      </c>
      <c r="H89" s="22">
        <v>0</v>
      </c>
      <c r="I89" s="22">
        <v>198860</v>
      </c>
    </row>
    <row r="90" spans="1:9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7067503</v>
      </c>
      <c r="F90" s="22">
        <v>0</v>
      </c>
      <c r="G90" s="22">
        <v>0</v>
      </c>
      <c r="H90" s="22">
        <v>1485910</v>
      </c>
      <c r="I90" s="22">
        <v>8553413</v>
      </c>
    </row>
    <row r="91" spans="1:9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679632</v>
      </c>
      <c r="F91" s="22">
        <v>487309</v>
      </c>
      <c r="G91" s="22">
        <v>0</v>
      </c>
      <c r="H91" s="22">
        <v>0</v>
      </c>
      <c r="I91" s="22">
        <v>1166941</v>
      </c>
    </row>
    <row r="92" spans="1:9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6479399</v>
      </c>
      <c r="I92" s="22">
        <v>6479399</v>
      </c>
    </row>
    <row r="93" spans="1:9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0</v>
      </c>
      <c r="F93" s="22">
        <v>199091</v>
      </c>
      <c r="G93" s="22">
        <v>677041</v>
      </c>
      <c r="H93" s="22">
        <v>13586820</v>
      </c>
      <c r="I93" s="22">
        <v>14462952</v>
      </c>
    </row>
    <row r="94" spans="1:9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3715819</v>
      </c>
      <c r="F94" s="22">
        <v>0</v>
      </c>
      <c r="G94" s="22">
        <v>0</v>
      </c>
      <c r="H94" s="22">
        <v>0</v>
      </c>
      <c r="I94" s="22">
        <v>3715819</v>
      </c>
    </row>
    <row r="95" spans="1:9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6157210</v>
      </c>
      <c r="F97" s="22">
        <v>0</v>
      </c>
      <c r="G97" s="22">
        <v>0</v>
      </c>
      <c r="H97" s="22">
        <v>0</v>
      </c>
      <c r="I97" s="22">
        <v>6157210</v>
      </c>
    </row>
    <row r="98" spans="1:9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18128829</v>
      </c>
      <c r="F99" s="22">
        <v>0</v>
      </c>
      <c r="G99" s="22">
        <v>0</v>
      </c>
      <c r="H99" s="22">
        <v>0</v>
      </c>
      <c r="I99" s="22">
        <v>18128829</v>
      </c>
    </row>
    <row r="100" spans="1:9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1705799</v>
      </c>
      <c r="F100" s="22">
        <v>0</v>
      </c>
      <c r="G100" s="22">
        <v>0</v>
      </c>
      <c r="H100" s="22">
        <v>0</v>
      </c>
      <c r="I100" s="22">
        <v>1705799</v>
      </c>
    </row>
    <row r="101" spans="1:9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11270989</v>
      </c>
      <c r="F101" s="22">
        <v>0</v>
      </c>
      <c r="G101" s="22">
        <v>0</v>
      </c>
      <c r="H101" s="22">
        <v>0</v>
      </c>
      <c r="I101" s="22">
        <v>11270989</v>
      </c>
    </row>
    <row r="102" spans="1:9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2583274</v>
      </c>
      <c r="F102" s="22">
        <v>0</v>
      </c>
      <c r="G102" s="22">
        <v>0</v>
      </c>
      <c r="H102" s="22">
        <v>19366</v>
      </c>
      <c r="I102" s="22">
        <v>2602640</v>
      </c>
    </row>
    <row r="103" spans="1:9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316653</v>
      </c>
      <c r="F103" s="22">
        <v>0</v>
      </c>
      <c r="G103" s="22">
        <v>0</v>
      </c>
      <c r="H103" s="22">
        <v>0</v>
      </c>
      <c r="I103" s="22">
        <v>316653</v>
      </c>
    </row>
    <row r="104" spans="1:9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1142041</v>
      </c>
      <c r="F104" s="22">
        <v>0</v>
      </c>
      <c r="G104" s="22">
        <v>0</v>
      </c>
      <c r="H104" s="22">
        <v>0</v>
      </c>
      <c r="I104" s="22">
        <v>1142041</v>
      </c>
    </row>
    <row r="105" spans="1:9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3174015</v>
      </c>
      <c r="F105" s="22">
        <v>0</v>
      </c>
      <c r="G105" s="22">
        <v>0</v>
      </c>
      <c r="H105" s="22">
        <v>177895</v>
      </c>
      <c r="I105" s="22">
        <v>3351910</v>
      </c>
    </row>
    <row r="106" spans="1:9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28112563</v>
      </c>
      <c r="F106" s="22">
        <v>0</v>
      </c>
      <c r="G106" s="22">
        <v>32481583</v>
      </c>
      <c r="H106" s="22">
        <v>270493</v>
      </c>
      <c r="I106" s="22">
        <v>60864639</v>
      </c>
    </row>
    <row r="107" spans="1:9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2114812</v>
      </c>
      <c r="H107" s="22">
        <v>0</v>
      </c>
      <c r="I107" s="22">
        <v>2114812</v>
      </c>
    </row>
    <row r="108" spans="1:9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2585410</v>
      </c>
      <c r="F108" s="22">
        <v>0</v>
      </c>
      <c r="G108" s="22">
        <v>0</v>
      </c>
      <c r="H108" s="22">
        <v>0</v>
      </c>
      <c r="I108" s="22">
        <v>2585410</v>
      </c>
    </row>
    <row r="109" spans="1:9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1488322</v>
      </c>
      <c r="F109" s="22">
        <v>0</v>
      </c>
      <c r="G109" s="22">
        <v>0</v>
      </c>
      <c r="H109" s="22">
        <v>0</v>
      </c>
      <c r="I109" s="22">
        <v>1488322</v>
      </c>
    </row>
    <row r="110" spans="1:9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2506739</v>
      </c>
      <c r="F110" s="22">
        <v>0</v>
      </c>
      <c r="G110" s="22">
        <v>2226270</v>
      </c>
      <c r="H110" s="22">
        <v>0</v>
      </c>
      <c r="I110" s="22">
        <v>4733009</v>
      </c>
    </row>
    <row r="111" spans="1:9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12021749</v>
      </c>
      <c r="F111" s="22">
        <v>0</v>
      </c>
      <c r="G111" s="22">
        <v>3487366</v>
      </c>
      <c r="H111" s="22">
        <v>0</v>
      </c>
      <c r="I111" s="22">
        <v>15509115</v>
      </c>
    </row>
    <row r="112" spans="1:9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2028713</v>
      </c>
      <c r="F112" s="22">
        <v>0</v>
      </c>
      <c r="G112" s="22">
        <v>0</v>
      </c>
      <c r="H112" s="22">
        <v>0</v>
      </c>
      <c r="I112" s="22">
        <v>2028713</v>
      </c>
    </row>
    <row r="113" spans="1:9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42367506</v>
      </c>
      <c r="F113" s="22">
        <v>0</v>
      </c>
      <c r="G113" s="22">
        <v>0</v>
      </c>
      <c r="H113" s="22">
        <v>5802798</v>
      </c>
      <c r="I113" s="22">
        <v>48170304</v>
      </c>
    </row>
    <row r="114" spans="1:9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320000</v>
      </c>
      <c r="F114" s="22">
        <v>0</v>
      </c>
      <c r="G114" s="22">
        <v>0</v>
      </c>
      <c r="H114" s="22">
        <v>0</v>
      </c>
      <c r="I114" s="22">
        <v>320000</v>
      </c>
    </row>
    <row r="115" spans="1:9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6733100</v>
      </c>
      <c r="F115" s="22">
        <v>0</v>
      </c>
      <c r="G115" s="22">
        <v>0</v>
      </c>
      <c r="H115" s="22">
        <v>0</v>
      </c>
      <c r="I115" s="22">
        <v>6733100</v>
      </c>
    </row>
    <row r="116" spans="1:9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119363</v>
      </c>
      <c r="F116" s="22">
        <v>0</v>
      </c>
      <c r="G116" s="22">
        <v>1589145</v>
      </c>
      <c r="H116" s="22">
        <v>0</v>
      </c>
      <c r="I116" s="22">
        <v>1708508</v>
      </c>
    </row>
    <row r="117" spans="1:9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9931217</v>
      </c>
      <c r="F117" s="22">
        <v>0</v>
      </c>
      <c r="G117" s="22">
        <v>12615759</v>
      </c>
      <c r="H117" s="22">
        <v>405484</v>
      </c>
      <c r="I117" s="22">
        <v>22952460</v>
      </c>
    </row>
    <row r="118" spans="1:9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1224313</v>
      </c>
      <c r="F118" s="22">
        <v>0</v>
      </c>
      <c r="G118" s="22">
        <v>0</v>
      </c>
      <c r="H118" s="22">
        <v>0</v>
      </c>
      <c r="I118" s="22">
        <v>1224313</v>
      </c>
    </row>
    <row r="119" spans="1:9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597517</v>
      </c>
      <c r="F119" s="22">
        <v>0</v>
      </c>
      <c r="G119" s="22">
        <v>643424</v>
      </c>
      <c r="H119" s="22">
        <v>263961</v>
      </c>
      <c r="I119" s="22">
        <v>1504902</v>
      </c>
    </row>
    <row r="120" spans="1:9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11714371</v>
      </c>
      <c r="F120" s="22">
        <v>84207</v>
      </c>
      <c r="G120" s="22">
        <v>0</v>
      </c>
      <c r="H120" s="22">
        <v>481500</v>
      </c>
      <c r="I120" s="22">
        <v>12280078</v>
      </c>
    </row>
    <row r="121" spans="1:9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2178665</v>
      </c>
      <c r="F121" s="22">
        <v>1594990</v>
      </c>
      <c r="G121" s="22">
        <v>1036012</v>
      </c>
      <c r="H121" s="22">
        <v>0</v>
      </c>
      <c r="I121" s="22">
        <v>4809667</v>
      </c>
    </row>
    <row r="122" spans="1:9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803986</v>
      </c>
      <c r="F122" s="22">
        <v>0</v>
      </c>
      <c r="G122" s="22">
        <v>0</v>
      </c>
      <c r="H122" s="22">
        <v>0</v>
      </c>
      <c r="I122" s="22">
        <v>803986</v>
      </c>
    </row>
    <row r="123" spans="1:9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785611</v>
      </c>
      <c r="F123" s="22">
        <v>3763793</v>
      </c>
      <c r="G123" s="22">
        <v>4600192</v>
      </c>
      <c r="H123" s="22">
        <v>0</v>
      </c>
      <c r="I123" s="22">
        <v>9149596</v>
      </c>
    </row>
    <row r="124" spans="1:9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486549</v>
      </c>
      <c r="F124" s="22">
        <v>0</v>
      </c>
      <c r="G124" s="22">
        <v>0</v>
      </c>
      <c r="H124" s="22">
        <v>0</v>
      </c>
      <c r="I124" s="22">
        <v>486549</v>
      </c>
    </row>
    <row r="125" spans="1:9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37127</v>
      </c>
      <c r="F126" s="22">
        <v>0</v>
      </c>
      <c r="G126" s="22">
        <v>0</v>
      </c>
      <c r="H126" s="22">
        <v>0</v>
      </c>
      <c r="I126" s="22">
        <v>37127</v>
      </c>
    </row>
    <row r="127" spans="1:9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6649761</v>
      </c>
      <c r="F127" s="22">
        <v>0</v>
      </c>
      <c r="G127" s="22">
        <v>1493419</v>
      </c>
      <c r="H127" s="22">
        <v>0</v>
      </c>
      <c r="I127" s="22">
        <v>8143180</v>
      </c>
    </row>
    <row r="128" spans="1:9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10682523</v>
      </c>
      <c r="F128" s="22">
        <v>66076</v>
      </c>
      <c r="G128" s="22">
        <v>0</v>
      </c>
      <c r="H128" s="22">
        <v>0</v>
      </c>
      <c r="I128" s="22">
        <v>10748599</v>
      </c>
    </row>
    <row r="129" spans="1:9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8181987</v>
      </c>
      <c r="F129" s="22">
        <v>0</v>
      </c>
      <c r="G129" s="22">
        <v>0</v>
      </c>
      <c r="H129" s="22">
        <v>0</v>
      </c>
      <c r="I129" s="22">
        <v>8181987</v>
      </c>
    </row>
    <row r="130" spans="1:9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549523</v>
      </c>
      <c r="I130" s="22">
        <v>549523</v>
      </c>
    </row>
    <row r="131" spans="1:9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905658</v>
      </c>
      <c r="I133" s="22">
        <v>905658</v>
      </c>
    </row>
    <row r="134" spans="1:9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2355885</v>
      </c>
      <c r="F134" s="22">
        <v>0</v>
      </c>
      <c r="G134" s="22">
        <v>0</v>
      </c>
      <c r="H134" s="22">
        <v>1144931</v>
      </c>
      <c r="I134" s="22">
        <v>3500816</v>
      </c>
    </row>
    <row r="135" spans="1:9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2827455</v>
      </c>
      <c r="F135" s="22">
        <v>0</v>
      </c>
      <c r="G135" s="22">
        <v>0</v>
      </c>
      <c r="H135" s="22">
        <v>896472</v>
      </c>
      <c r="I135" s="22">
        <v>3723927</v>
      </c>
    </row>
    <row r="136" spans="1:9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5063581</v>
      </c>
      <c r="F136" s="22">
        <v>0</v>
      </c>
      <c r="G136" s="22">
        <v>0</v>
      </c>
      <c r="H136" s="22">
        <v>0</v>
      </c>
      <c r="I136" s="22">
        <v>5063581</v>
      </c>
    </row>
    <row r="137" spans="1:9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290994</v>
      </c>
      <c r="F137" s="22">
        <v>0</v>
      </c>
      <c r="G137" s="22">
        <v>0</v>
      </c>
      <c r="H137" s="22">
        <v>0</v>
      </c>
      <c r="I137" s="22">
        <v>290994</v>
      </c>
    </row>
    <row r="138" spans="1:9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2118556</v>
      </c>
      <c r="F138" s="22">
        <v>0</v>
      </c>
      <c r="G138" s="22">
        <v>0</v>
      </c>
      <c r="H138" s="22">
        <v>0</v>
      </c>
      <c r="I138" s="22">
        <v>2118556</v>
      </c>
    </row>
    <row r="139" spans="1:9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730584</v>
      </c>
      <c r="F140" s="22">
        <v>0</v>
      </c>
      <c r="G140" s="22">
        <v>0</v>
      </c>
      <c r="H140" s="22">
        <v>0</v>
      </c>
      <c r="I140" s="22">
        <v>730584</v>
      </c>
    </row>
    <row r="141" spans="1:9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969363</v>
      </c>
      <c r="H141" s="22">
        <v>54036</v>
      </c>
      <c r="I141" s="22">
        <v>1023399</v>
      </c>
    </row>
    <row r="142" spans="1:9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2828736</v>
      </c>
      <c r="F142" s="22">
        <v>573068</v>
      </c>
      <c r="G142" s="22">
        <v>0</v>
      </c>
      <c r="H142" s="22">
        <v>0</v>
      </c>
      <c r="I142" s="22">
        <v>3401804</v>
      </c>
    </row>
    <row r="143" spans="1:9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0</v>
      </c>
      <c r="F143" s="22">
        <v>74954</v>
      </c>
      <c r="G143" s="22">
        <v>0</v>
      </c>
      <c r="H143" s="22">
        <v>0</v>
      </c>
      <c r="I143" s="22">
        <v>74954</v>
      </c>
    </row>
    <row r="144" spans="1:9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1035786</v>
      </c>
      <c r="F145" s="22">
        <v>0</v>
      </c>
      <c r="G145" s="22">
        <v>302606</v>
      </c>
      <c r="H145" s="22">
        <v>0</v>
      </c>
      <c r="I145" s="22">
        <v>1338392</v>
      </c>
    </row>
    <row r="146" spans="1:9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16141520</v>
      </c>
      <c r="F146" s="22">
        <v>0</v>
      </c>
      <c r="G146" s="22">
        <v>0</v>
      </c>
      <c r="H146" s="22">
        <v>0</v>
      </c>
      <c r="I146" s="22">
        <v>16141520</v>
      </c>
    </row>
    <row r="147" spans="1:9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819275</v>
      </c>
      <c r="F147" s="22">
        <v>476192</v>
      </c>
      <c r="G147" s="22">
        <v>0</v>
      </c>
      <c r="H147" s="22">
        <v>0</v>
      </c>
      <c r="I147" s="22">
        <v>1295467</v>
      </c>
    </row>
    <row r="148" spans="1:9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678969</v>
      </c>
      <c r="H148" s="22">
        <v>0</v>
      </c>
      <c r="I148" s="22">
        <v>678969</v>
      </c>
    </row>
    <row r="149" spans="1:9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129542</v>
      </c>
      <c r="F149" s="22">
        <v>0</v>
      </c>
      <c r="G149" s="22">
        <v>0</v>
      </c>
      <c r="H149" s="22">
        <v>0</v>
      </c>
      <c r="I149" s="22">
        <v>129542</v>
      </c>
    </row>
    <row r="150" spans="1:9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4932271</v>
      </c>
      <c r="F150" s="22">
        <v>15664641</v>
      </c>
      <c r="G150" s="22">
        <v>0</v>
      </c>
      <c r="H150" s="22">
        <v>572440</v>
      </c>
      <c r="I150" s="22">
        <v>21169352</v>
      </c>
    </row>
    <row r="151" spans="1:9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12023839</v>
      </c>
      <c r="F151" s="22">
        <v>0</v>
      </c>
      <c r="G151" s="22">
        <v>5910774</v>
      </c>
      <c r="H151" s="22">
        <v>8952792</v>
      </c>
      <c r="I151" s="22">
        <v>26887405</v>
      </c>
    </row>
    <row r="152" spans="1:9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1117644</v>
      </c>
      <c r="F152" s="22">
        <v>0</v>
      </c>
      <c r="G152" s="22">
        <v>0</v>
      </c>
      <c r="H152" s="22">
        <v>0</v>
      </c>
      <c r="I152" s="22">
        <v>1117644</v>
      </c>
    </row>
    <row r="153" spans="1:9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3718644</v>
      </c>
      <c r="F153" s="22">
        <v>0</v>
      </c>
      <c r="G153" s="22">
        <v>0</v>
      </c>
      <c r="H153" s="22">
        <v>0</v>
      </c>
      <c r="I153" s="22">
        <v>3718644</v>
      </c>
    </row>
    <row r="154" spans="1:9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15417708</v>
      </c>
      <c r="F154" s="22">
        <v>329848</v>
      </c>
      <c r="G154" s="22">
        <v>4260700</v>
      </c>
      <c r="H154" s="22">
        <v>657119</v>
      </c>
      <c r="I154" s="22">
        <v>20665375</v>
      </c>
    </row>
    <row r="155" spans="1:9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1856545</v>
      </c>
      <c r="F155" s="22">
        <v>0</v>
      </c>
      <c r="G155" s="22">
        <v>0</v>
      </c>
      <c r="H155" s="22">
        <v>292360</v>
      </c>
      <c r="I155" s="22">
        <v>2148905</v>
      </c>
    </row>
    <row r="156" spans="1:9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1418885</v>
      </c>
      <c r="F156" s="22">
        <v>0</v>
      </c>
      <c r="G156" s="22">
        <v>0</v>
      </c>
      <c r="H156" s="22">
        <v>0</v>
      </c>
      <c r="I156" s="22">
        <v>1418885</v>
      </c>
    </row>
    <row r="157" spans="1:9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693778</v>
      </c>
      <c r="F157" s="22">
        <v>0</v>
      </c>
      <c r="G157" s="22">
        <v>0</v>
      </c>
      <c r="H157" s="22">
        <v>2390067</v>
      </c>
      <c r="I157" s="22">
        <v>3083845</v>
      </c>
    </row>
    <row r="158" spans="1:9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25049494</v>
      </c>
      <c r="F158" s="22">
        <v>0</v>
      </c>
      <c r="G158" s="22">
        <v>350278</v>
      </c>
      <c r="H158" s="22">
        <v>0</v>
      </c>
      <c r="I158" s="22">
        <v>25399772</v>
      </c>
    </row>
    <row r="159" spans="1:9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381188</v>
      </c>
      <c r="F159" s="22">
        <v>0</v>
      </c>
      <c r="G159" s="22">
        <v>0</v>
      </c>
      <c r="H159" s="22">
        <v>0</v>
      </c>
      <c r="I159" s="22">
        <v>381188</v>
      </c>
    </row>
    <row r="160" spans="1:9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308847</v>
      </c>
      <c r="H160" s="22">
        <v>0</v>
      </c>
      <c r="I160" s="22">
        <v>308847</v>
      </c>
    </row>
    <row r="161" spans="1:9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6794962</v>
      </c>
      <c r="F161" s="22">
        <v>0</v>
      </c>
      <c r="G161" s="22">
        <v>0</v>
      </c>
      <c r="H161" s="22">
        <v>0</v>
      </c>
      <c r="I161" s="22">
        <v>6794962</v>
      </c>
    </row>
    <row r="162" spans="1:9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3837109</v>
      </c>
      <c r="F162" s="22">
        <v>0</v>
      </c>
      <c r="G162" s="22">
        <v>0</v>
      </c>
      <c r="H162" s="22">
        <v>0</v>
      </c>
      <c r="I162" s="22">
        <v>3837109</v>
      </c>
    </row>
    <row r="163" spans="1:9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3608622</v>
      </c>
      <c r="F163" s="22">
        <v>0</v>
      </c>
      <c r="G163" s="22">
        <v>0</v>
      </c>
      <c r="H163" s="22">
        <v>0</v>
      </c>
      <c r="I163" s="22">
        <v>3608622</v>
      </c>
    </row>
    <row r="164" spans="1:9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798138</v>
      </c>
      <c r="F164" s="22">
        <v>0</v>
      </c>
      <c r="G164" s="22">
        <v>0</v>
      </c>
      <c r="H164" s="22">
        <v>0</v>
      </c>
      <c r="I164" s="22">
        <v>798138</v>
      </c>
    </row>
    <row r="165" spans="1:9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1370322</v>
      </c>
      <c r="F165" s="22">
        <v>0</v>
      </c>
      <c r="G165" s="22">
        <v>5841302</v>
      </c>
      <c r="H165" s="22">
        <v>327258</v>
      </c>
      <c r="I165" s="22">
        <v>7538882</v>
      </c>
    </row>
    <row r="166" spans="1:9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1012239</v>
      </c>
      <c r="F166" s="22">
        <v>0</v>
      </c>
      <c r="G166" s="22">
        <v>0</v>
      </c>
      <c r="H166" s="22">
        <v>0</v>
      </c>
      <c r="I166" s="22">
        <v>1012239</v>
      </c>
    </row>
    <row r="167" spans="1:9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3704832</v>
      </c>
      <c r="F167" s="22">
        <v>0</v>
      </c>
      <c r="G167" s="22">
        <v>0</v>
      </c>
      <c r="H167" s="22">
        <v>0</v>
      </c>
      <c r="I167" s="22">
        <v>3704832</v>
      </c>
    </row>
    <row r="168" spans="1:9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3858476</v>
      </c>
      <c r="F168" s="22">
        <v>0</v>
      </c>
      <c r="G168" s="22">
        <v>6432651</v>
      </c>
      <c r="H168" s="22">
        <v>8466114</v>
      </c>
      <c r="I168" s="22">
        <v>18757241</v>
      </c>
    </row>
    <row r="169" spans="1:9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631501</v>
      </c>
      <c r="F169" s="22">
        <v>0</v>
      </c>
      <c r="G169" s="22">
        <v>0</v>
      </c>
      <c r="H169" s="22">
        <v>0</v>
      </c>
      <c r="I169" s="22">
        <v>631501</v>
      </c>
    </row>
    <row r="170" spans="1:9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284375</v>
      </c>
      <c r="F170" s="22">
        <v>136246</v>
      </c>
      <c r="G170" s="22">
        <v>133397</v>
      </c>
      <c r="H170" s="22">
        <v>0</v>
      </c>
      <c r="I170" s="22">
        <v>554018</v>
      </c>
    </row>
    <row r="171" spans="1:9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758661</v>
      </c>
      <c r="F171" s="22">
        <v>0</v>
      </c>
      <c r="G171" s="22">
        <v>5869670</v>
      </c>
      <c r="H171" s="22">
        <v>119965</v>
      </c>
      <c r="I171" s="22">
        <v>6748296</v>
      </c>
    </row>
    <row r="172" spans="1:9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86255</v>
      </c>
      <c r="I172" s="22">
        <v>86255</v>
      </c>
    </row>
    <row r="173" spans="1:9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553609</v>
      </c>
      <c r="F173" s="22">
        <v>913245</v>
      </c>
      <c r="G173" s="22">
        <v>1563848</v>
      </c>
      <c r="H173" s="22">
        <v>0</v>
      </c>
      <c r="I173" s="22">
        <v>3030702</v>
      </c>
    </row>
    <row r="174" spans="1:9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15835713</v>
      </c>
      <c r="F174" s="22">
        <v>0</v>
      </c>
      <c r="G174" s="22">
        <v>12283512</v>
      </c>
      <c r="H174" s="22">
        <v>1288986</v>
      </c>
      <c r="I174" s="22">
        <v>29408211</v>
      </c>
    </row>
    <row r="175" spans="1:9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9069200</v>
      </c>
      <c r="F175" s="22">
        <v>0</v>
      </c>
      <c r="G175" s="22">
        <v>4872976</v>
      </c>
      <c r="H175" s="22">
        <v>0</v>
      </c>
      <c r="I175" s="22">
        <v>13942176</v>
      </c>
    </row>
    <row r="176" spans="1:9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3504864</v>
      </c>
      <c r="F176" s="22">
        <v>0</v>
      </c>
      <c r="G176" s="22">
        <v>840590</v>
      </c>
      <c r="H176" s="22">
        <v>0</v>
      </c>
      <c r="I176" s="22">
        <v>4345454</v>
      </c>
    </row>
    <row r="177" spans="1:9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90785</v>
      </c>
      <c r="F177" s="22">
        <v>0</v>
      </c>
      <c r="G177" s="22">
        <v>0</v>
      </c>
      <c r="H177" s="22">
        <v>0</v>
      </c>
      <c r="I177" s="22">
        <v>90785</v>
      </c>
    </row>
    <row r="178" spans="1:9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31353807</v>
      </c>
      <c r="F178" s="22">
        <v>0</v>
      </c>
      <c r="G178" s="22">
        <v>0</v>
      </c>
      <c r="H178" s="22">
        <v>0</v>
      </c>
      <c r="I178" s="22">
        <v>31353807</v>
      </c>
    </row>
    <row r="179" spans="1:9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13454519</v>
      </c>
      <c r="F179" s="22">
        <v>0</v>
      </c>
      <c r="G179" s="22">
        <v>0</v>
      </c>
      <c r="H179" s="22">
        <v>294243</v>
      </c>
      <c r="I179" s="22">
        <v>13748762</v>
      </c>
    </row>
    <row r="180" spans="1:9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2064176</v>
      </c>
      <c r="F180" s="22">
        <v>0</v>
      </c>
      <c r="G180" s="22">
        <v>0</v>
      </c>
      <c r="H180" s="22">
        <v>0</v>
      </c>
      <c r="I180" s="22">
        <v>2064176</v>
      </c>
    </row>
    <row r="181" spans="1:9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3375174</v>
      </c>
      <c r="F181" s="22">
        <v>189808</v>
      </c>
      <c r="G181" s="22">
        <v>0</v>
      </c>
      <c r="H181" s="22">
        <v>0</v>
      </c>
      <c r="I181" s="22">
        <v>3564982</v>
      </c>
    </row>
    <row r="182" spans="1:9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2033563</v>
      </c>
      <c r="F182" s="22">
        <v>919746</v>
      </c>
      <c r="G182" s="22">
        <v>0</v>
      </c>
      <c r="H182" s="22">
        <v>0</v>
      </c>
      <c r="I182" s="22">
        <v>2953309</v>
      </c>
    </row>
    <row r="183" spans="1:9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231898</v>
      </c>
      <c r="F183" s="22">
        <v>0</v>
      </c>
      <c r="G183" s="22">
        <v>53876</v>
      </c>
      <c r="H183" s="22">
        <v>0</v>
      </c>
      <c r="I183" s="22">
        <v>285774</v>
      </c>
    </row>
    <row r="184" spans="1:9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248260</v>
      </c>
      <c r="F184" s="22">
        <v>0</v>
      </c>
      <c r="G184" s="22">
        <v>0</v>
      </c>
      <c r="H184" s="22">
        <v>0</v>
      </c>
      <c r="I184" s="22">
        <v>248260</v>
      </c>
    </row>
    <row r="185" spans="1:9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9143952</v>
      </c>
      <c r="F185" s="22">
        <v>318306</v>
      </c>
      <c r="G185" s="22">
        <v>0</v>
      </c>
      <c r="H185" s="22">
        <v>0</v>
      </c>
      <c r="I185" s="22">
        <v>9462258</v>
      </c>
    </row>
    <row r="186" spans="1:9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2971783</v>
      </c>
      <c r="F186" s="22">
        <v>233167</v>
      </c>
      <c r="G186" s="22">
        <v>6410664</v>
      </c>
      <c r="H186" s="22">
        <v>0</v>
      </c>
      <c r="I186" s="22">
        <v>9615614</v>
      </c>
    </row>
    <row r="187" spans="1:9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1335940</v>
      </c>
      <c r="F187" s="22">
        <v>0</v>
      </c>
      <c r="G187" s="22">
        <v>0</v>
      </c>
      <c r="H187" s="22">
        <v>0</v>
      </c>
      <c r="I187" s="22">
        <v>1335940</v>
      </c>
    </row>
    <row r="188" spans="1:9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0</v>
      </c>
      <c r="F188" s="22">
        <v>0</v>
      </c>
      <c r="G188" s="22">
        <v>0</v>
      </c>
      <c r="H188" s="22">
        <v>4036842</v>
      </c>
      <c r="I188" s="22">
        <v>4036842</v>
      </c>
    </row>
    <row r="189" spans="1:9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0</v>
      </c>
      <c r="G189" s="22">
        <v>0</v>
      </c>
      <c r="H189" s="22">
        <v>1750000</v>
      </c>
      <c r="I189" s="22">
        <v>1750000</v>
      </c>
    </row>
    <row r="190" spans="1:9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0</v>
      </c>
      <c r="G190" s="22">
        <v>0</v>
      </c>
      <c r="H190" s="22">
        <v>503430</v>
      </c>
      <c r="I190" s="22">
        <v>503430</v>
      </c>
    </row>
    <row r="191" spans="1:9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5860515</v>
      </c>
      <c r="F191" s="22">
        <v>0</v>
      </c>
      <c r="G191" s="22">
        <v>1709667</v>
      </c>
      <c r="H191" s="22">
        <v>422760</v>
      </c>
      <c r="I191" s="22">
        <v>7992942</v>
      </c>
    </row>
    <row r="192" spans="1:9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6766169</v>
      </c>
      <c r="F192" s="22">
        <v>1844983</v>
      </c>
      <c r="G192" s="22">
        <v>1110557</v>
      </c>
      <c r="H192" s="22">
        <v>0</v>
      </c>
      <c r="I192" s="22">
        <v>9721709</v>
      </c>
    </row>
    <row r="193" spans="1:9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1808872</v>
      </c>
      <c r="F193" s="22">
        <v>0</v>
      </c>
      <c r="G193" s="22">
        <v>0</v>
      </c>
      <c r="H193" s="22">
        <v>0</v>
      </c>
      <c r="I193" s="22">
        <v>1808872</v>
      </c>
    </row>
    <row r="194" spans="1:9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2275539</v>
      </c>
      <c r="H195" s="22">
        <v>0</v>
      </c>
      <c r="I195" s="22">
        <v>2275539</v>
      </c>
    </row>
    <row r="196" spans="1:9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42500</v>
      </c>
      <c r="F196" s="22">
        <v>0</v>
      </c>
      <c r="G196" s="22">
        <v>0</v>
      </c>
      <c r="H196" s="22">
        <v>0</v>
      </c>
      <c r="I196" s="22">
        <v>42500</v>
      </c>
    </row>
    <row r="197" spans="1:9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232029</v>
      </c>
      <c r="G199" s="22">
        <v>0</v>
      </c>
      <c r="H199" s="22">
        <v>0</v>
      </c>
      <c r="I199" s="22">
        <v>232029</v>
      </c>
    </row>
    <row r="200" spans="1:9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43075</v>
      </c>
      <c r="F200" s="22">
        <v>0</v>
      </c>
      <c r="G200" s="22">
        <v>0</v>
      </c>
      <c r="H200" s="22">
        <v>0</v>
      </c>
      <c r="I200" s="22">
        <v>43075</v>
      </c>
    </row>
    <row r="201" spans="1:9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122363</v>
      </c>
      <c r="H201" s="22">
        <v>0</v>
      </c>
      <c r="I201" s="22">
        <v>122363</v>
      </c>
    </row>
    <row r="202" spans="1:9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992065</v>
      </c>
      <c r="F202" s="22">
        <v>0</v>
      </c>
      <c r="G202" s="22">
        <v>0</v>
      </c>
      <c r="H202" s="22">
        <v>0</v>
      </c>
      <c r="I202" s="22">
        <v>992065</v>
      </c>
    </row>
    <row r="203" spans="1:9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335565</v>
      </c>
      <c r="F203" s="22">
        <v>0</v>
      </c>
      <c r="G203" s="22">
        <v>0</v>
      </c>
      <c r="H203" s="22">
        <v>0</v>
      </c>
      <c r="I203" s="22">
        <v>335565</v>
      </c>
    </row>
    <row r="204" spans="1:9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3135039</v>
      </c>
      <c r="F205" s="22">
        <v>0</v>
      </c>
      <c r="G205" s="22">
        <v>0</v>
      </c>
      <c r="H205" s="22">
        <v>0</v>
      </c>
      <c r="I205" s="22">
        <v>3135039</v>
      </c>
    </row>
    <row r="206" spans="1:9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377486</v>
      </c>
      <c r="I206" s="22">
        <v>377486</v>
      </c>
    </row>
    <row r="207" spans="1:9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64821</v>
      </c>
      <c r="F207" s="22">
        <v>0</v>
      </c>
      <c r="G207" s="22">
        <v>0</v>
      </c>
      <c r="H207" s="22">
        <v>0</v>
      </c>
      <c r="I207" s="22">
        <v>64821</v>
      </c>
    </row>
    <row r="208" spans="1:9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256258</v>
      </c>
      <c r="F209" s="22">
        <v>0</v>
      </c>
      <c r="G209" s="22">
        <v>0</v>
      </c>
      <c r="H209" s="22">
        <v>0</v>
      </c>
      <c r="I209" s="22">
        <v>256258</v>
      </c>
    </row>
    <row r="210" spans="1:9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65000</v>
      </c>
      <c r="F212" s="22">
        <v>0</v>
      </c>
      <c r="G212" s="22">
        <v>2727686</v>
      </c>
      <c r="H212" s="22">
        <v>0</v>
      </c>
      <c r="I212" s="22">
        <v>2792686</v>
      </c>
    </row>
    <row r="213" spans="1:9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235200</v>
      </c>
      <c r="F215" s="22">
        <v>0</v>
      </c>
      <c r="G215" s="22">
        <v>0</v>
      </c>
      <c r="H215" s="22">
        <v>0</v>
      </c>
      <c r="I215" s="22">
        <v>235200</v>
      </c>
    </row>
    <row r="216" spans="1:9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161750</v>
      </c>
      <c r="F217" s="22">
        <v>0</v>
      </c>
      <c r="G217" s="22">
        <v>0</v>
      </c>
      <c r="H217" s="22">
        <v>0</v>
      </c>
      <c r="I217" s="22">
        <v>161750</v>
      </c>
    </row>
    <row r="218" spans="1:9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173543</v>
      </c>
      <c r="I218" s="22">
        <v>173543</v>
      </c>
    </row>
    <row r="219" spans="1:9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10000</v>
      </c>
      <c r="F221" s="22">
        <v>0</v>
      </c>
      <c r="G221" s="22">
        <v>0</v>
      </c>
      <c r="H221" s="22">
        <v>0</v>
      </c>
      <c r="I221" s="22">
        <v>10000</v>
      </c>
    </row>
    <row r="222" spans="1:9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705455</v>
      </c>
      <c r="F224" s="22">
        <v>0</v>
      </c>
      <c r="G224" s="22">
        <v>0</v>
      </c>
      <c r="H224" s="22">
        <v>0</v>
      </c>
      <c r="I224" s="22">
        <v>705455</v>
      </c>
    </row>
    <row r="225" spans="1:9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198937</v>
      </c>
      <c r="F225" s="22">
        <v>175194</v>
      </c>
      <c r="G225" s="22">
        <v>316350</v>
      </c>
      <c r="H225" s="22">
        <v>0</v>
      </c>
      <c r="I225" s="22">
        <v>690481</v>
      </c>
    </row>
    <row r="226" spans="1:9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60528</v>
      </c>
      <c r="H226" s="22">
        <v>171996</v>
      </c>
      <c r="I226" s="22">
        <v>232524</v>
      </c>
    </row>
    <row r="227" spans="1:9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307911</v>
      </c>
      <c r="G230" s="22">
        <v>0</v>
      </c>
      <c r="H230" s="22">
        <v>0</v>
      </c>
      <c r="I230" s="22">
        <v>307911</v>
      </c>
    </row>
    <row r="231" spans="1:9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191194</v>
      </c>
      <c r="G233" s="22">
        <v>0</v>
      </c>
      <c r="H233" s="22">
        <v>0</v>
      </c>
      <c r="I233" s="22">
        <v>191194</v>
      </c>
    </row>
    <row r="234" spans="1:9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93496</v>
      </c>
      <c r="F234" s="22">
        <v>0</v>
      </c>
      <c r="G234" s="22">
        <v>0</v>
      </c>
      <c r="H234" s="22">
        <v>0</v>
      </c>
      <c r="I234" s="22">
        <v>93496</v>
      </c>
    </row>
    <row r="235" spans="1:9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5779</v>
      </c>
      <c r="H236" s="22">
        <v>0</v>
      </c>
      <c r="I236" s="22">
        <v>5779</v>
      </c>
    </row>
    <row r="237" spans="1:9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200108</v>
      </c>
      <c r="I240" s="22">
        <v>200108</v>
      </c>
    </row>
    <row r="241" spans="1:9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437536</v>
      </c>
      <c r="F241" s="22">
        <v>0</v>
      </c>
      <c r="G241" s="22">
        <v>0</v>
      </c>
      <c r="H241" s="22">
        <v>0</v>
      </c>
      <c r="I241" s="22">
        <v>437536</v>
      </c>
    </row>
    <row r="242" spans="1:9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291802</v>
      </c>
      <c r="F243" s="22">
        <v>0</v>
      </c>
      <c r="G243" s="22">
        <v>212536</v>
      </c>
      <c r="H243" s="22">
        <v>0</v>
      </c>
      <c r="I243" s="22">
        <v>504338</v>
      </c>
    </row>
    <row r="244" spans="1:9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853007</v>
      </c>
      <c r="F244" s="22">
        <v>0</v>
      </c>
      <c r="G244" s="22">
        <v>0</v>
      </c>
      <c r="H244" s="22">
        <v>0</v>
      </c>
      <c r="I244" s="22">
        <v>853007</v>
      </c>
    </row>
    <row r="245" spans="1:9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103899</v>
      </c>
      <c r="F245" s="22">
        <v>0</v>
      </c>
      <c r="G245" s="22">
        <v>0</v>
      </c>
      <c r="H245" s="22">
        <v>0</v>
      </c>
      <c r="I245" s="22">
        <v>103899</v>
      </c>
    </row>
    <row r="246" spans="1:9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728251</v>
      </c>
      <c r="G247" s="22">
        <v>0</v>
      </c>
      <c r="H247" s="22">
        <v>182224</v>
      </c>
      <c r="I247" s="22">
        <v>910475</v>
      </c>
    </row>
    <row r="248" spans="1:9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1014142</v>
      </c>
      <c r="F248" s="22">
        <v>0</v>
      </c>
      <c r="G248" s="22">
        <v>0</v>
      </c>
      <c r="H248" s="22">
        <v>0</v>
      </c>
      <c r="I248" s="22">
        <v>1014142</v>
      </c>
    </row>
    <row r="249" spans="1:9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44672</v>
      </c>
      <c r="F250" s="22">
        <v>0</v>
      </c>
      <c r="G250" s="22">
        <v>313853</v>
      </c>
      <c r="H250" s="22">
        <v>293963</v>
      </c>
      <c r="I250" s="22">
        <v>652488</v>
      </c>
    </row>
    <row r="251" spans="1:9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20911</v>
      </c>
      <c r="F252" s="22">
        <v>0</v>
      </c>
      <c r="G252" s="22">
        <v>0</v>
      </c>
      <c r="H252" s="22">
        <v>0</v>
      </c>
      <c r="I252" s="22">
        <v>20911</v>
      </c>
    </row>
    <row r="253" spans="1:9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950199</v>
      </c>
      <c r="G253" s="22">
        <v>0</v>
      </c>
      <c r="H253" s="22">
        <v>0</v>
      </c>
      <c r="I253" s="22">
        <v>950199</v>
      </c>
    </row>
    <row r="254" spans="1:9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406713</v>
      </c>
      <c r="I254" s="22">
        <v>406713</v>
      </c>
    </row>
    <row r="255" spans="1:9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465985</v>
      </c>
      <c r="F256" s="22">
        <v>0</v>
      </c>
      <c r="G256" s="22">
        <v>0</v>
      </c>
      <c r="H256" s="22">
        <v>5779</v>
      </c>
      <c r="I256" s="22">
        <v>471764</v>
      </c>
    </row>
    <row r="257" spans="1:9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530442</v>
      </c>
      <c r="F257" s="22">
        <v>0</v>
      </c>
      <c r="G257" s="22">
        <v>0</v>
      </c>
      <c r="H257" s="22">
        <v>0</v>
      </c>
      <c r="I257" s="22">
        <v>530442</v>
      </c>
    </row>
    <row r="258" spans="1:9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21553</v>
      </c>
      <c r="F259" s="22">
        <v>0</v>
      </c>
      <c r="G259" s="22">
        <v>0</v>
      </c>
      <c r="H259" s="22">
        <v>0</v>
      </c>
      <c r="I259" s="22">
        <v>21553</v>
      </c>
    </row>
    <row r="260" spans="1:9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512415</v>
      </c>
      <c r="F261" s="22">
        <v>0</v>
      </c>
      <c r="G261" s="22">
        <v>0</v>
      </c>
      <c r="H261" s="22">
        <v>0</v>
      </c>
      <c r="I261" s="22">
        <v>512415</v>
      </c>
    </row>
    <row r="262" spans="1:9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219713</v>
      </c>
      <c r="I267" s="22">
        <v>219713</v>
      </c>
    </row>
    <row r="268" spans="1:9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226713</v>
      </c>
      <c r="I277" s="22">
        <v>226713</v>
      </c>
    </row>
    <row r="278" spans="1:9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154286</v>
      </c>
      <c r="F286" s="22">
        <v>0</v>
      </c>
      <c r="G286" s="22">
        <v>0</v>
      </c>
      <c r="H286" s="22">
        <v>0</v>
      </c>
      <c r="I286" s="22">
        <v>154286</v>
      </c>
    </row>
    <row r="287" spans="1:9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101595</v>
      </c>
      <c r="F288" s="22">
        <v>0</v>
      </c>
      <c r="G288" s="22">
        <v>0</v>
      </c>
      <c r="H288" s="22">
        <v>0</v>
      </c>
      <c r="I288" s="22">
        <v>101595</v>
      </c>
    </row>
    <row r="289" spans="1:9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81333</v>
      </c>
      <c r="I289" s="22">
        <v>81333</v>
      </c>
    </row>
    <row r="290" spans="1:9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88035</v>
      </c>
      <c r="F295" s="22">
        <v>0</v>
      </c>
      <c r="G295" s="22">
        <v>0</v>
      </c>
      <c r="H295" s="22">
        <v>0</v>
      </c>
      <c r="I295" s="22">
        <v>88035</v>
      </c>
    </row>
    <row r="296" spans="1:9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687570</v>
      </c>
      <c r="G298" s="22">
        <v>0</v>
      </c>
      <c r="H298" s="22">
        <v>0</v>
      </c>
      <c r="I298" s="22">
        <v>687570</v>
      </c>
    </row>
    <row r="299" spans="1:9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457513</v>
      </c>
      <c r="G303" s="22">
        <v>0</v>
      </c>
      <c r="H303" s="22">
        <v>226713</v>
      </c>
      <c r="I303" s="22">
        <v>684226</v>
      </c>
    </row>
    <row r="304" spans="1:9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0</v>
      </c>
      <c r="G313" s="22">
        <v>53735</v>
      </c>
      <c r="H313" s="22">
        <v>0</v>
      </c>
      <c r="I313" s="22">
        <v>53735</v>
      </c>
    </row>
    <row r="314" spans="1:9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74972-232F-4161-AB73-A9EBA3DECDCE}">
  <dimension ref="A1:I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1242</v>
      </c>
      <c r="D1" s="20" t="s">
        <v>1243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1244</v>
      </c>
      <c r="F2" s="21" t="s">
        <v>1245</v>
      </c>
      <c r="G2" s="21" t="s">
        <v>1246</v>
      </c>
      <c r="H2" s="21" t="s">
        <v>64</v>
      </c>
      <c r="I2" s="21" t="s">
        <v>1234</v>
      </c>
    </row>
    <row r="3" spans="1:9" x14ac:dyDescent="0.25">
      <c r="A3" s="21"/>
      <c r="B3" s="21"/>
      <c r="C3" s="21"/>
      <c r="D3" s="21" t="s">
        <v>89</v>
      </c>
      <c r="E3" s="21" t="s">
        <v>1247</v>
      </c>
      <c r="F3" s="21" t="s">
        <v>1248</v>
      </c>
      <c r="G3" s="21" t="s">
        <v>1249</v>
      </c>
      <c r="H3" s="21" t="s">
        <v>1250</v>
      </c>
      <c r="I3" s="21" t="s">
        <v>1251</v>
      </c>
    </row>
    <row r="4" spans="1: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808297</v>
      </c>
      <c r="F5" s="22">
        <v>0</v>
      </c>
      <c r="G5" s="22">
        <v>0</v>
      </c>
      <c r="H5" s="22">
        <v>0</v>
      </c>
      <c r="I5" s="22">
        <v>808297</v>
      </c>
    </row>
    <row r="6" spans="1: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501805</v>
      </c>
      <c r="I6" s="22">
        <v>501805</v>
      </c>
    </row>
    <row r="7" spans="1: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5290187</v>
      </c>
      <c r="F8" s="22">
        <v>0</v>
      </c>
      <c r="G8" s="22">
        <v>0</v>
      </c>
      <c r="H8" s="22">
        <v>0</v>
      </c>
      <c r="I8" s="22">
        <v>5290187</v>
      </c>
    </row>
    <row r="9" spans="1: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1404875</v>
      </c>
      <c r="F9" s="22">
        <v>0</v>
      </c>
      <c r="G9" s="22">
        <v>0</v>
      </c>
      <c r="H9" s="22">
        <v>0</v>
      </c>
      <c r="I9" s="22">
        <v>1404875</v>
      </c>
    </row>
    <row r="10" spans="1: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0</v>
      </c>
      <c r="G10" s="22">
        <v>0</v>
      </c>
      <c r="H10" s="22">
        <v>500000</v>
      </c>
      <c r="I10" s="22">
        <v>500000</v>
      </c>
    </row>
    <row r="11" spans="1: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65407000</v>
      </c>
      <c r="F11" s="22">
        <v>0</v>
      </c>
      <c r="G11" s="22">
        <v>0</v>
      </c>
      <c r="H11" s="22">
        <v>5757000</v>
      </c>
      <c r="I11" s="22">
        <v>71164000</v>
      </c>
    </row>
    <row r="12" spans="1: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0</v>
      </c>
      <c r="H15" s="22">
        <v>1367500</v>
      </c>
      <c r="I15" s="22">
        <v>1367500</v>
      </c>
    </row>
    <row r="16" spans="1: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31821181</v>
      </c>
      <c r="F19" s="22">
        <v>0</v>
      </c>
      <c r="G19" s="22">
        <v>0</v>
      </c>
      <c r="H19" s="22">
        <v>0</v>
      </c>
      <c r="I19" s="22">
        <v>31821181</v>
      </c>
    </row>
    <row r="20" spans="1: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0</v>
      </c>
      <c r="G20" s="22">
        <v>0</v>
      </c>
      <c r="H20" s="22">
        <v>2842000</v>
      </c>
      <c r="I20" s="22">
        <v>2842000</v>
      </c>
    </row>
    <row r="21" spans="1:9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513457</v>
      </c>
      <c r="F27" s="22">
        <v>0</v>
      </c>
      <c r="G27" s="22">
        <v>0</v>
      </c>
      <c r="H27" s="22">
        <v>935933</v>
      </c>
      <c r="I27" s="22">
        <v>1449390</v>
      </c>
    </row>
    <row r="28" spans="1:9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261585</v>
      </c>
      <c r="F29" s="22">
        <v>0</v>
      </c>
      <c r="G29" s="22">
        <v>0</v>
      </c>
      <c r="H29" s="22">
        <v>0</v>
      </c>
      <c r="I29" s="22">
        <v>261585</v>
      </c>
    </row>
    <row r="30" spans="1:9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3682303</v>
      </c>
      <c r="F31" s="22">
        <v>0</v>
      </c>
      <c r="G31" s="22">
        <v>0</v>
      </c>
      <c r="H31" s="22">
        <v>0</v>
      </c>
      <c r="I31" s="22">
        <v>3682303</v>
      </c>
    </row>
    <row r="32" spans="1:9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979382</v>
      </c>
      <c r="F37" s="22">
        <v>0</v>
      </c>
      <c r="G37" s="22">
        <v>0</v>
      </c>
      <c r="H37" s="22">
        <v>0</v>
      </c>
      <c r="I37" s="22">
        <v>979382</v>
      </c>
    </row>
    <row r="38" spans="1:9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3080132</v>
      </c>
      <c r="F38" s="22">
        <v>0</v>
      </c>
      <c r="G38" s="22">
        <v>0</v>
      </c>
      <c r="H38" s="22">
        <v>0</v>
      </c>
      <c r="I38" s="22">
        <v>3080132</v>
      </c>
    </row>
    <row r="39" spans="1:9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223335</v>
      </c>
      <c r="F41" s="22">
        <v>0</v>
      </c>
      <c r="G41" s="22">
        <v>0</v>
      </c>
      <c r="H41" s="22">
        <v>0</v>
      </c>
      <c r="I41" s="22">
        <v>223335</v>
      </c>
    </row>
    <row r="42" spans="1:9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3104743</v>
      </c>
      <c r="F50" s="22">
        <v>0</v>
      </c>
      <c r="G50" s="22">
        <v>0</v>
      </c>
      <c r="H50" s="22">
        <v>0</v>
      </c>
      <c r="I50" s="22">
        <v>3104743</v>
      </c>
    </row>
    <row r="51" spans="1:9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8090040</v>
      </c>
      <c r="F53" s="22">
        <v>0</v>
      </c>
      <c r="G53" s="22">
        <v>0</v>
      </c>
      <c r="H53" s="22">
        <v>0</v>
      </c>
      <c r="I53" s="22">
        <v>8090040</v>
      </c>
    </row>
    <row r="54" spans="1:9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1454473</v>
      </c>
      <c r="F54" s="22">
        <v>0</v>
      </c>
      <c r="G54" s="22">
        <v>0</v>
      </c>
      <c r="H54" s="22">
        <v>0</v>
      </c>
      <c r="I54" s="22">
        <v>1454473</v>
      </c>
    </row>
    <row r="55" spans="1:9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2186404</v>
      </c>
      <c r="F57" s="22">
        <v>0</v>
      </c>
      <c r="G57" s="22">
        <v>0</v>
      </c>
      <c r="H57" s="22">
        <v>0</v>
      </c>
      <c r="I57" s="22">
        <v>2186404</v>
      </c>
    </row>
    <row r="58" spans="1:9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0</v>
      </c>
      <c r="F60" s="22">
        <v>0</v>
      </c>
      <c r="G60" s="22">
        <v>0</v>
      </c>
      <c r="H60" s="22">
        <v>750000</v>
      </c>
      <c r="I60" s="22">
        <v>750000</v>
      </c>
    </row>
    <row r="61" spans="1:9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1837062</v>
      </c>
      <c r="F65" s="22">
        <v>0</v>
      </c>
      <c r="G65" s="22">
        <v>0</v>
      </c>
      <c r="H65" s="22">
        <v>0</v>
      </c>
      <c r="I65" s="22">
        <v>1837062</v>
      </c>
    </row>
    <row r="66" spans="1:9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300022</v>
      </c>
      <c r="F70" s="22">
        <v>0</v>
      </c>
      <c r="G70" s="22">
        <v>0</v>
      </c>
      <c r="H70" s="22">
        <v>0</v>
      </c>
      <c r="I70" s="22">
        <v>300022</v>
      </c>
    </row>
    <row r="71" spans="1:9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685671</v>
      </c>
      <c r="F75" s="22">
        <v>0</v>
      </c>
      <c r="G75" s="22">
        <v>0</v>
      </c>
      <c r="H75" s="22">
        <v>0</v>
      </c>
      <c r="I75" s="22">
        <v>685671</v>
      </c>
    </row>
    <row r="76" spans="1:9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2193778</v>
      </c>
      <c r="F76" s="22">
        <v>0</v>
      </c>
      <c r="G76" s="22">
        <v>0</v>
      </c>
      <c r="H76" s="22">
        <v>0</v>
      </c>
      <c r="I76" s="22">
        <v>2193778</v>
      </c>
    </row>
    <row r="77" spans="1:9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7109661</v>
      </c>
      <c r="F77" s="22">
        <v>0</v>
      </c>
      <c r="G77" s="22">
        <v>0</v>
      </c>
      <c r="H77" s="22">
        <v>0</v>
      </c>
      <c r="I77" s="22">
        <v>7109661</v>
      </c>
    </row>
    <row r="78" spans="1:9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5013928</v>
      </c>
      <c r="F78" s="22">
        <v>0</v>
      </c>
      <c r="G78" s="22">
        <v>0</v>
      </c>
      <c r="H78" s="22">
        <v>470425</v>
      </c>
      <c r="I78" s="22">
        <v>5484353</v>
      </c>
    </row>
    <row r="79" spans="1:9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156642</v>
      </c>
      <c r="F81" s="22">
        <v>0</v>
      </c>
      <c r="G81" s="22">
        <v>0</v>
      </c>
      <c r="H81" s="22">
        <v>0</v>
      </c>
      <c r="I81" s="22">
        <v>156642</v>
      </c>
    </row>
    <row r="82" spans="1:9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1976952</v>
      </c>
      <c r="F82" s="22">
        <v>0</v>
      </c>
      <c r="G82" s="22">
        <v>0</v>
      </c>
      <c r="H82" s="22">
        <v>0</v>
      </c>
      <c r="I82" s="22">
        <v>1976952</v>
      </c>
    </row>
    <row r="83" spans="1:9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980757</v>
      </c>
      <c r="F83" s="22">
        <v>0</v>
      </c>
      <c r="G83" s="22">
        <v>0</v>
      </c>
      <c r="H83" s="22">
        <v>0</v>
      </c>
      <c r="I83" s="22">
        <v>980757</v>
      </c>
    </row>
    <row r="84" spans="1:9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4538918</v>
      </c>
      <c r="F86" s="22">
        <v>0</v>
      </c>
      <c r="G86" s="22">
        <v>0</v>
      </c>
      <c r="H86" s="22">
        <v>0</v>
      </c>
      <c r="I86" s="22">
        <v>4538918</v>
      </c>
    </row>
    <row r="87" spans="1:9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4868457</v>
      </c>
      <c r="F87" s="22">
        <v>0</v>
      </c>
      <c r="G87" s="22">
        <v>0</v>
      </c>
      <c r="H87" s="22">
        <v>0</v>
      </c>
      <c r="I87" s="22">
        <v>4868457</v>
      </c>
    </row>
    <row r="88" spans="1:9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2088317</v>
      </c>
      <c r="F88" s="22">
        <v>0</v>
      </c>
      <c r="G88" s="22">
        <v>0</v>
      </c>
      <c r="H88" s="22">
        <v>0</v>
      </c>
      <c r="I88" s="22">
        <v>2088317</v>
      </c>
    </row>
    <row r="89" spans="1:9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1485910</v>
      </c>
      <c r="F90" s="22">
        <v>0</v>
      </c>
      <c r="G90" s="22">
        <v>0</v>
      </c>
      <c r="H90" s="22">
        <v>0</v>
      </c>
      <c r="I90" s="22">
        <v>1485910</v>
      </c>
    </row>
    <row r="91" spans="1:9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1173473</v>
      </c>
      <c r="F92" s="22">
        <v>0</v>
      </c>
      <c r="G92" s="22">
        <v>0</v>
      </c>
      <c r="H92" s="22">
        <v>0</v>
      </c>
      <c r="I92" s="22">
        <v>1173473</v>
      </c>
    </row>
    <row r="93" spans="1:9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270493</v>
      </c>
      <c r="I106" s="22">
        <v>270493</v>
      </c>
    </row>
    <row r="107" spans="1:9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217477</v>
      </c>
      <c r="F112" s="22">
        <v>0</v>
      </c>
      <c r="G112" s="22">
        <v>0</v>
      </c>
      <c r="H112" s="22">
        <v>0</v>
      </c>
      <c r="I112" s="22">
        <v>217477</v>
      </c>
    </row>
    <row r="113" spans="1:9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363950</v>
      </c>
      <c r="I117" s="22">
        <v>363950</v>
      </c>
    </row>
    <row r="118" spans="1:9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0</v>
      </c>
      <c r="F120" s="22">
        <v>0</v>
      </c>
      <c r="G120" s="22">
        <v>0</v>
      </c>
      <c r="H120" s="22">
        <v>481500</v>
      </c>
      <c r="I120" s="22">
        <v>481500</v>
      </c>
    </row>
    <row r="121" spans="1:9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3615038</v>
      </c>
      <c r="F127" s="22">
        <v>0</v>
      </c>
      <c r="G127" s="22">
        <v>0</v>
      </c>
      <c r="H127" s="22">
        <v>0</v>
      </c>
      <c r="I127" s="22">
        <v>3615038</v>
      </c>
    </row>
    <row r="128" spans="1:9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88211</v>
      </c>
      <c r="F129" s="22">
        <v>0</v>
      </c>
      <c r="G129" s="22">
        <v>0</v>
      </c>
      <c r="H129" s="22">
        <v>0</v>
      </c>
      <c r="I129" s="22">
        <v>88211</v>
      </c>
    </row>
    <row r="130" spans="1:9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896472</v>
      </c>
      <c r="I135" s="22">
        <v>896472</v>
      </c>
    </row>
    <row r="136" spans="1:9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161166</v>
      </c>
      <c r="F137" s="22">
        <v>0</v>
      </c>
      <c r="G137" s="22">
        <v>0</v>
      </c>
      <c r="H137" s="22">
        <v>18089</v>
      </c>
      <c r="I137" s="22">
        <v>179255</v>
      </c>
    </row>
    <row r="138" spans="1:9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74954</v>
      </c>
      <c r="F143" s="22">
        <v>0</v>
      </c>
      <c r="G143" s="22">
        <v>0</v>
      </c>
      <c r="H143" s="22">
        <v>0</v>
      </c>
      <c r="I143" s="22">
        <v>74954</v>
      </c>
    </row>
    <row r="144" spans="1:9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401200</v>
      </c>
      <c r="F148" s="22">
        <v>0</v>
      </c>
      <c r="G148" s="22">
        <v>0</v>
      </c>
      <c r="H148" s="22">
        <v>0</v>
      </c>
      <c r="I148" s="22">
        <v>401200</v>
      </c>
    </row>
    <row r="149" spans="1:9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572440</v>
      </c>
      <c r="I150" s="22">
        <v>572440</v>
      </c>
    </row>
    <row r="151" spans="1:9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8952792</v>
      </c>
      <c r="F151" s="22">
        <v>0</v>
      </c>
      <c r="G151" s="22">
        <v>0</v>
      </c>
      <c r="H151" s="22">
        <v>0</v>
      </c>
      <c r="I151" s="22">
        <v>8952792</v>
      </c>
    </row>
    <row r="152" spans="1:9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144851</v>
      </c>
      <c r="I159" s="22">
        <v>144851</v>
      </c>
    </row>
    <row r="160" spans="1:9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327258</v>
      </c>
      <c r="F165" s="22">
        <v>0</v>
      </c>
      <c r="G165" s="22">
        <v>0</v>
      </c>
      <c r="H165" s="22">
        <v>0</v>
      </c>
      <c r="I165" s="22">
        <v>327258</v>
      </c>
    </row>
    <row r="166" spans="1:9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229199</v>
      </c>
      <c r="F169" s="22">
        <v>0</v>
      </c>
      <c r="G169" s="22">
        <v>0</v>
      </c>
      <c r="H169" s="22">
        <v>0</v>
      </c>
      <c r="I169" s="22">
        <v>229199</v>
      </c>
    </row>
    <row r="170" spans="1:9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420621</v>
      </c>
      <c r="F170" s="22">
        <v>0</v>
      </c>
      <c r="G170" s="22">
        <v>0</v>
      </c>
      <c r="H170" s="22">
        <v>0</v>
      </c>
      <c r="I170" s="22">
        <v>420621</v>
      </c>
    </row>
    <row r="171" spans="1:9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119965</v>
      </c>
      <c r="F171" s="22">
        <v>0</v>
      </c>
      <c r="G171" s="22">
        <v>0</v>
      </c>
      <c r="H171" s="22">
        <v>0</v>
      </c>
      <c r="I171" s="22">
        <v>119965</v>
      </c>
    </row>
    <row r="172" spans="1:9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86255</v>
      </c>
      <c r="I172" s="22">
        <v>86255</v>
      </c>
    </row>
    <row r="173" spans="1:9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1122170</v>
      </c>
      <c r="F174" s="22">
        <v>0</v>
      </c>
      <c r="G174" s="22">
        <v>0</v>
      </c>
      <c r="H174" s="22">
        <v>1288986</v>
      </c>
      <c r="I174" s="22">
        <v>2411156</v>
      </c>
    </row>
    <row r="175" spans="1:9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4983415</v>
      </c>
      <c r="F179" s="22">
        <v>0</v>
      </c>
      <c r="G179" s="22">
        <v>0</v>
      </c>
      <c r="H179" s="22">
        <v>0</v>
      </c>
      <c r="I179" s="22">
        <v>4983415</v>
      </c>
    </row>
    <row r="180" spans="1:9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919746</v>
      </c>
      <c r="F182" s="22">
        <v>0</v>
      </c>
      <c r="G182" s="22">
        <v>0</v>
      </c>
      <c r="H182" s="22">
        <v>0</v>
      </c>
      <c r="I182" s="22">
        <v>919746</v>
      </c>
    </row>
    <row r="183" spans="1:9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1784267</v>
      </c>
      <c r="F186" s="22">
        <v>0</v>
      </c>
      <c r="G186" s="22">
        <v>0</v>
      </c>
      <c r="H186" s="22">
        <v>0</v>
      </c>
      <c r="I186" s="22">
        <v>1784267</v>
      </c>
    </row>
    <row r="187" spans="1:9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702418</v>
      </c>
      <c r="F188" s="22">
        <v>0</v>
      </c>
      <c r="G188" s="22">
        <v>0</v>
      </c>
      <c r="H188" s="22">
        <v>0</v>
      </c>
      <c r="I188" s="22">
        <v>702418</v>
      </c>
    </row>
    <row r="189" spans="1:9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0</v>
      </c>
      <c r="F191" s="22">
        <v>0</v>
      </c>
      <c r="G191" s="22">
        <v>0</v>
      </c>
      <c r="H191" s="22">
        <v>422760</v>
      </c>
      <c r="I191" s="22">
        <v>422760</v>
      </c>
    </row>
    <row r="192" spans="1:9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2689027</v>
      </c>
      <c r="F192" s="22">
        <v>0</v>
      </c>
      <c r="G192" s="22">
        <v>0</v>
      </c>
      <c r="H192" s="22">
        <v>0</v>
      </c>
      <c r="I192" s="22">
        <v>2689027</v>
      </c>
    </row>
    <row r="193" spans="1:9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42500</v>
      </c>
      <c r="I196" s="22">
        <v>42500</v>
      </c>
    </row>
    <row r="197" spans="1:9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122363</v>
      </c>
      <c r="I201" s="22">
        <v>122363</v>
      </c>
    </row>
    <row r="202" spans="1:9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92800</v>
      </c>
      <c r="I202" s="22">
        <v>92800</v>
      </c>
    </row>
    <row r="203" spans="1:9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122374</v>
      </c>
      <c r="F205" s="22">
        <v>0</v>
      </c>
      <c r="G205" s="22">
        <v>0</v>
      </c>
      <c r="H205" s="22">
        <v>0</v>
      </c>
      <c r="I205" s="22">
        <v>122374</v>
      </c>
    </row>
    <row r="206" spans="1:9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221701</v>
      </c>
      <c r="I212" s="22">
        <v>221701</v>
      </c>
    </row>
    <row r="213" spans="1:9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100482</v>
      </c>
      <c r="I218" s="22">
        <v>100482</v>
      </c>
    </row>
    <row r="219" spans="1:9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198937</v>
      </c>
      <c r="I225" s="22">
        <v>198937</v>
      </c>
    </row>
    <row r="226" spans="1:9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0</v>
      </c>
      <c r="G247" s="22">
        <v>229040</v>
      </c>
      <c r="H247" s="22">
        <v>0</v>
      </c>
      <c r="I247" s="22">
        <v>229040</v>
      </c>
    </row>
    <row r="248" spans="1:9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288185</v>
      </c>
      <c r="F250" s="22">
        <v>0</v>
      </c>
      <c r="G250" s="22">
        <v>0</v>
      </c>
      <c r="H250" s="22">
        <v>0</v>
      </c>
      <c r="I250" s="22">
        <v>288185</v>
      </c>
    </row>
    <row r="251" spans="1:9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406713</v>
      </c>
      <c r="I254" s="22">
        <v>406713</v>
      </c>
    </row>
    <row r="255" spans="1:9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88035</v>
      </c>
      <c r="I295" s="22">
        <v>88035</v>
      </c>
    </row>
    <row r="296" spans="1:9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0</v>
      </c>
      <c r="G313" s="22">
        <v>0</v>
      </c>
      <c r="H313" s="22">
        <v>53735</v>
      </c>
      <c r="I313" s="22">
        <v>53735</v>
      </c>
    </row>
    <row r="314" spans="1:9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4D8AD-31A9-40B8-B3A4-EB9D3FEF2654}">
  <dimension ref="A1:I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1242</v>
      </c>
      <c r="D1" s="20" t="s">
        <v>1252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1244</v>
      </c>
      <c r="F2" s="21" t="s">
        <v>1245</v>
      </c>
      <c r="G2" s="21" t="s">
        <v>1246</v>
      </c>
      <c r="H2" s="21" t="s">
        <v>64</v>
      </c>
      <c r="I2" s="21" t="s">
        <v>1234</v>
      </c>
    </row>
    <row r="3" spans="1:9" x14ac:dyDescent="0.25">
      <c r="A3" s="21"/>
      <c r="B3" s="21"/>
      <c r="C3" s="21"/>
      <c r="D3" s="21" t="s">
        <v>89</v>
      </c>
      <c r="E3" s="21" t="s">
        <v>1247</v>
      </c>
      <c r="F3" s="21" t="s">
        <v>1248</v>
      </c>
      <c r="G3" s="21" t="s">
        <v>1249</v>
      </c>
      <c r="H3" s="21" t="s">
        <v>1250</v>
      </c>
      <c r="I3" s="21" t="s">
        <v>1251</v>
      </c>
    </row>
    <row r="4" spans="1: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58662474</v>
      </c>
      <c r="F4" s="22">
        <v>0</v>
      </c>
      <c r="G4" s="22">
        <v>741922</v>
      </c>
      <c r="H4" s="22">
        <v>363605</v>
      </c>
      <c r="I4" s="22">
        <v>59768001</v>
      </c>
    </row>
    <row r="5" spans="1: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35408452</v>
      </c>
      <c r="F5" s="22">
        <v>0</v>
      </c>
      <c r="G5" s="22">
        <v>0</v>
      </c>
      <c r="H5" s="22">
        <v>0</v>
      </c>
      <c r="I5" s="22">
        <v>35408452</v>
      </c>
    </row>
    <row r="6" spans="1: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2186284</v>
      </c>
      <c r="F6" s="22">
        <v>0</v>
      </c>
      <c r="G6" s="22">
        <v>0</v>
      </c>
      <c r="H6" s="22">
        <v>0</v>
      </c>
      <c r="I6" s="22">
        <v>2186284</v>
      </c>
    </row>
    <row r="7" spans="1: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2495527000</v>
      </c>
      <c r="F7" s="22">
        <v>1331000</v>
      </c>
      <c r="G7" s="22">
        <v>0</v>
      </c>
      <c r="H7" s="22">
        <v>466483000</v>
      </c>
      <c r="I7" s="22">
        <v>2963341000</v>
      </c>
    </row>
    <row r="8" spans="1: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21726076</v>
      </c>
      <c r="F8" s="22">
        <v>0</v>
      </c>
      <c r="G8" s="22">
        <v>0</v>
      </c>
      <c r="H8" s="22">
        <v>218090</v>
      </c>
      <c r="I8" s="22">
        <v>21944166</v>
      </c>
    </row>
    <row r="9" spans="1: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221693</v>
      </c>
      <c r="F9" s="22">
        <v>0</v>
      </c>
      <c r="G9" s="22">
        <v>0</v>
      </c>
      <c r="H9" s="22">
        <v>73702</v>
      </c>
      <c r="I9" s="22">
        <v>295395</v>
      </c>
    </row>
    <row r="10" spans="1: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37056777</v>
      </c>
      <c r="F10" s="22">
        <v>0</v>
      </c>
      <c r="G10" s="22">
        <v>0</v>
      </c>
      <c r="H10" s="22">
        <v>10639106</v>
      </c>
      <c r="I10" s="22">
        <v>47695883</v>
      </c>
    </row>
    <row r="11" spans="1: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3721767000</v>
      </c>
      <c r="F11" s="22">
        <v>51521000</v>
      </c>
      <c r="G11" s="22">
        <v>60212000</v>
      </c>
      <c r="H11" s="22">
        <v>463768000</v>
      </c>
      <c r="I11" s="22">
        <v>4297268000</v>
      </c>
    </row>
    <row r="12" spans="1: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19448000</v>
      </c>
      <c r="F12" s="22">
        <v>0</v>
      </c>
      <c r="G12" s="22">
        <v>0</v>
      </c>
      <c r="H12" s="22">
        <v>37000</v>
      </c>
      <c r="I12" s="22">
        <v>19485000</v>
      </c>
    </row>
    <row r="13" spans="1: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96260033</v>
      </c>
      <c r="F13" s="22">
        <v>0</v>
      </c>
      <c r="G13" s="22">
        <v>0</v>
      </c>
      <c r="H13" s="22">
        <v>27731127</v>
      </c>
      <c r="I13" s="22">
        <v>123991160</v>
      </c>
    </row>
    <row r="14" spans="1: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21592774</v>
      </c>
      <c r="F14" s="22">
        <v>0</v>
      </c>
      <c r="G14" s="22">
        <v>0</v>
      </c>
      <c r="H14" s="22">
        <v>0</v>
      </c>
      <c r="I14" s="22">
        <v>21592774</v>
      </c>
    </row>
    <row r="15" spans="1: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82225254</v>
      </c>
      <c r="F15" s="22">
        <v>0</v>
      </c>
      <c r="G15" s="22">
        <v>0</v>
      </c>
      <c r="H15" s="22">
        <v>383021</v>
      </c>
      <c r="I15" s="22">
        <v>82608275</v>
      </c>
    </row>
    <row r="16" spans="1: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163508000</v>
      </c>
      <c r="F16" s="22">
        <v>0</v>
      </c>
      <c r="G16" s="22">
        <v>0</v>
      </c>
      <c r="H16" s="22">
        <v>3023000</v>
      </c>
      <c r="I16" s="22">
        <v>166531000</v>
      </c>
    </row>
    <row r="17" spans="1: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62405169</v>
      </c>
      <c r="F17" s="22">
        <v>0</v>
      </c>
      <c r="G17" s="22">
        <v>0</v>
      </c>
      <c r="H17" s="22">
        <v>0</v>
      </c>
      <c r="I17" s="22">
        <v>62405169</v>
      </c>
    </row>
    <row r="18" spans="1: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343118000</v>
      </c>
      <c r="F18" s="22">
        <v>0</v>
      </c>
      <c r="G18" s="22">
        <v>0</v>
      </c>
      <c r="H18" s="22">
        <v>20000000</v>
      </c>
      <c r="I18" s="22">
        <v>363118000</v>
      </c>
    </row>
    <row r="19" spans="1: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254484607</v>
      </c>
      <c r="F19" s="22">
        <v>0</v>
      </c>
      <c r="G19" s="22">
        <v>0</v>
      </c>
      <c r="H19" s="22">
        <v>0</v>
      </c>
      <c r="I19" s="22">
        <v>254484607</v>
      </c>
    </row>
    <row r="20" spans="1: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13451849</v>
      </c>
      <c r="F20" s="22">
        <v>0</v>
      </c>
      <c r="G20" s="22">
        <v>0</v>
      </c>
      <c r="H20" s="22">
        <v>63973412</v>
      </c>
      <c r="I20" s="22">
        <v>77425261</v>
      </c>
    </row>
    <row r="21" spans="1:9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97628505</v>
      </c>
      <c r="F21" s="22">
        <v>0</v>
      </c>
      <c r="G21" s="22">
        <v>0</v>
      </c>
      <c r="H21" s="22">
        <v>0</v>
      </c>
      <c r="I21" s="22">
        <v>97628505</v>
      </c>
    </row>
    <row r="22" spans="1:9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10219261</v>
      </c>
      <c r="F22" s="22">
        <v>0</v>
      </c>
      <c r="G22" s="22">
        <v>0</v>
      </c>
      <c r="H22" s="22">
        <v>0</v>
      </c>
      <c r="I22" s="22">
        <v>10219261</v>
      </c>
    </row>
    <row r="23" spans="1:9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14315209</v>
      </c>
      <c r="I23" s="22">
        <v>14315209</v>
      </c>
    </row>
    <row r="24" spans="1:9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23526132</v>
      </c>
      <c r="F24" s="22">
        <v>0</v>
      </c>
      <c r="G24" s="22">
        <v>0</v>
      </c>
      <c r="H24" s="22">
        <v>28881</v>
      </c>
      <c r="I24" s="22">
        <v>23555013</v>
      </c>
    </row>
    <row r="25" spans="1:9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30130670</v>
      </c>
      <c r="F25" s="22">
        <v>0</v>
      </c>
      <c r="G25" s="22">
        <v>0</v>
      </c>
      <c r="H25" s="22">
        <v>0</v>
      </c>
      <c r="I25" s="22">
        <v>30130670</v>
      </c>
    </row>
    <row r="26" spans="1:9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16176394</v>
      </c>
      <c r="F26" s="22">
        <v>0</v>
      </c>
      <c r="G26" s="22">
        <v>0</v>
      </c>
      <c r="H26" s="22">
        <v>0</v>
      </c>
      <c r="I26" s="22">
        <v>16176394</v>
      </c>
    </row>
    <row r="27" spans="1:9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111399509</v>
      </c>
      <c r="F27" s="22">
        <v>0</v>
      </c>
      <c r="G27" s="22">
        <v>0</v>
      </c>
      <c r="H27" s="22">
        <v>0</v>
      </c>
      <c r="I27" s="22">
        <v>111399509</v>
      </c>
    </row>
    <row r="28" spans="1:9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0</v>
      </c>
      <c r="F28" s="22">
        <v>0</v>
      </c>
      <c r="G28" s="22">
        <v>28676031</v>
      </c>
      <c r="H28" s="22">
        <v>0</v>
      </c>
      <c r="I28" s="22">
        <v>28676031</v>
      </c>
    </row>
    <row r="29" spans="1:9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2275928</v>
      </c>
      <c r="F32" s="22">
        <v>0</v>
      </c>
      <c r="G32" s="22">
        <v>0</v>
      </c>
      <c r="H32" s="22">
        <v>0</v>
      </c>
      <c r="I32" s="22">
        <v>2275928</v>
      </c>
    </row>
    <row r="33" spans="1:9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421922</v>
      </c>
      <c r="F33" s="22">
        <v>0</v>
      </c>
      <c r="G33" s="22">
        <v>0</v>
      </c>
      <c r="H33" s="22">
        <v>0</v>
      </c>
      <c r="I33" s="22">
        <v>421922</v>
      </c>
    </row>
    <row r="34" spans="1:9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636064</v>
      </c>
      <c r="F34" s="22">
        <v>0</v>
      </c>
      <c r="G34" s="22">
        <v>0</v>
      </c>
      <c r="H34" s="22">
        <v>0</v>
      </c>
      <c r="I34" s="22">
        <v>636064</v>
      </c>
    </row>
    <row r="35" spans="1:9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8652657</v>
      </c>
      <c r="F36" s="22">
        <v>0</v>
      </c>
      <c r="G36" s="22">
        <v>0</v>
      </c>
      <c r="H36" s="22">
        <v>0</v>
      </c>
      <c r="I36" s="22">
        <v>8652657</v>
      </c>
    </row>
    <row r="37" spans="1:9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4663174</v>
      </c>
      <c r="F37" s="22">
        <v>0</v>
      </c>
      <c r="G37" s="22">
        <v>0</v>
      </c>
      <c r="H37" s="22">
        <v>148434</v>
      </c>
      <c r="I37" s="22">
        <v>4811608</v>
      </c>
    </row>
    <row r="38" spans="1:9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2571036</v>
      </c>
      <c r="F38" s="22">
        <v>0</v>
      </c>
      <c r="G38" s="22">
        <v>0</v>
      </c>
      <c r="H38" s="22">
        <v>393911</v>
      </c>
      <c r="I38" s="22">
        <v>2964947</v>
      </c>
    </row>
    <row r="39" spans="1:9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758747</v>
      </c>
      <c r="F39" s="22">
        <v>0</v>
      </c>
      <c r="G39" s="22">
        <v>0</v>
      </c>
      <c r="H39" s="22">
        <v>1000000</v>
      </c>
      <c r="I39" s="22">
        <v>1758747</v>
      </c>
    </row>
    <row r="40" spans="1:9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4570018</v>
      </c>
      <c r="F42" s="22">
        <v>0</v>
      </c>
      <c r="G42" s="22">
        <v>0</v>
      </c>
      <c r="H42" s="22">
        <v>0</v>
      </c>
      <c r="I42" s="22">
        <v>4570018</v>
      </c>
    </row>
    <row r="43" spans="1:9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43269</v>
      </c>
      <c r="I44" s="22">
        <v>43269</v>
      </c>
    </row>
    <row r="45" spans="1:9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9874226</v>
      </c>
      <c r="F45" s="22">
        <v>0</v>
      </c>
      <c r="G45" s="22">
        <v>0</v>
      </c>
      <c r="H45" s="22">
        <v>0</v>
      </c>
      <c r="I45" s="22">
        <v>9874226</v>
      </c>
    </row>
    <row r="46" spans="1:9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5429005</v>
      </c>
      <c r="F46" s="22">
        <v>0</v>
      </c>
      <c r="G46" s="22">
        <v>0</v>
      </c>
      <c r="H46" s="22">
        <v>0</v>
      </c>
      <c r="I46" s="22">
        <v>5429005</v>
      </c>
    </row>
    <row r="47" spans="1:9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24711573</v>
      </c>
      <c r="F47" s="22">
        <v>0</v>
      </c>
      <c r="G47" s="22">
        <v>0</v>
      </c>
      <c r="H47" s="22">
        <v>0</v>
      </c>
      <c r="I47" s="22">
        <v>24711573</v>
      </c>
    </row>
    <row r="48" spans="1:9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1058372</v>
      </c>
      <c r="F48" s="22">
        <v>0</v>
      </c>
      <c r="G48" s="22">
        <v>0</v>
      </c>
      <c r="H48" s="22">
        <v>0</v>
      </c>
      <c r="I48" s="22">
        <v>1058372</v>
      </c>
    </row>
    <row r="49" spans="1:9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3993863</v>
      </c>
      <c r="F50" s="22">
        <v>0</v>
      </c>
      <c r="G50" s="22">
        <v>0</v>
      </c>
      <c r="H50" s="22">
        <v>128274</v>
      </c>
      <c r="I50" s="22">
        <v>4122137</v>
      </c>
    </row>
    <row r="51" spans="1:9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4118116</v>
      </c>
      <c r="F52" s="22">
        <v>0</v>
      </c>
      <c r="G52" s="22">
        <v>0</v>
      </c>
      <c r="H52" s="22">
        <v>0</v>
      </c>
      <c r="I52" s="22">
        <v>4118116</v>
      </c>
    </row>
    <row r="53" spans="1:9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31334005</v>
      </c>
      <c r="F53" s="22">
        <v>0</v>
      </c>
      <c r="G53" s="22">
        <v>0</v>
      </c>
      <c r="H53" s="22">
        <v>0</v>
      </c>
      <c r="I53" s="22">
        <v>31334005</v>
      </c>
    </row>
    <row r="54" spans="1:9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12545016</v>
      </c>
      <c r="F55" s="22">
        <v>0</v>
      </c>
      <c r="G55" s="22">
        <v>0</v>
      </c>
      <c r="H55" s="22">
        <v>6000000</v>
      </c>
      <c r="I55" s="22">
        <v>18545016</v>
      </c>
    </row>
    <row r="56" spans="1:9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6536600</v>
      </c>
      <c r="F57" s="22">
        <v>0</v>
      </c>
      <c r="G57" s="22">
        <v>0</v>
      </c>
      <c r="H57" s="22">
        <v>0</v>
      </c>
      <c r="I57" s="22">
        <v>6536600</v>
      </c>
    </row>
    <row r="58" spans="1:9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2875979</v>
      </c>
      <c r="F58" s="22">
        <v>0</v>
      </c>
      <c r="G58" s="22">
        <v>0</v>
      </c>
      <c r="H58" s="22">
        <v>0</v>
      </c>
      <c r="I58" s="22">
        <v>2875979</v>
      </c>
    </row>
    <row r="59" spans="1:9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16632179</v>
      </c>
      <c r="I59" s="22">
        <v>16632179</v>
      </c>
    </row>
    <row r="60" spans="1:9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1284954</v>
      </c>
      <c r="F60" s="22">
        <v>0</v>
      </c>
      <c r="G60" s="22">
        <v>0</v>
      </c>
      <c r="H60" s="22">
        <v>0</v>
      </c>
      <c r="I60" s="22">
        <v>1284954</v>
      </c>
    </row>
    <row r="61" spans="1:9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38985620</v>
      </c>
      <c r="F61" s="22">
        <v>0</v>
      </c>
      <c r="G61" s="22">
        <v>0</v>
      </c>
      <c r="H61" s="22">
        <v>0</v>
      </c>
      <c r="I61" s="22">
        <v>38985620</v>
      </c>
    </row>
    <row r="62" spans="1:9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39792932</v>
      </c>
      <c r="F63" s="22">
        <v>0</v>
      </c>
      <c r="G63" s="22">
        <v>0</v>
      </c>
      <c r="H63" s="22">
        <v>5195186</v>
      </c>
      <c r="I63" s="22">
        <v>44988118</v>
      </c>
    </row>
    <row r="64" spans="1:9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1148377</v>
      </c>
      <c r="F65" s="22">
        <v>0</v>
      </c>
      <c r="G65" s="22">
        <v>0</v>
      </c>
      <c r="H65" s="22">
        <v>0</v>
      </c>
      <c r="I65" s="22">
        <v>1148377</v>
      </c>
    </row>
    <row r="66" spans="1:9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21105098</v>
      </c>
      <c r="F69" s="22">
        <v>0</v>
      </c>
      <c r="G69" s="22">
        <v>0</v>
      </c>
      <c r="H69" s="22">
        <v>0</v>
      </c>
      <c r="I69" s="22">
        <v>21105098</v>
      </c>
    </row>
    <row r="70" spans="1:9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11068889</v>
      </c>
      <c r="F70" s="22">
        <v>0</v>
      </c>
      <c r="G70" s="22">
        <v>0</v>
      </c>
      <c r="H70" s="22">
        <v>38727081</v>
      </c>
      <c r="I70" s="22">
        <v>49795970</v>
      </c>
    </row>
    <row r="71" spans="1:9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543219</v>
      </c>
      <c r="F73" s="22">
        <v>0</v>
      </c>
      <c r="G73" s="22">
        <v>0</v>
      </c>
      <c r="H73" s="22">
        <v>102955</v>
      </c>
      <c r="I73" s="22">
        <v>646174</v>
      </c>
    </row>
    <row r="74" spans="1:9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4831533</v>
      </c>
      <c r="F75" s="22">
        <v>0</v>
      </c>
      <c r="G75" s="22">
        <v>0</v>
      </c>
      <c r="H75" s="22">
        <v>0</v>
      </c>
      <c r="I75" s="22">
        <v>4831533</v>
      </c>
    </row>
    <row r="76" spans="1:9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183563</v>
      </c>
      <c r="F76" s="22">
        <v>0</v>
      </c>
      <c r="G76" s="22">
        <v>0</v>
      </c>
      <c r="H76" s="22">
        <v>182757</v>
      </c>
      <c r="I76" s="22">
        <v>366320</v>
      </c>
    </row>
    <row r="77" spans="1:9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2617060</v>
      </c>
      <c r="F77" s="22">
        <v>0</v>
      </c>
      <c r="G77" s="22">
        <v>0</v>
      </c>
      <c r="H77" s="22">
        <v>0</v>
      </c>
      <c r="I77" s="22">
        <v>2617060</v>
      </c>
    </row>
    <row r="78" spans="1:9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16254100</v>
      </c>
      <c r="F78" s="22">
        <v>0</v>
      </c>
      <c r="G78" s="22">
        <v>0</v>
      </c>
      <c r="H78" s="22">
        <v>13965831</v>
      </c>
      <c r="I78" s="22">
        <v>30219931</v>
      </c>
    </row>
    <row r="79" spans="1:9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268621</v>
      </c>
      <c r="F79" s="22">
        <v>0</v>
      </c>
      <c r="G79" s="22">
        <v>0</v>
      </c>
      <c r="H79" s="22">
        <v>0</v>
      </c>
      <c r="I79" s="22">
        <v>268621</v>
      </c>
    </row>
    <row r="80" spans="1:9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1667156</v>
      </c>
      <c r="F82" s="22">
        <v>0</v>
      </c>
      <c r="G82" s="22">
        <v>0</v>
      </c>
      <c r="H82" s="22">
        <v>0</v>
      </c>
      <c r="I82" s="22">
        <v>1667156</v>
      </c>
    </row>
    <row r="83" spans="1:9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2163863</v>
      </c>
      <c r="F86" s="22">
        <v>0</v>
      </c>
      <c r="G86" s="22">
        <v>0</v>
      </c>
      <c r="H86" s="22">
        <v>0</v>
      </c>
      <c r="I86" s="22">
        <v>2163863</v>
      </c>
    </row>
    <row r="87" spans="1:9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4158971</v>
      </c>
      <c r="F87" s="22">
        <v>0</v>
      </c>
      <c r="G87" s="22">
        <v>0</v>
      </c>
      <c r="H87" s="22">
        <v>0</v>
      </c>
      <c r="I87" s="22">
        <v>4158971</v>
      </c>
    </row>
    <row r="88" spans="1:9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119924</v>
      </c>
      <c r="F88" s="22">
        <v>0</v>
      </c>
      <c r="G88" s="22">
        <v>0</v>
      </c>
      <c r="H88" s="22">
        <v>0</v>
      </c>
      <c r="I88" s="22">
        <v>119924</v>
      </c>
    </row>
    <row r="89" spans="1:9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198860</v>
      </c>
      <c r="F89" s="22">
        <v>0</v>
      </c>
      <c r="G89" s="22">
        <v>0</v>
      </c>
      <c r="H89" s="22">
        <v>0</v>
      </c>
      <c r="I89" s="22">
        <v>198860</v>
      </c>
    </row>
    <row r="90" spans="1:9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7067503</v>
      </c>
      <c r="F90" s="22">
        <v>0</v>
      </c>
      <c r="G90" s="22">
        <v>0</v>
      </c>
      <c r="H90" s="22">
        <v>0</v>
      </c>
      <c r="I90" s="22">
        <v>7067503</v>
      </c>
    </row>
    <row r="91" spans="1:9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1166941</v>
      </c>
      <c r="F91" s="22">
        <v>0</v>
      </c>
      <c r="G91" s="22">
        <v>0</v>
      </c>
      <c r="H91" s="22">
        <v>0</v>
      </c>
      <c r="I91" s="22">
        <v>1166941</v>
      </c>
    </row>
    <row r="92" spans="1:9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5305926</v>
      </c>
      <c r="F92" s="22">
        <v>0</v>
      </c>
      <c r="G92" s="22">
        <v>0</v>
      </c>
      <c r="H92" s="22">
        <v>0</v>
      </c>
      <c r="I92" s="22">
        <v>5305926</v>
      </c>
    </row>
    <row r="93" spans="1:9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13065296</v>
      </c>
      <c r="F93" s="22">
        <v>0</v>
      </c>
      <c r="G93" s="22">
        <v>0</v>
      </c>
      <c r="H93" s="22">
        <v>1397657</v>
      </c>
      <c r="I93" s="22">
        <v>14462952</v>
      </c>
    </row>
    <row r="94" spans="1:9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3715819</v>
      </c>
      <c r="F94" s="22">
        <v>0</v>
      </c>
      <c r="G94" s="22">
        <v>0</v>
      </c>
      <c r="H94" s="22">
        <v>0</v>
      </c>
      <c r="I94" s="22">
        <v>3715819</v>
      </c>
    </row>
    <row r="95" spans="1:9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6157210</v>
      </c>
      <c r="F97" s="22">
        <v>0</v>
      </c>
      <c r="G97" s="22">
        <v>0</v>
      </c>
      <c r="H97" s="22">
        <v>0</v>
      </c>
      <c r="I97" s="22">
        <v>6157210</v>
      </c>
    </row>
    <row r="98" spans="1:9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18128829</v>
      </c>
      <c r="F99" s="22">
        <v>0</v>
      </c>
      <c r="G99" s="22">
        <v>0</v>
      </c>
      <c r="H99" s="22">
        <v>0</v>
      </c>
      <c r="I99" s="22">
        <v>18128829</v>
      </c>
    </row>
    <row r="100" spans="1:9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1705799</v>
      </c>
      <c r="F100" s="22">
        <v>0</v>
      </c>
      <c r="G100" s="22">
        <v>0</v>
      </c>
      <c r="H100" s="22">
        <v>0</v>
      </c>
      <c r="I100" s="22">
        <v>1705799</v>
      </c>
    </row>
    <row r="101" spans="1:9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11270989</v>
      </c>
      <c r="F101" s="22">
        <v>0</v>
      </c>
      <c r="G101" s="22">
        <v>0</v>
      </c>
      <c r="H101" s="22">
        <v>0</v>
      </c>
      <c r="I101" s="22">
        <v>11270989</v>
      </c>
    </row>
    <row r="102" spans="1:9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2583274</v>
      </c>
      <c r="F102" s="22">
        <v>0</v>
      </c>
      <c r="G102" s="22">
        <v>0</v>
      </c>
      <c r="H102" s="22">
        <v>19366</v>
      </c>
      <c r="I102" s="22">
        <v>2602640</v>
      </c>
    </row>
    <row r="103" spans="1:9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316653</v>
      </c>
      <c r="F103" s="22">
        <v>0</v>
      </c>
      <c r="G103" s="22">
        <v>0</v>
      </c>
      <c r="H103" s="22">
        <v>0</v>
      </c>
      <c r="I103" s="22">
        <v>316653</v>
      </c>
    </row>
    <row r="104" spans="1:9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1142041</v>
      </c>
      <c r="F104" s="22">
        <v>0</v>
      </c>
      <c r="G104" s="22">
        <v>0</v>
      </c>
      <c r="H104" s="22">
        <v>0</v>
      </c>
      <c r="I104" s="22">
        <v>1142041</v>
      </c>
    </row>
    <row r="105" spans="1:9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3174015</v>
      </c>
      <c r="F105" s="22">
        <v>0</v>
      </c>
      <c r="G105" s="22">
        <v>0</v>
      </c>
      <c r="H105" s="22">
        <v>177895</v>
      </c>
      <c r="I105" s="22">
        <v>3351910</v>
      </c>
    </row>
    <row r="106" spans="1:9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60594146</v>
      </c>
      <c r="F106" s="22">
        <v>0</v>
      </c>
      <c r="G106" s="22">
        <v>0</v>
      </c>
      <c r="H106" s="22">
        <v>0</v>
      </c>
      <c r="I106" s="22">
        <v>60594146</v>
      </c>
    </row>
    <row r="107" spans="1:9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2114812</v>
      </c>
      <c r="I107" s="22">
        <v>2114812</v>
      </c>
    </row>
    <row r="108" spans="1:9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1357384</v>
      </c>
      <c r="F108" s="22">
        <v>0</v>
      </c>
      <c r="G108" s="22">
        <v>0</v>
      </c>
      <c r="H108" s="22">
        <v>1228026</v>
      </c>
      <c r="I108" s="22">
        <v>2585410</v>
      </c>
    </row>
    <row r="109" spans="1:9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1328322</v>
      </c>
      <c r="F109" s="22">
        <v>0</v>
      </c>
      <c r="G109" s="22">
        <v>160000</v>
      </c>
      <c r="H109" s="22">
        <v>0</v>
      </c>
      <c r="I109" s="22">
        <v>1488322</v>
      </c>
    </row>
    <row r="110" spans="1:9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4733009</v>
      </c>
      <c r="F110" s="22">
        <v>0</v>
      </c>
      <c r="G110" s="22">
        <v>0</v>
      </c>
      <c r="H110" s="22">
        <v>0</v>
      </c>
      <c r="I110" s="22">
        <v>4733009</v>
      </c>
    </row>
    <row r="111" spans="1:9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15509115</v>
      </c>
      <c r="F111" s="22">
        <v>0</v>
      </c>
      <c r="G111" s="22">
        <v>0</v>
      </c>
      <c r="H111" s="22">
        <v>0</v>
      </c>
      <c r="I111" s="22">
        <v>15509115</v>
      </c>
    </row>
    <row r="112" spans="1:9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1811236</v>
      </c>
      <c r="F112" s="22">
        <v>0</v>
      </c>
      <c r="G112" s="22">
        <v>0</v>
      </c>
      <c r="H112" s="22">
        <v>0</v>
      </c>
      <c r="I112" s="22">
        <v>1811236</v>
      </c>
    </row>
    <row r="113" spans="1:9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42367506</v>
      </c>
      <c r="F113" s="22">
        <v>0</v>
      </c>
      <c r="G113" s="22">
        <v>0</v>
      </c>
      <c r="H113" s="22">
        <v>5802798</v>
      </c>
      <c r="I113" s="22">
        <v>48170304</v>
      </c>
    </row>
    <row r="114" spans="1:9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320000</v>
      </c>
      <c r="F114" s="22">
        <v>0</v>
      </c>
      <c r="G114" s="22">
        <v>0</v>
      </c>
      <c r="H114" s="22">
        <v>0</v>
      </c>
      <c r="I114" s="22">
        <v>320000</v>
      </c>
    </row>
    <row r="115" spans="1:9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6733100</v>
      </c>
      <c r="F115" s="22">
        <v>0</v>
      </c>
      <c r="G115" s="22">
        <v>0</v>
      </c>
      <c r="H115" s="22">
        <v>0</v>
      </c>
      <c r="I115" s="22">
        <v>6733100</v>
      </c>
    </row>
    <row r="116" spans="1:9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1708508</v>
      </c>
      <c r="F116" s="22">
        <v>0</v>
      </c>
      <c r="G116" s="22">
        <v>0</v>
      </c>
      <c r="H116" s="22">
        <v>0</v>
      </c>
      <c r="I116" s="22">
        <v>1708508</v>
      </c>
    </row>
    <row r="117" spans="1:9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22546976</v>
      </c>
      <c r="F117" s="22">
        <v>0</v>
      </c>
      <c r="G117" s="22">
        <v>0</v>
      </c>
      <c r="H117" s="22">
        <v>41534</v>
      </c>
      <c r="I117" s="22">
        <v>22588510</v>
      </c>
    </row>
    <row r="118" spans="1:9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1224313</v>
      </c>
      <c r="F118" s="22">
        <v>0</v>
      </c>
      <c r="G118" s="22">
        <v>0</v>
      </c>
      <c r="H118" s="22">
        <v>0</v>
      </c>
      <c r="I118" s="22">
        <v>1224313</v>
      </c>
    </row>
    <row r="119" spans="1:9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1083062</v>
      </c>
      <c r="F119" s="22">
        <v>0</v>
      </c>
      <c r="G119" s="22">
        <v>373627</v>
      </c>
      <c r="H119" s="22">
        <v>48213</v>
      </c>
      <c r="I119" s="22">
        <v>1504902</v>
      </c>
    </row>
    <row r="120" spans="1:9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7171947</v>
      </c>
      <c r="F120" s="22">
        <v>0</v>
      </c>
      <c r="G120" s="22">
        <v>0</v>
      </c>
      <c r="H120" s="22">
        <v>4626631</v>
      </c>
      <c r="I120" s="22">
        <v>11798578</v>
      </c>
    </row>
    <row r="121" spans="1:9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4809667</v>
      </c>
      <c r="F121" s="22">
        <v>0</v>
      </c>
      <c r="G121" s="22">
        <v>0</v>
      </c>
      <c r="H121" s="22">
        <v>0</v>
      </c>
      <c r="I121" s="22">
        <v>4809667</v>
      </c>
    </row>
    <row r="122" spans="1:9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34285</v>
      </c>
      <c r="F122" s="22">
        <v>0</v>
      </c>
      <c r="G122" s="22">
        <v>0</v>
      </c>
      <c r="H122" s="22">
        <v>769701</v>
      </c>
      <c r="I122" s="22">
        <v>803986</v>
      </c>
    </row>
    <row r="123" spans="1:9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8363985</v>
      </c>
      <c r="F123" s="22">
        <v>0</v>
      </c>
      <c r="G123" s="22">
        <v>0</v>
      </c>
      <c r="H123" s="22">
        <v>785611</v>
      </c>
      <c r="I123" s="22">
        <v>9149596</v>
      </c>
    </row>
    <row r="124" spans="1:9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236549</v>
      </c>
      <c r="F124" s="22">
        <v>0</v>
      </c>
      <c r="G124" s="22">
        <v>250000</v>
      </c>
      <c r="H124" s="22">
        <v>0</v>
      </c>
      <c r="I124" s="22">
        <v>486549</v>
      </c>
    </row>
    <row r="125" spans="1:9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37127</v>
      </c>
      <c r="F126" s="22">
        <v>0</v>
      </c>
      <c r="G126" s="22">
        <v>0</v>
      </c>
      <c r="H126" s="22">
        <v>0</v>
      </c>
      <c r="I126" s="22">
        <v>37127</v>
      </c>
    </row>
    <row r="127" spans="1:9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4528142</v>
      </c>
      <c r="F127" s="22">
        <v>0</v>
      </c>
      <c r="G127" s="22">
        <v>0</v>
      </c>
      <c r="H127" s="22">
        <v>0</v>
      </c>
      <c r="I127" s="22">
        <v>4528142</v>
      </c>
    </row>
    <row r="128" spans="1:9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378820</v>
      </c>
      <c r="F128" s="22">
        <v>0</v>
      </c>
      <c r="G128" s="22">
        <v>0</v>
      </c>
      <c r="H128" s="22">
        <v>10369779</v>
      </c>
      <c r="I128" s="22">
        <v>10748599</v>
      </c>
    </row>
    <row r="129" spans="1:9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7171591</v>
      </c>
      <c r="F129" s="22">
        <v>0</v>
      </c>
      <c r="G129" s="22">
        <v>0</v>
      </c>
      <c r="H129" s="22">
        <v>922185</v>
      </c>
      <c r="I129" s="22">
        <v>8093776</v>
      </c>
    </row>
    <row r="130" spans="1:9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351971</v>
      </c>
      <c r="F130" s="22">
        <v>0</v>
      </c>
      <c r="G130" s="22">
        <v>0</v>
      </c>
      <c r="H130" s="22">
        <v>197552</v>
      </c>
      <c r="I130" s="22">
        <v>549523</v>
      </c>
    </row>
    <row r="131" spans="1:9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905658</v>
      </c>
      <c r="I133" s="22">
        <v>905658</v>
      </c>
    </row>
    <row r="134" spans="1:9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3500816</v>
      </c>
      <c r="F134" s="22">
        <v>0</v>
      </c>
      <c r="G134" s="22">
        <v>0</v>
      </c>
      <c r="H134" s="22">
        <v>0</v>
      </c>
      <c r="I134" s="22">
        <v>3500816</v>
      </c>
    </row>
    <row r="135" spans="1:9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2815446</v>
      </c>
      <c r="F135" s="22">
        <v>12009</v>
      </c>
      <c r="G135" s="22">
        <v>0</v>
      </c>
      <c r="H135" s="22">
        <v>0</v>
      </c>
      <c r="I135" s="22">
        <v>2827455</v>
      </c>
    </row>
    <row r="136" spans="1:9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5063581</v>
      </c>
      <c r="F136" s="22">
        <v>0</v>
      </c>
      <c r="G136" s="22">
        <v>0</v>
      </c>
      <c r="H136" s="22">
        <v>0</v>
      </c>
      <c r="I136" s="22">
        <v>5063581</v>
      </c>
    </row>
    <row r="137" spans="1:9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15865</v>
      </c>
      <c r="F137" s="22">
        <v>0</v>
      </c>
      <c r="G137" s="22">
        <v>0</v>
      </c>
      <c r="H137" s="22">
        <v>95874</v>
      </c>
      <c r="I137" s="22">
        <v>111739</v>
      </c>
    </row>
    <row r="138" spans="1:9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2118556</v>
      </c>
      <c r="F138" s="22">
        <v>0</v>
      </c>
      <c r="G138" s="22">
        <v>0</v>
      </c>
      <c r="H138" s="22">
        <v>0</v>
      </c>
      <c r="I138" s="22">
        <v>2118556</v>
      </c>
    </row>
    <row r="139" spans="1:9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730584</v>
      </c>
      <c r="F140" s="22">
        <v>0</v>
      </c>
      <c r="G140" s="22">
        <v>0</v>
      </c>
      <c r="H140" s="22">
        <v>0</v>
      </c>
      <c r="I140" s="22">
        <v>730584</v>
      </c>
    </row>
    <row r="141" spans="1:9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969363</v>
      </c>
      <c r="F141" s="22">
        <v>0</v>
      </c>
      <c r="G141" s="22">
        <v>0</v>
      </c>
      <c r="H141" s="22">
        <v>54036</v>
      </c>
      <c r="I141" s="22">
        <v>1023399</v>
      </c>
    </row>
    <row r="142" spans="1:9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3401804</v>
      </c>
      <c r="F142" s="22">
        <v>0</v>
      </c>
      <c r="G142" s="22">
        <v>0</v>
      </c>
      <c r="H142" s="22">
        <v>0</v>
      </c>
      <c r="I142" s="22">
        <v>3401804</v>
      </c>
    </row>
    <row r="143" spans="1:9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1338392</v>
      </c>
      <c r="F145" s="22">
        <v>0</v>
      </c>
      <c r="G145" s="22">
        <v>0</v>
      </c>
      <c r="H145" s="22">
        <v>0</v>
      </c>
      <c r="I145" s="22">
        <v>1338392</v>
      </c>
    </row>
    <row r="146" spans="1:9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16141520</v>
      </c>
      <c r="F146" s="22">
        <v>0</v>
      </c>
      <c r="G146" s="22">
        <v>0</v>
      </c>
      <c r="H146" s="22">
        <v>0</v>
      </c>
      <c r="I146" s="22">
        <v>16141520</v>
      </c>
    </row>
    <row r="147" spans="1:9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1295467</v>
      </c>
      <c r="F147" s="22">
        <v>0</v>
      </c>
      <c r="G147" s="22">
        <v>0</v>
      </c>
      <c r="H147" s="22">
        <v>0</v>
      </c>
      <c r="I147" s="22">
        <v>1295467</v>
      </c>
    </row>
    <row r="148" spans="1:9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277769</v>
      </c>
      <c r="F148" s="22">
        <v>0</v>
      </c>
      <c r="G148" s="22">
        <v>0</v>
      </c>
      <c r="H148" s="22">
        <v>0</v>
      </c>
      <c r="I148" s="22">
        <v>277769</v>
      </c>
    </row>
    <row r="149" spans="1:9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129542</v>
      </c>
      <c r="F149" s="22">
        <v>0</v>
      </c>
      <c r="G149" s="22">
        <v>0</v>
      </c>
      <c r="H149" s="22">
        <v>0</v>
      </c>
      <c r="I149" s="22">
        <v>129542</v>
      </c>
    </row>
    <row r="150" spans="1:9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20596912</v>
      </c>
      <c r="F150" s="22">
        <v>0</v>
      </c>
      <c r="G150" s="22">
        <v>0</v>
      </c>
      <c r="H150" s="22">
        <v>0</v>
      </c>
      <c r="I150" s="22">
        <v>20596912</v>
      </c>
    </row>
    <row r="151" spans="1:9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17934613</v>
      </c>
      <c r="F151" s="22">
        <v>0</v>
      </c>
      <c r="G151" s="22">
        <v>0</v>
      </c>
      <c r="H151" s="22">
        <v>0</v>
      </c>
      <c r="I151" s="22">
        <v>17934613</v>
      </c>
    </row>
    <row r="152" spans="1:9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1117644</v>
      </c>
      <c r="F152" s="22">
        <v>0</v>
      </c>
      <c r="G152" s="22">
        <v>0</v>
      </c>
      <c r="H152" s="22">
        <v>0</v>
      </c>
      <c r="I152" s="22">
        <v>1117644</v>
      </c>
    </row>
    <row r="153" spans="1:9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3718644</v>
      </c>
      <c r="F153" s="22">
        <v>0</v>
      </c>
      <c r="G153" s="22">
        <v>0</v>
      </c>
      <c r="H153" s="22">
        <v>0</v>
      </c>
      <c r="I153" s="22">
        <v>3718644</v>
      </c>
    </row>
    <row r="154" spans="1:9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20008256</v>
      </c>
      <c r="F154" s="22">
        <v>0</v>
      </c>
      <c r="G154" s="22">
        <v>0</v>
      </c>
      <c r="H154" s="22">
        <v>657119</v>
      </c>
      <c r="I154" s="22">
        <v>20665375</v>
      </c>
    </row>
    <row r="155" spans="1:9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1856545</v>
      </c>
      <c r="F155" s="22">
        <v>0</v>
      </c>
      <c r="G155" s="22">
        <v>0</v>
      </c>
      <c r="H155" s="22">
        <v>292360</v>
      </c>
      <c r="I155" s="22">
        <v>2148905</v>
      </c>
    </row>
    <row r="156" spans="1:9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1418885</v>
      </c>
      <c r="F156" s="22">
        <v>0</v>
      </c>
      <c r="G156" s="22">
        <v>0</v>
      </c>
      <c r="H156" s="22">
        <v>0</v>
      </c>
      <c r="I156" s="22">
        <v>1418885</v>
      </c>
    </row>
    <row r="157" spans="1:9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1367178</v>
      </c>
      <c r="F157" s="22">
        <v>0</v>
      </c>
      <c r="G157" s="22">
        <v>0</v>
      </c>
      <c r="H157" s="22">
        <v>1716667</v>
      </c>
      <c r="I157" s="22">
        <v>3083845</v>
      </c>
    </row>
    <row r="158" spans="1:9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17592055</v>
      </c>
      <c r="F158" s="22">
        <v>0</v>
      </c>
      <c r="G158" s="22">
        <v>0</v>
      </c>
      <c r="H158" s="22">
        <v>7807717</v>
      </c>
      <c r="I158" s="22">
        <v>25399772</v>
      </c>
    </row>
    <row r="159" spans="1:9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236337</v>
      </c>
      <c r="I159" s="22">
        <v>236337</v>
      </c>
    </row>
    <row r="160" spans="1:9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308847</v>
      </c>
      <c r="F160" s="22">
        <v>0</v>
      </c>
      <c r="G160" s="22">
        <v>0</v>
      </c>
      <c r="H160" s="22">
        <v>0</v>
      </c>
      <c r="I160" s="22">
        <v>308847</v>
      </c>
    </row>
    <row r="161" spans="1:9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5697150</v>
      </c>
      <c r="F161" s="22">
        <v>0</v>
      </c>
      <c r="G161" s="22">
        <v>0</v>
      </c>
      <c r="H161" s="22">
        <v>1097812</v>
      </c>
      <c r="I161" s="22">
        <v>6794962</v>
      </c>
    </row>
    <row r="162" spans="1:9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3837109</v>
      </c>
      <c r="F162" s="22">
        <v>0</v>
      </c>
      <c r="G162" s="22">
        <v>0</v>
      </c>
      <c r="H162" s="22">
        <v>0</v>
      </c>
      <c r="I162" s="22">
        <v>3837109</v>
      </c>
    </row>
    <row r="163" spans="1:9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3608622</v>
      </c>
      <c r="F163" s="22">
        <v>0</v>
      </c>
      <c r="G163" s="22">
        <v>0</v>
      </c>
      <c r="H163" s="22">
        <v>0</v>
      </c>
      <c r="I163" s="22">
        <v>3608622</v>
      </c>
    </row>
    <row r="164" spans="1:9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665931</v>
      </c>
      <c r="F164" s="22">
        <v>0</v>
      </c>
      <c r="G164" s="22">
        <v>0</v>
      </c>
      <c r="H164" s="22">
        <v>132207</v>
      </c>
      <c r="I164" s="22">
        <v>798138</v>
      </c>
    </row>
    <row r="165" spans="1:9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7211624</v>
      </c>
      <c r="F165" s="22">
        <v>0</v>
      </c>
      <c r="G165" s="22">
        <v>0</v>
      </c>
      <c r="H165" s="22">
        <v>0</v>
      </c>
      <c r="I165" s="22">
        <v>7211624</v>
      </c>
    </row>
    <row r="166" spans="1:9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1012239</v>
      </c>
      <c r="F166" s="22">
        <v>0</v>
      </c>
      <c r="G166" s="22">
        <v>0</v>
      </c>
      <c r="H166" s="22">
        <v>0</v>
      </c>
      <c r="I166" s="22">
        <v>1012239</v>
      </c>
    </row>
    <row r="167" spans="1:9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3704832</v>
      </c>
      <c r="F167" s="22">
        <v>0</v>
      </c>
      <c r="G167" s="22">
        <v>0</v>
      </c>
      <c r="H167" s="22">
        <v>0</v>
      </c>
      <c r="I167" s="22">
        <v>3704832</v>
      </c>
    </row>
    <row r="168" spans="1:9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18675642</v>
      </c>
      <c r="F168" s="22">
        <v>0</v>
      </c>
      <c r="G168" s="22">
        <v>0</v>
      </c>
      <c r="H168" s="22">
        <v>81599</v>
      </c>
      <c r="I168" s="22">
        <v>18757241</v>
      </c>
    </row>
    <row r="169" spans="1:9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402302</v>
      </c>
      <c r="F169" s="22">
        <v>0</v>
      </c>
      <c r="G169" s="22">
        <v>0</v>
      </c>
      <c r="H169" s="22">
        <v>0</v>
      </c>
      <c r="I169" s="22">
        <v>402302</v>
      </c>
    </row>
    <row r="170" spans="1:9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133397</v>
      </c>
      <c r="F170" s="22">
        <v>0</v>
      </c>
      <c r="G170" s="22">
        <v>0</v>
      </c>
      <c r="H170" s="22">
        <v>0</v>
      </c>
      <c r="I170" s="22">
        <v>133397</v>
      </c>
    </row>
    <row r="171" spans="1:9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6509711</v>
      </c>
      <c r="F171" s="22">
        <v>0</v>
      </c>
      <c r="G171" s="22">
        <v>118620</v>
      </c>
      <c r="H171" s="22">
        <v>0</v>
      </c>
      <c r="I171" s="22">
        <v>6628331</v>
      </c>
    </row>
    <row r="172" spans="1:9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3030702</v>
      </c>
      <c r="F173" s="22">
        <v>0</v>
      </c>
      <c r="G173" s="22">
        <v>0</v>
      </c>
      <c r="H173" s="22">
        <v>0</v>
      </c>
      <c r="I173" s="22">
        <v>3030702</v>
      </c>
    </row>
    <row r="174" spans="1:9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25309490</v>
      </c>
      <c r="F174" s="22">
        <v>0</v>
      </c>
      <c r="G174" s="22">
        <v>0</v>
      </c>
      <c r="H174" s="22">
        <v>1687565</v>
      </c>
      <c r="I174" s="22">
        <v>26997055</v>
      </c>
    </row>
    <row r="175" spans="1:9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1441357</v>
      </c>
      <c r="F175" s="22">
        <v>351060</v>
      </c>
      <c r="G175" s="22">
        <v>0</v>
      </c>
      <c r="H175" s="22">
        <v>12149759</v>
      </c>
      <c r="I175" s="22">
        <v>13942176</v>
      </c>
    </row>
    <row r="176" spans="1:9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4345454</v>
      </c>
      <c r="F176" s="22">
        <v>0</v>
      </c>
      <c r="G176" s="22">
        <v>0</v>
      </c>
      <c r="H176" s="22">
        <v>0</v>
      </c>
      <c r="I176" s="22">
        <v>4345454</v>
      </c>
    </row>
    <row r="177" spans="1:9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90785</v>
      </c>
      <c r="F177" s="22">
        <v>0</v>
      </c>
      <c r="G177" s="22">
        <v>0</v>
      </c>
      <c r="H177" s="22">
        <v>0</v>
      </c>
      <c r="I177" s="22">
        <v>90785</v>
      </c>
    </row>
    <row r="178" spans="1:9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31353807</v>
      </c>
      <c r="F178" s="22">
        <v>0</v>
      </c>
      <c r="G178" s="22">
        <v>0</v>
      </c>
      <c r="H178" s="22">
        <v>0</v>
      </c>
      <c r="I178" s="22">
        <v>31353807</v>
      </c>
    </row>
    <row r="179" spans="1:9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7380668</v>
      </c>
      <c r="F179" s="22">
        <v>0</v>
      </c>
      <c r="G179" s="22">
        <v>0</v>
      </c>
      <c r="H179" s="22">
        <v>1384679</v>
      </c>
      <c r="I179" s="22">
        <v>8765347</v>
      </c>
    </row>
    <row r="180" spans="1:9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2064176</v>
      </c>
      <c r="F180" s="22">
        <v>0</v>
      </c>
      <c r="G180" s="22">
        <v>0</v>
      </c>
      <c r="H180" s="22">
        <v>0</v>
      </c>
      <c r="I180" s="22">
        <v>2064176</v>
      </c>
    </row>
    <row r="181" spans="1:9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3564982</v>
      </c>
      <c r="F181" s="22">
        <v>0</v>
      </c>
      <c r="G181" s="22">
        <v>0</v>
      </c>
      <c r="H181" s="22">
        <v>0</v>
      </c>
      <c r="I181" s="22">
        <v>3564982</v>
      </c>
    </row>
    <row r="182" spans="1:9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2033563</v>
      </c>
      <c r="F182" s="22">
        <v>0</v>
      </c>
      <c r="G182" s="22">
        <v>0</v>
      </c>
      <c r="H182" s="22">
        <v>0</v>
      </c>
      <c r="I182" s="22">
        <v>2033563</v>
      </c>
    </row>
    <row r="183" spans="1:9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231898</v>
      </c>
      <c r="F183" s="22">
        <v>0</v>
      </c>
      <c r="G183" s="22">
        <v>0</v>
      </c>
      <c r="H183" s="22">
        <v>53876</v>
      </c>
      <c r="I183" s="22">
        <v>285774</v>
      </c>
    </row>
    <row r="184" spans="1:9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248260</v>
      </c>
      <c r="F184" s="22">
        <v>0</v>
      </c>
      <c r="G184" s="22">
        <v>0</v>
      </c>
      <c r="H184" s="22">
        <v>0</v>
      </c>
      <c r="I184" s="22">
        <v>248260</v>
      </c>
    </row>
    <row r="185" spans="1:9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9462258</v>
      </c>
      <c r="F185" s="22">
        <v>0</v>
      </c>
      <c r="G185" s="22">
        <v>0</v>
      </c>
      <c r="H185" s="22">
        <v>0</v>
      </c>
      <c r="I185" s="22">
        <v>9462258</v>
      </c>
    </row>
    <row r="186" spans="1:9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7831347</v>
      </c>
      <c r="F186" s="22">
        <v>0</v>
      </c>
      <c r="G186" s="22">
        <v>0</v>
      </c>
      <c r="H186" s="22">
        <v>0</v>
      </c>
      <c r="I186" s="22">
        <v>7831347</v>
      </c>
    </row>
    <row r="187" spans="1:9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1335940</v>
      </c>
      <c r="F187" s="22">
        <v>0</v>
      </c>
      <c r="G187" s="22">
        <v>0</v>
      </c>
      <c r="H187" s="22">
        <v>0</v>
      </c>
      <c r="I187" s="22">
        <v>1335940</v>
      </c>
    </row>
    <row r="188" spans="1:9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3334424</v>
      </c>
      <c r="F188" s="22">
        <v>0</v>
      </c>
      <c r="G188" s="22">
        <v>0</v>
      </c>
      <c r="H188" s="22">
        <v>0</v>
      </c>
      <c r="I188" s="22">
        <v>3334424</v>
      </c>
    </row>
    <row r="189" spans="1:9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0</v>
      </c>
      <c r="G189" s="22">
        <v>0</v>
      </c>
      <c r="H189" s="22">
        <v>1750000</v>
      </c>
      <c r="I189" s="22">
        <v>1750000</v>
      </c>
    </row>
    <row r="190" spans="1:9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503430</v>
      </c>
      <c r="F190" s="22">
        <v>0</v>
      </c>
      <c r="G190" s="22">
        <v>0</v>
      </c>
      <c r="H190" s="22">
        <v>0</v>
      </c>
      <c r="I190" s="22">
        <v>503430</v>
      </c>
    </row>
    <row r="191" spans="1:9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7082212</v>
      </c>
      <c r="F191" s="22">
        <v>0</v>
      </c>
      <c r="G191" s="22">
        <v>0</v>
      </c>
      <c r="H191" s="22">
        <v>487970</v>
      </c>
      <c r="I191" s="22">
        <v>7570182</v>
      </c>
    </row>
    <row r="192" spans="1:9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7032682</v>
      </c>
      <c r="F192" s="22">
        <v>0</v>
      </c>
      <c r="G192" s="22">
        <v>0</v>
      </c>
      <c r="H192" s="22">
        <v>0</v>
      </c>
      <c r="I192" s="22">
        <v>7032682</v>
      </c>
    </row>
    <row r="193" spans="1:9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1808872</v>
      </c>
      <c r="F193" s="22">
        <v>0</v>
      </c>
      <c r="G193" s="22">
        <v>0</v>
      </c>
      <c r="H193" s="22">
        <v>0</v>
      </c>
      <c r="I193" s="22">
        <v>1808872</v>
      </c>
    </row>
    <row r="194" spans="1:9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2275539</v>
      </c>
      <c r="F195" s="22">
        <v>0</v>
      </c>
      <c r="G195" s="22">
        <v>0</v>
      </c>
      <c r="H195" s="22">
        <v>0</v>
      </c>
      <c r="I195" s="22">
        <v>2275539</v>
      </c>
    </row>
    <row r="196" spans="1:9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232029</v>
      </c>
      <c r="F199" s="22">
        <v>0</v>
      </c>
      <c r="G199" s="22">
        <v>0</v>
      </c>
      <c r="H199" s="22">
        <v>0</v>
      </c>
      <c r="I199" s="22">
        <v>232029</v>
      </c>
    </row>
    <row r="200" spans="1:9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43075</v>
      </c>
      <c r="F200" s="22">
        <v>0</v>
      </c>
      <c r="G200" s="22">
        <v>0</v>
      </c>
      <c r="H200" s="22">
        <v>0</v>
      </c>
      <c r="I200" s="22">
        <v>43075</v>
      </c>
    </row>
    <row r="201" spans="1:9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899265</v>
      </c>
      <c r="I202" s="22">
        <v>899265</v>
      </c>
    </row>
    <row r="203" spans="1:9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335565</v>
      </c>
      <c r="I203" s="22">
        <v>335565</v>
      </c>
    </row>
    <row r="204" spans="1:9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3012665</v>
      </c>
      <c r="F205" s="22">
        <v>0</v>
      </c>
      <c r="G205" s="22">
        <v>0</v>
      </c>
      <c r="H205" s="22">
        <v>0</v>
      </c>
      <c r="I205" s="22">
        <v>3012665</v>
      </c>
    </row>
    <row r="206" spans="1:9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377486</v>
      </c>
      <c r="I206" s="22">
        <v>377486</v>
      </c>
    </row>
    <row r="207" spans="1:9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64821</v>
      </c>
      <c r="F207" s="22">
        <v>0</v>
      </c>
      <c r="G207" s="22">
        <v>0</v>
      </c>
      <c r="H207" s="22">
        <v>0</v>
      </c>
      <c r="I207" s="22">
        <v>64821</v>
      </c>
    </row>
    <row r="208" spans="1:9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256258</v>
      </c>
      <c r="F209" s="22">
        <v>0</v>
      </c>
      <c r="G209" s="22">
        <v>0</v>
      </c>
      <c r="H209" s="22">
        <v>0</v>
      </c>
      <c r="I209" s="22">
        <v>256258</v>
      </c>
    </row>
    <row r="210" spans="1:9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65000</v>
      </c>
      <c r="F212" s="22">
        <v>52967</v>
      </c>
      <c r="G212" s="22">
        <v>2453018</v>
      </c>
      <c r="H212" s="22">
        <v>0</v>
      </c>
      <c r="I212" s="22">
        <v>2570985</v>
      </c>
    </row>
    <row r="213" spans="1:9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235200</v>
      </c>
      <c r="F215" s="22">
        <v>0</v>
      </c>
      <c r="G215" s="22">
        <v>0</v>
      </c>
      <c r="H215" s="22">
        <v>0</v>
      </c>
      <c r="I215" s="22">
        <v>235200</v>
      </c>
    </row>
    <row r="216" spans="1:9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161750</v>
      </c>
      <c r="F217" s="22">
        <v>0</v>
      </c>
      <c r="G217" s="22">
        <v>0</v>
      </c>
      <c r="H217" s="22">
        <v>0</v>
      </c>
      <c r="I217" s="22">
        <v>161750</v>
      </c>
    </row>
    <row r="218" spans="1:9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73061</v>
      </c>
      <c r="I218" s="22">
        <v>73061</v>
      </c>
    </row>
    <row r="219" spans="1:9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10000</v>
      </c>
      <c r="I221" s="22">
        <v>10000</v>
      </c>
    </row>
    <row r="222" spans="1:9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705455</v>
      </c>
      <c r="F224" s="22">
        <v>0</v>
      </c>
      <c r="G224" s="22">
        <v>0</v>
      </c>
      <c r="H224" s="22">
        <v>0</v>
      </c>
      <c r="I224" s="22">
        <v>705455</v>
      </c>
    </row>
    <row r="225" spans="1:9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491544</v>
      </c>
      <c r="F225" s="22">
        <v>0</v>
      </c>
      <c r="G225" s="22">
        <v>0</v>
      </c>
      <c r="H225" s="22">
        <v>0</v>
      </c>
      <c r="I225" s="22">
        <v>491544</v>
      </c>
    </row>
    <row r="226" spans="1:9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232524</v>
      </c>
      <c r="F226" s="22">
        <v>0</v>
      </c>
      <c r="G226" s="22">
        <v>0</v>
      </c>
      <c r="H226" s="22">
        <v>0</v>
      </c>
      <c r="I226" s="22">
        <v>232524</v>
      </c>
    </row>
    <row r="227" spans="1:9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307911</v>
      </c>
      <c r="F230" s="22">
        <v>0</v>
      </c>
      <c r="G230" s="22">
        <v>0</v>
      </c>
      <c r="H230" s="22">
        <v>0</v>
      </c>
      <c r="I230" s="22">
        <v>307911</v>
      </c>
    </row>
    <row r="231" spans="1:9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191194</v>
      </c>
      <c r="F233" s="22">
        <v>0</v>
      </c>
      <c r="G233" s="22">
        <v>0</v>
      </c>
      <c r="H233" s="22">
        <v>0</v>
      </c>
      <c r="I233" s="22">
        <v>191194</v>
      </c>
    </row>
    <row r="234" spans="1:9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93496</v>
      </c>
      <c r="F234" s="22">
        <v>0</v>
      </c>
      <c r="G234" s="22">
        <v>0</v>
      </c>
      <c r="H234" s="22">
        <v>0</v>
      </c>
      <c r="I234" s="22">
        <v>93496</v>
      </c>
    </row>
    <row r="235" spans="1:9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5779</v>
      </c>
      <c r="I236" s="22">
        <v>5779</v>
      </c>
    </row>
    <row r="237" spans="1:9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200108</v>
      </c>
      <c r="I240" s="22">
        <v>200108</v>
      </c>
    </row>
    <row r="241" spans="1:9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437536</v>
      </c>
      <c r="F241" s="22">
        <v>0</v>
      </c>
      <c r="G241" s="22">
        <v>0</v>
      </c>
      <c r="H241" s="22">
        <v>0</v>
      </c>
      <c r="I241" s="22">
        <v>437536</v>
      </c>
    </row>
    <row r="242" spans="1:9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504338</v>
      </c>
      <c r="F243" s="22">
        <v>0</v>
      </c>
      <c r="G243" s="22">
        <v>0</v>
      </c>
      <c r="H243" s="22">
        <v>0</v>
      </c>
      <c r="I243" s="22">
        <v>504338</v>
      </c>
    </row>
    <row r="244" spans="1:9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853007</v>
      </c>
      <c r="F244" s="22">
        <v>0</v>
      </c>
      <c r="G244" s="22">
        <v>0</v>
      </c>
      <c r="H244" s="22">
        <v>0</v>
      </c>
      <c r="I244" s="22">
        <v>853007</v>
      </c>
    </row>
    <row r="245" spans="1:9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103899</v>
      </c>
      <c r="F245" s="22">
        <v>0</v>
      </c>
      <c r="G245" s="22">
        <v>0</v>
      </c>
      <c r="H245" s="22">
        <v>0</v>
      </c>
      <c r="I245" s="22">
        <v>103899</v>
      </c>
    </row>
    <row r="246" spans="1:9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681435</v>
      </c>
      <c r="F247" s="22">
        <v>0</v>
      </c>
      <c r="G247" s="22">
        <v>0</v>
      </c>
      <c r="H247" s="22">
        <v>0</v>
      </c>
      <c r="I247" s="22">
        <v>681435</v>
      </c>
    </row>
    <row r="248" spans="1:9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103115</v>
      </c>
      <c r="F248" s="22">
        <v>0</v>
      </c>
      <c r="G248" s="22">
        <v>0</v>
      </c>
      <c r="H248" s="22">
        <v>911027</v>
      </c>
      <c r="I248" s="22">
        <v>1014142</v>
      </c>
    </row>
    <row r="249" spans="1:9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364303</v>
      </c>
      <c r="F250" s="22">
        <v>0</v>
      </c>
      <c r="G250" s="22">
        <v>0</v>
      </c>
      <c r="H250" s="22">
        <v>0</v>
      </c>
      <c r="I250" s="22">
        <v>364303</v>
      </c>
    </row>
    <row r="251" spans="1:9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20911</v>
      </c>
      <c r="F252" s="22">
        <v>0</v>
      </c>
      <c r="G252" s="22">
        <v>0</v>
      </c>
      <c r="H252" s="22">
        <v>0</v>
      </c>
      <c r="I252" s="22">
        <v>20911</v>
      </c>
    </row>
    <row r="253" spans="1:9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950199</v>
      </c>
      <c r="F253" s="22">
        <v>0</v>
      </c>
      <c r="G253" s="22">
        <v>0</v>
      </c>
      <c r="H253" s="22">
        <v>0</v>
      </c>
      <c r="I253" s="22">
        <v>950199</v>
      </c>
    </row>
    <row r="254" spans="1:9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465985</v>
      </c>
      <c r="F256" s="22">
        <v>0</v>
      </c>
      <c r="G256" s="22">
        <v>0</v>
      </c>
      <c r="H256" s="22">
        <v>5779</v>
      </c>
      <c r="I256" s="22">
        <v>471764</v>
      </c>
    </row>
    <row r="257" spans="1:9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249598</v>
      </c>
      <c r="F257" s="22">
        <v>0</v>
      </c>
      <c r="G257" s="22">
        <v>280844</v>
      </c>
      <c r="H257" s="22">
        <v>0</v>
      </c>
      <c r="I257" s="22">
        <v>530442</v>
      </c>
    </row>
    <row r="258" spans="1:9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21553</v>
      </c>
      <c r="I259" s="22">
        <v>21553</v>
      </c>
    </row>
    <row r="260" spans="1:9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0</v>
      </c>
      <c r="G261" s="22">
        <v>379688</v>
      </c>
      <c r="H261" s="22">
        <v>132727</v>
      </c>
      <c r="I261" s="22">
        <v>512415</v>
      </c>
    </row>
    <row r="262" spans="1:9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219713</v>
      </c>
      <c r="I267" s="22">
        <v>219713</v>
      </c>
    </row>
    <row r="268" spans="1:9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226713</v>
      </c>
      <c r="I277" s="22">
        <v>226713</v>
      </c>
    </row>
    <row r="278" spans="1:9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154286</v>
      </c>
      <c r="I286" s="22">
        <v>154286</v>
      </c>
    </row>
    <row r="287" spans="1:9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101595</v>
      </c>
      <c r="I288" s="22">
        <v>101595</v>
      </c>
    </row>
    <row r="289" spans="1:9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81333</v>
      </c>
      <c r="I289" s="22">
        <v>81333</v>
      </c>
    </row>
    <row r="290" spans="1:9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687570</v>
      </c>
      <c r="F298" s="22">
        <v>0</v>
      </c>
      <c r="G298" s="22">
        <v>0</v>
      </c>
      <c r="H298" s="22">
        <v>0</v>
      </c>
      <c r="I298" s="22">
        <v>687570</v>
      </c>
    </row>
    <row r="299" spans="1:9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457513</v>
      </c>
      <c r="F303" s="22">
        <v>0</v>
      </c>
      <c r="G303" s="22">
        <v>0</v>
      </c>
      <c r="H303" s="22">
        <v>226713</v>
      </c>
      <c r="I303" s="22">
        <v>684226</v>
      </c>
    </row>
    <row r="304" spans="1:9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8DDE8-D034-46AD-B616-7AA92AF01798}">
  <dimension ref="A1:I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1242</v>
      </c>
      <c r="D1" s="20" t="s">
        <v>1253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1244</v>
      </c>
      <c r="F2" s="21" t="s">
        <v>1245</v>
      </c>
      <c r="G2" s="21" t="s">
        <v>1246</v>
      </c>
      <c r="H2" s="21" t="s">
        <v>64</v>
      </c>
      <c r="I2" s="21" t="s">
        <v>1234</v>
      </c>
    </row>
    <row r="3" spans="1:9" x14ac:dyDescent="0.25">
      <c r="A3" s="21"/>
      <c r="B3" s="21"/>
      <c r="C3" s="21"/>
      <c r="D3" s="21" t="s">
        <v>89</v>
      </c>
      <c r="E3" s="21" t="s">
        <v>1247</v>
      </c>
      <c r="F3" s="21" t="s">
        <v>1248</v>
      </c>
      <c r="G3" s="21" t="s">
        <v>1249</v>
      </c>
      <c r="H3" s="21" t="s">
        <v>1250</v>
      </c>
      <c r="I3" s="21" t="s">
        <v>1251</v>
      </c>
    </row>
    <row r="4" spans="1: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58662474</v>
      </c>
      <c r="F4" s="22">
        <v>0</v>
      </c>
      <c r="G4" s="22">
        <v>741922</v>
      </c>
      <c r="H4" s="22">
        <v>363605</v>
      </c>
      <c r="I4" s="22">
        <v>59768001</v>
      </c>
    </row>
    <row r="5" spans="1: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36216749</v>
      </c>
      <c r="F5" s="22">
        <v>0</v>
      </c>
      <c r="G5" s="22">
        <v>0</v>
      </c>
      <c r="H5" s="22">
        <v>0</v>
      </c>
      <c r="I5" s="22">
        <v>36216749</v>
      </c>
    </row>
    <row r="6" spans="1: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2186284</v>
      </c>
      <c r="F6" s="22">
        <v>0</v>
      </c>
      <c r="G6" s="22">
        <v>0</v>
      </c>
      <c r="H6" s="22">
        <v>501805</v>
      </c>
      <c r="I6" s="22">
        <v>2688089</v>
      </c>
    </row>
    <row r="7" spans="1: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2495527000</v>
      </c>
      <c r="F7" s="22">
        <v>1331000</v>
      </c>
      <c r="G7" s="22">
        <v>0</v>
      </c>
      <c r="H7" s="22">
        <v>466483000</v>
      </c>
      <c r="I7" s="22">
        <v>2963341000</v>
      </c>
    </row>
    <row r="8" spans="1: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27016263</v>
      </c>
      <c r="F8" s="22">
        <v>0</v>
      </c>
      <c r="G8" s="22">
        <v>0</v>
      </c>
      <c r="H8" s="22">
        <v>218090</v>
      </c>
      <c r="I8" s="22">
        <v>27234353</v>
      </c>
    </row>
    <row r="9" spans="1: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1626568</v>
      </c>
      <c r="F9" s="22">
        <v>0</v>
      </c>
      <c r="G9" s="22">
        <v>0</v>
      </c>
      <c r="H9" s="22">
        <v>73702</v>
      </c>
      <c r="I9" s="22">
        <v>1700270</v>
      </c>
    </row>
    <row r="10" spans="1: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37056777</v>
      </c>
      <c r="F10" s="22">
        <v>0</v>
      </c>
      <c r="G10" s="22">
        <v>0</v>
      </c>
      <c r="H10" s="22">
        <v>11139106</v>
      </c>
      <c r="I10" s="22">
        <v>48195883</v>
      </c>
    </row>
    <row r="11" spans="1: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3787174000</v>
      </c>
      <c r="F11" s="22">
        <v>51521000</v>
      </c>
      <c r="G11" s="22">
        <v>60212000</v>
      </c>
      <c r="H11" s="22">
        <v>469525000</v>
      </c>
      <c r="I11" s="22">
        <v>4368432000</v>
      </c>
    </row>
    <row r="12" spans="1: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19448000</v>
      </c>
      <c r="F12" s="22">
        <v>0</v>
      </c>
      <c r="G12" s="22">
        <v>0</v>
      </c>
      <c r="H12" s="22">
        <v>37000</v>
      </c>
      <c r="I12" s="22">
        <v>19485000</v>
      </c>
    </row>
    <row r="13" spans="1: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96260033</v>
      </c>
      <c r="F13" s="22">
        <v>0</v>
      </c>
      <c r="G13" s="22">
        <v>0</v>
      </c>
      <c r="H13" s="22">
        <v>27731127</v>
      </c>
      <c r="I13" s="22">
        <v>123991160</v>
      </c>
    </row>
    <row r="14" spans="1: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21592774</v>
      </c>
      <c r="F14" s="22">
        <v>0</v>
      </c>
      <c r="G14" s="22">
        <v>0</v>
      </c>
      <c r="H14" s="22">
        <v>0</v>
      </c>
      <c r="I14" s="22">
        <v>21592774</v>
      </c>
    </row>
    <row r="15" spans="1: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82225254</v>
      </c>
      <c r="F15" s="22">
        <v>0</v>
      </c>
      <c r="G15" s="22">
        <v>0</v>
      </c>
      <c r="H15" s="22">
        <v>1750521</v>
      </c>
      <c r="I15" s="22">
        <v>83975775</v>
      </c>
    </row>
    <row r="16" spans="1: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163508000</v>
      </c>
      <c r="F16" s="22">
        <v>0</v>
      </c>
      <c r="G16" s="22">
        <v>0</v>
      </c>
      <c r="H16" s="22">
        <v>3023000</v>
      </c>
      <c r="I16" s="22">
        <v>166531000</v>
      </c>
    </row>
    <row r="17" spans="1: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62405169</v>
      </c>
      <c r="F17" s="22">
        <v>0</v>
      </c>
      <c r="G17" s="22">
        <v>0</v>
      </c>
      <c r="H17" s="22">
        <v>0</v>
      </c>
      <c r="I17" s="22">
        <v>62405169</v>
      </c>
    </row>
    <row r="18" spans="1: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343118000</v>
      </c>
      <c r="F18" s="22">
        <v>0</v>
      </c>
      <c r="G18" s="22">
        <v>0</v>
      </c>
      <c r="H18" s="22">
        <v>20000000</v>
      </c>
      <c r="I18" s="22">
        <v>363118000</v>
      </c>
    </row>
    <row r="19" spans="1: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286305788</v>
      </c>
      <c r="F19" s="22">
        <v>0</v>
      </c>
      <c r="G19" s="22">
        <v>0</v>
      </c>
      <c r="H19" s="22">
        <v>0</v>
      </c>
      <c r="I19" s="22">
        <v>286305788</v>
      </c>
    </row>
    <row r="20" spans="1: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13451849</v>
      </c>
      <c r="F20" s="22">
        <v>0</v>
      </c>
      <c r="G20" s="22">
        <v>0</v>
      </c>
      <c r="H20" s="22">
        <v>66815412</v>
      </c>
      <c r="I20" s="22">
        <v>80267261</v>
      </c>
    </row>
    <row r="21" spans="1:9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97628505</v>
      </c>
      <c r="F21" s="22">
        <v>0</v>
      </c>
      <c r="G21" s="22">
        <v>0</v>
      </c>
      <c r="H21" s="22">
        <v>0</v>
      </c>
      <c r="I21" s="22">
        <v>97628505</v>
      </c>
    </row>
    <row r="22" spans="1:9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10219261</v>
      </c>
      <c r="F22" s="22">
        <v>0</v>
      </c>
      <c r="G22" s="22">
        <v>0</v>
      </c>
      <c r="H22" s="22">
        <v>0</v>
      </c>
      <c r="I22" s="22">
        <v>10219261</v>
      </c>
    </row>
    <row r="23" spans="1:9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14315209</v>
      </c>
      <c r="I23" s="22">
        <v>14315209</v>
      </c>
    </row>
    <row r="24" spans="1:9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23526132</v>
      </c>
      <c r="F24" s="22">
        <v>0</v>
      </c>
      <c r="G24" s="22">
        <v>0</v>
      </c>
      <c r="H24" s="22">
        <v>28881</v>
      </c>
      <c r="I24" s="22">
        <v>23555013</v>
      </c>
    </row>
    <row r="25" spans="1:9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30130670</v>
      </c>
      <c r="F25" s="22">
        <v>0</v>
      </c>
      <c r="G25" s="22">
        <v>0</v>
      </c>
      <c r="H25" s="22">
        <v>0</v>
      </c>
      <c r="I25" s="22">
        <v>30130670</v>
      </c>
    </row>
    <row r="26" spans="1:9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16176394</v>
      </c>
      <c r="F26" s="22">
        <v>0</v>
      </c>
      <c r="G26" s="22">
        <v>0</v>
      </c>
      <c r="H26" s="22">
        <v>0</v>
      </c>
      <c r="I26" s="22">
        <v>16176394</v>
      </c>
    </row>
    <row r="27" spans="1:9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111912966</v>
      </c>
      <c r="F27" s="22">
        <v>0</v>
      </c>
      <c r="G27" s="22">
        <v>0</v>
      </c>
      <c r="H27" s="22">
        <v>935933</v>
      </c>
      <c r="I27" s="22">
        <v>112848899</v>
      </c>
    </row>
    <row r="28" spans="1:9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0</v>
      </c>
      <c r="F28" s="22">
        <v>0</v>
      </c>
      <c r="G28" s="22">
        <v>28676031</v>
      </c>
      <c r="H28" s="22">
        <v>0</v>
      </c>
      <c r="I28" s="22">
        <v>28676031</v>
      </c>
    </row>
    <row r="29" spans="1:9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261585</v>
      </c>
      <c r="F29" s="22">
        <v>0</v>
      </c>
      <c r="G29" s="22">
        <v>0</v>
      </c>
      <c r="H29" s="22">
        <v>0</v>
      </c>
      <c r="I29" s="22">
        <v>261585</v>
      </c>
    </row>
    <row r="30" spans="1:9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3682303</v>
      </c>
      <c r="F31" s="22">
        <v>0</v>
      </c>
      <c r="G31" s="22">
        <v>0</v>
      </c>
      <c r="H31" s="22">
        <v>0</v>
      </c>
      <c r="I31" s="22">
        <v>3682303</v>
      </c>
    </row>
    <row r="32" spans="1:9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2275928</v>
      </c>
      <c r="F32" s="22">
        <v>0</v>
      </c>
      <c r="G32" s="22">
        <v>0</v>
      </c>
      <c r="H32" s="22">
        <v>0</v>
      </c>
      <c r="I32" s="22">
        <v>2275928</v>
      </c>
    </row>
    <row r="33" spans="1:9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421922</v>
      </c>
      <c r="F33" s="22">
        <v>0</v>
      </c>
      <c r="G33" s="22">
        <v>0</v>
      </c>
      <c r="H33" s="22">
        <v>0</v>
      </c>
      <c r="I33" s="22">
        <v>421922</v>
      </c>
    </row>
    <row r="34" spans="1:9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636064</v>
      </c>
      <c r="F34" s="22">
        <v>0</v>
      </c>
      <c r="G34" s="22">
        <v>0</v>
      </c>
      <c r="H34" s="22">
        <v>0</v>
      </c>
      <c r="I34" s="22">
        <v>636064</v>
      </c>
    </row>
    <row r="35" spans="1:9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8652657</v>
      </c>
      <c r="F36" s="22">
        <v>0</v>
      </c>
      <c r="G36" s="22">
        <v>0</v>
      </c>
      <c r="H36" s="22">
        <v>0</v>
      </c>
      <c r="I36" s="22">
        <v>8652657</v>
      </c>
    </row>
    <row r="37" spans="1:9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5642556</v>
      </c>
      <c r="F37" s="22">
        <v>0</v>
      </c>
      <c r="G37" s="22">
        <v>0</v>
      </c>
      <c r="H37" s="22">
        <v>148434</v>
      </c>
      <c r="I37" s="22">
        <v>5790990</v>
      </c>
    </row>
    <row r="38" spans="1:9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5651168</v>
      </c>
      <c r="F38" s="22">
        <v>0</v>
      </c>
      <c r="G38" s="22">
        <v>0</v>
      </c>
      <c r="H38" s="22">
        <v>393911</v>
      </c>
      <c r="I38" s="22">
        <v>6045079</v>
      </c>
    </row>
    <row r="39" spans="1:9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758747</v>
      </c>
      <c r="F39" s="22">
        <v>0</v>
      </c>
      <c r="G39" s="22">
        <v>0</v>
      </c>
      <c r="H39" s="22">
        <v>1000000</v>
      </c>
      <c r="I39" s="22">
        <v>1758747</v>
      </c>
    </row>
    <row r="40" spans="1:9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223335</v>
      </c>
      <c r="F41" s="22">
        <v>0</v>
      </c>
      <c r="G41" s="22">
        <v>0</v>
      </c>
      <c r="H41" s="22">
        <v>0</v>
      </c>
      <c r="I41" s="22">
        <v>223335</v>
      </c>
    </row>
    <row r="42" spans="1:9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4570018</v>
      </c>
      <c r="F42" s="22">
        <v>0</v>
      </c>
      <c r="G42" s="22">
        <v>0</v>
      </c>
      <c r="H42" s="22">
        <v>0</v>
      </c>
      <c r="I42" s="22">
        <v>4570018</v>
      </c>
    </row>
    <row r="43" spans="1:9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43269</v>
      </c>
      <c r="I44" s="22">
        <v>43269</v>
      </c>
    </row>
    <row r="45" spans="1:9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9874226</v>
      </c>
      <c r="F45" s="22">
        <v>0</v>
      </c>
      <c r="G45" s="22">
        <v>0</v>
      </c>
      <c r="H45" s="22">
        <v>0</v>
      </c>
      <c r="I45" s="22">
        <v>9874226</v>
      </c>
    </row>
    <row r="46" spans="1:9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5429005</v>
      </c>
      <c r="F46" s="22">
        <v>0</v>
      </c>
      <c r="G46" s="22">
        <v>0</v>
      </c>
      <c r="H46" s="22">
        <v>0</v>
      </c>
      <c r="I46" s="22">
        <v>5429005</v>
      </c>
    </row>
    <row r="47" spans="1:9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24711573</v>
      </c>
      <c r="F47" s="22">
        <v>0</v>
      </c>
      <c r="G47" s="22">
        <v>0</v>
      </c>
      <c r="H47" s="22">
        <v>0</v>
      </c>
      <c r="I47" s="22">
        <v>24711573</v>
      </c>
    </row>
    <row r="48" spans="1:9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1058372</v>
      </c>
      <c r="F48" s="22">
        <v>0</v>
      </c>
      <c r="G48" s="22">
        <v>0</v>
      </c>
      <c r="H48" s="22">
        <v>0</v>
      </c>
      <c r="I48" s="22">
        <v>1058372</v>
      </c>
    </row>
    <row r="49" spans="1:9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7098606</v>
      </c>
      <c r="F50" s="22">
        <v>0</v>
      </c>
      <c r="G50" s="22">
        <v>0</v>
      </c>
      <c r="H50" s="22">
        <v>128274</v>
      </c>
      <c r="I50" s="22">
        <v>7226880</v>
      </c>
    </row>
    <row r="51" spans="1:9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4118116</v>
      </c>
      <c r="F52" s="22">
        <v>0</v>
      </c>
      <c r="G52" s="22">
        <v>0</v>
      </c>
      <c r="H52" s="22">
        <v>0</v>
      </c>
      <c r="I52" s="22">
        <v>4118116</v>
      </c>
    </row>
    <row r="53" spans="1:9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39424045</v>
      </c>
      <c r="F53" s="22">
        <v>0</v>
      </c>
      <c r="G53" s="22">
        <v>0</v>
      </c>
      <c r="H53" s="22">
        <v>0</v>
      </c>
      <c r="I53" s="22">
        <v>39424045</v>
      </c>
    </row>
    <row r="54" spans="1:9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1454473</v>
      </c>
      <c r="F54" s="22">
        <v>0</v>
      </c>
      <c r="G54" s="22">
        <v>0</v>
      </c>
      <c r="H54" s="22">
        <v>0</v>
      </c>
      <c r="I54" s="22">
        <v>1454473</v>
      </c>
    </row>
    <row r="55" spans="1:9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12545016</v>
      </c>
      <c r="F55" s="22">
        <v>0</v>
      </c>
      <c r="G55" s="22">
        <v>0</v>
      </c>
      <c r="H55" s="22">
        <v>6000000</v>
      </c>
      <c r="I55" s="22">
        <v>18545016</v>
      </c>
    </row>
    <row r="56" spans="1:9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8723004</v>
      </c>
      <c r="F57" s="22">
        <v>0</v>
      </c>
      <c r="G57" s="22">
        <v>0</v>
      </c>
      <c r="H57" s="22">
        <v>0</v>
      </c>
      <c r="I57" s="22">
        <v>8723004</v>
      </c>
    </row>
    <row r="58" spans="1:9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2875979</v>
      </c>
      <c r="F58" s="22">
        <v>0</v>
      </c>
      <c r="G58" s="22">
        <v>0</v>
      </c>
      <c r="H58" s="22">
        <v>0</v>
      </c>
      <c r="I58" s="22">
        <v>2875979</v>
      </c>
    </row>
    <row r="59" spans="1:9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16632179</v>
      </c>
      <c r="I59" s="22">
        <v>16632179</v>
      </c>
    </row>
    <row r="60" spans="1:9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1284954</v>
      </c>
      <c r="F60" s="22">
        <v>0</v>
      </c>
      <c r="G60" s="22">
        <v>0</v>
      </c>
      <c r="H60" s="22">
        <v>750000</v>
      </c>
      <c r="I60" s="22">
        <v>2034954</v>
      </c>
    </row>
    <row r="61" spans="1:9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38985620</v>
      </c>
      <c r="F61" s="22">
        <v>0</v>
      </c>
      <c r="G61" s="22">
        <v>0</v>
      </c>
      <c r="H61" s="22">
        <v>0</v>
      </c>
      <c r="I61" s="22">
        <v>38985620</v>
      </c>
    </row>
    <row r="62" spans="1:9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39792932</v>
      </c>
      <c r="F63" s="22">
        <v>0</v>
      </c>
      <c r="G63" s="22">
        <v>0</v>
      </c>
      <c r="H63" s="22">
        <v>5195186</v>
      </c>
      <c r="I63" s="22">
        <v>44988118</v>
      </c>
    </row>
    <row r="64" spans="1:9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2985439</v>
      </c>
      <c r="F65" s="22">
        <v>0</v>
      </c>
      <c r="G65" s="22">
        <v>0</v>
      </c>
      <c r="H65" s="22">
        <v>0</v>
      </c>
      <c r="I65" s="22">
        <v>2985439</v>
      </c>
    </row>
    <row r="66" spans="1:9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21105098</v>
      </c>
      <c r="F69" s="22">
        <v>0</v>
      </c>
      <c r="G69" s="22">
        <v>0</v>
      </c>
      <c r="H69" s="22">
        <v>0</v>
      </c>
      <c r="I69" s="22">
        <v>21105098</v>
      </c>
    </row>
    <row r="70" spans="1:9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11368911</v>
      </c>
      <c r="F70" s="22">
        <v>0</v>
      </c>
      <c r="G70" s="22">
        <v>0</v>
      </c>
      <c r="H70" s="22">
        <v>38727081</v>
      </c>
      <c r="I70" s="22">
        <v>50095992</v>
      </c>
    </row>
    <row r="71" spans="1:9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543219</v>
      </c>
      <c r="F73" s="22">
        <v>0</v>
      </c>
      <c r="G73" s="22">
        <v>0</v>
      </c>
      <c r="H73" s="22">
        <v>102955</v>
      </c>
      <c r="I73" s="22">
        <v>646174</v>
      </c>
    </row>
    <row r="74" spans="1:9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5517204</v>
      </c>
      <c r="F75" s="22">
        <v>0</v>
      </c>
      <c r="G75" s="22">
        <v>0</v>
      </c>
      <c r="H75" s="22">
        <v>0</v>
      </c>
      <c r="I75" s="22">
        <v>5517204</v>
      </c>
    </row>
    <row r="76" spans="1:9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2377341</v>
      </c>
      <c r="F76" s="22">
        <v>0</v>
      </c>
      <c r="G76" s="22">
        <v>0</v>
      </c>
      <c r="H76" s="22">
        <v>182757</v>
      </c>
      <c r="I76" s="22">
        <v>2560098</v>
      </c>
    </row>
    <row r="77" spans="1:9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9726721</v>
      </c>
      <c r="F77" s="22">
        <v>0</v>
      </c>
      <c r="G77" s="22">
        <v>0</v>
      </c>
      <c r="H77" s="22">
        <v>0</v>
      </c>
      <c r="I77" s="22">
        <v>9726721</v>
      </c>
    </row>
    <row r="78" spans="1:9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21268028</v>
      </c>
      <c r="F78" s="22">
        <v>0</v>
      </c>
      <c r="G78" s="22">
        <v>0</v>
      </c>
      <c r="H78" s="22">
        <v>14436256</v>
      </c>
      <c r="I78" s="22">
        <v>35704284</v>
      </c>
    </row>
    <row r="79" spans="1:9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268621</v>
      </c>
      <c r="F79" s="22">
        <v>0</v>
      </c>
      <c r="G79" s="22">
        <v>0</v>
      </c>
      <c r="H79" s="22">
        <v>0</v>
      </c>
      <c r="I79" s="22">
        <v>268621</v>
      </c>
    </row>
    <row r="80" spans="1:9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156642</v>
      </c>
      <c r="F81" s="22">
        <v>0</v>
      </c>
      <c r="G81" s="22">
        <v>0</v>
      </c>
      <c r="H81" s="22">
        <v>0</v>
      </c>
      <c r="I81" s="22">
        <v>156642</v>
      </c>
    </row>
    <row r="82" spans="1:9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3644108</v>
      </c>
      <c r="F82" s="22">
        <v>0</v>
      </c>
      <c r="G82" s="22">
        <v>0</v>
      </c>
      <c r="H82" s="22">
        <v>0</v>
      </c>
      <c r="I82" s="22">
        <v>3644108</v>
      </c>
    </row>
    <row r="83" spans="1:9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980757</v>
      </c>
      <c r="F83" s="22">
        <v>0</v>
      </c>
      <c r="G83" s="22">
        <v>0</v>
      </c>
      <c r="H83" s="22">
        <v>0</v>
      </c>
      <c r="I83" s="22">
        <v>980757</v>
      </c>
    </row>
    <row r="84" spans="1:9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6702781</v>
      </c>
      <c r="F86" s="22">
        <v>0</v>
      </c>
      <c r="G86" s="22">
        <v>0</v>
      </c>
      <c r="H86" s="22">
        <v>0</v>
      </c>
      <c r="I86" s="22">
        <v>6702781</v>
      </c>
    </row>
    <row r="87" spans="1:9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9027428</v>
      </c>
      <c r="F87" s="22">
        <v>0</v>
      </c>
      <c r="G87" s="22">
        <v>0</v>
      </c>
      <c r="H87" s="22">
        <v>0</v>
      </c>
      <c r="I87" s="22">
        <v>9027428</v>
      </c>
    </row>
    <row r="88" spans="1:9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2208241</v>
      </c>
      <c r="F88" s="22">
        <v>0</v>
      </c>
      <c r="G88" s="22">
        <v>0</v>
      </c>
      <c r="H88" s="22">
        <v>0</v>
      </c>
      <c r="I88" s="22">
        <v>2208241</v>
      </c>
    </row>
    <row r="89" spans="1:9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198860</v>
      </c>
      <c r="F89" s="22">
        <v>0</v>
      </c>
      <c r="G89" s="22">
        <v>0</v>
      </c>
      <c r="H89" s="22">
        <v>0</v>
      </c>
      <c r="I89" s="22">
        <v>198860</v>
      </c>
    </row>
    <row r="90" spans="1:9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8553413</v>
      </c>
      <c r="F90" s="22">
        <v>0</v>
      </c>
      <c r="G90" s="22">
        <v>0</v>
      </c>
      <c r="H90" s="22">
        <v>0</v>
      </c>
      <c r="I90" s="22">
        <v>8553413</v>
      </c>
    </row>
    <row r="91" spans="1:9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1166941</v>
      </c>
      <c r="F91" s="22">
        <v>0</v>
      </c>
      <c r="G91" s="22">
        <v>0</v>
      </c>
      <c r="H91" s="22">
        <v>0</v>
      </c>
      <c r="I91" s="22">
        <v>1166941</v>
      </c>
    </row>
    <row r="92" spans="1:9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6479399</v>
      </c>
      <c r="F92" s="22">
        <v>0</v>
      </c>
      <c r="G92" s="22">
        <v>0</v>
      </c>
      <c r="H92" s="22">
        <v>0</v>
      </c>
      <c r="I92" s="22">
        <v>6479399</v>
      </c>
    </row>
    <row r="93" spans="1:9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13065296</v>
      </c>
      <c r="F93" s="22">
        <v>0</v>
      </c>
      <c r="G93" s="22">
        <v>0</v>
      </c>
      <c r="H93" s="22">
        <v>1397657</v>
      </c>
      <c r="I93" s="22">
        <v>14462952</v>
      </c>
    </row>
    <row r="94" spans="1:9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3715819</v>
      </c>
      <c r="F94" s="22">
        <v>0</v>
      </c>
      <c r="G94" s="22">
        <v>0</v>
      </c>
      <c r="H94" s="22">
        <v>0</v>
      </c>
      <c r="I94" s="22">
        <v>3715819</v>
      </c>
    </row>
    <row r="95" spans="1:9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6157210</v>
      </c>
      <c r="F97" s="22">
        <v>0</v>
      </c>
      <c r="G97" s="22">
        <v>0</v>
      </c>
      <c r="H97" s="22">
        <v>0</v>
      </c>
      <c r="I97" s="22">
        <v>6157210</v>
      </c>
    </row>
    <row r="98" spans="1:9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18128829</v>
      </c>
      <c r="F99" s="22">
        <v>0</v>
      </c>
      <c r="G99" s="22">
        <v>0</v>
      </c>
      <c r="H99" s="22">
        <v>0</v>
      </c>
      <c r="I99" s="22">
        <v>18128829</v>
      </c>
    </row>
    <row r="100" spans="1:9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1705799</v>
      </c>
      <c r="F100" s="22">
        <v>0</v>
      </c>
      <c r="G100" s="22">
        <v>0</v>
      </c>
      <c r="H100" s="22">
        <v>0</v>
      </c>
      <c r="I100" s="22">
        <v>1705799</v>
      </c>
    </row>
    <row r="101" spans="1:9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11270989</v>
      </c>
      <c r="F101" s="22">
        <v>0</v>
      </c>
      <c r="G101" s="22">
        <v>0</v>
      </c>
      <c r="H101" s="22">
        <v>0</v>
      </c>
      <c r="I101" s="22">
        <v>11270989</v>
      </c>
    </row>
    <row r="102" spans="1:9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2583274</v>
      </c>
      <c r="F102" s="22">
        <v>0</v>
      </c>
      <c r="G102" s="22">
        <v>0</v>
      </c>
      <c r="H102" s="22">
        <v>19366</v>
      </c>
      <c r="I102" s="22">
        <v>2602640</v>
      </c>
    </row>
    <row r="103" spans="1:9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316653</v>
      </c>
      <c r="F103" s="22">
        <v>0</v>
      </c>
      <c r="G103" s="22">
        <v>0</v>
      </c>
      <c r="H103" s="22">
        <v>0</v>
      </c>
      <c r="I103" s="22">
        <v>316653</v>
      </c>
    </row>
    <row r="104" spans="1:9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1142041</v>
      </c>
      <c r="F104" s="22">
        <v>0</v>
      </c>
      <c r="G104" s="22">
        <v>0</v>
      </c>
      <c r="H104" s="22">
        <v>0</v>
      </c>
      <c r="I104" s="22">
        <v>1142041</v>
      </c>
    </row>
    <row r="105" spans="1:9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3174015</v>
      </c>
      <c r="F105" s="22">
        <v>0</v>
      </c>
      <c r="G105" s="22">
        <v>0</v>
      </c>
      <c r="H105" s="22">
        <v>177895</v>
      </c>
      <c r="I105" s="22">
        <v>3351910</v>
      </c>
    </row>
    <row r="106" spans="1:9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60594146</v>
      </c>
      <c r="F106" s="22">
        <v>0</v>
      </c>
      <c r="G106" s="22">
        <v>0</v>
      </c>
      <c r="H106" s="22">
        <v>270493</v>
      </c>
      <c r="I106" s="22">
        <v>60864639</v>
      </c>
    </row>
    <row r="107" spans="1:9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2114812</v>
      </c>
      <c r="I107" s="22">
        <v>2114812</v>
      </c>
    </row>
    <row r="108" spans="1:9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1357384</v>
      </c>
      <c r="F108" s="22">
        <v>0</v>
      </c>
      <c r="G108" s="22">
        <v>0</v>
      </c>
      <c r="H108" s="22">
        <v>1228026</v>
      </c>
      <c r="I108" s="22">
        <v>2585410</v>
      </c>
    </row>
    <row r="109" spans="1:9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1328322</v>
      </c>
      <c r="F109" s="22">
        <v>0</v>
      </c>
      <c r="G109" s="22">
        <v>160000</v>
      </c>
      <c r="H109" s="22">
        <v>0</v>
      </c>
      <c r="I109" s="22">
        <v>1488322</v>
      </c>
    </row>
    <row r="110" spans="1:9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4733009</v>
      </c>
      <c r="F110" s="22">
        <v>0</v>
      </c>
      <c r="G110" s="22">
        <v>0</v>
      </c>
      <c r="H110" s="22">
        <v>0</v>
      </c>
      <c r="I110" s="22">
        <v>4733009</v>
      </c>
    </row>
    <row r="111" spans="1:9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15509115</v>
      </c>
      <c r="F111" s="22">
        <v>0</v>
      </c>
      <c r="G111" s="22">
        <v>0</v>
      </c>
      <c r="H111" s="22">
        <v>0</v>
      </c>
      <c r="I111" s="22">
        <v>15509115</v>
      </c>
    </row>
    <row r="112" spans="1:9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2028713</v>
      </c>
      <c r="F112" s="22">
        <v>0</v>
      </c>
      <c r="G112" s="22">
        <v>0</v>
      </c>
      <c r="H112" s="22">
        <v>0</v>
      </c>
      <c r="I112" s="22">
        <v>2028713</v>
      </c>
    </row>
    <row r="113" spans="1:9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42367506</v>
      </c>
      <c r="F113" s="22">
        <v>0</v>
      </c>
      <c r="G113" s="22">
        <v>0</v>
      </c>
      <c r="H113" s="22">
        <v>5802798</v>
      </c>
      <c r="I113" s="22">
        <v>48170304</v>
      </c>
    </row>
    <row r="114" spans="1:9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320000</v>
      </c>
      <c r="F114" s="22">
        <v>0</v>
      </c>
      <c r="G114" s="22">
        <v>0</v>
      </c>
      <c r="H114" s="22">
        <v>0</v>
      </c>
      <c r="I114" s="22">
        <v>320000</v>
      </c>
    </row>
    <row r="115" spans="1:9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6733100</v>
      </c>
      <c r="F115" s="22">
        <v>0</v>
      </c>
      <c r="G115" s="22">
        <v>0</v>
      </c>
      <c r="H115" s="22">
        <v>0</v>
      </c>
      <c r="I115" s="22">
        <v>6733100</v>
      </c>
    </row>
    <row r="116" spans="1:9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1708508</v>
      </c>
      <c r="F116" s="22">
        <v>0</v>
      </c>
      <c r="G116" s="22">
        <v>0</v>
      </c>
      <c r="H116" s="22">
        <v>0</v>
      </c>
      <c r="I116" s="22">
        <v>1708508</v>
      </c>
    </row>
    <row r="117" spans="1:9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22546976</v>
      </c>
      <c r="F117" s="22">
        <v>0</v>
      </c>
      <c r="G117" s="22">
        <v>0</v>
      </c>
      <c r="H117" s="22">
        <v>405484</v>
      </c>
      <c r="I117" s="22">
        <v>22952460</v>
      </c>
    </row>
    <row r="118" spans="1:9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1224313</v>
      </c>
      <c r="F118" s="22">
        <v>0</v>
      </c>
      <c r="G118" s="22">
        <v>0</v>
      </c>
      <c r="H118" s="22">
        <v>0</v>
      </c>
      <c r="I118" s="22">
        <v>1224313</v>
      </c>
    </row>
    <row r="119" spans="1:9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1083062</v>
      </c>
      <c r="F119" s="22">
        <v>0</v>
      </c>
      <c r="G119" s="22">
        <v>373627</v>
      </c>
      <c r="H119" s="22">
        <v>48213</v>
      </c>
      <c r="I119" s="22">
        <v>1504902</v>
      </c>
    </row>
    <row r="120" spans="1:9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7171947</v>
      </c>
      <c r="F120" s="22">
        <v>0</v>
      </c>
      <c r="G120" s="22">
        <v>0</v>
      </c>
      <c r="H120" s="22">
        <v>5108131</v>
      </c>
      <c r="I120" s="22">
        <v>12280078</v>
      </c>
    </row>
    <row r="121" spans="1:9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4809667</v>
      </c>
      <c r="F121" s="22">
        <v>0</v>
      </c>
      <c r="G121" s="22">
        <v>0</v>
      </c>
      <c r="H121" s="22">
        <v>0</v>
      </c>
      <c r="I121" s="22">
        <v>4809667</v>
      </c>
    </row>
    <row r="122" spans="1:9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34285</v>
      </c>
      <c r="F122" s="22">
        <v>0</v>
      </c>
      <c r="G122" s="22">
        <v>0</v>
      </c>
      <c r="H122" s="22">
        <v>769701</v>
      </c>
      <c r="I122" s="22">
        <v>803986</v>
      </c>
    </row>
    <row r="123" spans="1:9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8363985</v>
      </c>
      <c r="F123" s="22">
        <v>0</v>
      </c>
      <c r="G123" s="22">
        <v>0</v>
      </c>
      <c r="H123" s="22">
        <v>785611</v>
      </c>
      <c r="I123" s="22">
        <v>9149596</v>
      </c>
    </row>
    <row r="124" spans="1:9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236549</v>
      </c>
      <c r="F124" s="22">
        <v>0</v>
      </c>
      <c r="G124" s="22">
        <v>250000</v>
      </c>
      <c r="H124" s="22">
        <v>0</v>
      </c>
      <c r="I124" s="22">
        <v>486549</v>
      </c>
    </row>
    <row r="125" spans="1:9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37127</v>
      </c>
      <c r="F126" s="22">
        <v>0</v>
      </c>
      <c r="G126" s="22">
        <v>0</v>
      </c>
      <c r="H126" s="22">
        <v>0</v>
      </c>
      <c r="I126" s="22">
        <v>37127</v>
      </c>
    </row>
    <row r="127" spans="1:9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8143180</v>
      </c>
      <c r="F127" s="22">
        <v>0</v>
      </c>
      <c r="G127" s="22">
        <v>0</v>
      </c>
      <c r="H127" s="22">
        <v>0</v>
      </c>
      <c r="I127" s="22">
        <v>8143180</v>
      </c>
    </row>
    <row r="128" spans="1:9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378820</v>
      </c>
      <c r="F128" s="22">
        <v>0</v>
      </c>
      <c r="G128" s="22">
        <v>0</v>
      </c>
      <c r="H128" s="22">
        <v>10369779</v>
      </c>
      <c r="I128" s="22">
        <v>10748599</v>
      </c>
    </row>
    <row r="129" spans="1:9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7259802</v>
      </c>
      <c r="F129" s="22">
        <v>0</v>
      </c>
      <c r="G129" s="22">
        <v>0</v>
      </c>
      <c r="H129" s="22">
        <v>922185</v>
      </c>
      <c r="I129" s="22">
        <v>8181987</v>
      </c>
    </row>
    <row r="130" spans="1:9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351971</v>
      </c>
      <c r="F130" s="22">
        <v>0</v>
      </c>
      <c r="G130" s="22">
        <v>0</v>
      </c>
      <c r="H130" s="22">
        <v>197552</v>
      </c>
      <c r="I130" s="22">
        <v>549523</v>
      </c>
    </row>
    <row r="131" spans="1:9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905658</v>
      </c>
      <c r="I133" s="22">
        <v>905658</v>
      </c>
    </row>
    <row r="134" spans="1:9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3500816</v>
      </c>
      <c r="F134" s="22">
        <v>0</v>
      </c>
      <c r="G134" s="22">
        <v>0</v>
      </c>
      <c r="H134" s="22">
        <v>0</v>
      </c>
      <c r="I134" s="22">
        <v>3500816</v>
      </c>
    </row>
    <row r="135" spans="1:9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2815446</v>
      </c>
      <c r="F135" s="22">
        <v>12009</v>
      </c>
      <c r="G135" s="22">
        <v>0</v>
      </c>
      <c r="H135" s="22">
        <v>896472</v>
      </c>
      <c r="I135" s="22">
        <v>3723927</v>
      </c>
    </row>
    <row r="136" spans="1:9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5063581</v>
      </c>
      <c r="F136" s="22">
        <v>0</v>
      </c>
      <c r="G136" s="22">
        <v>0</v>
      </c>
      <c r="H136" s="22">
        <v>0</v>
      </c>
      <c r="I136" s="22">
        <v>5063581</v>
      </c>
    </row>
    <row r="137" spans="1:9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177031</v>
      </c>
      <c r="F137" s="22">
        <v>0</v>
      </c>
      <c r="G137" s="22">
        <v>0</v>
      </c>
      <c r="H137" s="22">
        <v>113963</v>
      </c>
      <c r="I137" s="22">
        <v>290994</v>
      </c>
    </row>
    <row r="138" spans="1:9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2118556</v>
      </c>
      <c r="F138" s="22">
        <v>0</v>
      </c>
      <c r="G138" s="22">
        <v>0</v>
      </c>
      <c r="H138" s="22">
        <v>0</v>
      </c>
      <c r="I138" s="22">
        <v>2118556</v>
      </c>
    </row>
    <row r="139" spans="1:9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730584</v>
      </c>
      <c r="F140" s="22">
        <v>0</v>
      </c>
      <c r="G140" s="22">
        <v>0</v>
      </c>
      <c r="H140" s="22">
        <v>0</v>
      </c>
      <c r="I140" s="22">
        <v>730584</v>
      </c>
    </row>
    <row r="141" spans="1:9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969363</v>
      </c>
      <c r="F141" s="22">
        <v>0</v>
      </c>
      <c r="G141" s="22">
        <v>0</v>
      </c>
      <c r="H141" s="22">
        <v>54036</v>
      </c>
      <c r="I141" s="22">
        <v>1023399</v>
      </c>
    </row>
    <row r="142" spans="1:9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3401804</v>
      </c>
      <c r="F142" s="22">
        <v>0</v>
      </c>
      <c r="G142" s="22">
        <v>0</v>
      </c>
      <c r="H142" s="22">
        <v>0</v>
      </c>
      <c r="I142" s="22">
        <v>3401804</v>
      </c>
    </row>
    <row r="143" spans="1:9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74954</v>
      </c>
      <c r="F143" s="22">
        <v>0</v>
      </c>
      <c r="G143" s="22">
        <v>0</v>
      </c>
      <c r="H143" s="22">
        <v>0</v>
      </c>
      <c r="I143" s="22">
        <v>74954</v>
      </c>
    </row>
    <row r="144" spans="1:9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1338392</v>
      </c>
      <c r="F145" s="22">
        <v>0</v>
      </c>
      <c r="G145" s="22">
        <v>0</v>
      </c>
      <c r="H145" s="22">
        <v>0</v>
      </c>
      <c r="I145" s="22">
        <v>1338392</v>
      </c>
    </row>
    <row r="146" spans="1:9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16141520</v>
      </c>
      <c r="F146" s="22">
        <v>0</v>
      </c>
      <c r="G146" s="22">
        <v>0</v>
      </c>
      <c r="H146" s="22">
        <v>0</v>
      </c>
      <c r="I146" s="22">
        <v>16141520</v>
      </c>
    </row>
    <row r="147" spans="1:9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1295467</v>
      </c>
      <c r="F147" s="22">
        <v>0</v>
      </c>
      <c r="G147" s="22">
        <v>0</v>
      </c>
      <c r="H147" s="22">
        <v>0</v>
      </c>
      <c r="I147" s="22">
        <v>1295467</v>
      </c>
    </row>
    <row r="148" spans="1:9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678969</v>
      </c>
      <c r="F148" s="22">
        <v>0</v>
      </c>
      <c r="G148" s="22">
        <v>0</v>
      </c>
      <c r="H148" s="22">
        <v>0</v>
      </c>
      <c r="I148" s="22">
        <v>678969</v>
      </c>
    </row>
    <row r="149" spans="1:9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129542</v>
      </c>
      <c r="F149" s="22">
        <v>0</v>
      </c>
      <c r="G149" s="22">
        <v>0</v>
      </c>
      <c r="H149" s="22">
        <v>0</v>
      </c>
      <c r="I149" s="22">
        <v>129542</v>
      </c>
    </row>
    <row r="150" spans="1:9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20596912</v>
      </c>
      <c r="F150" s="22">
        <v>0</v>
      </c>
      <c r="G150" s="22">
        <v>0</v>
      </c>
      <c r="H150" s="22">
        <v>572440</v>
      </c>
      <c r="I150" s="22">
        <v>21169352</v>
      </c>
    </row>
    <row r="151" spans="1:9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26887405</v>
      </c>
      <c r="F151" s="22">
        <v>0</v>
      </c>
      <c r="G151" s="22">
        <v>0</v>
      </c>
      <c r="H151" s="22">
        <v>0</v>
      </c>
      <c r="I151" s="22">
        <v>26887405</v>
      </c>
    </row>
    <row r="152" spans="1:9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1117644</v>
      </c>
      <c r="F152" s="22">
        <v>0</v>
      </c>
      <c r="G152" s="22">
        <v>0</v>
      </c>
      <c r="H152" s="22">
        <v>0</v>
      </c>
      <c r="I152" s="22">
        <v>1117644</v>
      </c>
    </row>
    <row r="153" spans="1:9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3718644</v>
      </c>
      <c r="F153" s="22">
        <v>0</v>
      </c>
      <c r="G153" s="22">
        <v>0</v>
      </c>
      <c r="H153" s="22">
        <v>0</v>
      </c>
      <c r="I153" s="22">
        <v>3718644</v>
      </c>
    </row>
    <row r="154" spans="1:9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20008256</v>
      </c>
      <c r="F154" s="22">
        <v>0</v>
      </c>
      <c r="G154" s="22">
        <v>0</v>
      </c>
      <c r="H154" s="22">
        <v>657119</v>
      </c>
      <c r="I154" s="22">
        <v>20665375</v>
      </c>
    </row>
    <row r="155" spans="1:9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1856545</v>
      </c>
      <c r="F155" s="22">
        <v>0</v>
      </c>
      <c r="G155" s="22">
        <v>0</v>
      </c>
      <c r="H155" s="22">
        <v>292360</v>
      </c>
      <c r="I155" s="22">
        <v>2148905</v>
      </c>
    </row>
    <row r="156" spans="1:9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1418885</v>
      </c>
      <c r="F156" s="22">
        <v>0</v>
      </c>
      <c r="G156" s="22">
        <v>0</v>
      </c>
      <c r="H156" s="22">
        <v>0</v>
      </c>
      <c r="I156" s="22">
        <v>1418885</v>
      </c>
    </row>
    <row r="157" spans="1:9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1367178</v>
      </c>
      <c r="F157" s="22">
        <v>0</v>
      </c>
      <c r="G157" s="22">
        <v>0</v>
      </c>
      <c r="H157" s="22">
        <v>1716667</v>
      </c>
      <c r="I157" s="22">
        <v>3083845</v>
      </c>
    </row>
    <row r="158" spans="1:9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17592055</v>
      </c>
      <c r="F158" s="22">
        <v>0</v>
      </c>
      <c r="G158" s="22">
        <v>0</v>
      </c>
      <c r="H158" s="22">
        <v>7807717</v>
      </c>
      <c r="I158" s="22">
        <v>25399772</v>
      </c>
    </row>
    <row r="159" spans="1:9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381188</v>
      </c>
      <c r="I159" s="22">
        <v>381188</v>
      </c>
    </row>
    <row r="160" spans="1:9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308847</v>
      </c>
      <c r="F160" s="22">
        <v>0</v>
      </c>
      <c r="G160" s="22">
        <v>0</v>
      </c>
      <c r="H160" s="22">
        <v>0</v>
      </c>
      <c r="I160" s="22">
        <v>308847</v>
      </c>
    </row>
    <row r="161" spans="1:9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5697150</v>
      </c>
      <c r="F161" s="22">
        <v>0</v>
      </c>
      <c r="G161" s="22">
        <v>0</v>
      </c>
      <c r="H161" s="22">
        <v>1097812</v>
      </c>
      <c r="I161" s="22">
        <v>6794962</v>
      </c>
    </row>
    <row r="162" spans="1:9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3837109</v>
      </c>
      <c r="F162" s="22">
        <v>0</v>
      </c>
      <c r="G162" s="22">
        <v>0</v>
      </c>
      <c r="H162" s="22">
        <v>0</v>
      </c>
      <c r="I162" s="22">
        <v>3837109</v>
      </c>
    </row>
    <row r="163" spans="1:9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3608622</v>
      </c>
      <c r="F163" s="22">
        <v>0</v>
      </c>
      <c r="G163" s="22">
        <v>0</v>
      </c>
      <c r="H163" s="22">
        <v>0</v>
      </c>
      <c r="I163" s="22">
        <v>3608622</v>
      </c>
    </row>
    <row r="164" spans="1:9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665931</v>
      </c>
      <c r="F164" s="22">
        <v>0</v>
      </c>
      <c r="G164" s="22">
        <v>0</v>
      </c>
      <c r="H164" s="22">
        <v>132207</v>
      </c>
      <c r="I164" s="22">
        <v>798138</v>
      </c>
    </row>
    <row r="165" spans="1:9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7538882</v>
      </c>
      <c r="F165" s="22">
        <v>0</v>
      </c>
      <c r="G165" s="22">
        <v>0</v>
      </c>
      <c r="H165" s="22">
        <v>0</v>
      </c>
      <c r="I165" s="22">
        <v>7538882</v>
      </c>
    </row>
    <row r="166" spans="1:9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1012239</v>
      </c>
      <c r="F166" s="22">
        <v>0</v>
      </c>
      <c r="G166" s="22">
        <v>0</v>
      </c>
      <c r="H166" s="22">
        <v>0</v>
      </c>
      <c r="I166" s="22">
        <v>1012239</v>
      </c>
    </row>
    <row r="167" spans="1:9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3704832</v>
      </c>
      <c r="F167" s="22">
        <v>0</v>
      </c>
      <c r="G167" s="22">
        <v>0</v>
      </c>
      <c r="H167" s="22">
        <v>0</v>
      </c>
      <c r="I167" s="22">
        <v>3704832</v>
      </c>
    </row>
    <row r="168" spans="1:9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18675642</v>
      </c>
      <c r="F168" s="22">
        <v>0</v>
      </c>
      <c r="G168" s="22">
        <v>0</v>
      </c>
      <c r="H168" s="22">
        <v>81599</v>
      </c>
      <c r="I168" s="22">
        <v>18757241</v>
      </c>
    </row>
    <row r="169" spans="1:9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631501</v>
      </c>
      <c r="F169" s="22">
        <v>0</v>
      </c>
      <c r="G169" s="22">
        <v>0</v>
      </c>
      <c r="H169" s="22">
        <v>0</v>
      </c>
      <c r="I169" s="22">
        <v>631501</v>
      </c>
    </row>
    <row r="170" spans="1:9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554018</v>
      </c>
      <c r="F170" s="22">
        <v>0</v>
      </c>
      <c r="G170" s="22">
        <v>0</v>
      </c>
      <c r="H170" s="22">
        <v>0</v>
      </c>
      <c r="I170" s="22">
        <v>554018</v>
      </c>
    </row>
    <row r="171" spans="1:9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6629676</v>
      </c>
      <c r="F171" s="22">
        <v>0</v>
      </c>
      <c r="G171" s="22">
        <v>118620</v>
      </c>
      <c r="H171" s="22">
        <v>0</v>
      </c>
      <c r="I171" s="22">
        <v>6748296</v>
      </c>
    </row>
    <row r="172" spans="1:9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86255</v>
      </c>
      <c r="I172" s="22">
        <v>86255</v>
      </c>
    </row>
    <row r="173" spans="1:9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3030702</v>
      </c>
      <c r="F173" s="22">
        <v>0</v>
      </c>
      <c r="G173" s="22">
        <v>0</v>
      </c>
      <c r="H173" s="22">
        <v>0</v>
      </c>
      <c r="I173" s="22">
        <v>3030702</v>
      </c>
    </row>
    <row r="174" spans="1:9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26431660</v>
      </c>
      <c r="F174" s="22">
        <v>0</v>
      </c>
      <c r="G174" s="22">
        <v>0</v>
      </c>
      <c r="H174" s="22">
        <v>2976551</v>
      </c>
      <c r="I174" s="22">
        <v>29408211</v>
      </c>
    </row>
    <row r="175" spans="1:9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1441357</v>
      </c>
      <c r="F175" s="22">
        <v>351060</v>
      </c>
      <c r="G175" s="22">
        <v>0</v>
      </c>
      <c r="H175" s="22">
        <v>12149759</v>
      </c>
      <c r="I175" s="22">
        <v>13942176</v>
      </c>
    </row>
    <row r="176" spans="1:9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4345454</v>
      </c>
      <c r="F176" s="22">
        <v>0</v>
      </c>
      <c r="G176" s="22">
        <v>0</v>
      </c>
      <c r="H176" s="22">
        <v>0</v>
      </c>
      <c r="I176" s="22">
        <v>4345454</v>
      </c>
    </row>
    <row r="177" spans="1:9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90785</v>
      </c>
      <c r="F177" s="22">
        <v>0</v>
      </c>
      <c r="G177" s="22">
        <v>0</v>
      </c>
      <c r="H177" s="22">
        <v>0</v>
      </c>
      <c r="I177" s="22">
        <v>90785</v>
      </c>
    </row>
    <row r="178" spans="1:9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31353807</v>
      </c>
      <c r="F178" s="22">
        <v>0</v>
      </c>
      <c r="G178" s="22">
        <v>0</v>
      </c>
      <c r="H178" s="22">
        <v>0</v>
      </c>
      <c r="I178" s="22">
        <v>31353807</v>
      </c>
    </row>
    <row r="179" spans="1:9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12364083</v>
      </c>
      <c r="F179" s="22">
        <v>0</v>
      </c>
      <c r="G179" s="22">
        <v>0</v>
      </c>
      <c r="H179" s="22">
        <v>1384679</v>
      </c>
      <c r="I179" s="22">
        <v>13748762</v>
      </c>
    </row>
    <row r="180" spans="1:9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2064176</v>
      </c>
      <c r="F180" s="22">
        <v>0</v>
      </c>
      <c r="G180" s="22">
        <v>0</v>
      </c>
      <c r="H180" s="22">
        <v>0</v>
      </c>
      <c r="I180" s="22">
        <v>2064176</v>
      </c>
    </row>
    <row r="181" spans="1:9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3564982</v>
      </c>
      <c r="F181" s="22">
        <v>0</v>
      </c>
      <c r="G181" s="22">
        <v>0</v>
      </c>
      <c r="H181" s="22">
        <v>0</v>
      </c>
      <c r="I181" s="22">
        <v>3564982</v>
      </c>
    </row>
    <row r="182" spans="1:9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2953309</v>
      </c>
      <c r="F182" s="22">
        <v>0</v>
      </c>
      <c r="G182" s="22">
        <v>0</v>
      </c>
      <c r="H182" s="22">
        <v>0</v>
      </c>
      <c r="I182" s="22">
        <v>2953309</v>
      </c>
    </row>
    <row r="183" spans="1:9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231898</v>
      </c>
      <c r="F183" s="22">
        <v>0</v>
      </c>
      <c r="G183" s="22">
        <v>0</v>
      </c>
      <c r="H183" s="22">
        <v>53876</v>
      </c>
      <c r="I183" s="22">
        <v>285774</v>
      </c>
    </row>
    <row r="184" spans="1:9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248260</v>
      </c>
      <c r="F184" s="22">
        <v>0</v>
      </c>
      <c r="G184" s="22">
        <v>0</v>
      </c>
      <c r="H184" s="22">
        <v>0</v>
      </c>
      <c r="I184" s="22">
        <v>248260</v>
      </c>
    </row>
    <row r="185" spans="1:9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9462258</v>
      </c>
      <c r="F185" s="22">
        <v>0</v>
      </c>
      <c r="G185" s="22">
        <v>0</v>
      </c>
      <c r="H185" s="22">
        <v>0</v>
      </c>
      <c r="I185" s="22">
        <v>9462258</v>
      </c>
    </row>
    <row r="186" spans="1:9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9615614</v>
      </c>
      <c r="F186" s="22">
        <v>0</v>
      </c>
      <c r="G186" s="22">
        <v>0</v>
      </c>
      <c r="H186" s="22">
        <v>0</v>
      </c>
      <c r="I186" s="22">
        <v>9615614</v>
      </c>
    </row>
    <row r="187" spans="1:9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1335940</v>
      </c>
      <c r="F187" s="22">
        <v>0</v>
      </c>
      <c r="G187" s="22">
        <v>0</v>
      </c>
      <c r="H187" s="22">
        <v>0</v>
      </c>
      <c r="I187" s="22">
        <v>1335940</v>
      </c>
    </row>
    <row r="188" spans="1:9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4036842</v>
      </c>
      <c r="F188" s="22">
        <v>0</v>
      </c>
      <c r="G188" s="22">
        <v>0</v>
      </c>
      <c r="H188" s="22">
        <v>0</v>
      </c>
      <c r="I188" s="22">
        <v>4036842</v>
      </c>
    </row>
    <row r="189" spans="1:9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0</v>
      </c>
      <c r="G189" s="22">
        <v>0</v>
      </c>
      <c r="H189" s="22">
        <v>1750000</v>
      </c>
      <c r="I189" s="22">
        <v>1750000</v>
      </c>
    </row>
    <row r="190" spans="1:9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503430</v>
      </c>
      <c r="F190" s="22">
        <v>0</v>
      </c>
      <c r="G190" s="22">
        <v>0</v>
      </c>
      <c r="H190" s="22">
        <v>0</v>
      </c>
      <c r="I190" s="22">
        <v>503430</v>
      </c>
    </row>
    <row r="191" spans="1:9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7082212</v>
      </c>
      <c r="F191" s="22">
        <v>0</v>
      </c>
      <c r="G191" s="22">
        <v>0</v>
      </c>
      <c r="H191" s="22">
        <v>910730</v>
      </c>
      <c r="I191" s="22">
        <v>7992942</v>
      </c>
    </row>
    <row r="192" spans="1:9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9721709</v>
      </c>
      <c r="F192" s="22">
        <v>0</v>
      </c>
      <c r="G192" s="22">
        <v>0</v>
      </c>
      <c r="H192" s="22">
        <v>0</v>
      </c>
      <c r="I192" s="22">
        <v>9721709</v>
      </c>
    </row>
    <row r="193" spans="1:9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1808872</v>
      </c>
      <c r="F193" s="22">
        <v>0</v>
      </c>
      <c r="G193" s="22">
        <v>0</v>
      </c>
      <c r="H193" s="22">
        <v>0</v>
      </c>
      <c r="I193" s="22">
        <v>1808872</v>
      </c>
    </row>
    <row r="194" spans="1:9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2275539</v>
      </c>
      <c r="F195" s="22">
        <v>0</v>
      </c>
      <c r="G195" s="22">
        <v>0</v>
      </c>
      <c r="H195" s="22">
        <v>0</v>
      </c>
      <c r="I195" s="22">
        <v>2275539</v>
      </c>
    </row>
    <row r="196" spans="1:9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42500</v>
      </c>
      <c r="I196" s="22">
        <v>42500</v>
      </c>
    </row>
    <row r="197" spans="1:9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232029</v>
      </c>
      <c r="F199" s="22">
        <v>0</v>
      </c>
      <c r="G199" s="22">
        <v>0</v>
      </c>
      <c r="H199" s="22">
        <v>0</v>
      </c>
      <c r="I199" s="22">
        <v>232029</v>
      </c>
    </row>
    <row r="200" spans="1:9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43075</v>
      </c>
      <c r="F200" s="22">
        <v>0</v>
      </c>
      <c r="G200" s="22">
        <v>0</v>
      </c>
      <c r="H200" s="22">
        <v>0</v>
      </c>
      <c r="I200" s="22">
        <v>43075</v>
      </c>
    </row>
    <row r="201" spans="1:9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122363</v>
      </c>
      <c r="I201" s="22">
        <v>122363</v>
      </c>
    </row>
    <row r="202" spans="1:9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992065</v>
      </c>
      <c r="I202" s="22">
        <v>992065</v>
      </c>
    </row>
    <row r="203" spans="1:9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335565</v>
      </c>
      <c r="I203" s="22">
        <v>335565</v>
      </c>
    </row>
    <row r="204" spans="1:9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3135039</v>
      </c>
      <c r="F205" s="22">
        <v>0</v>
      </c>
      <c r="G205" s="22">
        <v>0</v>
      </c>
      <c r="H205" s="22">
        <v>0</v>
      </c>
      <c r="I205" s="22">
        <v>3135039</v>
      </c>
    </row>
    <row r="206" spans="1:9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377486</v>
      </c>
      <c r="I206" s="22">
        <v>377486</v>
      </c>
    </row>
    <row r="207" spans="1:9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64821</v>
      </c>
      <c r="F207" s="22">
        <v>0</v>
      </c>
      <c r="G207" s="22">
        <v>0</v>
      </c>
      <c r="H207" s="22">
        <v>0</v>
      </c>
      <c r="I207" s="22">
        <v>64821</v>
      </c>
    </row>
    <row r="208" spans="1:9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256258</v>
      </c>
      <c r="F209" s="22">
        <v>0</v>
      </c>
      <c r="G209" s="22">
        <v>0</v>
      </c>
      <c r="H209" s="22">
        <v>0</v>
      </c>
      <c r="I209" s="22">
        <v>256258</v>
      </c>
    </row>
    <row r="210" spans="1:9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65000</v>
      </c>
      <c r="F212" s="22">
        <v>52967</v>
      </c>
      <c r="G212" s="22">
        <v>2453018</v>
      </c>
      <c r="H212" s="22">
        <v>221701</v>
      </c>
      <c r="I212" s="22">
        <v>2792686</v>
      </c>
    </row>
    <row r="213" spans="1:9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235200</v>
      </c>
      <c r="F215" s="22">
        <v>0</v>
      </c>
      <c r="G215" s="22">
        <v>0</v>
      </c>
      <c r="H215" s="22">
        <v>0</v>
      </c>
      <c r="I215" s="22">
        <v>235200</v>
      </c>
    </row>
    <row r="216" spans="1:9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161750</v>
      </c>
      <c r="F217" s="22">
        <v>0</v>
      </c>
      <c r="G217" s="22">
        <v>0</v>
      </c>
      <c r="H217" s="22">
        <v>0</v>
      </c>
      <c r="I217" s="22">
        <v>161750</v>
      </c>
    </row>
    <row r="218" spans="1:9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173543</v>
      </c>
      <c r="I218" s="22">
        <v>173543</v>
      </c>
    </row>
    <row r="219" spans="1:9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10000</v>
      </c>
      <c r="I221" s="22">
        <v>10000</v>
      </c>
    </row>
    <row r="222" spans="1:9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705455</v>
      </c>
      <c r="F224" s="22">
        <v>0</v>
      </c>
      <c r="G224" s="22">
        <v>0</v>
      </c>
      <c r="H224" s="22">
        <v>0</v>
      </c>
      <c r="I224" s="22">
        <v>705455</v>
      </c>
    </row>
    <row r="225" spans="1:9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491544</v>
      </c>
      <c r="F225" s="22">
        <v>0</v>
      </c>
      <c r="G225" s="22">
        <v>0</v>
      </c>
      <c r="H225" s="22">
        <v>198937</v>
      </c>
      <c r="I225" s="22">
        <v>690481</v>
      </c>
    </row>
    <row r="226" spans="1:9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232524</v>
      </c>
      <c r="F226" s="22">
        <v>0</v>
      </c>
      <c r="G226" s="22">
        <v>0</v>
      </c>
      <c r="H226" s="22">
        <v>0</v>
      </c>
      <c r="I226" s="22">
        <v>232524</v>
      </c>
    </row>
    <row r="227" spans="1:9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307911</v>
      </c>
      <c r="F230" s="22">
        <v>0</v>
      </c>
      <c r="G230" s="22">
        <v>0</v>
      </c>
      <c r="H230" s="22">
        <v>0</v>
      </c>
      <c r="I230" s="22">
        <v>307911</v>
      </c>
    </row>
    <row r="231" spans="1:9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191194</v>
      </c>
      <c r="F233" s="22">
        <v>0</v>
      </c>
      <c r="G233" s="22">
        <v>0</v>
      </c>
      <c r="H233" s="22">
        <v>0</v>
      </c>
      <c r="I233" s="22">
        <v>191194</v>
      </c>
    </row>
    <row r="234" spans="1:9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93496</v>
      </c>
      <c r="F234" s="22">
        <v>0</v>
      </c>
      <c r="G234" s="22">
        <v>0</v>
      </c>
      <c r="H234" s="22">
        <v>0</v>
      </c>
      <c r="I234" s="22">
        <v>93496</v>
      </c>
    </row>
    <row r="235" spans="1:9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5779</v>
      </c>
      <c r="I236" s="22">
        <v>5779</v>
      </c>
    </row>
    <row r="237" spans="1:9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200108</v>
      </c>
      <c r="I240" s="22">
        <v>200108</v>
      </c>
    </row>
    <row r="241" spans="1:9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437536</v>
      </c>
      <c r="F241" s="22">
        <v>0</v>
      </c>
      <c r="G241" s="22">
        <v>0</v>
      </c>
      <c r="H241" s="22">
        <v>0</v>
      </c>
      <c r="I241" s="22">
        <v>437536</v>
      </c>
    </row>
    <row r="242" spans="1:9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504338</v>
      </c>
      <c r="F243" s="22">
        <v>0</v>
      </c>
      <c r="G243" s="22">
        <v>0</v>
      </c>
      <c r="H243" s="22">
        <v>0</v>
      </c>
      <c r="I243" s="22">
        <v>504338</v>
      </c>
    </row>
    <row r="244" spans="1:9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853007</v>
      </c>
      <c r="F244" s="22">
        <v>0</v>
      </c>
      <c r="G244" s="22">
        <v>0</v>
      </c>
      <c r="H244" s="22">
        <v>0</v>
      </c>
      <c r="I244" s="22">
        <v>853007</v>
      </c>
    </row>
    <row r="245" spans="1:9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103899</v>
      </c>
      <c r="F245" s="22">
        <v>0</v>
      </c>
      <c r="G245" s="22">
        <v>0</v>
      </c>
      <c r="H245" s="22">
        <v>0</v>
      </c>
      <c r="I245" s="22">
        <v>103899</v>
      </c>
    </row>
    <row r="246" spans="1:9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681435</v>
      </c>
      <c r="F247" s="22">
        <v>0</v>
      </c>
      <c r="G247" s="22">
        <v>229040</v>
      </c>
      <c r="H247" s="22">
        <v>0</v>
      </c>
      <c r="I247" s="22">
        <v>910475</v>
      </c>
    </row>
    <row r="248" spans="1:9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103115</v>
      </c>
      <c r="F248" s="22">
        <v>0</v>
      </c>
      <c r="G248" s="22">
        <v>0</v>
      </c>
      <c r="H248" s="22">
        <v>911027</v>
      </c>
      <c r="I248" s="22">
        <v>1014142</v>
      </c>
    </row>
    <row r="249" spans="1:9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652488</v>
      </c>
      <c r="F250" s="22">
        <v>0</v>
      </c>
      <c r="G250" s="22">
        <v>0</v>
      </c>
      <c r="H250" s="22">
        <v>0</v>
      </c>
      <c r="I250" s="22">
        <v>652488</v>
      </c>
    </row>
    <row r="251" spans="1:9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20911</v>
      </c>
      <c r="F252" s="22">
        <v>0</v>
      </c>
      <c r="G252" s="22">
        <v>0</v>
      </c>
      <c r="H252" s="22">
        <v>0</v>
      </c>
      <c r="I252" s="22">
        <v>20911</v>
      </c>
    </row>
    <row r="253" spans="1:9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950199</v>
      </c>
      <c r="F253" s="22">
        <v>0</v>
      </c>
      <c r="G253" s="22">
        <v>0</v>
      </c>
      <c r="H253" s="22">
        <v>0</v>
      </c>
      <c r="I253" s="22">
        <v>950199</v>
      </c>
    </row>
    <row r="254" spans="1:9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406713</v>
      </c>
      <c r="I254" s="22">
        <v>406713</v>
      </c>
    </row>
    <row r="255" spans="1:9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465985</v>
      </c>
      <c r="F256" s="22">
        <v>0</v>
      </c>
      <c r="G256" s="22">
        <v>0</v>
      </c>
      <c r="H256" s="22">
        <v>5779</v>
      </c>
      <c r="I256" s="22">
        <v>471764</v>
      </c>
    </row>
    <row r="257" spans="1:9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249598</v>
      </c>
      <c r="F257" s="22">
        <v>0</v>
      </c>
      <c r="G257" s="22">
        <v>280844</v>
      </c>
      <c r="H257" s="22">
        <v>0</v>
      </c>
      <c r="I257" s="22">
        <v>530442</v>
      </c>
    </row>
    <row r="258" spans="1:9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21553</v>
      </c>
      <c r="I259" s="22">
        <v>21553</v>
      </c>
    </row>
    <row r="260" spans="1:9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0</v>
      </c>
      <c r="G261" s="22">
        <v>379688</v>
      </c>
      <c r="H261" s="22">
        <v>132727</v>
      </c>
      <c r="I261" s="22">
        <v>512415</v>
      </c>
    </row>
    <row r="262" spans="1:9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219713</v>
      </c>
      <c r="I267" s="22">
        <v>219713</v>
      </c>
    </row>
    <row r="268" spans="1:9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226713</v>
      </c>
      <c r="I277" s="22">
        <v>226713</v>
      </c>
    </row>
    <row r="278" spans="1:9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154286</v>
      </c>
      <c r="I286" s="22">
        <v>154286</v>
      </c>
    </row>
    <row r="287" spans="1:9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101595</v>
      </c>
      <c r="I288" s="22">
        <v>101595</v>
      </c>
    </row>
    <row r="289" spans="1:9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81333</v>
      </c>
      <c r="I289" s="22">
        <v>81333</v>
      </c>
    </row>
    <row r="290" spans="1:9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88035</v>
      </c>
      <c r="I295" s="22">
        <v>88035</v>
      </c>
    </row>
    <row r="296" spans="1:9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687570</v>
      </c>
      <c r="F298" s="22">
        <v>0</v>
      </c>
      <c r="G298" s="22">
        <v>0</v>
      </c>
      <c r="H298" s="22">
        <v>0</v>
      </c>
      <c r="I298" s="22">
        <v>687570</v>
      </c>
    </row>
    <row r="299" spans="1:9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457513</v>
      </c>
      <c r="F303" s="22">
        <v>0</v>
      </c>
      <c r="G303" s="22">
        <v>0</v>
      </c>
      <c r="H303" s="22">
        <v>226713</v>
      </c>
      <c r="I303" s="22">
        <v>684226</v>
      </c>
    </row>
    <row r="304" spans="1:9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0</v>
      </c>
      <c r="G313" s="22">
        <v>0</v>
      </c>
      <c r="H313" s="22">
        <v>53735</v>
      </c>
      <c r="I313" s="22">
        <v>53735</v>
      </c>
    </row>
    <row r="314" spans="1:9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66039-E29C-4369-B520-6A75D772AA95}">
  <dimension ref="A1:R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1254</v>
      </c>
      <c r="D1" s="20" t="s">
        <v>1255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1256</v>
      </c>
      <c r="F2" s="21" t="s">
        <v>1257</v>
      </c>
      <c r="G2" s="21" t="s">
        <v>1258</v>
      </c>
      <c r="H2" s="21" t="s">
        <v>1259</v>
      </c>
      <c r="I2" s="21" t="s">
        <v>1260</v>
      </c>
      <c r="J2" s="21" t="s">
        <v>1261</v>
      </c>
      <c r="K2" s="21" t="s">
        <v>1262</v>
      </c>
      <c r="L2" s="21" t="s">
        <v>1256</v>
      </c>
      <c r="M2" s="21" t="s">
        <v>1257</v>
      </c>
      <c r="N2" s="21" t="s">
        <v>1258</v>
      </c>
      <c r="O2" s="21" t="s">
        <v>1259</v>
      </c>
      <c r="P2" s="21" t="s">
        <v>1260</v>
      </c>
      <c r="Q2" s="21" t="s">
        <v>1261</v>
      </c>
      <c r="R2" s="21" t="s">
        <v>1263</v>
      </c>
    </row>
    <row r="3" spans="1:18" x14ac:dyDescent="0.25">
      <c r="A3" s="21"/>
      <c r="B3" s="21"/>
      <c r="C3" s="21"/>
      <c r="D3" s="21" t="s">
        <v>89</v>
      </c>
      <c r="E3" s="21" t="s">
        <v>1264</v>
      </c>
      <c r="F3" s="21" t="s">
        <v>1265</v>
      </c>
      <c r="G3" s="21" t="s">
        <v>1266</v>
      </c>
      <c r="H3" s="21" t="s">
        <v>1267</v>
      </c>
      <c r="I3" s="21" t="s">
        <v>1268</v>
      </c>
      <c r="J3" s="21" t="s">
        <v>1269</v>
      </c>
      <c r="K3" s="21" t="s">
        <v>1270</v>
      </c>
      <c r="L3" s="21" t="s">
        <v>1271</v>
      </c>
      <c r="M3" s="21" t="s">
        <v>1272</v>
      </c>
      <c r="N3" s="21" t="s">
        <v>1273</v>
      </c>
      <c r="O3" s="21" t="s">
        <v>1274</v>
      </c>
      <c r="P3" s="21" t="s">
        <v>1275</v>
      </c>
      <c r="Q3" s="21" t="s">
        <v>1276</v>
      </c>
      <c r="R3" s="21" t="s">
        <v>1277</v>
      </c>
    </row>
    <row r="4" spans="1:1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</row>
    <row r="5" spans="1:1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36221</v>
      </c>
      <c r="F5" s="22">
        <v>37415</v>
      </c>
      <c r="G5" s="22">
        <v>38649</v>
      </c>
      <c r="H5" s="22">
        <v>39923</v>
      </c>
      <c r="I5" s="22">
        <v>41239</v>
      </c>
      <c r="J5" s="22">
        <v>614851</v>
      </c>
      <c r="K5" s="22">
        <v>808297</v>
      </c>
      <c r="L5" s="22">
        <v>26138</v>
      </c>
      <c r="M5" s="22">
        <v>24943</v>
      </c>
      <c r="N5" s="22">
        <v>23710</v>
      </c>
      <c r="O5" s="22">
        <v>22436</v>
      </c>
      <c r="P5" s="22">
        <v>21120</v>
      </c>
      <c r="Q5" s="22">
        <v>133452</v>
      </c>
      <c r="R5" s="22">
        <v>251799</v>
      </c>
    </row>
    <row r="6" spans="1:1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501805</v>
      </c>
      <c r="K6" s="22">
        <v>501805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</row>
    <row r="7" spans="1:1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</row>
    <row r="8" spans="1:1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554162</v>
      </c>
      <c r="F8" s="22">
        <v>543749</v>
      </c>
      <c r="G8" s="22">
        <v>540652</v>
      </c>
      <c r="H8" s="22">
        <v>529908</v>
      </c>
      <c r="I8" s="22">
        <v>519271</v>
      </c>
      <c r="J8" s="22">
        <v>2602445</v>
      </c>
      <c r="K8" s="22">
        <v>5290187</v>
      </c>
      <c r="L8" s="22">
        <v>162827</v>
      </c>
      <c r="M8" s="22">
        <v>146340</v>
      </c>
      <c r="N8" s="22">
        <v>129903</v>
      </c>
      <c r="O8" s="22">
        <v>113526</v>
      </c>
      <c r="P8" s="22">
        <v>37215</v>
      </c>
      <c r="Q8" s="22">
        <v>355967</v>
      </c>
      <c r="R8" s="22">
        <v>945778</v>
      </c>
    </row>
    <row r="9" spans="1:1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183743</v>
      </c>
      <c r="F9" s="22">
        <v>166724</v>
      </c>
      <c r="G9" s="22">
        <v>148177</v>
      </c>
      <c r="H9" s="22">
        <v>153036</v>
      </c>
      <c r="I9" s="22">
        <v>158055</v>
      </c>
      <c r="J9" s="22">
        <v>595140</v>
      </c>
      <c r="K9" s="22">
        <v>1404875</v>
      </c>
      <c r="L9" s="22">
        <v>45196</v>
      </c>
      <c r="M9" s="22">
        <v>38386</v>
      </c>
      <c r="N9" s="22">
        <v>33104</v>
      </c>
      <c r="O9" s="22">
        <v>28245</v>
      </c>
      <c r="P9" s="22">
        <v>23226</v>
      </c>
      <c r="Q9" s="22">
        <v>39345</v>
      </c>
      <c r="R9" s="22">
        <v>207502</v>
      </c>
    </row>
    <row r="10" spans="1:1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0</v>
      </c>
      <c r="G10" s="22">
        <v>0</v>
      </c>
      <c r="H10" s="22">
        <v>23810</v>
      </c>
      <c r="I10" s="22">
        <v>23810</v>
      </c>
      <c r="J10" s="22">
        <v>452380</v>
      </c>
      <c r="K10" s="22">
        <v>500000</v>
      </c>
      <c r="L10" s="22">
        <v>9986</v>
      </c>
      <c r="M10" s="22">
        <v>10000</v>
      </c>
      <c r="N10" s="22">
        <v>13836</v>
      </c>
      <c r="O10" s="22">
        <v>9881</v>
      </c>
      <c r="P10" s="22">
        <v>9404</v>
      </c>
      <c r="Q10" s="22">
        <v>88210</v>
      </c>
      <c r="R10" s="22">
        <v>141317</v>
      </c>
    </row>
    <row r="11" spans="1:1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5879000</v>
      </c>
      <c r="F11" s="22">
        <v>6060000</v>
      </c>
      <c r="G11" s="22">
        <v>6248000</v>
      </c>
      <c r="H11" s="22">
        <v>6441000</v>
      </c>
      <c r="I11" s="22">
        <v>6194000</v>
      </c>
      <c r="J11" s="22">
        <v>40342000</v>
      </c>
      <c r="K11" s="22">
        <v>71164000</v>
      </c>
      <c r="L11" s="22">
        <v>2100000</v>
      </c>
      <c r="M11" s="22">
        <v>1919000</v>
      </c>
      <c r="N11" s="22">
        <v>1732000</v>
      </c>
      <c r="O11" s="22">
        <v>1538000</v>
      </c>
      <c r="P11" s="22">
        <v>1338000</v>
      </c>
      <c r="Q11" s="22">
        <v>5251000</v>
      </c>
      <c r="R11" s="22">
        <v>13878000</v>
      </c>
    </row>
    <row r="12" spans="1:1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</row>
    <row r="13" spans="1:1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62159</v>
      </c>
      <c r="G15" s="22">
        <v>62159</v>
      </c>
      <c r="H15" s="22">
        <v>62159</v>
      </c>
      <c r="I15" s="22">
        <v>62159</v>
      </c>
      <c r="J15" s="22">
        <v>1118864</v>
      </c>
      <c r="K15" s="22">
        <v>1367500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1:1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</row>
    <row r="17" spans="1:1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</row>
    <row r="18" spans="1:1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</row>
    <row r="19" spans="1:1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4092034</v>
      </c>
      <c r="F19" s="22">
        <v>3236766</v>
      </c>
      <c r="G19" s="22">
        <v>2822323</v>
      </c>
      <c r="H19" s="22">
        <v>1104004</v>
      </c>
      <c r="I19" s="22">
        <v>1134401</v>
      </c>
      <c r="J19" s="22">
        <v>19431653</v>
      </c>
      <c r="K19" s="22">
        <v>31821181</v>
      </c>
      <c r="L19" s="22">
        <v>870896</v>
      </c>
      <c r="M19" s="22">
        <v>754463</v>
      </c>
      <c r="N19" s="22">
        <v>651377</v>
      </c>
      <c r="O19" s="22">
        <v>570971</v>
      </c>
      <c r="P19" s="22">
        <v>540575</v>
      </c>
      <c r="Q19" s="22">
        <v>5305553</v>
      </c>
      <c r="R19" s="22">
        <v>8693835</v>
      </c>
    </row>
    <row r="20" spans="1:1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91000</v>
      </c>
      <c r="F20" s="22">
        <v>96000</v>
      </c>
      <c r="G20" s="22">
        <v>101000</v>
      </c>
      <c r="H20" s="22">
        <v>105000</v>
      </c>
      <c r="I20" s="22">
        <v>110000</v>
      </c>
      <c r="J20" s="22">
        <v>2339000</v>
      </c>
      <c r="K20" s="22">
        <v>2842000</v>
      </c>
      <c r="L20" s="22">
        <v>124626</v>
      </c>
      <c r="M20" s="22">
        <v>120462</v>
      </c>
      <c r="N20" s="22">
        <v>116101</v>
      </c>
      <c r="O20" s="22">
        <v>111539</v>
      </c>
      <c r="P20" s="22">
        <v>106767</v>
      </c>
      <c r="Q20" s="22">
        <v>851548</v>
      </c>
      <c r="R20" s="22">
        <v>1431043</v>
      </c>
    </row>
    <row r="21" spans="1:18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</row>
    <row r="22" spans="1:18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63183</v>
      </c>
      <c r="F27" s="22">
        <v>64218</v>
      </c>
      <c r="G27" s="22">
        <v>65299</v>
      </c>
      <c r="H27" s="22">
        <v>66426</v>
      </c>
      <c r="I27" s="22">
        <v>67603</v>
      </c>
      <c r="J27" s="22">
        <v>1122661</v>
      </c>
      <c r="K27" s="22">
        <v>1449390</v>
      </c>
      <c r="L27" s="22">
        <v>41189</v>
      </c>
      <c r="M27" s="22">
        <v>39399</v>
      </c>
      <c r="N27" s="22">
        <v>37539</v>
      </c>
      <c r="O27" s="22">
        <v>35654</v>
      </c>
      <c r="P27" s="22">
        <v>33654</v>
      </c>
      <c r="Q27" s="22">
        <v>290155</v>
      </c>
      <c r="R27" s="22">
        <v>477590</v>
      </c>
    </row>
    <row r="28" spans="1:18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14004</v>
      </c>
      <c r="F29" s="22">
        <v>14515</v>
      </c>
      <c r="G29" s="22">
        <v>15045</v>
      </c>
      <c r="H29" s="22">
        <v>15595</v>
      </c>
      <c r="I29" s="22">
        <v>16164</v>
      </c>
      <c r="J29" s="22">
        <v>186262</v>
      </c>
      <c r="K29" s="22">
        <v>261585</v>
      </c>
      <c r="L29" s="22">
        <v>9341</v>
      </c>
      <c r="M29" s="22">
        <v>8830</v>
      </c>
      <c r="N29" s="22">
        <v>8300</v>
      </c>
      <c r="O29" s="22">
        <v>7750</v>
      </c>
      <c r="P29" s="22">
        <v>7181</v>
      </c>
      <c r="Q29" s="22">
        <v>36064</v>
      </c>
      <c r="R29" s="22">
        <v>77466</v>
      </c>
    </row>
    <row r="30" spans="1:18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177154</v>
      </c>
      <c r="F31" s="22">
        <v>182294</v>
      </c>
      <c r="G31" s="22">
        <v>187584</v>
      </c>
      <c r="H31" s="22">
        <v>193027</v>
      </c>
      <c r="I31" s="22">
        <v>198628</v>
      </c>
      <c r="J31" s="22">
        <v>2743616</v>
      </c>
      <c r="K31" s="22">
        <v>3682303</v>
      </c>
      <c r="L31" s="22">
        <v>104820</v>
      </c>
      <c r="M31" s="22">
        <v>99680</v>
      </c>
      <c r="N31" s="22">
        <v>94390</v>
      </c>
      <c r="O31" s="22">
        <v>88947</v>
      </c>
      <c r="P31" s="22">
        <v>83346</v>
      </c>
      <c r="Q31" s="22">
        <v>499087</v>
      </c>
      <c r="R31" s="22">
        <v>970270</v>
      </c>
    </row>
    <row r="32" spans="1:18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979382</v>
      </c>
      <c r="K37" s="22">
        <v>979382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210975</v>
      </c>
      <c r="F38" s="22">
        <v>216382</v>
      </c>
      <c r="G38" s="22">
        <v>221929</v>
      </c>
      <c r="H38" s="22">
        <v>227618</v>
      </c>
      <c r="I38" s="22">
        <v>233455</v>
      </c>
      <c r="J38" s="22">
        <v>1969773</v>
      </c>
      <c r="K38" s="22">
        <v>3080132</v>
      </c>
      <c r="L38" s="22">
        <v>77781</v>
      </c>
      <c r="M38" s="22">
        <v>72374</v>
      </c>
      <c r="N38" s="22">
        <v>66827</v>
      </c>
      <c r="O38" s="22">
        <v>59724</v>
      </c>
      <c r="P38" s="22">
        <v>55301</v>
      </c>
      <c r="Q38" s="22">
        <v>217589</v>
      </c>
      <c r="R38" s="22">
        <v>549596</v>
      </c>
    </row>
    <row r="39" spans="1:18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223335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223335</v>
      </c>
      <c r="L41" s="22">
        <v>4473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4473</v>
      </c>
    </row>
    <row r="42" spans="1:18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</row>
    <row r="47" spans="1:18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214290</v>
      </c>
      <c r="F50" s="22">
        <v>224030</v>
      </c>
      <c r="G50" s="22">
        <v>234224</v>
      </c>
      <c r="H50" s="22">
        <v>244894</v>
      </c>
      <c r="I50" s="22">
        <v>256063</v>
      </c>
      <c r="J50" s="22">
        <v>1931242</v>
      </c>
      <c r="K50" s="22">
        <v>3104743</v>
      </c>
      <c r="L50" s="22">
        <v>130469</v>
      </c>
      <c r="M50" s="22">
        <v>120729</v>
      </c>
      <c r="N50" s="22">
        <v>110535</v>
      </c>
      <c r="O50" s="22">
        <v>99865</v>
      </c>
      <c r="P50" s="22">
        <v>88696</v>
      </c>
      <c r="Q50" s="22">
        <v>672113</v>
      </c>
      <c r="R50" s="22">
        <v>1222407</v>
      </c>
    </row>
    <row r="51" spans="1:18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</row>
    <row r="53" spans="1:18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629429</v>
      </c>
      <c r="F53" s="22">
        <v>653511</v>
      </c>
      <c r="G53" s="22">
        <v>678533</v>
      </c>
      <c r="H53" s="22">
        <v>704534</v>
      </c>
      <c r="I53" s="22">
        <v>731553</v>
      </c>
      <c r="J53" s="22">
        <v>4692480</v>
      </c>
      <c r="K53" s="22">
        <v>8090040</v>
      </c>
      <c r="L53" s="22">
        <v>288597</v>
      </c>
      <c r="M53" s="22">
        <v>264516</v>
      </c>
      <c r="N53" s="22">
        <v>239494</v>
      </c>
      <c r="O53" s="22">
        <v>213493</v>
      </c>
      <c r="P53" s="22">
        <v>186473</v>
      </c>
      <c r="Q53" s="22">
        <v>787530</v>
      </c>
      <c r="R53" s="22">
        <v>1980103</v>
      </c>
    </row>
    <row r="54" spans="1:18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405360</v>
      </c>
      <c r="F54" s="22">
        <v>416430</v>
      </c>
      <c r="G54" s="22">
        <v>283805</v>
      </c>
      <c r="H54" s="22">
        <v>147216</v>
      </c>
      <c r="I54" s="22">
        <v>153507</v>
      </c>
      <c r="J54" s="22">
        <v>48155</v>
      </c>
      <c r="K54" s="22">
        <v>1454473</v>
      </c>
      <c r="L54" s="22">
        <v>42971</v>
      </c>
      <c r="M54" s="22">
        <v>31901</v>
      </c>
      <c r="N54" s="22">
        <v>20482</v>
      </c>
      <c r="O54" s="22">
        <v>13028</v>
      </c>
      <c r="P54" s="22">
        <v>6737</v>
      </c>
      <c r="Q54" s="22">
        <v>1393</v>
      </c>
      <c r="R54" s="22">
        <v>116512</v>
      </c>
    </row>
    <row r="55" spans="1:18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818675</v>
      </c>
      <c r="F57" s="22">
        <v>402862</v>
      </c>
      <c r="G57" s="22">
        <v>420885</v>
      </c>
      <c r="H57" s="22">
        <v>439792</v>
      </c>
      <c r="I57" s="22">
        <v>104190</v>
      </c>
      <c r="J57" s="22">
        <v>0</v>
      </c>
      <c r="K57" s="22">
        <v>2186404</v>
      </c>
      <c r="L57" s="22">
        <v>86657</v>
      </c>
      <c r="M57" s="22">
        <v>58003</v>
      </c>
      <c r="N57" s="22">
        <v>39981</v>
      </c>
      <c r="O57" s="22">
        <v>21074</v>
      </c>
      <c r="P57" s="22">
        <v>2216</v>
      </c>
      <c r="Q57" s="22">
        <v>0</v>
      </c>
      <c r="R57" s="22">
        <v>207931</v>
      </c>
    </row>
    <row r="58" spans="1:18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100000</v>
      </c>
      <c r="F60" s="22">
        <v>100000</v>
      </c>
      <c r="G60" s="22">
        <v>100000</v>
      </c>
      <c r="H60" s="22">
        <v>100000</v>
      </c>
      <c r="I60" s="22">
        <v>100000</v>
      </c>
      <c r="J60" s="22">
        <v>250000</v>
      </c>
      <c r="K60" s="22">
        <v>750000</v>
      </c>
      <c r="L60" s="22">
        <v>14490</v>
      </c>
      <c r="M60" s="22">
        <v>12504</v>
      </c>
      <c r="N60" s="22">
        <v>10504</v>
      </c>
      <c r="O60" s="22">
        <v>8511</v>
      </c>
      <c r="P60" s="22">
        <v>6497</v>
      </c>
      <c r="Q60" s="22">
        <v>7512</v>
      </c>
      <c r="R60" s="22">
        <v>60018</v>
      </c>
    </row>
    <row r="61" spans="1:18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143555</v>
      </c>
      <c r="F65" s="22">
        <v>147810</v>
      </c>
      <c r="G65" s="22">
        <v>152191</v>
      </c>
      <c r="H65" s="22">
        <v>170107</v>
      </c>
      <c r="I65" s="22">
        <v>188157</v>
      </c>
      <c r="J65" s="22">
        <v>1035242</v>
      </c>
      <c r="K65" s="22">
        <v>1837062</v>
      </c>
      <c r="L65" s="22">
        <v>47703</v>
      </c>
      <c r="M65" s="22">
        <v>43448</v>
      </c>
      <c r="N65" s="22">
        <v>36067</v>
      </c>
      <c r="O65" s="22">
        <v>33588</v>
      </c>
      <c r="P65" s="22">
        <v>29498</v>
      </c>
      <c r="Q65" s="22">
        <v>130993</v>
      </c>
      <c r="R65" s="22">
        <v>321297</v>
      </c>
    </row>
    <row r="66" spans="1:18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33450</v>
      </c>
      <c r="F70" s="22">
        <v>35075</v>
      </c>
      <c r="G70" s="22">
        <v>36780</v>
      </c>
      <c r="H70" s="22">
        <v>38568</v>
      </c>
      <c r="I70" s="22">
        <v>40442</v>
      </c>
      <c r="J70" s="22">
        <v>115707</v>
      </c>
      <c r="K70" s="22">
        <v>300022</v>
      </c>
      <c r="L70" s="22">
        <v>13960</v>
      </c>
      <c r="M70" s="22">
        <v>12335</v>
      </c>
      <c r="N70" s="22">
        <v>10630</v>
      </c>
      <c r="O70" s="22">
        <v>8842</v>
      </c>
      <c r="P70" s="22">
        <v>6968</v>
      </c>
      <c r="Q70" s="22">
        <v>9823</v>
      </c>
      <c r="R70" s="22">
        <v>62558</v>
      </c>
    </row>
    <row r="71" spans="1:18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72282</v>
      </c>
      <c r="F75" s="22">
        <v>75762</v>
      </c>
      <c r="G75" s="22">
        <v>79410</v>
      </c>
      <c r="H75" s="22">
        <v>83233</v>
      </c>
      <c r="I75" s="22">
        <v>87241</v>
      </c>
      <c r="J75" s="22">
        <v>287743</v>
      </c>
      <c r="K75" s="22">
        <v>685671</v>
      </c>
      <c r="L75" s="22">
        <v>31775</v>
      </c>
      <c r="M75" s="22">
        <v>28295</v>
      </c>
      <c r="N75" s="22">
        <v>24647</v>
      </c>
      <c r="O75" s="22">
        <v>20824</v>
      </c>
      <c r="P75" s="22">
        <v>16816</v>
      </c>
      <c r="Q75" s="22">
        <v>24426</v>
      </c>
      <c r="R75" s="22">
        <v>146783</v>
      </c>
    </row>
    <row r="76" spans="1:18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106826</v>
      </c>
      <c r="F76" s="22">
        <v>109294</v>
      </c>
      <c r="G76" s="22">
        <v>111819</v>
      </c>
      <c r="H76" s="22">
        <v>114402</v>
      </c>
      <c r="I76" s="22">
        <v>117045</v>
      </c>
      <c r="J76" s="22">
        <v>1634392</v>
      </c>
      <c r="K76" s="22">
        <v>2193778</v>
      </c>
      <c r="L76" s="22">
        <v>49781</v>
      </c>
      <c r="M76" s="22">
        <v>47313</v>
      </c>
      <c r="N76" s="22">
        <v>44788</v>
      </c>
      <c r="O76" s="22">
        <v>42205</v>
      </c>
      <c r="P76" s="22">
        <v>39562</v>
      </c>
      <c r="Q76" s="22">
        <v>244896</v>
      </c>
      <c r="R76" s="22">
        <v>468545</v>
      </c>
    </row>
    <row r="77" spans="1:18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368057</v>
      </c>
      <c r="F77" s="22">
        <v>377935</v>
      </c>
      <c r="G77" s="22">
        <v>388080</v>
      </c>
      <c r="H77" s="22">
        <v>398499</v>
      </c>
      <c r="I77" s="22">
        <v>409199</v>
      </c>
      <c r="J77" s="22">
        <v>5167891</v>
      </c>
      <c r="K77" s="22">
        <v>7109661</v>
      </c>
      <c r="L77" s="22">
        <v>186275</v>
      </c>
      <c r="M77" s="22">
        <v>176397</v>
      </c>
      <c r="N77" s="22">
        <v>166252</v>
      </c>
      <c r="O77" s="22">
        <v>155833</v>
      </c>
      <c r="P77" s="22">
        <v>145133</v>
      </c>
      <c r="Q77" s="22">
        <v>808361</v>
      </c>
      <c r="R77" s="22">
        <v>1638251</v>
      </c>
    </row>
    <row r="78" spans="1:18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472325</v>
      </c>
      <c r="F78" s="22">
        <v>486504</v>
      </c>
      <c r="G78" s="22">
        <v>501113</v>
      </c>
      <c r="H78" s="22">
        <v>516163</v>
      </c>
      <c r="I78" s="22">
        <v>461625</v>
      </c>
      <c r="J78" s="22">
        <v>3046623</v>
      </c>
      <c r="K78" s="22">
        <v>5484353</v>
      </c>
      <c r="L78" s="22">
        <v>154685</v>
      </c>
      <c r="M78" s="22">
        <v>140518</v>
      </c>
      <c r="N78" s="22">
        <v>125910</v>
      </c>
      <c r="O78" s="22">
        <v>110544</v>
      </c>
      <c r="P78" s="22">
        <v>95660</v>
      </c>
      <c r="Q78" s="22">
        <v>363462</v>
      </c>
      <c r="R78" s="22">
        <v>990779</v>
      </c>
    </row>
    <row r="79" spans="1:18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</row>
    <row r="80" spans="1:18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49734</v>
      </c>
      <c r="F81" s="22">
        <v>29356</v>
      </c>
      <c r="G81" s="22">
        <v>7716</v>
      </c>
      <c r="H81" s="22">
        <v>7927</v>
      </c>
      <c r="I81" s="22">
        <v>8144</v>
      </c>
      <c r="J81" s="22">
        <v>53765</v>
      </c>
      <c r="K81" s="22">
        <v>156642</v>
      </c>
      <c r="L81" s="22">
        <v>4596</v>
      </c>
      <c r="M81" s="22">
        <v>2695</v>
      </c>
      <c r="N81" s="22">
        <v>2056</v>
      </c>
      <c r="O81" s="22">
        <v>1845</v>
      </c>
      <c r="P81" s="22">
        <v>1628</v>
      </c>
      <c r="Q81" s="22">
        <v>6494</v>
      </c>
      <c r="R81" s="22">
        <v>19314</v>
      </c>
    </row>
    <row r="82" spans="1:18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383212</v>
      </c>
      <c r="F82" s="22">
        <v>306858</v>
      </c>
      <c r="G82" s="22">
        <v>220387</v>
      </c>
      <c r="H82" s="22">
        <v>226081</v>
      </c>
      <c r="I82" s="22">
        <v>231924</v>
      </c>
      <c r="J82" s="22">
        <v>608490</v>
      </c>
      <c r="K82" s="22">
        <v>1976952</v>
      </c>
      <c r="L82" s="22">
        <v>47316</v>
      </c>
      <c r="M82" s="22">
        <v>38792</v>
      </c>
      <c r="N82" s="22">
        <v>32468</v>
      </c>
      <c r="O82" s="22">
        <v>26773</v>
      </c>
      <c r="P82" s="22">
        <v>20931</v>
      </c>
      <c r="Q82" s="22">
        <v>46601</v>
      </c>
      <c r="R82" s="22">
        <v>212881</v>
      </c>
    </row>
    <row r="83" spans="1:18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140779</v>
      </c>
      <c r="F83" s="22">
        <v>144318</v>
      </c>
      <c r="G83" s="22">
        <v>147946</v>
      </c>
      <c r="H83" s="22">
        <v>151664</v>
      </c>
      <c r="I83" s="22">
        <v>155477</v>
      </c>
      <c r="J83" s="22">
        <v>240573</v>
      </c>
      <c r="K83" s="22">
        <v>980757</v>
      </c>
      <c r="L83" s="22">
        <v>23626</v>
      </c>
      <c r="M83" s="22">
        <v>20087</v>
      </c>
      <c r="N83" s="22">
        <v>16459</v>
      </c>
      <c r="O83" s="22">
        <v>12741</v>
      </c>
      <c r="P83" s="22">
        <v>8928</v>
      </c>
      <c r="Q83" s="22">
        <v>6034</v>
      </c>
      <c r="R83" s="22">
        <v>87875</v>
      </c>
    </row>
    <row r="84" spans="1:18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</row>
    <row r="86" spans="1:18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328082</v>
      </c>
      <c r="F86" s="22">
        <v>339409</v>
      </c>
      <c r="G86" s="22">
        <v>351127</v>
      </c>
      <c r="H86" s="22">
        <v>363250</v>
      </c>
      <c r="I86" s="22">
        <v>349524</v>
      </c>
      <c r="J86" s="22">
        <v>2807526</v>
      </c>
      <c r="K86" s="22">
        <v>4538918</v>
      </c>
      <c r="L86" s="22">
        <v>152207</v>
      </c>
      <c r="M86" s="22">
        <v>140880</v>
      </c>
      <c r="N86" s="22">
        <v>129162</v>
      </c>
      <c r="O86" s="22">
        <v>117039</v>
      </c>
      <c r="P86" s="22">
        <v>104732</v>
      </c>
      <c r="Q86" s="22">
        <v>267532</v>
      </c>
      <c r="R86" s="22">
        <v>911552</v>
      </c>
    </row>
    <row r="87" spans="1:18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333609</v>
      </c>
      <c r="F87" s="22">
        <v>348411</v>
      </c>
      <c r="G87" s="22">
        <v>363871</v>
      </c>
      <c r="H87" s="22">
        <v>380016</v>
      </c>
      <c r="I87" s="22">
        <v>396878</v>
      </c>
      <c r="J87" s="22">
        <v>3045672</v>
      </c>
      <c r="K87" s="22">
        <v>4868457</v>
      </c>
      <c r="L87" s="22">
        <v>210056</v>
      </c>
      <c r="M87" s="22">
        <v>195253</v>
      </c>
      <c r="N87" s="22">
        <v>179793</v>
      </c>
      <c r="O87" s="22">
        <v>163648</v>
      </c>
      <c r="P87" s="22">
        <v>146786</v>
      </c>
      <c r="Q87" s="22">
        <v>488146</v>
      </c>
      <c r="R87" s="22">
        <v>1383682</v>
      </c>
    </row>
    <row r="88" spans="1:18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489874</v>
      </c>
      <c r="F88" s="22">
        <v>501431</v>
      </c>
      <c r="G88" s="22">
        <v>513267</v>
      </c>
      <c r="H88" s="22">
        <v>321322</v>
      </c>
      <c r="I88" s="22">
        <v>188345</v>
      </c>
      <c r="J88" s="22">
        <v>74078</v>
      </c>
      <c r="K88" s="22">
        <v>2088317</v>
      </c>
      <c r="L88" s="22">
        <v>45136</v>
      </c>
      <c r="M88" s="22">
        <v>33579</v>
      </c>
      <c r="N88" s="22">
        <v>21743</v>
      </c>
      <c r="O88" s="22">
        <v>10954</v>
      </c>
      <c r="P88" s="22">
        <v>3938</v>
      </c>
      <c r="Q88" s="22">
        <v>1916</v>
      </c>
      <c r="R88" s="22">
        <v>117266</v>
      </c>
    </row>
    <row r="89" spans="1:18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</row>
    <row r="90" spans="1:18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155887</v>
      </c>
      <c r="F90" s="22">
        <v>163603</v>
      </c>
      <c r="G90" s="22">
        <v>171701</v>
      </c>
      <c r="H90" s="22">
        <v>180200</v>
      </c>
      <c r="I90" s="22">
        <v>189119</v>
      </c>
      <c r="J90" s="22">
        <v>625400</v>
      </c>
      <c r="K90" s="22">
        <v>1485910</v>
      </c>
      <c r="L90" s="22">
        <v>70778</v>
      </c>
      <c r="M90" s="22">
        <v>63062</v>
      </c>
      <c r="N90" s="22">
        <v>54964</v>
      </c>
      <c r="O90" s="22">
        <v>46465</v>
      </c>
      <c r="P90" s="22">
        <v>37546</v>
      </c>
      <c r="Q90" s="22">
        <v>54596</v>
      </c>
      <c r="R90" s="22">
        <v>327411</v>
      </c>
    </row>
    <row r="91" spans="1:18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30374</v>
      </c>
      <c r="F92" s="22">
        <v>31175</v>
      </c>
      <c r="G92" s="22">
        <v>31995</v>
      </c>
      <c r="H92" s="22">
        <v>32838</v>
      </c>
      <c r="I92" s="22">
        <v>33702</v>
      </c>
      <c r="J92" s="22">
        <v>1013389</v>
      </c>
      <c r="K92" s="22">
        <v>1173473</v>
      </c>
      <c r="L92" s="22">
        <v>30501</v>
      </c>
      <c r="M92" s="22">
        <v>29701</v>
      </c>
      <c r="N92" s="22">
        <v>28880</v>
      </c>
      <c r="O92" s="22">
        <v>28038</v>
      </c>
      <c r="P92" s="22">
        <v>27173</v>
      </c>
      <c r="Q92" s="22">
        <v>325866</v>
      </c>
      <c r="R92" s="22">
        <v>470159</v>
      </c>
    </row>
    <row r="93" spans="1:18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</row>
    <row r="99" spans="1:18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</row>
    <row r="103" spans="1:18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</row>
    <row r="104" spans="1:18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</row>
    <row r="105" spans="1:18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</row>
    <row r="106" spans="1:18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0</v>
      </c>
      <c r="F106" s="22">
        <v>6291</v>
      </c>
      <c r="G106" s="22">
        <v>12581</v>
      </c>
      <c r="H106" s="22">
        <v>12581</v>
      </c>
      <c r="I106" s="22">
        <v>12581</v>
      </c>
      <c r="J106" s="22">
        <v>226459</v>
      </c>
      <c r="K106" s="22">
        <v>270493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</row>
    <row r="107" spans="1:18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</row>
    <row r="108" spans="1:18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</row>
    <row r="109" spans="1:18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</row>
    <row r="110" spans="1:18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</row>
    <row r="111" spans="1:18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</row>
    <row r="112" spans="1:18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6612</v>
      </c>
      <c r="F112" s="22">
        <v>6788</v>
      </c>
      <c r="G112" s="22">
        <v>6969</v>
      </c>
      <c r="H112" s="22">
        <v>7155</v>
      </c>
      <c r="I112" s="22">
        <v>7346</v>
      </c>
      <c r="J112" s="22">
        <v>182607</v>
      </c>
      <c r="K112" s="22">
        <v>217477</v>
      </c>
      <c r="L112" s="22">
        <v>3662</v>
      </c>
      <c r="M112" s="22">
        <v>3486</v>
      </c>
      <c r="N112" s="22">
        <v>3305</v>
      </c>
      <c r="O112" s="22">
        <v>3119</v>
      </c>
      <c r="P112" s="22">
        <v>2928</v>
      </c>
      <c r="Q112" s="22">
        <v>18263</v>
      </c>
      <c r="R112" s="22">
        <v>34763</v>
      </c>
    </row>
    <row r="113" spans="1:18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</row>
    <row r="114" spans="1:18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</row>
    <row r="115" spans="1:18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0</v>
      </c>
      <c r="F117" s="22">
        <v>16543</v>
      </c>
      <c r="G117" s="22">
        <v>16543</v>
      </c>
      <c r="H117" s="22">
        <v>16543</v>
      </c>
      <c r="I117" s="22">
        <v>16543</v>
      </c>
      <c r="J117" s="22">
        <v>297778</v>
      </c>
      <c r="K117" s="22">
        <v>363950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</row>
    <row r="118" spans="1:18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</row>
    <row r="119" spans="1:18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</row>
    <row r="120" spans="1:18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0</v>
      </c>
      <c r="F120" s="22">
        <v>0</v>
      </c>
      <c r="G120" s="22">
        <v>14162</v>
      </c>
      <c r="H120" s="22">
        <v>28324</v>
      </c>
      <c r="I120" s="22">
        <v>28324</v>
      </c>
      <c r="J120" s="22">
        <v>410690</v>
      </c>
      <c r="K120" s="22">
        <v>481500</v>
      </c>
      <c r="L120" s="22">
        <v>9617</v>
      </c>
      <c r="M120" s="22">
        <v>9630</v>
      </c>
      <c r="N120" s="22">
        <v>13376</v>
      </c>
      <c r="O120" s="22">
        <v>9205</v>
      </c>
      <c r="P120" s="22">
        <v>8638</v>
      </c>
      <c r="Q120" s="22">
        <v>61607</v>
      </c>
      <c r="R120" s="22">
        <v>112073</v>
      </c>
    </row>
    <row r="121" spans="1:18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</row>
    <row r="123" spans="1:18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</row>
    <row r="127" spans="1:18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202338</v>
      </c>
      <c r="F127" s="22">
        <v>212846</v>
      </c>
      <c r="G127" s="22">
        <v>223902</v>
      </c>
      <c r="H127" s="22">
        <v>235533</v>
      </c>
      <c r="I127" s="22">
        <v>247771</v>
      </c>
      <c r="J127" s="22">
        <v>2492648</v>
      </c>
      <c r="K127" s="22">
        <v>3615038</v>
      </c>
      <c r="L127" s="22">
        <v>186611</v>
      </c>
      <c r="M127" s="22">
        <v>175102</v>
      </c>
      <c r="N127" s="22">
        <v>165046</v>
      </c>
      <c r="O127" s="22">
        <v>153415</v>
      </c>
      <c r="P127" s="22">
        <v>141177</v>
      </c>
      <c r="Q127" s="22">
        <v>632402</v>
      </c>
      <c r="R127" s="22">
        <v>1453753</v>
      </c>
    </row>
    <row r="128" spans="1:18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</row>
    <row r="129" spans="1:18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88211</v>
      </c>
      <c r="K129" s="22">
        <v>88211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109205</v>
      </c>
      <c r="F135" s="22">
        <v>115423</v>
      </c>
      <c r="G135" s="22">
        <v>121994</v>
      </c>
      <c r="H135" s="22">
        <v>128854</v>
      </c>
      <c r="I135" s="22">
        <v>136276</v>
      </c>
      <c r="J135" s="22">
        <v>284720</v>
      </c>
      <c r="K135" s="22">
        <v>896472</v>
      </c>
      <c r="L135" s="22">
        <v>46985</v>
      </c>
      <c r="M135" s="22">
        <v>40768</v>
      </c>
      <c r="N135" s="22">
        <v>34196</v>
      </c>
      <c r="O135" s="22">
        <v>27337</v>
      </c>
      <c r="P135" s="22">
        <v>19915</v>
      </c>
      <c r="Q135" s="22">
        <v>16105</v>
      </c>
      <c r="R135" s="22">
        <v>185306</v>
      </c>
    </row>
    <row r="136" spans="1:18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</row>
    <row r="137" spans="1:18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40670</v>
      </c>
      <c r="F137" s="22">
        <v>15432</v>
      </c>
      <c r="G137" s="22">
        <v>13042</v>
      </c>
      <c r="H137" s="22">
        <v>13405</v>
      </c>
      <c r="I137" s="22">
        <v>13778</v>
      </c>
      <c r="J137" s="22">
        <v>82928</v>
      </c>
      <c r="K137" s="22">
        <v>179255</v>
      </c>
      <c r="L137" s="22">
        <v>4784</v>
      </c>
      <c r="M137" s="22">
        <v>3689</v>
      </c>
      <c r="N137" s="22">
        <v>3316</v>
      </c>
      <c r="O137" s="22">
        <v>2953</v>
      </c>
      <c r="P137" s="22">
        <v>2579</v>
      </c>
      <c r="Q137" s="22">
        <v>7036</v>
      </c>
      <c r="R137" s="22">
        <v>24357</v>
      </c>
    </row>
    <row r="138" spans="1:18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</row>
    <row r="141" spans="1:18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</row>
    <row r="142" spans="1:18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28876</v>
      </c>
      <c r="F143" s="22">
        <v>30338</v>
      </c>
      <c r="G143" s="22">
        <v>15740</v>
      </c>
      <c r="H143" s="22">
        <v>0</v>
      </c>
      <c r="I143" s="22">
        <v>0</v>
      </c>
      <c r="J143" s="22">
        <v>0</v>
      </c>
      <c r="K143" s="22">
        <v>74954</v>
      </c>
      <c r="L143" s="22">
        <v>3391</v>
      </c>
      <c r="M143" s="22">
        <v>1929</v>
      </c>
      <c r="N143" s="22">
        <v>393</v>
      </c>
      <c r="O143" s="22">
        <v>0</v>
      </c>
      <c r="P143" s="22">
        <v>0</v>
      </c>
      <c r="Q143" s="22">
        <v>0</v>
      </c>
      <c r="R143" s="22">
        <v>5713</v>
      </c>
    </row>
    <row r="144" spans="1:18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</row>
    <row r="146" spans="1:18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</row>
    <row r="148" spans="1:18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15838</v>
      </c>
      <c r="F148" s="22">
        <v>16272</v>
      </c>
      <c r="G148" s="22">
        <v>16718</v>
      </c>
      <c r="H148" s="22">
        <v>17177</v>
      </c>
      <c r="I148" s="22">
        <v>17647</v>
      </c>
      <c r="J148" s="22">
        <v>317548</v>
      </c>
      <c r="K148" s="22">
        <v>401200</v>
      </c>
      <c r="L148" s="22">
        <v>10814</v>
      </c>
      <c r="M148" s="22">
        <v>10380</v>
      </c>
      <c r="N148" s="22">
        <v>9934</v>
      </c>
      <c r="O148" s="22">
        <v>9475</v>
      </c>
      <c r="P148" s="22">
        <v>9005</v>
      </c>
      <c r="Q148" s="22">
        <v>68906</v>
      </c>
      <c r="R148" s="22">
        <v>118514</v>
      </c>
    </row>
    <row r="149" spans="1:18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26625</v>
      </c>
      <c r="I150" s="22">
        <v>26625</v>
      </c>
      <c r="J150" s="22">
        <v>519190</v>
      </c>
      <c r="K150" s="22">
        <v>572440</v>
      </c>
      <c r="L150" s="22">
        <v>11433</v>
      </c>
      <c r="M150" s="22">
        <v>11449</v>
      </c>
      <c r="N150" s="22">
        <v>16279</v>
      </c>
      <c r="O150" s="22">
        <v>11316</v>
      </c>
      <c r="P150" s="22">
        <v>10783</v>
      </c>
      <c r="Q150" s="22">
        <v>103721</v>
      </c>
      <c r="R150" s="22">
        <v>164981</v>
      </c>
    </row>
    <row r="151" spans="1:18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355836</v>
      </c>
      <c r="F151" s="22">
        <v>367898</v>
      </c>
      <c r="G151" s="22">
        <v>380371</v>
      </c>
      <c r="H151" s="22">
        <v>393266</v>
      </c>
      <c r="I151" s="22">
        <v>406599</v>
      </c>
      <c r="J151" s="22">
        <v>7048822</v>
      </c>
      <c r="K151" s="22">
        <v>8952792</v>
      </c>
      <c r="L151" s="22">
        <v>298027</v>
      </c>
      <c r="M151" s="22">
        <v>285963</v>
      </c>
      <c r="N151" s="22">
        <v>273491</v>
      </c>
      <c r="O151" s="22">
        <v>260595</v>
      </c>
      <c r="P151" s="22">
        <v>247262</v>
      </c>
      <c r="Q151" s="22">
        <v>1778301</v>
      </c>
      <c r="R151" s="22">
        <v>3143639</v>
      </c>
    </row>
    <row r="152" spans="1:18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</row>
    <row r="154" spans="1:18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</row>
    <row r="155" spans="1:18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</row>
    <row r="156" spans="1:18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</row>
    <row r="157" spans="1:18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</row>
    <row r="159" spans="1:18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45611</v>
      </c>
      <c r="F159" s="22">
        <v>48233</v>
      </c>
      <c r="G159" s="22">
        <v>51007</v>
      </c>
      <c r="H159" s="22">
        <v>0</v>
      </c>
      <c r="I159" s="22">
        <v>0</v>
      </c>
      <c r="J159" s="22">
        <v>0</v>
      </c>
      <c r="K159" s="22">
        <v>144851</v>
      </c>
      <c r="L159" s="22">
        <v>8329</v>
      </c>
      <c r="M159" s="22">
        <v>5706</v>
      </c>
      <c r="N159" s="22">
        <v>2933</v>
      </c>
      <c r="O159" s="22">
        <v>0</v>
      </c>
      <c r="P159" s="22">
        <v>0</v>
      </c>
      <c r="Q159" s="22">
        <v>0</v>
      </c>
      <c r="R159" s="22">
        <v>16968</v>
      </c>
    </row>
    <row r="160" spans="1:18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</row>
    <row r="161" spans="1:18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</row>
    <row r="162" spans="1:18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</row>
    <row r="163" spans="1:18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</row>
    <row r="164" spans="1:18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</row>
    <row r="165" spans="1:18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53981</v>
      </c>
      <c r="F165" s="22">
        <v>56314</v>
      </c>
      <c r="G165" s="22">
        <v>58747</v>
      </c>
      <c r="H165" s="22">
        <v>61286</v>
      </c>
      <c r="I165" s="22">
        <v>63935</v>
      </c>
      <c r="J165" s="22">
        <v>32995</v>
      </c>
      <c r="K165" s="22">
        <v>327258</v>
      </c>
      <c r="L165" s="22">
        <v>13422</v>
      </c>
      <c r="M165" s="22">
        <v>11089</v>
      </c>
      <c r="N165" s="22">
        <v>8656</v>
      </c>
      <c r="O165" s="22">
        <v>6117</v>
      </c>
      <c r="P165" s="22">
        <v>3468</v>
      </c>
      <c r="Q165" s="22">
        <v>706</v>
      </c>
      <c r="R165" s="22">
        <v>43458</v>
      </c>
    </row>
    <row r="166" spans="1:18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</row>
    <row r="168" spans="1:18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</row>
    <row r="169" spans="1:18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7671</v>
      </c>
      <c r="F169" s="22">
        <v>8069</v>
      </c>
      <c r="G169" s="22">
        <v>8488</v>
      </c>
      <c r="H169" s="22">
        <v>8929</v>
      </c>
      <c r="I169" s="22">
        <v>9393</v>
      </c>
      <c r="J169" s="22">
        <v>186649</v>
      </c>
      <c r="K169" s="22">
        <v>229199</v>
      </c>
      <c r="L169" s="22">
        <v>11661</v>
      </c>
      <c r="M169" s="22">
        <v>11263</v>
      </c>
      <c r="N169" s="22">
        <v>10844</v>
      </c>
      <c r="O169" s="22">
        <v>10403</v>
      </c>
      <c r="P169" s="22">
        <v>9939</v>
      </c>
      <c r="Q169" s="22">
        <v>74333</v>
      </c>
      <c r="R169" s="22">
        <v>128443</v>
      </c>
    </row>
    <row r="170" spans="1:18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49697</v>
      </c>
      <c r="F170" s="22">
        <v>51670</v>
      </c>
      <c r="G170" s="22">
        <v>53725</v>
      </c>
      <c r="H170" s="22">
        <v>55868</v>
      </c>
      <c r="I170" s="22">
        <v>58099</v>
      </c>
      <c r="J170" s="22">
        <v>151562</v>
      </c>
      <c r="K170" s="22">
        <v>420621</v>
      </c>
      <c r="L170" s="22">
        <v>15868</v>
      </c>
      <c r="M170" s="22">
        <v>13894</v>
      </c>
      <c r="N170" s="22">
        <v>11839</v>
      </c>
      <c r="O170" s="22">
        <v>9697</v>
      </c>
      <c r="P170" s="22">
        <v>7465</v>
      </c>
      <c r="Q170" s="22">
        <v>22376</v>
      </c>
      <c r="R170" s="22">
        <v>81139</v>
      </c>
    </row>
    <row r="171" spans="1:18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38136</v>
      </c>
      <c r="F171" s="22">
        <v>39959</v>
      </c>
      <c r="G171" s="22">
        <v>41870</v>
      </c>
      <c r="H171" s="22">
        <v>0</v>
      </c>
      <c r="I171" s="22">
        <v>0</v>
      </c>
      <c r="J171" s="22">
        <v>0</v>
      </c>
      <c r="K171" s="22">
        <v>119965</v>
      </c>
      <c r="L171" s="22">
        <v>5224</v>
      </c>
      <c r="M171" s="22">
        <v>3401</v>
      </c>
      <c r="N171" s="22">
        <v>1490</v>
      </c>
      <c r="O171" s="22">
        <v>0</v>
      </c>
      <c r="P171" s="22">
        <v>0</v>
      </c>
      <c r="Q171" s="22">
        <v>0</v>
      </c>
      <c r="R171" s="22">
        <v>10115</v>
      </c>
    </row>
    <row r="172" spans="1:18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11000</v>
      </c>
      <c r="F172" s="22">
        <v>11000</v>
      </c>
      <c r="G172" s="22">
        <v>11000</v>
      </c>
      <c r="H172" s="22">
        <v>11000</v>
      </c>
      <c r="I172" s="22">
        <v>11000</v>
      </c>
      <c r="J172" s="22">
        <v>31255</v>
      </c>
      <c r="K172" s="22">
        <v>86255</v>
      </c>
      <c r="L172" s="22">
        <v>9075</v>
      </c>
      <c r="M172" s="22">
        <v>8250</v>
      </c>
      <c r="N172" s="22">
        <v>7425</v>
      </c>
      <c r="O172" s="22">
        <v>6600</v>
      </c>
      <c r="P172" s="22">
        <v>5775</v>
      </c>
      <c r="Q172" s="22">
        <v>12375</v>
      </c>
      <c r="R172" s="22">
        <v>49500</v>
      </c>
    </row>
    <row r="173" spans="1:18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</row>
    <row r="174" spans="1:18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107101</v>
      </c>
      <c r="F174" s="22">
        <v>111933</v>
      </c>
      <c r="G174" s="22">
        <v>116982</v>
      </c>
      <c r="H174" s="22">
        <v>122258</v>
      </c>
      <c r="I174" s="22">
        <v>127773</v>
      </c>
      <c r="J174" s="22">
        <v>1825109</v>
      </c>
      <c r="K174" s="22">
        <v>2411156</v>
      </c>
      <c r="L174" s="22">
        <v>54821</v>
      </c>
      <c r="M174" s="22">
        <v>49989</v>
      </c>
      <c r="N174" s="22">
        <v>44940</v>
      </c>
      <c r="O174" s="22">
        <v>39665</v>
      </c>
      <c r="P174" s="22">
        <v>34150</v>
      </c>
      <c r="Q174" s="22">
        <v>78974</v>
      </c>
      <c r="R174" s="22">
        <v>302539</v>
      </c>
    </row>
    <row r="175" spans="1:18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</row>
    <row r="177" spans="1:18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</row>
    <row r="178" spans="1:18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</row>
    <row r="179" spans="1:18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392457</v>
      </c>
      <c r="F179" s="22">
        <v>404612</v>
      </c>
      <c r="G179" s="22">
        <v>417143</v>
      </c>
      <c r="H179" s="22">
        <v>430065</v>
      </c>
      <c r="I179" s="22">
        <v>209883</v>
      </c>
      <c r="J179" s="22">
        <v>3129255</v>
      </c>
      <c r="K179" s="22">
        <v>4983415</v>
      </c>
      <c r="L179" s="22">
        <v>156740</v>
      </c>
      <c r="M179" s="22">
        <v>87897</v>
      </c>
      <c r="N179" s="22">
        <v>132052</v>
      </c>
      <c r="O179" s="22">
        <v>119131</v>
      </c>
      <c r="P179" s="22">
        <v>62382</v>
      </c>
      <c r="Q179" s="22">
        <v>786688</v>
      </c>
      <c r="R179" s="22">
        <v>1344890</v>
      </c>
    </row>
    <row r="180" spans="1:18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</row>
    <row r="182" spans="1:18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62303</v>
      </c>
      <c r="F182" s="22">
        <v>59256</v>
      </c>
      <c r="G182" s="22">
        <v>61199</v>
      </c>
      <c r="H182" s="22">
        <v>63209</v>
      </c>
      <c r="I182" s="22">
        <v>65689</v>
      </c>
      <c r="J182" s="22">
        <v>608090</v>
      </c>
      <c r="K182" s="22">
        <v>919746</v>
      </c>
      <c r="L182" s="22">
        <v>26362</v>
      </c>
      <c r="M182" s="22">
        <v>25442</v>
      </c>
      <c r="N182" s="22">
        <v>23503</v>
      </c>
      <c r="O182" s="22">
        <v>21498</v>
      </c>
      <c r="P182" s="22">
        <v>19875</v>
      </c>
      <c r="Q182" s="22">
        <v>99336</v>
      </c>
      <c r="R182" s="22">
        <v>216016</v>
      </c>
    </row>
    <row r="183" spans="1:18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</row>
    <row r="184" spans="1:18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</row>
    <row r="185" spans="1:18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</row>
    <row r="186" spans="1:18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296267</v>
      </c>
      <c r="F186" s="22">
        <v>305567</v>
      </c>
      <c r="G186" s="22">
        <v>315164</v>
      </c>
      <c r="H186" s="22">
        <v>254490</v>
      </c>
      <c r="I186" s="22">
        <v>74806</v>
      </c>
      <c r="J186" s="22">
        <v>537973</v>
      </c>
      <c r="K186" s="22">
        <v>1784267</v>
      </c>
      <c r="L186" s="22">
        <v>50989</v>
      </c>
      <c r="M186" s="22">
        <v>41688</v>
      </c>
      <c r="N186" s="22">
        <v>32092</v>
      </c>
      <c r="O186" s="22">
        <v>22191</v>
      </c>
      <c r="P186" s="22">
        <v>16057</v>
      </c>
      <c r="Q186" s="22">
        <v>60178</v>
      </c>
      <c r="R186" s="22">
        <v>223195</v>
      </c>
    </row>
    <row r="187" spans="1:18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</row>
    <row r="188" spans="1:18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33793</v>
      </c>
      <c r="F188" s="22">
        <v>34773</v>
      </c>
      <c r="G188" s="22">
        <v>35782</v>
      </c>
      <c r="H188" s="22">
        <v>36820</v>
      </c>
      <c r="I188" s="22">
        <v>37889</v>
      </c>
      <c r="J188" s="22">
        <v>523361</v>
      </c>
      <c r="K188" s="22">
        <v>702418</v>
      </c>
      <c r="L188" s="22">
        <v>19995</v>
      </c>
      <c r="M188" s="22">
        <v>19014</v>
      </c>
      <c r="N188" s="22">
        <v>18005</v>
      </c>
      <c r="O188" s="22">
        <v>16967</v>
      </c>
      <c r="P188" s="22">
        <v>15898</v>
      </c>
      <c r="Q188" s="22">
        <v>95203</v>
      </c>
      <c r="R188" s="22">
        <v>185082</v>
      </c>
    </row>
    <row r="189" spans="1:18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</row>
    <row r="190" spans="1:18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</row>
    <row r="191" spans="1:18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0</v>
      </c>
      <c r="F191" s="22">
        <v>0</v>
      </c>
      <c r="G191" s="22">
        <v>0</v>
      </c>
      <c r="H191" s="22">
        <v>19663</v>
      </c>
      <c r="I191" s="22">
        <v>19663</v>
      </c>
      <c r="J191" s="22">
        <v>383434</v>
      </c>
      <c r="K191" s="22">
        <v>422760</v>
      </c>
      <c r="L191" s="22">
        <v>8444</v>
      </c>
      <c r="M191" s="22">
        <v>8455</v>
      </c>
      <c r="N191" s="22">
        <v>7760</v>
      </c>
      <c r="O191" s="22">
        <v>8369</v>
      </c>
      <c r="P191" s="22">
        <v>7953</v>
      </c>
      <c r="Q191" s="22">
        <v>76704</v>
      </c>
      <c r="R191" s="22">
        <v>117685</v>
      </c>
    </row>
    <row r="192" spans="1:18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293467</v>
      </c>
      <c r="F192" s="22">
        <v>247061</v>
      </c>
      <c r="G192" s="22">
        <v>199226</v>
      </c>
      <c r="H192" s="22">
        <v>206736</v>
      </c>
      <c r="I192" s="22">
        <v>214532</v>
      </c>
      <c r="J192" s="22">
        <v>1528005</v>
      </c>
      <c r="K192" s="22">
        <v>2689027</v>
      </c>
      <c r="L192" s="22">
        <v>89067</v>
      </c>
      <c r="M192" s="22">
        <v>79831</v>
      </c>
      <c r="N192" s="22">
        <v>72025</v>
      </c>
      <c r="O192" s="22">
        <v>64515</v>
      </c>
      <c r="P192" s="22">
        <v>56718</v>
      </c>
      <c r="Q192" s="22">
        <v>305882</v>
      </c>
      <c r="R192" s="22">
        <v>668038</v>
      </c>
    </row>
    <row r="193" spans="1:18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</row>
    <row r="194" spans="1:18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42500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42500</v>
      </c>
      <c r="L196" s="22">
        <v>1713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1713</v>
      </c>
    </row>
    <row r="197" spans="1:18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</row>
    <row r="198" spans="1:18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5930</v>
      </c>
      <c r="F201" s="22">
        <v>6103</v>
      </c>
      <c r="G201" s="22">
        <v>6280</v>
      </c>
      <c r="H201" s="22">
        <v>6462</v>
      </c>
      <c r="I201" s="22">
        <v>6650</v>
      </c>
      <c r="J201" s="22">
        <v>90938</v>
      </c>
      <c r="K201" s="22">
        <v>122363</v>
      </c>
      <c r="L201" s="22">
        <v>3530</v>
      </c>
      <c r="M201" s="22">
        <v>3358</v>
      </c>
      <c r="N201" s="22">
        <v>3181</v>
      </c>
      <c r="O201" s="22">
        <v>2998</v>
      </c>
      <c r="P201" s="22">
        <v>2810</v>
      </c>
      <c r="Q201" s="22">
        <v>18380</v>
      </c>
      <c r="R201" s="22">
        <v>34257</v>
      </c>
    </row>
    <row r="202" spans="1:18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32936</v>
      </c>
      <c r="F202" s="22">
        <v>18556</v>
      </c>
      <c r="G202" s="22">
        <v>19004</v>
      </c>
      <c r="H202" s="22">
        <v>19464</v>
      </c>
      <c r="I202" s="22">
        <v>2840</v>
      </c>
      <c r="J202" s="22">
        <v>0</v>
      </c>
      <c r="K202" s="22">
        <v>92800</v>
      </c>
      <c r="L202" s="22">
        <v>1696</v>
      </c>
      <c r="M202" s="22">
        <v>1164</v>
      </c>
      <c r="N202" s="22">
        <v>715</v>
      </c>
      <c r="O202" s="22">
        <v>256</v>
      </c>
      <c r="P202" s="22">
        <v>0</v>
      </c>
      <c r="Q202" s="22">
        <v>0</v>
      </c>
      <c r="R202" s="22">
        <v>3831</v>
      </c>
    </row>
    <row r="203" spans="1:18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81353</v>
      </c>
      <c r="F205" s="22">
        <v>41021</v>
      </c>
      <c r="G205" s="22">
        <v>0</v>
      </c>
      <c r="H205" s="22">
        <v>0</v>
      </c>
      <c r="I205" s="22">
        <v>0</v>
      </c>
      <c r="J205" s="22">
        <v>0</v>
      </c>
      <c r="K205" s="22">
        <v>122374</v>
      </c>
      <c r="L205" s="22">
        <v>1144</v>
      </c>
      <c r="M205" s="22">
        <v>232</v>
      </c>
      <c r="N205" s="22">
        <v>0</v>
      </c>
      <c r="O205" s="22">
        <v>0</v>
      </c>
      <c r="P205" s="22">
        <v>0</v>
      </c>
      <c r="Q205" s="22">
        <v>0</v>
      </c>
      <c r="R205" s="22">
        <v>1376</v>
      </c>
    </row>
    <row r="206" spans="1:18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10165</v>
      </c>
      <c r="F212" s="22">
        <v>10461</v>
      </c>
      <c r="G212" s="22">
        <v>10766</v>
      </c>
      <c r="H212" s="22">
        <v>11079</v>
      </c>
      <c r="I212" s="22">
        <v>11402</v>
      </c>
      <c r="J212" s="22">
        <v>167828</v>
      </c>
      <c r="K212" s="22">
        <v>221701</v>
      </c>
      <c r="L212" s="22">
        <v>6783</v>
      </c>
      <c r="M212" s="22">
        <v>6487</v>
      </c>
      <c r="N212" s="22">
        <v>6182</v>
      </c>
      <c r="O212" s="22">
        <v>5869</v>
      </c>
      <c r="P212" s="22">
        <v>5548</v>
      </c>
      <c r="Q212" s="22">
        <v>38122</v>
      </c>
      <c r="R212" s="22">
        <v>68991</v>
      </c>
    </row>
    <row r="213" spans="1:18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17581</v>
      </c>
      <c r="F218" s="22">
        <v>18757</v>
      </c>
      <c r="G218" s="22">
        <v>20012</v>
      </c>
      <c r="H218" s="22">
        <v>21351</v>
      </c>
      <c r="I218" s="22">
        <v>22781</v>
      </c>
      <c r="J218" s="22">
        <v>0</v>
      </c>
      <c r="K218" s="22">
        <v>100482</v>
      </c>
      <c r="L218" s="22">
        <v>6722</v>
      </c>
      <c r="M218" s="22">
        <v>5546</v>
      </c>
      <c r="N218" s="22">
        <v>4291</v>
      </c>
      <c r="O218" s="22">
        <v>2952</v>
      </c>
      <c r="P218" s="22">
        <v>1524</v>
      </c>
      <c r="Q218" s="22">
        <v>0</v>
      </c>
      <c r="R218" s="22">
        <v>21035</v>
      </c>
    </row>
    <row r="219" spans="1:18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19667</v>
      </c>
      <c r="F225" s="22">
        <v>20236</v>
      </c>
      <c r="G225" s="22">
        <v>20822</v>
      </c>
      <c r="H225" s="22">
        <v>21424</v>
      </c>
      <c r="I225" s="22">
        <v>22044</v>
      </c>
      <c r="J225" s="22">
        <v>94744</v>
      </c>
      <c r="K225" s="22">
        <v>198937</v>
      </c>
      <c r="L225" s="22">
        <v>5757</v>
      </c>
      <c r="M225" s="22">
        <v>5188</v>
      </c>
      <c r="N225" s="22">
        <v>4602</v>
      </c>
      <c r="O225" s="22">
        <v>4000</v>
      </c>
      <c r="P225" s="22">
        <v>3380</v>
      </c>
      <c r="Q225" s="22">
        <v>6952</v>
      </c>
      <c r="R225" s="22">
        <v>29879</v>
      </c>
    </row>
    <row r="226" spans="1:18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7248</v>
      </c>
      <c r="F247" s="22">
        <v>7477</v>
      </c>
      <c r="G247" s="22">
        <v>7712</v>
      </c>
      <c r="H247" s="22">
        <v>7955</v>
      </c>
      <c r="I247" s="22">
        <v>8206</v>
      </c>
      <c r="J247" s="22">
        <v>190442</v>
      </c>
      <c r="K247" s="22">
        <v>229040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24502</v>
      </c>
      <c r="F250" s="22">
        <v>25713</v>
      </c>
      <c r="G250" s="22">
        <v>26983</v>
      </c>
      <c r="H250" s="22">
        <v>28316</v>
      </c>
      <c r="I250" s="22">
        <v>29714</v>
      </c>
      <c r="J250" s="22">
        <v>152957</v>
      </c>
      <c r="K250" s="22">
        <v>288185</v>
      </c>
      <c r="L250" s="22">
        <v>13768</v>
      </c>
      <c r="M250" s="22">
        <v>12558</v>
      </c>
      <c r="N250" s="22">
        <v>11288</v>
      </c>
      <c r="O250" s="22">
        <v>9955</v>
      </c>
      <c r="P250" s="22">
        <v>8556</v>
      </c>
      <c r="Q250" s="22">
        <v>95801</v>
      </c>
      <c r="R250" s="22">
        <v>151926</v>
      </c>
    </row>
    <row r="251" spans="1:18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202221</v>
      </c>
      <c r="F254" s="22">
        <v>204492</v>
      </c>
      <c r="G254" s="22">
        <v>0</v>
      </c>
      <c r="H254" s="22">
        <v>0</v>
      </c>
      <c r="I254" s="22">
        <v>0</v>
      </c>
      <c r="J254" s="22">
        <v>0</v>
      </c>
      <c r="K254" s="22">
        <v>406713</v>
      </c>
      <c r="L254" s="22">
        <v>3990</v>
      </c>
      <c r="M254" s="22">
        <v>1719</v>
      </c>
      <c r="N254" s="22">
        <v>0</v>
      </c>
      <c r="O254" s="22">
        <v>0</v>
      </c>
      <c r="P254" s="22">
        <v>0</v>
      </c>
      <c r="Q254" s="22">
        <v>0</v>
      </c>
      <c r="R254" s="22">
        <v>5709</v>
      </c>
    </row>
    <row r="255" spans="1:18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4526</v>
      </c>
      <c r="F295" s="22">
        <v>4645</v>
      </c>
      <c r="G295" s="22">
        <v>4767</v>
      </c>
      <c r="H295" s="22">
        <v>4892</v>
      </c>
      <c r="I295" s="22">
        <v>5020</v>
      </c>
      <c r="J295" s="22">
        <v>64185</v>
      </c>
      <c r="K295" s="22">
        <v>88035</v>
      </c>
      <c r="L295" s="22">
        <v>2251</v>
      </c>
      <c r="M295" s="22">
        <v>2133</v>
      </c>
      <c r="N295" s="22">
        <v>2011</v>
      </c>
      <c r="O295" s="22">
        <v>1886</v>
      </c>
      <c r="P295" s="22">
        <v>1757</v>
      </c>
      <c r="Q295" s="22">
        <v>9918</v>
      </c>
      <c r="R295" s="22">
        <v>19956</v>
      </c>
    </row>
    <row r="296" spans="1:18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2691</v>
      </c>
      <c r="F313" s="22">
        <v>2774</v>
      </c>
      <c r="G313" s="22">
        <v>2860</v>
      </c>
      <c r="H313" s="22">
        <v>2949</v>
      </c>
      <c r="I313" s="22">
        <v>3040</v>
      </c>
      <c r="J313" s="22">
        <v>39421</v>
      </c>
      <c r="K313" s="22">
        <v>53735</v>
      </c>
      <c r="L313" s="22">
        <v>1715</v>
      </c>
      <c r="M313" s="22">
        <v>1632</v>
      </c>
      <c r="N313" s="22">
        <v>1546</v>
      </c>
      <c r="O313" s="22">
        <v>1457</v>
      </c>
      <c r="P313" s="22">
        <v>1366</v>
      </c>
      <c r="Q313" s="22">
        <v>7278</v>
      </c>
      <c r="R313" s="22">
        <v>14994</v>
      </c>
    </row>
    <row r="314" spans="1:18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37A57-D184-4A81-BBB9-1ECF93B7E5D3}">
  <dimension ref="A1:R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1254</v>
      </c>
      <c r="D1" s="20" t="s">
        <v>1278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1256</v>
      </c>
      <c r="F2" s="21" t="s">
        <v>1257</v>
      </c>
      <c r="G2" s="21" t="s">
        <v>1258</v>
      </c>
      <c r="H2" s="21" t="s">
        <v>1259</v>
      </c>
      <c r="I2" s="21" t="s">
        <v>1260</v>
      </c>
      <c r="J2" s="21" t="s">
        <v>1261</v>
      </c>
      <c r="K2" s="21" t="s">
        <v>1262</v>
      </c>
      <c r="L2" s="21" t="s">
        <v>1256</v>
      </c>
      <c r="M2" s="21" t="s">
        <v>1257</v>
      </c>
      <c r="N2" s="21" t="s">
        <v>1258</v>
      </c>
      <c r="O2" s="21" t="s">
        <v>1259</v>
      </c>
      <c r="P2" s="21" t="s">
        <v>1260</v>
      </c>
      <c r="Q2" s="21" t="s">
        <v>1261</v>
      </c>
      <c r="R2" s="21" t="s">
        <v>1263</v>
      </c>
    </row>
    <row r="3" spans="1:18" x14ac:dyDescent="0.25">
      <c r="A3" s="21"/>
      <c r="B3" s="21"/>
      <c r="C3" s="21"/>
      <c r="D3" s="21" t="s">
        <v>89</v>
      </c>
      <c r="E3" s="21" t="s">
        <v>1264</v>
      </c>
      <c r="F3" s="21" t="s">
        <v>1265</v>
      </c>
      <c r="G3" s="21" t="s">
        <v>1266</v>
      </c>
      <c r="H3" s="21" t="s">
        <v>1267</v>
      </c>
      <c r="I3" s="21" t="s">
        <v>1268</v>
      </c>
      <c r="J3" s="21" t="s">
        <v>1269</v>
      </c>
      <c r="K3" s="21" t="s">
        <v>1270</v>
      </c>
      <c r="L3" s="21" t="s">
        <v>1271</v>
      </c>
      <c r="M3" s="21" t="s">
        <v>1272</v>
      </c>
      <c r="N3" s="21" t="s">
        <v>1273</v>
      </c>
      <c r="O3" s="21" t="s">
        <v>1274</v>
      </c>
      <c r="P3" s="21" t="s">
        <v>1275</v>
      </c>
      <c r="Q3" s="21" t="s">
        <v>1276</v>
      </c>
      <c r="R3" s="21" t="s">
        <v>1277</v>
      </c>
    </row>
    <row r="4" spans="1:1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6586872</v>
      </c>
      <c r="F4" s="22">
        <v>5662776</v>
      </c>
      <c r="G4" s="22">
        <v>5619946</v>
      </c>
      <c r="H4" s="22">
        <v>5468239</v>
      </c>
      <c r="I4" s="22">
        <v>5496878</v>
      </c>
      <c r="J4" s="22">
        <v>30933290</v>
      </c>
      <c r="K4" s="22">
        <v>59768001</v>
      </c>
      <c r="L4" s="22">
        <v>1783136</v>
      </c>
      <c r="M4" s="22">
        <v>1582975</v>
      </c>
      <c r="N4" s="22">
        <v>1416710</v>
      </c>
      <c r="O4" s="22">
        <v>1251706</v>
      </c>
      <c r="P4" s="22">
        <v>1087939</v>
      </c>
      <c r="Q4" s="22">
        <v>5358065</v>
      </c>
      <c r="R4" s="22">
        <v>12480531</v>
      </c>
    </row>
    <row r="5" spans="1:1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2337914</v>
      </c>
      <c r="F5" s="22">
        <v>2412639</v>
      </c>
      <c r="G5" s="22">
        <v>2489930</v>
      </c>
      <c r="H5" s="22">
        <v>2239071</v>
      </c>
      <c r="I5" s="22">
        <v>2345491</v>
      </c>
      <c r="J5" s="22">
        <v>23583407</v>
      </c>
      <c r="K5" s="22">
        <v>35408452</v>
      </c>
      <c r="L5" s="22">
        <v>1004406</v>
      </c>
      <c r="M5" s="22">
        <v>929733</v>
      </c>
      <c r="N5" s="22">
        <v>852492</v>
      </c>
      <c r="O5" s="22">
        <v>776454</v>
      </c>
      <c r="P5" s="22">
        <v>709612</v>
      </c>
      <c r="Q5" s="22">
        <v>3782656</v>
      </c>
      <c r="R5" s="22">
        <v>8055353</v>
      </c>
    </row>
    <row r="6" spans="1:1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278726</v>
      </c>
      <c r="F6" s="22">
        <v>252414</v>
      </c>
      <c r="G6" s="22">
        <v>262726</v>
      </c>
      <c r="H6" s="22">
        <v>273464</v>
      </c>
      <c r="I6" s="22">
        <v>151999</v>
      </c>
      <c r="J6" s="22">
        <v>966955</v>
      </c>
      <c r="K6" s="22">
        <v>2186284</v>
      </c>
      <c r="L6" s="22">
        <v>90281</v>
      </c>
      <c r="M6" s="22">
        <v>79218</v>
      </c>
      <c r="N6" s="22">
        <v>68906</v>
      </c>
      <c r="O6" s="22">
        <v>58168</v>
      </c>
      <c r="P6" s="22">
        <v>48164</v>
      </c>
      <c r="Q6" s="22">
        <v>133943</v>
      </c>
      <c r="R6" s="22">
        <v>478680</v>
      </c>
    </row>
    <row r="7" spans="1:1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240845000</v>
      </c>
      <c r="F7" s="22">
        <v>240014000</v>
      </c>
      <c r="G7" s="22">
        <v>238188000</v>
      </c>
      <c r="H7" s="22">
        <v>221945000</v>
      </c>
      <c r="I7" s="22">
        <v>206232000</v>
      </c>
      <c r="J7" s="22">
        <v>1816117000</v>
      </c>
      <c r="K7" s="22">
        <v>2963341000</v>
      </c>
      <c r="L7" s="22">
        <v>106807000</v>
      </c>
      <c r="M7" s="22">
        <v>98557000</v>
      </c>
      <c r="N7" s="22">
        <v>90237000</v>
      </c>
      <c r="O7" s="22">
        <v>81961000</v>
      </c>
      <c r="P7" s="22">
        <v>74158000</v>
      </c>
      <c r="Q7" s="22">
        <v>436981000</v>
      </c>
      <c r="R7" s="22">
        <v>888701000</v>
      </c>
    </row>
    <row r="8" spans="1:1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1666011</v>
      </c>
      <c r="F8" s="22">
        <v>1737130</v>
      </c>
      <c r="G8" s="22">
        <v>1127816</v>
      </c>
      <c r="H8" s="22">
        <v>633588</v>
      </c>
      <c r="I8" s="22">
        <v>657016</v>
      </c>
      <c r="J8" s="22">
        <v>16122605</v>
      </c>
      <c r="K8" s="22">
        <v>21944166</v>
      </c>
      <c r="L8" s="22">
        <v>826745</v>
      </c>
      <c r="M8" s="22">
        <v>755414</v>
      </c>
      <c r="N8" s="22">
        <v>688370</v>
      </c>
      <c r="O8" s="22">
        <v>647204</v>
      </c>
      <c r="P8" s="22">
        <v>623571</v>
      </c>
      <c r="Q8" s="22">
        <v>6005047</v>
      </c>
      <c r="R8" s="22">
        <v>9546351</v>
      </c>
    </row>
    <row r="9" spans="1:1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103120</v>
      </c>
      <c r="F9" s="22">
        <v>85798</v>
      </c>
      <c r="G9" s="22">
        <v>51719</v>
      </c>
      <c r="H9" s="22">
        <v>54758</v>
      </c>
      <c r="I9" s="22">
        <v>0</v>
      </c>
      <c r="J9" s="22">
        <v>0</v>
      </c>
      <c r="K9" s="22">
        <v>295395</v>
      </c>
      <c r="L9" s="22">
        <v>13418</v>
      </c>
      <c r="M9" s="22">
        <v>9232</v>
      </c>
      <c r="N9" s="22">
        <v>6254</v>
      </c>
      <c r="O9" s="22">
        <v>3218</v>
      </c>
      <c r="P9" s="22">
        <v>0</v>
      </c>
      <c r="Q9" s="22">
        <v>0</v>
      </c>
      <c r="R9" s="22">
        <v>32122</v>
      </c>
    </row>
    <row r="10" spans="1:1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3349871</v>
      </c>
      <c r="F10" s="22">
        <v>3098220</v>
      </c>
      <c r="G10" s="22">
        <v>2729598</v>
      </c>
      <c r="H10" s="22">
        <v>2482689</v>
      </c>
      <c r="I10" s="22">
        <v>2282742</v>
      </c>
      <c r="J10" s="22">
        <v>33752763</v>
      </c>
      <c r="K10" s="22">
        <v>47695883</v>
      </c>
      <c r="L10" s="22">
        <v>1725365</v>
      </c>
      <c r="M10" s="22">
        <v>1594602</v>
      </c>
      <c r="N10" s="22">
        <v>1476225</v>
      </c>
      <c r="O10" s="22">
        <v>1372237</v>
      </c>
      <c r="P10" s="22">
        <v>1285412</v>
      </c>
      <c r="Q10" s="22">
        <v>9854023</v>
      </c>
      <c r="R10" s="22">
        <v>17307864</v>
      </c>
    </row>
    <row r="11" spans="1:1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239074000</v>
      </c>
      <c r="F11" s="22">
        <v>244423000</v>
      </c>
      <c r="G11" s="22">
        <v>238521000</v>
      </c>
      <c r="H11" s="22">
        <v>232879000</v>
      </c>
      <c r="I11" s="22">
        <v>217866000</v>
      </c>
      <c r="J11" s="22">
        <v>3124505000</v>
      </c>
      <c r="K11" s="22">
        <v>4297268000</v>
      </c>
      <c r="L11" s="22">
        <v>166526000</v>
      </c>
      <c r="M11" s="22">
        <v>157275000</v>
      </c>
      <c r="N11" s="22">
        <v>147844000</v>
      </c>
      <c r="O11" s="22">
        <v>138652000</v>
      </c>
      <c r="P11" s="22">
        <v>129945000</v>
      </c>
      <c r="Q11" s="22">
        <v>1176495000</v>
      </c>
      <c r="R11" s="22">
        <v>1916737000</v>
      </c>
    </row>
    <row r="12" spans="1:1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2191000</v>
      </c>
      <c r="F12" s="22">
        <v>2262000</v>
      </c>
      <c r="G12" s="22">
        <v>2063000</v>
      </c>
      <c r="H12" s="22">
        <v>2117000</v>
      </c>
      <c r="I12" s="22">
        <v>2187000</v>
      </c>
      <c r="J12" s="22">
        <v>8665000</v>
      </c>
      <c r="K12" s="22">
        <v>19485000</v>
      </c>
      <c r="L12" s="22">
        <v>626000</v>
      </c>
      <c r="M12" s="22">
        <v>556000</v>
      </c>
      <c r="N12" s="22">
        <v>484000</v>
      </c>
      <c r="O12" s="22">
        <v>414000</v>
      </c>
      <c r="P12" s="22">
        <v>345000</v>
      </c>
      <c r="Q12" s="22">
        <v>752000</v>
      </c>
      <c r="R12" s="22">
        <v>3177000</v>
      </c>
    </row>
    <row r="13" spans="1:1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6976810</v>
      </c>
      <c r="F13" s="22">
        <v>6653413</v>
      </c>
      <c r="G13" s="22">
        <v>6548713</v>
      </c>
      <c r="H13" s="22">
        <v>6626613</v>
      </c>
      <c r="I13" s="22">
        <v>6118337</v>
      </c>
      <c r="J13" s="22">
        <v>91067274</v>
      </c>
      <c r="K13" s="22">
        <v>123991160</v>
      </c>
      <c r="L13" s="22">
        <v>4140240</v>
      </c>
      <c r="M13" s="22">
        <v>3891221</v>
      </c>
      <c r="N13" s="22">
        <v>3658208</v>
      </c>
      <c r="O13" s="22">
        <v>3427864</v>
      </c>
      <c r="P13" s="22">
        <v>3204072</v>
      </c>
      <c r="Q13" s="22">
        <v>31997662</v>
      </c>
      <c r="R13" s="22">
        <v>50319267</v>
      </c>
    </row>
    <row r="14" spans="1:1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1249483</v>
      </c>
      <c r="F14" s="22">
        <v>1155275</v>
      </c>
      <c r="G14" s="22">
        <v>1195635</v>
      </c>
      <c r="H14" s="22">
        <v>1230160</v>
      </c>
      <c r="I14" s="22">
        <v>1157844</v>
      </c>
      <c r="J14" s="22">
        <v>15604377</v>
      </c>
      <c r="K14" s="22">
        <v>21592774</v>
      </c>
      <c r="L14" s="22">
        <v>659164</v>
      </c>
      <c r="M14" s="22">
        <v>699715</v>
      </c>
      <c r="N14" s="22">
        <v>659405</v>
      </c>
      <c r="O14" s="22">
        <v>607241</v>
      </c>
      <c r="P14" s="22">
        <v>576173</v>
      </c>
      <c r="Q14" s="22">
        <v>4990729</v>
      </c>
      <c r="R14" s="22">
        <v>8192427</v>
      </c>
    </row>
    <row r="15" spans="1:1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5274779</v>
      </c>
      <c r="F15" s="22">
        <v>5246685</v>
      </c>
      <c r="G15" s="22">
        <v>5456885</v>
      </c>
      <c r="H15" s="22">
        <v>5676017</v>
      </c>
      <c r="I15" s="22">
        <v>5904476</v>
      </c>
      <c r="J15" s="22">
        <v>55049433</v>
      </c>
      <c r="K15" s="22">
        <v>82608275</v>
      </c>
      <c r="L15" s="22">
        <v>3170248</v>
      </c>
      <c r="M15" s="22">
        <v>2964286</v>
      </c>
      <c r="N15" s="22">
        <v>2753828</v>
      </c>
      <c r="O15" s="22">
        <v>2534437</v>
      </c>
      <c r="P15" s="22">
        <v>2305723</v>
      </c>
      <c r="Q15" s="22">
        <v>15329336</v>
      </c>
      <c r="R15" s="22">
        <v>29057858</v>
      </c>
    </row>
    <row r="16" spans="1:1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20363000</v>
      </c>
      <c r="F16" s="22">
        <v>20442000</v>
      </c>
      <c r="G16" s="22">
        <v>20225000</v>
      </c>
      <c r="H16" s="22">
        <v>19229000</v>
      </c>
      <c r="I16" s="22">
        <v>18584000</v>
      </c>
      <c r="J16" s="22">
        <v>67688000</v>
      </c>
      <c r="K16" s="22">
        <v>166531000</v>
      </c>
      <c r="L16" s="22">
        <v>4560000</v>
      </c>
      <c r="M16" s="22">
        <v>4005000</v>
      </c>
      <c r="N16" s="22">
        <v>3587000</v>
      </c>
      <c r="O16" s="22">
        <v>2910000</v>
      </c>
      <c r="P16" s="22">
        <v>2346000</v>
      </c>
      <c r="Q16" s="22">
        <v>5239000</v>
      </c>
      <c r="R16" s="22">
        <v>22647000</v>
      </c>
    </row>
    <row r="17" spans="1:1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3738810</v>
      </c>
      <c r="F17" s="22">
        <v>3596819</v>
      </c>
      <c r="G17" s="22">
        <v>3280665</v>
      </c>
      <c r="H17" s="22">
        <v>3383874</v>
      </c>
      <c r="I17" s="22">
        <v>3490494</v>
      </c>
      <c r="J17" s="22">
        <v>44914507</v>
      </c>
      <c r="K17" s="22">
        <v>62405169</v>
      </c>
      <c r="L17" s="22">
        <v>2232169</v>
      </c>
      <c r="M17" s="22">
        <v>2122176</v>
      </c>
      <c r="N17" s="22">
        <v>2016679</v>
      </c>
      <c r="O17" s="22">
        <v>1913470</v>
      </c>
      <c r="P17" s="22">
        <v>1806850</v>
      </c>
      <c r="Q17" s="22">
        <v>20145925</v>
      </c>
      <c r="R17" s="22">
        <v>30237269</v>
      </c>
    </row>
    <row r="18" spans="1:1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24150000</v>
      </c>
      <c r="F18" s="22">
        <v>24104000</v>
      </c>
      <c r="G18" s="22">
        <v>26827000</v>
      </c>
      <c r="H18" s="22">
        <v>25372000</v>
      </c>
      <c r="I18" s="22">
        <v>24975000</v>
      </c>
      <c r="J18" s="22">
        <v>237690000</v>
      </c>
      <c r="K18" s="22">
        <v>363118000</v>
      </c>
      <c r="L18" s="22">
        <v>11280000</v>
      </c>
      <c r="M18" s="22">
        <v>10457000</v>
      </c>
      <c r="N18" s="22">
        <v>9606000</v>
      </c>
      <c r="O18" s="22">
        <v>8760000</v>
      </c>
      <c r="P18" s="22">
        <v>7983000</v>
      </c>
      <c r="Q18" s="22">
        <v>49709000</v>
      </c>
      <c r="R18" s="22">
        <v>97795000</v>
      </c>
    </row>
    <row r="19" spans="1:1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15154626</v>
      </c>
      <c r="F19" s="22">
        <v>14615111</v>
      </c>
      <c r="G19" s="22">
        <v>14480363</v>
      </c>
      <c r="H19" s="22">
        <v>13800151</v>
      </c>
      <c r="I19" s="22">
        <v>12576934</v>
      </c>
      <c r="J19" s="22">
        <v>183857422</v>
      </c>
      <c r="K19" s="22">
        <v>254484607</v>
      </c>
      <c r="L19" s="22">
        <v>9381030</v>
      </c>
      <c r="M19" s="22">
        <v>8821179</v>
      </c>
      <c r="N19" s="22">
        <v>8266981</v>
      </c>
      <c r="O19" s="22">
        <v>7717005</v>
      </c>
      <c r="P19" s="22">
        <v>7201087</v>
      </c>
      <c r="Q19" s="22">
        <v>57799554</v>
      </c>
      <c r="R19" s="22">
        <v>99186836</v>
      </c>
    </row>
    <row r="20" spans="1:1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4680262</v>
      </c>
      <c r="F20" s="22">
        <v>4869972</v>
      </c>
      <c r="G20" s="22">
        <v>4796030</v>
      </c>
      <c r="H20" s="22">
        <v>4831284</v>
      </c>
      <c r="I20" s="22">
        <v>4867663</v>
      </c>
      <c r="J20" s="22">
        <v>53380050</v>
      </c>
      <c r="K20" s="22">
        <v>77425261</v>
      </c>
      <c r="L20" s="22">
        <v>3084782</v>
      </c>
      <c r="M20" s="22">
        <v>2904918</v>
      </c>
      <c r="N20" s="22">
        <v>2723519</v>
      </c>
      <c r="O20" s="22">
        <v>2562433</v>
      </c>
      <c r="P20" s="22">
        <v>2350465</v>
      </c>
      <c r="Q20" s="22">
        <v>16868807</v>
      </c>
      <c r="R20" s="22">
        <v>30494924</v>
      </c>
    </row>
    <row r="21" spans="1:18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9185815</v>
      </c>
      <c r="F21" s="22">
        <v>7710146</v>
      </c>
      <c r="G21" s="22">
        <v>7249894</v>
      </c>
      <c r="H21" s="22">
        <v>6620603</v>
      </c>
      <c r="I21" s="22">
        <v>6250638</v>
      </c>
      <c r="J21" s="22">
        <v>60611409</v>
      </c>
      <c r="K21" s="22">
        <v>97628505</v>
      </c>
      <c r="L21" s="22">
        <v>3713531</v>
      </c>
      <c r="M21" s="22">
        <v>3347918</v>
      </c>
      <c r="N21" s="22">
        <v>3036315</v>
      </c>
      <c r="O21" s="22">
        <v>2747802</v>
      </c>
      <c r="P21" s="22">
        <v>2487101</v>
      </c>
      <c r="Q21" s="22">
        <v>13334021</v>
      </c>
      <c r="R21" s="22">
        <v>28666688</v>
      </c>
    </row>
    <row r="22" spans="1:18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918364</v>
      </c>
      <c r="F22" s="22">
        <v>958238</v>
      </c>
      <c r="G22" s="22">
        <v>792907</v>
      </c>
      <c r="H22" s="22">
        <v>473547</v>
      </c>
      <c r="I22" s="22">
        <v>465041</v>
      </c>
      <c r="J22" s="22">
        <v>6611164</v>
      </c>
      <c r="K22" s="22">
        <v>10219261</v>
      </c>
      <c r="L22" s="22">
        <v>363441</v>
      </c>
      <c r="M22" s="22">
        <v>322618</v>
      </c>
      <c r="N22" s="22">
        <v>280997</v>
      </c>
      <c r="O22" s="22">
        <v>249667</v>
      </c>
      <c r="P22" s="22">
        <v>233162</v>
      </c>
      <c r="Q22" s="22">
        <v>1551453</v>
      </c>
      <c r="R22" s="22">
        <v>3001338</v>
      </c>
    </row>
    <row r="23" spans="1:18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778215</v>
      </c>
      <c r="F23" s="22">
        <v>738295</v>
      </c>
      <c r="G23" s="22">
        <v>697229</v>
      </c>
      <c r="H23" s="22">
        <v>723273</v>
      </c>
      <c r="I23" s="22">
        <v>750327</v>
      </c>
      <c r="J23" s="22">
        <v>10627870</v>
      </c>
      <c r="K23" s="22">
        <v>14315209</v>
      </c>
      <c r="L23" s="22">
        <v>564087</v>
      </c>
      <c r="M23" s="22">
        <v>537267</v>
      </c>
      <c r="N23" s="22">
        <v>511830</v>
      </c>
      <c r="O23" s="22">
        <v>485509</v>
      </c>
      <c r="P23" s="22">
        <v>458361</v>
      </c>
      <c r="Q23" s="22">
        <v>3556792</v>
      </c>
      <c r="R23" s="22">
        <v>6113846</v>
      </c>
    </row>
    <row r="24" spans="1:18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934346</v>
      </c>
      <c r="F24" s="22">
        <v>971191</v>
      </c>
      <c r="G24" s="22">
        <v>1003521</v>
      </c>
      <c r="H24" s="22">
        <v>1038147</v>
      </c>
      <c r="I24" s="22">
        <v>1080087</v>
      </c>
      <c r="J24" s="22">
        <v>18527721</v>
      </c>
      <c r="K24" s="22">
        <v>23555013</v>
      </c>
      <c r="L24" s="22">
        <v>1012105</v>
      </c>
      <c r="M24" s="22">
        <v>975261</v>
      </c>
      <c r="N24" s="22">
        <v>936796</v>
      </c>
      <c r="O24" s="22">
        <v>896633</v>
      </c>
      <c r="P24" s="22">
        <v>854693</v>
      </c>
      <c r="Q24" s="22">
        <v>7164377</v>
      </c>
      <c r="R24" s="22">
        <v>11839865</v>
      </c>
    </row>
    <row r="25" spans="1:18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6539121</v>
      </c>
      <c r="F25" s="22">
        <v>6837824</v>
      </c>
      <c r="G25" s="22">
        <v>4588204</v>
      </c>
      <c r="H25" s="22">
        <v>2183345</v>
      </c>
      <c r="I25" s="22">
        <v>2290625</v>
      </c>
      <c r="J25" s="22">
        <v>7691551</v>
      </c>
      <c r="K25" s="22">
        <v>30130670</v>
      </c>
      <c r="L25" s="22">
        <v>1337196</v>
      </c>
      <c r="M25" s="22">
        <v>1038493</v>
      </c>
      <c r="N25" s="22">
        <v>726105</v>
      </c>
      <c r="O25" s="22">
        <v>568954</v>
      </c>
      <c r="P25" s="22">
        <v>461674</v>
      </c>
      <c r="Q25" s="22">
        <v>725517</v>
      </c>
      <c r="R25" s="22">
        <v>4857939</v>
      </c>
    </row>
    <row r="26" spans="1:18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1755975</v>
      </c>
      <c r="F26" s="22">
        <v>1795219</v>
      </c>
      <c r="G26" s="22">
        <v>1601253</v>
      </c>
      <c r="H26" s="22">
        <v>1633098</v>
      </c>
      <c r="I26" s="22">
        <v>1673233</v>
      </c>
      <c r="J26" s="22">
        <v>7717616</v>
      </c>
      <c r="K26" s="22">
        <v>16176394</v>
      </c>
      <c r="L26" s="22">
        <v>603377</v>
      </c>
      <c r="M26" s="22">
        <v>545654</v>
      </c>
      <c r="N26" s="22">
        <v>487236</v>
      </c>
      <c r="O26" s="22">
        <v>429839</v>
      </c>
      <c r="P26" s="22">
        <v>371224</v>
      </c>
      <c r="Q26" s="22">
        <v>1289172</v>
      </c>
      <c r="R26" s="22">
        <v>3726502</v>
      </c>
    </row>
    <row r="27" spans="1:18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9763399</v>
      </c>
      <c r="F27" s="22">
        <v>9757886</v>
      </c>
      <c r="G27" s="22">
        <v>9717521</v>
      </c>
      <c r="H27" s="22">
        <v>9892306</v>
      </c>
      <c r="I27" s="22">
        <v>9562953</v>
      </c>
      <c r="J27" s="22">
        <v>62705444</v>
      </c>
      <c r="K27" s="22">
        <v>111399509</v>
      </c>
      <c r="L27" s="22">
        <v>4149700</v>
      </c>
      <c r="M27" s="22">
        <v>3777565</v>
      </c>
      <c r="N27" s="22">
        <v>3414242</v>
      </c>
      <c r="O27" s="22">
        <v>3049245</v>
      </c>
      <c r="P27" s="22">
        <v>2680629</v>
      </c>
      <c r="Q27" s="22">
        <v>9704645</v>
      </c>
      <c r="R27" s="22">
        <v>26776026</v>
      </c>
    </row>
    <row r="28" spans="1:18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2116528</v>
      </c>
      <c r="F28" s="22">
        <v>21042671</v>
      </c>
      <c r="G28" s="22">
        <v>933923</v>
      </c>
      <c r="H28" s="22">
        <v>1029324</v>
      </c>
      <c r="I28" s="22">
        <v>181519</v>
      </c>
      <c r="J28" s="22">
        <v>3372066</v>
      </c>
      <c r="K28" s="22">
        <v>28676031</v>
      </c>
      <c r="L28" s="22">
        <v>659554</v>
      </c>
      <c r="M28" s="22">
        <v>602318</v>
      </c>
      <c r="N28" s="22">
        <v>543470</v>
      </c>
      <c r="O28" s="22">
        <v>482964</v>
      </c>
      <c r="P28" s="22">
        <v>431135</v>
      </c>
      <c r="Q28" s="22">
        <v>2978823</v>
      </c>
      <c r="R28" s="22">
        <v>5698264</v>
      </c>
    </row>
    <row r="29" spans="1:18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166033</v>
      </c>
      <c r="F32" s="22">
        <v>173195</v>
      </c>
      <c r="G32" s="22">
        <v>180666</v>
      </c>
      <c r="H32" s="22">
        <v>188459</v>
      </c>
      <c r="I32" s="22">
        <v>196589</v>
      </c>
      <c r="J32" s="22">
        <v>1370986</v>
      </c>
      <c r="K32" s="22">
        <v>2275928</v>
      </c>
      <c r="L32" s="22">
        <v>95387</v>
      </c>
      <c r="M32" s="22">
        <v>88225</v>
      </c>
      <c r="N32" s="22">
        <v>80754</v>
      </c>
      <c r="O32" s="22">
        <v>72961</v>
      </c>
      <c r="P32" s="22">
        <v>64831</v>
      </c>
      <c r="Q32" s="22">
        <v>197534</v>
      </c>
      <c r="R32" s="22">
        <v>599692</v>
      </c>
    </row>
    <row r="33" spans="1:18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59109</v>
      </c>
      <c r="F33" s="22">
        <v>61011</v>
      </c>
      <c r="G33" s="22">
        <v>62980</v>
      </c>
      <c r="H33" s="22">
        <v>57196</v>
      </c>
      <c r="I33" s="22">
        <v>58837</v>
      </c>
      <c r="J33" s="22">
        <v>122789</v>
      </c>
      <c r="K33" s="22">
        <v>421922</v>
      </c>
      <c r="L33" s="22">
        <v>12312</v>
      </c>
      <c r="M33" s="22">
        <v>10410</v>
      </c>
      <c r="N33" s="22">
        <v>8440</v>
      </c>
      <c r="O33" s="22">
        <v>6402</v>
      </c>
      <c r="P33" s="22">
        <v>4760</v>
      </c>
      <c r="Q33" s="22">
        <v>4405</v>
      </c>
      <c r="R33" s="22">
        <v>46729</v>
      </c>
    </row>
    <row r="34" spans="1:18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96180</v>
      </c>
      <c r="F34" s="22">
        <v>99913</v>
      </c>
      <c r="G34" s="22">
        <v>103792</v>
      </c>
      <c r="H34" s="22">
        <v>107820</v>
      </c>
      <c r="I34" s="22">
        <v>112006</v>
      </c>
      <c r="J34" s="22">
        <v>116353</v>
      </c>
      <c r="K34" s="22">
        <v>636064</v>
      </c>
      <c r="L34" s="22">
        <v>23540</v>
      </c>
      <c r="M34" s="22">
        <v>19806</v>
      </c>
      <c r="N34" s="22">
        <v>15928</v>
      </c>
      <c r="O34" s="22">
        <v>11899</v>
      </c>
      <c r="P34" s="22">
        <v>7714</v>
      </c>
      <c r="Q34" s="22">
        <v>3366</v>
      </c>
      <c r="R34" s="22">
        <v>82253</v>
      </c>
    </row>
    <row r="35" spans="1:18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910073</v>
      </c>
      <c r="F36" s="22">
        <v>940573</v>
      </c>
      <c r="G36" s="22">
        <v>885712</v>
      </c>
      <c r="H36" s="22">
        <v>912941</v>
      </c>
      <c r="I36" s="22">
        <v>941008</v>
      </c>
      <c r="J36" s="22">
        <v>4062350</v>
      </c>
      <c r="K36" s="22">
        <v>8652657</v>
      </c>
      <c r="L36" s="22">
        <v>262923</v>
      </c>
      <c r="M36" s="22">
        <v>232423</v>
      </c>
      <c r="N36" s="22">
        <v>200825</v>
      </c>
      <c r="O36" s="22">
        <v>173596</v>
      </c>
      <c r="P36" s="22">
        <v>145529</v>
      </c>
      <c r="Q36" s="22">
        <v>283795</v>
      </c>
      <c r="R36" s="22">
        <v>1299091</v>
      </c>
    </row>
    <row r="37" spans="1:18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975864</v>
      </c>
      <c r="F37" s="22">
        <v>1001850</v>
      </c>
      <c r="G37" s="22">
        <v>1028542</v>
      </c>
      <c r="H37" s="22">
        <v>421001</v>
      </c>
      <c r="I37" s="22">
        <v>432092</v>
      </c>
      <c r="J37" s="22">
        <v>952259</v>
      </c>
      <c r="K37" s="22">
        <v>4811608</v>
      </c>
      <c r="L37" s="22">
        <v>146319</v>
      </c>
      <c r="M37" s="22">
        <v>120199</v>
      </c>
      <c r="N37" s="22">
        <v>93375</v>
      </c>
      <c r="O37" s="22">
        <v>70038</v>
      </c>
      <c r="P37" s="22">
        <v>58816</v>
      </c>
      <c r="Q37" s="22">
        <v>119909</v>
      </c>
      <c r="R37" s="22">
        <v>608656</v>
      </c>
    </row>
    <row r="38" spans="1:18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1192873</v>
      </c>
      <c r="F38" s="22">
        <v>208575</v>
      </c>
      <c r="G38" s="22">
        <v>142460</v>
      </c>
      <c r="H38" s="22">
        <v>145381</v>
      </c>
      <c r="I38" s="22">
        <v>148362</v>
      </c>
      <c r="J38" s="22">
        <v>1127296</v>
      </c>
      <c r="K38" s="22">
        <v>2964947</v>
      </c>
      <c r="L38" s="22">
        <v>55710</v>
      </c>
      <c r="M38" s="22">
        <v>37035</v>
      </c>
      <c r="N38" s="22">
        <v>31173</v>
      </c>
      <c r="O38" s="22">
        <v>28252</v>
      </c>
      <c r="P38" s="22">
        <v>25271</v>
      </c>
      <c r="Q38" s="22">
        <v>88134</v>
      </c>
      <c r="R38" s="22">
        <v>265575</v>
      </c>
    </row>
    <row r="39" spans="1:18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281577</v>
      </c>
      <c r="F39" s="22">
        <v>286880</v>
      </c>
      <c r="G39" s="22">
        <v>292337</v>
      </c>
      <c r="H39" s="22">
        <v>297953</v>
      </c>
      <c r="I39" s="22">
        <v>100000</v>
      </c>
      <c r="J39" s="22">
        <v>500000</v>
      </c>
      <c r="K39" s="22">
        <v>1758747</v>
      </c>
      <c r="L39" s="22">
        <v>63005</v>
      </c>
      <c r="M39" s="22">
        <v>53362</v>
      </c>
      <c r="N39" s="22">
        <v>43566</v>
      </c>
      <c r="O39" s="22">
        <v>33609</v>
      </c>
      <c r="P39" s="22">
        <v>24955</v>
      </c>
      <c r="Q39" s="22">
        <v>59675</v>
      </c>
      <c r="R39" s="22">
        <v>278172</v>
      </c>
    </row>
    <row r="40" spans="1:18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863649</v>
      </c>
      <c r="F42" s="22">
        <v>888123</v>
      </c>
      <c r="G42" s="22">
        <v>913290</v>
      </c>
      <c r="H42" s="22">
        <v>939171</v>
      </c>
      <c r="I42" s="22">
        <v>965785</v>
      </c>
      <c r="J42" s="22">
        <v>0</v>
      </c>
      <c r="K42" s="22">
        <v>4570018</v>
      </c>
      <c r="L42" s="22">
        <v>122567</v>
      </c>
      <c r="M42" s="22">
        <v>98093</v>
      </c>
      <c r="N42" s="22">
        <v>72926</v>
      </c>
      <c r="O42" s="22">
        <v>47045</v>
      </c>
      <c r="P42" s="22">
        <v>20431</v>
      </c>
      <c r="Q42" s="22">
        <v>0</v>
      </c>
      <c r="R42" s="22">
        <v>361062</v>
      </c>
    </row>
    <row r="43" spans="1:18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43269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43269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1537274</v>
      </c>
      <c r="F45" s="22">
        <v>1277790</v>
      </c>
      <c r="G45" s="22">
        <v>839387</v>
      </c>
      <c r="H45" s="22">
        <v>859633</v>
      </c>
      <c r="I45" s="22">
        <v>880424</v>
      </c>
      <c r="J45" s="22">
        <v>4479718</v>
      </c>
      <c r="K45" s="22">
        <v>9874226</v>
      </c>
      <c r="L45" s="22">
        <v>257341</v>
      </c>
      <c r="M45" s="22">
        <v>220180</v>
      </c>
      <c r="N45" s="22">
        <v>188062</v>
      </c>
      <c r="O45" s="22">
        <v>167815</v>
      </c>
      <c r="P45" s="22">
        <v>147025</v>
      </c>
      <c r="Q45" s="22">
        <v>497292</v>
      </c>
      <c r="R45" s="22">
        <v>1477715</v>
      </c>
    </row>
    <row r="46" spans="1:18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270333</v>
      </c>
      <c r="F46" s="22">
        <v>276943</v>
      </c>
      <c r="G46" s="22">
        <v>283723</v>
      </c>
      <c r="H46" s="22">
        <v>290678</v>
      </c>
      <c r="I46" s="22">
        <v>297814</v>
      </c>
      <c r="J46" s="22">
        <v>4009514</v>
      </c>
      <c r="K46" s="22">
        <v>5429005</v>
      </c>
      <c r="L46" s="22">
        <v>127275</v>
      </c>
      <c r="M46" s="22">
        <v>120665</v>
      </c>
      <c r="N46" s="22">
        <v>113886</v>
      </c>
      <c r="O46" s="22">
        <v>106930</v>
      </c>
      <c r="P46" s="22">
        <v>99795</v>
      </c>
      <c r="Q46" s="22">
        <v>598655</v>
      </c>
      <c r="R46" s="22">
        <v>1167206</v>
      </c>
    </row>
    <row r="47" spans="1:18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5532659</v>
      </c>
      <c r="F47" s="22">
        <v>5706051</v>
      </c>
      <c r="G47" s="22">
        <v>4764207</v>
      </c>
      <c r="H47" s="22">
        <v>4083642</v>
      </c>
      <c r="I47" s="22">
        <v>1018063</v>
      </c>
      <c r="J47" s="22">
        <v>3606951</v>
      </c>
      <c r="K47" s="22">
        <v>24711573</v>
      </c>
      <c r="L47" s="22">
        <v>716156</v>
      </c>
      <c r="M47" s="22">
        <v>540176</v>
      </c>
      <c r="N47" s="22">
        <v>367997</v>
      </c>
      <c r="O47" s="22">
        <v>225983</v>
      </c>
      <c r="P47" s="22">
        <v>124433</v>
      </c>
      <c r="Q47" s="22">
        <v>418900</v>
      </c>
      <c r="R47" s="22">
        <v>2393645</v>
      </c>
    </row>
    <row r="48" spans="1:18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249989</v>
      </c>
      <c r="F48" s="22">
        <v>50712</v>
      </c>
      <c r="G48" s="22">
        <v>53260</v>
      </c>
      <c r="H48" s="22">
        <v>55937</v>
      </c>
      <c r="I48" s="22">
        <v>58748</v>
      </c>
      <c r="J48" s="22">
        <v>589726</v>
      </c>
      <c r="K48" s="22">
        <v>1058372</v>
      </c>
      <c r="L48" s="22">
        <v>45994</v>
      </c>
      <c r="M48" s="22">
        <v>39507</v>
      </c>
      <c r="N48" s="22">
        <v>36958</v>
      </c>
      <c r="O48" s="22">
        <v>34281</v>
      </c>
      <c r="P48" s="22">
        <v>31470</v>
      </c>
      <c r="Q48" s="22">
        <v>132021</v>
      </c>
      <c r="R48" s="22">
        <v>320231</v>
      </c>
    </row>
    <row r="49" spans="1:18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998537</v>
      </c>
      <c r="F50" s="22">
        <v>842677</v>
      </c>
      <c r="G50" s="22">
        <v>599909</v>
      </c>
      <c r="H50" s="22">
        <v>431087</v>
      </c>
      <c r="I50" s="22">
        <v>391762</v>
      </c>
      <c r="J50" s="22">
        <v>858165</v>
      </c>
      <c r="K50" s="22">
        <v>4122137</v>
      </c>
      <c r="L50" s="22">
        <v>120696</v>
      </c>
      <c r="M50" s="22">
        <v>93668</v>
      </c>
      <c r="N50" s="22">
        <v>68795</v>
      </c>
      <c r="O50" s="22">
        <v>49239</v>
      </c>
      <c r="P50" s="22">
        <v>36462</v>
      </c>
      <c r="Q50" s="22">
        <v>43640</v>
      </c>
      <c r="R50" s="22">
        <v>412500</v>
      </c>
    </row>
    <row r="51" spans="1:18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280872</v>
      </c>
      <c r="F52" s="22">
        <v>288539</v>
      </c>
      <c r="G52" s="22">
        <v>296414</v>
      </c>
      <c r="H52" s="22">
        <v>304504</v>
      </c>
      <c r="I52" s="22">
        <v>312815</v>
      </c>
      <c r="J52" s="22">
        <v>2634972</v>
      </c>
      <c r="K52" s="22">
        <v>4118116</v>
      </c>
      <c r="L52" s="22">
        <v>109752</v>
      </c>
      <c r="M52" s="22">
        <v>102085</v>
      </c>
      <c r="N52" s="22">
        <v>94210</v>
      </c>
      <c r="O52" s="22">
        <v>86119</v>
      </c>
      <c r="P52" s="22">
        <v>77809</v>
      </c>
      <c r="Q52" s="22">
        <v>294705</v>
      </c>
      <c r="R52" s="22">
        <v>764680</v>
      </c>
    </row>
    <row r="53" spans="1:18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3167544</v>
      </c>
      <c r="F53" s="22">
        <v>3274272</v>
      </c>
      <c r="G53" s="22">
        <v>1994275</v>
      </c>
      <c r="H53" s="22">
        <v>2061543</v>
      </c>
      <c r="I53" s="22">
        <v>2131257</v>
      </c>
      <c r="J53" s="22">
        <v>18705114</v>
      </c>
      <c r="K53" s="22">
        <v>31334005</v>
      </c>
      <c r="L53" s="22">
        <v>1088789</v>
      </c>
      <c r="M53" s="22">
        <v>968811</v>
      </c>
      <c r="N53" s="22">
        <v>859668</v>
      </c>
      <c r="O53" s="22">
        <v>792400</v>
      </c>
      <c r="P53" s="22">
        <v>722687</v>
      </c>
      <c r="Q53" s="22">
        <v>3135690</v>
      </c>
      <c r="R53" s="22">
        <v>7568045</v>
      </c>
    </row>
    <row r="54" spans="1:18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</row>
    <row r="55" spans="1:18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788359</v>
      </c>
      <c r="F55" s="22">
        <v>6298248</v>
      </c>
      <c r="G55" s="22">
        <v>559172</v>
      </c>
      <c r="H55" s="22">
        <v>460767</v>
      </c>
      <c r="I55" s="22">
        <v>476411</v>
      </c>
      <c r="J55" s="22">
        <v>9962059</v>
      </c>
      <c r="K55" s="22">
        <v>18545016</v>
      </c>
      <c r="L55" s="22">
        <v>639815</v>
      </c>
      <c r="M55" s="22">
        <v>3438188</v>
      </c>
      <c r="N55" s="22">
        <v>373602</v>
      </c>
      <c r="O55" s="22">
        <v>351806</v>
      </c>
      <c r="P55" s="22">
        <v>336161</v>
      </c>
      <c r="Q55" s="22">
        <v>3345793</v>
      </c>
      <c r="R55" s="22">
        <v>8485365</v>
      </c>
    </row>
    <row r="56" spans="1:18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355708</v>
      </c>
      <c r="F57" s="22">
        <v>363499</v>
      </c>
      <c r="G57" s="22">
        <v>371465</v>
      </c>
      <c r="H57" s="22">
        <v>379611</v>
      </c>
      <c r="I57" s="22">
        <v>387943</v>
      </c>
      <c r="J57" s="22">
        <v>4678374</v>
      </c>
      <c r="K57" s="22">
        <v>6536600</v>
      </c>
      <c r="L57" s="22">
        <v>140246</v>
      </c>
      <c r="M57" s="22">
        <v>132456</v>
      </c>
      <c r="N57" s="22">
        <v>124488</v>
      </c>
      <c r="O57" s="22">
        <v>116342</v>
      </c>
      <c r="P57" s="22">
        <v>108011</v>
      </c>
      <c r="Q57" s="22">
        <v>582319</v>
      </c>
      <c r="R57" s="22">
        <v>1203862</v>
      </c>
    </row>
    <row r="58" spans="1:18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110774</v>
      </c>
      <c r="F58" s="22">
        <v>115337</v>
      </c>
      <c r="G58" s="22">
        <v>120098</v>
      </c>
      <c r="H58" s="22">
        <v>125064</v>
      </c>
      <c r="I58" s="22">
        <v>130155</v>
      </c>
      <c r="J58" s="22">
        <v>2274551</v>
      </c>
      <c r="K58" s="22">
        <v>2875979</v>
      </c>
      <c r="L58" s="22">
        <v>127661</v>
      </c>
      <c r="M58" s="22">
        <v>123097</v>
      </c>
      <c r="N58" s="22">
        <v>118336</v>
      </c>
      <c r="O58" s="22">
        <v>113370</v>
      </c>
      <c r="P58" s="22">
        <v>108190</v>
      </c>
      <c r="Q58" s="22">
        <v>996010</v>
      </c>
      <c r="R58" s="22">
        <v>1586664</v>
      </c>
    </row>
    <row r="59" spans="1:18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1456867</v>
      </c>
      <c r="F59" s="22">
        <v>1416317</v>
      </c>
      <c r="G59" s="22">
        <v>1461204</v>
      </c>
      <c r="H59" s="22">
        <v>1385154</v>
      </c>
      <c r="I59" s="22">
        <v>1035503</v>
      </c>
      <c r="J59" s="22">
        <v>9877134</v>
      </c>
      <c r="K59" s="22">
        <v>16632179</v>
      </c>
      <c r="L59" s="22">
        <v>672161</v>
      </c>
      <c r="M59" s="22">
        <v>626523</v>
      </c>
      <c r="N59" s="22">
        <v>581637</v>
      </c>
      <c r="O59" s="22">
        <v>536047</v>
      </c>
      <c r="P59" s="22">
        <v>494559</v>
      </c>
      <c r="Q59" s="22">
        <v>6189332</v>
      </c>
      <c r="R59" s="22">
        <v>9100259</v>
      </c>
    </row>
    <row r="60" spans="1:18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1284954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1284954</v>
      </c>
      <c r="L60" s="22">
        <v>33711</v>
      </c>
      <c r="M60" s="22">
        <v>12504</v>
      </c>
      <c r="N60" s="22">
        <v>10504</v>
      </c>
      <c r="O60" s="22">
        <v>8511</v>
      </c>
      <c r="P60" s="22">
        <v>6497</v>
      </c>
      <c r="Q60" s="22">
        <v>7512</v>
      </c>
      <c r="R60" s="22">
        <v>79239</v>
      </c>
    </row>
    <row r="61" spans="1:18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1511023</v>
      </c>
      <c r="F61" s="22">
        <v>1568763</v>
      </c>
      <c r="G61" s="22">
        <v>1629060</v>
      </c>
      <c r="H61" s="22">
        <v>1691715</v>
      </c>
      <c r="I61" s="22">
        <v>1756934</v>
      </c>
      <c r="J61" s="22">
        <v>30828125</v>
      </c>
      <c r="K61" s="22">
        <v>38985620</v>
      </c>
      <c r="L61" s="22">
        <v>1519395</v>
      </c>
      <c r="M61" s="22">
        <v>1461555</v>
      </c>
      <c r="N61" s="22">
        <v>1401358</v>
      </c>
      <c r="O61" s="22">
        <v>1338703</v>
      </c>
      <c r="P61" s="22">
        <v>1273484</v>
      </c>
      <c r="Q61" s="22">
        <v>20166957</v>
      </c>
      <c r="R61" s="22">
        <v>27161452</v>
      </c>
    </row>
    <row r="62" spans="1:18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6665617</v>
      </c>
      <c r="F63" s="22">
        <v>3917250</v>
      </c>
      <c r="G63" s="22">
        <v>2660542</v>
      </c>
      <c r="H63" s="22">
        <v>2731466</v>
      </c>
      <c r="I63" s="22">
        <v>2804507</v>
      </c>
      <c r="J63" s="22">
        <v>26208736</v>
      </c>
      <c r="K63" s="22">
        <v>44988118</v>
      </c>
      <c r="L63" s="22">
        <v>1020189</v>
      </c>
      <c r="M63" s="22">
        <v>928593</v>
      </c>
      <c r="N63" s="22">
        <v>835389</v>
      </c>
      <c r="O63" s="22">
        <v>772873</v>
      </c>
      <c r="P63" s="22">
        <v>708646</v>
      </c>
      <c r="Q63" s="22">
        <v>5209802</v>
      </c>
      <c r="R63" s="22">
        <v>9475492</v>
      </c>
    </row>
    <row r="64" spans="1:18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129309</v>
      </c>
      <c r="F65" s="22">
        <v>133141</v>
      </c>
      <c r="G65" s="22">
        <v>137087</v>
      </c>
      <c r="H65" s="22">
        <v>141150</v>
      </c>
      <c r="I65" s="22">
        <v>145333</v>
      </c>
      <c r="J65" s="22">
        <v>462357</v>
      </c>
      <c r="K65" s="22">
        <v>1148377</v>
      </c>
      <c r="L65" s="22">
        <v>32840</v>
      </c>
      <c r="M65" s="22">
        <v>29009</v>
      </c>
      <c r="N65" s="22">
        <v>28063</v>
      </c>
      <c r="O65" s="22">
        <v>34405</v>
      </c>
      <c r="P65" s="22">
        <v>16816</v>
      </c>
      <c r="Q65" s="22">
        <v>287297</v>
      </c>
      <c r="R65" s="22">
        <v>428430</v>
      </c>
    </row>
    <row r="66" spans="1:18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3099051</v>
      </c>
      <c r="F69" s="22">
        <v>3241137</v>
      </c>
      <c r="G69" s="22">
        <v>3389786</v>
      </c>
      <c r="H69" s="22">
        <v>3545306</v>
      </c>
      <c r="I69" s="22">
        <v>2089771</v>
      </c>
      <c r="J69" s="22">
        <v>5740047</v>
      </c>
      <c r="K69" s="22">
        <v>21105098</v>
      </c>
      <c r="L69" s="22">
        <v>904361</v>
      </c>
      <c r="M69" s="22">
        <v>762275</v>
      </c>
      <c r="N69" s="22">
        <v>613626</v>
      </c>
      <c r="O69" s="22">
        <v>458106</v>
      </c>
      <c r="P69" s="22">
        <v>315258</v>
      </c>
      <c r="Q69" s="22">
        <v>707121</v>
      </c>
      <c r="R69" s="22">
        <v>3760747</v>
      </c>
    </row>
    <row r="70" spans="1:18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4511283</v>
      </c>
      <c r="F70" s="22">
        <v>3173800</v>
      </c>
      <c r="G70" s="22">
        <v>3188236</v>
      </c>
      <c r="H70" s="22">
        <v>3203150</v>
      </c>
      <c r="I70" s="22">
        <v>3218559</v>
      </c>
      <c r="J70" s="22">
        <v>32500942</v>
      </c>
      <c r="K70" s="22">
        <v>49795970</v>
      </c>
      <c r="L70" s="22">
        <v>2113294</v>
      </c>
      <c r="M70" s="22">
        <v>1917699</v>
      </c>
      <c r="N70" s="22">
        <v>1782129</v>
      </c>
      <c r="O70" s="22">
        <v>1646082</v>
      </c>
      <c r="P70" s="22">
        <v>1509539</v>
      </c>
      <c r="Q70" s="22">
        <v>9769516</v>
      </c>
      <c r="R70" s="22">
        <v>18738259</v>
      </c>
    </row>
    <row r="71" spans="1:18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264918</v>
      </c>
      <c r="F73" s="22">
        <v>270140</v>
      </c>
      <c r="G73" s="22">
        <v>111116</v>
      </c>
      <c r="H73" s="22">
        <v>0</v>
      </c>
      <c r="I73" s="22">
        <v>0</v>
      </c>
      <c r="J73" s="22">
        <v>0</v>
      </c>
      <c r="K73" s="22">
        <v>646174</v>
      </c>
      <c r="L73" s="22">
        <v>16160</v>
      </c>
      <c r="M73" s="22">
        <v>11269</v>
      </c>
      <c r="N73" s="22">
        <v>1265</v>
      </c>
      <c r="O73" s="22">
        <v>0</v>
      </c>
      <c r="P73" s="22">
        <v>0</v>
      </c>
      <c r="Q73" s="22">
        <v>0</v>
      </c>
      <c r="R73" s="22">
        <v>28694</v>
      </c>
    </row>
    <row r="74" spans="1:18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729932</v>
      </c>
      <c r="F75" s="22">
        <v>755415</v>
      </c>
      <c r="G75" s="22">
        <v>781795</v>
      </c>
      <c r="H75" s="22">
        <v>809106</v>
      </c>
      <c r="I75" s="22">
        <v>118104</v>
      </c>
      <c r="J75" s="22">
        <v>1637181</v>
      </c>
      <c r="K75" s="22">
        <v>4831533</v>
      </c>
      <c r="L75" s="22">
        <v>150116</v>
      </c>
      <c r="M75" s="22">
        <v>124633</v>
      </c>
      <c r="N75" s="22">
        <v>98253</v>
      </c>
      <c r="O75" s="22">
        <v>70942</v>
      </c>
      <c r="P75" s="22">
        <v>49061</v>
      </c>
      <c r="Q75" s="22">
        <v>371905</v>
      </c>
      <c r="R75" s="22">
        <v>864910</v>
      </c>
    </row>
    <row r="76" spans="1:18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240855</v>
      </c>
      <c r="F76" s="22">
        <v>107019</v>
      </c>
      <c r="G76" s="22">
        <v>18446</v>
      </c>
      <c r="H76" s="22">
        <v>0</v>
      </c>
      <c r="I76" s="22">
        <v>0</v>
      </c>
      <c r="J76" s="22">
        <v>0</v>
      </c>
      <c r="K76" s="22">
        <v>366320</v>
      </c>
      <c r="L76" s="22">
        <v>16947</v>
      </c>
      <c r="M76" s="22">
        <v>14547</v>
      </c>
      <c r="N76" s="22">
        <v>13294</v>
      </c>
      <c r="O76" s="22">
        <v>0</v>
      </c>
      <c r="P76" s="22">
        <v>0</v>
      </c>
      <c r="Q76" s="22">
        <v>0</v>
      </c>
      <c r="R76" s="22">
        <v>44788</v>
      </c>
    </row>
    <row r="77" spans="1:18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836524</v>
      </c>
      <c r="F77" s="22">
        <v>871856</v>
      </c>
      <c r="G77" s="22">
        <v>908680</v>
      </c>
      <c r="H77" s="22">
        <v>0</v>
      </c>
      <c r="I77" s="22">
        <v>0</v>
      </c>
      <c r="J77" s="22">
        <v>0</v>
      </c>
      <c r="K77" s="22">
        <v>2617060</v>
      </c>
      <c r="L77" s="22">
        <v>100742</v>
      </c>
      <c r="M77" s="22">
        <v>65410</v>
      </c>
      <c r="N77" s="22">
        <v>28585</v>
      </c>
      <c r="O77" s="22">
        <v>0</v>
      </c>
      <c r="P77" s="22">
        <v>0</v>
      </c>
      <c r="Q77" s="22">
        <v>0</v>
      </c>
      <c r="R77" s="22">
        <v>194737</v>
      </c>
    </row>
    <row r="78" spans="1:18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2508292</v>
      </c>
      <c r="F78" s="22">
        <v>2175472</v>
      </c>
      <c r="G78" s="22">
        <v>2233565</v>
      </c>
      <c r="H78" s="22">
        <v>2226442</v>
      </c>
      <c r="I78" s="22">
        <v>2140216</v>
      </c>
      <c r="J78" s="22">
        <v>18935944</v>
      </c>
      <c r="K78" s="22">
        <v>30219931</v>
      </c>
      <c r="L78" s="22">
        <v>1082420</v>
      </c>
      <c r="M78" s="22">
        <v>998812</v>
      </c>
      <c r="N78" s="22">
        <v>922292</v>
      </c>
      <c r="O78" s="22">
        <v>843140</v>
      </c>
      <c r="P78" s="22">
        <v>764923</v>
      </c>
      <c r="Q78" s="22">
        <v>2794427</v>
      </c>
      <c r="R78" s="22">
        <v>7406014</v>
      </c>
    </row>
    <row r="79" spans="1:18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61519</v>
      </c>
      <c r="F79" s="22">
        <v>65133</v>
      </c>
      <c r="G79" s="22">
        <v>68959</v>
      </c>
      <c r="H79" s="22">
        <v>73010</v>
      </c>
      <c r="I79" s="22">
        <v>0</v>
      </c>
      <c r="J79" s="22">
        <v>0</v>
      </c>
      <c r="K79" s="22">
        <v>268621</v>
      </c>
      <c r="L79" s="22">
        <v>15781</v>
      </c>
      <c r="M79" s="22">
        <v>12167</v>
      </c>
      <c r="N79" s="22">
        <v>8341</v>
      </c>
      <c r="O79" s="22">
        <v>4289</v>
      </c>
      <c r="P79" s="22">
        <v>0</v>
      </c>
      <c r="Q79" s="22">
        <v>0</v>
      </c>
      <c r="R79" s="22">
        <v>40578</v>
      </c>
    </row>
    <row r="80" spans="1:18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93112</v>
      </c>
      <c r="F82" s="22">
        <v>95421</v>
      </c>
      <c r="G82" s="22">
        <v>97786</v>
      </c>
      <c r="H82" s="22">
        <v>100211</v>
      </c>
      <c r="I82" s="22">
        <v>102695</v>
      </c>
      <c r="J82" s="22">
        <v>1177931</v>
      </c>
      <c r="K82" s="22">
        <v>1667156</v>
      </c>
      <c r="L82" s="22">
        <v>40509</v>
      </c>
      <c r="M82" s="22">
        <v>38200</v>
      </c>
      <c r="N82" s="22">
        <v>35835</v>
      </c>
      <c r="O82" s="22">
        <v>33410</v>
      </c>
      <c r="P82" s="22">
        <v>30926</v>
      </c>
      <c r="Q82" s="22">
        <v>158280</v>
      </c>
      <c r="R82" s="22">
        <v>337160</v>
      </c>
    </row>
    <row r="83" spans="1:18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</row>
    <row r="86" spans="1:18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680794</v>
      </c>
      <c r="F86" s="22">
        <v>637523</v>
      </c>
      <c r="G86" s="22">
        <v>340659</v>
      </c>
      <c r="H86" s="22">
        <v>358218</v>
      </c>
      <c r="I86" s="22">
        <v>35034</v>
      </c>
      <c r="J86" s="22">
        <v>111635</v>
      </c>
      <c r="K86" s="22">
        <v>2163863</v>
      </c>
      <c r="L86" s="22">
        <v>74994</v>
      </c>
      <c r="M86" s="22">
        <v>54893</v>
      </c>
      <c r="N86" s="22">
        <v>35734</v>
      </c>
      <c r="O86" s="22">
        <v>18176</v>
      </c>
      <c r="P86" s="22">
        <v>4171</v>
      </c>
      <c r="Q86" s="22">
        <v>5980</v>
      </c>
      <c r="R86" s="22">
        <v>193948</v>
      </c>
    </row>
    <row r="87" spans="1:18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133087</v>
      </c>
      <c r="F87" s="22">
        <v>138546</v>
      </c>
      <c r="G87" s="22">
        <v>144240</v>
      </c>
      <c r="H87" s="22">
        <v>150181</v>
      </c>
      <c r="I87" s="22">
        <v>156378</v>
      </c>
      <c r="J87" s="22">
        <v>3436539</v>
      </c>
      <c r="K87" s="22">
        <v>4158971</v>
      </c>
      <c r="L87" s="22">
        <v>172483</v>
      </c>
      <c r="M87" s="22">
        <v>167025</v>
      </c>
      <c r="N87" s="22">
        <v>161331</v>
      </c>
      <c r="O87" s="22">
        <v>155390</v>
      </c>
      <c r="P87" s="22">
        <v>149193</v>
      </c>
      <c r="Q87" s="22">
        <v>1606875</v>
      </c>
      <c r="R87" s="22">
        <v>2412297</v>
      </c>
    </row>
    <row r="88" spans="1:18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18182</v>
      </c>
      <c r="F88" s="22">
        <v>18861</v>
      </c>
      <c r="G88" s="22">
        <v>11647</v>
      </c>
      <c r="H88" s="22">
        <v>12029</v>
      </c>
      <c r="I88" s="22">
        <v>12424</v>
      </c>
      <c r="J88" s="22">
        <v>46781</v>
      </c>
      <c r="K88" s="22">
        <v>119924</v>
      </c>
      <c r="L88" s="22">
        <v>3900</v>
      </c>
      <c r="M88" s="22">
        <v>3221</v>
      </c>
      <c r="N88" s="22">
        <v>2602</v>
      </c>
      <c r="O88" s="22">
        <v>2220</v>
      </c>
      <c r="P88" s="22">
        <v>1825</v>
      </c>
      <c r="Q88" s="22">
        <v>3092</v>
      </c>
      <c r="R88" s="22">
        <v>16860</v>
      </c>
    </row>
    <row r="89" spans="1:18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132200</v>
      </c>
      <c r="F89" s="22">
        <v>66660</v>
      </c>
      <c r="G89" s="22">
        <v>0</v>
      </c>
      <c r="H89" s="22">
        <v>0</v>
      </c>
      <c r="I89" s="22">
        <v>0</v>
      </c>
      <c r="J89" s="22">
        <v>0</v>
      </c>
      <c r="K89" s="22">
        <v>198860</v>
      </c>
      <c r="L89" s="22">
        <v>1875</v>
      </c>
      <c r="M89" s="22">
        <v>377</v>
      </c>
      <c r="N89" s="22">
        <v>0</v>
      </c>
      <c r="O89" s="22">
        <v>0</v>
      </c>
      <c r="P89" s="22">
        <v>0</v>
      </c>
      <c r="Q89" s="22">
        <v>0</v>
      </c>
      <c r="R89" s="22">
        <v>2252</v>
      </c>
    </row>
    <row r="90" spans="1:18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788591</v>
      </c>
      <c r="F90" s="22">
        <v>802926</v>
      </c>
      <c r="G90" s="22">
        <v>817651</v>
      </c>
      <c r="H90" s="22">
        <v>832779</v>
      </c>
      <c r="I90" s="22">
        <v>848322</v>
      </c>
      <c r="J90" s="22">
        <v>2977234</v>
      </c>
      <c r="K90" s="22">
        <v>7067503</v>
      </c>
      <c r="L90" s="22">
        <v>249517</v>
      </c>
      <c r="M90" s="22">
        <v>223625</v>
      </c>
      <c r="N90" s="22">
        <v>197343</v>
      </c>
      <c r="O90" s="22">
        <v>170658</v>
      </c>
      <c r="P90" s="22">
        <v>143558</v>
      </c>
      <c r="Q90" s="22">
        <v>468271</v>
      </c>
      <c r="R90" s="22">
        <v>1452972</v>
      </c>
    </row>
    <row r="91" spans="1:18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244593</v>
      </c>
      <c r="F91" s="22">
        <v>255804</v>
      </c>
      <c r="G91" s="22">
        <v>97558</v>
      </c>
      <c r="H91" s="22">
        <v>102326</v>
      </c>
      <c r="I91" s="22">
        <v>107327</v>
      </c>
      <c r="J91" s="22">
        <v>359333</v>
      </c>
      <c r="K91" s="22">
        <v>1166941</v>
      </c>
      <c r="L91" s="22">
        <v>52667</v>
      </c>
      <c r="M91" s="22">
        <v>41456</v>
      </c>
      <c r="N91" s="22">
        <v>31565</v>
      </c>
      <c r="O91" s="22">
        <v>26797</v>
      </c>
      <c r="P91" s="22">
        <v>21796</v>
      </c>
      <c r="Q91" s="22">
        <v>36125</v>
      </c>
      <c r="R91" s="22">
        <v>210406</v>
      </c>
    </row>
    <row r="92" spans="1:18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406040</v>
      </c>
      <c r="F92" s="22">
        <v>420316</v>
      </c>
      <c r="G92" s="22">
        <v>435118</v>
      </c>
      <c r="H92" s="22">
        <v>397411</v>
      </c>
      <c r="I92" s="22">
        <v>411927</v>
      </c>
      <c r="J92" s="22">
        <v>3235114</v>
      </c>
      <c r="K92" s="22">
        <v>5305926</v>
      </c>
      <c r="L92" s="22">
        <v>182782</v>
      </c>
      <c r="M92" s="22">
        <v>168506</v>
      </c>
      <c r="N92" s="22">
        <v>153703</v>
      </c>
      <c r="O92" s="22">
        <v>138699</v>
      </c>
      <c r="P92" s="22">
        <v>124184</v>
      </c>
      <c r="Q92" s="22">
        <v>458641</v>
      </c>
      <c r="R92" s="22">
        <v>1226515</v>
      </c>
    </row>
    <row r="93" spans="1:18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509762</v>
      </c>
      <c r="F93" s="22">
        <v>524311</v>
      </c>
      <c r="G93" s="22">
        <v>539306</v>
      </c>
      <c r="H93" s="22">
        <v>554743</v>
      </c>
      <c r="I93" s="22">
        <v>570665</v>
      </c>
      <c r="J93" s="22">
        <v>11764165</v>
      </c>
      <c r="K93" s="22">
        <v>14462952</v>
      </c>
      <c r="L93" s="22">
        <v>433323</v>
      </c>
      <c r="M93" s="22">
        <v>418775</v>
      </c>
      <c r="N93" s="22">
        <v>403780</v>
      </c>
      <c r="O93" s="22">
        <v>388342</v>
      </c>
      <c r="P93" s="22">
        <v>372421</v>
      </c>
      <c r="Q93" s="22">
        <v>3696907</v>
      </c>
      <c r="R93" s="22">
        <v>5713548</v>
      </c>
    </row>
    <row r="94" spans="1:18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174776</v>
      </c>
      <c r="F94" s="22">
        <v>180330</v>
      </c>
      <c r="G94" s="22">
        <v>186061</v>
      </c>
      <c r="H94" s="22">
        <v>191974</v>
      </c>
      <c r="I94" s="22">
        <v>198074</v>
      </c>
      <c r="J94" s="22">
        <v>2784604</v>
      </c>
      <c r="K94" s="22">
        <v>3715819</v>
      </c>
      <c r="L94" s="22">
        <v>115793</v>
      </c>
      <c r="M94" s="22">
        <v>110239</v>
      </c>
      <c r="N94" s="22">
        <v>104508</v>
      </c>
      <c r="O94" s="22">
        <v>98595</v>
      </c>
      <c r="P94" s="22">
        <v>92495</v>
      </c>
      <c r="Q94" s="22">
        <v>556940</v>
      </c>
      <c r="R94" s="22">
        <v>1078570</v>
      </c>
    </row>
    <row r="95" spans="1:18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592663</v>
      </c>
      <c r="F97" s="22">
        <v>592733</v>
      </c>
      <c r="G97" s="22">
        <v>564727</v>
      </c>
      <c r="H97" s="22">
        <v>561261</v>
      </c>
      <c r="I97" s="22">
        <v>561260</v>
      </c>
      <c r="J97" s="22">
        <v>3284566</v>
      </c>
      <c r="K97" s="22">
        <v>6157210</v>
      </c>
      <c r="L97" s="22">
        <v>228547</v>
      </c>
      <c r="M97" s="22">
        <v>214745</v>
      </c>
      <c r="N97" s="22">
        <v>200386</v>
      </c>
      <c r="O97" s="22">
        <v>183505</v>
      </c>
      <c r="P97" s="22">
        <v>169577</v>
      </c>
      <c r="Q97" s="22">
        <v>1147157</v>
      </c>
      <c r="R97" s="22">
        <v>2143917</v>
      </c>
    </row>
    <row r="98" spans="1:18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</row>
    <row r="99" spans="1:18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677043</v>
      </c>
      <c r="F99" s="22">
        <v>1057763</v>
      </c>
      <c r="G99" s="22">
        <v>1088484</v>
      </c>
      <c r="H99" s="22">
        <v>1120113</v>
      </c>
      <c r="I99" s="22">
        <v>1152677</v>
      </c>
      <c r="J99" s="22">
        <v>13032749</v>
      </c>
      <c r="K99" s="22">
        <v>18128829</v>
      </c>
      <c r="L99" s="22">
        <v>495095</v>
      </c>
      <c r="M99" s="22">
        <v>473540</v>
      </c>
      <c r="N99" s="22">
        <v>442820</v>
      </c>
      <c r="O99" s="22">
        <v>411191</v>
      </c>
      <c r="P99" s="22">
        <v>378626</v>
      </c>
      <c r="Q99" s="22">
        <v>2091012</v>
      </c>
      <c r="R99" s="22">
        <v>4292284</v>
      </c>
    </row>
    <row r="100" spans="1:18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168354</v>
      </c>
      <c r="F100" s="22">
        <v>172941</v>
      </c>
      <c r="G100" s="22">
        <v>177676</v>
      </c>
      <c r="H100" s="22">
        <v>182565</v>
      </c>
      <c r="I100" s="22">
        <v>187614</v>
      </c>
      <c r="J100" s="22">
        <v>816649</v>
      </c>
      <c r="K100" s="22">
        <v>1705799</v>
      </c>
      <c r="L100" s="22">
        <v>58413</v>
      </c>
      <c r="M100" s="22">
        <v>53826</v>
      </c>
      <c r="N100" s="22">
        <v>49091</v>
      </c>
      <c r="O100" s="22">
        <v>44202</v>
      </c>
      <c r="P100" s="22">
        <v>39153</v>
      </c>
      <c r="Q100" s="22">
        <v>378454</v>
      </c>
      <c r="R100" s="22">
        <v>623139</v>
      </c>
    </row>
    <row r="101" spans="1:18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1041995</v>
      </c>
      <c r="F101" s="22">
        <v>1075404</v>
      </c>
      <c r="G101" s="22">
        <v>1109897</v>
      </c>
      <c r="H101" s="22">
        <v>1145509</v>
      </c>
      <c r="I101" s="22">
        <v>1182275</v>
      </c>
      <c r="J101" s="22">
        <v>5715909</v>
      </c>
      <c r="K101" s="22">
        <v>11270989</v>
      </c>
      <c r="L101" s="22">
        <v>349854</v>
      </c>
      <c r="M101" s="22">
        <v>316444</v>
      </c>
      <c r="N101" s="22">
        <v>281951</v>
      </c>
      <c r="O101" s="22">
        <v>246340</v>
      </c>
      <c r="P101" s="22">
        <v>209574</v>
      </c>
      <c r="Q101" s="22">
        <v>527142</v>
      </c>
      <c r="R101" s="22">
        <v>1931305</v>
      </c>
    </row>
    <row r="102" spans="1:18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297275</v>
      </c>
      <c r="F102" s="22">
        <v>299312</v>
      </c>
      <c r="G102" s="22">
        <v>299701</v>
      </c>
      <c r="H102" s="22">
        <v>291339</v>
      </c>
      <c r="I102" s="22">
        <v>298366</v>
      </c>
      <c r="J102" s="22">
        <v>1116647</v>
      </c>
      <c r="K102" s="22">
        <v>2602640</v>
      </c>
      <c r="L102" s="22">
        <v>86357</v>
      </c>
      <c r="M102" s="22">
        <v>77574</v>
      </c>
      <c r="N102" s="22">
        <v>68580</v>
      </c>
      <c r="O102" s="22">
        <v>59544</v>
      </c>
      <c r="P102" s="22">
        <v>50867</v>
      </c>
      <c r="Q102" s="22">
        <v>71792</v>
      </c>
      <c r="R102" s="22">
        <v>414714</v>
      </c>
    </row>
    <row r="103" spans="1:18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52956</v>
      </c>
      <c r="F103" s="22">
        <v>55238</v>
      </c>
      <c r="G103" s="22">
        <v>57620</v>
      </c>
      <c r="H103" s="22">
        <v>60104</v>
      </c>
      <c r="I103" s="22">
        <v>62697</v>
      </c>
      <c r="J103" s="22">
        <v>28038</v>
      </c>
      <c r="K103" s="22">
        <v>316653</v>
      </c>
      <c r="L103" s="22">
        <v>12834</v>
      </c>
      <c r="M103" s="22">
        <v>10552</v>
      </c>
      <c r="N103" s="22">
        <v>8170</v>
      </c>
      <c r="O103" s="22">
        <v>5685</v>
      </c>
      <c r="P103" s="22">
        <v>3093</v>
      </c>
      <c r="Q103" s="22">
        <v>810</v>
      </c>
      <c r="R103" s="22">
        <v>41144</v>
      </c>
    </row>
    <row r="104" spans="1:18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56332</v>
      </c>
      <c r="F104" s="22">
        <v>58114</v>
      </c>
      <c r="G104" s="22">
        <v>59953</v>
      </c>
      <c r="H104" s="22">
        <v>61850</v>
      </c>
      <c r="I104" s="22">
        <v>63808</v>
      </c>
      <c r="J104" s="22">
        <v>841984</v>
      </c>
      <c r="K104" s="22">
        <v>1142041</v>
      </c>
      <c r="L104" s="22">
        <v>37042</v>
      </c>
      <c r="M104" s="22">
        <v>35260</v>
      </c>
      <c r="N104" s="22">
        <v>33421</v>
      </c>
      <c r="O104" s="22">
        <v>31523</v>
      </c>
      <c r="P104" s="22">
        <v>29566</v>
      </c>
      <c r="Q104" s="22">
        <v>240908</v>
      </c>
      <c r="R104" s="22">
        <v>407720</v>
      </c>
    </row>
    <row r="105" spans="1:18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275381</v>
      </c>
      <c r="F105" s="22">
        <v>284288</v>
      </c>
      <c r="G105" s="22">
        <v>235671</v>
      </c>
      <c r="H105" s="22">
        <v>242653</v>
      </c>
      <c r="I105" s="22">
        <v>249855</v>
      </c>
      <c r="J105" s="22">
        <v>2064062</v>
      </c>
      <c r="K105" s="22">
        <v>3351910</v>
      </c>
      <c r="L105" s="22">
        <v>90452</v>
      </c>
      <c r="M105" s="22">
        <v>81548</v>
      </c>
      <c r="N105" s="22">
        <v>72958</v>
      </c>
      <c r="O105" s="22">
        <v>65978</v>
      </c>
      <c r="P105" s="22">
        <v>58708</v>
      </c>
      <c r="Q105" s="22">
        <v>264417</v>
      </c>
      <c r="R105" s="22">
        <v>634061</v>
      </c>
    </row>
    <row r="106" spans="1:18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3669944</v>
      </c>
      <c r="F106" s="22">
        <v>3778818</v>
      </c>
      <c r="G106" s="22">
        <v>3891700</v>
      </c>
      <c r="H106" s="22">
        <v>3902639</v>
      </c>
      <c r="I106" s="22">
        <v>4021223</v>
      </c>
      <c r="J106" s="22">
        <v>41329822</v>
      </c>
      <c r="K106" s="22">
        <v>60594146</v>
      </c>
      <c r="L106" s="22">
        <v>2118217</v>
      </c>
      <c r="M106" s="22">
        <v>2031634</v>
      </c>
      <c r="N106" s="22">
        <v>1901513</v>
      </c>
      <c r="O106" s="22">
        <v>1768270</v>
      </c>
      <c r="P106" s="22">
        <v>1631746</v>
      </c>
      <c r="Q106" s="22">
        <v>10593934</v>
      </c>
      <c r="R106" s="22">
        <v>20045314</v>
      </c>
    </row>
    <row r="107" spans="1:18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174871</v>
      </c>
      <c r="F107" s="22">
        <v>180909</v>
      </c>
      <c r="G107" s="22">
        <v>187158</v>
      </c>
      <c r="H107" s="22">
        <v>193626</v>
      </c>
      <c r="I107" s="22">
        <v>200320</v>
      </c>
      <c r="J107" s="22">
        <v>1177928</v>
      </c>
      <c r="K107" s="22">
        <v>2114812</v>
      </c>
      <c r="L107" s="22">
        <v>69791</v>
      </c>
      <c r="M107" s="22">
        <v>63753</v>
      </c>
      <c r="N107" s="22">
        <v>57504</v>
      </c>
      <c r="O107" s="22">
        <v>51036</v>
      </c>
      <c r="P107" s="22">
        <v>44342</v>
      </c>
      <c r="Q107" s="22">
        <v>114178</v>
      </c>
      <c r="R107" s="22">
        <v>400604</v>
      </c>
    </row>
    <row r="108" spans="1:18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513989</v>
      </c>
      <c r="F108" s="22">
        <v>447596</v>
      </c>
      <c r="G108" s="22">
        <v>329216</v>
      </c>
      <c r="H108" s="22">
        <v>275978</v>
      </c>
      <c r="I108" s="22">
        <v>159360</v>
      </c>
      <c r="J108" s="22">
        <v>859271</v>
      </c>
      <c r="K108" s="22">
        <v>2585410</v>
      </c>
      <c r="L108" s="22">
        <v>105372</v>
      </c>
      <c r="M108" s="22">
        <v>73207</v>
      </c>
      <c r="N108" s="22">
        <v>47619</v>
      </c>
      <c r="O108" s="22">
        <v>41516</v>
      </c>
      <c r="P108" s="22">
        <v>25063</v>
      </c>
      <c r="Q108" s="22">
        <v>69703</v>
      </c>
      <c r="R108" s="22">
        <v>362480</v>
      </c>
    </row>
    <row r="109" spans="1:18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118810</v>
      </c>
      <c r="F109" s="22">
        <v>122679</v>
      </c>
      <c r="G109" s="22">
        <v>126739</v>
      </c>
      <c r="H109" s="22">
        <v>130999</v>
      </c>
      <c r="I109" s="22">
        <v>83469</v>
      </c>
      <c r="J109" s="22">
        <v>905626</v>
      </c>
      <c r="K109" s="22">
        <v>1488322</v>
      </c>
      <c r="L109" s="22">
        <v>70919</v>
      </c>
      <c r="M109" s="22">
        <v>65770</v>
      </c>
      <c r="N109" s="22">
        <v>60430</v>
      </c>
      <c r="O109" s="22">
        <v>54890</v>
      </c>
      <c r="P109" s="22">
        <v>49140</v>
      </c>
      <c r="Q109" s="22">
        <v>282943</v>
      </c>
      <c r="R109" s="22">
        <v>584092</v>
      </c>
    </row>
    <row r="110" spans="1:18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295407</v>
      </c>
      <c r="F110" s="22">
        <v>308282</v>
      </c>
      <c r="G110" s="22">
        <v>321762</v>
      </c>
      <c r="H110" s="22">
        <v>335878</v>
      </c>
      <c r="I110" s="22">
        <v>303698</v>
      </c>
      <c r="J110" s="22">
        <v>3167982</v>
      </c>
      <c r="K110" s="22">
        <v>4733009</v>
      </c>
      <c r="L110" s="22">
        <v>175744</v>
      </c>
      <c r="M110" s="22">
        <v>162869</v>
      </c>
      <c r="N110" s="22">
        <v>149388</v>
      </c>
      <c r="O110" s="22">
        <v>135273</v>
      </c>
      <c r="P110" s="22">
        <v>120841</v>
      </c>
      <c r="Q110" s="22">
        <v>768725</v>
      </c>
      <c r="R110" s="22">
        <v>1512840</v>
      </c>
    </row>
    <row r="111" spans="1:18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945832</v>
      </c>
      <c r="F111" s="22">
        <v>977929</v>
      </c>
      <c r="G111" s="22">
        <v>1013110</v>
      </c>
      <c r="H111" s="22">
        <v>1978044</v>
      </c>
      <c r="I111" s="22">
        <v>922311</v>
      </c>
      <c r="J111" s="22">
        <v>9671889</v>
      </c>
      <c r="K111" s="22">
        <v>15509115</v>
      </c>
      <c r="L111" s="22">
        <v>465395</v>
      </c>
      <c r="M111" s="22">
        <v>433298</v>
      </c>
      <c r="N111" s="22">
        <v>398117</v>
      </c>
      <c r="O111" s="22">
        <v>364630</v>
      </c>
      <c r="P111" s="22">
        <v>288635</v>
      </c>
      <c r="Q111" s="22">
        <v>2067921</v>
      </c>
      <c r="R111" s="22">
        <v>4017996</v>
      </c>
    </row>
    <row r="112" spans="1:18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86326</v>
      </c>
      <c r="F112" s="22">
        <v>88759</v>
      </c>
      <c r="G112" s="22">
        <v>91261</v>
      </c>
      <c r="H112" s="22">
        <v>93834</v>
      </c>
      <c r="I112" s="22">
        <v>96481</v>
      </c>
      <c r="J112" s="22">
        <v>1354575</v>
      </c>
      <c r="K112" s="22">
        <v>1811236</v>
      </c>
      <c r="L112" s="22">
        <v>52528</v>
      </c>
      <c r="M112" s="22">
        <v>50095</v>
      </c>
      <c r="N112" s="22">
        <v>47593</v>
      </c>
      <c r="O112" s="22">
        <v>45020</v>
      </c>
      <c r="P112" s="22">
        <v>42373</v>
      </c>
      <c r="Q112" s="22">
        <v>273310</v>
      </c>
      <c r="R112" s="22">
        <v>510919</v>
      </c>
    </row>
    <row r="113" spans="1:18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2593395</v>
      </c>
      <c r="F113" s="22">
        <v>2628517</v>
      </c>
      <c r="G113" s="22">
        <v>2745495</v>
      </c>
      <c r="H113" s="22">
        <v>2887511</v>
      </c>
      <c r="I113" s="22">
        <v>2085798</v>
      </c>
      <c r="J113" s="22">
        <v>35229588</v>
      </c>
      <c r="K113" s="22">
        <v>48170304</v>
      </c>
      <c r="L113" s="22">
        <v>482030</v>
      </c>
      <c r="M113" s="22">
        <v>461439</v>
      </c>
      <c r="N113" s="22">
        <v>442713</v>
      </c>
      <c r="O113" s="22">
        <v>420496</v>
      </c>
      <c r="P113" s="22">
        <v>391330</v>
      </c>
      <c r="Q113" s="22">
        <v>1647899</v>
      </c>
      <c r="R113" s="22">
        <v>3845907</v>
      </c>
    </row>
    <row r="114" spans="1:18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80000</v>
      </c>
      <c r="F114" s="22">
        <v>80000</v>
      </c>
      <c r="G114" s="22">
        <v>80000</v>
      </c>
      <c r="H114" s="22">
        <v>80000</v>
      </c>
      <c r="I114" s="22">
        <v>0</v>
      </c>
      <c r="J114" s="22">
        <v>0</v>
      </c>
      <c r="K114" s="22">
        <v>320000</v>
      </c>
      <c r="L114" s="22">
        <v>15930</v>
      </c>
      <c r="M114" s="22">
        <v>11682</v>
      </c>
      <c r="N114" s="22">
        <v>7434</v>
      </c>
      <c r="O114" s="22">
        <v>3186</v>
      </c>
      <c r="P114" s="22">
        <v>0</v>
      </c>
      <c r="Q114" s="22">
        <v>0</v>
      </c>
      <c r="R114" s="22">
        <v>38232</v>
      </c>
    </row>
    <row r="115" spans="1:18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591186</v>
      </c>
      <c r="F115" s="22">
        <v>592050</v>
      </c>
      <c r="G115" s="22">
        <v>708521</v>
      </c>
      <c r="H115" s="22">
        <v>581079</v>
      </c>
      <c r="I115" s="22">
        <v>594643</v>
      </c>
      <c r="J115" s="22">
        <v>3665621</v>
      </c>
      <c r="K115" s="22">
        <v>6733100</v>
      </c>
      <c r="L115" s="22">
        <v>189382</v>
      </c>
      <c r="M115" s="22">
        <v>172181</v>
      </c>
      <c r="N115" s="22">
        <v>154773</v>
      </c>
      <c r="O115" s="22">
        <v>137503</v>
      </c>
      <c r="P115" s="22">
        <v>120372</v>
      </c>
      <c r="Q115" s="22">
        <v>459378</v>
      </c>
      <c r="R115" s="22">
        <v>1233589</v>
      </c>
    </row>
    <row r="116" spans="1:18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73020</v>
      </c>
      <c r="F116" s="22">
        <v>75599</v>
      </c>
      <c r="G116" s="22">
        <v>78274</v>
      </c>
      <c r="H116" s="22">
        <v>81050</v>
      </c>
      <c r="I116" s="22">
        <v>50579</v>
      </c>
      <c r="J116" s="22">
        <v>1349986</v>
      </c>
      <c r="K116" s="22">
        <v>1708508</v>
      </c>
      <c r="L116" s="22">
        <v>51600</v>
      </c>
      <c r="M116" s="22">
        <v>49021</v>
      </c>
      <c r="N116" s="22">
        <v>46346</v>
      </c>
      <c r="O116" s="22">
        <v>43570</v>
      </c>
      <c r="P116" s="22">
        <v>41064</v>
      </c>
      <c r="Q116" s="22">
        <v>459893</v>
      </c>
      <c r="R116" s="22">
        <v>691494</v>
      </c>
    </row>
    <row r="117" spans="1:18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653870</v>
      </c>
      <c r="F117" s="22">
        <v>675604</v>
      </c>
      <c r="G117" s="22">
        <v>687881</v>
      </c>
      <c r="H117" s="22">
        <v>710936</v>
      </c>
      <c r="I117" s="22">
        <v>734809</v>
      </c>
      <c r="J117" s="22">
        <v>19125410</v>
      </c>
      <c r="K117" s="22">
        <v>22588510</v>
      </c>
      <c r="L117" s="22">
        <v>793740</v>
      </c>
      <c r="M117" s="22">
        <v>772104</v>
      </c>
      <c r="N117" s="22">
        <v>749765</v>
      </c>
      <c r="O117" s="22">
        <v>726811</v>
      </c>
      <c r="P117" s="22">
        <v>703041</v>
      </c>
      <c r="Q117" s="22">
        <v>8216396</v>
      </c>
      <c r="R117" s="22">
        <v>11961857</v>
      </c>
    </row>
    <row r="118" spans="1:18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202926</v>
      </c>
      <c r="F118" s="22">
        <v>157347</v>
      </c>
      <c r="G118" s="22">
        <v>111692</v>
      </c>
      <c r="H118" s="22">
        <v>98513</v>
      </c>
      <c r="I118" s="22">
        <v>102540</v>
      </c>
      <c r="J118" s="22">
        <v>551295</v>
      </c>
      <c r="K118" s="22">
        <v>1224313</v>
      </c>
      <c r="L118" s="22">
        <v>46926</v>
      </c>
      <c r="M118" s="22">
        <v>38497</v>
      </c>
      <c r="N118" s="22">
        <v>31502</v>
      </c>
      <c r="O118" s="22">
        <v>27213</v>
      </c>
      <c r="P118" s="22">
        <v>24186</v>
      </c>
      <c r="Q118" s="22">
        <v>72876</v>
      </c>
      <c r="R118" s="22">
        <v>241200</v>
      </c>
    </row>
    <row r="119" spans="1:18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561797</v>
      </c>
      <c r="F119" s="22">
        <v>366394</v>
      </c>
      <c r="G119" s="22">
        <v>309037</v>
      </c>
      <c r="H119" s="22">
        <v>132058</v>
      </c>
      <c r="I119" s="22">
        <v>135616</v>
      </c>
      <c r="J119" s="22">
        <v>0</v>
      </c>
      <c r="K119" s="22">
        <v>1504902</v>
      </c>
      <c r="L119" s="22">
        <v>42705</v>
      </c>
      <c r="M119" s="22">
        <v>22715</v>
      </c>
      <c r="N119" s="22">
        <v>13439</v>
      </c>
      <c r="O119" s="22">
        <v>6285</v>
      </c>
      <c r="P119" s="22">
        <v>2728</v>
      </c>
      <c r="Q119" s="22">
        <v>0</v>
      </c>
      <c r="R119" s="22">
        <v>87872</v>
      </c>
    </row>
    <row r="120" spans="1:18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1274515</v>
      </c>
      <c r="F120" s="22">
        <v>1258003</v>
      </c>
      <c r="G120" s="22">
        <v>856752</v>
      </c>
      <c r="H120" s="22">
        <v>739933</v>
      </c>
      <c r="I120" s="22">
        <v>678932</v>
      </c>
      <c r="J120" s="22">
        <v>6990443</v>
      </c>
      <c r="K120" s="22">
        <v>11798578</v>
      </c>
      <c r="L120" s="22">
        <v>385131</v>
      </c>
      <c r="M120" s="22">
        <v>340671</v>
      </c>
      <c r="N120" s="22">
        <v>297915</v>
      </c>
      <c r="O120" s="22">
        <v>265804</v>
      </c>
      <c r="P120" s="22">
        <v>212668</v>
      </c>
      <c r="Q120" s="22">
        <v>1297813</v>
      </c>
      <c r="R120" s="22">
        <v>2800002</v>
      </c>
    </row>
    <row r="121" spans="1:18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831011</v>
      </c>
      <c r="F121" s="22">
        <v>867755</v>
      </c>
      <c r="G121" s="22">
        <v>819377</v>
      </c>
      <c r="H121" s="22">
        <v>732808</v>
      </c>
      <c r="I121" s="22">
        <v>729936</v>
      </c>
      <c r="J121" s="22">
        <v>828780</v>
      </c>
      <c r="K121" s="22">
        <v>4809667</v>
      </c>
      <c r="L121" s="22">
        <v>193200</v>
      </c>
      <c r="M121" s="22">
        <v>156457</v>
      </c>
      <c r="N121" s="22">
        <v>118071</v>
      </c>
      <c r="O121" s="22">
        <v>84530</v>
      </c>
      <c r="P121" s="22">
        <v>54035</v>
      </c>
      <c r="Q121" s="22">
        <v>63616</v>
      </c>
      <c r="R121" s="22">
        <v>669909</v>
      </c>
    </row>
    <row r="122" spans="1:18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53169</v>
      </c>
      <c r="F122" s="22">
        <v>19820</v>
      </c>
      <c r="G122" s="22">
        <v>20756</v>
      </c>
      <c r="H122" s="22">
        <v>21746</v>
      </c>
      <c r="I122" s="22">
        <v>22790</v>
      </c>
      <c r="J122" s="22">
        <v>665705</v>
      </c>
      <c r="K122" s="22">
        <v>803986</v>
      </c>
      <c r="L122" s="22">
        <v>43746</v>
      </c>
      <c r="M122" s="22">
        <v>42173</v>
      </c>
      <c r="N122" s="22">
        <v>41237</v>
      </c>
      <c r="O122" s="22">
        <v>40247</v>
      </c>
      <c r="P122" s="22">
        <v>39203</v>
      </c>
      <c r="Q122" s="22">
        <v>120531</v>
      </c>
      <c r="R122" s="22">
        <v>327137</v>
      </c>
    </row>
    <row r="123" spans="1:18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987655</v>
      </c>
      <c r="F123" s="22">
        <v>882123</v>
      </c>
      <c r="G123" s="22">
        <v>888002</v>
      </c>
      <c r="H123" s="22">
        <v>888786</v>
      </c>
      <c r="I123" s="22">
        <v>690470</v>
      </c>
      <c r="J123" s="22">
        <v>4812560</v>
      </c>
      <c r="K123" s="22">
        <v>9149596</v>
      </c>
      <c r="L123" s="22">
        <v>323125</v>
      </c>
      <c r="M123" s="22">
        <v>280453</v>
      </c>
      <c r="N123" s="22">
        <v>242343</v>
      </c>
      <c r="O123" s="22">
        <v>202885</v>
      </c>
      <c r="P123" s="22">
        <v>173608</v>
      </c>
      <c r="Q123" s="22">
        <v>553389</v>
      </c>
      <c r="R123" s="22">
        <v>1775803</v>
      </c>
    </row>
    <row r="124" spans="1:18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366700</v>
      </c>
      <c r="F124" s="22">
        <v>119849</v>
      </c>
      <c r="G124" s="22">
        <v>0</v>
      </c>
      <c r="H124" s="22">
        <v>0</v>
      </c>
      <c r="I124" s="22">
        <v>0</v>
      </c>
      <c r="J124" s="22">
        <v>0</v>
      </c>
      <c r="K124" s="22">
        <v>486549</v>
      </c>
      <c r="L124" s="22">
        <v>18717</v>
      </c>
      <c r="M124" s="22">
        <v>2338</v>
      </c>
      <c r="N124" s="22">
        <v>0</v>
      </c>
      <c r="O124" s="22">
        <v>0</v>
      </c>
      <c r="P124" s="22">
        <v>0</v>
      </c>
      <c r="Q124" s="22">
        <v>0</v>
      </c>
      <c r="R124" s="22">
        <v>21055</v>
      </c>
    </row>
    <row r="125" spans="1:18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37127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37127</v>
      </c>
      <c r="L126" s="22">
        <v>1277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1277</v>
      </c>
    </row>
    <row r="127" spans="1:18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420058</v>
      </c>
      <c r="F127" s="22">
        <v>391496</v>
      </c>
      <c r="G127" s="22">
        <v>362098</v>
      </c>
      <c r="H127" s="22">
        <v>371083</v>
      </c>
      <c r="I127" s="22">
        <v>380294</v>
      </c>
      <c r="J127" s="22">
        <v>2603113</v>
      </c>
      <c r="K127" s="22">
        <v>4528142</v>
      </c>
      <c r="L127" s="22">
        <v>107785</v>
      </c>
      <c r="M127" s="22">
        <v>96448</v>
      </c>
      <c r="N127" s="22">
        <v>87328</v>
      </c>
      <c r="O127" s="22">
        <v>78342</v>
      </c>
      <c r="P127" s="22">
        <v>69131</v>
      </c>
      <c r="Q127" s="22">
        <v>249695</v>
      </c>
      <c r="R127" s="22">
        <v>688729</v>
      </c>
    </row>
    <row r="128" spans="1:18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569973</v>
      </c>
      <c r="F128" s="22">
        <v>599906</v>
      </c>
      <c r="G128" s="22">
        <v>631412</v>
      </c>
      <c r="H128" s="22">
        <v>663296</v>
      </c>
      <c r="I128" s="22">
        <v>680638</v>
      </c>
      <c r="J128" s="22">
        <v>7603374</v>
      </c>
      <c r="K128" s="22">
        <v>10748599</v>
      </c>
      <c r="L128" s="22">
        <v>540571</v>
      </c>
      <c r="M128" s="22">
        <v>510638</v>
      </c>
      <c r="N128" s="22">
        <v>479132</v>
      </c>
      <c r="O128" s="22">
        <v>447248</v>
      </c>
      <c r="P128" s="22">
        <v>411137</v>
      </c>
      <c r="Q128" s="22">
        <v>2009898</v>
      </c>
      <c r="R128" s="22">
        <v>4398624</v>
      </c>
    </row>
    <row r="129" spans="1:18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1288516</v>
      </c>
      <c r="F129" s="22">
        <v>1027177</v>
      </c>
      <c r="G129" s="22">
        <v>906636</v>
      </c>
      <c r="H129" s="22">
        <v>615264</v>
      </c>
      <c r="I129" s="22">
        <v>606863</v>
      </c>
      <c r="J129" s="22">
        <v>3649320</v>
      </c>
      <c r="K129" s="22">
        <v>8093776</v>
      </c>
      <c r="L129" s="22">
        <v>323657</v>
      </c>
      <c r="M129" s="22">
        <v>286767</v>
      </c>
      <c r="N129" s="22">
        <v>247886</v>
      </c>
      <c r="O129" s="22">
        <v>216006</v>
      </c>
      <c r="P129" s="22">
        <v>188610</v>
      </c>
      <c r="Q129" s="22">
        <v>746805</v>
      </c>
      <c r="R129" s="22">
        <v>2009731</v>
      </c>
    </row>
    <row r="130" spans="1:18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48153</v>
      </c>
      <c r="F130" s="22">
        <v>48885</v>
      </c>
      <c r="G130" s="22">
        <v>49634</v>
      </c>
      <c r="H130" s="22">
        <v>50400</v>
      </c>
      <c r="I130" s="22">
        <v>51185</v>
      </c>
      <c r="J130" s="22">
        <v>301266</v>
      </c>
      <c r="K130" s="22">
        <v>549523</v>
      </c>
      <c r="L130" s="22">
        <v>7907</v>
      </c>
      <c r="M130" s="22">
        <v>7175</v>
      </c>
      <c r="N130" s="22">
        <v>6426</v>
      </c>
      <c r="O130" s="22">
        <v>5659</v>
      </c>
      <c r="P130" s="22">
        <v>4874</v>
      </c>
      <c r="Q130" s="22">
        <v>11957</v>
      </c>
      <c r="R130" s="22">
        <v>43998</v>
      </c>
    </row>
    <row r="131" spans="1:18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199144</v>
      </c>
      <c r="F133" s="22">
        <v>208175</v>
      </c>
      <c r="G133" s="22">
        <v>177805</v>
      </c>
      <c r="H133" s="22">
        <v>144880</v>
      </c>
      <c r="I133" s="22">
        <v>88830</v>
      </c>
      <c r="J133" s="22">
        <v>86824</v>
      </c>
      <c r="K133" s="22">
        <v>905658</v>
      </c>
      <c r="L133" s="22">
        <v>34811</v>
      </c>
      <c r="M133" s="22">
        <v>25781</v>
      </c>
      <c r="N133" s="22">
        <v>16314</v>
      </c>
      <c r="O133" s="22">
        <v>9403</v>
      </c>
      <c r="P133" s="22">
        <v>3185</v>
      </c>
      <c r="Q133" s="22">
        <v>2417</v>
      </c>
      <c r="R133" s="22">
        <v>91911</v>
      </c>
    </row>
    <row r="134" spans="1:18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959204</v>
      </c>
      <c r="F134" s="22">
        <v>651185</v>
      </c>
      <c r="G134" s="22">
        <v>670253</v>
      </c>
      <c r="H134" s="22">
        <v>384097</v>
      </c>
      <c r="I134" s="22">
        <v>86074</v>
      </c>
      <c r="J134" s="22">
        <v>750003</v>
      </c>
      <c r="K134" s="22">
        <v>3500816</v>
      </c>
      <c r="L134" s="22">
        <v>106459</v>
      </c>
      <c r="M134" s="22">
        <v>82631</v>
      </c>
      <c r="N134" s="22">
        <v>63563</v>
      </c>
      <c r="O134" s="22">
        <v>43915</v>
      </c>
      <c r="P134" s="22">
        <v>36134</v>
      </c>
      <c r="Q134" s="22">
        <v>154991</v>
      </c>
      <c r="R134" s="22">
        <v>487693</v>
      </c>
    </row>
    <row r="135" spans="1:18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516994</v>
      </c>
      <c r="F135" s="22">
        <v>246510</v>
      </c>
      <c r="G135" s="22">
        <v>248456</v>
      </c>
      <c r="H135" s="22">
        <v>256692</v>
      </c>
      <c r="I135" s="22">
        <v>265228</v>
      </c>
      <c r="J135" s="22">
        <v>1293575</v>
      </c>
      <c r="K135" s="22">
        <v>2827455</v>
      </c>
      <c r="L135" s="22">
        <v>95025</v>
      </c>
      <c r="M135" s="22">
        <v>69733</v>
      </c>
      <c r="N135" s="22">
        <v>61574</v>
      </c>
      <c r="O135" s="22">
        <v>53336</v>
      </c>
      <c r="P135" s="22">
        <v>44800</v>
      </c>
      <c r="Q135" s="22">
        <v>100632</v>
      </c>
      <c r="R135" s="22">
        <v>425100</v>
      </c>
    </row>
    <row r="136" spans="1:18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458423</v>
      </c>
      <c r="F136" s="22">
        <v>481538</v>
      </c>
      <c r="G136" s="22">
        <v>505815</v>
      </c>
      <c r="H136" s="22">
        <v>531319</v>
      </c>
      <c r="I136" s="22">
        <v>558108</v>
      </c>
      <c r="J136" s="22">
        <v>2528378</v>
      </c>
      <c r="K136" s="22">
        <v>5063581</v>
      </c>
      <c r="L136" s="22">
        <v>246529</v>
      </c>
      <c r="M136" s="22">
        <v>223416</v>
      </c>
      <c r="N136" s="22">
        <v>199136</v>
      </c>
      <c r="O136" s="22">
        <v>173633</v>
      </c>
      <c r="P136" s="22">
        <v>146844</v>
      </c>
      <c r="Q136" s="22">
        <v>291429</v>
      </c>
      <c r="R136" s="22">
        <v>1280987</v>
      </c>
    </row>
    <row r="137" spans="1:18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101861</v>
      </c>
      <c r="F137" s="22">
        <v>9878</v>
      </c>
      <c r="G137" s="22">
        <v>0</v>
      </c>
      <c r="H137" s="22">
        <v>0</v>
      </c>
      <c r="I137" s="22">
        <v>0</v>
      </c>
      <c r="J137" s="22">
        <v>0</v>
      </c>
      <c r="K137" s="22">
        <v>111739</v>
      </c>
      <c r="L137" s="22">
        <v>3431</v>
      </c>
      <c r="M137" s="22">
        <v>59</v>
      </c>
      <c r="N137" s="22">
        <v>0</v>
      </c>
      <c r="O137" s="22">
        <v>0</v>
      </c>
      <c r="P137" s="22">
        <v>0</v>
      </c>
      <c r="Q137" s="22">
        <v>0</v>
      </c>
      <c r="R137" s="22">
        <v>3490</v>
      </c>
    </row>
    <row r="138" spans="1:18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174634</v>
      </c>
      <c r="F138" s="22">
        <v>181175</v>
      </c>
      <c r="G138" s="22">
        <v>187967</v>
      </c>
      <c r="H138" s="22">
        <v>195023</v>
      </c>
      <c r="I138" s="22">
        <v>104361</v>
      </c>
      <c r="J138" s="22">
        <v>1275396</v>
      </c>
      <c r="K138" s="22">
        <v>2118556</v>
      </c>
      <c r="L138" s="22">
        <v>79063</v>
      </c>
      <c r="M138" s="22">
        <v>72523</v>
      </c>
      <c r="N138" s="22">
        <v>65730</v>
      </c>
      <c r="O138" s="22">
        <v>58675</v>
      </c>
      <c r="P138" s="22">
        <v>52148</v>
      </c>
      <c r="Q138" s="22">
        <v>298288</v>
      </c>
      <c r="R138" s="22">
        <v>626427</v>
      </c>
    </row>
    <row r="139" spans="1:18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153519</v>
      </c>
      <c r="F140" s="22">
        <v>156587</v>
      </c>
      <c r="G140" s="22">
        <v>159748</v>
      </c>
      <c r="H140" s="22">
        <v>129516</v>
      </c>
      <c r="I140" s="22">
        <v>131214</v>
      </c>
      <c r="J140" s="22">
        <v>0</v>
      </c>
      <c r="K140" s="22">
        <v>730584</v>
      </c>
      <c r="L140" s="22">
        <v>12067</v>
      </c>
      <c r="M140" s="22">
        <v>8999</v>
      </c>
      <c r="N140" s="22">
        <v>5838</v>
      </c>
      <c r="O140" s="22">
        <v>2986</v>
      </c>
      <c r="P140" s="22">
        <v>1288</v>
      </c>
      <c r="Q140" s="22">
        <v>0</v>
      </c>
      <c r="R140" s="22">
        <v>31178</v>
      </c>
    </row>
    <row r="141" spans="1:18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123194</v>
      </c>
      <c r="F141" s="22">
        <v>120238</v>
      </c>
      <c r="G141" s="22">
        <v>125526</v>
      </c>
      <c r="H141" s="22">
        <v>124357</v>
      </c>
      <c r="I141" s="22">
        <v>123360</v>
      </c>
      <c r="J141" s="22">
        <v>406724</v>
      </c>
      <c r="K141" s="22">
        <v>1023399</v>
      </c>
      <c r="L141" s="22">
        <v>45374</v>
      </c>
      <c r="M141" s="22">
        <v>40287</v>
      </c>
      <c r="N141" s="22">
        <v>34999</v>
      </c>
      <c r="O141" s="22">
        <v>29475</v>
      </c>
      <c r="P141" s="22">
        <v>23778</v>
      </c>
      <c r="Q141" s="22">
        <v>34542</v>
      </c>
      <c r="R141" s="22">
        <v>208455</v>
      </c>
    </row>
    <row r="142" spans="1:18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203838</v>
      </c>
      <c r="F142" s="22">
        <v>211481</v>
      </c>
      <c r="G142" s="22">
        <v>184314</v>
      </c>
      <c r="H142" s="22">
        <v>191246</v>
      </c>
      <c r="I142" s="22">
        <v>198067</v>
      </c>
      <c r="J142" s="22">
        <v>2412858</v>
      </c>
      <c r="K142" s="22">
        <v>3401804</v>
      </c>
      <c r="L142" s="22">
        <v>135930</v>
      </c>
      <c r="M142" s="22">
        <v>128287</v>
      </c>
      <c r="N142" s="22">
        <v>120666</v>
      </c>
      <c r="O142" s="22">
        <v>113734</v>
      </c>
      <c r="P142" s="22">
        <v>106532</v>
      </c>
      <c r="Q142" s="22">
        <v>998810</v>
      </c>
      <c r="R142" s="22">
        <v>1603959</v>
      </c>
    </row>
    <row r="143" spans="1:18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107085</v>
      </c>
      <c r="F145" s="22">
        <v>110140</v>
      </c>
      <c r="G145" s="22">
        <v>113292</v>
      </c>
      <c r="H145" s="22">
        <v>96652</v>
      </c>
      <c r="I145" s="22">
        <v>99022</v>
      </c>
      <c r="J145" s="22">
        <v>812201</v>
      </c>
      <c r="K145" s="22">
        <v>1338392</v>
      </c>
      <c r="L145" s="22">
        <v>34079</v>
      </c>
      <c r="M145" s="22">
        <v>31024</v>
      </c>
      <c r="N145" s="22">
        <v>27872</v>
      </c>
      <c r="O145" s="22">
        <v>24860</v>
      </c>
      <c r="P145" s="22">
        <v>22489</v>
      </c>
      <c r="Q145" s="22">
        <v>96601</v>
      </c>
      <c r="R145" s="22">
        <v>236925</v>
      </c>
    </row>
    <row r="146" spans="1:18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1096928</v>
      </c>
      <c r="F146" s="22">
        <v>1128880</v>
      </c>
      <c r="G146" s="22">
        <v>1047177</v>
      </c>
      <c r="H146" s="22">
        <v>961900</v>
      </c>
      <c r="I146" s="22">
        <v>990580</v>
      </c>
      <c r="J146" s="22">
        <v>10916055</v>
      </c>
      <c r="K146" s="22">
        <v>16141520</v>
      </c>
      <c r="L146" s="22">
        <v>465642</v>
      </c>
      <c r="M146" s="22">
        <v>433690</v>
      </c>
      <c r="N146" s="22">
        <v>400791</v>
      </c>
      <c r="O146" s="22">
        <v>371466</v>
      </c>
      <c r="P146" s="22">
        <v>342786</v>
      </c>
      <c r="Q146" s="22">
        <v>1654123</v>
      </c>
      <c r="R146" s="22">
        <v>3668498</v>
      </c>
    </row>
    <row r="147" spans="1:18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90195</v>
      </c>
      <c r="F147" s="22">
        <v>94024</v>
      </c>
      <c r="G147" s="22">
        <v>98026</v>
      </c>
      <c r="H147" s="22">
        <v>102207</v>
      </c>
      <c r="I147" s="22">
        <v>106576</v>
      </c>
      <c r="J147" s="22">
        <v>804439</v>
      </c>
      <c r="K147" s="22">
        <v>1295467</v>
      </c>
      <c r="L147" s="22">
        <v>50945</v>
      </c>
      <c r="M147" s="22">
        <v>47116</v>
      </c>
      <c r="N147" s="22">
        <v>43114</v>
      </c>
      <c r="O147" s="22">
        <v>38933</v>
      </c>
      <c r="P147" s="22">
        <v>34564</v>
      </c>
      <c r="Q147" s="22">
        <v>119166</v>
      </c>
      <c r="R147" s="22">
        <v>333838</v>
      </c>
    </row>
    <row r="148" spans="1:18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17679</v>
      </c>
      <c r="F148" s="22">
        <v>18301</v>
      </c>
      <c r="G148" s="22">
        <v>18946</v>
      </c>
      <c r="H148" s="22">
        <v>19614</v>
      </c>
      <c r="I148" s="22">
        <v>20308</v>
      </c>
      <c r="J148" s="22">
        <v>182921</v>
      </c>
      <c r="K148" s="22">
        <v>277769</v>
      </c>
      <c r="L148" s="22">
        <v>8226</v>
      </c>
      <c r="M148" s="22">
        <v>7604</v>
      </c>
      <c r="N148" s="22">
        <v>6959</v>
      </c>
      <c r="O148" s="22">
        <v>6291</v>
      </c>
      <c r="P148" s="22">
        <v>5597</v>
      </c>
      <c r="Q148" s="22">
        <v>38639</v>
      </c>
      <c r="R148" s="22">
        <v>73316</v>
      </c>
    </row>
    <row r="149" spans="1:18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21249</v>
      </c>
      <c r="F149" s="22">
        <v>22220</v>
      </c>
      <c r="G149" s="22">
        <v>23234</v>
      </c>
      <c r="H149" s="22">
        <v>24297</v>
      </c>
      <c r="I149" s="22">
        <v>25407</v>
      </c>
      <c r="J149" s="22">
        <v>13135</v>
      </c>
      <c r="K149" s="22">
        <v>129542</v>
      </c>
      <c r="L149" s="22">
        <v>5615</v>
      </c>
      <c r="M149" s="22">
        <v>4644</v>
      </c>
      <c r="N149" s="22">
        <v>3630</v>
      </c>
      <c r="O149" s="22">
        <v>2567</v>
      </c>
      <c r="P149" s="22">
        <v>1457</v>
      </c>
      <c r="Q149" s="22">
        <v>297</v>
      </c>
      <c r="R149" s="22">
        <v>18210</v>
      </c>
    </row>
    <row r="150" spans="1:18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915322</v>
      </c>
      <c r="F150" s="22">
        <v>940059</v>
      </c>
      <c r="G150" s="22">
        <v>965473</v>
      </c>
      <c r="H150" s="22">
        <v>991586</v>
      </c>
      <c r="I150" s="22">
        <v>1018414</v>
      </c>
      <c r="J150" s="22">
        <v>15766058</v>
      </c>
      <c r="K150" s="22">
        <v>20596912</v>
      </c>
      <c r="L150" s="22">
        <v>530573</v>
      </c>
      <c r="M150" s="22">
        <v>505836</v>
      </c>
      <c r="N150" s="22">
        <v>480421</v>
      </c>
      <c r="O150" s="22">
        <v>454309</v>
      </c>
      <c r="P150" s="22">
        <v>427481</v>
      </c>
      <c r="Q150" s="22">
        <v>3081808</v>
      </c>
      <c r="R150" s="22">
        <v>5480428</v>
      </c>
    </row>
    <row r="151" spans="1:18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839913</v>
      </c>
      <c r="F151" s="22">
        <v>868634</v>
      </c>
      <c r="G151" s="22">
        <v>772156</v>
      </c>
      <c r="H151" s="22">
        <v>795455</v>
      </c>
      <c r="I151" s="22">
        <v>819469</v>
      </c>
      <c r="J151" s="22">
        <v>13838986</v>
      </c>
      <c r="K151" s="22">
        <v>17934613</v>
      </c>
      <c r="L151" s="22">
        <v>517726</v>
      </c>
      <c r="M151" s="22">
        <v>489004</v>
      </c>
      <c r="N151" s="22">
        <v>459197</v>
      </c>
      <c r="O151" s="22">
        <v>435899</v>
      </c>
      <c r="P151" s="22">
        <v>411884</v>
      </c>
      <c r="Q151" s="22">
        <v>3451699</v>
      </c>
      <c r="R151" s="22">
        <v>5765409</v>
      </c>
    </row>
    <row r="152" spans="1:18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102489</v>
      </c>
      <c r="F152" s="22">
        <v>107337</v>
      </c>
      <c r="G152" s="22">
        <v>112415</v>
      </c>
      <c r="H152" s="22">
        <v>117733</v>
      </c>
      <c r="I152" s="22">
        <v>123303</v>
      </c>
      <c r="J152" s="22">
        <v>554367</v>
      </c>
      <c r="K152" s="22">
        <v>1117644</v>
      </c>
      <c r="L152" s="22">
        <v>51077</v>
      </c>
      <c r="M152" s="22">
        <v>46228</v>
      </c>
      <c r="N152" s="22">
        <v>41151</v>
      </c>
      <c r="O152" s="22">
        <v>35833</v>
      </c>
      <c r="P152" s="22">
        <v>30263</v>
      </c>
      <c r="Q152" s="22">
        <v>90159</v>
      </c>
      <c r="R152" s="22">
        <v>294711</v>
      </c>
    </row>
    <row r="153" spans="1:18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139811</v>
      </c>
      <c r="F153" s="22">
        <v>143262</v>
      </c>
      <c r="G153" s="22">
        <v>146801</v>
      </c>
      <c r="H153" s="22">
        <v>150431</v>
      </c>
      <c r="I153" s="22">
        <v>154154</v>
      </c>
      <c r="J153" s="22">
        <v>2984185</v>
      </c>
      <c r="K153" s="22">
        <v>3718644</v>
      </c>
      <c r="L153" s="22">
        <v>88635</v>
      </c>
      <c r="M153" s="22">
        <v>85185</v>
      </c>
      <c r="N153" s="22">
        <v>81645</v>
      </c>
      <c r="O153" s="22">
        <v>78016</v>
      </c>
      <c r="P153" s="22">
        <v>74292</v>
      </c>
      <c r="Q153" s="22">
        <v>710994</v>
      </c>
      <c r="R153" s="22">
        <v>1118767</v>
      </c>
    </row>
    <row r="154" spans="1:18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2086133</v>
      </c>
      <c r="F154" s="22">
        <v>2151578</v>
      </c>
      <c r="G154" s="22">
        <v>2197674</v>
      </c>
      <c r="H154" s="22">
        <v>2133353</v>
      </c>
      <c r="I154" s="22">
        <v>1685322</v>
      </c>
      <c r="J154" s="22">
        <v>10411315</v>
      </c>
      <c r="K154" s="22">
        <v>20665375</v>
      </c>
      <c r="L154" s="22">
        <v>615107</v>
      </c>
      <c r="M154" s="22">
        <v>549662</v>
      </c>
      <c r="N154" s="22">
        <v>482110</v>
      </c>
      <c r="O154" s="22">
        <v>415495</v>
      </c>
      <c r="P154" s="22">
        <v>354051</v>
      </c>
      <c r="Q154" s="22">
        <v>2071872</v>
      </c>
      <c r="R154" s="22">
        <v>4488297</v>
      </c>
    </row>
    <row r="155" spans="1:18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270743</v>
      </c>
      <c r="F155" s="22">
        <v>280626</v>
      </c>
      <c r="G155" s="22">
        <v>290878</v>
      </c>
      <c r="H155" s="22">
        <v>301513</v>
      </c>
      <c r="I155" s="22">
        <v>312547</v>
      </c>
      <c r="J155" s="22">
        <v>692598</v>
      </c>
      <c r="K155" s="22">
        <v>2148905</v>
      </c>
      <c r="L155" s="22">
        <v>73027</v>
      </c>
      <c r="M155" s="22">
        <v>63144</v>
      </c>
      <c r="N155" s="22">
        <v>52892</v>
      </c>
      <c r="O155" s="22">
        <v>42257</v>
      </c>
      <c r="P155" s="22">
        <v>31223</v>
      </c>
      <c r="Q155" s="22">
        <v>36920</v>
      </c>
      <c r="R155" s="22">
        <v>299463</v>
      </c>
    </row>
    <row r="156" spans="1:18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46902</v>
      </c>
      <c r="F156" s="22">
        <v>48395</v>
      </c>
      <c r="G156" s="22">
        <v>49658</v>
      </c>
      <c r="H156" s="22">
        <v>26986</v>
      </c>
      <c r="I156" s="22">
        <v>28382</v>
      </c>
      <c r="J156" s="22">
        <v>1218562</v>
      </c>
      <c r="K156" s="22">
        <v>1418885</v>
      </c>
      <c r="L156" s="22">
        <v>72943</v>
      </c>
      <c r="M156" s="22">
        <v>70273</v>
      </c>
      <c r="N156" s="22">
        <v>67540</v>
      </c>
      <c r="O156" s="22">
        <v>64742</v>
      </c>
      <c r="P156" s="22">
        <v>63346</v>
      </c>
      <c r="Q156" s="22">
        <v>845608</v>
      </c>
      <c r="R156" s="22">
        <v>1184452</v>
      </c>
    </row>
    <row r="157" spans="1:18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217594</v>
      </c>
      <c r="F157" s="22">
        <v>225019</v>
      </c>
      <c r="G157" s="22">
        <v>232809</v>
      </c>
      <c r="H157" s="22">
        <v>240983</v>
      </c>
      <c r="I157" s="22">
        <v>249559</v>
      </c>
      <c r="J157" s="22">
        <v>1917881</v>
      </c>
      <c r="K157" s="22">
        <v>3083845</v>
      </c>
      <c r="L157" s="22">
        <v>93341</v>
      </c>
      <c r="M157" s="22">
        <v>84891</v>
      </c>
      <c r="N157" s="22">
        <v>75784</v>
      </c>
      <c r="O157" s="22">
        <v>66590</v>
      </c>
      <c r="P157" s="22">
        <v>56923</v>
      </c>
      <c r="Q157" s="22">
        <v>261236</v>
      </c>
      <c r="R157" s="22">
        <v>638765</v>
      </c>
    </row>
    <row r="158" spans="1:18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665924</v>
      </c>
      <c r="F158" s="22">
        <v>699700</v>
      </c>
      <c r="G158" s="22">
        <v>735268</v>
      </c>
      <c r="H158" s="22">
        <v>772727</v>
      </c>
      <c r="I158" s="22">
        <v>738335</v>
      </c>
      <c r="J158" s="22">
        <v>21787818</v>
      </c>
      <c r="K158" s="22">
        <v>25399772</v>
      </c>
      <c r="L158" s="22">
        <v>1290743</v>
      </c>
      <c r="M158" s="22">
        <v>1256967</v>
      </c>
      <c r="N158" s="22">
        <v>1221399</v>
      </c>
      <c r="O158" s="22">
        <v>1183941</v>
      </c>
      <c r="P158" s="22">
        <v>1144891</v>
      </c>
      <c r="Q158" s="22">
        <v>17195826</v>
      </c>
      <c r="R158" s="22">
        <v>23293767</v>
      </c>
    </row>
    <row r="159" spans="1:18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74418</v>
      </c>
      <c r="F159" s="22">
        <v>78697</v>
      </c>
      <c r="G159" s="22">
        <v>83222</v>
      </c>
      <c r="H159" s="22">
        <v>0</v>
      </c>
      <c r="I159" s="22">
        <v>0</v>
      </c>
      <c r="J159" s="22">
        <v>0</v>
      </c>
      <c r="K159" s="22">
        <v>236337</v>
      </c>
      <c r="L159" s="22">
        <v>13589</v>
      </c>
      <c r="M159" s="22">
        <v>9311</v>
      </c>
      <c r="N159" s="22">
        <v>4785</v>
      </c>
      <c r="O159" s="22">
        <v>0</v>
      </c>
      <c r="P159" s="22">
        <v>0</v>
      </c>
      <c r="Q159" s="22">
        <v>0</v>
      </c>
      <c r="R159" s="22">
        <v>27685</v>
      </c>
    </row>
    <row r="160" spans="1:18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188827</v>
      </c>
      <c r="F160" s="22">
        <v>120020</v>
      </c>
      <c r="G160" s="22">
        <v>0</v>
      </c>
      <c r="H160" s="22">
        <v>0</v>
      </c>
      <c r="I160" s="22">
        <v>0</v>
      </c>
      <c r="J160" s="22">
        <v>0</v>
      </c>
      <c r="K160" s="22">
        <v>308847</v>
      </c>
      <c r="L160" s="22">
        <v>12247</v>
      </c>
      <c r="M160" s="22">
        <v>4246</v>
      </c>
      <c r="N160" s="22">
        <v>0</v>
      </c>
      <c r="O160" s="22">
        <v>0</v>
      </c>
      <c r="P160" s="22">
        <v>0</v>
      </c>
      <c r="Q160" s="22">
        <v>0</v>
      </c>
      <c r="R160" s="22">
        <v>16493</v>
      </c>
    </row>
    <row r="161" spans="1:18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650646</v>
      </c>
      <c r="F161" s="22">
        <v>681394</v>
      </c>
      <c r="G161" s="22">
        <v>713630</v>
      </c>
      <c r="H161" s="22">
        <v>747427</v>
      </c>
      <c r="I161" s="22">
        <v>782862</v>
      </c>
      <c r="J161" s="22">
        <v>3219003</v>
      </c>
      <c r="K161" s="22">
        <v>6794962</v>
      </c>
      <c r="L161" s="22">
        <v>308231</v>
      </c>
      <c r="M161" s="22">
        <v>277483</v>
      </c>
      <c r="N161" s="22">
        <v>245247</v>
      </c>
      <c r="O161" s="22">
        <v>211450</v>
      </c>
      <c r="P161" s="22">
        <v>176015</v>
      </c>
      <c r="Q161" s="22">
        <v>314825</v>
      </c>
      <c r="R161" s="22">
        <v>1533251</v>
      </c>
    </row>
    <row r="162" spans="1:18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364299</v>
      </c>
      <c r="F162" s="22">
        <v>362111</v>
      </c>
      <c r="G162" s="22">
        <v>359058</v>
      </c>
      <c r="H162" s="22">
        <v>336810</v>
      </c>
      <c r="I162" s="22">
        <v>324681</v>
      </c>
      <c r="J162" s="22">
        <v>2090150</v>
      </c>
      <c r="K162" s="22">
        <v>3837109</v>
      </c>
      <c r="L162" s="22">
        <v>118931</v>
      </c>
      <c r="M162" s="22">
        <v>105735</v>
      </c>
      <c r="N162" s="22">
        <v>92652</v>
      </c>
      <c r="O162" s="22">
        <v>80305</v>
      </c>
      <c r="P162" s="22">
        <v>68819</v>
      </c>
      <c r="Q162" s="22">
        <v>298408</v>
      </c>
      <c r="R162" s="22">
        <v>764850</v>
      </c>
    </row>
    <row r="163" spans="1:18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430386</v>
      </c>
      <c r="F163" s="22">
        <v>350279</v>
      </c>
      <c r="G163" s="22">
        <v>191560</v>
      </c>
      <c r="H163" s="22">
        <v>197449</v>
      </c>
      <c r="I163" s="22">
        <v>203544</v>
      </c>
      <c r="J163" s="22">
        <v>2235404</v>
      </c>
      <c r="K163" s="22">
        <v>3608622</v>
      </c>
      <c r="L163" s="22">
        <v>91344</v>
      </c>
      <c r="M163" s="22">
        <v>76019</v>
      </c>
      <c r="N163" s="22">
        <v>64928</v>
      </c>
      <c r="O163" s="22">
        <v>59039</v>
      </c>
      <c r="P163" s="22">
        <v>52944</v>
      </c>
      <c r="Q163" s="22">
        <v>389675</v>
      </c>
      <c r="R163" s="22">
        <v>733949</v>
      </c>
    </row>
    <row r="164" spans="1:18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244529</v>
      </c>
      <c r="F164" s="22">
        <v>28993</v>
      </c>
      <c r="G164" s="22">
        <v>29662</v>
      </c>
      <c r="H164" s="22">
        <v>30348</v>
      </c>
      <c r="I164" s="22">
        <v>31049</v>
      </c>
      <c r="J164" s="22">
        <v>433557</v>
      </c>
      <c r="K164" s="22">
        <v>798138</v>
      </c>
      <c r="L164" s="22">
        <v>20895</v>
      </c>
      <c r="M164" s="22">
        <v>12551</v>
      </c>
      <c r="N164" s="22">
        <v>11881</v>
      </c>
      <c r="O164" s="22">
        <v>11196</v>
      </c>
      <c r="P164" s="22">
        <v>10494</v>
      </c>
      <c r="Q164" s="22">
        <v>64964</v>
      </c>
      <c r="R164" s="22">
        <v>131981</v>
      </c>
    </row>
    <row r="165" spans="1:18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525921</v>
      </c>
      <c r="F165" s="22">
        <v>505618</v>
      </c>
      <c r="G165" s="22">
        <v>526005</v>
      </c>
      <c r="H165" s="22">
        <v>547278</v>
      </c>
      <c r="I165" s="22">
        <v>327847</v>
      </c>
      <c r="J165" s="22">
        <v>4778955</v>
      </c>
      <c r="K165" s="22">
        <v>7211624</v>
      </c>
      <c r="L165" s="22">
        <v>301899</v>
      </c>
      <c r="M165" s="22">
        <v>281503</v>
      </c>
      <c r="N165" s="22">
        <v>261115</v>
      </c>
      <c r="O165" s="22">
        <v>239843</v>
      </c>
      <c r="P165" s="22">
        <v>220364</v>
      </c>
      <c r="Q165" s="22">
        <v>2086487</v>
      </c>
      <c r="R165" s="22">
        <v>3391211</v>
      </c>
    </row>
    <row r="166" spans="1:18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95896</v>
      </c>
      <c r="F166" s="22">
        <v>98252</v>
      </c>
      <c r="G166" s="22">
        <v>100667</v>
      </c>
      <c r="H166" s="22">
        <v>103140</v>
      </c>
      <c r="I166" s="22">
        <v>105675</v>
      </c>
      <c r="J166" s="22">
        <v>508609</v>
      </c>
      <c r="K166" s="22">
        <v>1012239</v>
      </c>
      <c r="L166" s="22">
        <v>24142</v>
      </c>
      <c r="M166" s="22">
        <v>21786</v>
      </c>
      <c r="N166" s="22">
        <v>19371</v>
      </c>
      <c r="O166" s="22">
        <v>16898</v>
      </c>
      <c r="P166" s="22">
        <v>14363</v>
      </c>
      <c r="Q166" s="22">
        <v>31559</v>
      </c>
      <c r="R166" s="22">
        <v>128119</v>
      </c>
    </row>
    <row r="167" spans="1:18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210942</v>
      </c>
      <c r="F167" s="22">
        <v>220030</v>
      </c>
      <c r="G167" s="22">
        <v>229524</v>
      </c>
      <c r="H167" s="22">
        <v>240022</v>
      </c>
      <c r="I167" s="22">
        <v>191444</v>
      </c>
      <c r="J167" s="22">
        <v>2612870</v>
      </c>
      <c r="K167" s="22">
        <v>3704832</v>
      </c>
      <c r="L167" s="22">
        <v>176481</v>
      </c>
      <c r="M167" s="22">
        <v>167393</v>
      </c>
      <c r="N167" s="22">
        <v>157899</v>
      </c>
      <c r="O167" s="22">
        <v>147980</v>
      </c>
      <c r="P167" s="22">
        <v>141348</v>
      </c>
      <c r="Q167" s="22">
        <v>1415687</v>
      </c>
      <c r="R167" s="22">
        <v>2206788</v>
      </c>
    </row>
    <row r="168" spans="1:18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2599896</v>
      </c>
      <c r="F168" s="22">
        <v>2402942</v>
      </c>
      <c r="G168" s="22">
        <v>2513562</v>
      </c>
      <c r="H168" s="22">
        <v>2629321</v>
      </c>
      <c r="I168" s="22">
        <v>1693472</v>
      </c>
      <c r="J168" s="22">
        <v>6918048</v>
      </c>
      <c r="K168" s="22">
        <v>18757241</v>
      </c>
      <c r="L168" s="22">
        <v>768337</v>
      </c>
      <c r="M168" s="22">
        <v>656307</v>
      </c>
      <c r="N168" s="22">
        <v>545688</v>
      </c>
      <c r="O168" s="22">
        <v>429929</v>
      </c>
      <c r="P168" s="22">
        <v>308750</v>
      </c>
      <c r="Q168" s="22">
        <v>1537683</v>
      </c>
      <c r="R168" s="22">
        <v>4246694</v>
      </c>
    </row>
    <row r="169" spans="1:18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51434</v>
      </c>
      <c r="F169" s="22">
        <v>52804</v>
      </c>
      <c r="G169" s="22">
        <v>54210</v>
      </c>
      <c r="H169" s="22">
        <v>55653</v>
      </c>
      <c r="I169" s="22">
        <v>57135</v>
      </c>
      <c r="J169" s="22">
        <v>131066</v>
      </c>
      <c r="K169" s="22">
        <v>402302</v>
      </c>
      <c r="L169" s="22">
        <v>10276</v>
      </c>
      <c r="M169" s="22">
        <v>8906</v>
      </c>
      <c r="N169" s="22">
        <v>7500</v>
      </c>
      <c r="O169" s="22">
        <v>6057</v>
      </c>
      <c r="P169" s="22">
        <v>4575</v>
      </c>
      <c r="Q169" s="22">
        <v>7580</v>
      </c>
      <c r="R169" s="22">
        <v>44894</v>
      </c>
    </row>
    <row r="170" spans="1:18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15761</v>
      </c>
      <c r="F170" s="22">
        <v>16387</v>
      </c>
      <c r="G170" s="22">
        <v>17039</v>
      </c>
      <c r="H170" s="22">
        <v>17718</v>
      </c>
      <c r="I170" s="22">
        <v>18426</v>
      </c>
      <c r="J170" s="22">
        <v>48066</v>
      </c>
      <c r="K170" s="22">
        <v>133397</v>
      </c>
      <c r="L170" s="22">
        <v>5032</v>
      </c>
      <c r="M170" s="22">
        <v>4407</v>
      </c>
      <c r="N170" s="22">
        <v>3755</v>
      </c>
      <c r="O170" s="22">
        <v>3075</v>
      </c>
      <c r="P170" s="22">
        <v>2368</v>
      </c>
      <c r="Q170" s="22">
        <v>7097</v>
      </c>
      <c r="R170" s="22">
        <v>25734</v>
      </c>
    </row>
    <row r="171" spans="1:18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462433</v>
      </c>
      <c r="F171" s="22">
        <v>414154</v>
      </c>
      <c r="G171" s="22">
        <v>395913</v>
      </c>
      <c r="H171" s="22">
        <v>407662</v>
      </c>
      <c r="I171" s="22">
        <v>419772</v>
      </c>
      <c r="J171" s="22">
        <v>4528397</v>
      </c>
      <c r="K171" s="22">
        <v>6628331</v>
      </c>
      <c r="L171" s="22">
        <v>193402</v>
      </c>
      <c r="M171" s="22">
        <v>177164</v>
      </c>
      <c r="N171" s="22">
        <v>165320</v>
      </c>
      <c r="O171" s="22">
        <v>153571</v>
      </c>
      <c r="P171" s="22">
        <v>141462</v>
      </c>
      <c r="Q171" s="22">
        <v>667987</v>
      </c>
      <c r="R171" s="22">
        <v>1498906</v>
      </c>
    </row>
    <row r="172" spans="1:18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</row>
    <row r="173" spans="1:18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461768</v>
      </c>
      <c r="F173" s="22">
        <v>481157</v>
      </c>
      <c r="G173" s="22">
        <v>374369</v>
      </c>
      <c r="H173" s="22">
        <v>389490</v>
      </c>
      <c r="I173" s="22">
        <v>405232</v>
      </c>
      <c r="J173" s="22">
        <v>918686</v>
      </c>
      <c r="K173" s="22">
        <v>3030702</v>
      </c>
      <c r="L173" s="22">
        <v>114161</v>
      </c>
      <c r="M173" s="22">
        <v>94772</v>
      </c>
      <c r="N173" s="22">
        <v>76011</v>
      </c>
      <c r="O173" s="22">
        <v>60890</v>
      </c>
      <c r="P173" s="22">
        <v>45148</v>
      </c>
      <c r="Q173" s="22">
        <v>64191</v>
      </c>
      <c r="R173" s="22">
        <v>455173</v>
      </c>
    </row>
    <row r="174" spans="1:18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1822343</v>
      </c>
      <c r="F174" s="22">
        <v>1722450</v>
      </c>
      <c r="G174" s="22">
        <v>1772537</v>
      </c>
      <c r="H174" s="22">
        <v>1823935</v>
      </c>
      <c r="I174" s="22">
        <v>1877307</v>
      </c>
      <c r="J174" s="22">
        <v>17978483</v>
      </c>
      <c r="K174" s="22">
        <v>26997055</v>
      </c>
      <c r="L174" s="22">
        <v>793855</v>
      </c>
      <c r="M174" s="22">
        <v>740132</v>
      </c>
      <c r="N174" s="22">
        <v>690045</v>
      </c>
      <c r="O174" s="22">
        <v>638646</v>
      </c>
      <c r="P174" s="22">
        <v>585274</v>
      </c>
      <c r="Q174" s="22">
        <v>2273722</v>
      </c>
      <c r="R174" s="22">
        <v>5721674</v>
      </c>
    </row>
    <row r="175" spans="1:18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2221821</v>
      </c>
      <c r="F175" s="22">
        <v>1419035</v>
      </c>
      <c r="G175" s="22">
        <v>3474986</v>
      </c>
      <c r="H175" s="22">
        <v>909850</v>
      </c>
      <c r="I175" s="22">
        <v>5094702</v>
      </c>
      <c r="J175" s="22">
        <v>821782</v>
      </c>
      <c r="K175" s="22">
        <v>13942176</v>
      </c>
      <c r="L175" s="22">
        <v>362287</v>
      </c>
      <c r="M175" s="22">
        <v>298258</v>
      </c>
      <c r="N175" s="22">
        <v>256924</v>
      </c>
      <c r="O175" s="22">
        <v>161751</v>
      </c>
      <c r="P175" s="22">
        <v>98177</v>
      </c>
      <c r="Q175" s="22">
        <v>4336</v>
      </c>
      <c r="R175" s="22">
        <v>1181733</v>
      </c>
    </row>
    <row r="176" spans="1:18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368255</v>
      </c>
      <c r="F176" s="22">
        <v>382224</v>
      </c>
      <c r="G176" s="22">
        <v>396747</v>
      </c>
      <c r="H176" s="22">
        <v>411848</v>
      </c>
      <c r="I176" s="22">
        <v>427550</v>
      </c>
      <c r="J176" s="22">
        <v>2358830</v>
      </c>
      <c r="K176" s="22">
        <v>4345454</v>
      </c>
      <c r="L176" s="22">
        <v>147091</v>
      </c>
      <c r="M176" s="22">
        <v>133122</v>
      </c>
      <c r="N176" s="22">
        <v>118599</v>
      </c>
      <c r="O176" s="22">
        <v>103498</v>
      </c>
      <c r="P176" s="22">
        <v>87796</v>
      </c>
      <c r="Q176" s="22">
        <v>320397</v>
      </c>
      <c r="R176" s="22">
        <v>910503</v>
      </c>
    </row>
    <row r="177" spans="1:18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90785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90785</v>
      </c>
      <c r="L177" s="22">
        <v>935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935</v>
      </c>
    </row>
    <row r="178" spans="1:18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1709521</v>
      </c>
      <c r="F178" s="22">
        <v>1673728</v>
      </c>
      <c r="G178" s="22">
        <v>1538769</v>
      </c>
      <c r="H178" s="22">
        <v>1591059</v>
      </c>
      <c r="I178" s="22">
        <v>1645293</v>
      </c>
      <c r="J178" s="22">
        <v>23195437</v>
      </c>
      <c r="K178" s="22">
        <v>31353807</v>
      </c>
      <c r="L178" s="22">
        <v>1112657</v>
      </c>
      <c r="M178" s="22">
        <v>1046683</v>
      </c>
      <c r="N178" s="22">
        <v>984444</v>
      </c>
      <c r="O178" s="22">
        <v>932154</v>
      </c>
      <c r="P178" s="22">
        <v>4203397</v>
      </c>
      <c r="Q178" s="22">
        <v>6737994</v>
      </c>
      <c r="R178" s="22">
        <v>15017329</v>
      </c>
    </row>
    <row r="179" spans="1:18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1008767</v>
      </c>
      <c r="F179" s="22">
        <v>1027185</v>
      </c>
      <c r="G179" s="22">
        <v>647397</v>
      </c>
      <c r="H179" s="22">
        <v>385132</v>
      </c>
      <c r="I179" s="22">
        <v>400442</v>
      </c>
      <c r="J179" s="22">
        <v>5296424</v>
      </c>
      <c r="K179" s="22">
        <v>8765347</v>
      </c>
      <c r="L179" s="22">
        <v>310929</v>
      </c>
      <c r="M179" s="22">
        <v>279218</v>
      </c>
      <c r="N179" s="22">
        <v>250793</v>
      </c>
      <c r="O179" s="22">
        <v>235568</v>
      </c>
      <c r="P179" s="22">
        <v>220258</v>
      </c>
      <c r="Q179" s="22">
        <v>1557846</v>
      </c>
      <c r="R179" s="22">
        <v>2854612</v>
      </c>
    </row>
    <row r="180" spans="1:18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252329</v>
      </c>
      <c r="F180" s="22">
        <v>213123</v>
      </c>
      <c r="G180" s="22">
        <v>131185</v>
      </c>
      <c r="H180" s="22">
        <v>114376</v>
      </c>
      <c r="I180" s="22">
        <v>117966</v>
      </c>
      <c r="J180" s="22">
        <v>1235197</v>
      </c>
      <c r="K180" s="22">
        <v>2064176</v>
      </c>
      <c r="L180" s="22">
        <v>62107</v>
      </c>
      <c r="M180" s="22">
        <v>54003</v>
      </c>
      <c r="N180" s="22">
        <v>48489</v>
      </c>
      <c r="O180" s="22">
        <v>44777</v>
      </c>
      <c r="P180" s="22">
        <v>41186</v>
      </c>
      <c r="Q180" s="22">
        <v>189596</v>
      </c>
      <c r="R180" s="22">
        <v>440158</v>
      </c>
    </row>
    <row r="181" spans="1:18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394517</v>
      </c>
      <c r="F181" s="22">
        <v>407569</v>
      </c>
      <c r="G181" s="22">
        <v>421080</v>
      </c>
      <c r="H181" s="22">
        <v>435067</v>
      </c>
      <c r="I181" s="22">
        <v>275519</v>
      </c>
      <c r="J181" s="22">
        <v>1631230</v>
      </c>
      <c r="K181" s="22">
        <v>3564982</v>
      </c>
      <c r="L181" s="22">
        <v>104140</v>
      </c>
      <c r="M181" s="22">
        <v>91088</v>
      </c>
      <c r="N181" s="22">
        <v>77578</v>
      </c>
      <c r="O181" s="22">
        <v>64191</v>
      </c>
      <c r="P181" s="22">
        <v>50161</v>
      </c>
      <c r="Q181" s="22">
        <v>181838</v>
      </c>
      <c r="R181" s="22">
        <v>568996</v>
      </c>
    </row>
    <row r="182" spans="1:18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158072</v>
      </c>
      <c r="F182" s="22">
        <v>150340</v>
      </c>
      <c r="G182" s="22">
        <v>155271</v>
      </c>
      <c r="H182" s="22">
        <v>160372</v>
      </c>
      <c r="I182" s="22">
        <v>164583</v>
      </c>
      <c r="J182" s="22">
        <v>1244925</v>
      </c>
      <c r="K182" s="22">
        <v>2033563</v>
      </c>
      <c r="L182" s="22">
        <v>66883</v>
      </c>
      <c r="M182" s="22">
        <v>64549</v>
      </c>
      <c r="N182" s="22">
        <v>59632</v>
      </c>
      <c r="O182" s="22">
        <v>54543</v>
      </c>
      <c r="P182" s="22">
        <v>49980</v>
      </c>
      <c r="Q182" s="22">
        <v>252475</v>
      </c>
      <c r="R182" s="22">
        <v>548062</v>
      </c>
    </row>
    <row r="183" spans="1:18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61878</v>
      </c>
      <c r="F183" s="22">
        <v>24062</v>
      </c>
      <c r="G183" s="22">
        <v>16692</v>
      </c>
      <c r="H183" s="22">
        <v>17147</v>
      </c>
      <c r="I183" s="22">
        <v>17615</v>
      </c>
      <c r="J183" s="22">
        <v>148380</v>
      </c>
      <c r="K183" s="22">
        <v>285774</v>
      </c>
      <c r="L183" s="22">
        <v>7183</v>
      </c>
      <c r="M183" s="22">
        <v>5778</v>
      </c>
      <c r="N183" s="22">
        <v>5305</v>
      </c>
      <c r="O183" s="22">
        <v>4850</v>
      </c>
      <c r="P183" s="22">
        <v>4382</v>
      </c>
      <c r="Q183" s="22">
        <v>20977</v>
      </c>
      <c r="R183" s="22">
        <v>48475</v>
      </c>
    </row>
    <row r="184" spans="1:18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58625</v>
      </c>
      <c r="F184" s="22">
        <v>60306</v>
      </c>
      <c r="G184" s="22">
        <v>27982</v>
      </c>
      <c r="H184" s="22">
        <v>7039</v>
      </c>
      <c r="I184" s="22">
        <v>7268</v>
      </c>
      <c r="J184" s="22">
        <v>87040</v>
      </c>
      <c r="K184" s="22">
        <v>248260</v>
      </c>
      <c r="L184" s="22">
        <v>7042</v>
      </c>
      <c r="M184" s="22">
        <v>5361</v>
      </c>
      <c r="N184" s="22">
        <v>3726</v>
      </c>
      <c r="O184" s="22">
        <v>3215</v>
      </c>
      <c r="P184" s="22">
        <v>2986</v>
      </c>
      <c r="Q184" s="22">
        <v>15497</v>
      </c>
      <c r="R184" s="22">
        <v>37827</v>
      </c>
    </row>
    <row r="185" spans="1:18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685509</v>
      </c>
      <c r="F185" s="22">
        <v>678634</v>
      </c>
      <c r="G185" s="22">
        <v>506867</v>
      </c>
      <c r="H185" s="22">
        <v>524192</v>
      </c>
      <c r="I185" s="22">
        <v>542124</v>
      </c>
      <c r="J185" s="22">
        <v>6524932</v>
      </c>
      <c r="K185" s="22">
        <v>9462258</v>
      </c>
      <c r="L185" s="22">
        <v>294587</v>
      </c>
      <c r="M185" s="22">
        <v>273641</v>
      </c>
      <c r="N185" s="22">
        <v>253834</v>
      </c>
      <c r="O185" s="22">
        <v>236509</v>
      </c>
      <c r="P185" s="22">
        <v>218578</v>
      </c>
      <c r="Q185" s="22">
        <v>1279188</v>
      </c>
      <c r="R185" s="22">
        <v>2556337</v>
      </c>
    </row>
    <row r="186" spans="1:18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579448</v>
      </c>
      <c r="F186" s="22">
        <v>561474</v>
      </c>
      <c r="G186" s="22">
        <v>562612</v>
      </c>
      <c r="H186" s="22">
        <v>570883</v>
      </c>
      <c r="I186" s="22">
        <v>480740</v>
      </c>
      <c r="J186" s="22">
        <v>5076190</v>
      </c>
      <c r="K186" s="22">
        <v>7831347</v>
      </c>
      <c r="L186" s="22">
        <v>243726</v>
      </c>
      <c r="M186" s="22">
        <v>227652</v>
      </c>
      <c r="N186" s="22">
        <v>211453</v>
      </c>
      <c r="O186" s="22">
        <v>195087</v>
      </c>
      <c r="P186" s="22">
        <v>178413</v>
      </c>
      <c r="Q186" s="22">
        <v>1595886</v>
      </c>
      <c r="R186" s="22">
        <v>2652217</v>
      </c>
    </row>
    <row r="187" spans="1:18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220937</v>
      </c>
      <c r="F187" s="22">
        <v>230769</v>
      </c>
      <c r="G187" s="22">
        <v>241078</v>
      </c>
      <c r="H187" s="22">
        <v>179697</v>
      </c>
      <c r="I187" s="22">
        <v>72426</v>
      </c>
      <c r="J187" s="22">
        <v>391033</v>
      </c>
      <c r="K187" s="22">
        <v>1335940</v>
      </c>
      <c r="L187" s="22">
        <v>45933</v>
      </c>
      <c r="M187" s="22">
        <v>36101</v>
      </c>
      <c r="N187" s="22">
        <v>25793</v>
      </c>
      <c r="O187" s="22">
        <v>16425</v>
      </c>
      <c r="P187" s="22">
        <v>11367</v>
      </c>
      <c r="Q187" s="22">
        <v>27961</v>
      </c>
      <c r="R187" s="22">
        <v>163580</v>
      </c>
    </row>
    <row r="188" spans="1:18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236175</v>
      </c>
      <c r="F188" s="22">
        <v>244782</v>
      </c>
      <c r="G188" s="22">
        <v>253751</v>
      </c>
      <c r="H188" s="22">
        <v>263102</v>
      </c>
      <c r="I188" s="22">
        <v>246833</v>
      </c>
      <c r="J188" s="22">
        <v>2089781</v>
      </c>
      <c r="K188" s="22">
        <v>3334424</v>
      </c>
      <c r="L188" s="22">
        <v>118862</v>
      </c>
      <c r="M188" s="22">
        <v>110255</v>
      </c>
      <c r="N188" s="22">
        <v>101285</v>
      </c>
      <c r="O188" s="22">
        <v>91935</v>
      </c>
      <c r="P188" s="22">
        <v>82186</v>
      </c>
      <c r="Q188" s="22">
        <v>448800</v>
      </c>
      <c r="R188" s="22">
        <v>953323</v>
      </c>
    </row>
    <row r="189" spans="1:18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500000</v>
      </c>
      <c r="F189" s="22">
        <v>500000</v>
      </c>
      <c r="G189" s="22">
        <v>500000</v>
      </c>
      <c r="H189" s="22">
        <v>250000</v>
      </c>
      <c r="I189" s="22">
        <v>0</v>
      </c>
      <c r="J189" s="22">
        <v>0</v>
      </c>
      <c r="K189" s="22">
        <v>1750000</v>
      </c>
      <c r="L189" s="22">
        <v>59300</v>
      </c>
      <c r="M189" s="22">
        <v>41050</v>
      </c>
      <c r="N189" s="22">
        <v>22800</v>
      </c>
      <c r="O189" s="22">
        <v>4562</v>
      </c>
      <c r="P189" s="22">
        <v>0</v>
      </c>
      <c r="Q189" s="22">
        <v>0</v>
      </c>
      <c r="R189" s="22">
        <v>127712</v>
      </c>
    </row>
    <row r="190" spans="1:18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44724</v>
      </c>
      <c r="F190" s="22">
        <v>45872</v>
      </c>
      <c r="G190" s="22">
        <v>47050</v>
      </c>
      <c r="H190" s="22">
        <v>49498</v>
      </c>
      <c r="I190" s="22">
        <v>50769</v>
      </c>
      <c r="J190" s="22">
        <v>265517</v>
      </c>
      <c r="K190" s="22">
        <v>503430</v>
      </c>
      <c r="L190" s="22">
        <v>12543</v>
      </c>
      <c r="M190" s="22">
        <v>11394</v>
      </c>
      <c r="N190" s="22">
        <v>10216</v>
      </c>
      <c r="O190" s="22">
        <v>9008</v>
      </c>
      <c r="P190" s="22">
        <v>7769</v>
      </c>
      <c r="Q190" s="22">
        <v>19110</v>
      </c>
      <c r="R190" s="22">
        <v>70040</v>
      </c>
    </row>
    <row r="191" spans="1:18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970435</v>
      </c>
      <c r="F191" s="22">
        <v>885233</v>
      </c>
      <c r="G191" s="22">
        <v>799094</v>
      </c>
      <c r="H191" s="22">
        <v>728762</v>
      </c>
      <c r="I191" s="22">
        <v>885465</v>
      </c>
      <c r="J191" s="22">
        <v>3301193</v>
      </c>
      <c r="K191" s="22">
        <v>7570182</v>
      </c>
      <c r="L191" s="22">
        <v>255480</v>
      </c>
      <c r="M191" s="22">
        <v>227379</v>
      </c>
      <c r="N191" s="22">
        <v>200224</v>
      </c>
      <c r="O191" s="22">
        <v>172715</v>
      </c>
      <c r="P191" s="22">
        <v>144178</v>
      </c>
      <c r="Q191" s="22">
        <v>764839</v>
      </c>
      <c r="R191" s="22">
        <v>1764815</v>
      </c>
    </row>
    <row r="192" spans="1:18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540401</v>
      </c>
      <c r="F192" s="22">
        <v>555686</v>
      </c>
      <c r="G192" s="22">
        <v>571406</v>
      </c>
      <c r="H192" s="22">
        <v>587572</v>
      </c>
      <c r="I192" s="22">
        <v>604198</v>
      </c>
      <c r="J192" s="22">
        <v>4173419</v>
      </c>
      <c r="K192" s="22">
        <v>7032682</v>
      </c>
      <c r="L192" s="22">
        <v>194055</v>
      </c>
      <c r="M192" s="22">
        <v>178770</v>
      </c>
      <c r="N192" s="22">
        <v>163050</v>
      </c>
      <c r="O192" s="22">
        <v>146884</v>
      </c>
      <c r="P192" s="22">
        <v>130258</v>
      </c>
      <c r="Q192" s="22">
        <v>411437</v>
      </c>
      <c r="R192" s="22">
        <v>1224454</v>
      </c>
    </row>
    <row r="193" spans="1:18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50718</v>
      </c>
      <c r="F193" s="22">
        <v>51950</v>
      </c>
      <c r="G193" s="22">
        <v>53211</v>
      </c>
      <c r="H193" s="22">
        <v>54503</v>
      </c>
      <c r="I193" s="22">
        <v>55826</v>
      </c>
      <c r="J193" s="22">
        <v>1542664</v>
      </c>
      <c r="K193" s="22">
        <v>1808872</v>
      </c>
      <c r="L193" s="22">
        <v>43362</v>
      </c>
      <c r="M193" s="22">
        <v>42130</v>
      </c>
      <c r="N193" s="22">
        <v>40869</v>
      </c>
      <c r="O193" s="22">
        <v>39577</v>
      </c>
      <c r="P193" s="22">
        <v>38254</v>
      </c>
      <c r="Q193" s="22">
        <v>432740</v>
      </c>
      <c r="R193" s="22">
        <v>636932</v>
      </c>
    </row>
    <row r="194" spans="1:18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159748</v>
      </c>
      <c r="F195" s="22">
        <v>165573</v>
      </c>
      <c r="G195" s="22">
        <v>171618</v>
      </c>
      <c r="H195" s="22">
        <v>177894</v>
      </c>
      <c r="I195" s="22">
        <v>184408</v>
      </c>
      <c r="J195" s="22">
        <v>1416298</v>
      </c>
      <c r="K195" s="22">
        <v>2275539</v>
      </c>
      <c r="L195" s="22">
        <v>76509</v>
      </c>
      <c r="M195" s="22">
        <v>70685</v>
      </c>
      <c r="N195" s="22">
        <v>64640</v>
      </c>
      <c r="O195" s="22">
        <v>58364</v>
      </c>
      <c r="P195" s="22">
        <v>51848</v>
      </c>
      <c r="Q195" s="22">
        <v>367416</v>
      </c>
      <c r="R195" s="22">
        <v>689462</v>
      </c>
    </row>
    <row r="196" spans="1:18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</row>
    <row r="198" spans="1:18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28960</v>
      </c>
      <c r="F199" s="22">
        <v>30255</v>
      </c>
      <c r="G199" s="22">
        <v>31607</v>
      </c>
      <c r="H199" s="22">
        <v>33021</v>
      </c>
      <c r="I199" s="22">
        <v>34497</v>
      </c>
      <c r="J199" s="22">
        <v>73689</v>
      </c>
      <c r="K199" s="22">
        <v>232029</v>
      </c>
      <c r="L199" s="22">
        <v>9944</v>
      </c>
      <c r="M199" s="22">
        <v>8649</v>
      </c>
      <c r="N199" s="22">
        <v>7297</v>
      </c>
      <c r="O199" s="22">
        <v>5883</v>
      </c>
      <c r="P199" s="22">
        <v>4407</v>
      </c>
      <c r="Q199" s="22">
        <v>4118</v>
      </c>
      <c r="R199" s="22">
        <v>40298</v>
      </c>
    </row>
    <row r="200" spans="1:18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13693</v>
      </c>
      <c r="F200" s="22">
        <v>14348</v>
      </c>
      <c r="G200" s="22">
        <v>15034</v>
      </c>
      <c r="H200" s="22">
        <v>0</v>
      </c>
      <c r="I200" s="22">
        <v>0</v>
      </c>
      <c r="J200" s="22">
        <v>0</v>
      </c>
      <c r="K200" s="22">
        <v>43075</v>
      </c>
      <c r="L200" s="22">
        <v>1876</v>
      </c>
      <c r="M200" s="22">
        <v>1221</v>
      </c>
      <c r="N200" s="22">
        <v>535</v>
      </c>
      <c r="O200" s="22">
        <v>0</v>
      </c>
      <c r="P200" s="22">
        <v>0</v>
      </c>
      <c r="Q200" s="22">
        <v>0</v>
      </c>
      <c r="R200" s="22">
        <v>3632</v>
      </c>
    </row>
    <row r="201" spans="1:18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109370</v>
      </c>
      <c r="F202" s="22">
        <v>80121</v>
      </c>
      <c r="G202" s="22">
        <v>72042</v>
      </c>
      <c r="H202" s="22">
        <v>56065</v>
      </c>
      <c r="I202" s="22">
        <v>39560</v>
      </c>
      <c r="J202" s="22">
        <v>542107</v>
      </c>
      <c r="K202" s="22">
        <v>899265</v>
      </c>
      <c r="L202" s="22">
        <v>26325</v>
      </c>
      <c r="M202" s="22">
        <v>22226</v>
      </c>
      <c r="N202" s="22">
        <v>18856</v>
      </c>
      <c r="O202" s="22">
        <v>16217</v>
      </c>
      <c r="P202" s="22">
        <v>15891</v>
      </c>
      <c r="Q202" s="22">
        <v>136802</v>
      </c>
      <c r="R202" s="22">
        <v>236317</v>
      </c>
    </row>
    <row r="203" spans="1:18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9401</v>
      </c>
      <c r="F203" s="22">
        <v>10017</v>
      </c>
      <c r="G203" s="22">
        <v>10677</v>
      </c>
      <c r="H203" s="22">
        <v>11381</v>
      </c>
      <c r="I203" s="22">
        <v>12133</v>
      </c>
      <c r="J203" s="22">
        <v>281956</v>
      </c>
      <c r="K203" s="22">
        <v>335565</v>
      </c>
      <c r="L203" s="22">
        <v>20350</v>
      </c>
      <c r="M203" s="22">
        <v>19734</v>
      </c>
      <c r="N203" s="22">
        <v>19074</v>
      </c>
      <c r="O203" s="22">
        <v>18370</v>
      </c>
      <c r="P203" s="22">
        <v>17617</v>
      </c>
      <c r="Q203" s="22">
        <v>158380</v>
      </c>
      <c r="R203" s="22">
        <v>253525</v>
      </c>
    </row>
    <row r="204" spans="1:18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217972</v>
      </c>
      <c r="F205" s="22">
        <v>226378</v>
      </c>
      <c r="G205" s="22">
        <v>167691</v>
      </c>
      <c r="H205" s="22">
        <v>104909</v>
      </c>
      <c r="I205" s="22">
        <v>108215</v>
      </c>
      <c r="J205" s="22">
        <v>2187500</v>
      </c>
      <c r="K205" s="22">
        <v>3012665</v>
      </c>
      <c r="L205" s="22">
        <v>96053</v>
      </c>
      <c r="M205" s="22">
        <v>87637</v>
      </c>
      <c r="N205" s="22">
        <v>78897</v>
      </c>
      <c r="O205" s="22">
        <v>74254</v>
      </c>
      <c r="P205" s="22">
        <v>70948</v>
      </c>
      <c r="Q205" s="22">
        <v>589510</v>
      </c>
      <c r="R205" s="22">
        <v>997299</v>
      </c>
    </row>
    <row r="206" spans="1:18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12459</v>
      </c>
      <c r="F206" s="22">
        <v>13124</v>
      </c>
      <c r="G206" s="22">
        <v>13825</v>
      </c>
      <c r="H206" s="22">
        <v>14563</v>
      </c>
      <c r="I206" s="22">
        <v>15341</v>
      </c>
      <c r="J206" s="22">
        <v>308174</v>
      </c>
      <c r="K206" s="22">
        <v>377486</v>
      </c>
      <c r="L206" s="22">
        <v>19731</v>
      </c>
      <c r="M206" s="22">
        <v>19066</v>
      </c>
      <c r="N206" s="22">
        <v>18366</v>
      </c>
      <c r="O206" s="22">
        <v>17627</v>
      </c>
      <c r="P206" s="22">
        <v>16850</v>
      </c>
      <c r="Q206" s="22">
        <v>126394</v>
      </c>
      <c r="R206" s="22">
        <v>218034</v>
      </c>
    </row>
    <row r="207" spans="1:18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43014</v>
      </c>
      <c r="F207" s="22">
        <v>21807</v>
      </c>
      <c r="G207" s="22">
        <v>0</v>
      </c>
      <c r="H207" s="22">
        <v>0</v>
      </c>
      <c r="I207" s="22">
        <v>0</v>
      </c>
      <c r="J207" s="22">
        <v>0</v>
      </c>
      <c r="K207" s="22">
        <v>64821</v>
      </c>
      <c r="L207" s="22">
        <v>1209</v>
      </c>
      <c r="M207" s="22">
        <v>203</v>
      </c>
      <c r="N207" s="22">
        <v>0</v>
      </c>
      <c r="O207" s="22">
        <v>0</v>
      </c>
      <c r="P207" s="22">
        <v>0</v>
      </c>
      <c r="Q207" s="22">
        <v>0</v>
      </c>
      <c r="R207" s="22">
        <v>1412</v>
      </c>
    </row>
    <row r="208" spans="1:18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48936</v>
      </c>
      <c r="F209" s="22">
        <v>48357</v>
      </c>
      <c r="G209" s="22">
        <v>50603</v>
      </c>
      <c r="H209" s="22">
        <v>52952</v>
      </c>
      <c r="I209" s="22">
        <v>55410</v>
      </c>
      <c r="J209" s="22">
        <v>0</v>
      </c>
      <c r="K209" s="22">
        <v>256258</v>
      </c>
      <c r="L209" s="22">
        <v>11200</v>
      </c>
      <c r="M209" s="22">
        <v>8967</v>
      </c>
      <c r="N209" s="22">
        <v>6722</v>
      </c>
      <c r="O209" s="22">
        <v>4373</v>
      </c>
      <c r="P209" s="22">
        <v>1915</v>
      </c>
      <c r="Q209" s="22">
        <v>0</v>
      </c>
      <c r="R209" s="22">
        <v>33177</v>
      </c>
    </row>
    <row r="210" spans="1:18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171770</v>
      </c>
      <c r="F212" s="22">
        <v>174879</v>
      </c>
      <c r="G212" s="22">
        <v>145566</v>
      </c>
      <c r="H212" s="22">
        <v>102095</v>
      </c>
      <c r="I212" s="22">
        <v>99778</v>
      </c>
      <c r="J212" s="22">
        <v>1876897</v>
      </c>
      <c r="K212" s="22">
        <v>2570985</v>
      </c>
      <c r="L212" s="22">
        <v>65838</v>
      </c>
      <c r="M212" s="22">
        <v>62730</v>
      </c>
      <c r="N212" s="22">
        <v>59543</v>
      </c>
      <c r="O212" s="22">
        <v>56274</v>
      </c>
      <c r="P212" s="22">
        <v>53435</v>
      </c>
      <c r="Q212" s="22">
        <v>515529</v>
      </c>
      <c r="R212" s="22">
        <v>813349</v>
      </c>
    </row>
    <row r="213" spans="1:18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61849</v>
      </c>
      <c r="F215" s="22">
        <v>62899</v>
      </c>
      <c r="G215" s="22">
        <v>30934</v>
      </c>
      <c r="H215" s="22">
        <v>31429</v>
      </c>
      <c r="I215" s="22">
        <v>31931</v>
      </c>
      <c r="J215" s="22">
        <v>16158</v>
      </c>
      <c r="K215" s="22">
        <v>235200</v>
      </c>
      <c r="L215" s="22">
        <v>3607</v>
      </c>
      <c r="M215" s="22">
        <v>2557</v>
      </c>
      <c r="N215" s="22">
        <v>1636</v>
      </c>
      <c r="O215" s="22">
        <v>1141</v>
      </c>
      <c r="P215" s="22">
        <v>639</v>
      </c>
      <c r="Q215" s="22">
        <v>129</v>
      </c>
      <c r="R215" s="22">
        <v>9709</v>
      </c>
    </row>
    <row r="216" spans="1:18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161750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161750</v>
      </c>
      <c r="L217" s="22">
        <v>1048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1048</v>
      </c>
    </row>
    <row r="218" spans="1:18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12783</v>
      </c>
      <c r="F218" s="22">
        <v>13639</v>
      </c>
      <c r="G218" s="22">
        <v>14551</v>
      </c>
      <c r="H218" s="22">
        <v>15524</v>
      </c>
      <c r="I218" s="22">
        <v>16564</v>
      </c>
      <c r="J218" s="22">
        <v>0</v>
      </c>
      <c r="K218" s="22">
        <v>73061</v>
      </c>
      <c r="L218" s="22">
        <v>4888</v>
      </c>
      <c r="M218" s="22">
        <v>4033</v>
      </c>
      <c r="N218" s="22">
        <v>3121</v>
      </c>
      <c r="O218" s="22">
        <v>2147</v>
      </c>
      <c r="P218" s="22">
        <v>1108</v>
      </c>
      <c r="Q218" s="22">
        <v>0</v>
      </c>
      <c r="R218" s="22">
        <v>15297</v>
      </c>
    </row>
    <row r="219" spans="1:18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10000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10000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41725</v>
      </c>
      <c r="F224" s="22">
        <v>31632</v>
      </c>
      <c r="G224" s="22">
        <v>20727</v>
      </c>
      <c r="H224" s="22">
        <v>21477</v>
      </c>
      <c r="I224" s="22">
        <v>22254</v>
      </c>
      <c r="J224" s="22">
        <v>567640</v>
      </c>
      <c r="K224" s="22">
        <v>705455</v>
      </c>
      <c r="L224" s="22">
        <v>25662</v>
      </c>
      <c r="M224" s="22">
        <v>23840</v>
      </c>
      <c r="N224" s="22">
        <v>22830</v>
      </c>
      <c r="O224" s="22">
        <v>22080</v>
      </c>
      <c r="P224" s="22">
        <v>21303</v>
      </c>
      <c r="Q224" s="22">
        <v>210171</v>
      </c>
      <c r="R224" s="22">
        <v>325886</v>
      </c>
    </row>
    <row r="225" spans="1:18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78484</v>
      </c>
      <c r="F225" s="22">
        <v>81835</v>
      </c>
      <c r="G225" s="22">
        <v>85329</v>
      </c>
      <c r="H225" s="22">
        <v>88972</v>
      </c>
      <c r="I225" s="22">
        <v>92771</v>
      </c>
      <c r="J225" s="22">
        <v>64153</v>
      </c>
      <c r="K225" s="22">
        <v>491544</v>
      </c>
      <c r="L225" s="22">
        <v>19932</v>
      </c>
      <c r="M225" s="22">
        <v>16581</v>
      </c>
      <c r="N225" s="22">
        <v>13087</v>
      </c>
      <c r="O225" s="22">
        <v>9443</v>
      </c>
      <c r="P225" s="22">
        <v>5644</v>
      </c>
      <c r="Q225" s="22">
        <v>1683</v>
      </c>
      <c r="R225" s="22">
        <v>66370</v>
      </c>
    </row>
    <row r="226" spans="1:18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13087</v>
      </c>
      <c r="F226" s="22">
        <v>13696</v>
      </c>
      <c r="G226" s="22">
        <v>14334</v>
      </c>
      <c r="H226" s="22">
        <v>15002</v>
      </c>
      <c r="I226" s="22">
        <v>15701</v>
      </c>
      <c r="J226" s="22">
        <v>160704</v>
      </c>
      <c r="K226" s="22">
        <v>232524</v>
      </c>
      <c r="L226" s="22">
        <v>10519</v>
      </c>
      <c r="M226" s="22">
        <v>9910</v>
      </c>
      <c r="N226" s="22">
        <v>9272</v>
      </c>
      <c r="O226" s="22">
        <v>8604</v>
      </c>
      <c r="P226" s="22">
        <v>7906</v>
      </c>
      <c r="Q226" s="22">
        <v>89206</v>
      </c>
      <c r="R226" s="22">
        <v>135417</v>
      </c>
    </row>
    <row r="227" spans="1:18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24368</v>
      </c>
      <c r="F230" s="22">
        <v>25035</v>
      </c>
      <c r="G230" s="22">
        <v>25720</v>
      </c>
      <c r="H230" s="22">
        <v>26424</v>
      </c>
      <c r="I230" s="22">
        <v>27147</v>
      </c>
      <c r="J230" s="22">
        <v>179217</v>
      </c>
      <c r="K230" s="22">
        <v>307911</v>
      </c>
      <c r="L230" s="22">
        <v>8205</v>
      </c>
      <c r="M230" s="22">
        <v>7538</v>
      </c>
      <c r="N230" s="22">
        <v>6853</v>
      </c>
      <c r="O230" s="22">
        <v>6149</v>
      </c>
      <c r="P230" s="22">
        <v>5426</v>
      </c>
      <c r="Q230" s="22">
        <v>21648</v>
      </c>
      <c r="R230" s="22">
        <v>55819</v>
      </c>
    </row>
    <row r="231" spans="1:18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52721</v>
      </c>
      <c r="F233" s="22">
        <v>54244</v>
      </c>
      <c r="G233" s="22">
        <v>55771</v>
      </c>
      <c r="H233" s="22">
        <v>28458</v>
      </c>
      <c r="I233" s="22">
        <v>0</v>
      </c>
      <c r="J233" s="22">
        <v>0</v>
      </c>
      <c r="K233" s="22">
        <v>191194</v>
      </c>
      <c r="L233" s="22">
        <v>5044</v>
      </c>
      <c r="M233" s="22">
        <v>3540</v>
      </c>
      <c r="N233" s="22">
        <v>1994</v>
      </c>
      <c r="O233" s="22">
        <v>403</v>
      </c>
      <c r="P233" s="22">
        <v>0</v>
      </c>
      <c r="Q233" s="22">
        <v>0</v>
      </c>
      <c r="R233" s="22">
        <v>10981</v>
      </c>
    </row>
    <row r="234" spans="1:18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61778</v>
      </c>
      <c r="F234" s="22">
        <v>31718</v>
      </c>
      <c r="G234" s="22">
        <v>0</v>
      </c>
      <c r="H234" s="22">
        <v>0</v>
      </c>
      <c r="I234" s="22">
        <v>0</v>
      </c>
      <c r="J234" s="22">
        <v>0</v>
      </c>
      <c r="K234" s="22">
        <v>93496</v>
      </c>
      <c r="L234" s="22">
        <v>2791</v>
      </c>
      <c r="M234" s="22">
        <v>566</v>
      </c>
      <c r="N234" s="22">
        <v>0</v>
      </c>
      <c r="O234" s="22">
        <v>0</v>
      </c>
      <c r="P234" s="22">
        <v>0</v>
      </c>
      <c r="Q234" s="22">
        <v>0</v>
      </c>
      <c r="R234" s="22">
        <v>3357</v>
      </c>
    </row>
    <row r="235" spans="1:18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1301</v>
      </c>
      <c r="F236" s="22">
        <v>1320</v>
      </c>
      <c r="G236" s="22">
        <v>1340</v>
      </c>
      <c r="H236" s="22">
        <v>1818</v>
      </c>
      <c r="I236" s="22">
        <v>0</v>
      </c>
      <c r="J236" s="22">
        <v>0</v>
      </c>
      <c r="K236" s="22">
        <v>5779</v>
      </c>
      <c r="L236" s="22">
        <v>77</v>
      </c>
      <c r="M236" s="22">
        <v>58</v>
      </c>
      <c r="N236" s="22">
        <v>38</v>
      </c>
      <c r="O236" s="22">
        <v>19</v>
      </c>
      <c r="P236" s="22">
        <v>0</v>
      </c>
      <c r="Q236" s="22">
        <v>0</v>
      </c>
      <c r="R236" s="22">
        <v>192</v>
      </c>
    </row>
    <row r="237" spans="1:18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55208</v>
      </c>
      <c r="F240" s="22">
        <v>56306</v>
      </c>
      <c r="G240" s="22">
        <v>57426</v>
      </c>
      <c r="H240" s="22">
        <v>31168</v>
      </c>
      <c r="I240" s="22">
        <v>0</v>
      </c>
      <c r="J240" s="22">
        <v>0</v>
      </c>
      <c r="K240" s="22">
        <v>200108</v>
      </c>
      <c r="L240" s="22">
        <v>3982</v>
      </c>
      <c r="M240" s="22">
        <v>2884</v>
      </c>
      <c r="N240" s="22">
        <v>1763</v>
      </c>
      <c r="O240" s="22">
        <v>622</v>
      </c>
      <c r="P240" s="22">
        <v>0</v>
      </c>
      <c r="Q240" s="22">
        <v>0</v>
      </c>
      <c r="R240" s="22">
        <v>9251</v>
      </c>
    </row>
    <row r="241" spans="1:18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30567</v>
      </c>
      <c r="F241" s="22">
        <v>31815</v>
      </c>
      <c r="G241" s="22">
        <v>33115</v>
      </c>
      <c r="H241" s="22">
        <v>34467</v>
      </c>
      <c r="I241" s="22">
        <v>35875</v>
      </c>
      <c r="J241" s="22">
        <v>271697</v>
      </c>
      <c r="K241" s="22">
        <v>437536</v>
      </c>
      <c r="L241" s="22">
        <v>17384</v>
      </c>
      <c r="M241" s="22">
        <v>16135</v>
      </c>
      <c r="N241" s="22">
        <v>14836</v>
      </c>
      <c r="O241" s="22">
        <v>13484</v>
      </c>
      <c r="P241" s="22">
        <v>12076</v>
      </c>
      <c r="Q241" s="22">
        <v>39982</v>
      </c>
      <c r="R241" s="22">
        <v>113897</v>
      </c>
    </row>
    <row r="242" spans="1:18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85453</v>
      </c>
      <c r="F243" s="22">
        <v>88568</v>
      </c>
      <c r="G243" s="22">
        <v>91801</v>
      </c>
      <c r="H243" s="22">
        <v>79749</v>
      </c>
      <c r="I243" s="22">
        <v>37100</v>
      </c>
      <c r="J243" s="22">
        <v>121667</v>
      </c>
      <c r="K243" s="22">
        <v>504338</v>
      </c>
      <c r="L243" s="22">
        <v>18940</v>
      </c>
      <c r="M243" s="22">
        <v>15825</v>
      </c>
      <c r="N243" s="22">
        <v>12592</v>
      </c>
      <c r="O243" s="22">
        <v>9236</v>
      </c>
      <c r="P243" s="22">
        <v>6687</v>
      </c>
      <c r="Q243" s="22">
        <v>9692</v>
      </c>
      <c r="R243" s="22">
        <v>72972</v>
      </c>
    </row>
    <row r="244" spans="1:18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87672</v>
      </c>
      <c r="F244" s="22">
        <v>90796</v>
      </c>
      <c r="G244" s="22">
        <v>94033</v>
      </c>
      <c r="H244" s="22">
        <v>97388</v>
      </c>
      <c r="I244" s="22">
        <v>100865</v>
      </c>
      <c r="J244" s="22">
        <v>382253</v>
      </c>
      <c r="K244" s="22">
        <v>853007</v>
      </c>
      <c r="L244" s="22">
        <v>29017</v>
      </c>
      <c r="M244" s="22">
        <v>25893</v>
      </c>
      <c r="N244" s="22">
        <v>22656</v>
      </c>
      <c r="O244" s="22">
        <v>19301</v>
      </c>
      <c r="P244" s="22">
        <v>15824</v>
      </c>
      <c r="Q244" s="22">
        <v>28367</v>
      </c>
      <c r="R244" s="22">
        <v>141058</v>
      </c>
    </row>
    <row r="245" spans="1:18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8059</v>
      </c>
      <c r="F245" s="22">
        <v>8505</v>
      </c>
      <c r="G245" s="22">
        <v>8975</v>
      </c>
      <c r="H245" s="22">
        <v>9471</v>
      </c>
      <c r="I245" s="22">
        <v>9994</v>
      </c>
      <c r="J245" s="22">
        <v>58895</v>
      </c>
      <c r="K245" s="22">
        <v>103899</v>
      </c>
      <c r="L245" s="22">
        <v>5556</v>
      </c>
      <c r="M245" s="22">
        <v>5111</v>
      </c>
      <c r="N245" s="22">
        <v>4641</v>
      </c>
      <c r="O245" s="22">
        <v>4145</v>
      </c>
      <c r="P245" s="22">
        <v>3621</v>
      </c>
      <c r="Q245" s="22">
        <v>9166</v>
      </c>
      <c r="R245" s="22">
        <v>32240</v>
      </c>
    </row>
    <row r="246" spans="1:18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11573</v>
      </c>
      <c r="F247" s="22">
        <v>12232</v>
      </c>
      <c r="G247" s="22">
        <v>12928</v>
      </c>
      <c r="H247" s="22">
        <v>13638</v>
      </c>
      <c r="I247" s="22">
        <v>14441</v>
      </c>
      <c r="J247" s="22">
        <v>616623</v>
      </c>
      <c r="K247" s="22">
        <v>681435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139320</v>
      </c>
      <c r="F248" s="22">
        <v>140781</v>
      </c>
      <c r="G248" s="22">
        <v>142009</v>
      </c>
      <c r="H248" s="22">
        <v>142985</v>
      </c>
      <c r="I248" s="22">
        <v>144276</v>
      </c>
      <c r="J248" s="22">
        <v>304771</v>
      </c>
      <c r="K248" s="22">
        <v>1014142</v>
      </c>
      <c r="L248" s="22">
        <v>21820</v>
      </c>
      <c r="M248" s="22">
        <v>18649</v>
      </c>
      <c r="N248" s="22">
        <v>15430</v>
      </c>
      <c r="O248" s="22">
        <v>12180</v>
      </c>
      <c r="P248" s="22">
        <v>8870</v>
      </c>
      <c r="Q248" s="22">
        <v>12111</v>
      </c>
      <c r="R248" s="22">
        <v>89060</v>
      </c>
    </row>
    <row r="249" spans="1:18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43874</v>
      </c>
      <c r="F250" s="22">
        <v>30128</v>
      </c>
      <c r="G250" s="22">
        <v>15342</v>
      </c>
      <c r="H250" s="22">
        <v>15813</v>
      </c>
      <c r="I250" s="22">
        <v>15377</v>
      </c>
      <c r="J250" s="22">
        <v>243769</v>
      </c>
      <c r="K250" s="22">
        <v>364303</v>
      </c>
      <c r="L250" s="22">
        <v>11769</v>
      </c>
      <c r="M250" s="22">
        <v>9911</v>
      </c>
      <c r="N250" s="22">
        <v>9092</v>
      </c>
      <c r="O250" s="22">
        <v>8622</v>
      </c>
      <c r="P250" s="22">
        <v>8141</v>
      </c>
      <c r="Q250" s="22">
        <v>55978</v>
      </c>
      <c r="R250" s="22">
        <v>103513</v>
      </c>
    </row>
    <row r="251" spans="1:18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6568</v>
      </c>
      <c r="F252" s="22">
        <v>6962</v>
      </c>
      <c r="G252" s="22">
        <v>7381</v>
      </c>
      <c r="H252" s="22">
        <v>0</v>
      </c>
      <c r="I252" s="22">
        <v>0</v>
      </c>
      <c r="J252" s="22">
        <v>0</v>
      </c>
      <c r="K252" s="22">
        <v>20911</v>
      </c>
      <c r="L252" s="22">
        <v>1255</v>
      </c>
      <c r="M252" s="22">
        <v>860</v>
      </c>
      <c r="N252" s="22">
        <v>442</v>
      </c>
      <c r="O252" s="22">
        <v>0</v>
      </c>
      <c r="P252" s="22">
        <v>0</v>
      </c>
      <c r="Q252" s="22">
        <v>0</v>
      </c>
      <c r="R252" s="22">
        <v>2557</v>
      </c>
    </row>
    <row r="253" spans="1:18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79218</v>
      </c>
      <c r="F253" s="22">
        <v>81751</v>
      </c>
      <c r="G253" s="22">
        <v>84367</v>
      </c>
      <c r="H253" s="22">
        <v>87067</v>
      </c>
      <c r="I253" s="22">
        <v>89854</v>
      </c>
      <c r="J253" s="22">
        <v>527942</v>
      </c>
      <c r="K253" s="22">
        <v>950199</v>
      </c>
      <c r="L253" s="22">
        <v>29246</v>
      </c>
      <c r="M253" s="22">
        <v>26712</v>
      </c>
      <c r="N253" s="22">
        <v>24096</v>
      </c>
      <c r="O253" s="22">
        <v>21396</v>
      </c>
      <c r="P253" s="22">
        <v>18608</v>
      </c>
      <c r="Q253" s="22">
        <v>49855</v>
      </c>
      <c r="R253" s="22">
        <v>169913</v>
      </c>
    </row>
    <row r="254" spans="1:18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</row>
    <row r="255" spans="1:18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23642</v>
      </c>
      <c r="F256" s="22">
        <v>24820</v>
      </c>
      <c r="G256" s="22">
        <v>26059</v>
      </c>
      <c r="H256" s="22">
        <v>27361</v>
      </c>
      <c r="I256" s="22">
        <v>27808</v>
      </c>
      <c r="J256" s="22">
        <v>342074</v>
      </c>
      <c r="K256" s="22">
        <v>471764</v>
      </c>
      <c r="L256" s="22">
        <v>23663</v>
      </c>
      <c r="M256" s="22">
        <v>22484</v>
      </c>
      <c r="N256" s="22">
        <v>21245</v>
      </c>
      <c r="O256" s="22">
        <v>19944</v>
      </c>
      <c r="P256" s="22">
        <v>18577</v>
      </c>
      <c r="Q256" s="22">
        <v>94226</v>
      </c>
      <c r="R256" s="22">
        <v>200139</v>
      </c>
    </row>
    <row r="257" spans="1:18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92532</v>
      </c>
      <c r="F257" s="22">
        <v>68418</v>
      </c>
      <c r="G257" s="22">
        <v>70356</v>
      </c>
      <c r="H257" s="22">
        <v>72359</v>
      </c>
      <c r="I257" s="22">
        <v>55040</v>
      </c>
      <c r="J257" s="22">
        <v>171737</v>
      </c>
      <c r="K257" s="22">
        <v>530442</v>
      </c>
      <c r="L257" s="22">
        <v>14042</v>
      </c>
      <c r="M257" s="22">
        <v>11273</v>
      </c>
      <c r="N257" s="22">
        <v>9335</v>
      </c>
      <c r="O257" s="22">
        <v>7332</v>
      </c>
      <c r="P257" s="22">
        <v>5480</v>
      </c>
      <c r="Q257" s="22">
        <v>10772</v>
      </c>
      <c r="R257" s="22">
        <v>58234</v>
      </c>
    </row>
    <row r="258" spans="1:18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14621</v>
      </c>
      <c r="F259" s="22">
        <v>6932</v>
      </c>
      <c r="G259" s="22">
        <v>0</v>
      </c>
      <c r="H259" s="22">
        <v>0</v>
      </c>
      <c r="I259" s="22">
        <v>0</v>
      </c>
      <c r="J259" s="22">
        <v>0</v>
      </c>
      <c r="K259" s="22">
        <v>21553</v>
      </c>
      <c r="L259" s="22">
        <v>1239</v>
      </c>
      <c r="M259" s="22">
        <v>399</v>
      </c>
      <c r="N259" s="22">
        <v>0</v>
      </c>
      <c r="O259" s="22">
        <v>0</v>
      </c>
      <c r="P259" s="22">
        <v>0</v>
      </c>
      <c r="Q259" s="22">
        <v>0</v>
      </c>
      <c r="R259" s="22">
        <v>1638</v>
      </c>
    </row>
    <row r="260" spans="1:18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41349</v>
      </c>
      <c r="F261" s="22">
        <v>43783</v>
      </c>
      <c r="G261" s="22">
        <v>47038</v>
      </c>
      <c r="H261" s="22">
        <v>49181</v>
      </c>
      <c r="I261" s="22">
        <v>52123</v>
      </c>
      <c r="J261" s="22">
        <v>278941</v>
      </c>
      <c r="K261" s="22">
        <v>512415</v>
      </c>
      <c r="L261" s="22">
        <v>28857</v>
      </c>
      <c r="M261" s="22">
        <v>26423</v>
      </c>
      <c r="N261" s="22">
        <v>24209</v>
      </c>
      <c r="O261" s="22">
        <v>21025</v>
      </c>
      <c r="P261" s="22">
        <v>18083</v>
      </c>
      <c r="Q261" s="22">
        <v>39503</v>
      </c>
      <c r="R261" s="22">
        <v>158100</v>
      </c>
    </row>
    <row r="262" spans="1:18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219713</v>
      </c>
      <c r="K267" s="22">
        <v>219713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226713</v>
      </c>
      <c r="K277" s="22">
        <v>226713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154286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154286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23275</v>
      </c>
      <c r="F288" s="22">
        <v>25022</v>
      </c>
      <c r="G288" s="22">
        <v>26900</v>
      </c>
      <c r="H288" s="22">
        <v>26398</v>
      </c>
      <c r="I288" s="22">
        <v>0</v>
      </c>
      <c r="J288" s="22">
        <v>0</v>
      </c>
      <c r="K288" s="22">
        <v>101595</v>
      </c>
      <c r="L288" s="22">
        <v>7625</v>
      </c>
      <c r="M288" s="22">
        <v>5878</v>
      </c>
      <c r="N288" s="22">
        <v>4000</v>
      </c>
      <c r="O288" s="22">
        <v>1981</v>
      </c>
      <c r="P288" s="22">
        <v>0</v>
      </c>
      <c r="Q288" s="22">
        <v>0</v>
      </c>
      <c r="R288" s="22">
        <v>19484</v>
      </c>
    </row>
    <row r="289" spans="1:18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81333</v>
      </c>
      <c r="K289" s="22">
        <v>81333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33997</v>
      </c>
      <c r="F298" s="22">
        <v>34869</v>
      </c>
      <c r="G298" s="22">
        <v>35763</v>
      </c>
      <c r="H298" s="22">
        <v>36681</v>
      </c>
      <c r="I298" s="22">
        <v>37622</v>
      </c>
      <c r="J298" s="22">
        <v>508638</v>
      </c>
      <c r="K298" s="22">
        <v>687570</v>
      </c>
      <c r="L298" s="22">
        <v>17311</v>
      </c>
      <c r="M298" s="22">
        <v>16439</v>
      </c>
      <c r="N298" s="22">
        <v>15544</v>
      </c>
      <c r="O298" s="22">
        <v>14627</v>
      </c>
      <c r="P298" s="22">
        <v>13686</v>
      </c>
      <c r="Q298" s="22">
        <v>81398</v>
      </c>
      <c r="R298" s="22">
        <v>159005</v>
      </c>
    </row>
    <row r="299" spans="1:18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15096</v>
      </c>
      <c r="F303" s="22">
        <v>15557</v>
      </c>
      <c r="G303" s="22">
        <v>16033</v>
      </c>
      <c r="H303" s="22">
        <v>16524</v>
      </c>
      <c r="I303" s="22">
        <v>17030</v>
      </c>
      <c r="J303" s="22">
        <v>603986</v>
      </c>
      <c r="K303" s="22">
        <v>684226</v>
      </c>
      <c r="L303" s="22">
        <v>13853</v>
      </c>
      <c r="M303" s="22">
        <v>13392</v>
      </c>
      <c r="N303" s="22">
        <v>12916</v>
      </c>
      <c r="O303" s="22">
        <v>12425</v>
      </c>
      <c r="P303" s="22">
        <v>11920</v>
      </c>
      <c r="Q303" s="22">
        <v>107952</v>
      </c>
      <c r="R303" s="22">
        <v>172458</v>
      </c>
    </row>
    <row r="304" spans="1:18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057D2-1871-4FAE-B056-1B986FADB85D}">
  <dimension ref="A1:R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1254</v>
      </c>
      <c r="D1" s="20" t="s">
        <v>1279</v>
      </c>
    </row>
    <row r="2" spans="1:1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1256</v>
      </c>
      <c r="F2" s="21" t="s">
        <v>1257</v>
      </c>
      <c r="G2" s="21" t="s">
        <v>1258</v>
      </c>
      <c r="H2" s="21" t="s">
        <v>1259</v>
      </c>
      <c r="I2" s="21" t="s">
        <v>1260</v>
      </c>
      <c r="J2" s="21" t="s">
        <v>1261</v>
      </c>
      <c r="K2" s="21" t="s">
        <v>1262</v>
      </c>
      <c r="L2" s="21" t="s">
        <v>1256</v>
      </c>
      <c r="M2" s="21" t="s">
        <v>1257</v>
      </c>
      <c r="N2" s="21" t="s">
        <v>1258</v>
      </c>
      <c r="O2" s="21" t="s">
        <v>1259</v>
      </c>
      <c r="P2" s="21" t="s">
        <v>1260</v>
      </c>
      <c r="Q2" s="21" t="s">
        <v>1261</v>
      </c>
      <c r="R2" s="21" t="s">
        <v>1263</v>
      </c>
    </row>
    <row r="3" spans="1:18" x14ac:dyDescent="0.25">
      <c r="A3" s="21"/>
      <c r="B3" s="21"/>
      <c r="C3" s="21"/>
      <c r="D3" s="21" t="s">
        <v>89</v>
      </c>
      <c r="E3" s="21" t="s">
        <v>1264</v>
      </c>
      <c r="F3" s="21" t="s">
        <v>1265</v>
      </c>
      <c r="G3" s="21" t="s">
        <v>1266</v>
      </c>
      <c r="H3" s="21" t="s">
        <v>1267</v>
      </c>
      <c r="I3" s="21" t="s">
        <v>1268</v>
      </c>
      <c r="J3" s="21" t="s">
        <v>1269</v>
      </c>
      <c r="K3" s="21" t="s">
        <v>1270</v>
      </c>
      <c r="L3" s="21" t="s">
        <v>1271</v>
      </c>
      <c r="M3" s="21" t="s">
        <v>1272</v>
      </c>
      <c r="N3" s="21" t="s">
        <v>1273</v>
      </c>
      <c r="O3" s="21" t="s">
        <v>1274</v>
      </c>
      <c r="P3" s="21" t="s">
        <v>1275</v>
      </c>
      <c r="Q3" s="21" t="s">
        <v>1276</v>
      </c>
      <c r="R3" s="21" t="s">
        <v>1277</v>
      </c>
    </row>
    <row r="4" spans="1:1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6586872</v>
      </c>
      <c r="F4" s="22">
        <v>5662776</v>
      </c>
      <c r="G4" s="22">
        <v>5619946</v>
      </c>
      <c r="H4" s="22">
        <v>5468239</v>
      </c>
      <c r="I4" s="22">
        <v>5496878</v>
      </c>
      <c r="J4" s="22">
        <v>30933290</v>
      </c>
      <c r="K4" s="22">
        <v>59768001</v>
      </c>
      <c r="L4" s="22">
        <v>1783136</v>
      </c>
      <c r="M4" s="22">
        <v>1582975</v>
      </c>
      <c r="N4" s="22">
        <v>1416710</v>
      </c>
      <c r="O4" s="22">
        <v>1251706</v>
      </c>
      <c r="P4" s="22">
        <v>1087939</v>
      </c>
      <c r="Q4" s="22">
        <v>5358065</v>
      </c>
      <c r="R4" s="22">
        <v>12480531</v>
      </c>
    </row>
    <row r="5" spans="1:1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2374135</v>
      </c>
      <c r="F5" s="22">
        <v>2450054</v>
      </c>
      <c r="G5" s="22">
        <v>2528579</v>
      </c>
      <c r="H5" s="22">
        <v>2278994</v>
      </c>
      <c r="I5" s="22">
        <v>2386730</v>
      </c>
      <c r="J5" s="22">
        <v>24198258</v>
      </c>
      <c r="K5" s="22">
        <v>36216749</v>
      </c>
      <c r="L5" s="22">
        <v>1030544</v>
      </c>
      <c r="M5" s="22">
        <v>954676</v>
      </c>
      <c r="N5" s="22">
        <v>876202</v>
      </c>
      <c r="O5" s="22">
        <v>798890</v>
      </c>
      <c r="P5" s="22">
        <v>730732</v>
      </c>
      <c r="Q5" s="22">
        <v>3916108</v>
      </c>
      <c r="R5" s="22">
        <v>8307152</v>
      </c>
    </row>
    <row r="6" spans="1:1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278726</v>
      </c>
      <c r="F6" s="22">
        <v>252414</v>
      </c>
      <c r="G6" s="22">
        <v>262726</v>
      </c>
      <c r="H6" s="22">
        <v>273464</v>
      </c>
      <c r="I6" s="22">
        <v>151999</v>
      </c>
      <c r="J6" s="22">
        <v>1468760</v>
      </c>
      <c r="K6" s="22">
        <v>2688089</v>
      </c>
      <c r="L6" s="22">
        <v>90281</v>
      </c>
      <c r="M6" s="22">
        <v>79218</v>
      </c>
      <c r="N6" s="22">
        <v>68906</v>
      </c>
      <c r="O6" s="22">
        <v>58168</v>
      </c>
      <c r="P6" s="22">
        <v>48164</v>
      </c>
      <c r="Q6" s="22">
        <v>133943</v>
      </c>
      <c r="R6" s="22">
        <v>478680</v>
      </c>
    </row>
    <row r="7" spans="1:1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240845000</v>
      </c>
      <c r="F7" s="22">
        <v>240014000</v>
      </c>
      <c r="G7" s="22">
        <v>238188000</v>
      </c>
      <c r="H7" s="22">
        <v>221945000</v>
      </c>
      <c r="I7" s="22">
        <v>206232000</v>
      </c>
      <c r="J7" s="22">
        <v>1816117000</v>
      </c>
      <c r="K7" s="22">
        <v>2963341000</v>
      </c>
      <c r="L7" s="22">
        <v>106807000</v>
      </c>
      <c r="M7" s="22">
        <v>98557000</v>
      </c>
      <c r="N7" s="22">
        <v>90237000</v>
      </c>
      <c r="O7" s="22">
        <v>81961000</v>
      </c>
      <c r="P7" s="22">
        <v>74158000</v>
      </c>
      <c r="Q7" s="22">
        <v>436981000</v>
      </c>
      <c r="R7" s="22">
        <v>888701000</v>
      </c>
    </row>
    <row r="8" spans="1:1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2220173</v>
      </c>
      <c r="F8" s="22">
        <v>2280879</v>
      </c>
      <c r="G8" s="22">
        <v>1668468</v>
      </c>
      <c r="H8" s="22">
        <v>1163496</v>
      </c>
      <c r="I8" s="22">
        <v>1176287</v>
      </c>
      <c r="J8" s="22">
        <v>18725050</v>
      </c>
      <c r="K8" s="22">
        <v>27234353</v>
      </c>
      <c r="L8" s="22">
        <v>989572</v>
      </c>
      <c r="M8" s="22">
        <v>901754</v>
      </c>
      <c r="N8" s="22">
        <v>818273</v>
      </c>
      <c r="O8" s="22">
        <v>760730</v>
      </c>
      <c r="P8" s="22">
        <v>660786</v>
      </c>
      <c r="Q8" s="22">
        <v>6361014</v>
      </c>
      <c r="R8" s="22">
        <v>10492129</v>
      </c>
    </row>
    <row r="9" spans="1:1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286863</v>
      </c>
      <c r="F9" s="22">
        <v>252522</v>
      </c>
      <c r="G9" s="22">
        <v>199896</v>
      </c>
      <c r="H9" s="22">
        <v>207794</v>
      </c>
      <c r="I9" s="22">
        <v>158055</v>
      </c>
      <c r="J9" s="22">
        <v>595140</v>
      </c>
      <c r="K9" s="22">
        <v>1700270</v>
      </c>
      <c r="L9" s="22">
        <v>58614</v>
      </c>
      <c r="M9" s="22">
        <v>47618</v>
      </c>
      <c r="N9" s="22">
        <v>39358</v>
      </c>
      <c r="O9" s="22">
        <v>31463</v>
      </c>
      <c r="P9" s="22">
        <v>23226</v>
      </c>
      <c r="Q9" s="22">
        <v>39345</v>
      </c>
      <c r="R9" s="22">
        <v>239624</v>
      </c>
    </row>
    <row r="10" spans="1:1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3349871</v>
      </c>
      <c r="F10" s="22">
        <v>3098220</v>
      </c>
      <c r="G10" s="22">
        <v>2729598</v>
      </c>
      <c r="H10" s="22">
        <v>2506499</v>
      </c>
      <c r="I10" s="22">
        <v>2306552</v>
      </c>
      <c r="J10" s="22">
        <v>34205143</v>
      </c>
      <c r="K10" s="22">
        <v>48195883</v>
      </c>
      <c r="L10" s="22">
        <v>1735351</v>
      </c>
      <c r="M10" s="22">
        <v>1604602</v>
      </c>
      <c r="N10" s="22">
        <v>1490061</v>
      </c>
      <c r="O10" s="22">
        <v>1382118</v>
      </c>
      <c r="P10" s="22">
        <v>1294816</v>
      </c>
      <c r="Q10" s="22">
        <v>9942233</v>
      </c>
      <c r="R10" s="22">
        <v>17449181</v>
      </c>
    </row>
    <row r="11" spans="1:1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244953000</v>
      </c>
      <c r="F11" s="22">
        <v>250483000</v>
      </c>
      <c r="G11" s="22">
        <v>244769000</v>
      </c>
      <c r="H11" s="22">
        <v>239320000</v>
      </c>
      <c r="I11" s="22">
        <v>224060000</v>
      </c>
      <c r="J11" s="22">
        <v>3164847000</v>
      </c>
      <c r="K11" s="22">
        <v>4368432000</v>
      </c>
      <c r="L11" s="22">
        <v>168626000</v>
      </c>
      <c r="M11" s="22">
        <v>159194000</v>
      </c>
      <c r="N11" s="22">
        <v>149576000</v>
      </c>
      <c r="O11" s="22">
        <v>140190000</v>
      </c>
      <c r="P11" s="22">
        <v>131283000</v>
      </c>
      <c r="Q11" s="22">
        <v>1181746000</v>
      </c>
      <c r="R11" s="22">
        <v>1930615000</v>
      </c>
    </row>
    <row r="12" spans="1:1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2191000</v>
      </c>
      <c r="F12" s="22">
        <v>2262000</v>
      </c>
      <c r="G12" s="22">
        <v>2063000</v>
      </c>
      <c r="H12" s="22">
        <v>2117000</v>
      </c>
      <c r="I12" s="22">
        <v>2187000</v>
      </c>
      <c r="J12" s="22">
        <v>8665000</v>
      </c>
      <c r="K12" s="22">
        <v>19485000</v>
      </c>
      <c r="L12" s="22">
        <v>626000</v>
      </c>
      <c r="M12" s="22">
        <v>556000</v>
      </c>
      <c r="N12" s="22">
        <v>484000</v>
      </c>
      <c r="O12" s="22">
        <v>414000</v>
      </c>
      <c r="P12" s="22">
        <v>345000</v>
      </c>
      <c r="Q12" s="22">
        <v>752000</v>
      </c>
      <c r="R12" s="22">
        <v>3177000</v>
      </c>
    </row>
    <row r="13" spans="1:1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6976810</v>
      </c>
      <c r="F13" s="22">
        <v>6653413</v>
      </c>
      <c r="G13" s="22">
        <v>6548713</v>
      </c>
      <c r="H13" s="22">
        <v>6626613</v>
      </c>
      <c r="I13" s="22">
        <v>6118337</v>
      </c>
      <c r="J13" s="22">
        <v>91067274</v>
      </c>
      <c r="K13" s="22">
        <v>123991160</v>
      </c>
      <c r="L13" s="22">
        <v>4140240</v>
      </c>
      <c r="M13" s="22">
        <v>3891221</v>
      </c>
      <c r="N13" s="22">
        <v>3658208</v>
      </c>
      <c r="O13" s="22">
        <v>3427864</v>
      </c>
      <c r="P13" s="22">
        <v>3204072</v>
      </c>
      <c r="Q13" s="22">
        <v>31997662</v>
      </c>
      <c r="R13" s="22">
        <v>50319267</v>
      </c>
    </row>
    <row r="14" spans="1:1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1249483</v>
      </c>
      <c r="F14" s="22">
        <v>1155275</v>
      </c>
      <c r="G14" s="22">
        <v>1195635</v>
      </c>
      <c r="H14" s="22">
        <v>1230160</v>
      </c>
      <c r="I14" s="22">
        <v>1157844</v>
      </c>
      <c r="J14" s="22">
        <v>15604377</v>
      </c>
      <c r="K14" s="22">
        <v>21592774</v>
      </c>
      <c r="L14" s="22">
        <v>659164</v>
      </c>
      <c r="M14" s="22">
        <v>699715</v>
      </c>
      <c r="N14" s="22">
        <v>659405</v>
      </c>
      <c r="O14" s="22">
        <v>607241</v>
      </c>
      <c r="P14" s="22">
        <v>576173</v>
      </c>
      <c r="Q14" s="22">
        <v>4990729</v>
      </c>
      <c r="R14" s="22">
        <v>8192427</v>
      </c>
    </row>
    <row r="15" spans="1:1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5274779</v>
      </c>
      <c r="F15" s="22">
        <v>5308844</v>
      </c>
      <c r="G15" s="22">
        <v>5519044</v>
      </c>
      <c r="H15" s="22">
        <v>5738176</v>
      </c>
      <c r="I15" s="22">
        <v>5966635</v>
      </c>
      <c r="J15" s="22">
        <v>56168297</v>
      </c>
      <c r="K15" s="22">
        <v>83975775</v>
      </c>
      <c r="L15" s="22">
        <v>3170248</v>
      </c>
      <c r="M15" s="22">
        <v>2964286</v>
      </c>
      <c r="N15" s="22">
        <v>2753828</v>
      </c>
      <c r="O15" s="22">
        <v>2534437</v>
      </c>
      <c r="P15" s="22">
        <v>2305723</v>
      </c>
      <c r="Q15" s="22">
        <v>15329336</v>
      </c>
      <c r="R15" s="22">
        <v>29057858</v>
      </c>
    </row>
    <row r="16" spans="1:1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20363000</v>
      </c>
      <c r="F16" s="22">
        <v>20442000</v>
      </c>
      <c r="G16" s="22">
        <v>20225000</v>
      </c>
      <c r="H16" s="22">
        <v>19229000</v>
      </c>
      <c r="I16" s="22">
        <v>18584000</v>
      </c>
      <c r="J16" s="22">
        <v>67688000</v>
      </c>
      <c r="K16" s="22">
        <v>166531000</v>
      </c>
      <c r="L16" s="22">
        <v>4560000</v>
      </c>
      <c r="M16" s="22">
        <v>4005000</v>
      </c>
      <c r="N16" s="22">
        <v>3587000</v>
      </c>
      <c r="O16" s="22">
        <v>2910000</v>
      </c>
      <c r="P16" s="22">
        <v>2346000</v>
      </c>
      <c r="Q16" s="22">
        <v>5239000</v>
      </c>
      <c r="R16" s="22">
        <v>22647000</v>
      </c>
    </row>
    <row r="17" spans="1:1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3738810</v>
      </c>
      <c r="F17" s="22">
        <v>3596819</v>
      </c>
      <c r="G17" s="22">
        <v>3280665</v>
      </c>
      <c r="H17" s="22">
        <v>3383874</v>
      </c>
      <c r="I17" s="22">
        <v>3490494</v>
      </c>
      <c r="J17" s="22">
        <v>44914507</v>
      </c>
      <c r="K17" s="22">
        <v>62405169</v>
      </c>
      <c r="L17" s="22">
        <v>2232169</v>
      </c>
      <c r="M17" s="22">
        <v>2122176</v>
      </c>
      <c r="N17" s="22">
        <v>2016679</v>
      </c>
      <c r="O17" s="22">
        <v>1913470</v>
      </c>
      <c r="P17" s="22">
        <v>1806850</v>
      </c>
      <c r="Q17" s="22">
        <v>20145925</v>
      </c>
      <c r="R17" s="22">
        <v>30237269</v>
      </c>
    </row>
    <row r="18" spans="1:1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24150000</v>
      </c>
      <c r="F18" s="22">
        <v>24104000</v>
      </c>
      <c r="G18" s="22">
        <v>26827000</v>
      </c>
      <c r="H18" s="22">
        <v>25372000</v>
      </c>
      <c r="I18" s="22">
        <v>24975000</v>
      </c>
      <c r="J18" s="22">
        <v>237690000</v>
      </c>
      <c r="K18" s="22">
        <v>363118000</v>
      </c>
      <c r="L18" s="22">
        <v>11280000</v>
      </c>
      <c r="M18" s="22">
        <v>10457000</v>
      </c>
      <c r="N18" s="22">
        <v>9606000</v>
      </c>
      <c r="O18" s="22">
        <v>8760000</v>
      </c>
      <c r="P18" s="22">
        <v>7983000</v>
      </c>
      <c r="Q18" s="22">
        <v>49709000</v>
      </c>
      <c r="R18" s="22">
        <v>97795000</v>
      </c>
    </row>
    <row r="19" spans="1:1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19246660</v>
      </c>
      <c r="F19" s="22">
        <v>17851877</v>
      </c>
      <c r="G19" s="22">
        <v>17302686</v>
      </c>
      <c r="H19" s="22">
        <v>14904155</v>
      </c>
      <c r="I19" s="22">
        <v>13711335</v>
      </c>
      <c r="J19" s="22">
        <v>203289075</v>
      </c>
      <c r="K19" s="22">
        <v>286305788</v>
      </c>
      <c r="L19" s="22">
        <v>10251926</v>
      </c>
      <c r="M19" s="22">
        <v>9575642</v>
      </c>
      <c r="N19" s="22">
        <v>8918358</v>
      </c>
      <c r="O19" s="22">
        <v>8287976</v>
      </c>
      <c r="P19" s="22">
        <v>7741662</v>
      </c>
      <c r="Q19" s="22">
        <v>63105107</v>
      </c>
      <c r="R19" s="22">
        <v>107880671</v>
      </c>
    </row>
    <row r="20" spans="1:1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4771262</v>
      </c>
      <c r="F20" s="22">
        <v>4965972</v>
      </c>
      <c r="G20" s="22">
        <v>4897030</v>
      </c>
      <c r="H20" s="22">
        <v>4936284</v>
      </c>
      <c r="I20" s="22">
        <v>4977663</v>
      </c>
      <c r="J20" s="22">
        <v>55719050</v>
      </c>
      <c r="K20" s="22">
        <v>80267261</v>
      </c>
      <c r="L20" s="22">
        <v>3209408</v>
      </c>
      <c r="M20" s="22">
        <v>3025380</v>
      </c>
      <c r="N20" s="22">
        <v>2839620</v>
      </c>
      <c r="O20" s="22">
        <v>2673972</v>
      </c>
      <c r="P20" s="22">
        <v>2457232</v>
      </c>
      <c r="Q20" s="22">
        <v>17720355</v>
      </c>
      <c r="R20" s="22">
        <v>31925967</v>
      </c>
    </row>
    <row r="21" spans="1:18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9185815</v>
      </c>
      <c r="F21" s="22">
        <v>7710146</v>
      </c>
      <c r="G21" s="22">
        <v>7249894</v>
      </c>
      <c r="H21" s="22">
        <v>6620603</v>
      </c>
      <c r="I21" s="22">
        <v>6250638</v>
      </c>
      <c r="J21" s="22">
        <v>60611409</v>
      </c>
      <c r="K21" s="22">
        <v>97628505</v>
      </c>
      <c r="L21" s="22">
        <v>3713531</v>
      </c>
      <c r="M21" s="22">
        <v>3347918</v>
      </c>
      <c r="N21" s="22">
        <v>3036315</v>
      </c>
      <c r="O21" s="22">
        <v>2747802</v>
      </c>
      <c r="P21" s="22">
        <v>2487101</v>
      </c>
      <c r="Q21" s="22">
        <v>13334021</v>
      </c>
      <c r="R21" s="22">
        <v>28666688</v>
      </c>
    </row>
    <row r="22" spans="1:18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918364</v>
      </c>
      <c r="F22" s="22">
        <v>958238</v>
      </c>
      <c r="G22" s="22">
        <v>792907</v>
      </c>
      <c r="H22" s="22">
        <v>473547</v>
      </c>
      <c r="I22" s="22">
        <v>465041</v>
      </c>
      <c r="J22" s="22">
        <v>6611164</v>
      </c>
      <c r="K22" s="22">
        <v>10219261</v>
      </c>
      <c r="L22" s="22">
        <v>363441</v>
      </c>
      <c r="M22" s="22">
        <v>322618</v>
      </c>
      <c r="N22" s="22">
        <v>280997</v>
      </c>
      <c r="O22" s="22">
        <v>249667</v>
      </c>
      <c r="P22" s="22">
        <v>233162</v>
      </c>
      <c r="Q22" s="22">
        <v>1551453</v>
      </c>
      <c r="R22" s="22">
        <v>3001338</v>
      </c>
    </row>
    <row r="23" spans="1:18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778215</v>
      </c>
      <c r="F23" s="22">
        <v>738295</v>
      </c>
      <c r="G23" s="22">
        <v>697229</v>
      </c>
      <c r="H23" s="22">
        <v>723273</v>
      </c>
      <c r="I23" s="22">
        <v>750327</v>
      </c>
      <c r="J23" s="22">
        <v>10627870</v>
      </c>
      <c r="K23" s="22">
        <v>14315209</v>
      </c>
      <c r="L23" s="22">
        <v>564087</v>
      </c>
      <c r="M23" s="22">
        <v>537267</v>
      </c>
      <c r="N23" s="22">
        <v>511830</v>
      </c>
      <c r="O23" s="22">
        <v>485509</v>
      </c>
      <c r="P23" s="22">
        <v>458361</v>
      </c>
      <c r="Q23" s="22">
        <v>3556792</v>
      </c>
      <c r="R23" s="22">
        <v>6113846</v>
      </c>
    </row>
    <row r="24" spans="1:18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934346</v>
      </c>
      <c r="F24" s="22">
        <v>971191</v>
      </c>
      <c r="G24" s="22">
        <v>1003521</v>
      </c>
      <c r="H24" s="22">
        <v>1038147</v>
      </c>
      <c r="I24" s="22">
        <v>1080087</v>
      </c>
      <c r="J24" s="22">
        <v>18527721</v>
      </c>
      <c r="K24" s="22">
        <v>23555013</v>
      </c>
      <c r="L24" s="22">
        <v>1012105</v>
      </c>
      <c r="M24" s="22">
        <v>975261</v>
      </c>
      <c r="N24" s="22">
        <v>936796</v>
      </c>
      <c r="O24" s="22">
        <v>896633</v>
      </c>
      <c r="P24" s="22">
        <v>854693</v>
      </c>
      <c r="Q24" s="22">
        <v>7164377</v>
      </c>
      <c r="R24" s="22">
        <v>11839865</v>
      </c>
    </row>
    <row r="25" spans="1:18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6539121</v>
      </c>
      <c r="F25" s="22">
        <v>6837824</v>
      </c>
      <c r="G25" s="22">
        <v>4588204</v>
      </c>
      <c r="H25" s="22">
        <v>2183345</v>
      </c>
      <c r="I25" s="22">
        <v>2290625</v>
      </c>
      <c r="J25" s="22">
        <v>7691551</v>
      </c>
      <c r="K25" s="22">
        <v>30130670</v>
      </c>
      <c r="L25" s="22">
        <v>1337196</v>
      </c>
      <c r="M25" s="22">
        <v>1038493</v>
      </c>
      <c r="N25" s="22">
        <v>726105</v>
      </c>
      <c r="O25" s="22">
        <v>568954</v>
      </c>
      <c r="P25" s="22">
        <v>461674</v>
      </c>
      <c r="Q25" s="22">
        <v>725517</v>
      </c>
      <c r="R25" s="22">
        <v>4857939</v>
      </c>
    </row>
    <row r="26" spans="1:18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1755975</v>
      </c>
      <c r="F26" s="22">
        <v>1795219</v>
      </c>
      <c r="G26" s="22">
        <v>1601253</v>
      </c>
      <c r="H26" s="22">
        <v>1633098</v>
      </c>
      <c r="I26" s="22">
        <v>1673233</v>
      </c>
      <c r="J26" s="22">
        <v>7717616</v>
      </c>
      <c r="K26" s="22">
        <v>16176394</v>
      </c>
      <c r="L26" s="22">
        <v>603377</v>
      </c>
      <c r="M26" s="22">
        <v>545654</v>
      </c>
      <c r="N26" s="22">
        <v>487236</v>
      </c>
      <c r="O26" s="22">
        <v>429839</v>
      </c>
      <c r="P26" s="22">
        <v>371224</v>
      </c>
      <c r="Q26" s="22">
        <v>1289172</v>
      </c>
      <c r="R26" s="22">
        <v>3726502</v>
      </c>
    </row>
    <row r="27" spans="1:18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9826582</v>
      </c>
      <c r="F27" s="22">
        <v>9822104</v>
      </c>
      <c r="G27" s="22">
        <v>9782820</v>
      </c>
      <c r="H27" s="22">
        <v>9958732</v>
      </c>
      <c r="I27" s="22">
        <v>9630556</v>
      </c>
      <c r="J27" s="22">
        <v>63828105</v>
      </c>
      <c r="K27" s="22">
        <v>112848899</v>
      </c>
      <c r="L27" s="22">
        <v>4190889</v>
      </c>
      <c r="M27" s="22">
        <v>3816964</v>
      </c>
      <c r="N27" s="22">
        <v>3451781</v>
      </c>
      <c r="O27" s="22">
        <v>3084899</v>
      </c>
      <c r="P27" s="22">
        <v>2714283</v>
      </c>
      <c r="Q27" s="22">
        <v>9994800</v>
      </c>
      <c r="R27" s="22">
        <v>27253616</v>
      </c>
    </row>
    <row r="28" spans="1:18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2116528</v>
      </c>
      <c r="F28" s="22">
        <v>21042671</v>
      </c>
      <c r="G28" s="22">
        <v>933923</v>
      </c>
      <c r="H28" s="22">
        <v>1029324</v>
      </c>
      <c r="I28" s="22">
        <v>181519</v>
      </c>
      <c r="J28" s="22">
        <v>3372066</v>
      </c>
      <c r="K28" s="22">
        <v>28676031</v>
      </c>
      <c r="L28" s="22">
        <v>659554</v>
      </c>
      <c r="M28" s="22">
        <v>602318</v>
      </c>
      <c r="N28" s="22">
        <v>543470</v>
      </c>
      <c r="O28" s="22">
        <v>482964</v>
      </c>
      <c r="P28" s="22">
        <v>431135</v>
      </c>
      <c r="Q28" s="22">
        <v>2978823</v>
      </c>
      <c r="R28" s="22">
        <v>5698264</v>
      </c>
    </row>
    <row r="29" spans="1:18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14004</v>
      </c>
      <c r="F29" s="22">
        <v>14515</v>
      </c>
      <c r="G29" s="22">
        <v>15045</v>
      </c>
      <c r="H29" s="22">
        <v>15595</v>
      </c>
      <c r="I29" s="22">
        <v>16164</v>
      </c>
      <c r="J29" s="22">
        <v>186262</v>
      </c>
      <c r="K29" s="22">
        <v>261585</v>
      </c>
      <c r="L29" s="22">
        <v>9341</v>
      </c>
      <c r="M29" s="22">
        <v>8830</v>
      </c>
      <c r="N29" s="22">
        <v>8300</v>
      </c>
      <c r="O29" s="22">
        <v>7750</v>
      </c>
      <c r="P29" s="22">
        <v>7181</v>
      </c>
      <c r="Q29" s="22">
        <v>36064</v>
      </c>
      <c r="R29" s="22">
        <v>77466</v>
      </c>
    </row>
    <row r="30" spans="1:18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177154</v>
      </c>
      <c r="F31" s="22">
        <v>182294</v>
      </c>
      <c r="G31" s="22">
        <v>187584</v>
      </c>
      <c r="H31" s="22">
        <v>193027</v>
      </c>
      <c r="I31" s="22">
        <v>198628</v>
      </c>
      <c r="J31" s="22">
        <v>2743616</v>
      </c>
      <c r="K31" s="22">
        <v>3682303</v>
      </c>
      <c r="L31" s="22">
        <v>104820</v>
      </c>
      <c r="M31" s="22">
        <v>99680</v>
      </c>
      <c r="N31" s="22">
        <v>94390</v>
      </c>
      <c r="O31" s="22">
        <v>88947</v>
      </c>
      <c r="P31" s="22">
        <v>83346</v>
      </c>
      <c r="Q31" s="22">
        <v>499087</v>
      </c>
      <c r="R31" s="22">
        <v>970270</v>
      </c>
    </row>
    <row r="32" spans="1:18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166033</v>
      </c>
      <c r="F32" s="22">
        <v>173195</v>
      </c>
      <c r="G32" s="22">
        <v>180666</v>
      </c>
      <c r="H32" s="22">
        <v>188459</v>
      </c>
      <c r="I32" s="22">
        <v>196589</v>
      </c>
      <c r="J32" s="22">
        <v>1370986</v>
      </c>
      <c r="K32" s="22">
        <v>2275928</v>
      </c>
      <c r="L32" s="22">
        <v>95387</v>
      </c>
      <c r="M32" s="22">
        <v>88225</v>
      </c>
      <c r="N32" s="22">
        <v>80754</v>
      </c>
      <c r="O32" s="22">
        <v>72961</v>
      </c>
      <c r="P32" s="22">
        <v>64831</v>
      </c>
      <c r="Q32" s="22">
        <v>197534</v>
      </c>
      <c r="R32" s="22">
        <v>599692</v>
      </c>
    </row>
    <row r="33" spans="1:18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59109</v>
      </c>
      <c r="F33" s="22">
        <v>61011</v>
      </c>
      <c r="G33" s="22">
        <v>62980</v>
      </c>
      <c r="H33" s="22">
        <v>57196</v>
      </c>
      <c r="I33" s="22">
        <v>58837</v>
      </c>
      <c r="J33" s="22">
        <v>122789</v>
      </c>
      <c r="K33" s="22">
        <v>421922</v>
      </c>
      <c r="L33" s="22">
        <v>12312</v>
      </c>
      <c r="M33" s="22">
        <v>10410</v>
      </c>
      <c r="N33" s="22">
        <v>8440</v>
      </c>
      <c r="O33" s="22">
        <v>6402</v>
      </c>
      <c r="P33" s="22">
        <v>4760</v>
      </c>
      <c r="Q33" s="22">
        <v>4405</v>
      </c>
      <c r="R33" s="22">
        <v>46729</v>
      </c>
    </row>
    <row r="34" spans="1:18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96180</v>
      </c>
      <c r="F34" s="22">
        <v>99913</v>
      </c>
      <c r="G34" s="22">
        <v>103792</v>
      </c>
      <c r="H34" s="22">
        <v>107820</v>
      </c>
      <c r="I34" s="22">
        <v>112006</v>
      </c>
      <c r="J34" s="22">
        <v>116353</v>
      </c>
      <c r="K34" s="22">
        <v>636064</v>
      </c>
      <c r="L34" s="22">
        <v>23540</v>
      </c>
      <c r="M34" s="22">
        <v>19806</v>
      </c>
      <c r="N34" s="22">
        <v>15928</v>
      </c>
      <c r="O34" s="22">
        <v>11899</v>
      </c>
      <c r="P34" s="22">
        <v>7714</v>
      </c>
      <c r="Q34" s="22">
        <v>3366</v>
      </c>
      <c r="R34" s="22">
        <v>82253</v>
      </c>
    </row>
    <row r="35" spans="1:18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910073</v>
      </c>
      <c r="F36" s="22">
        <v>940573</v>
      </c>
      <c r="G36" s="22">
        <v>885712</v>
      </c>
      <c r="H36" s="22">
        <v>912941</v>
      </c>
      <c r="I36" s="22">
        <v>941008</v>
      </c>
      <c r="J36" s="22">
        <v>4062350</v>
      </c>
      <c r="K36" s="22">
        <v>8652657</v>
      </c>
      <c r="L36" s="22">
        <v>262923</v>
      </c>
      <c r="M36" s="22">
        <v>232423</v>
      </c>
      <c r="N36" s="22">
        <v>200825</v>
      </c>
      <c r="O36" s="22">
        <v>173596</v>
      </c>
      <c r="P36" s="22">
        <v>145529</v>
      </c>
      <c r="Q36" s="22">
        <v>283795</v>
      </c>
      <c r="R36" s="22">
        <v>1299091</v>
      </c>
    </row>
    <row r="37" spans="1:18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975864</v>
      </c>
      <c r="F37" s="22">
        <v>1001850</v>
      </c>
      <c r="G37" s="22">
        <v>1028542</v>
      </c>
      <c r="H37" s="22">
        <v>421001</v>
      </c>
      <c r="I37" s="22">
        <v>432092</v>
      </c>
      <c r="J37" s="22">
        <v>1931641</v>
      </c>
      <c r="K37" s="22">
        <v>5790990</v>
      </c>
      <c r="L37" s="22">
        <v>146319</v>
      </c>
      <c r="M37" s="22">
        <v>120199</v>
      </c>
      <c r="N37" s="22">
        <v>93375</v>
      </c>
      <c r="O37" s="22">
        <v>70038</v>
      </c>
      <c r="P37" s="22">
        <v>58816</v>
      </c>
      <c r="Q37" s="22">
        <v>119909</v>
      </c>
      <c r="R37" s="22">
        <v>608656</v>
      </c>
    </row>
    <row r="38" spans="1:18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1403848</v>
      </c>
      <c r="F38" s="22">
        <v>424957</v>
      </c>
      <c r="G38" s="22">
        <v>364389</v>
      </c>
      <c r="H38" s="22">
        <v>372999</v>
      </c>
      <c r="I38" s="22">
        <v>381817</v>
      </c>
      <c r="J38" s="22">
        <v>3097069</v>
      </c>
      <c r="K38" s="22">
        <v>6045079</v>
      </c>
      <c r="L38" s="22">
        <v>133491</v>
      </c>
      <c r="M38" s="22">
        <v>109409</v>
      </c>
      <c r="N38" s="22">
        <v>98000</v>
      </c>
      <c r="O38" s="22">
        <v>87976</v>
      </c>
      <c r="P38" s="22">
        <v>80572</v>
      </c>
      <c r="Q38" s="22">
        <v>305723</v>
      </c>
      <c r="R38" s="22">
        <v>815171</v>
      </c>
    </row>
    <row r="39" spans="1:18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281577</v>
      </c>
      <c r="F39" s="22">
        <v>286880</v>
      </c>
      <c r="G39" s="22">
        <v>292337</v>
      </c>
      <c r="H39" s="22">
        <v>297953</v>
      </c>
      <c r="I39" s="22">
        <v>100000</v>
      </c>
      <c r="J39" s="22">
        <v>500000</v>
      </c>
      <c r="K39" s="22">
        <v>1758747</v>
      </c>
      <c r="L39" s="22">
        <v>63005</v>
      </c>
      <c r="M39" s="22">
        <v>53362</v>
      </c>
      <c r="N39" s="22">
        <v>43566</v>
      </c>
      <c r="O39" s="22">
        <v>33609</v>
      </c>
      <c r="P39" s="22">
        <v>24955</v>
      </c>
      <c r="Q39" s="22">
        <v>59675</v>
      </c>
      <c r="R39" s="22">
        <v>278172</v>
      </c>
    </row>
    <row r="40" spans="1:18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223335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223335</v>
      </c>
      <c r="L41" s="22">
        <v>4473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4473</v>
      </c>
    </row>
    <row r="42" spans="1:18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863649</v>
      </c>
      <c r="F42" s="22">
        <v>888123</v>
      </c>
      <c r="G42" s="22">
        <v>913290</v>
      </c>
      <c r="H42" s="22">
        <v>939171</v>
      </c>
      <c r="I42" s="22">
        <v>965785</v>
      </c>
      <c r="J42" s="22">
        <v>0</v>
      </c>
      <c r="K42" s="22">
        <v>4570018</v>
      </c>
      <c r="L42" s="22">
        <v>122567</v>
      </c>
      <c r="M42" s="22">
        <v>98093</v>
      </c>
      <c r="N42" s="22">
        <v>72926</v>
      </c>
      <c r="O42" s="22">
        <v>47045</v>
      </c>
      <c r="P42" s="22">
        <v>20431</v>
      </c>
      <c r="Q42" s="22">
        <v>0</v>
      </c>
      <c r="R42" s="22">
        <v>361062</v>
      </c>
    </row>
    <row r="43" spans="1:18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43269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43269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1537274</v>
      </c>
      <c r="F45" s="22">
        <v>1277790</v>
      </c>
      <c r="G45" s="22">
        <v>839387</v>
      </c>
      <c r="H45" s="22">
        <v>859633</v>
      </c>
      <c r="I45" s="22">
        <v>880424</v>
      </c>
      <c r="J45" s="22">
        <v>4479718</v>
      </c>
      <c r="K45" s="22">
        <v>9874226</v>
      </c>
      <c r="L45" s="22">
        <v>257341</v>
      </c>
      <c r="M45" s="22">
        <v>220180</v>
      </c>
      <c r="N45" s="22">
        <v>188062</v>
      </c>
      <c r="O45" s="22">
        <v>167815</v>
      </c>
      <c r="P45" s="22">
        <v>147025</v>
      </c>
      <c r="Q45" s="22">
        <v>497292</v>
      </c>
      <c r="R45" s="22">
        <v>1477715</v>
      </c>
    </row>
    <row r="46" spans="1:18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270333</v>
      </c>
      <c r="F46" s="22">
        <v>276943</v>
      </c>
      <c r="G46" s="22">
        <v>283723</v>
      </c>
      <c r="H46" s="22">
        <v>290678</v>
      </c>
      <c r="I46" s="22">
        <v>297814</v>
      </c>
      <c r="J46" s="22">
        <v>4009514</v>
      </c>
      <c r="K46" s="22">
        <v>5429005</v>
      </c>
      <c r="L46" s="22">
        <v>127275</v>
      </c>
      <c r="M46" s="22">
        <v>120665</v>
      </c>
      <c r="N46" s="22">
        <v>113886</v>
      </c>
      <c r="O46" s="22">
        <v>106930</v>
      </c>
      <c r="P46" s="22">
        <v>99795</v>
      </c>
      <c r="Q46" s="22">
        <v>598655</v>
      </c>
      <c r="R46" s="22">
        <v>1167206</v>
      </c>
    </row>
    <row r="47" spans="1:18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5532659</v>
      </c>
      <c r="F47" s="22">
        <v>5706051</v>
      </c>
      <c r="G47" s="22">
        <v>4764207</v>
      </c>
      <c r="H47" s="22">
        <v>4083642</v>
      </c>
      <c r="I47" s="22">
        <v>1018063</v>
      </c>
      <c r="J47" s="22">
        <v>3606951</v>
      </c>
      <c r="K47" s="22">
        <v>24711573</v>
      </c>
      <c r="L47" s="22">
        <v>716156</v>
      </c>
      <c r="M47" s="22">
        <v>540176</v>
      </c>
      <c r="N47" s="22">
        <v>367997</v>
      </c>
      <c r="O47" s="22">
        <v>225983</v>
      </c>
      <c r="P47" s="22">
        <v>124433</v>
      </c>
      <c r="Q47" s="22">
        <v>418900</v>
      </c>
      <c r="R47" s="22">
        <v>2393645</v>
      </c>
    </row>
    <row r="48" spans="1:18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249989</v>
      </c>
      <c r="F48" s="22">
        <v>50712</v>
      </c>
      <c r="G48" s="22">
        <v>53260</v>
      </c>
      <c r="H48" s="22">
        <v>55937</v>
      </c>
      <c r="I48" s="22">
        <v>58748</v>
      </c>
      <c r="J48" s="22">
        <v>589726</v>
      </c>
      <c r="K48" s="22">
        <v>1058372</v>
      </c>
      <c r="L48" s="22">
        <v>45994</v>
      </c>
      <c r="M48" s="22">
        <v>39507</v>
      </c>
      <c r="N48" s="22">
        <v>36958</v>
      </c>
      <c r="O48" s="22">
        <v>34281</v>
      </c>
      <c r="P48" s="22">
        <v>31470</v>
      </c>
      <c r="Q48" s="22">
        <v>132021</v>
      </c>
      <c r="R48" s="22">
        <v>320231</v>
      </c>
    </row>
    <row r="49" spans="1:18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1212827</v>
      </c>
      <c r="F50" s="22">
        <v>1066707</v>
      </c>
      <c r="G50" s="22">
        <v>834133</v>
      </c>
      <c r="H50" s="22">
        <v>675981</v>
      </c>
      <c r="I50" s="22">
        <v>647825</v>
      </c>
      <c r="J50" s="22">
        <v>2789407</v>
      </c>
      <c r="K50" s="22">
        <v>7226880</v>
      </c>
      <c r="L50" s="22">
        <v>251165</v>
      </c>
      <c r="M50" s="22">
        <v>214397</v>
      </c>
      <c r="N50" s="22">
        <v>179330</v>
      </c>
      <c r="O50" s="22">
        <v>149104</v>
      </c>
      <c r="P50" s="22">
        <v>125158</v>
      </c>
      <c r="Q50" s="22">
        <v>715753</v>
      </c>
      <c r="R50" s="22">
        <v>1634907</v>
      </c>
    </row>
    <row r="51" spans="1:18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280872</v>
      </c>
      <c r="F52" s="22">
        <v>288539</v>
      </c>
      <c r="G52" s="22">
        <v>296414</v>
      </c>
      <c r="H52" s="22">
        <v>304504</v>
      </c>
      <c r="I52" s="22">
        <v>312815</v>
      </c>
      <c r="J52" s="22">
        <v>2634972</v>
      </c>
      <c r="K52" s="22">
        <v>4118116</v>
      </c>
      <c r="L52" s="22">
        <v>109752</v>
      </c>
      <c r="M52" s="22">
        <v>102085</v>
      </c>
      <c r="N52" s="22">
        <v>94210</v>
      </c>
      <c r="O52" s="22">
        <v>86119</v>
      </c>
      <c r="P52" s="22">
        <v>77809</v>
      </c>
      <c r="Q52" s="22">
        <v>294705</v>
      </c>
      <c r="R52" s="22">
        <v>764680</v>
      </c>
    </row>
    <row r="53" spans="1:18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3796973</v>
      </c>
      <c r="F53" s="22">
        <v>3927783</v>
      </c>
      <c r="G53" s="22">
        <v>2672808</v>
      </c>
      <c r="H53" s="22">
        <v>2766077</v>
      </c>
      <c r="I53" s="22">
        <v>2862810</v>
      </c>
      <c r="J53" s="22">
        <v>23397594</v>
      </c>
      <c r="K53" s="22">
        <v>39424045</v>
      </c>
      <c r="L53" s="22">
        <v>1377386</v>
      </c>
      <c r="M53" s="22">
        <v>1233327</v>
      </c>
      <c r="N53" s="22">
        <v>1099162</v>
      </c>
      <c r="O53" s="22">
        <v>1005893</v>
      </c>
      <c r="P53" s="22">
        <v>909160</v>
      </c>
      <c r="Q53" s="22">
        <v>3923220</v>
      </c>
      <c r="R53" s="22">
        <v>9548148</v>
      </c>
    </row>
    <row r="54" spans="1:18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405360</v>
      </c>
      <c r="F54" s="22">
        <v>416430</v>
      </c>
      <c r="G54" s="22">
        <v>283805</v>
      </c>
      <c r="H54" s="22">
        <v>147216</v>
      </c>
      <c r="I54" s="22">
        <v>153507</v>
      </c>
      <c r="J54" s="22">
        <v>48155</v>
      </c>
      <c r="K54" s="22">
        <v>1454473</v>
      </c>
      <c r="L54" s="22">
        <v>42971</v>
      </c>
      <c r="M54" s="22">
        <v>31901</v>
      </c>
      <c r="N54" s="22">
        <v>20482</v>
      </c>
      <c r="O54" s="22">
        <v>13028</v>
      </c>
      <c r="P54" s="22">
        <v>6737</v>
      </c>
      <c r="Q54" s="22">
        <v>1393</v>
      </c>
      <c r="R54" s="22">
        <v>116512</v>
      </c>
    </row>
    <row r="55" spans="1:18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788359</v>
      </c>
      <c r="F55" s="22">
        <v>6298248</v>
      </c>
      <c r="G55" s="22">
        <v>559172</v>
      </c>
      <c r="H55" s="22">
        <v>460767</v>
      </c>
      <c r="I55" s="22">
        <v>476411</v>
      </c>
      <c r="J55" s="22">
        <v>9962059</v>
      </c>
      <c r="K55" s="22">
        <v>18545016</v>
      </c>
      <c r="L55" s="22">
        <v>639815</v>
      </c>
      <c r="M55" s="22">
        <v>3438188</v>
      </c>
      <c r="N55" s="22">
        <v>373602</v>
      </c>
      <c r="O55" s="22">
        <v>351806</v>
      </c>
      <c r="P55" s="22">
        <v>336161</v>
      </c>
      <c r="Q55" s="22">
        <v>3345793</v>
      </c>
      <c r="R55" s="22">
        <v>8485365</v>
      </c>
    </row>
    <row r="56" spans="1:18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1174383</v>
      </c>
      <c r="F57" s="22">
        <v>766361</v>
      </c>
      <c r="G57" s="22">
        <v>792350</v>
      </c>
      <c r="H57" s="22">
        <v>819403</v>
      </c>
      <c r="I57" s="22">
        <v>492133</v>
      </c>
      <c r="J57" s="22">
        <v>4678374</v>
      </c>
      <c r="K57" s="22">
        <v>8723004</v>
      </c>
      <c r="L57" s="22">
        <v>226903</v>
      </c>
      <c r="M57" s="22">
        <v>190459</v>
      </c>
      <c r="N57" s="22">
        <v>164469</v>
      </c>
      <c r="O57" s="22">
        <v>137416</v>
      </c>
      <c r="P57" s="22">
        <v>110227</v>
      </c>
      <c r="Q57" s="22">
        <v>582319</v>
      </c>
      <c r="R57" s="22">
        <v>1411793</v>
      </c>
    </row>
    <row r="58" spans="1:18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110774</v>
      </c>
      <c r="F58" s="22">
        <v>115337</v>
      </c>
      <c r="G58" s="22">
        <v>120098</v>
      </c>
      <c r="H58" s="22">
        <v>125064</v>
      </c>
      <c r="I58" s="22">
        <v>130155</v>
      </c>
      <c r="J58" s="22">
        <v>2274551</v>
      </c>
      <c r="K58" s="22">
        <v>2875979</v>
      </c>
      <c r="L58" s="22">
        <v>127661</v>
      </c>
      <c r="M58" s="22">
        <v>123097</v>
      </c>
      <c r="N58" s="22">
        <v>118336</v>
      </c>
      <c r="O58" s="22">
        <v>113370</v>
      </c>
      <c r="P58" s="22">
        <v>108190</v>
      </c>
      <c r="Q58" s="22">
        <v>996010</v>
      </c>
      <c r="R58" s="22">
        <v>1586664</v>
      </c>
    </row>
    <row r="59" spans="1:18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1456867</v>
      </c>
      <c r="F59" s="22">
        <v>1416317</v>
      </c>
      <c r="G59" s="22">
        <v>1461204</v>
      </c>
      <c r="H59" s="22">
        <v>1385154</v>
      </c>
      <c r="I59" s="22">
        <v>1035503</v>
      </c>
      <c r="J59" s="22">
        <v>9877134</v>
      </c>
      <c r="K59" s="22">
        <v>16632179</v>
      </c>
      <c r="L59" s="22">
        <v>672161</v>
      </c>
      <c r="M59" s="22">
        <v>626523</v>
      </c>
      <c r="N59" s="22">
        <v>581637</v>
      </c>
      <c r="O59" s="22">
        <v>536047</v>
      </c>
      <c r="P59" s="22">
        <v>494559</v>
      </c>
      <c r="Q59" s="22">
        <v>6189332</v>
      </c>
      <c r="R59" s="22">
        <v>9100259</v>
      </c>
    </row>
    <row r="60" spans="1:18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1384954</v>
      </c>
      <c r="F60" s="22">
        <v>100000</v>
      </c>
      <c r="G60" s="22">
        <v>100000</v>
      </c>
      <c r="H60" s="22">
        <v>100000</v>
      </c>
      <c r="I60" s="22">
        <v>100000</v>
      </c>
      <c r="J60" s="22">
        <v>250000</v>
      </c>
      <c r="K60" s="22">
        <v>2034954</v>
      </c>
      <c r="L60" s="22">
        <v>48201</v>
      </c>
      <c r="M60" s="22">
        <v>25008</v>
      </c>
      <c r="N60" s="22">
        <v>21008</v>
      </c>
      <c r="O60" s="22">
        <v>17022</v>
      </c>
      <c r="P60" s="22">
        <v>12994</v>
      </c>
      <c r="Q60" s="22">
        <v>15024</v>
      </c>
      <c r="R60" s="22">
        <v>139257</v>
      </c>
    </row>
    <row r="61" spans="1:18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1511023</v>
      </c>
      <c r="F61" s="22">
        <v>1568763</v>
      </c>
      <c r="G61" s="22">
        <v>1629060</v>
      </c>
      <c r="H61" s="22">
        <v>1691715</v>
      </c>
      <c r="I61" s="22">
        <v>1756934</v>
      </c>
      <c r="J61" s="22">
        <v>30828125</v>
      </c>
      <c r="K61" s="22">
        <v>38985620</v>
      </c>
      <c r="L61" s="22">
        <v>1519395</v>
      </c>
      <c r="M61" s="22">
        <v>1461555</v>
      </c>
      <c r="N61" s="22">
        <v>1401358</v>
      </c>
      <c r="O61" s="22">
        <v>1338703</v>
      </c>
      <c r="P61" s="22">
        <v>1273484</v>
      </c>
      <c r="Q61" s="22">
        <v>20166957</v>
      </c>
      <c r="R61" s="22">
        <v>27161452</v>
      </c>
    </row>
    <row r="62" spans="1:18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6665617</v>
      </c>
      <c r="F63" s="22">
        <v>3917250</v>
      </c>
      <c r="G63" s="22">
        <v>2660542</v>
      </c>
      <c r="H63" s="22">
        <v>2731466</v>
      </c>
      <c r="I63" s="22">
        <v>2804507</v>
      </c>
      <c r="J63" s="22">
        <v>26208736</v>
      </c>
      <c r="K63" s="22">
        <v>44988118</v>
      </c>
      <c r="L63" s="22">
        <v>1020189</v>
      </c>
      <c r="M63" s="22">
        <v>928593</v>
      </c>
      <c r="N63" s="22">
        <v>835389</v>
      </c>
      <c r="O63" s="22">
        <v>772873</v>
      </c>
      <c r="P63" s="22">
        <v>708646</v>
      </c>
      <c r="Q63" s="22">
        <v>5209802</v>
      </c>
      <c r="R63" s="22">
        <v>9475492</v>
      </c>
    </row>
    <row r="64" spans="1:18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272864</v>
      </c>
      <c r="F65" s="22">
        <v>280951</v>
      </c>
      <c r="G65" s="22">
        <v>289278</v>
      </c>
      <c r="H65" s="22">
        <v>311257</v>
      </c>
      <c r="I65" s="22">
        <v>333490</v>
      </c>
      <c r="J65" s="22">
        <v>1497599</v>
      </c>
      <c r="K65" s="22">
        <v>2985439</v>
      </c>
      <c r="L65" s="22">
        <v>80543</v>
      </c>
      <c r="M65" s="22">
        <v>72457</v>
      </c>
      <c r="N65" s="22">
        <v>64130</v>
      </c>
      <c r="O65" s="22">
        <v>67993</v>
      </c>
      <c r="P65" s="22">
        <v>46314</v>
      </c>
      <c r="Q65" s="22">
        <v>418290</v>
      </c>
      <c r="R65" s="22">
        <v>749727</v>
      </c>
    </row>
    <row r="66" spans="1:18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3099051</v>
      </c>
      <c r="F69" s="22">
        <v>3241137</v>
      </c>
      <c r="G69" s="22">
        <v>3389786</v>
      </c>
      <c r="H69" s="22">
        <v>3545306</v>
      </c>
      <c r="I69" s="22">
        <v>2089771</v>
      </c>
      <c r="J69" s="22">
        <v>5740047</v>
      </c>
      <c r="K69" s="22">
        <v>21105098</v>
      </c>
      <c r="L69" s="22">
        <v>904361</v>
      </c>
      <c r="M69" s="22">
        <v>762275</v>
      </c>
      <c r="N69" s="22">
        <v>613626</v>
      </c>
      <c r="O69" s="22">
        <v>458106</v>
      </c>
      <c r="P69" s="22">
        <v>315258</v>
      </c>
      <c r="Q69" s="22">
        <v>707121</v>
      </c>
      <c r="R69" s="22">
        <v>3760747</v>
      </c>
    </row>
    <row r="70" spans="1:18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4544733</v>
      </c>
      <c r="F70" s="22">
        <v>3208875</v>
      </c>
      <c r="G70" s="22">
        <v>3225016</v>
      </c>
      <c r="H70" s="22">
        <v>3241718</v>
      </c>
      <c r="I70" s="22">
        <v>3259001</v>
      </c>
      <c r="J70" s="22">
        <v>32616649</v>
      </c>
      <c r="K70" s="22">
        <v>50095992</v>
      </c>
      <c r="L70" s="22">
        <v>2127254</v>
      </c>
      <c r="M70" s="22">
        <v>1930034</v>
      </c>
      <c r="N70" s="22">
        <v>1792759</v>
      </c>
      <c r="O70" s="22">
        <v>1654924</v>
      </c>
      <c r="P70" s="22">
        <v>1516507</v>
      </c>
      <c r="Q70" s="22">
        <v>9779339</v>
      </c>
      <c r="R70" s="22">
        <v>18800817</v>
      </c>
    </row>
    <row r="71" spans="1:18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264918</v>
      </c>
      <c r="F73" s="22">
        <v>270140</v>
      </c>
      <c r="G73" s="22">
        <v>111116</v>
      </c>
      <c r="H73" s="22">
        <v>0</v>
      </c>
      <c r="I73" s="22">
        <v>0</v>
      </c>
      <c r="J73" s="22">
        <v>0</v>
      </c>
      <c r="K73" s="22">
        <v>646174</v>
      </c>
      <c r="L73" s="22">
        <v>16160</v>
      </c>
      <c r="M73" s="22">
        <v>11269</v>
      </c>
      <c r="N73" s="22">
        <v>1265</v>
      </c>
      <c r="O73" s="22">
        <v>0</v>
      </c>
      <c r="P73" s="22">
        <v>0</v>
      </c>
      <c r="Q73" s="22">
        <v>0</v>
      </c>
      <c r="R73" s="22">
        <v>28694</v>
      </c>
    </row>
    <row r="74" spans="1:18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802214</v>
      </c>
      <c r="F75" s="22">
        <v>831177</v>
      </c>
      <c r="G75" s="22">
        <v>861205</v>
      </c>
      <c r="H75" s="22">
        <v>892339</v>
      </c>
      <c r="I75" s="22">
        <v>205345</v>
      </c>
      <c r="J75" s="22">
        <v>1924924</v>
      </c>
      <c r="K75" s="22">
        <v>5517204</v>
      </c>
      <c r="L75" s="22">
        <v>181891</v>
      </c>
      <c r="M75" s="22">
        <v>152928</v>
      </c>
      <c r="N75" s="22">
        <v>122900</v>
      </c>
      <c r="O75" s="22">
        <v>91766</v>
      </c>
      <c r="P75" s="22">
        <v>65877</v>
      </c>
      <c r="Q75" s="22">
        <v>396331</v>
      </c>
      <c r="R75" s="22">
        <v>1011693</v>
      </c>
    </row>
    <row r="76" spans="1:18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347681</v>
      </c>
      <c r="F76" s="22">
        <v>216313</v>
      </c>
      <c r="G76" s="22">
        <v>130265</v>
      </c>
      <c r="H76" s="22">
        <v>114402</v>
      </c>
      <c r="I76" s="22">
        <v>117045</v>
      </c>
      <c r="J76" s="22">
        <v>1634392</v>
      </c>
      <c r="K76" s="22">
        <v>2560098</v>
      </c>
      <c r="L76" s="22">
        <v>66728</v>
      </c>
      <c r="M76" s="22">
        <v>61860</v>
      </c>
      <c r="N76" s="22">
        <v>58082</v>
      </c>
      <c r="O76" s="22">
        <v>42205</v>
      </c>
      <c r="P76" s="22">
        <v>39562</v>
      </c>
      <c r="Q76" s="22">
        <v>244896</v>
      </c>
      <c r="R76" s="22">
        <v>513333</v>
      </c>
    </row>
    <row r="77" spans="1:18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1204581</v>
      </c>
      <c r="F77" s="22">
        <v>1249791</v>
      </c>
      <c r="G77" s="22">
        <v>1296760</v>
      </c>
      <c r="H77" s="22">
        <v>398499</v>
      </c>
      <c r="I77" s="22">
        <v>409199</v>
      </c>
      <c r="J77" s="22">
        <v>5167891</v>
      </c>
      <c r="K77" s="22">
        <v>9726721</v>
      </c>
      <c r="L77" s="22">
        <v>287017</v>
      </c>
      <c r="M77" s="22">
        <v>241807</v>
      </c>
      <c r="N77" s="22">
        <v>194837</v>
      </c>
      <c r="O77" s="22">
        <v>155833</v>
      </c>
      <c r="P77" s="22">
        <v>145133</v>
      </c>
      <c r="Q77" s="22">
        <v>808361</v>
      </c>
      <c r="R77" s="22">
        <v>1832988</v>
      </c>
    </row>
    <row r="78" spans="1:18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2980617</v>
      </c>
      <c r="F78" s="22">
        <v>2661976</v>
      </c>
      <c r="G78" s="22">
        <v>2734678</v>
      </c>
      <c r="H78" s="22">
        <v>2742605</v>
      </c>
      <c r="I78" s="22">
        <v>2601841</v>
      </c>
      <c r="J78" s="22">
        <v>21982567</v>
      </c>
      <c r="K78" s="22">
        <v>35704284</v>
      </c>
      <c r="L78" s="22">
        <v>1237105</v>
      </c>
      <c r="M78" s="22">
        <v>1139330</v>
      </c>
      <c r="N78" s="22">
        <v>1048202</v>
      </c>
      <c r="O78" s="22">
        <v>953684</v>
      </c>
      <c r="P78" s="22">
        <v>860583</v>
      </c>
      <c r="Q78" s="22">
        <v>3157889</v>
      </c>
      <c r="R78" s="22">
        <v>8396793</v>
      </c>
    </row>
    <row r="79" spans="1:18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61519</v>
      </c>
      <c r="F79" s="22">
        <v>65133</v>
      </c>
      <c r="G79" s="22">
        <v>68959</v>
      </c>
      <c r="H79" s="22">
        <v>73010</v>
      </c>
      <c r="I79" s="22">
        <v>0</v>
      </c>
      <c r="J79" s="22">
        <v>0</v>
      </c>
      <c r="K79" s="22">
        <v>268621</v>
      </c>
      <c r="L79" s="22">
        <v>15781</v>
      </c>
      <c r="M79" s="22">
        <v>12167</v>
      </c>
      <c r="N79" s="22">
        <v>8341</v>
      </c>
      <c r="O79" s="22">
        <v>4289</v>
      </c>
      <c r="P79" s="22">
        <v>0</v>
      </c>
      <c r="Q79" s="22">
        <v>0</v>
      </c>
      <c r="R79" s="22">
        <v>40578</v>
      </c>
    </row>
    <row r="80" spans="1:18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49734</v>
      </c>
      <c r="F81" s="22">
        <v>29356</v>
      </c>
      <c r="G81" s="22">
        <v>7716</v>
      </c>
      <c r="H81" s="22">
        <v>7927</v>
      </c>
      <c r="I81" s="22">
        <v>8144</v>
      </c>
      <c r="J81" s="22">
        <v>53765</v>
      </c>
      <c r="K81" s="22">
        <v>156642</v>
      </c>
      <c r="L81" s="22">
        <v>4596</v>
      </c>
      <c r="M81" s="22">
        <v>2695</v>
      </c>
      <c r="N81" s="22">
        <v>2056</v>
      </c>
      <c r="O81" s="22">
        <v>1845</v>
      </c>
      <c r="P81" s="22">
        <v>1628</v>
      </c>
      <c r="Q81" s="22">
        <v>6494</v>
      </c>
      <c r="R81" s="22">
        <v>19314</v>
      </c>
    </row>
    <row r="82" spans="1:18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476324</v>
      </c>
      <c r="F82" s="22">
        <v>402279</v>
      </c>
      <c r="G82" s="22">
        <v>318173</v>
      </c>
      <c r="H82" s="22">
        <v>326292</v>
      </c>
      <c r="I82" s="22">
        <v>334619</v>
      </c>
      <c r="J82" s="22">
        <v>1786421</v>
      </c>
      <c r="K82" s="22">
        <v>3644108</v>
      </c>
      <c r="L82" s="22">
        <v>87825</v>
      </c>
      <c r="M82" s="22">
        <v>76992</v>
      </c>
      <c r="N82" s="22">
        <v>68303</v>
      </c>
      <c r="O82" s="22">
        <v>60183</v>
      </c>
      <c r="P82" s="22">
        <v>51857</v>
      </c>
      <c r="Q82" s="22">
        <v>204881</v>
      </c>
      <c r="R82" s="22">
        <v>550041</v>
      </c>
    </row>
    <row r="83" spans="1:18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140779</v>
      </c>
      <c r="F83" s="22">
        <v>144318</v>
      </c>
      <c r="G83" s="22">
        <v>147946</v>
      </c>
      <c r="H83" s="22">
        <v>151664</v>
      </c>
      <c r="I83" s="22">
        <v>155477</v>
      </c>
      <c r="J83" s="22">
        <v>240573</v>
      </c>
      <c r="K83" s="22">
        <v>980757</v>
      </c>
      <c r="L83" s="22">
        <v>23626</v>
      </c>
      <c r="M83" s="22">
        <v>20087</v>
      </c>
      <c r="N83" s="22">
        <v>16459</v>
      </c>
      <c r="O83" s="22">
        <v>12741</v>
      </c>
      <c r="P83" s="22">
        <v>8928</v>
      </c>
      <c r="Q83" s="22">
        <v>6034</v>
      </c>
      <c r="R83" s="22">
        <v>87875</v>
      </c>
    </row>
    <row r="84" spans="1:18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</row>
    <row r="86" spans="1:18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1008876</v>
      </c>
      <c r="F86" s="22">
        <v>976932</v>
      </c>
      <c r="G86" s="22">
        <v>691786</v>
      </c>
      <c r="H86" s="22">
        <v>721468</v>
      </c>
      <c r="I86" s="22">
        <v>384558</v>
      </c>
      <c r="J86" s="22">
        <v>2919161</v>
      </c>
      <c r="K86" s="22">
        <v>6702781</v>
      </c>
      <c r="L86" s="22">
        <v>227201</v>
      </c>
      <c r="M86" s="22">
        <v>195773</v>
      </c>
      <c r="N86" s="22">
        <v>164896</v>
      </c>
      <c r="O86" s="22">
        <v>135215</v>
      </c>
      <c r="P86" s="22">
        <v>108903</v>
      </c>
      <c r="Q86" s="22">
        <v>273512</v>
      </c>
      <c r="R86" s="22">
        <v>1105500</v>
      </c>
    </row>
    <row r="87" spans="1:18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466696</v>
      </c>
      <c r="F87" s="22">
        <v>486957</v>
      </c>
      <c r="G87" s="22">
        <v>508111</v>
      </c>
      <c r="H87" s="22">
        <v>530197</v>
      </c>
      <c r="I87" s="22">
        <v>553256</v>
      </c>
      <c r="J87" s="22">
        <v>6482211</v>
      </c>
      <c r="K87" s="22">
        <v>9027428</v>
      </c>
      <c r="L87" s="22">
        <v>382539</v>
      </c>
      <c r="M87" s="22">
        <v>362278</v>
      </c>
      <c r="N87" s="22">
        <v>341124</v>
      </c>
      <c r="O87" s="22">
        <v>319038</v>
      </c>
      <c r="P87" s="22">
        <v>295979</v>
      </c>
      <c r="Q87" s="22">
        <v>2095021</v>
      </c>
      <c r="R87" s="22">
        <v>3795979</v>
      </c>
    </row>
    <row r="88" spans="1:18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508056</v>
      </c>
      <c r="F88" s="22">
        <v>520292</v>
      </c>
      <c r="G88" s="22">
        <v>524914</v>
      </c>
      <c r="H88" s="22">
        <v>333351</v>
      </c>
      <c r="I88" s="22">
        <v>200769</v>
      </c>
      <c r="J88" s="22">
        <v>120859</v>
      </c>
      <c r="K88" s="22">
        <v>2208241</v>
      </c>
      <c r="L88" s="22">
        <v>49036</v>
      </c>
      <c r="M88" s="22">
        <v>36800</v>
      </c>
      <c r="N88" s="22">
        <v>24345</v>
      </c>
      <c r="O88" s="22">
        <v>13174</v>
      </c>
      <c r="P88" s="22">
        <v>5763</v>
      </c>
      <c r="Q88" s="22">
        <v>5008</v>
      </c>
      <c r="R88" s="22">
        <v>134126</v>
      </c>
    </row>
    <row r="89" spans="1:18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132200</v>
      </c>
      <c r="F89" s="22">
        <v>66660</v>
      </c>
      <c r="G89" s="22">
        <v>0</v>
      </c>
      <c r="H89" s="22">
        <v>0</v>
      </c>
      <c r="I89" s="22">
        <v>0</v>
      </c>
      <c r="J89" s="22">
        <v>0</v>
      </c>
      <c r="K89" s="22">
        <v>198860</v>
      </c>
      <c r="L89" s="22">
        <v>1875</v>
      </c>
      <c r="M89" s="22">
        <v>377</v>
      </c>
      <c r="N89" s="22">
        <v>0</v>
      </c>
      <c r="O89" s="22">
        <v>0</v>
      </c>
      <c r="P89" s="22">
        <v>0</v>
      </c>
      <c r="Q89" s="22">
        <v>0</v>
      </c>
      <c r="R89" s="22">
        <v>2252</v>
      </c>
    </row>
    <row r="90" spans="1:18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944478</v>
      </c>
      <c r="F90" s="22">
        <v>966529</v>
      </c>
      <c r="G90" s="22">
        <v>989352</v>
      </c>
      <c r="H90" s="22">
        <v>1012979</v>
      </c>
      <c r="I90" s="22">
        <v>1037441</v>
      </c>
      <c r="J90" s="22">
        <v>3602634</v>
      </c>
      <c r="K90" s="22">
        <v>8553413</v>
      </c>
      <c r="L90" s="22">
        <v>320295</v>
      </c>
      <c r="M90" s="22">
        <v>286687</v>
      </c>
      <c r="N90" s="22">
        <v>252307</v>
      </c>
      <c r="O90" s="22">
        <v>217123</v>
      </c>
      <c r="P90" s="22">
        <v>181104</v>
      </c>
      <c r="Q90" s="22">
        <v>522867</v>
      </c>
      <c r="R90" s="22">
        <v>1780383</v>
      </c>
    </row>
    <row r="91" spans="1:18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244593</v>
      </c>
      <c r="F91" s="22">
        <v>255804</v>
      </c>
      <c r="G91" s="22">
        <v>97558</v>
      </c>
      <c r="H91" s="22">
        <v>102326</v>
      </c>
      <c r="I91" s="22">
        <v>107327</v>
      </c>
      <c r="J91" s="22">
        <v>359333</v>
      </c>
      <c r="K91" s="22">
        <v>1166941</v>
      </c>
      <c r="L91" s="22">
        <v>52667</v>
      </c>
      <c r="M91" s="22">
        <v>41456</v>
      </c>
      <c r="N91" s="22">
        <v>31565</v>
      </c>
      <c r="O91" s="22">
        <v>26797</v>
      </c>
      <c r="P91" s="22">
        <v>21796</v>
      </c>
      <c r="Q91" s="22">
        <v>36125</v>
      </c>
      <c r="R91" s="22">
        <v>210406</v>
      </c>
    </row>
    <row r="92" spans="1:18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436414</v>
      </c>
      <c r="F92" s="22">
        <v>451491</v>
      </c>
      <c r="G92" s="22">
        <v>467113</v>
      </c>
      <c r="H92" s="22">
        <v>430249</v>
      </c>
      <c r="I92" s="22">
        <v>445629</v>
      </c>
      <c r="J92" s="22">
        <v>4248503</v>
      </c>
      <c r="K92" s="22">
        <v>6479399</v>
      </c>
      <c r="L92" s="22">
        <v>213283</v>
      </c>
      <c r="M92" s="22">
        <v>198207</v>
      </c>
      <c r="N92" s="22">
        <v>182583</v>
      </c>
      <c r="O92" s="22">
        <v>166737</v>
      </c>
      <c r="P92" s="22">
        <v>151357</v>
      </c>
      <c r="Q92" s="22">
        <v>784507</v>
      </c>
      <c r="R92" s="22">
        <v>1696674</v>
      </c>
    </row>
    <row r="93" spans="1:18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509762</v>
      </c>
      <c r="F93" s="22">
        <v>524311</v>
      </c>
      <c r="G93" s="22">
        <v>539306</v>
      </c>
      <c r="H93" s="22">
        <v>554743</v>
      </c>
      <c r="I93" s="22">
        <v>570665</v>
      </c>
      <c r="J93" s="22">
        <v>11764165</v>
      </c>
      <c r="K93" s="22">
        <v>14462952</v>
      </c>
      <c r="L93" s="22">
        <v>433323</v>
      </c>
      <c r="M93" s="22">
        <v>418775</v>
      </c>
      <c r="N93" s="22">
        <v>403780</v>
      </c>
      <c r="O93" s="22">
        <v>388342</v>
      </c>
      <c r="P93" s="22">
        <v>372421</v>
      </c>
      <c r="Q93" s="22">
        <v>3696907</v>
      </c>
      <c r="R93" s="22">
        <v>5713548</v>
      </c>
    </row>
    <row r="94" spans="1:18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174776</v>
      </c>
      <c r="F94" s="22">
        <v>180330</v>
      </c>
      <c r="G94" s="22">
        <v>186061</v>
      </c>
      <c r="H94" s="22">
        <v>191974</v>
      </c>
      <c r="I94" s="22">
        <v>198074</v>
      </c>
      <c r="J94" s="22">
        <v>2784604</v>
      </c>
      <c r="K94" s="22">
        <v>3715819</v>
      </c>
      <c r="L94" s="22">
        <v>115793</v>
      </c>
      <c r="M94" s="22">
        <v>110239</v>
      </c>
      <c r="N94" s="22">
        <v>104508</v>
      </c>
      <c r="O94" s="22">
        <v>98595</v>
      </c>
      <c r="P94" s="22">
        <v>92495</v>
      </c>
      <c r="Q94" s="22">
        <v>556940</v>
      </c>
      <c r="R94" s="22">
        <v>1078570</v>
      </c>
    </row>
    <row r="95" spans="1:18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592663</v>
      </c>
      <c r="F97" s="22">
        <v>592733</v>
      </c>
      <c r="G97" s="22">
        <v>564727</v>
      </c>
      <c r="H97" s="22">
        <v>561261</v>
      </c>
      <c r="I97" s="22">
        <v>561260</v>
      </c>
      <c r="J97" s="22">
        <v>3284566</v>
      </c>
      <c r="K97" s="22">
        <v>6157210</v>
      </c>
      <c r="L97" s="22">
        <v>228547</v>
      </c>
      <c r="M97" s="22">
        <v>214745</v>
      </c>
      <c r="N97" s="22">
        <v>200386</v>
      </c>
      <c r="O97" s="22">
        <v>183505</v>
      </c>
      <c r="P97" s="22">
        <v>169577</v>
      </c>
      <c r="Q97" s="22">
        <v>1147157</v>
      </c>
      <c r="R97" s="22">
        <v>2143917</v>
      </c>
    </row>
    <row r="98" spans="1:18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</row>
    <row r="99" spans="1:18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677043</v>
      </c>
      <c r="F99" s="22">
        <v>1057763</v>
      </c>
      <c r="G99" s="22">
        <v>1088484</v>
      </c>
      <c r="H99" s="22">
        <v>1120113</v>
      </c>
      <c r="I99" s="22">
        <v>1152677</v>
      </c>
      <c r="J99" s="22">
        <v>13032749</v>
      </c>
      <c r="K99" s="22">
        <v>18128829</v>
      </c>
      <c r="L99" s="22">
        <v>495095</v>
      </c>
      <c r="M99" s="22">
        <v>473540</v>
      </c>
      <c r="N99" s="22">
        <v>442820</v>
      </c>
      <c r="O99" s="22">
        <v>411191</v>
      </c>
      <c r="P99" s="22">
        <v>378626</v>
      </c>
      <c r="Q99" s="22">
        <v>2091012</v>
      </c>
      <c r="R99" s="22">
        <v>4292284</v>
      </c>
    </row>
    <row r="100" spans="1:18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168354</v>
      </c>
      <c r="F100" s="22">
        <v>172941</v>
      </c>
      <c r="G100" s="22">
        <v>177676</v>
      </c>
      <c r="H100" s="22">
        <v>182565</v>
      </c>
      <c r="I100" s="22">
        <v>187614</v>
      </c>
      <c r="J100" s="22">
        <v>816649</v>
      </c>
      <c r="K100" s="22">
        <v>1705799</v>
      </c>
      <c r="L100" s="22">
        <v>58413</v>
      </c>
      <c r="M100" s="22">
        <v>53826</v>
      </c>
      <c r="N100" s="22">
        <v>49091</v>
      </c>
      <c r="O100" s="22">
        <v>44202</v>
      </c>
      <c r="P100" s="22">
        <v>39153</v>
      </c>
      <c r="Q100" s="22">
        <v>378454</v>
      </c>
      <c r="R100" s="22">
        <v>623139</v>
      </c>
    </row>
    <row r="101" spans="1:18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1041995</v>
      </c>
      <c r="F101" s="22">
        <v>1075404</v>
      </c>
      <c r="G101" s="22">
        <v>1109897</v>
      </c>
      <c r="H101" s="22">
        <v>1145509</v>
      </c>
      <c r="I101" s="22">
        <v>1182275</v>
      </c>
      <c r="J101" s="22">
        <v>5715909</v>
      </c>
      <c r="K101" s="22">
        <v>11270989</v>
      </c>
      <c r="L101" s="22">
        <v>349854</v>
      </c>
      <c r="M101" s="22">
        <v>316444</v>
      </c>
      <c r="N101" s="22">
        <v>281951</v>
      </c>
      <c r="O101" s="22">
        <v>246340</v>
      </c>
      <c r="P101" s="22">
        <v>209574</v>
      </c>
      <c r="Q101" s="22">
        <v>527142</v>
      </c>
      <c r="R101" s="22">
        <v>1931305</v>
      </c>
    </row>
    <row r="102" spans="1:18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297275</v>
      </c>
      <c r="F102" s="22">
        <v>299312</v>
      </c>
      <c r="G102" s="22">
        <v>299701</v>
      </c>
      <c r="H102" s="22">
        <v>291339</v>
      </c>
      <c r="I102" s="22">
        <v>298366</v>
      </c>
      <c r="J102" s="22">
        <v>1116647</v>
      </c>
      <c r="K102" s="22">
        <v>2602640</v>
      </c>
      <c r="L102" s="22">
        <v>86357</v>
      </c>
      <c r="M102" s="22">
        <v>77574</v>
      </c>
      <c r="N102" s="22">
        <v>68580</v>
      </c>
      <c r="O102" s="22">
        <v>59544</v>
      </c>
      <c r="P102" s="22">
        <v>50867</v>
      </c>
      <c r="Q102" s="22">
        <v>71792</v>
      </c>
      <c r="R102" s="22">
        <v>414714</v>
      </c>
    </row>
    <row r="103" spans="1:18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52956</v>
      </c>
      <c r="F103" s="22">
        <v>55238</v>
      </c>
      <c r="G103" s="22">
        <v>57620</v>
      </c>
      <c r="H103" s="22">
        <v>60104</v>
      </c>
      <c r="I103" s="22">
        <v>62697</v>
      </c>
      <c r="J103" s="22">
        <v>28038</v>
      </c>
      <c r="K103" s="22">
        <v>316653</v>
      </c>
      <c r="L103" s="22">
        <v>12834</v>
      </c>
      <c r="M103" s="22">
        <v>10552</v>
      </c>
      <c r="N103" s="22">
        <v>8170</v>
      </c>
      <c r="O103" s="22">
        <v>5685</v>
      </c>
      <c r="P103" s="22">
        <v>3093</v>
      </c>
      <c r="Q103" s="22">
        <v>810</v>
      </c>
      <c r="R103" s="22">
        <v>41144</v>
      </c>
    </row>
    <row r="104" spans="1:18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56332</v>
      </c>
      <c r="F104" s="22">
        <v>58114</v>
      </c>
      <c r="G104" s="22">
        <v>59953</v>
      </c>
      <c r="H104" s="22">
        <v>61850</v>
      </c>
      <c r="I104" s="22">
        <v>63808</v>
      </c>
      <c r="J104" s="22">
        <v>841984</v>
      </c>
      <c r="K104" s="22">
        <v>1142041</v>
      </c>
      <c r="L104" s="22">
        <v>37042</v>
      </c>
      <c r="M104" s="22">
        <v>35260</v>
      </c>
      <c r="N104" s="22">
        <v>33421</v>
      </c>
      <c r="O104" s="22">
        <v>31523</v>
      </c>
      <c r="P104" s="22">
        <v>29566</v>
      </c>
      <c r="Q104" s="22">
        <v>240908</v>
      </c>
      <c r="R104" s="22">
        <v>407720</v>
      </c>
    </row>
    <row r="105" spans="1:18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275381</v>
      </c>
      <c r="F105" s="22">
        <v>284288</v>
      </c>
      <c r="G105" s="22">
        <v>235671</v>
      </c>
      <c r="H105" s="22">
        <v>242653</v>
      </c>
      <c r="I105" s="22">
        <v>249855</v>
      </c>
      <c r="J105" s="22">
        <v>2064062</v>
      </c>
      <c r="K105" s="22">
        <v>3351910</v>
      </c>
      <c r="L105" s="22">
        <v>90452</v>
      </c>
      <c r="M105" s="22">
        <v>81548</v>
      </c>
      <c r="N105" s="22">
        <v>72958</v>
      </c>
      <c r="O105" s="22">
        <v>65978</v>
      </c>
      <c r="P105" s="22">
        <v>58708</v>
      </c>
      <c r="Q105" s="22">
        <v>264417</v>
      </c>
      <c r="R105" s="22">
        <v>634061</v>
      </c>
    </row>
    <row r="106" spans="1:18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3669944</v>
      </c>
      <c r="F106" s="22">
        <v>3785109</v>
      </c>
      <c r="G106" s="22">
        <v>3904281</v>
      </c>
      <c r="H106" s="22">
        <v>3915220</v>
      </c>
      <c r="I106" s="22">
        <v>4033804</v>
      </c>
      <c r="J106" s="22">
        <v>41556281</v>
      </c>
      <c r="K106" s="22">
        <v>60864639</v>
      </c>
      <c r="L106" s="22">
        <v>2118217</v>
      </c>
      <c r="M106" s="22">
        <v>2031634</v>
      </c>
      <c r="N106" s="22">
        <v>1901513</v>
      </c>
      <c r="O106" s="22">
        <v>1768270</v>
      </c>
      <c r="P106" s="22">
        <v>1631746</v>
      </c>
      <c r="Q106" s="22">
        <v>10593934</v>
      </c>
      <c r="R106" s="22">
        <v>20045314</v>
      </c>
    </row>
    <row r="107" spans="1:18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174871</v>
      </c>
      <c r="F107" s="22">
        <v>180909</v>
      </c>
      <c r="G107" s="22">
        <v>187158</v>
      </c>
      <c r="H107" s="22">
        <v>193626</v>
      </c>
      <c r="I107" s="22">
        <v>200320</v>
      </c>
      <c r="J107" s="22">
        <v>1177928</v>
      </c>
      <c r="K107" s="22">
        <v>2114812</v>
      </c>
      <c r="L107" s="22">
        <v>69791</v>
      </c>
      <c r="M107" s="22">
        <v>63753</v>
      </c>
      <c r="N107" s="22">
        <v>57504</v>
      </c>
      <c r="O107" s="22">
        <v>51036</v>
      </c>
      <c r="P107" s="22">
        <v>44342</v>
      </c>
      <c r="Q107" s="22">
        <v>114178</v>
      </c>
      <c r="R107" s="22">
        <v>400604</v>
      </c>
    </row>
    <row r="108" spans="1:18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513989</v>
      </c>
      <c r="F108" s="22">
        <v>447596</v>
      </c>
      <c r="G108" s="22">
        <v>329216</v>
      </c>
      <c r="H108" s="22">
        <v>275978</v>
      </c>
      <c r="I108" s="22">
        <v>159360</v>
      </c>
      <c r="J108" s="22">
        <v>859271</v>
      </c>
      <c r="K108" s="22">
        <v>2585410</v>
      </c>
      <c r="L108" s="22">
        <v>105372</v>
      </c>
      <c r="M108" s="22">
        <v>73207</v>
      </c>
      <c r="N108" s="22">
        <v>47619</v>
      </c>
      <c r="O108" s="22">
        <v>41516</v>
      </c>
      <c r="P108" s="22">
        <v>25063</v>
      </c>
      <c r="Q108" s="22">
        <v>69703</v>
      </c>
      <c r="R108" s="22">
        <v>362480</v>
      </c>
    </row>
    <row r="109" spans="1:18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118810</v>
      </c>
      <c r="F109" s="22">
        <v>122679</v>
      </c>
      <c r="G109" s="22">
        <v>126739</v>
      </c>
      <c r="H109" s="22">
        <v>130999</v>
      </c>
      <c r="I109" s="22">
        <v>83469</v>
      </c>
      <c r="J109" s="22">
        <v>905626</v>
      </c>
      <c r="K109" s="22">
        <v>1488322</v>
      </c>
      <c r="L109" s="22">
        <v>70919</v>
      </c>
      <c r="M109" s="22">
        <v>65770</v>
      </c>
      <c r="N109" s="22">
        <v>60430</v>
      </c>
      <c r="O109" s="22">
        <v>54890</v>
      </c>
      <c r="P109" s="22">
        <v>49140</v>
      </c>
      <c r="Q109" s="22">
        <v>282943</v>
      </c>
      <c r="R109" s="22">
        <v>584092</v>
      </c>
    </row>
    <row r="110" spans="1:18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295407</v>
      </c>
      <c r="F110" s="22">
        <v>308282</v>
      </c>
      <c r="G110" s="22">
        <v>321762</v>
      </c>
      <c r="H110" s="22">
        <v>335878</v>
      </c>
      <c r="I110" s="22">
        <v>303698</v>
      </c>
      <c r="J110" s="22">
        <v>3167982</v>
      </c>
      <c r="K110" s="22">
        <v>4733009</v>
      </c>
      <c r="L110" s="22">
        <v>175744</v>
      </c>
      <c r="M110" s="22">
        <v>162869</v>
      </c>
      <c r="N110" s="22">
        <v>149388</v>
      </c>
      <c r="O110" s="22">
        <v>135273</v>
      </c>
      <c r="P110" s="22">
        <v>120841</v>
      </c>
      <c r="Q110" s="22">
        <v>768725</v>
      </c>
      <c r="R110" s="22">
        <v>1512840</v>
      </c>
    </row>
    <row r="111" spans="1:18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945832</v>
      </c>
      <c r="F111" s="22">
        <v>977929</v>
      </c>
      <c r="G111" s="22">
        <v>1013110</v>
      </c>
      <c r="H111" s="22">
        <v>1978044</v>
      </c>
      <c r="I111" s="22">
        <v>922311</v>
      </c>
      <c r="J111" s="22">
        <v>9671889</v>
      </c>
      <c r="K111" s="22">
        <v>15509115</v>
      </c>
      <c r="L111" s="22">
        <v>465395</v>
      </c>
      <c r="M111" s="22">
        <v>433298</v>
      </c>
      <c r="N111" s="22">
        <v>398117</v>
      </c>
      <c r="O111" s="22">
        <v>364630</v>
      </c>
      <c r="P111" s="22">
        <v>288635</v>
      </c>
      <c r="Q111" s="22">
        <v>2067921</v>
      </c>
      <c r="R111" s="22">
        <v>4017996</v>
      </c>
    </row>
    <row r="112" spans="1:18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92938</v>
      </c>
      <c r="F112" s="22">
        <v>95547</v>
      </c>
      <c r="G112" s="22">
        <v>98230</v>
      </c>
      <c r="H112" s="22">
        <v>100989</v>
      </c>
      <c r="I112" s="22">
        <v>103827</v>
      </c>
      <c r="J112" s="22">
        <v>1537182</v>
      </c>
      <c r="K112" s="22">
        <v>2028713</v>
      </c>
      <c r="L112" s="22">
        <v>56190</v>
      </c>
      <c r="M112" s="22">
        <v>53581</v>
      </c>
      <c r="N112" s="22">
        <v>50898</v>
      </c>
      <c r="O112" s="22">
        <v>48139</v>
      </c>
      <c r="P112" s="22">
        <v>45301</v>
      </c>
      <c r="Q112" s="22">
        <v>291573</v>
      </c>
      <c r="R112" s="22">
        <v>545682</v>
      </c>
    </row>
    <row r="113" spans="1:18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2593395</v>
      </c>
      <c r="F113" s="22">
        <v>2628517</v>
      </c>
      <c r="G113" s="22">
        <v>2745495</v>
      </c>
      <c r="H113" s="22">
        <v>2887511</v>
      </c>
      <c r="I113" s="22">
        <v>2085798</v>
      </c>
      <c r="J113" s="22">
        <v>35229588</v>
      </c>
      <c r="K113" s="22">
        <v>48170304</v>
      </c>
      <c r="L113" s="22">
        <v>482030</v>
      </c>
      <c r="M113" s="22">
        <v>461439</v>
      </c>
      <c r="N113" s="22">
        <v>442713</v>
      </c>
      <c r="O113" s="22">
        <v>420496</v>
      </c>
      <c r="P113" s="22">
        <v>391330</v>
      </c>
      <c r="Q113" s="22">
        <v>1647899</v>
      </c>
      <c r="R113" s="22">
        <v>3845907</v>
      </c>
    </row>
    <row r="114" spans="1:18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80000</v>
      </c>
      <c r="F114" s="22">
        <v>80000</v>
      </c>
      <c r="G114" s="22">
        <v>80000</v>
      </c>
      <c r="H114" s="22">
        <v>80000</v>
      </c>
      <c r="I114" s="22">
        <v>0</v>
      </c>
      <c r="J114" s="22">
        <v>0</v>
      </c>
      <c r="K114" s="22">
        <v>320000</v>
      </c>
      <c r="L114" s="22">
        <v>15930</v>
      </c>
      <c r="M114" s="22">
        <v>11682</v>
      </c>
      <c r="N114" s="22">
        <v>7434</v>
      </c>
      <c r="O114" s="22">
        <v>3186</v>
      </c>
      <c r="P114" s="22">
        <v>0</v>
      </c>
      <c r="Q114" s="22">
        <v>0</v>
      </c>
      <c r="R114" s="22">
        <v>38232</v>
      </c>
    </row>
    <row r="115" spans="1:18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591186</v>
      </c>
      <c r="F115" s="22">
        <v>592050</v>
      </c>
      <c r="G115" s="22">
        <v>708521</v>
      </c>
      <c r="H115" s="22">
        <v>581079</v>
      </c>
      <c r="I115" s="22">
        <v>594643</v>
      </c>
      <c r="J115" s="22">
        <v>3665621</v>
      </c>
      <c r="K115" s="22">
        <v>6733100</v>
      </c>
      <c r="L115" s="22">
        <v>189382</v>
      </c>
      <c r="M115" s="22">
        <v>172181</v>
      </c>
      <c r="N115" s="22">
        <v>154773</v>
      </c>
      <c r="O115" s="22">
        <v>137503</v>
      </c>
      <c r="P115" s="22">
        <v>120372</v>
      </c>
      <c r="Q115" s="22">
        <v>459378</v>
      </c>
      <c r="R115" s="22">
        <v>1233589</v>
      </c>
    </row>
    <row r="116" spans="1:18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73020</v>
      </c>
      <c r="F116" s="22">
        <v>75599</v>
      </c>
      <c r="G116" s="22">
        <v>78274</v>
      </c>
      <c r="H116" s="22">
        <v>81050</v>
      </c>
      <c r="I116" s="22">
        <v>50579</v>
      </c>
      <c r="J116" s="22">
        <v>1349986</v>
      </c>
      <c r="K116" s="22">
        <v>1708508</v>
      </c>
      <c r="L116" s="22">
        <v>51600</v>
      </c>
      <c r="M116" s="22">
        <v>49021</v>
      </c>
      <c r="N116" s="22">
        <v>46346</v>
      </c>
      <c r="O116" s="22">
        <v>43570</v>
      </c>
      <c r="P116" s="22">
        <v>41064</v>
      </c>
      <c r="Q116" s="22">
        <v>459893</v>
      </c>
      <c r="R116" s="22">
        <v>691494</v>
      </c>
    </row>
    <row r="117" spans="1:18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653870</v>
      </c>
      <c r="F117" s="22">
        <v>692147</v>
      </c>
      <c r="G117" s="22">
        <v>704424</v>
      </c>
      <c r="H117" s="22">
        <v>727479</v>
      </c>
      <c r="I117" s="22">
        <v>751352</v>
      </c>
      <c r="J117" s="22">
        <v>19423188</v>
      </c>
      <c r="K117" s="22">
        <v>22952460</v>
      </c>
      <c r="L117" s="22">
        <v>793740</v>
      </c>
      <c r="M117" s="22">
        <v>772104</v>
      </c>
      <c r="N117" s="22">
        <v>749765</v>
      </c>
      <c r="O117" s="22">
        <v>726811</v>
      </c>
      <c r="P117" s="22">
        <v>703041</v>
      </c>
      <c r="Q117" s="22">
        <v>8216396</v>
      </c>
      <c r="R117" s="22">
        <v>11961857</v>
      </c>
    </row>
    <row r="118" spans="1:18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202926</v>
      </c>
      <c r="F118" s="22">
        <v>157347</v>
      </c>
      <c r="G118" s="22">
        <v>111692</v>
      </c>
      <c r="H118" s="22">
        <v>98513</v>
      </c>
      <c r="I118" s="22">
        <v>102540</v>
      </c>
      <c r="J118" s="22">
        <v>551295</v>
      </c>
      <c r="K118" s="22">
        <v>1224313</v>
      </c>
      <c r="L118" s="22">
        <v>46926</v>
      </c>
      <c r="M118" s="22">
        <v>38497</v>
      </c>
      <c r="N118" s="22">
        <v>31502</v>
      </c>
      <c r="O118" s="22">
        <v>27213</v>
      </c>
      <c r="P118" s="22">
        <v>24186</v>
      </c>
      <c r="Q118" s="22">
        <v>72876</v>
      </c>
      <c r="R118" s="22">
        <v>241200</v>
      </c>
    </row>
    <row r="119" spans="1:18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561797</v>
      </c>
      <c r="F119" s="22">
        <v>366394</v>
      </c>
      <c r="G119" s="22">
        <v>309037</v>
      </c>
      <c r="H119" s="22">
        <v>132058</v>
      </c>
      <c r="I119" s="22">
        <v>135616</v>
      </c>
      <c r="J119" s="22">
        <v>0</v>
      </c>
      <c r="K119" s="22">
        <v>1504902</v>
      </c>
      <c r="L119" s="22">
        <v>42705</v>
      </c>
      <c r="M119" s="22">
        <v>22715</v>
      </c>
      <c r="N119" s="22">
        <v>13439</v>
      </c>
      <c r="O119" s="22">
        <v>6285</v>
      </c>
      <c r="P119" s="22">
        <v>2728</v>
      </c>
      <c r="Q119" s="22">
        <v>0</v>
      </c>
      <c r="R119" s="22">
        <v>87872</v>
      </c>
    </row>
    <row r="120" spans="1:18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1274515</v>
      </c>
      <c r="F120" s="22">
        <v>1258003</v>
      </c>
      <c r="G120" s="22">
        <v>870914</v>
      </c>
      <c r="H120" s="22">
        <v>768257</v>
      </c>
      <c r="I120" s="22">
        <v>707256</v>
      </c>
      <c r="J120" s="22">
        <v>7401133</v>
      </c>
      <c r="K120" s="22">
        <v>12280078</v>
      </c>
      <c r="L120" s="22">
        <v>394748</v>
      </c>
      <c r="M120" s="22">
        <v>350301</v>
      </c>
      <c r="N120" s="22">
        <v>311291</v>
      </c>
      <c r="O120" s="22">
        <v>275009</v>
      </c>
      <c r="P120" s="22">
        <v>221306</v>
      </c>
      <c r="Q120" s="22">
        <v>1359420</v>
      </c>
      <c r="R120" s="22">
        <v>2912075</v>
      </c>
    </row>
    <row r="121" spans="1:18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831011</v>
      </c>
      <c r="F121" s="22">
        <v>867755</v>
      </c>
      <c r="G121" s="22">
        <v>819377</v>
      </c>
      <c r="H121" s="22">
        <v>732808</v>
      </c>
      <c r="I121" s="22">
        <v>729936</v>
      </c>
      <c r="J121" s="22">
        <v>828780</v>
      </c>
      <c r="K121" s="22">
        <v>4809667</v>
      </c>
      <c r="L121" s="22">
        <v>193200</v>
      </c>
      <c r="M121" s="22">
        <v>156457</v>
      </c>
      <c r="N121" s="22">
        <v>118071</v>
      </c>
      <c r="O121" s="22">
        <v>84530</v>
      </c>
      <c r="P121" s="22">
        <v>54035</v>
      </c>
      <c r="Q121" s="22">
        <v>63616</v>
      </c>
      <c r="R121" s="22">
        <v>669909</v>
      </c>
    </row>
    <row r="122" spans="1:18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53169</v>
      </c>
      <c r="F122" s="22">
        <v>19820</v>
      </c>
      <c r="G122" s="22">
        <v>20756</v>
      </c>
      <c r="H122" s="22">
        <v>21746</v>
      </c>
      <c r="I122" s="22">
        <v>22790</v>
      </c>
      <c r="J122" s="22">
        <v>665705</v>
      </c>
      <c r="K122" s="22">
        <v>803986</v>
      </c>
      <c r="L122" s="22">
        <v>43746</v>
      </c>
      <c r="M122" s="22">
        <v>42173</v>
      </c>
      <c r="N122" s="22">
        <v>41237</v>
      </c>
      <c r="O122" s="22">
        <v>40247</v>
      </c>
      <c r="P122" s="22">
        <v>39203</v>
      </c>
      <c r="Q122" s="22">
        <v>120531</v>
      </c>
      <c r="R122" s="22">
        <v>327137</v>
      </c>
    </row>
    <row r="123" spans="1:18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987655</v>
      </c>
      <c r="F123" s="22">
        <v>882123</v>
      </c>
      <c r="G123" s="22">
        <v>888002</v>
      </c>
      <c r="H123" s="22">
        <v>888786</v>
      </c>
      <c r="I123" s="22">
        <v>690470</v>
      </c>
      <c r="J123" s="22">
        <v>4812560</v>
      </c>
      <c r="K123" s="22">
        <v>9149596</v>
      </c>
      <c r="L123" s="22">
        <v>323125</v>
      </c>
      <c r="M123" s="22">
        <v>280453</v>
      </c>
      <c r="N123" s="22">
        <v>242343</v>
      </c>
      <c r="O123" s="22">
        <v>202885</v>
      </c>
      <c r="P123" s="22">
        <v>173608</v>
      </c>
      <c r="Q123" s="22">
        <v>553389</v>
      </c>
      <c r="R123" s="22">
        <v>1775803</v>
      </c>
    </row>
    <row r="124" spans="1:18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366700</v>
      </c>
      <c r="F124" s="22">
        <v>119849</v>
      </c>
      <c r="G124" s="22">
        <v>0</v>
      </c>
      <c r="H124" s="22">
        <v>0</v>
      </c>
      <c r="I124" s="22">
        <v>0</v>
      </c>
      <c r="J124" s="22">
        <v>0</v>
      </c>
      <c r="K124" s="22">
        <v>486549</v>
      </c>
      <c r="L124" s="22">
        <v>18717</v>
      </c>
      <c r="M124" s="22">
        <v>2338</v>
      </c>
      <c r="N124" s="22">
        <v>0</v>
      </c>
      <c r="O124" s="22">
        <v>0</v>
      </c>
      <c r="P124" s="22">
        <v>0</v>
      </c>
      <c r="Q124" s="22">
        <v>0</v>
      </c>
      <c r="R124" s="22">
        <v>21055</v>
      </c>
    </row>
    <row r="125" spans="1:18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37127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37127</v>
      </c>
      <c r="L126" s="22">
        <v>1277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1277</v>
      </c>
    </row>
    <row r="127" spans="1:18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622396</v>
      </c>
      <c r="F127" s="22">
        <v>604342</v>
      </c>
      <c r="G127" s="22">
        <v>586000</v>
      </c>
      <c r="H127" s="22">
        <v>606616</v>
      </c>
      <c r="I127" s="22">
        <v>628065</v>
      </c>
      <c r="J127" s="22">
        <v>5095761</v>
      </c>
      <c r="K127" s="22">
        <v>8143180</v>
      </c>
      <c r="L127" s="22">
        <v>294396</v>
      </c>
      <c r="M127" s="22">
        <v>271550</v>
      </c>
      <c r="N127" s="22">
        <v>252374</v>
      </c>
      <c r="O127" s="22">
        <v>231757</v>
      </c>
      <c r="P127" s="22">
        <v>210308</v>
      </c>
      <c r="Q127" s="22">
        <v>882097</v>
      </c>
      <c r="R127" s="22">
        <v>2142482</v>
      </c>
    </row>
    <row r="128" spans="1:18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569973</v>
      </c>
      <c r="F128" s="22">
        <v>599906</v>
      </c>
      <c r="G128" s="22">
        <v>631412</v>
      </c>
      <c r="H128" s="22">
        <v>663296</v>
      </c>
      <c r="I128" s="22">
        <v>680638</v>
      </c>
      <c r="J128" s="22">
        <v>7603374</v>
      </c>
      <c r="K128" s="22">
        <v>10748599</v>
      </c>
      <c r="L128" s="22">
        <v>540571</v>
      </c>
      <c r="M128" s="22">
        <v>510638</v>
      </c>
      <c r="N128" s="22">
        <v>479132</v>
      </c>
      <c r="O128" s="22">
        <v>447248</v>
      </c>
      <c r="P128" s="22">
        <v>411137</v>
      </c>
      <c r="Q128" s="22">
        <v>2009898</v>
      </c>
      <c r="R128" s="22">
        <v>4398624</v>
      </c>
    </row>
    <row r="129" spans="1:18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1288516</v>
      </c>
      <c r="F129" s="22">
        <v>1027177</v>
      </c>
      <c r="G129" s="22">
        <v>906636</v>
      </c>
      <c r="H129" s="22">
        <v>615264</v>
      </c>
      <c r="I129" s="22">
        <v>606863</v>
      </c>
      <c r="J129" s="22">
        <v>3737531</v>
      </c>
      <c r="K129" s="22">
        <v>8181987</v>
      </c>
      <c r="L129" s="22">
        <v>323657</v>
      </c>
      <c r="M129" s="22">
        <v>286767</v>
      </c>
      <c r="N129" s="22">
        <v>247886</v>
      </c>
      <c r="O129" s="22">
        <v>216006</v>
      </c>
      <c r="P129" s="22">
        <v>188610</v>
      </c>
      <c r="Q129" s="22">
        <v>746805</v>
      </c>
      <c r="R129" s="22">
        <v>2009731</v>
      </c>
    </row>
    <row r="130" spans="1:18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48153</v>
      </c>
      <c r="F130" s="22">
        <v>48885</v>
      </c>
      <c r="G130" s="22">
        <v>49634</v>
      </c>
      <c r="H130" s="22">
        <v>50400</v>
      </c>
      <c r="I130" s="22">
        <v>51185</v>
      </c>
      <c r="J130" s="22">
        <v>301266</v>
      </c>
      <c r="K130" s="22">
        <v>549523</v>
      </c>
      <c r="L130" s="22">
        <v>7907</v>
      </c>
      <c r="M130" s="22">
        <v>7175</v>
      </c>
      <c r="N130" s="22">
        <v>6426</v>
      </c>
      <c r="O130" s="22">
        <v>5659</v>
      </c>
      <c r="P130" s="22">
        <v>4874</v>
      </c>
      <c r="Q130" s="22">
        <v>11957</v>
      </c>
      <c r="R130" s="22">
        <v>43998</v>
      </c>
    </row>
    <row r="131" spans="1:18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199144</v>
      </c>
      <c r="F133" s="22">
        <v>208175</v>
      </c>
      <c r="G133" s="22">
        <v>177805</v>
      </c>
      <c r="H133" s="22">
        <v>144880</v>
      </c>
      <c r="I133" s="22">
        <v>88830</v>
      </c>
      <c r="J133" s="22">
        <v>86824</v>
      </c>
      <c r="K133" s="22">
        <v>905658</v>
      </c>
      <c r="L133" s="22">
        <v>34811</v>
      </c>
      <c r="M133" s="22">
        <v>25781</v>
      </c>
      <c r="N133" s="22">
        <v>16314</v>
      </c>
      <c r="O133" s="22">
        <v>9403</v>
      </c>
      <c r="P133" s="22">
        <v>3185</v>
      </c>
      <c r="Q133" s="22">
        <v>2417</v>
      </c>
      <c r="R133" s="22">
        <v>91911</v>
      </c>
    </row>
    <row r="134" spans="1:18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959204</v>
      </c>
      <c r="F134" s="22">
        <v>651185</v>
      </c>
      <c r="G134" s="22">
        <v>670253</v>
      </c>
      <c r="H134" s="22">
        <v>384097</v>
      </c>
      <c r="I134" s="22">
        <v>86074</v>
      </c>
      <c r="J134" s="22">
        <v>750003</v>
      </c>
      <c r="K134" s="22">
        <v>3500816</v>
      </c>
      <c r="L134" s="22">
        <v>106459</v>
      </c>
      <c r="M134" s="22">
        <v>82631</v>
      </c>
      <c r="N134" s="22">
        <v>63563</v>
      </c>
      <c r="O134" s="22">
        <v>43915</v>
      </c>
      <c r="P134" s="22">
        <v>36134</v>
      </c>
      <c r="Q134" s="22">
        <v>154991</v>
      </c>
      <c r="R134" s="22">
        <v>487693</v>
      </c>
    </row>
    <row r="135" spans="1:18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626199</v>
      </c>
      <c r="F135" s="22">
        <v>361933</v>
      </c>
      <c r="G135" s="22">
        <v>370450</v>
      </c>
      <c r="H135" s="22">
        <v>385546</v>
      </c>
      <c r="I135" s="22">
        <v>401504</v>
      </c>
      <c r="J135" s="22">
        <v>1578295</v>
      </c>
      <c r="K135" s="22">
        <v>3723927</v>
      </c>
      <c r="L135" s="22">
        <v>142010</v>
      </c>
      <c r="M135" s="22">
        <v>110501</v>
      </c>
      <c r="N135" s="22">
        <v>95770</v>
      </c>
      <c r="O135" s="22">
        <v>80673</v>
      </c>
      <c r="P135" s="22">
        <v>64715</v>
      </c>
      <c r="Q135" s="22">
        <v>116737</v>
      </c>
      <c r="R135" s="22">
        <v>610406</v>
      </c>
    </row>
    <row r="136" spans="1:18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458423</v>
      </c>
      <c r="F136" s="22">
        <v>481538</v>
      </c>
      <c r="G136" s="22">
        <v>505815</v>
      </c>
      <c r="H136" s="22">
        <v>531319</v>
      </c>
      <c r="I136" s="22">
        <v>558108</v>
      </c>
      <c r="J136" s="22">
        <v>2528378</v>
      </c>
      <c r="K136" s="22">
        <v>5063581</v>
      </c>
      <c r="L136" s="22">
        <v>246529</v>
      </c>
      <c r="M136" s="22">
        <v>223416</v>
      </c>
      <c r="N136" s="22">
        <v>199136</v>
      </c>
      <c r="O136" s="22">
        <v>173633</v>
      </c>
      <c r="P136" s="22">
        <v>146844</v>
      </c>
      <c r="Q136" s="22">
        <v>291429</v>
      </c>
      <c r="R136" s="22">
        <v>1280987</v>
      </c>
    </row>
    <row r="137" spans="1:18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142531</v>
      </c>
      <c r="F137" s="22">
        <v>25310</v>
      </c>
      <c r="G137" s="22">
        <v>13042</v>
      </c>
      <c r="H137" s="22">
        <v>13405</v>
      </c>
      <c r="I137" s="22">
        <v>13778</v>
      </c>
      <c r="J137" s="22">
        <v>82928</v>
      </c>
      <c r="K137" s="22">
        <v>290994</v>
      </c>
      <c r="L137" s="22">
        <v>8215</v>
      </c>
      <c r="M137" s="22">
        <v>3748</v>
      </c>
      <c r="N137" s="22">
        <v>3316</v>
      </c>
      <c r="O137" s="22">
        <v>2953</v>
      </c>
      <c r="P137" s="22">
        <v>2579</v>
      </c>
      <c r="Q137" s="22">
        <v>7036</v>
      </c>
      <c r="R137" s="22">
        <v>27847</v>
      </c>
    </row>
    <row r="138" spans="1:18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174634</v>
      </c>
      <c r="F138" s="22">
        <v>181175</v>
      </c>
      <c r="G138" s="22">
        <v>187967</v>
      </c>
      <c r="H138" s="22">
        <v>195023</v>
      </c>
      <c r="I138" s="22">
        <v>104361</v>
      </c>
      <c r="J138" s="22">
        <v>1275396</v>
      </c>
      <c r="K138" s="22">
        <v>2118556</v>
      </c>
      <c r="L138" s="22">
        <v>79063</v>
      </c>
      <c r="M138" s="22">
        <v>72523</v>
      </c>
      <c r="N138" s="22">
        <v>65730</v>
      </c>
      <c r="O138" s="22">
        <v>58675</v>
      </c>
      <c r="P138" s="22">
        <v>52148</v>
      </c>
      <c r="Q138" s="22">
        <v>298288</v>
      </c>
      <c r="R138" s="22">
        <v>626427</v>
      </c>
    </row>
    <row r="139" spans="1:18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153519</v>
      </c>
      <c r="F140" s="22">
        <v>156587</v>
      </c>
      <c r="G140" s="22">
        <v>159748</v>
      </c>
      <c r="H140" s="22">
        <v>129516</v>
      </c>
      <c r="I140" s="22">
        <v>131214</v>
      </c>
      <c r="J140" s="22">
        <v>0</v>
      </c>
      <c r="K140" s="22">
        <v>730584</v>
      </c>
      <c r="L140" s="22">
        <v>12067</v>
      </c>
      <c r="M140" s="22">
        <v>8999</v>
      </c>
      <c r="N140" s="22">
        <v>5838</v>
      </c>
      <c r="O140" s="22">
        <v>2986</v>
      </c>
      <c r="P140" s="22">
        <v>1288</v>
      </c>
      <c r="Q140" s="22">
        <v>0</v>
      </c>
      <c r="R140" s="22">
        <v>31178</v>
      </c>
    </row>
    <row r="141" spans="1:18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123194</v>
      </c>
      <c r="F141" s="22">
        <v>120238</v>
      </c>
      <c r="G141" s="22">
        <v>125526</v>
      </c>
      <c r="H141" s="22">
        <v>124357</v>
      </c>
      <c r="I141" s="22">
        <v>123360</v>
      </c>
      <c r="J141" s="22">
        <v>406724</v>
      </c>
      <c r="K141" s="22">
        <v>1023399</v>
      </c>
      <c r="L141" s="22">
        <v>45374</v>
      </c>
      <c r="M141" s="22">
        <v>40287</v>
      </c>
      <c r="N141" s="22">
        <v>34999</v>
      </c>
      <c r="O141" s="22">
        <v>29475</v>
      </c>
      <c r="P141" s="22">
        <v>23778</v>
      </c>
      <c r="Q141" s="22">
        <v>34542</v>
      </c>
      <c r="R141" s="22">
        <v>208455</v>
      </c>
    </row>
    <row r="142" spans="1:18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203838</v>
      </c>
      <c r="F142" s="22">
        <v>211481</v>
      </c>
      <c r="G142" s="22">
        <v>184314</v>
      </c>
      <c r="H142" s="22">
        <v>191246</v>
      </c>
      <c r="I142" s="22">
        <v>198067</v>
      </c>
      <c r="J142" s="22">
        <v>2412858</v>
      </c>
      <c r="K142" s="22">
        <v>3401804</v>
      </c>
      <c r="L142" s="22">
        <v>135930</v>
      </c>
      <c r="M142" s="22">
        <v>128287</v>
      </c>
      <c r="N142" s="22">
        <v>120666</v>
      </c>
      <c r="O142" s="22">
        <v>113734</v>
      </c>
      <c r="P142" s="22">
        <v>106532</v>
      </c>
      <c r="Q142" s="22">
        <v>998810</v>
      </c>
      <c r="R142" s="22">
        <v>1603959</v>
      </c>
    </row>
    <row r="143" spans="1:18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28876</v>
      </c>
      <c r="F143" s="22">
        <v>30338</v>
      </c>
      <c r="G143" s="22">
        <v>15740</v>
      </c>
      <c r="H143" s="22">
        <v>0</v>
      </c>
      <c r="I143" s="22">
        <v>0</v>
      </c>
      <c r="J143" s="22">
        <v>0</v>
      </c>
      <c r="K143" s="22">
        <v>74954</v>
      </c>
      <c r="L143" s="22">
        <v>3391</v>
      </c>
      <c r="M143" s="22">
        <v>1929</v>
      </c>
      <c r="N143" s="22">
        <v>393</v>
      </c>
      <c r="O143" s="22">
        <v>0</v>
      </c>
      <c r="P143" s="22">
        <v>0</v>
      </c>
      <c r="Q143" s="22">
        <v>0</v>
      </c>
      <c r="R143" s="22">
        <v>5713</v>
      </c>
    </row>
    <row r="144" spans="1:18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107085</v>
      </c>
      <c r="F145" s="22">
        <v>110140</v>
      </c>
      <c r="G145" s="22">
        <v>113292</v>
      </c>
      <c r="H145" s="22">
        <v>96652</v>
      </c>
      <c r="I145" s="22">
        <v>99022</v>
      </c>
      <c r="J145" s="22">
        <v>812201</v>
      </c>
      <c r="K145" s="22">
        <v>1338392</v>
      </c>
      <c r="L145" s="22">
        <v>34079</v>
      </c>
      <c r="M145" s="22">
        <v>31024</v>
      </c>
      <c r="N145" s="22">
        <v>27872</v>
      </c>
      <c r="O145" s="22">
        <v>24860</v>
      </c>
      <c r="P145" s="22">
        <v>22489</v>
      </c>
      <c r="Q145" s="22">
        <v>96601</v>
      </c>
      <c r="R145" s="22">
        <v>236925</v>
      </c>
    </row>
    <row r="146" spans="1:18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1096928</v>
      </c>
      <c r="F146" s="22">
        <v>1128880</v>
      </c>
      <c r="G146" s="22">
        <v>1047177</v>
      </c>
      <c r="H146" s="22">
        <v>961900</v>
      </c>
      <c r="I146" s="22">
        <v>990580</v>
      </c>
      <c r="J146" s="22">
        <v>10916055</v>
      </c>
      <c r="K146" s="22">
        <v>16141520</v>
      </c>
      <c r="L146" s="22">
        <v>465642</v>
      </c>
      <c r="M146" s="22">
        <v>433690</v>
      </c>
      <c r="N146" s="22">
        <v>400791</v>
      </c>
      <c r="O146" s="22">
        <v>371466</v>
      </c>
      <c r="P146" s="22">
        <v>342786</v>
      </c>
      <c r="Q146" s="22">
        <v>1654123</v>
      </c>
      <c r="R146" s="22">
        <v>3668498</v>
      </c>
    </row>
    <row r="147" spans="1:18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90195</v>
      </c>
      <c r="F147" s="22">
        <v>94024</v>
      </c>
      <c r="G147" s="22">
        <v>98026</v>
      </c>
      <c r="H147" s="22">
        <v>102207</v>
      </c>
      <c r="I147" s="22">
        <v>106576</v>
      </c>
      <c r="J147" s="22">
        <v>804439</v>
      </c>
      <c r="K147" s="22">
        <v>1295467</v>
      </c>
      <c r="L147" s="22">
        <v>50945</v>
      </c>
      <c r="M147" s="22">
        <v>47116</v>
      </c>
      <c r="N147" s="22">
        <v>43114</v>
      </c>
      <c r="O147" s="22">
        <v>38933</v>
      </c>
      <c r="P147" s="22">
        <v>34564</v>
      </c>
      <c r="Q147" s="22">
        <v>119166</v>
      </c>
      <c r="R147" s="22">
        <v>333838</v>
      </c>
    </row>
    <row r="148" spans="1:18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33517</v>
      </c>
      <c r="F148" s="22">
        <v>34573</v>
      </c>
      <c r="G148" s="22">
        <v>35664</v>
      </c>
      <c r="H148" s="22">
        <v>36791</v>
      </c>
      <c r="I148" s="22">
        <v>37955</v>
      </c>
      <c r="J148" s="22">
        <v>500469</v>
      </c>
      <c r="K148" s="22">
        <v>678969</v>
      </c>
      <c r="L148" s="22">
        <v>19040</v>
      </c>
      <c r="M148" s="22">
        <v>17984</v>
      </c>
      <c r="N148" s="22">
        <v>16893</v>
      </c>
      <c r="O148" s="22">
        <v>15766</v>
      </c>
      <c r="P148" s="22">
        <v>14602</v>
      </c>
      <c r="Q148" s="22">
        <v>107545</v>
      </c>
      <c r="R148" s="22">
        <v>191830</v>
      </c>
    </row>
    <row r="149" spans="1:18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21249</v>
      </c>
      <c r="F149" s="22">
        <v>22220</v>
      </c>
      <c r="G149" s="22">
        <v>23234</v>
      </c>
      <c r="H149" s="22">
        <v>24297</v>
      </c>
      <c r="I149" s="22">
        <v>25407</v>
      </c>
      <c r="J149" s="22">
        <v>13135</v>
      </c>
      <c r="K149" s="22">
        <v>129542</v>
      </c>
      <c r="L149" s="22">
        <v>5615</v>
      </c>
      <c r="M149" s="22">
        <v>4644</v>
      </c>
      <c r="N149" s="22">
        <v>3630</v>
      </c>
      <c r="O149" s="22">
        <v>2567</v>
      </c>
      <c r="P149" s="22">
        <v>1457</v>
      </c>
      <c r="Q149" s="22">
        <v>297</v>
      </c>
      <c r="R149" s="22">
        <v>18210</v>
      </c>
    </row>
    <row r="150" spans="1:18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915322</v>
      </c>
      <c r="F150" s="22">
        <v>940059</v>
      </c>
      <c r="G150" s="22">
        <v>965473</v>
      </c>
      <c r="H150" s="22">
        <v>1018211</v>
      </c>
      <c r="I150" s="22">
        <v>1045039</v>
      </c>
      <c r="J150" s="22">
        <v>16285248</v>
      </c>
      <c r="K150" s="22">
        <v>21169352</v>
      </c>
      <c r="L150" s="22">
        <v>542006</v>
      </c>
      <c r="M150" s="22">
        <v>517285</v>
      </c>
      <c r="N150" s="22">
        <v>496700</v>
      </c>
      <c r="O150" s="22">
        <v>465625</v>
      </c>
      <c r="P150" s="22">
        <v>438264</v>
      </c>
      <c r="Q150" s="22">
        <v>3185529</v>
      </c>
      <c r="R150" s="22">
        <v>5645409</v>
      </c>
    </row>
    <row r="151" spans="1:18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1195749</v>
      </c>
      <c r="F151" s="22">
        <v>1236532</v>
      </c>
      <c r="G151" s="22">
        <v>1152527</v>
      </c>
      <c r="H151" s="22">
        <v>1188721</v>
      </c>
      <c r="I151" s="22">
        <v>1226068</v>
      </c>
      <c r="J151" s="22">
        <v>20887808</v>
      </c>
      <c r="K151" s="22">
        <v>26887405</v>
      </c>
      <c r="L151" s="22">
        <v>815753</v>
      </c>
      <c r="M151" s="22">
        <v>774967</v>
      </c>
      <c r="N151" s="22">
        <v>732688</v>
      </c>
      <c r="O151" s="22">
        <v>696494</v>
      </c>
      <c r="P151" s="22">
        <v>659146</v>
      </c>
      <c r="Q151" s="22">
        <v>5230000</v>
      </c>
      <c r="R151" s="22">
        <v>8909048</v>
      </c>
    </row>
    <row r="152" spans="1:18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102489</v>
      </c>
      <c r="F152" s="22">
        <v>107337</v>
      </c>
      <c r="G152" s="22">
        <v>112415</v>
      </c>
      <c r="H152" s="22">
        <v>117733</v>
      </c>
      <c r="I152" s="22">
        <v>123303</v>
      </c>
      <c r="J152" s="22">
        <v>554367</v>
      </c>
      <c r="K152" s="22">
        <v>1117644</v>
      </c>
      <c r="L152" s="22">
        <v>51077</v>
      </c>
      <c r="M152" s="22">
        <v>46228</v>
      </c>
      <c r="N152" s="22">
        <v>41151</v>
      </c>
      <c r="O152" s="22">
        <v>35833</v>
      </c>
      <c r="P152" s="22">
        <v>30263</v>
      </c>
      <c r="Q152" s="22">
        <v>90159</v>
      </c>
      <c r="R152" s="22">
        <v>294711</v>
      </c>
    </row>
    <row r="153" spans="1:18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139811</v>
      </c>
      <c r="F153" s="22">
        <v>143262</v>
      </c>
      <c r="G153" s="22">
        <v>146801</v>
      </c>
      <c r="H153" s="22">
        <v>150431</v>
      </c>
      <c r="I153" s="22">
        <v>154154</v>
      </c>
      <c r="J153" s="22">
        <v>2984185</v>
      </c>
      <c r="K153" s="22">
        <v>3718644</v>
      </c>
      <c r="L153" s="22">
        <v>88635</v>
      </c>
      <c r="M153" s="22">
        <v>85185</v>
      </c>
      <c r="N153" s="22">
        <v>81645</v>
      </c>
      <c r="O153" s="22">
        <v>78016</v>
      </c>
      <c r="P153" s="22">
        <v>74292</v>
      </c>
      <c r="Q153" s="22">
        <v>710994</v>
      </c>
      <c r="R153" s="22">
        <v>1118767</v>
      </c>
    </row>
    <row r="154" spans="1:18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2086133</v>
      </c>
      <c r="F154" s="22">
        <v>2151578</v>
      </c>
      <c r="G154" s="22">
        <v>2197674</v>
      </c>
      <c r="H154" s="22">
        <v>2133353</v>
      </c>
      <c r="I154" s="22">
        <v>1685322</v>
      </c>
      <c r="J154" s="22">
        <v>10411315</v>
      </c>
      <c r="K154" s="22">
        <v>20665375</v>
      </c>
      <c r="L154" s="22">
        <v>615107</v>
      </c>
      <c r="M154" s="22">
        <v>549662</v>
      </c>
      <c r="N154" s="22">
        <v>482110</v>
      </c>
      <c r="O154" s="22">
        <v>415495</v>
      </c>
      <c r="P154" s="22">
        <v>354051</v>
      </c>
      <c r="Q154" s="22">
        <v>2071872</v>
      </c>
      <c r="R154" s="22">
        <v>4488297</v>
      </c>
    </row>
    <row r="155" spans="1:18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270743</v>
      </c>
      <c r="F155" s="22">
        <v>280626</v>
      </c>
      <c r="G155" s="22">
        <v>290878</v>
      </c>
      <c r="H155" s="22">
        <v>301513</v>
      </c>
      <c r="I155" s="22">
        <v>312547</v>
      </c>
      <c r="J155" s="22">
        <v>692598</v>
      </c>
      <c r="K155" s="22">
        <v>2148905</v>
      </c>
      <c r="L155" s="22">
        <v>73027</v>
      </c>
      <c r="M155" s="22">
        <v>63144</v>
      </c>
      <c r="N155" s="22">
        <v>52892</v>
      </c>
      <c r="O155" s="22">
        <v>42257</v>
      </c>
      <c r="P155" s="22">
        <v>31223</v>
      </c>
      <c r="Q155" s="22">
        <v>36920</v>
      </c>
      <c r="R155" s="22">
        <v>299463</v>
      </c>
    </row>
    <row r="156" spans="1:18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46902</v>
      </c>
      <c r="F156" s="22">
        <v>48395</v>
      </c>
      <c r="G156" s="22">
        <v>49658</v>
      </c>
      <c r="H156" s="22">
        <v>26986</v>
      </c>
      <c r="I156" s="22">
        <v>28382</v>
      </c>
      <c r="J156" s="22">
        <v>1218562</v>
      </c>
      <c r="K156" s="22">
        <v>1418885</v>
      </c>
      <c r="L156" s="22">
        <v>72943</v>
      </c>
      <c r="M156" s="22">
        <v>70273</v>
      </c>
      <c r="N156" s="22">
        <v>67540</v>
      </c>
      <c r="O156" s="22">
        <v>64742</v>
      </c>
      <c r="P156" s="22">
        <v>63346</v>
      </c>
      <c r="Q156" s="22">
        <v>845608</v>
      </c>
      <c r="R156" s="22">
        <v>1184452</v>
      </c>
    </row>
    <row r="157" spans="1:18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217594</v>
      </c>
      <c r="F157" s="22">
        <v>225019</v>
      </c>
      <c r="G157" s="22">
        <v>232809</v>
      </c>
      <c r="H157" s="22">
        <v>240983</v>
      </c>
      <c r="I157" s="22">
        <v>249559</v>
      </c>
      <c r="J157" s="22">
        <v>1917881</v>
      </c>
      <c r="K157" s="22">
        <v>3083845</v>
      </c>
      <c r="L157" s="22">
        <v>93341</v>
      </c>
      <c r="M157" s="22">
        <v>84891</v>
      </c>
      <c r="N157" s="22">
        <v>75784</v>
      </c>
      <c r="O157" s="22">
        <v>66590</v>
      </c>
      <c r="P157" s="22">
        <v>56923</v>
      </c>
      <c r="Q157" s="22">
        <v>261236</v>
      </c>
      <c r="R157" s="22">
        <v>638765</v>
      </c>
    </row>
    <row r="158" spans="1:18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665924</v>
      </c>
      <c r="F158" s="22">
        <v>699700</v>
      </c>
      <c r="G158" s="22">
        <v>735268</v>
      </c>
      <c r="H158" s="22">
        <v>772727</v>
      </c>
      <c r="I158" s="22">
        <v>738335</v>
      </c>
      <c r="J158" s="22">
        <v>21787818</v>
      </c>
      <c r="K158" s="22">
        <v>25399772</v>
      </c>
      <c r="L158" s="22">
        <v>1290743</v>
      </c>
      <c r="M158" s="22">
        <v>1256967</v>
      </c>
      <c r="N158" s="22">
        <v>1221399</v>
      </c>
      <c r="O158" s="22">
        <v>1183941</v>
      </c>
      <c r="P158" s="22">
        <v>1144891</v>
      </c>
      <c r="Q158" s="22">
        <v>17195826</v>
      </c>
      <c r="R158" s="22">
        <v>23293767</v>
      </c>
    </row>
    <row r="159" spans="1:18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120029</v>
      </c>
      <c r="F159" s="22">
        <v>126930</v>
      </c>
      <c r="G159" s="22">
        <v>134229</v>
      </c>
      <c r="H159" s="22">
        <v>0</v>
      </c>
      <c r="I159" s="22">
        <v>0</v>
      </c>
      <c r="J159" s="22">
        <v>0</v>
      </c>
      <c r="K159" s="22">
        <v>381188</v>
      </c>
      <c r="L159" s="22">
        <v>21918</v>
      </c>
      <c r="M159" s="22">
        <v>15017</v>
      </c>
      <c r="N159" s="22">
        <v>7718</v>
      </c>
      <c r="O159" s="22">
        <v>0</v>
      </c>
      <c r="P159" s="22">
        <v>0</v>
      </c>
      <c r="Q159" s="22">
        <v>0</v>
      </c>
      <c r="R159" s="22">
        <v>44653</v>
      </c>
    </row>
    <row r="160" spans="1:18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188827</v>
      </c>
      <c r="F160" s="22">
        <v>120020</v>
      </c>
      <c r="G160" s="22">
        <v>0</v>
      </c>
      <c r="H160" s="22">
        <v>0</v>
      </c>
      <c r="I160" s="22">
        <v>0</v>
      </c>
      <c r="J160" s="22">
        <v>0</v>
      </c>
      <c r="K160" s="22">
        <v>308847</v>
      </c>
      <c r="L160" s="22">
        <v>12247</v>
      </c>
      <c r="M160" s="22">
        <v>4246</v>
      </c>
      <c r="N160" s="22">
        <v>0</v>
      </c>
      <c r="O160" s="22">
        <v>0</v>
      </c>
      <c r="P160" s="22">
        <v>0</v>
      </c>
      <c r="Q160" s="22">
        <v>0</v>
      </c>
      <c r="R160" s="22">
        <v>16493</v>
      </c>
    </row>
    <row r="161" spans="1:18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650646</v>
      </c>
      <c r="F161" s="22">
        <v>681394</v>
      </c>
      <c r="G161" s="22">
        <v>713630</v>
      </c>
      <c r="H161" s="22">
        <v>747427</v>
      </c>
      <c r="I161" s="22">
        <v>782862</v>
      </c>
      <c r="J161" s="22">
        <v>3219003</v>
      </c>
      <c r="K161" s="22">
        <v>6794962</v>
      </c>
      <c r="L161" s="22">
        <v>308231</v>
      </c>
      <c r="M161" s="22">
        <v>277483</v>
      </c>
      <c r="N161" s="22">
        <v>245247</v>
      </c>
      <c r="O161" s="22">
        <v>211450</v>
      </c>
      <c r="P161" s="22">
        <v>176015</v>
      </c>
      <c r="Q161" s="22">
        <v>314825</v>
      </c>
      <c r="R161" s="22">
        <v>1533251</v>
      </c>
    </row>
    <row r="162" spans="1:18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364299</v>
      </c>
      <c r="F162" s="22">
        <v>362111</v>
      </c>
      <c r="G162" s="22">
        <v>359058</v>
      </c>
      <c r="H162" s="22">
        <v>336810</v>
      </c>
      <c r="I162" s="22">
        <v>324681</v>
      </c>
      <c r="J162" s="22">
        <v>2090150</v>
      </c>
      <c r="K162" s="22">
        <v>3837109</v>
      </c>
      <c r="L162" s="22">
        <v>118931</v>
      </c>
      <c r="M162" s="22">
        <v>105735</v>
      </c>
      <c r="N162" s="22">
        <v>92652</v>
      </c>
      <c r="O162" s="22">
        <v>80305</v>
      </c>
      <c r="P162" s="22">
        <v>68819</v>
      </c>
      <c r="Q162" s="22">
        <v>298408</v>
      </c>
      <c r="R162" s="22">
        <v>764850</v>
      </c>
    </row>
    <row r="163" spans="1:18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430386</v>
      </c>
      <c r="F163" s="22">
        <v>350279</v>
      </c>
      <c r="G163" s="22">
        <v>191560</v>
      </c>
      <c r="H163" s="22">
        <v>197449</v>
      </c>
      <c r="I163" s="22">
        <v>203544</v>
      </c>
      <c r="J163" s="22">
        <v>2235404</v>
      </c>
      <c r="K163" s="22">
        <v>3608622</v>
      </c>
      <c r="L163" s="22">
        <v>91344</v>
      </c>
      <c r="M163" s="22">
        <v>76019</v>
      </c>
      <c r="N163" s="22">
        <v>64928</v>
      </c>
      <c r="O163" s="22">
        <v>59039</v>
      </c>
      <c r="P163" s="22">
        <v>52944</v>
      </c>
      <c r="Q163" s="22">
        <v>389675</v>
      </c>
      <c r="R163" s="22">
        <v>733949</v>
      </c>
    </row>
    <row r="164" spans="1:18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244529</v>
      </c>
      <c r="F164" s="22">
        <v>28993</v>
      </c>
      <c r="G164" s="22">
        <v>29662</v>
      </c>
      <c r="H164" s="22">
        <v>30348</v>
      </c>
      <c r="I164" s="22">
        <v>31049</v>
      </c>
      <c r="J164" s="22">
        <v>433557</v>
      </c>
      <c r="K164" s="22">
        <v>798138</v>
      </c>
      <c r="L164" s="22">
        <v>20895</v>
      </c>
      <c r="M164" s="22">
        <v>12551</v>
      </c>
      <c r="N164" s="22">
        <v>11881</v>
      </c>
      <c r="O164" s="22">
        <v>11196</v>
      </c>
      <c r="P164" s="22">
        <v>10494</v>
      </c>
      <c r="Q164" s="22">
        <v>64964</v>
      </c>
      <c r="R164" s="22">
        <v>131981</v>
      </c>
    </row>
    <row r="165" spans="1:18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579902</v>
      </c>
      <c r="F165" s="22">
        <v>561932</v>
      </c>
      <c r="G165" s="22">
        <v>584752</v>
      </c>
      <c r="H165" s="22">
        <v>608564</v>
      </c>
      <c r="I165" s="22">
        <v>391782</v>
      </c>
      <c r="J165" s="22">
        <v>4811950</v>
      </c>
      <c r="K165" s="22">
        <v>7538882</v>
      </c>
      <c r="L165" s="22">
        <v>315321</v>
      </c>
      <c r="M165" s="22">
        <v>292592</v>
      </c>
      <c r="N165" s="22">
        <v>269771</v>
      </c>
      <c r="O165" s="22">
        <v>245960</v>
      </c>
      <c r="P165" s="22">
        <v>223832</v>
      </c>
      <c r="Q165" s="22">
        <v>2087193</v>
      </c>
      <c r="R165" s="22">
        <v>3434669</v>
      </c>
    </row>
    <row r="166" spans="1:18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95896</v>
      </c>
      <c r="F166" s="22">
        <v>98252</v>
      </c>
      <c r="G166" s="22">
        <v>100667</v>
      </c>
      <c r="H166" s="22">
        <v>103140</v>
      </c>
      <c r="I166" s="22">
        <v>105675</v>
      </c>
      <c r="J166" s="22">
        <v>508609</v>
      </c>
      <c r="K166" s="22">
        <v>1012239</v>
      </c>
      <c r="L166" s="22">
        <v>24142</v>
      </c>
      <c r="M166" s="22">
        <v>21786</v>
      </c>
      <c r="N166" s="22">
        <v>19371</v>
      </c>
      <c r="O166" s="22">
        <v>16898</v>
      </c>
      <c r="P166" s="22">
        <v>14363</v>
      </c>
      <c r="Q166" s="22">
        <v>31559</v>
      </c>
      <c r="R166" s="22">
        <v>128119</v>
      </c>
    </row>
    <row r="167" spans="1:18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210942</v>
      </c>
      <c r="F167" s="22">
        <v>220030</v>
      </c>
      <c r="G167" s="22">
        <v>229524</v>
      </c>
      <c r="H167" s="22">
        <v>240022</v>
      </c>
      <c r="I167" s="22">
        <v>191444</v>
      </c>
      <c r="J167" s="22">
        <v>2612870</v>
      </c>
      <c r="K167" s="22">
        <v>3704832</v>
      </c>
      <c r="L167" s="22">
        <v>176481</v>
      </c>
      <c r="M167" s="22">
        <v>167393</v>
      </c>
      <c r="N167" s="22">
        <v>157899</v>
      </c>
      <c r="O167" s="22">
        <v>147980</v>
      </c>
      <c r="P167" s="22">
        <v>141348</v>
      </c>
      <c r="Q167" s="22">
        <v>1415687</v>
      </c>
      <c r="R167" s="22">
        <v>2206788</v>
      </c>
    </row>
    <row r="168" spans="1:18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2599896</v>
      </c>
      <c r="F168" s="22">
        <v>2402942</v>
      </c>
      <c r="G168" s="22">
        <v>2513562</v>
      </c>
      <c r="H168" s="22">
        <v>2629321</v>
      </c>
      <c r="I168" s="22">
        <v>1693472</v>
      </c>
      <c r="J168" s="22">
        <v>6918048</v>
      </c>
      <c r="K168" s="22">
        <v>18757241</v>
      </c>
      <c r="L168" s="22">
        <v>768337</v>
      </c>
      <c r="M168" s="22">
        <v>656307</v>
      </c>
      <c r="N168" s="22">
        <v>545688</v>
      </c>
      <c r="O168" s="22">
        <v>429929</v>
      </c>
      <c r="P168" s="22">
        <v>308750</v>
      </c>
      <c r="Q168" s="22">
        <v>1537683</v>
      </c>
      <c r="R168" s="22">
        <v>4246694</v>
      </c>
    </row>
    <row r="169" spans="1:18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59105</v>
      </c>
      <c r="F169" s="22">
        <v>60873</v>
      </c>
      <c r="G169" s="22">
        <v>62698</v>
      </c>
      <c r="H169" s="22">
        <v>64582</v>
      </c>
      <c r="I169" s="22">
        <v>66528</v>
      </c>
      <c r="J169" s="22">
        <v>317715</v>
      </c>
      <c r="K169" s="22">
        <v>631501</v>
      </c>
      <c r="L169" s="22">
        <v>21937</v>
      </c>
      <c r="M169" s="22">
        <v>20169</v>
      </c>
      <c r="N169" s="22">
        <v>18344</v>
      </c>
      <c r="O169" s="22">
        <v>16460</v>
      </c>
      <c r="P169" s="22">
        <v>14514</v>
      </c>
      <c r="Q169" s="22">
        <v>81913</v>
      </c>
      <c r="R169" s="22">
        <v>173337</v>
      </c>
    </row>
    <row r="170" spans="1:18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65458</v>
      </c>
      <c r="F170" s="22">
        <v>68057</v>
      </c>
      <c r="G170" s="22">
        <v>70764</v>
      </c>
      <c r="H170" s="22">
        <v>73586</v>
      </c>
      <c r="I170" s="22">
        <v>76525</v>
      </c>
      <c r="J170" s="22">
        <v>199628</v>
      </c>
      <c r="K170" s="22">
        <v>554018</v>
      </c>
      <c r="L170" s="22">
        <v>20900</v>
      </c>
      <c r="M170" s="22">
        <v>18301</v>
      </c>
      <c r="N170" s="22">
        <v>15594</v>
      </c>
      <c r="O170" s="22">
        <v>12772</v>
      </c>
      <c r="P170" s="22">
        <v>9833</v>
      </c>
      <c r="Q170" s="22">
        <v>29473</v>
      </c>
      <c r="R170" s="22">
        <v>106873</v>
      </c>
    </row>
    <row r="171" spans="1:18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500569</v>
      </c>
      <c r="F171" s="22">
        <v>454113</v>
      </c>
      <c r="G171" s="22">
        <v>437783</v>
      </c>
      <c r="H171" s="22">
        <v>407662</v>
      </c>
      <c r="I171" s="22">
        <v>419772</v>
      </c>
      <c r="J171" s="22">
        <v>4528397</v>
      </c>
      <c r="K171" s="22">
        <v>6748296</v>
      </c>
      <c r="L171" s="22">
        <v>198626</v>
      </c>
      <c r="M171" s="22">
        <v>180565</v>
      </c>
      <c r="N171" s="22">
        <v>166810</v>
      </c>
      <c r="O171" s="22">
        <v>153571</v>
      </c>
      <c r="P171" s="22">
        <v>141462</v>
      </c>
      <c r="Q171" s="22">
        <v>667987</v>
      </c>
      <c r="R171" s="22">
        <v>1509021</v>
      </c>
    </row>
    <row r="172" spans="1:18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11000</v>
      </c>
      <c r="F172" s="22">
        <v>11000</v>
      </c>
      <c r="G172" s="22">
        <v>11000</v>
      </c>
      <c r="H172" s="22">
        <v>11000</v>
      </c>
      <c r="I172" s="22">
        <v>11000</v>
      </c>
      <c r="J172" s="22">
        <v>31255</v>
      </c>
      <c r="K172" s="22">
        <v>86255</v>
      </c>
      <c r="L172" s="22">
        <v>9075</v>
      </c>
      <c r="M172" s="22">
        <v>8250</v>
      </c>
      <c r="N172" s="22">
        <v>7425</v>
      </c>
      <c r="O172" s="22">
        <v>6600</v>
      </c>
      <c r="P172" s="22">
        <v>5775</v>
      </c>
      <c r="Q172" s="22">
        <v>12375</v>
      </c>
      <c r="R172" s="22">
        <v>49500</v>
      </c>
    </row>
    <row r="173" spans="1:18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461768</v>
      </c>
      <c r="F173" s="22">
        <v>481157</v>
      </c>
      <c r="G173" s="22">
        <v>374369</v>
      </c>
      <c r="H173" s="22">
        <v>389490</v>
      </c>
      <c r="I173" s="22">
        <v>405232</v>
      </c>
      <c r="J173" s="22">
        <v>918686</v>
      </c>
      <c r="K173" s="22">
        <v>3030702</v>
      </c>
      <c r="L173" s="22">
        <v>114161</v>
      </c>
      <c r="M173" s="22">
        <v>94772</v>
      </c>
      <c r="N173" s="22">
        <v>76011</v>
      </c>
      <c r="O173" s="22">
        <v>60890</v>
      </c>
      <c r="P173" s="22">
        <v>45148</v>
      </c>
      <c r="Q173" s="22">
        <v>64191</v>
      </c>
      <c r="R173" s="22">
        <v>455173</v>
      </c>
    </row>
    <row r="174" spans="1:18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1929444</v>
      </c>
      <c r="F174" s="22">
        <v>1834383</v>
      </c>
      <c r="G174" s="22">
        <v>1889519</v>
      </c>
      <c r="H174" s="22">
        <v>1946193</v>
      </c>
      <c r="I174" s="22">
        <v>2005080</v>
      </c>
      <c r="J174" s="22">
        <v>19803592</v>
      </c>
      <c r="K174" s="22">
        <v>29408211</v>
      </c>
      <c r="L174" s="22">
        <v>848676</v>
      </c>
      <c r="M174" s="22">
        <v>790121</v>
      </c>
      <c r="N174" s="22">
        <v>734985</v>
      </c>
      <c r="O174" s="22">
        <v>678311</v>
      </c>
      <c r="P174" s="22">
        <v>619424</v>
      </c>
      <c r="Q174" s="22">
        <v>2352696</v>
      </c>
      <c r="R174" s="22">
        <v>6024213</v>
      </c>
    </row>
    <row r="175" spans="1:18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2221821</v>
      </c>
      <c r="F175" s="22">
        <v>1419035</v>
      </c>
      <c r="G175" s="22">
        <v>3474986</v>
      </c>
      <c r="H175" s="22">
        <v>909850</v>
      </c>
      <c r="I175" s="22">
        <v>5094702</v>
      </c>
      <c r="J175" s="22">
        <v>821782</v>
      </c>
      <c r="K175" s="22">
        <v>13942176</v>
      </c>
      <c r="L175" s="22">
        <v>362287</v>
      </c>
      <c r="M175" s="22">
        <v>298258</v>
      </c>
      <c r="N175" s="22">
        <v>256924</v>
      </c>
      <c r="O175" s="22">
        <v>161751</v>
      </c>
      <c r="P175" s="22">
        <v>98177</v>
      </c>
      <c r="Q175" s="22">
        <v>4336</v>
      </c>
      <c r="R175" s="22">
        <v>1181733</v>
      </c>
    </row>
    <row r="176" spans="1:18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368255</v>
      </c>
      <c r="F176" s="22">
        <v>382224</v>
      </c>
      <c r="G176" s="22">
        <v>396747</v>
      </c>
      <c r="H176" s="22">
        <v>411848</v>
      </c>
      <c r="I176" s="22">
        <v>427550</v>
      </c>
      <c r="J176" s="22">
        <v>2358830</v>
      </c>
      <c r="K176" s="22">
        <v>4345454</v>
      </c>
      <c r="L176" s="22">
        <v>147091</v>
      </c>
      <c r="M176" s="22">
        <v>133122</v>
      </c>
      <c r="N176" s="22">
        <v>118599</v>
      </c>
      <c r="O176" s="22">
        <v>103498</v>
      </c>
      <c r="P176" s="22">
        <v>87796</v>
      </c>
      <c r="Q176" s="22">
        <v>320397</v>
      </c>
      <c r="R176" s="22">
        <v>910503</v>
      </c>
    </row>
    <row r="177" spans="1:18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90785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90785</v>
      </c>
      <c r="L177" s="22">
        <v>935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935</v>
      </c>
    </row>
    <row r="178" spans="1:18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1709521</v>
      </c>
      <c r="F178" s="22">
        <v>1673728</v>
      </c>
      <c r="G178" s="22">
        <v>1538769</v>
      </c>
      <c r="H178" s="22">
        <v>1591059</v>
      </c>
      <c r="I178" s="22">
        <v>1645293</v>
      </c>
      <c r="J178" s="22">
        <v>23195437</v>
      </c>
      <c r="K178" s="22">
        <v>31353807</v>
      </c>
      <c r="L178" s="22">
        <v>1112657</v>
      </c>
      <c r="M178" s="22">
        <v>1046683</v>
      </c>
      <c r="N178" s="22">
        <v>984444</v>
      </c>
      <c r="O178" s="22">
        <v>932154</v>
      </c>
      <c r="P178" s="22">
        <v>4203397</v>
      </c>
      <c r="Q178" s="22">
        <v>6737994</v>
      </c>
      <c r="R178" s="22">
        <v>15017329</v>
      </c>
    </row>
    <row r="179" spans="1:18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1401224</v>
      </c>
      <c r="F179" s="22">
        <v>1431797</v>
      </c>
      <c r="G179" s="22">
        <v>1064540</v>
      </c>
      <c r="H179" s="22">
        <v>815197</v>
      </c>
      <c r="I179" s="22">
        <v>610325</v>
      </c>
      <c r="J179" s="22">
        <v>8425679</v>
      </c>
      <c r="K179" s="22">
        <v>13748762</v>
      </c>
      <c r="L179" s="22">
        <v>467669</v>
      </c>
      <c r="M179" s="22">
        <v>367115</v>
      </c>
      <c r="N179" s="22">
        <v>382845</v>
      </c>
      <c r="O179" s="22">
        <v>354699</v>
      </c>
      <c r="P179" s="22">
        <v>282640</v>
      </c>
      <c r="Q179" s="22">
        <v>2344534</v>
      </c>
      <c r="R179" s="22">
        <v>4199502</v>
      </c>
    </row>
    <row r="180" spans="1:18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252329</v>
      </c>
      <c r="F180" s="22">
        <v>213123</v>
      </c>
      <c r="G180" s="22">
        <v>131185</v>
      </c>
      <c r="H180" s="22">
        <v>114376</v>
      </c>
      <c r="I180" s="22">
        <v>117966</v>
      </c>
      <c r="J180" s="22">
        <v>1235197</v>
      </c>
      <c r="K180" s="22">
        <v>2064176</v>
      </c>
      <c r="L180" s="22">
        <v>62107</v>
      </c>
      <c r="M180" s="22">
        <v>54003</v>
      </c>
      <c r="N180" s="22">
        <v>48489</v>
      </c>
      <c r="O180" s="22">
        <v>44777</v>
      </c>
      <c r="P180" s="22">
        <v>41186</v>
      </c>
      <c r="Q180" s="22">
        <v>189596</v>
      </c>
      <c r="R180" s="22">
        <v>440158</v>
      </c>
    </row>
    <row r="181" spans="1:18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394517</v>
      </c>
      <c r="F181" s="22">
        <v>407569</v>
      </c>
      <c r="G181" s="22">
        <v>421080</v>
      </c>
      <c r="H181" s="22">
        <v>435067</v>
      </c>
      <c r="I181" s="22">
        <v>275519</v>
      </c>
      <c r="J181" s="22">
        <v>1631230</v>
      </c>
      <c r="K181" s="22">
        <v>3564982</v>
      </c>
      <c r="L181" s="22">
        <v>104140</v>
      </c>
      <c r="M181" s="22">
        <v>91088</v>
      </c>
      <c r="N181" s="22">
        <v>77578</v>
      </c>
      <c r="O181" s="22">
        <v>64191</v>
      </c>
      <c r="P181" s="22">
        <v>50161</v>
      </c>
      <c r="Q181" s="22">
        <v>181838</v>
      </c>
      <c r="R181" s="22">
        <v>568996</v>
      </c>
    </row>
    <row r="182" spans="1:18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220375</v>
      </c>
      <c r="F182" s="22">
        <v>209596</v>
      </c>
      <c r="G182" s="22">
        <v>216470</v>
      </c>
      <c r="H182" s="22">
        <v>223581</v>
      </c>
      <c r="I182" s="22">
        <v>230272</v>
      </c>
      <c r="J182" s="22">
        <v>1853015</v>
      </c>
      <c r="K182" s="22">
        <v>2953309</v>
      </c>
      <c r="L182" s="22">
        <v>93245</v>
      </c>
      <c r="M182" s="22">
        <v>89991</v>
      </c>
      <c r="N182" s="22">
        <v>83135</v>
      </c>
      <c r="O182" s="22">
        <v>76041</v>
      </c>
      <c r="P182" s="22">
        <v>69855</v>
      </c>
      <c r="Q182" s="22">
        <v>351811</v>
      </c>
      <c r="R182" s="22">
        <v>764078</v>
      </c>
    </row>
    <row r="183" spans="1:18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61878</v>
      </c>
      <c r="F183" s="22">
        <v>24062</v>
      </c>
      <c r="G183" s="22">
        <v>16692</v>
      </c>
      <c r="H183" s="22">
        <v>17147</v>
      </c>
      <c r="I183" s="22">
        <v>17615</v>
      </c>
      <c r="J183" s="22">
        <v>148380</v>
      </c>
      <c r="K183" s="22">
        <v>285774</v>
      </c>
      <c r="L183" s="22">
        <v>7183</v>
      </c>
      <c r="M183" s="22">
        <v>5778</v>
      </c>
      <c r="N183" s="22">
        <v>5305</v>
      </c>
      <c r="O183" s="22">
        <v>4850</v>
      </c>
      <c r="P183" s="22">
        <v>4382</v>
      </c>
      <c r="Q183" s="22">
        <v>20977</v>
      </c>
      <c r="R183" s="22">
        <v>48475</v>
      </c>
    </row>
    <row r="184" spans="1:18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58625</v>
      </c>
      <c r="F184" s="22">
        <v>60306</v>
      </c>
      <c r="G184" s="22">
        <v>27982</v>
      </c>
      <c r="H184" s="22">
        <v>7039</v>
      </c>
      <c r="I184" s="22">
        <v>7268</v>
      </c>
      <c r="J184" s="22">
        <v>87040</v>
      </c>
      <c r="K184" s="22">
        <v>248260</v>
      </c>
      <c r="L184" s="22">
        <v>7042</v>
      </c>
      <c r="M184" s="22">
        <v>5361</v>
      </c>
      <c r="N184" s="22">
        <v>3726</v>
      </c>
      <c r="O184" s="22">
        <v>3215</v>
      </c>
      <c r="P184" s="22">
        <v>2986</v>
      </c>
      <c r="Q184" s="22">
        <v>15497</v>
      </c>
      <c r="R184" s="22">
        <v>37827</v>
      </c>
    </row>
    <row r="185" spans="1:18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685509</v>
      </c>
      <c r="F185" s="22">
        <v>678634</v>
      </c>
      <c r="G185" s="22">
        <v>506867</v>
      </c>
      <c r="H185" s="22">
        <v>524192</v>
      </c>
      <c r="I185" s="22">
        <v>542124</v>
      </c>
      <c r="J185" s="22">
        <v>6524932</v>
      </c>
      <c r="K185" s="22">
        <v>9462258</v>
      </c>
      <c r="L185" s="22">
        <v>294587</v>
      </c>
      <c r="M185" s="22">
        <v>273641</v>
      </c>
      <c r="N185" s="22">
        <v>253834</v>
      </c>
      <c r="O185" s="22">
        <v>236509</v>
      </c>
      <c r="P185" s="22">
        <v>218578</v>
      </c>
      <c r="Q185" s="22">
        <v>1279188</v>
      </c>
      <c r="R185" s="22">
        <v>2556337</v>
      </c>
    </row>
    <row r="186" spans="1:18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875715</v>
      </c>
      <c r="F186" s="22">
        <v>867041</v>
      </c>
      <c r="G186" s="22">
        <v>877776</v>
      </c>
      <c r="H186" s="22">
        <v>825373</v>
      </c>
      <c r="I186" s="22">
        <v>555546</v>
      </c>
      <c r="J186" s="22">
        <v>5614163</v>
      </c>
      <c r="K186" s="22">
        <v>9615614</v>
      </c>
      <c r="L186" s="22">
        <v>294715</v>
      </c>
      <c r="M186" s="22">
        <v>269340</v>
      </c>
      <c r="N186" s="22">
        <v>243545</v>
      </c>
      <c r="O186" s="22">
        <v>217278</v>
      </c>
      <c r="P186" s="22">
        <v>194470</v>
      </c>
      <c r="Q186" s="22">
        <v>1656064</v>
      </c>
      <c r="R186" s="22">
        <v>2875412</v>
      </c>
    </row>
    <row r="187" spans="1:18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220937</v>
      </c>
      <c r="F187" s="22">
        <v>230769</v>
      </c>
      <c r="G187" s="22">
        <v>241078</v>
      </c>
      <c r="H187" s="22">
        <v>179697</v>
      </c>
      <c r="I187" s="22">
        <v>72426</v>
      </c>
      <c r="J187" s="22">
        <v>391033</v>
      </c>
      <c r="K187" s="22">
        <v>1335940</v>
      </c>
      <c r="L187" s="22">
        <v>45933</v>
      </c>
      <c r="M187" s="22">
        <v>36101</v>
      </c>
      <c r="N187" s="22">
        <v>25793</v>
      </c>
      <c r="O187" s="22">
        <v>16425</v>
      </c>
      <c r="P187" s="22">
        <v>11367</v>
      </c>
      <c r="Q187" s="22">
        <v>27961</v>
      </c>
      <c r="R187" s="22">
        <v>163580</v>
      </c>
    </row>
    <row r="188" spans="1:18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269968</v>
      </c>
      <c r="F188" s="22">
        <v>279555</v>
      </c>
      <c r="G188" s="22">
        <v>289533</v>
      </c>
      <c r="H188" s="22">
        <v>299922</v>
      </c>
      <c r="I188" s="22">
        <v>284722</v>
      </c>
      <c r="J188" s="22">
        <v>2613142</v>
      </c>
      <c r="K188" s="22">
        <v>4036842</v>
      </c>
      <c r="L188" s="22">
        <v>138857</v>
      </c>
      <c r="M188" s="22">
        <v>129269</v>
      </c>
      <c r="N188" s="22">
        <v>119290</v>
      </c>
      <c r="O188" s="22">
        <v>108902</v>
      </c>
      <c r="P188" s="22">
        <v>98084</v>
      </c>
      <c r="Q188" s="22">
        <v>544003</v>
      </c>
      <c r="R188" s="22">
        <v>1138405</v>
      </c>
    </row>
    <row r="189" spans="1:18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500000</v>
      </c>
      <c r="F189" s="22">
        <v>500000</v>
      </c>
      <c r="G189" s="22">
        <v>500000</v>
      </c>
      <c r="H189" s="22">
        <v>250000</v>
      </c>
      <c r="I189" s="22">
        <v>0</v>
      </c>
      <c r="J189" s="22">
        <v>0</v>
      </c>
      <c r="K189" s="22">
        <v>1750000</v>
      </c>
      <c r="L189" s="22">
        <v>59300</v>
      </c>
      <c r="M189" s="22">
        <v>41050</v>
      </c>
      <c r="N189" s="22">
        <v>22800</v>
      </c>
      <c r="O189" s="22">
        <v>4562</v>
      </c>
      <c r="P189" s="22">
        <v>0</v>
      </c>
      <c r="Q189" s="22">
        <v>0</v>
      </c>
      <c r="R189" s="22">
        <v>127712</v>
      </c>
    </row>
    <row r="190" spans="1:18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44724</v>
      </c>
      <c r="F190" s="22">
        <v>45872</v>
      </c>
      <c r="G190" s="22">
        <v>47050</v>
      </c>
      <c r="H190" s="22">
        <v>49498</v>
      </c>
      <c r="I190" s="22">
        <v>50769</v>
      </c>
      <c r="J190" s="22">
        <v>265517</v>
      </c>
      <c r="K190" s="22">
        <v>503430</v>
      </c>
      <c r="L190" s="22">
        <v>12543</v>
      </c>
      <c r="M190" s="22">
        <v>11394</v>
      </c>
      <c r="N190" s="22">
        <v>10216</v>
      </c>
      <c r="O190" s="22">
        <v>9008</v>
      </c>
      <c r="P190" s="22">
        <v>7769</v>
      </c>
      <c r="Q190" s="22">
        <v>19110</v>
      </c>
      <c r="R190" s="22">
        <v>70040</v>
      </c>
    </row>
    <row r="191" spans="1:18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970435</v>
      </c>
      <c r="F191" s="22">
        <v>885233</v>
      </c>
      <c r="G191" s="22">
        <v>799094</v>
      </c>
      <c r="H191" s="22">
        <v>748425</v>
      </c>
      <c r="I191" s="22">
        <v>905128</v>
      </c>
      <c r="J191" s="22">
        <v>3684627</v>
      </c>
      <c r="K191" s="22">
        <v>7992942</v>
      </c>
      <c r="L191" s="22">
        <v>263924</v>
      </c>
      <c r="M191" s="22">
        <v>235834</v>
      </c>
      <c r="N191" s="22">
        <v>207984</v>
      </c>
      <c r="O191" s="22">
        <v>181084</v>
      </c>
      <c r="P191" s="22">
        <v>152131</v>
      </c>
      <c r="Q191" s="22">
        <v>841543</v>
      </c>
      <c r="R191" s="22">
        <v>1882500</v>
      </c>
    </row>
    <row r="192" spans="1:18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833868</v>
      </c>
      <c r="F192" s="22">
        <v>802747</v>
      </c>
      <c r="G192" s="22">
        <v>770632</v>
      </c>
      <c r="H192" s="22">
        <v>794308</v>
      </c>
      <c r="I192" s="22">
        <v>818730</v>
      </c>
      <c r="J192" s="22">
        <v>5701424</v>
      </c>
      <c r="K192" s="22">
        <v>9721709</v>
      </c>
      <c r="L192" s="22">
        <v>283122</v>
      </c>
      <c r="M192" s="22">
        <v>258601</v>
      </c>
      <c r="N192" s="22">
        <v>235075</v>
      </c>
      <c r="O192" s="22">
        <v>211399</v>
      </c>
      <c r="P192" s="22">
        <v>186976</v>
      </c>
      <c r="Q192" s="22">
        <v>717319</v>
      </c>
      <c r="R192" s="22">
        <v>1892492</v>
      </c>
    </row>
    <row r="193" spans="1:18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50718</v>
      </c>
      <c r="F193" s="22">
        <v>51950</v>
      </c>
      <c r="G193" s="22">
        <v>53211</v>
      </c>
      <c r="H193" s="22">
        <v>54503</v>
      </c>
      <c r="I193" s="22">
        <v>55826</v>
      </c>
      <c r="J193" s="22">
        <v>1542664</v>
      </c>
      <c r="K193" s="22">
        <v>1808872</v>
      </c>
      <c r="L193" s="22">
        <v>43362</v>
      </c>
      <c r="M193" s="22">
        <v>42130</v>
      </c>
      <c r="N193" s="22">
        <v>40869</v>
      </c>
      <c r="O193" s="22">
        <v>39577</v>
      </c>
      <c r="P193" s="22">
        <v>38254</v>
      </c>
      <c r="Q193" s="22">
        <v>432740</v>
      </c>
      <c r="R193" s="22">
        <v>636932</v>
      </c>
    </row>
    <row r="194" spans="1:18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159748</v>
      </c>
      <c r="F195" s="22">
        <v>165573</v>
      </c>
      <c r="G195" s="22">
        <v>171618</v>
      </c>
      <c r="H195" s="22">
        <v>177894</v>
      </c>
      <c r="I195" s="22">
        <v>184408</v>
      </c>
      <c r="J195" s="22">
        <v>1416298</v>
      </c>
      <c r="K195" s="22">
        <v>2275539</v>
      </c>
      <c r="L195" s="22">
        <v>76509</v>
      </c>
      <c r="M195" s="22">
        <v>70685</v>
      </c>
      <c r="N195" s="22">
        <v>64640</v>
      </c>
      <c r="O195" s="22">
        <v>58364</v>
      </c>
      <c r="P195" s="22">
        <v>51848</v>
      </c>
      <c r="Q195" s="22">
        <v>367416</v>
      </c>
      <c r="R195" s="22">
        <v>689462</v>
      </c>
    </row>
    <row r="196" spans="1:18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42500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42500</v>
      </c>
      <c r="L196" s="22">
        <v>1713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1713</v>
      </c>
    </row>
    <row r="197" spans="1:18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</row>
    <row r="198" spans="1:18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28960</v>
      </c>
      <c r="F199" s="22">
        <v>30255</v>
      </c>
      <c r="G199" s="22">
        <v>31607</v>
      </c>
      <c r="H199" s="22">
        <v>33021</v>
      </c>
      <c r="I199" s="22">
        <v>34497</v>
      </c>
      <c r="J199" s="22">
        <v>73689</v>
      </c>
      <c r="K199" s="22">
        <v>232029</v>
      </c>
      <c r="L199" s="22">
        <v>9944</v>
      </c>
      <c r="M199" s="22">
        <v>8649</v>
      </c>
      <c r="N199" s="22">
        <v>7297</v>
      </c>
      <c r="O199" s="22">
        <v>5883</v>
      </c>
      <c r="P199" s="22">
        <v>4407</v>
      </c>
      <c r="Q199" s="22">
        <v>4118</v>
      </c>
      <c r="R199" s="22">
        <v>40298</v>
      </c>
    </row>
    <row r="200" spans="1:18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13693</v>
      </c>
      <c r="F200" s="22">
        <v>14348</v>
      </c>
      <c r="G200" s="22">
        <v>15034</v>
      </c>
      <c r="H200" s="22">
        <v>0</v>
      </c>
      <c r="I200" s="22">
        <v>0</v>
      </c>
      <c r="J200" s="22">
        <v>0</v>
      </c>
      <c r="K200" s="22">
        <v>43075</v>
      </c>
      <c r="L200" s="22">
        <v>1876</v>
      </c>
      <c r="M200" s="22">
        <v>1221</v>
      </c>
      <c r="N200" s="22">
        <v>535</v>
      </c>
      <c r="O200" s="22">
        <v>0</v>
      </c>
      <c r="P200" s="22">
        <v>0</v>
      </c>
      <c r="Q200" s="22">
        <v>0</v>
      </c>
      <c r="R200" s="22">
        <v>3632</v>
      </c>
    </row>
    <row r="201" spans="1:18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5930</v>
      </c>
      <c r="F201" s="22">
        <v>6103</v>
      </c>
      <c r="G201" s="22">
        <v>6280</v>
      </c>
      <c r="H201" s="22">
        <v>6462</v>
      </c>
      <c r="I201" s="22">
        <v>6650</v>
      </c>
      <c r="J201" s="22">
        <v>90938</v>
      </c>
      <c r="K201" s="22">
        <v>122363</v>
      </c>
      <c r="L201" s="22">
        <v>3530</v>
      </c>
      <c r="M201" s="22">
        <v>3358</v>
      </c>
      <c r="N201" s="22">
        <v>3181</v>
      </c>
      <c r="O201" s="22">
        <v>2998</v>
      </c>
      <c r="P201" s="22">
        <v>2810</v>
      </c>
      <c r="Q201" s="22">
        <v>18380</v>
      </c>
      <c r="R201" s="22">
        <v>34257</v>
      </c>
    </row>
    <row r="202" spans="1:18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142306</v>
      </c>
      <c r="F202" s="22">
        <v>98677</v>
      </c>
      <c r="G202" s="22">
        <v>91046</v>
      </c>
      <c r="H202" s="22">
        <v>75529</v>
      </c>
      <c r="I202" s="22">
        <v>42400</v>
      </c>
      <c r="J202" s="22">
        <v>542107</v>
      </c>
      <c r="K202" s="22">
        <v>992065</v>
      </c>
      <c r="L202" s="22">
        <v>28021</v>
      </c>
      <c r="M202" s="22">
        <v>23390</v>
      </c>
      <c r="N202" s="22">
        <v>19571</v>
      </c>
      <c r="O202" s="22">
        <v>16473</v>
      </c>
      <c r="P202" s="22">
        <v>15891</v>
      </c>
      <c r="Q202" s="22">
        <v>136802</v>
      </c>
      <c r="R202" s="22">
        <v>240148</v>
      </c>
    </row>
    <row r="203" spans="1:18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9401</v>
      </c>
      <c r="F203" s="22">
        <v>10017</v>
      </c>
      <c r="G203" s="22">
        <v>10677</v>
      </c>
      <c r="H203" s="22">
        <v>11381</v>
      </c>
      <c r="I203" s="22">
        <v>12133</v>
      </c>
      <c r="J203" s="22">
        <v>281956</v>
      </c>
      <c r="K203" s="22">
        <v>335565</v>
      </c>
      <c r="L203" s="22">
        <v>20350</v>
      </c>
      <c r="M203" s="22">
        <v>19734</v>
      </c>
      <c r="N203" s="22">
        <v>19074</v>
      </c>
      <c r="O203" s="22">
        <v>18370</v>
      </c>
      <c r="P203" s="22">
        <v>17617</v>
      </c>
      <c r="Q203" s="22">
        <v>158380</v>
      </c>
      <c r="R203" s="22">
        <v>253525</v>
      </c>
    </row>
    <row r="204" spans="1:18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299325</v>
      </c>
      <c r="F205" s="22">
        <v>267399</v>
      </c>
      <c r="G205" s="22">
        <v>167691</v>
      </c>
      <c r="H205" s="22">
        <v>104909</v>
      </c>
      <c r="I205" s="22">
        <v>108215</v>
      </c>
      <c r="J205" s="22">
        <v>2187500</v>
      </c>
      <c r="K205" s="22">
        <v>3135039</v>
      </c>
      <c r="L205" s="22">
        <v>97197</v>
      </c>
      <c r="M205" s="22">
        <v>87869</v>
      </c>
      <c r="N205" s="22">
        <v>78897</v>
      </c>
      <c r="O205" s="22">
        <v>74254</v>
      </c>
      <c r="P205" s="22">
        <v>70948</v>
      </c>
      <c r="Q205" s="22">
        <v>589510</v>
      </c>
      <c r="R205" s="22">
        <v>998675</v>
      </c>
    </row>
    <row r="206" spans="1:18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12459</v>
      </c>
      <c r="F206" s="22">
        <v>13124</v>
      </c>
      <c r="G206" s="22">
        <v>13825</v>
      </c>
      <c r="H206" s="22">
        <v>14563</v>
      </c>
      <c r="I206" s="22">
        <v>15341</v>
      </c>
      <c r="J206" s="22">
        <v>308174</v>
      </c>
      <c r="K206" s="22">
        <v>377486</v>
      </c>
      <c r="L206" s="22">
        <v>19731</v>
      </c>
      <c r="M206" s="22">
        <v>19066</v>
      </c>
      <c r="N206" s="22">
        <v>18366</v>
      </c>
      <c r="O206" s="22">
        <v>17627</v>
      </c>
      <c r="P206" s="22">
        <v>16850</v>
      </c>
      <c r="Q206" s="22">
        <v>126394</v>
      </c>
      <c r="R206" s="22">
        <v>218034</v>
      </c>
    </row>
    <row r="207" spans="1:18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43014</v>
      </c>
      <c r="F207" s="22">
        <v>21807</v>
      </c>
      <c r="G207" s="22">
        <v>0</v>
      </c>
      <c r="H207" s="22">
        <v>0</v>
      </c>
      <c r="I207" s="22">
        <v>0</v>
      </c>
      <c r="J207" s="22">
        <v>0</v>
      </c>
      <c r="K207" s="22">
        <v>64821</v>
      </c>
      <c r="L207" s="22">
        <v>1209</v>
      </c>
      <c r="M207" s="22">
        <v>203</v>
      </c>
      <c r="N207" s="22">
        <v>0</v>
      </c>
      <c r="O207" s="22">
        <v>0</v>
      </c>
      <c r="P207" s="22">
        <v>0</v>
      </c>
      <c r="Q207" s="22">
        <v>0</v>
      </c>
      <c r="R207" s="22">
        <v>1412</v>
      </c>
    </row>
    <row r="208" spans="1:18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48936</v>
      </c>
      <c r="F209" s="22">
        <v>48357</v>
      </c>
      <c r="G209" s="22">
        <v>50603</v>
      </c>
      <c r="H209" s="22">
        <v>52952</v>
      </c>
      <c r="I209" s="22">
        <v>55410</v>
      </c>
      <c r="J209" s="22">
        <v>0</v>
      </c>
      <c r="K209" s="22">
        <v>256258</v>
      </c>
      <c r="L209" s="22">
        <v>11200</v>
      </c>
      <c r="M209" s="22">
        <v>8967</v>
      </c>
      <c r="N209" s="22">
        <v>6722</v>
      </c>
      <c r="O209" s="22">
        <v>4373</v>
      </c>
      <c r="P209" s="22">
        <v>1915</v>
      </c>
      <c r="Q209" s="22">
        <v>0</v>
      </c>
      <c r="R209" s="22">
        <v>33177</v>
      </c>
    </row>
    <row r="210" spans="1:18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181935</v>
      </c>
      <c r="F212" s="22">
        <v>185340</v>
      </c>
      <c r="G212" s="22">
        <v>156332</v>
      </c>
      <c r="H212" s="22">
        <v>113174</v>
      </c>
      <c r="I212" s="22">
        <v>111180</v>
      </c>
      <c r="J212" s="22">
        <v>2044725</v>
      </c>
      <c r="K212" s="22">
        <v>2792686</v>
      </c>
      <c r="L212" s="22">
        <v>72621</v>
      </c>
      <c r="M212" s="22">
        <v>69217</v>
      </c>
      <c r="N212" s="22">
        <v>65725</v>
      </c>
      <c r="O212" s="22">
        <v>62143</v>
      </c>
      <c r="P212" s="22">
        <v>58983</v>
      </c>
      <c r="Q212" s="22">
        <v>553651</v>
      </c>
      <c r="R212" s="22">
        <v>882340</v>
      </c>
    </row>
    <row r="213" spans="1:18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61849</v>
      </c>
      <c r="F215" s="22">
        <v>62899</v>
      </c>
      <c r="G215" s="22">
        <v>30934</v>
      </c>
      <c r="H215" s="22">
        <v>31429</v>
      </c>
      <c r="I215" s="22">
        <v>31931</v>
      </c>
      <c r="J215" s="22">
        <v>16158</v>
      </c>
      <c r="K215" s="22">
        <v>235200</v>
      </c>
      <c r="L215" s="22">
        <v>3607</v>
      </c>
      <c r="M215" s="22">
        <v>2557</v>
      </c>
      <c r="N215" s="22">
        <v>1636</v>
      </c>
      <c r="O215" s="22">
        <v>1141</v>
      </c>
      <c r="P215" s="22">
        <v>639</v>
      </c>
      <c r="Q215" s="22">
        <v>129</v>
      </c>
      <c r="R215" s="22">
        <v>9709</v>
      </c>
    </row>
    <row r="216" spans="1:18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161750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161750</v>
      </c>
      <c r="L217" s="22">
        <v>1048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1048</v>
      </c>
    </row>
    <row r="218" spans="1:18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30364</v>
      </c>
      <c r="F218" s="22">
        <v>32396</v>
      </c>
      <c r="G218" s="22">
        <v>34563</v>
      </c>
      <c r="H218" s="22">
        <v>36875</v>
      </c>
      <c r="I218" s="22">
        <v>39345</v>
      </c>
      <c r="J218" s="22">
        <v>0</v>
      </c>
      <c r="K218" s="22">
        <v>173543</v>
      </c>
      <c r="L218" s="22">
        <v>11610</v>
      </c>
      <c r="M218" s="22">
        <v>9579</v>
      </c>
      <c r="N218" s="22">
        <v>7412</v>
      </c>
      <c r="O218" s="22">
        <v>5099</v>
      </c>
      <c r="P218" s="22">
        <v>2632</v>
      </c>
      <c r="Q218" s="22">
        <v>0</v>
      </c>
      <c r="R218" s="22">
        <v>36332</v>
      </c>
    </row>
    <row r="219" spans="1:18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10000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10000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41725</v>
      </c>
      <c r="F224" s="22">
        <v>31632</v>
      </c>
      <c r="G224" s="22">
        <v>20727</v>
      </c>
      <c r="H224" s="22">
        <v>21477</v>
      </c>
      <c r="I224" s="22">
        <v>22254</v>
      </c>
      <c r="J224" s="22">
        <v>567640</v>
      </c>
      <c r="K224" s="22">
        <v>705455</v>
      </c>
      <c r="L224" s="22">
        <v>25662</v>
      </c>
      <c r="M224" s="22">
        <v>23840</v>
      </c>
      <c r="N224" s="22">
        <v>22830</v>
      </c>
      <c r="O224" s="22">
        <v>22080</v>
      </c>
      <c r="P224" s="22">
        <v>21303</v>
      </c>
      <c r="Q224" s="22">
        <v>210171</v>
      </c>
      <c r="R224" s="22">
        <v>325886</v>
      </c>
    </row>
    <row r="225" spans="1:18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98151</v>
      </c>
      <c r="F225" s="22">
        <v>102071</v>
      </c>
      <c r="G225" s="22">
        <v>106151</v>
      </c>
      <c r="H225" s="22">
        <v>110396</v>
      </c>
      <c r="I225" s="22">
        <v>114815</v>
      </c>
      <c r="J225" s="22">
        <v>158897</v>
      </c>
      <c r="K225" s="22">
        <v>690481</v>
      </c>
      <c r="L225" s="22">
        <v>25689</v>
      </c>
      <c r="M225" s="22">
        <v>21769</v>
      </c>
      <c r="N225" s="22">
        <v>17689</v>
      </c>
      <c r="O225" s="22">
        <v>13443</v>
      </c>
      <c r="P225" s="22">
        <v>9024</v>
      </c>
      <c r="Q225" s="22">
        <v>8635</v>
      </c>
      <c r="R225" s="22">
        <v>96249</v>
      </c>
    </row>
    <row r="226" spans="1:18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13087</v>
      </c>
      <c r="F226" s="22">
        <v>13696</v>
      </c>
      <c r="G226" s="22">
        <v>14334</v>
      </c>
      <c r="H226" s="22">
        <v>15002</v>
      </c>
      <c r="I226" s="22">
        <v>15701</v>
      </c>
      <c r="J226" s="22">
        <v>160704</v>
      </c>
      <c r="K226" s="22">
        <v>232524</v>
      </c>
      <c r="L226" s="22">
        <v>10519</v>
      </c>
      <c r="M226" s="22">
        <v>9910</v>
      </c>
      <c r="N226" s="22">
        <v>9272</v>
      </c>
      <c r="O226" s="22">
        <v>8604</v>
      </c>
      <c r="P226" s="22">
        <v>7906</v>
      </c>
      <c r="Q226" s="22">
        <v>89206</v>
      </c>
      <c r="R226" s="22">
        <v>135417</v>
      </c>
    </row>
    <row r="227" spans="1:18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24368</v>
      </c>
      <c r="F230" s="22">
        <v>25035</v>
      </c>
      <c r="G230" s="22">
        <v>25720</v>
      </c>
      <c r="H230" s="22">
        <v>26424</v>
      </c>
      <c r="I230" s="22">
        <v>27147</v>
      </c>
      <c r="J230" s="22">
        <v>179217</v>
      </c>
      <c r="K230" s="22">
        <v>307911</v>
      </c>
      <c r="L230" s="22">
        <v>8205</v>
      </c>
      <c r="M230" s="22">
        <v>7538</v>
      </c>
      <c r="N230" s="22">
        <v>6853</v>
      </c>
      <c r="O230" s="22">
        <v>6149</v>
      </c>
      <c r="P230" s="22">
        <v>5426</v>
      </c>
      <c r="Q230" s="22">
        <v>21648</v>
      </c>
      <c r="R230" s="22">
        <v>55819</v>
      </c>
    </row>
    <row r="231" spans="1:18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52721</v>
      </c>
      <c r="F233" s="22">
        <v>54244</v>
      </c>
      <c r="G233" s="22">
        <v>55771</v>
      </c>
      <c r="H233" s="22">
        <v>28458</v>
      </c>
      <c r="I233" s="22">
        <v>0</v>
      </c>
      <c r="J233" s="22">
        <v>0</v>
      </c>
      <c r="K233" s="22">
        <v>191194</v>
      </c>
      <c r="L233" s="22">
        <v>5044</v>
      </c>
      <c r="M233" s="22">
        <v>3540</v>
      </c>
      <c r="N233" s="22">
        <v>1994</v>
      </c>
      <c r="O233" s="22">
        <v>403</v>
      </c>
      <c r="P233" s="22">
        <v>0</v>
      </c>
      <c r="Q233" s="22">
        <v>0</v>
      </c>
      <c r="R233" s="22">
        <v>10981</v>
      </c>
    </row>
    <row r="234" spans="1:18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61778</v>
      </c>
      <c r="F234" s="22">
        <v>31718</v>
      </c>
      <c r="G234" s="22">
        <v>0</v>
      </c>
      <c r="H234" s="22">
        <v>0</v>
      </c>
      <c r="I234" s="22">
        <v>0</v>
      </c>
      <c r="J234" s="22">
        <v>0</v>
      </c>
      <c r="K234" s="22">
        <v>93496</v>
      </c>
      <c r="L234" s="22">
        <v>2791</v>
      </c>
      <c r="M234" s="22">
        <v>566</v>
      </c>
      <c r="N234" s="22">
        <v>0</v>
      </c>
      <c r="O234" s="22">
        <v>0</v>
      </c>
      <c r="P234" s="22">
        <v>0</v>
      </c>
      <c r="Q234" s="22">
        <v>0</v>
      </c>
      <c r="R234" s="22">
        <v>3357</v>
      </c>
    </row>
    <row r="235" spans="1:18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1301</v>
      </c>
      <c r="F236" s="22">
        <v>1320</v>
      </c>
      <c r="G236" s="22">
        <v>1340</v>
      </c>
      <c r="H236" s="22">
        <v>1818</v>
      </c>
      <c r="I236" s="22">
        <v>0</v>
      </c>
      <c r="J236" s="22">
        <v>0</v>
      </c>
      <c r="K236" s="22">
        <v>5779</v>
      </c>
      <c r="L236" s="22">
        <v>77</v>
      </c>
      <c r="M236" s="22">
        <v>58</v>
      </c>
      <c r="N236" s="22">
        <v>38</v>
      </c>
      <c r="O236" s="22">
        <v>19</v>
      </c>
      <c r="P236" s="22">
        <v>0</v>
      </c>
      <c r="Q236" s="22">
        <v>0</v>
      </c>
      <c r="R236" s="22">
        <v>192</v>
      </c>
    </row>
    <row r="237" spans="1:18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55208</v>
      </c>
      <c r="F240" s="22">
        <v>56306</v>
      </c>
      <c r="G240" s="22">
        <v>57426</v>
      </c>
      <c r="H240" s="22">
        <v>31168</v>
      </c>
      <c r="I240" s="22">
        <v>0</v>
      </c>
      <c r="J240" s="22">
        <v>0</v>
      </c>
      <c r="K240" s="22">
        <v>200108</v>
      </c>
      <c r="L240" s="22">
        <v>3982</v>
      </c>
      <c r="M240" s="22">
        <v>2884</v>
      </c>
      <c r="N240" s="22">
        <v>1763</v>
      </c>
      <c r="O240" s="22">
        <v>622</v>
      </c>
      <c r="P240" s="22">
        <v>0</v>
      </c>
      <c r="Q240" s="22">
        <v>0</v>
      </c>
      <c r="R240" s="22">
        <v>9251</v>
      </c>
    </row>
    <row r="241" spans="1:18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30567</v>
      </c>
      <c r="F241" s="22">
        <v>31815</v>
      </c>
      <c r="G241" s="22">
        <v>33115</v>
      </c>
      <c r="H241" s="22">
        <v>34467</v>
      </c>
      <c r="I241" s="22">
        <v>35875</v>
      </c>
      <c r="J241" s="22">
        <v>271697</v>
      </c>
      <c r="K241" s="22">
        <v>437536</v>
      </c>
      <c r="L241" s="22">
        <v>17384</v>
      </c>
      <c r="M241" s="22">
        <v>16135</v>
      </c>
      <c r="N241" s="22">
        <v>14836</v>
      </c>
      <c r="O241" s="22">
        <v>13484</v>
      </c>
      <c r="P241" s="22">
        <v>12076</v>
      </c>
      <c r="Q241" s="22">
        <v>39982</v>
      </c>
      <c r="R241" s="22">
        <v>113897</v>
      </c>
    </row>
    <row r="242" spans="1:18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85453</v>
      </c>
      <c r="F243" s="22">
        <v>88568</v>
      </c>
      <c r="G243" s="22">
        <v>91801</v>
      </c>
      <c r="H243" s="22">
        <v>79749</v>
      </c>
      <c r="I243" s="22">
        <v>37100</v>
      </c>
      <c r="J243" s="22">
        <v>121667</v>
      </c>
      <c r="K243" s="22">
        <v>504338</v>
      </c>
      <c r="L243" s="22">
        <v>18940</v>
      </c>
      <c r="M243" s="22">
        <v>15825</v>
      </c>
      <c r="N243" s="22">
        <v>12592</v>
      </c>
      <c r="O243" s="22">
        <v>9236</v>
      </c>
      <c r="P243" s="22">
        <v>6687</v>
      </c>
      <c r="Q243" s="22">
        <v>9692</v>
      </c>
      <c r="R243" s="22">
        <v>72972</v>
      </c>
    </row>
    <row r="244" spans="1:18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87672</v>
      </c>
      <c r="F244" s="22">
        <v>90796</v>
      </c>
      <c r="G244" s="22">
        <v>94033</v>
      </c>
      <c r="H244" s="22">
        <v>97388</v>
      </c>
      <c r="I244" s="22">
        <v>100865</v>
      </c>
      <c r="J244" s="22">
        <v>382253</v>
      </c>
      <c r="K244" s="22">
        <v>853007</v>
      </c>
      <c r="L244" s="22">
        <v>29017</v>
      </c>
      <c r="M244" s="22">
        <v>25893</v>
      </c>
      <c r="N244" s="22">
        <v>22656</v>
      </c>
      <c r="O244" s="22">
        <v>19301</v>
      </c>
      <c r="P244" s="22">
        <v>15824</v>
      </c>
      <c r="Q244" s="22">
        <v>28367</v>
      </c>
      <c r="R244" s="22">
        <v>141058</v>
      </c>
    </row>
    <row r="245" spans="1:18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8059</v>
      </c>
      <c r="F245" s="22">
        <v>8505</v>
      </c>
      <c r="G245" s="22">
        <v>8975</v>
      </c>
      <c r="H245" s="22">
        <v>9471</v>
      </c>
      <c r="I245" s="22">
        <v>9994</v>
      </c>
      <c r="J245" s="22">
        <v>58895</v>
      </c>
      <c r="K245" s="22">
        <v>103899</v>
      </c>
      <c r="L245" s="22">
        <v>5556</v>
      </c>
      <c r="M245" s="22">
        <v>5111</v>
      </c>
      <c r="N245" s="22">
        <v>4641</v>
      </c>
      <c r="O245" s="22">
        <v>4145</v>
      </c>
      <c r="P245" s="22">
        <v>3621</v>
      </c>
      <c r="Q245" s="22">
        <v>9166</v>
      </c>
      <c r="R245" s="22">
        <v>32240</v>
      </c>
    </row>
    <row r="246" spans="1:18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18821</v>
      </c>
      <c r="F247" s="22">
        <v>19709</v>
      </c>
      <c r="G247" s="22">
        <v>20640</v>
      </c>
      <c r="H247" s="22">
        <v>21593</v>
      </c>
      <c r="I247" s="22">
        <v>22647</v>
      </c>
      <c r="J247" s="22">
        <v>807065</v>
      </c>
      <c r="K247" s="22">
        <v>910475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139320</v>
      </c>
      <c r="F248" s="22">
        <v>140781</v>
      </c>
      <c r="G248" s="22">
        <v>142009</v>
      </c>
      <c r="H248" s="22">
        <v>142985</v>
      </c>
      <c r="I248" s="22">
        <v>144276</v>
      </c>
      <c r="J248" s="22">
        <v>304771</v>
      </c>
      <c r="K248" s="22">
        <v>1014142</v>
      </c>
      <c r="L248" s="22">
        <v>21820</v>
      </c>
      <c r="M248" s="22">
        <v>18649</v>
      </c>
      <c r="N248" s="22">
        <v>15430</v>
      </c>
      <c r="O248" s="22">
        <v>12180</v>
      </c>
      <c r="P248" s="22">
        <v>8870</v>
      </c>
      <c r="Q248" s="22">
        <v>12111</v>
      </c>
      <c r="R248" s="22">
        <v>89060</v>
      </c>
    </row>
    <row r="249" spans="1:18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68376</v>
      </c>
      <c r="F250" s="22">
        <v>55841</v>
      </c>
      <c r="G250" s="22">
        <v>42325</v>
      </c>
      <c r="H250" s="22">
        <v>44129</v>
      </c>
      <c r="I250" s="22">
        <v>45091</v>
      </c>
      <c r="J250" s="22">
        <v>396726</v>
      </c>
      <c r="K250" s="22">
        <v>652488</v>
      </c>
      <c r="L250" s="22">
        <v>25537</v>
      </c>
      <c r="M250" s="22">
        <v>22469</v>
      </c>
      <c r="N250" s="22">
        <v>20380</v>
      </c>
      <c r="O250" s="22">
        <v>18577</v>
      </c>
      <c r="P250" s="22">
        <v>16697</v>
      </c>
      <c r="Q250" s="22">
        <v>151779</v>
      </c>
      <c r="R250" s="22">
        <v>255439</v>
      </c>
    </row>
    <row r="251" spans="1:18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6568</v>
      </c>
      <c r="F252" s="22">
        <v>6962</v>
      </c>
      <c r="G252" s="22">
        <v>7381</v>
      </c>
      <c r="H252" s="22">
        <v>0</v>
      </c>
      <c r="I252" s="22">
        <v>0</v>
      </c>
      <c r="J252" s="22">
        <v>0</v>
      </c>
      <c r="K252" s="22">
        <v>20911</v>
      </c>
      <c r="L252" s="22">
        <v>1255</v>
      </c>
      <c r="M252" s="22">
        <v>860</v>
      </c>
      <c r="N252" s="22">
        <v>442</v>
      </c>
      <c r="O252" s="22">
        <v>0</v>
      </c>
      <c r="P252" s="22">
        <v>0</v>
      </c>
      <c r="Q252" s="22">
        <v>0</v>
      </c>
      <c r="R252" s="22">
        <v>2557</v>
      </c>
    </row>
    <row r="253" spans="1:18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79218</v>
      </c>
      <c r="F253" s="22">
        <v>81751</v>
      </c>
      <c r="G253" s="22">
        <v>84367</v>
      </c>
      <c r="H253" s="22">
        <v>87067</v>
      </c>
      <c r="I253" s="22">
        <v>89854</v>
      </c>
      <c r="J253" s="22">
        <v>527942</v>
      </c>
      <c r="K253" s="22">
        <v>950199</v>
      </c>
      <c r="L253" s="22">
        <v>29246</v>
      </c>
      <c r="M253" s="22">
        <v>26712</v>
      </c>
      <c r="N253" s="22">
        <v>24096</v>
      </c>
      <c r="O253" s="22">
        <v>21396</v>
      </c>
      <c r="P253" s="22">
        <v>18608</v>
      </c>
      <c r="Q253" s="22">
        <v>49855</v>
      </c>
      <c r="R253" s="22">
        <v>169913</v>
      </c>
    </row>
    <row r="254" spans="1:18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202221</v>
      </c>
      <c r="F254" s="22">
        <v>204492</v>
      </c>
      <c r="G254" s="22">
        <v>0</v>
      </c>
      <c r="H254" s="22">
        <v>0</v>
      </c>
      <c r="I254" s="22">
        <v>0</v>
      </c>
      <c r="J254" s="22">
        <v>0</v>
      </c>
      <c r="K254" s="22">
        <v>406713</v>
      </c>
      <c r="L254" s="22">
        <v>3990</v>
      </c>
      <c r="M254" s="22">
        <v>1719</v>
      </c>
      <c r="N254" s="22">
        <v>0</v>
      </c>
      <c r="O254" s="22">
        <v>0</v>
      </c>
      <c r="P254" s="22">
        <v>0</v>
      </c>
      <c r="Q254" s="22">
        <v>0</v>
      </c>
      <c r="R254" s="22">
        <v>5709</v>
      </c>
    </row>
    <row r="255" spans="1:18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23642</v>
      </c>
      <c r="F256" s="22">
        <v>24820</v>
      </c>
      <c r="G256" s="22">
        <v>26059</v>
      </c>
      <c r="H256" s="22">
        <v>27361</v>
      </c>
      <c r="I256" s="22">
        <v>27808</v>
      </c>
      <c r="J256" s="22">
        <v>342074</v>
      </c>
      <c r="K256" s="22">
        <v>471764</v>
      </c>
      <c r="L256" s="22">
        <v>23663</v>
      </c>
      <c r="M256" s="22">
        <v>22484</v>
      </c>
      <c r="N256" s="22">
        <v>21245</v>
      </c>
      <c r="O256" s="22">
        <v>19944</v>
      </c>
      <c r="P256" s="22">
        <v>18577</v>
      </c>
      <c r="Q256" s="22">
        <v>94226</v>
      </c>
      <c r="R256" s="22">
        <v>200139</v>
      </c>
    </row>
    <row r="257" spans="1:18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92532</v>
      </c>
      <c r="F257" s="22">
        <v>68418</v>
      </c>
      <c r="G257" s="22">
        <v>70356</v>
      </c>
      <c r="H257" s="22">
        <v>72359</v>
      </c>
      <c r="I257" s="22">
        <v>55040</v>
      </c>
      <c r="J257" s="22">
        <v>171737</v>
      </c>
      <c r="K257" s="22">
        <v>530442</v>
      </c>
      <c r="L257" s="22">
        <v>14042</v>
      </c>
      <c r="M257" s="22">
        <v>11273</v>
      </c>
      <c r="N257" s="22">
        <v>9335</v>
      </c>
      <c r="O257" s="22">
        <v>7332</v>
      </c>
      <c r="P257" s="22">
        <v>5480</v>
      </c>
      <c r="Q257" s="22">
        <v>10772</v>
      </c>
      <c r="R257" s="22">
        <v>58234</v>
      </c>
    </row>
    <row r="258" spans="1:18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14621</v>
      </c>
      <c r="F259" s="22">
        <v>6932</v>
      </c>
      <c r="G259" s="22">
        <v>0</v>
      </c>
      <c r="H259" s="22">
        <v>0</v>
      </c>
      <c r="I259" s="22">
        <v>0</v>
      </c>
      <c r="J259" s="22">
        <v>0</v>
      </c>
      <c r="K259" s="22">
        <v>21553</v>
      </c>
      <c r="L259" s="22">
        <v>1239</v>
      </c>
      <c r="M259" s="22">
        <v>399</v>
      </c>
      <c r="N259" s="22">
        <v>0</v>
      </c>
      <c r="O259" s="22">
        <v>0</v>
      </c>
      <c r="P259" s="22">
        <v>0</v>
      </c>
      <c r="Q259" s="22">
        <v>0</v>
      </c>
      <c r="R259" s="22">
        <v>1638</v>
      </c>
    </row>
    <row r="260" spans="1:18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41349</v>
      </c>
      <c r="F261" s="22">
        <v>43783</v>
      </c>
      <c r="G261" s="22">
        <v>47038</v>
      </c>
      <c r="H261" s="22">
        <v>49181</v>
      </c>
      <c r="I261" s="22">
        <v>52123</v>
      </c>
      <c r="J261" s="22">
        <v>278941</v>
      </c>
      <c r="K261" s="22">
        <v>512415</v>
      </c>
      <c r="L261" s="22">
        <v>28857</v>
      </c>
      <c r="M261" s="22">
        <v>26423</v>
      </c>
      <c r="N261" s="22">
        <v>24209</v>
      </c>
      <c r="O261" s="22">
        <v>21025</v>
      </c>
      <c r="P261" s="22">
        <v>18083</v>
      </c>
      <c r="Q261" s="22">
        <v>39503</v>
      </c>
      <c r="R261" s="22">
        <v>158100</v>
      </c>
    </row>
    <row r="262" spans="1:18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219713</v>
      </c>
      <c r="K267" s="22">
        <v>219713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226713</v>
      </c>
      <c r="K277" s="22">
        <v>226713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154286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154286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23275</v>
      </c>
      <c r="F288" s="22">
        <v>25022</v>
      </c>
      <c r="G288" s="22">
        <v>26900</v>
      </c>
      <c r="H288" s="22">
        <v>26398</v>
      </c>
      <c r="I288" s="22">
        <v>0</v>
      </c>
      <c r="J288" s="22">
        <v>0</v>
      </c>
      <c r="K288" s="22">
        <v>101595</v>
      </c>
      <c r="L288" s="22">
        <v>7625</v>
      </c>
      <c r="M288" s="22">
        <v>5878</v>
      </c>
      <c r="N288" s="22">
        <v>4000</v>
      </c>
      <c r="O288" s="22">
        <v>1981</v>
      </c>
      <c r="P288" s="22">
        <v>0</v>
      </c>
      <c r="Q288" s="22">
        <v>0</v>
      </c>
      <c r="R288" s="22">
        <v>19484</v>
      </c>
    </row>
    <row r="289" spans="1:18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81333</v>
      </c>
      <c r="K289" s="22">
        <v>81333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4526</v>
      </c>
      <c r="F295" s="22">
        <v>4645</v>
      </c>
      <c r="G295" s="22">
        <v>4767</v>
      </c>
      <c r="H295" s="22">
        <v>4892</v>
      </c>
      <c r="I295" s="22">
        <v>5020</v>
      </c>
      <c r="J295" s="22">
        <v>64185</v>
      </c>
      <c r="K295" s="22">
        <v>88035</v>
      </c>
      <c r="L295" s="22">
        <v>2251</v>
      </c>
      <c r="M295" s="22">
        <v>2133</v>
      </c>
      <c r="N295" s="22">
        <v>2011</v>
      </c>
      <c r="O295" s="22">
        <v>1886</v>
      </c>
      <c r="P295" s="22">
        <v>1757</v>
      </c>
      <c r="Q295" s="22">
        <v>9918</v>
      </c>
      <c r="R295" s="22">
        <v>19956</v>
      </c>
    </row>
    <row r="296" spans="1:18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33997</v>
      </c>
      <c r="F298" s="22">
        <v>34869</v>
      </c>
      <c r="G298" s="22">
        <v>35763</v>
      </c>
      <c r="H298" s="22">
        <v>36681</v>
      </c>
      <c r="I298" s="22">
        <v>37622</v>
      </c>
      <c r="J298" s="22">
        <v>508638</v>
      </c>
      <c r="K298" s="22">
        <v>687570</v>
      </c>
      <c r="L298" s="22">
        <v>17311</v>
      </c>
      <c r="M298" s="22">
        <v>16439</v>
      </c>
      <c r="N298" s="22">
        <v>15544</v>
      </c>
      <c r="O298" s="22">
        <v>14627</v>
      </c>
      <c r="P298" s="22">
        <v>13686</v>
      </c>
      <c r="Q298" s="22">
        <v>81398</v>
      </c>
      <c r="R298" s="22">
        <v>159005</v>
      </c>
    </row>
    <row r="299" spans="1:18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15096</v>
      </c>
      <c r="F303" s="22">
        <v>15557</v>
      </c>
      <c r="G303" s="22">
        <v>16033</v>
      </c>
      <c r="H303" s="22">
        <v>16524</v>
      </c>
      <c r="I303" s="22">
        <v>17030</v>
      </c>
      <c r="J303" s="22">
        <v>603986</v>
      </c>
      <c r="K303" s="22">
        <v>684226</v>
      </c>
      <c r="L303" s="22">
        <v>13853</v>
      </c>
      <c r="M303" s="22">
        <v>13392</v>
      </c>
      <c r="N303" s="22">
        <v>12916</v>
      </c>
      <c r="O303" s="22">
        <v>12425</v>
      </c>
      <c r="P303" s="22">
        <v>11920</v>
      </c>
      <c r="Q303" s="22">
        <v>107952</v>
      </c>
      <c r="R303" s="22">
        <v>172458</v>
      </c>
    </row>
    <row r="304" spans="1:18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2691</v>
      </c>
      <c r="F313" s="22">
        <v>2774</v>
      </c>
      <c r="G313" s="22">
        <v>2860</v>
      </c>
      <c r="H313" s="22">
        <v>2949</v>
      </c>
      <c r="I313" s="22">
        <v>3040</v>
      </c>
      <c r="J313" s="22">
        <v>39421</v>
      </c>
      <c r="K313" s="22">
        <v>53735</v>
      </c>
      <c r="L313" s="22">
        <v>1715</v>
      </c>
      <c r="M313" s="22">
        <v>1632</v>
      </c>
      <c r="N313" s="22">
        <v>1546</v>
      </c>
      <c r="O313" s="22">
        <v>1457</v>
      </c>
      <c r="P313" s="22">
        <v>1366</v>
      </c>
      <c r="Q313" s="22">
        <v>7278</v>
      </c>
      <c r="R313" s="22">
        <v>14994</v>
      </c>
    </row>
    <row r="314" spans="1:18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2160B-0975-46B1-AF25-C5FCF4F3865A}">
  <dimension ref="A1:S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1280</v>
      </c>
      <c r="D1" s="20" t="s">
        <v>1281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1282</v>
      </c>
      <c r="F2" s="21" t="s">
        <v>1283</v>
      </c>
      <c r="G2" s="21" t="s">
        <v>1179</v>
      </c>
      <c r="H2" s="21" t="s">
        <v>1284</v>
      </c>
      <c r="I2" s="21" t="s">
        <v>1285</v>
      </c>
      <c r="J2" s="21" t="s">
        <v>1286</v>
      </c>
      <c r="K2" s="21" t="s">
        <v>1287</v>
      </c>
      <c r="L2" s="21" t="s">
        <v>1288</v>
      </c>
      <c r="M2" s="21" t="s">
        <v>1289</v>
      </c>
      <c r="N2" s="21" t="s">
        <v>1290</v>
      </c>
      <c r="O2" s="21" t="s">
        <v>1291</v>
      </c>
      <c r="P2" s="21" t="s">
        <v>1292</v>
      </c>
      <c r="Q2" s="21" t="s">
        <v>64</v>
      </c>
      <c r="R2" s="21" t="s">
        <v>1293</v>
      </c>
      <c r="S2" s="21" t="s">
        <v>1294</v>
      </c>
    </row>
    <row r="3" spans="1:19" x14ac:dyDescent="0.25">
      <c r="A3" s="21"/>
      <c r="B3" s="21"/>
      <c r="C3" s="21"/>
      <c r="D3" s="21" t="s">
        <v>89</v>
      </c>
      <c r="E3" s="21" t="s">
        <v>1295</v>
      </c>
      <c r="F3" s="21" t="s">
        <v>1296</v>
      </c>
      <c r="G3" s="21" t="s">
        <v>1297</v>
      </c>
      <c r="H3" s="21" t="s">
        <v>1298</v>
      </c>
      <c r="I3" s="21" t="s">
        <v>1299</v>
      </c>
      <c r="J3" s="21" t="s">
        <v>1300</v>
      </c>
      <c r="K3" s="21" t="s">
        <v>1301</v>
      </c>
      <c r="L3" s="21" t="s">
        <v>1302</v>
      </c>
      <c r="M3" s="21" t="s">
        <v>1303</v>
      </c>
      <c r="N3" s="21" t="s">
        <v>1304</v>
      </c>
      <c r="O3" s="21" t="s">
        <v>1305</v>
      </c>
      <c r="P3" s="21" t="s">
        <v>1306</v>
      </c>
      <c r="Q3" s="21" t="s">
        <v>1307</v>
      </c>
      <c r="R3" s="21" t="s">
        <v>1308</v>
      </c>
      <c r="S3" s="21" t="s">
        <v>1309</v>
      </c>
    </row>
    <row r="4" spans="1:1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63606375</v>
      </c>
      <c r="F4" s="22">
        <v>19297181</v>
      </c>
      <c r="G4" s="22">
        <v>679</v>
      </c>
      <c r="H4" s="22">
        <v>862576</v>
      </c>
      <c r="I4" s="22">
        <v>0</v>
      </c>
      <c r="J4" s="22">
        <v>126060</v>
      </c>
      <c r="K4" s="22">
        <v>-101851</v>
      </c>
      <c r="L4" s="22">
        <v>83791020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25921134</v>
      </c>
      <c r="F5" s="22">
        <v>2319367</v>
      </c>
      <c r="G5" s="22">
        <v>0</v>
      </c>
      <c r="H5" s="22">
        <v>219735</v>
      </c>
      <c r="I5" s="22">
        <v>0</v>
      </c>
      <c r="J5" s="22">
        <v>4773</v>
      </c>
      <c r="K5" s="22">
        <v>-5057</v>
      </c>
      <c r="L5" s="22">
        <v>28459952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9875117</v>
      </c>
      <c r="F6" s="22">
        <v>3898756</v>
      </c>
      <c r="G6" s="22">
        <v>0</v>
      </c>
      <c r="H6" s="22">
        <v>372482</v>
      </c>
      <c r="I6" s="22">
        <v>0</v>
      </c>
      <c r="J6" s="22">
        <v>5636</v>
      </c>
      <c r="K6" s="22">
        <v>0</v>
      </c>
      <c r="L6" s="22">
        <v>14151991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1213758000</v>
      </c>
      <c r="F7" s="22">
        <v>1045306000</v>
      </c>
      <c r="G7" s="22">
        <v>0</v>
      </c>
      <c r="H7" s="22">
        <v>46941000</v>
      </c>
      <c r="I7" s="22">
        <v>0</v>
      </c>
      <c r="J7" s="22">
        <v>1514000</v>
      </c>
      <c r="K7" s="22">
        <v>0</v>
      </c>
      <c r="L7" s="22">
        <v>2307519000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20155220</v>
      </c>
      <c r="F8" s="22">
        <v>8762162</v>
      </c>
      <c r="G8" s="22">
        <v>0</v>
      </c>
      <c r="H8" s="22">
        <v>566714</v>
      </c>
      <c r="I8" s="22">
        <v>0</v>
      </c>
      <c r="J8" s="22">
        <v>8245</v>
      </c>
      <c r="K8" s="22">
        <v>0</v>
      </c>
      <c r="L8" s="22">
        <v>29492341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18714252</v>
      </c>
      <c r="F9" s="22">
        <v>2461921</v>
      </c>
      <c r="G9" s="22">
        <v>4423</v>
      </c>
      <c r="H9" s="22">
        <v>426296</v>
      </c>
      <c r="I9" s="22">
        <v>0</v>
      </c>
      <c r="J9" s="22">
        <v>2941</v>
      </c>
      <c r="K9" s="22">
        <v>0</v>
      </c>
      <c r="L9" s="22">
        <v>21609833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14112153</v>
      </c>
      <c r="F10" s="22">
        <v>3735610</v>
      </c>
      <c r="G10" s="22">
        <v>15027</v>
      </c>
      <c r="H10" s="22">
        <v>378929</v>
      </c>
      <c r="I10" s="22">
        <v>0</v>
      </c>
      <c r="J10" s="22">
        <v>2014</v>
      </c>
      <c r="K10" s="22">
        <v>0</v>
      </c>
      <c r="L10" s="22">
        <v>18243733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1178707000</v>
      </c>
      <c r="F11" s="22">
        <v>898177000</v>
      </c>
      <c r="G11" s="22">
        <v>0</v>
      </c>
      <c r="H11" s="22">
        <v>59068000</v>
      </c>
      <c r="I11" s="22">
        <v>0</v>
      </c>
      <c r="J11" s="22">
        <v>474000</v>
      </c>
      <c r="K11" s="22">
        <v>-26549000</v>
      </c>
      <c r="L11" s="22">
        <v>2109877000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23236000</v>
      </c>
      <c r="F12" s="22">
        <v>12047000</v>
      </c>
      <c r="G12" s="22">
        <v>19602000</v>
      </c>
      <c r="H12" s="22">
        <v>1507000</v>
      </c>
      <c r="I12" s="22">
        <v>0</v>
      </c>
      <c r="J12" s="22">
        <v>7000</v>
      </c>
      <c r="K12" s="22">
        <v>0</v>
      </c>
      <c r="L12" s="22">
        <v>56399000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72639944</v>
      </c>
      <c r="F13" s="22">
        <v>54870125</v>
      </c>
      <c r="G13" s="22">
        <v>863380</v>
      </c>
      <c r="H13" s="22">
        <v>2613941</v>
      </c>
      <c r="I13" s="22">
        <v>0</v>
      </c>
      <c r="J13" s="22">
        <v>33735</v>
      </c>
      <c r="K13" s="22">
        <v>-265794</v>
      </c>
      <c r="L13" s="22">
        <v>130755331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13211134</v>
      </c>
      <c r="F14" s="22">
        <v>4855229</v>
      </c>
      <c r="G14" s="22">
        <v>24343</v>
      </c>
      <c r="H14" s="22">
        <v>194694</v>
      </c>
      <c r="I14" s="22">
        <v>0</v>
      </c>
      <c r="J14" s="22">
        <v>0</v>
      </c>
      <c r="K14" s="22">
        <v>0</v>
      </c>
      <c r="L14" s="22">
        <v>18285400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38019349</v>
      </c>
      <c r="F15" s="22">
        <v>20949607</v>
      </c>
      <c r="G15" s="22">
        <v>2219</v>
      </c>
      <c r="H15" s="22">
        <v>889921</v>
      </c>
      <c r="I15" s="22">
        <v>0</v>
      </c>
      <c r="J15" s="22">
        <v>74727</v>
      </c>
      <c r="K15" s="22">
        <v>0</v>
      </c>
      <c r="L15" s="22">
        <v>59935823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97823000</v>
      </c>
      <c r="F16" s="22">
        <v>74301000</v>
      </c>
      <c r="G16" s="22">
        <v>0</v>
      </c>
      <c r="H16" s="22">
        <v>8703000</v>
      </c>
      <c r="I16" s="22">
        <v>0</v>
      </c>
      <c r="J16" s="22">
        <v>228000</v>
      </c>
      <c r="K16" s="22">
        <v>0</v>
      </c>
      <c r="L16" s="22">
        <v>181055000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24172371</v>
      </c>
      <c r="F17" s="22">
        <v>17684835</v>
      </c>
      <c r="G17" s="22">
        <v>783654</v>
      </c>
      <c r="H17" s="22">
        <v>3487294</v>
      </c>
      <c r="I17" s="22">
        <v>0</v>
      </c>
      <c r="J17" s="22">
        <v>9178</v>
      </c>
      <c r="K17" s="22">
        <v>799</v>
      </c>
      <c r="L17" s="22">
        <v>46138131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52348000</v>
      </c>
      <c r="F18" s="22">
        <v>27885000</v>
      </c>
      <c r="G18" s="22">
        <v>0</v>
      </c>
      <c r="H18" s="22">
        <v>628000</v>
      </c>
      <c r="I18" s="22">
        <v>0</v>
      </c>
      <c r="J18" s="22">
        <v>20000</v>
      </c>
      <c r="K18" s="22">
        <v>-60000</v>
      </c>
      <c r="L18" s="22">
        <v>80821000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93579649</v>
      </c>
      <c r="F19" s="22">
        <v>57110764</v>
      </c>
      <c r="G19" s="22">
        <v>0</v>
      </c>
      <c r="H19" s="22">
        <v>2849394</v>
      </c>
      <c r="I19" s="22">
        <v>0</v>
      </c>
      <c r="J19" s="22">
        <v>17539</v>
      </c>
      <c r="K19" s="22">
        <v>1756</v>
      </c>
      <c r="L19" s="22">
        <v>153559102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40886787</v>
      </c>
      <c r="F20" s="22">
        <v>12784377</v>
      </c>
      <c r="G20" s="22">
        <v>0</v>
      </c>
      <c r="H20" s="22">
        <v>546249</v>
      </c>
      <c r="I20" s="22">
        <v>0</v>
      </c>
      <c r="J20" s="22">
        <v>11520</v>
      </c>
      <c r="K20" s="22">
        <v>0</v>
      </c>
      <c r="L20" s="22">
        <v>54228933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106731510</v>
      </c>
      <c r="F21" s="22">
        <v>26447628</v>
      </c>
      <c r="G21" s="22">
        <v>0</v>
      </c>
      <c r="H21" s="22">
        <v>1256232</v>
      </c>
      <c r="I21" s="22">
        <v>0</v>
      </c>
      <c r="J21" s="22">
        <v>9279</v>
      </c>
      <c r="K21" s="22">
        <v>0</v>
      </c>
      <c r="L21" s="22">
        <v>134444649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11229234</v>
      </c>
      <c r="F22" s="22">
        <v>7329270</v>
      </c>
      <c r="G22" s="22">
        <v>0</v>
      </c>
      <c r="H22" s="22">
        <v>407303</v>
      </c>
      <c r="I22" s="22">
        <v>0</v>
      </c>
      <c r="J22" s="22">
        <v>7095</v>
      </c>
      <c r="K22" s="22">
        <v>0</v>
      </c>
      <c r="L22" s="22">
        <v>18972902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8398214</v>
      </c>
      <c r="F23" s="22">
        <v>1526912</v>
      </c>
      <c r="G23" s="22">
        <v>277059</v>
      </c>
      <c r="H23" s="22">
        <v>1179709</v>
      </c>
      <c r="I23" s="22">
        <v>4947</v>
      </c>
      <c r="J23" s="22">
        <v>0</v>
      </c>
      <c r="K23" s="22">
        <v>0</v>
      </c>
      <c r="L23" s="22">
        <v>11386841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2617424</v>
      </c>
      <c r="F24" s="22">
        <v>5000069</v>
      </c>
      <c r="G24" s="22">
        <v>14545</v>
      </c>
      <c r="H24" s="22">
        <v>452719</v>
      </c>
      <c r="I24" s="22">
        <v>0</v>
      </c>
      <c r="J24" s="22">
        <v>0</v>
      </c>
      <c r="K24" s="22">
        <v>0</v>
      </c>
      <c r="L24" s="22">
        <v>8084757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4479945</v>
      </c>
      <c r="F25" s="22">
        <v>7760780</v>
      </c>
      <c r="G25" s="22">
        <v>33674338</v>
      </c>
      <c r="H25" s="22">
        <v>26273931</v>
      </c>
      <c r="I25" s="22">
        <v>0</v>
      </c>
      <c r="J25" s="22">
        <v>195652</v>
      </c>
      <c r="K25" s="22">
        <v>0</v>
      </c>
      <c r="L25" s="22">
        <v>72384646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9373288</v>
      </c>
      <c r="F26" s="22">
        <v>4973106</v>
      </c>
      <c r="G26" s="22">
        <v>4407694</v>
      </c>
      <c r="H26" s="22">
        <v>7886003</v>
      </c>
      <c r="I26" s="22">
        <v>0</v>
      </c>
      <c r="J26" s="22">
        <v>2032788</v>
      </c>
      <c r="K26" s="22">
        <v>0</v>
      </c>
      <c r="L26" s="22">
        <v>28672879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95287253</v>
      </c>
      <c r="F27" s="22">
        <v>61149856</v>
      </c>
      <c r="G27" s="22">
        <v>124004939</v>
      </c>
      <c r="H27" s="22">
        <v>10204696</v>
      </c>
      <c r="I27" s="22">
        <v>0</v>
      </c>
      <c r="J27" s="22">
        <v>157149</v>
      </c>
      <c r="K27" s="22">
        <v>0</v>
      </c>
      <c r="L27" s="22">
        <v>290803893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6741952</v>
      </c>
      <c r="F28" s="22">
        <v>72085867</v>
      </c>
      <c r="G28" s="22">
        <v>356059305</v>
      </c>
      <c r="H28" s="22">
        <v>37650700</v>
      </c>
      <c r="I28" s="22">
        <v>0</v>
      </c>
      <c r="J28" s="22">
        <v>0</v>
      </c>
      <c r="K28" s="22">
        <v>0</v>
      </c>
      <c r="L28" s="22">
        <v>472537824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177308</v>
      </c>
      <c r="F29" s="22">
        <v>99946</v>
      </c>
      <c r="G29" s="22">
        <v>10582</v>
      </c>
      <c r="H29" s="22">
        <v>130810</v>
      </c>
      <c r="I29" s="22">
        <v>42465</v>
      </c>
      <c r="J29" s="22">
        <v>498961</v>
      </c>
      <c r="K29" s="22">
        <v>0</v>
      </c>
      <c r="L29" s="22">
        <v>960072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5328682</v>
      </c>
      <c r="F30" s="22">
        <v>3700275</v>
      </c>
      <c r="G30" s="22">
        <v>9724742</v>
      </c>
      <c r="H30" s="22">
        <v>10764234</v>
      </c>
      <c r="I30" s="22">
        <v>930714</v>
      </c>
      <c r="J30" s="22">
        <v>0</v>
      </c>
      <c r="K30" s="22">
        <v>0</v>
      </c>
      <c r="L30" s="22">
        <v>30448647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4805130</v>
      </c>
      <c r="F31" s="22">
        <v>899887</v>
      </c>
      <c r="G31" s="22">
        <v>863523</v>
      </c>
      <c r="H31" s="22">
        <v>2619889</v>
      </c>
      <c r="I31" s="22">
        <v>0</v>
      </c>
      <c r="J31" s="22">
        <v>1092131</v>
      </c>
      <c r="K31" s="22">
        <v>0</v>
      </c>
      <c r="L31" s="22">
        <v>10280560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3800657</v>
      </c>
      <c r="F32" s="22">
        <v>284151</v>
      </c>
      <c r="G32" s="22">
        <v>3032682</v>
      </c>
      <c r="H32" s="22">
        <v>6848575</v>
      </c>
      <c r="I32" s="22">
        <v>0</v>
      </c>
      <c r="J32" s="22">
        <v>2142440</v>
      </c>
      <c r="K32" s="22">
        <v>0</v>
      </c>
      <c r="L32" s="22">
        <v>16108505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3078311</v>
      </c>
      <c r="F33" s="22">
        <v>2478811</v>
      </c>
      <c r="G33" s="22">
        <v>4960999</v>
      </c>
      <c r="H33" s="22">
        <v>14060014</v>
      </c>
      <c r="I33" s="22">
        <v>0</v>
      </c>
      <c r="J33" s="22">
        <v>196894</v>
      </c>
      <c r="K33" s="22">
        <v>12022</v>
      </c>
      <c r="L33" s="22">
        <v>24787051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1448699</v>
      </c>
      <c r="F34" s="22">
        <v>2546391</v>
      </c>
      <c r="G34" s="22">
        <v>3079678</v>
      </c>
      <c r="H34" s="22">
        <v>1075795</v>
      </c>
      <c r="I34" s="22">
        <v>0</v>
      </c>
      <c r="J34" s="22">
        <v>11460</v>
      </c>
      <c r="K34" s="22">
        <v>25499</v>
      </c>
      <c r="L34" s="22">
        <v>8187522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897838</v>
      </c>
      <c r="F35" s="22">
        <v>183054</v>
      </c>
      <c r="G35" s="22">
        <v>1035342</v>
      </c>
      <c r="H35" s="22">
        <v>2368994</v>
      </c>
      <c r="I35" s="22">
        <v>71793</v>
      </c>
      <c r="J35" s="22">
        <v>890696</v>
      </c>
      <c r="K35" s="22">
        <v>0</v>
      </c>
      <c r="L35" s="22">
        <v>5447717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5578142</v>
      </c>
      <c r="F36" s="22">
        <v>1447321</v>
      </c>
      <c r="G36" s="22">
        <v>42579953</v>
      </c>
      <c r="H36" s="22">
        <v>35427346</v>
      </c>
      <c r="I36" s="22">
        <v>1055463</v>
      </c>
      <c r="J36" s="22">
        <v>290924</v>
      </c>
      <c r="K36" s="22">
        <v>0</v>
      </c>
      <c r="L36" s="22">
        <v>86379149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1617552</v>
      </c>
      <c r="F37" s="22">
        <v>3033736</v>
      </c>
      <c r="G37" s="22">
        <v>6369543</v>
      </c>
      <c r="H37" s="22">
        <v>15993412</v>
      </c>
      <c r="I37" s="22">
        <v>0</v>
      </c>
      <c r="J37" s="22">
        <v>112810</v>
      </c>
      <c r="K37" s="22">
        <v>-606512</v>
      </c>
      <c r="L37" s="22">
        <v>26520541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4966109</v>
      </c>
      <c r="F38" s="22">
        <v>3620069</v>
      </c>
      <c r="G38" s="22">
        <v>2969834</v>
      </c>
      <c r="H38" s="22">
        <v>5275054</v>
      </c>
      <c r="I38" s="22">
        <v>0</v>
      </c>
      <c r="J38" s="22">
        <v>2127524</v>
      </c>
      <c r="K38" s="22">
        <v>0</v>
      </c>
      <c r="L38" s="22">
        <v>18958590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5120041</v>
      </c>
      <c r="F39" s="22">
        <v>29530</v>
      </c>
      <c r="G39" s="22">
        <v>234277</v>
      </c>
      <c r="H39" s="22">
        <v>1195364</v>
      </c>
      <c r="I39" s="22">
        <v>352432</v>
      </c>
      <c r="J39" s="22">
        <v>0</v>
      </c>
      <c r="K39" s="22">
        <v>0</v>
      </c>
      <c r="L39" s="22">
        <v>6931644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365089</v>
      </c>
      <c r="F40" s="22">
        <v>612201</v>
      </c>
      <c r="G40" s="22">
        <v>4206700</v>
      </c>
      <c r="H40" s="22">
        <v>9593314</v>
      </c>
      <c r="I40" s="22">
        <v>0</v>
      </c>
      <c r="J40" s="22">
        <v>303182</v>
      </c>
      <c r="K40" s="22">
        <v>0</v>
      </c>
      <c r="L40" s="22">
        <v>15080486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5710555</v>
      </c>
      <c r="F41" s="22">
        <v>4152900</v>
      </c>
      <c r="G41" s="22">
        <v>18239023</v>
      </c>
      <c r="H41" s="22">
        <v>28301566</v>
      </c>
      <c r="I41" s="22">
        <v>0</v>
      </c>
      <c r="J41" s="22">
        <v>271822</v>
      </c>
      <c r="K41" s="22">
        <v>-726496</v>
      </c>
      <c r="L41" s="22">
        <v>55949370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10774035</v>
      </c>
      <c r="F42" s="22">
        <v>362216</v>
      </c>
      <c r="G42" s="22">
        <v>8218773</v>
      </c>
      <c r="H42" s="22">
        <v>15639316</v>
      </c>
      <c r="I42" s="22">
        <v>447027</v>
      </c>
      <c r="J42" s="22">
        <v>772419</v>
      </c>
      <c r="K42" s="22">
        <v>0</v>
      </c>
      <c r="L42" s="22">
        <v>36213786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1234999</v>
      </c>
      <c r="F43" s="22">
        <v>143381</v>
      </c>
      <c r="G43" s="22">
        <v>1300799</v>
      </c>
      <c r="H43" s="22">
        <v>2353121</v>
      </c>
      <c r="I43" s="22">
        <v>0</v>
      </c>
      <c r="J43" s="22">
        <v>690373</v>
      </c>
      <c r="K43" s="22">
        <v>0</v>
      </c>
      <c r="L43" s="22">
        <v>5722673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2008607</v>
      </c>
      <c r="F44" s="22">
        <v>1114170</v>
      </c>
      <c r="G44" s="22">
        <v>7520516</v>
      </c>
      <c r="H44" s="22">
        <v>8824735</v>
      </c>
      <c r="I44" s="22">
        <v>0</v>
      </c>
      <c r="J44" s="22">
        <v>3081741</v>
      </c>
      <c r="K44" s="22">
        <v>0</v>
      </c>
      <c r="L44" s="22">
        <v>22549769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32291692</v>
      </c>
      <c r="F45" s="22">
        <v>6098492</v>
      </c>
      <c r="G45" s="22">
        <v>1909397</v>
      </c>
      <c r="H45" s="22">
        <v>3882140</v>
      </c>
      <c r="I45" s="22">
        <v>0</v>
      </c>
      <c r="J45" s="22">
        <v>1609307</v>
      </c>
      <c r="K45" s="22">
        <v>0</v>
      </c>
      <c r="L45" s="22">
        <v>45791028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2197052</v>
      </c>
      <c r="F46" s="22">
        <v>0</v>
      </c>
      <c r="G46" s="22">
        <v>239777</v>
      </c>
      <c r="H46" s="22">
        <v>11897486</v>
      </c>
      <c r="I46" s="22">
        <v>0</v>
      </c>
      <c r="J46" s="22">
        <v>2340350</v>
      </c>
      <c r="K46" s="22">
        <v>0</v>
      </c>
      <c r="L46" s="22">
        <v>16674665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19078538</v>
      </c>
      <c r="F47" s="22">
        <v>31501092</v>
      </c>
      <c r="G47" s="22">
        <v>26531896</v>
      </c>
      <c r="H47" s="22">
        <v>23903563</v>
      </c>
      <c r="I47" s="22">
        <v>0</v>
      </c>
      <c r="J47" s="22">
        <v>1010920</v>
      </c>
      <c r="K47" s="22">
        <v>0</v>
      </c>
      <c r="L47" s="22">
        <v>102026009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5002737</v>
      </c>
      <c r="F48" s="22">
        <v>14837415</v>
      </c>
      <c r="G48" s="22">
        <v>53664590</v>
      </c>
      <c r="H48" s="22">
        <v>42932719</v>
      </c>
      <c r="I48" s="22">
        <v>0</v>
      </c>
      <c r="J48" s="22">
        <v>294705</v>
      </c>
      <c r="K48" s="22">
        <v>0</v>
      </c>
      <c r="L48" s="22">
        <v>116732166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1973309</v>
      </c>
      <c r="F49" s="22">
        <v>2686921</v>
      </c>
      <c r="G49" s="22">
        <v>6233321</v>
      </c>
      <c r="H49" s="22">
        <v>11605714</v>
      </c>
      <c r="I49" s="22">
        <v>0</v>
      </c>
      <c r="J49" s="22">
        <v>2367133</v>
      </c>
      <c r="K49" s="22">
        <v>0</v>
      </c>
      <c r="L49" s="22">
        <v>24866398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10459086</v>
      </c>
      <c r="F50" s="22">
        <v>1123608</v>
      </c>
      <c r="G50" s="22">
        <v>1451201</v>
      </c>
      <c r="H50" s="22">
        <v>6384129</v>
      </c>
      <c r="I50" s="22">
        <v>522111</v>
      </c>
      <c r="J50" s="22">
        <v>886893</v>
      </c>
      <c r="K50" s="22">
        <v>371828</v>
      </c>
      <c r="L50" s="22">
        <v>21198856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5881021</v>
      </c>
      <c r="F51" s="22">
        <v>6779340</v>
      </c>
      <c r="G51" s="22">
        <v>18803628</v>
      </c>
      <c r="H51" s="22">
        <v>5102824</v>
      </c>
      <c r="I51" s="22">
        <v>0</v>
      </c>
      <c r="J51" s="22">
        <v>719500</v>
      </c>
      <c r="K51" s="22">
        <v>0</v>
      </c>
      <c r="L51" s="22">
        <v>37286313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1494699</v>
      </c>
      <c r="F52" s="22">
        <v>3368847</v>
      </c>
      <c r="G52" s="22">
        <v>818451</v>
      </c>
      <c r="H52" s="22">
        <v>7932097</v>
      </c>
      <c r="I52" s="22">
        <v>0</v>
      </c>
      <c r="J52" s="22">
        <v>2069987</v>
      </c>
      <c r="K52" s="22">
        <v>0</v>
      </c>
      <c r="L52" s="22">
        <v>15684081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9675413</v>
      </c>
      <c r="F53" s="22">
        <v>32215664</v>
      </c>
      <c r="G53" s="22">
        <v>1164867</v>
      </c>
      <c r="H53" s="22">
        <v>11593508</v>
      </c>
      <c r="I53" s="22">
        <v>0</v>
      </c>
      <c r="J53" s="22">
        <v>1092744</v>
      </c>
      <c r="K53" s="22">
        <v>0</v>
      </c>
      <c r="L53" s="22">
        <v>55742196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1449615</v>
      </c>
      <c r="F54" s="22">
        <v>0</v>
      </c>
      <c r="G54" s="22">
        <v>7874510</v>
      </c>
      <c r="H54" s="22">
        <v>6818363</v>
      </c>
      <c r="I54" s="22">
        <v>0</v>
      </c>
      <c r="J54" s="22">
        <v>2791240</v>
      </c>
      <c r="K54" s="22">
        <v>0</v>
      </c>
      <c r="L54" s="22">
        <v>18933728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6905515</v>
      </c>
      <c r="F55" s="22">
        <v>3406712</v>
      </c>
      <c r="G55" s="22">
        <v>1233523</v>
      </c>
      <c r="H55" s="22">
        <v>1980187</v>
      </c>
      <c r="I55" s="22">
        <v>0</v>
      </c>
      <c r="J55" s="22">
        <v>4829214</v>
      </c>
      <c r="K55" s="22">
        <v>0</v>
      </c>
      <c r="L55" s="22">
        <v>18355151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1553951</v>
      </c>
      <c r="F56" s="22">
        <v>1044662</v>
      </c>
      <c r="G56" s="22">
        <v>2311012</v>
      </c>
      <c r="H56" s="22">
        <v>11066079</v>
      </c>
      <c r="I56" s="22">
        <v>131551</v>
      </c>
      <c r="J56" s="22">
        <v>2009198</v>
      </c>
      <c r="K56" s="22">
        <v>0</v>
      </c>
      <c r="L56" s="22">
        <v>18116453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8142182</v>
      </c>
      <c r="F57" s="22">
        <v>3987118</v>
      </c>
      <c r="G57" s="22">
        <v>5685091</v>
      </c>
      <c r="H57" s="22">
        <v>13508662</v>
      </c>
      <c r="I57" s="22">
        <v>0</v>
      </c>
      <c r="J57" s="22">
        <v>1344496</v>
      </c>
      <c r="K57" s="22">
        <v>0</v>
      </c>
      <c r="L57" s="22">
        <v>32667549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3634152</v>
      </c>
      <c r="F58" s="22">
        <v>3034289</v>
      </c>
      <c r="G58" s="22">
        <v>5406365</v>
      </c>
      <c r="H58" s="22">
        <v>18637396</v>
      </c>
      <c r="I58" s="22">
        <v>412408</v>
      </c>
      <c r="J58" s="22">
        <v>1329217</v>
      </c>
      <c r="K58" s="22">
        <v>0</v>
      </c>
      <c r="L58" s="22">
        <v>32453827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2662130</v>
      </c>
      <c r="F59" s="22">
        <v>8741699</v>
      </c>
      <c r="G59" s="22">
        <v>20990</v>
      </c>
      <c r="H59" s="22">
        <v>6904392</v>
      </c>
      <c r="I59" s="22">
        <v>0</v>
      </c>
      <c r="J59" s="22">
        <v>470212</v>
      </c>
      <c r="K59" s="22">
        <v>0</v>
      </c>
      <c r="L59" s="22">
        <v>18799423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640132</v>
      </c>
      <c r="F60" s="22">
        <v>15868930</v>
      </c>
      <c r="G60" s="22">
        <v>8500558</v>
      </c>
      <c r="H60" s="22">
        <v>243597</v>
      </c>
      <c r="I60" s="22">
        <v>0</v>
      </c>
      <c r="J60" s="22">
        <v>225570</v>
      </c>
      <c r="K60" s="22">
        <v>0</v>
      </c>
      <c r="L60" s="22">
        <v>25478787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985983</v>
      </c>
      <c r="F61" s="22">
        <v>1977942</v>
      </c>
      <c r="G61" s="22">
        <v>9037607</v>
      </c>
      <c r="H61" s="22">
        <v>47424126</v>
      </c>
      <c r="I61" s="22">
        <v>0</v>
      </c>
      <c r="J61" s="22">
        <v>1234</v>
      </c>
      <c r="K61" s="22">
        <v>0</v>
      </c>
      <c r="L61" s="22">
        <v>59426892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765388</v>
      </c>
      <c r="F62" s="22">
        <v>1310563</v>
      </c>
      <c r="G62" s="22">
        <v>1893128</v>
      </c>
      <c r="H62" s="22">
        <v>9716441</v>
      </c>
      <c r="I62" s="22">
        <v>0</v>
      </c>
      <c r="J62" s="22">
        <v>993557</v>
      </c>
      <c r="K62" s="22">
        <v>0</v>
      </c>
      <c r="L62" s="22">
        <v>14679077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32115144</v>
      </c>
      <c r="F63" s="22">
        <v>25950056</v>
      </c>
      <c r="G63" s="22">
        <v>3158059</v>
      </c>
      <c r="H63" s="22">
        <v>11998107</v>
      </c>
      <c r="I63" s="22">
        <v>0</v>
      </c>
      <c r="J63" s="22">
        <v>179437</v>
      </c>
      <c r="K63" s="22">
        <v>-542</v>
      </c>
      <c r="L63" s="22">
        <v>73400261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1440119</v>
      </c>
      <c r="F64" s="22">
        <v>823641</v>
      </c>
      <c r="G64" s="22">
        <v>70881</v>
      </c>
      <c r="H64" s="22">
        <v>842891</v>
      </c>
      <c r="I64" s="22">
        <v>0</v>
      </c>
      <c r="J64" s="22">
        <v>219996</v>
      </c>
      <c r="K64" s="22">
        <v>0</v>
      </c>
      <c r="L64" s="22">
        <v>3397527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3058679</v>
      </c>
      <c r="F65" s="22">
        <v>617268</v>
      </c>
      <c r="G65" s="22">
        <v>2046668</v>
      </c>
      <c r="H65" s="22">
        <v>7754767</v>
      </c>
      <c r="I65" s="22">
        <v>100592</v>
      </c>
      <c r="J65" s="22">
        <v>464544</v>
      </c>
      <c r="K65" s="22">
        <v>2794</v>
      </c>
      <c r="L65" s="22">
        <v>14045312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3791527</v>
      </c>
      <c r="F66" s="22">
        <v>1040233</v>
      </c>
      <c r="G66" s="22">
        <v>4946411</v>
      </c>
      <c r="H66" s="22">
        <v>9064733</v>
      </c>
      <c r="I66" s="22">
        <v>472145</v>
      </c>
      <c r="J66" s="22">
        <v>563614</v>
      </c>
      <c r="K66" s="22">
        <v>593</v>
      </c>
      <c r="L66" s="22">
        <v>19879256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879615</v>
      </c>
      <c r="F67" s="22">
        <v>2149431</v>
      </c>
      <c r="G67" s="22">
        <v>13607275</v>
      </c>
      <c r="H67" s="22">
        <v>9638922</v>
      </c>
      <c r="I67" s="22">
        <v>0</v>
      </c>
      <c r="J67" s="22">
        <v>645830</v>
      </c>
      <c r="K67" s="22">
        <v>0</v>
      </c>
      <c r="L67" s="22">
        <v>26921073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86738</v>
      </c>
      <c r="F68" s="22">
        <v>188888</v>
      </c>
      <c r="G68" s="22">
        <v>793229</v>
      </c>
      <c r="H68" s="22">
        <v>1463695</v>
      </c>
      <c r="I68" s="22">
        <v>0</v>
      </c>
      <c r="J68" s="22">
        <v>45061</v>
      </c>
      <c r="K68" s="22">
        <v>0</v>
      </c>
      <c r="L68" s="22">
        <v>2577611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17316115</v>
      </c>
      <c r="F69" s="22">
        <v>21069326</v>
      </c>
      <c r="G69" s="22">
        <v>3205002</v>
      </c>
      <c r="H69" s="22">
        <v>7929082</v>
      </c>
      <c r="I69" s="22">
        <v>246395</v>
      </c>
      <c r="J69" s="22">
        <v>1835637</v>
      </c>
      <c r="K69" s="22">
        <v>8891</v>
      </c>
      <c r="L69" s="22">
        <v>51610448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37132366</v>
      </c>
      <c r="F70" s="22">
        <v>46274625</v>
      </c>
      <c r="G70" s="22">
        <v>5391957</v>
      </c>
      <c r="H70" s="22">
        <v>10464569</v>
      </c>
      <c r="I70" s="22">
        <v>0</v>
      </c>
      <c r="J70" s="22">
        <v>821455</v>
      </c>
      <c r="K70" s="22">
        <v>-1090622</v>
      </c>
      <c r="L70" s="22">
        <v>98994350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810996</v>
      </c>
      <c r="F71" s="22">
        <v>2295546</v>
      </c>
      <c r="G71" s="22">
        <v>17255829</v>
      </c>
      <c r="H71" s="22">
        <v>23419398</v>
      </c>
      <c r="I71" s="22">
        <v>80294</v>
      </c>
      <c r="J71" s="22">
        <v>532275</v>
      </c>
      <c r="K71" s="22">
        <v>0</v>
      </c>
      <c r="L71" s="22">
        <v>44394338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2183025</v>
      </c>
      <c r="F72" s="22">
        <v>1171192</v>
      </c>
      <c r="G72" s="22">
        <v>1313343</v>
      </c>
      <c r="H72" s="22">
        <v>5404210</v>
      </c>
      <c r="I72" s="22">
        <v>1854</v>
      </c>
      <c r="J72" s="22">
        <v>822786</v>
      </c>
      <c r="K72" s="22">
        <v>3175</v>
      </c>
      <c r="L72" s="22">
        <v>10899585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726173</v>
      </c>
      <c r="F73" s="22">
        <v>500914</v>
      </c>
      <c r="G73" s="22">
        <v>1268406</v>
      </c>
      <c r="H73" s="22">
        <v>3673865</v>
      </c>
      <c r="I73" s="22">
        <v>0</v>
      </c>
      <c r="J73" s="22">
        <v>1740611</v>
      </c>
      <c r="K73" s="22">
        <v>0</v>
      </c>
      <c r="L73" s="22">
        <v>7909969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503209</v>
      </c>
      <c r="F74" s="22">
        <v>1514459</v>
      </c>
      <c r="G74" s="22">
        <v>719517</v>
      </c>
      <c r="H74" s="22">
        <v>1011266</v>
      </c>
      <c r="I74" s="22">
        <v>0</v>
      </c>
      <c r="J74" s="22">
        <v>235595</v>
      </c>
      <c r="K74" s="22">
        <v>0</v>
      </c>
      <c r="L74" s="22">
        <v>3984044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4678727</v>
      </c>
      <c r="F75" s="22">
        <v>2129270</v>
      </c>
      <c r="G75" s="22">
        <v>7189430</v>
      </c>
      <c r="H75" s="22">
        <v>7892130</v>
      </c>
      <c r="I75" s="22">
        <v>0</v>
      </c>
      <c r="J75" s="22">
        <v>1119305</v>
      </c>
      <c r="K75" s="22">
        <v>0</v>
      </c>
      <c r="L75" s="22">
        <v>23008862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909725</v>
      </c>
      <c r="F76" s="22">
        <v>923106</v>
      </c>
      <c r="G76" s="22">
        <v>4918137</v>
      </c>
      <c r="H76" s="22">
        <v>6754839</v>
      </c>
      <c r="I76" s="22">
        <v>0</v>
      </c>
      <c r="J76" s="22">
        <v>1469189</v>
      </c>
      <c r="K76" s="22">
        <v>0</v>
      </c>
      <c r="L76" s="22">
        <v>14974996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3884956</v>
      </c>
      <c r="F77" s="22">
        <v>1627092</v>
      </c>
      <c r="G77" s="22">
        <v>2165986</v>
      </c>
      <c r="H77" s="22">
        <v>6354730</v>
      </c>
      <c r="I77" s="22">
        <v>0</v>
      </c>
      <c r="J77" s="22">
        <v>2015848</v>
      </c>
      <c r="K77" s="22">
        <v>0</v>
      </c>
      <c r="L77" s="22">
        <v>16048612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16704689</v>
      </c>
      <c r="F78" s="22">
        <v>13984618</v>
      </c>
      <c r="G78" s="22">
        <v>51221744</v>
      </c>
      <c r="H78" s="22">
        <v>8566344</v>
      </c>
      <c r="I78" s="22">
        <v>0</v>
      </c>
      <c r="J78" s="22">
        <v>778479</v>
      </c>
      <c r="K78" s="22">
        <v>0</v>
      </c>
      <c r="L78" s="22">
        <v>91255874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3383778</v>
      </c>
      <c r="F79" s="22">
        <v>1942083</v>
      </c>
      <c r="G79" s="22">
        <v>2566651</v>
      </c>
      <c r="H79" s="22">
        <v>7524407</v>
      </c>
      <c r="I79" s="22">
        <v>25756</v>
      </c>
      <c r="J79" s="22">
        <v>2088502</v>
      </c>
      <c r="K79" s="22">
        <v>0</v>
      </c>
      <c r="L79" s="22">
        <v>17531178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1733633</v>
      </c>
      <c r="F80" s="22">
        <v>991345</v>
      </c>
      <c r="G80" s="22">
        <v>1029555</v>
      </c>
      <c r="H80" s="22">
        <v>7246128</v>
      </c>
      <c r="I80" s="22">
        <v>0</v>
      </c>
      <c r="J80" s="22">
        <v>1017927</v>
      </c>
      <c r="K80" s="22">
        <v>0</v>
      </c>
      <c r="L80" s="22">
        <v>12018588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2125175</v>
      </c>
      <c r="F81" s="22">
        <v>540665</v>
      </c>
      <c r="G81" s="22">
        <v>584291</v>
      </c>
      <c r="H81" s="22">
        <v>2783329</v>
      </c>
      <c r="I81" s="22">
        <v>0</v>
      </c>
      <c r="J81" s="22">
        <v>1716287</v>
      </c>
      <c r="K81" s="22">
        <v>0</v>
      </c>
      <c r="L81" s="22">
        <v>7749747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4918503</v>
      </c>
      <c r="F82" s="22">
        <v>6208729</v>
      </c>
      <c r="G82" s="22">
        <v>4814818</v>
      </c>
      <c r="H82" s="22">
        <v>12514678</v>
      </c>
      <c r="I82" s="22">
        <v>0</v>
      </c>
      <c r="J82" s="22">
        <v>3687873</v>
      </c>
      <c r="K82" s="22">
        <v>0</v>
      </c>
      <c r="L82" s="22">
        <v>32144601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1747822</v>
      </c>
      <c r="F83" s="22">
        <v>1124839</v>
      </c>
      <c r="G83" s="22">
        <v>684230</v>
      </c>
      <c r="H83" s="22">
        <v>9750400</v>
      </c>
      <c r="I83" s="22">
        <v>0</v>
      </c>
      <c r="J83" s="22">
        <v>2300436</v>
      </c>
      <c r="K83" s="22">
        <v>0</v>
      </c>
      <c r="L83" s="22">
        <v>15607727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2072891</v>
      </c>
      <c r="F84" s="22">
        <v>1686354</v>
      </c>
      <c r="G84" s="22">
        <v>4066522</v>
      </c>
      <c r="H84" s="22">
        <v>17213888</v>
      </c>
      <c r="I84" s="22">
        <v>0</v>
      </c>
      <c r="J84" s="22">
        <v>741410</v>
      </c>
      <c r="K84" s="22">
        <v>2816</v>
      </c>
      <c r="L84" s="22">
        <v>25783881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2335147</v>
      </c>
      <c r="F85" s="22">
        <v>194319</v>
      </c>
      <c r="G85" s="22">
        <v>866179</v>
      </c>
      <c r="H85" s="22">
        <v>4408021</v>
      </c>
      <c r="I85" s="22">
        <v>0</v>
      </c>
      <c r="J85" s="22">
        <v>1900819</v>
      </c>
      <c r="K85" s="22">
        <v>0</v>
      </c>
      <c r="L85" s="22">
        <v>9704485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6083558</v>
      </c>
      <c r="F86" s="22">
        <v>1588131</v>
      </c>
      <c r="G86" s="22">
        <v>73244</v>
      </c>
      <c r="H86" s="22">
        <v>350766</v>
      </c>
      <c r="I86" s="22">
        <v>0</v>
      </c>
      <c r="J86" s="22">
        <v>3369572</v>
      </c>
      <c r="K86" s="22">
        <v>0</v>
      </c>
      <c r="L86" s="22">
        <v>11465271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7227813</v>
      </c>
      <c r="F87" s="22">
        <v>3269310</v>
      </c>
      <c r="G87" s="22">
        <v>2976928</v>
      </c>
      <c r="H87" s="22">
        <v>8769923</v>
      </c>
      <c r="I87" s="22">
        <v>0</v>
      </c>
      <c r="J87" s="22">
        <v>2124438</v>
      </c>
      <c r="K87" s="22">
        <v>39575</v>
      </c>
      <c r="L87" s="22">
        <v>24407987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4490437</v>
      </c>
      <c r="F88" s="22">
        <v>5257973</v>
      </c>
      <c r="G88" s="22">
        <v>6396246</v>
      </c>
      <c r="H88" s="22">
        <v>11080542</v>
      </c>
      <c r="I88" s="22">
        <v>0</v>
      </c>
      <c r="J88" s="22">
        <v>2663285</v>
      </c>
      <c r="K88" s="22">
        <v>0</v>
      </c>
      <c r="L88" s="22">
        <v>29888483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2415623</v>
      </c>
      <c r="F89" s="22">
        <v>845025</v>
      </c>
      <c r="G89" s="22">
        <v>592442</v>
      </c>
      <c r="H89" s="22">
        <v>7547502</v>
      </c>
      <c r="I89" s="22">
        <v>0</v>
      </c>
      <c r="J89" s="22">
        <v>1389853</v>
      </c>
      <c r="K89" s="22">
        <v>0</v>
      </c>
      <c r="L89" s="22">
        <v>12790445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2633610</v>
      </c>
      <c r="F90" s="22">
        <v>3028266</v>
      </c>
      <c r="G90" s="22">
        <v>8355650</v>
      </c>
      <c r="H90" s="22">
        <v>9953027</v>
      </c>
      <c r="I90" s="22">
        <v>0</v>
      </c>
      <c r="J90" s="22">
        <v>49880</v>
      </c>
      <c r="K90" s="22">
        <v>0</v>
      </c>
      <c r="L90" s="22">
        <v>24020433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4303956</v>
      </c>
      <c r="F91" s="22">
        <v>5350884</v>
      </c>
      <c r="G91" s="22">
        <v>19222389</v>
      </c>
      <c r="H91" s="22">
        <v>33590905</v>
      </c>
      <c r="I91" s="22">
        <v>0</v>
      </c>
      <c r="J91" s="22">
        <v>88137</v>
      </c>
      <c r="K91" s="22">
        <v>0</v>
      </c>
      <c r="L91" s="22">
        <v>62556271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2384403</v>
      </c>
      <c r="F92" s="22">
        <v>1902698</v>
      </c>
      <c r="G92" s="22">
        <v>7833</v>
      </c>
      <c r="H92" s="22">
        <v>115681</v>
      </c>
      <c r="I92" s="22">
        <v>0</v>
      </c>
      <c r="J92" s="22">
        <v>0</v>
      </c>
      <c r="K92" s="22">
        <v>0</v>
      </c>
      <c r="L92" s="22">
        <v>4410615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5311555</v>
      </c>
      <c r="F93" s="22">
        <v>18944787</v>
      </c>
      <c r="G93" s="22">
        <v>0</v>
      </c>
      <c r="H93" s="22">
        <v>102039</v>
      </c>
      <c r="I93" s="22">
        <v>0</v>
      </c>
      <c r="J93" s="22">
        <v>0</v>
      </c>
      <c r="K93" s="22">
        <v>0</v>
      </c>
      <c r="L93" s="22">
        <v>24358381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3627419</v>
      </c>
      <c r="F94" s="22">
        <v>1804983</v>
      </c>
      <c r="G94" s="22">
        <v>70500</v>
      </c>
      <c r="H94" s="22">
        <v>112965</v>
      </c>
      <c r="I94" s="22">
        <v>0</v>
      </c>
      <c r="J94" s="22">
        <v>1163</v>
      </c>
      <c r="K94" s="22">
        <v>0</v>
      </c>
      <c r="L94" s="22">
        <v>5617030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623401</v>
      </c>
      <c r="F95" s="22">
        <v>179507</v>
      </c>
      <c r="G95" s="22">
        <v>21798</v>
      </c>
      <c r="H95" s="22">
        <v>23780</v>
      </c>
      <c r="I95" s="22">
        <v>0</v>
      </c>
      <c r="J95" s="22">
        <v>135</v>
      </c>
      <c r="K95" s="22">
        <v>188</v>
      </c>
      <c r="L95" s="22">
        <v>848809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948590</v>
      </c>
      <c r="F96" s="22">
        <v>498168</v>
      </c>
      <c r="G96" s="22">
        <v>0</v>
      </c>
      <c r="H96" s="22">
        <v>50081</v>
      </c>
      <c r="I96" s="22">
        <v>0</v>
      </c>
      <c r="J96" s="22">
        <v>984</v>
      </c>
      <c r="K96" s="22">
        <v>0</v>
      </c>
      <c r="L96" s="22">
        <v>1497823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2188037</v>
      </c>
      <c r="F97" s="22">
        <v>1104660</v>
      </c>
      <c r="G97" s="22">
        <v>13129</v>
      </c>
      <c r="H97" s="22">
        <v>113191</v>
      </c>
      <c r="I97" s="22">
        <v>0</v>
      </c>
      <c r="J97" s="22">
        <v>0</v>
      </c>
      <c r="K97" s="22">
        <v>0</v>
      </c>
      <c r="L97" s="22">
        <v>3419017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983398</v>
      </c>
      <c r="F98" s="22">
        <v>176153</v>
      </c>
      <c r="G98" s="22">
        <v>5033</v>
      </c>
      <c r="H98" s="22">
        <v>22426</v>
      </c>
      <c r="I98" s="22">
        <v>0</v>
      </c>
      <c r="J98" s="22">
        <v>511</v>
      </c>
      <c r="K98" s="22">
        <v>0</v>
      </c>
      <c r="L98" s="22">
        <v>1187521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10645390</v>
      </c>
      <c r="F99" s="22">
        <v>2195568</v>
      </c>
      <c r="G99" s="22">
        <v>77260</v>
      </c>
      <c r="H99" s="22">
        <v>170831</v>
      </c>
      <c r="I99" s="22">
        <v>0</v>
      </c>
      <c r="J99" s="22">
        <v>1321</v>
      </c>
      <c r="K99" s="22">
        <v>0</v>
      </c>
      <c r="L99" s="22">
        <v>13090370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1557749</v>
      </c>
      <c r="F100" s="22">
        <v>146025</v>
      </c>
      <c r="G100" s="22">
        <v>1460</v>
      </c>
      <c r="H100" s="22">
        <v>37399</v>
      </c>
      <c r="I100" s="22">
        <v>0</v>
      </c>
      <c r="J100" s="22">
        <v>3832</v>
      </c>
      <c r="K100" s="22">
        <v>0</v>
      </c>
      <c r="L100" s="22">
        <v>1746465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4272828</v>
      </c>
      <c r="F101" s="22">
        <v>3919694</v>
      </c>
      <c r="G101" s="22">
        <v>2600</v>
      </c>
      <c r="H101" s="22">
        <v>177209</v>
      </c>
      <c r="I101" s="22">
        <v>0</v>
      </c>
      <c r="J101" s="22">
        <v>0</v>
      </c>
      <c r="K101" s="22">
        <v>0</v>
      </c>
      <c r="L101" s="22">
        <v>8372331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1433110</v>
      </c>
      <c r="F102" s="22">
        <v>684017</v>
      </c>
      <c r="G102" s="22">
        <v>25453</v>
      </c>
      <c r="H102" s="22">
        <v>46679</v>
      </c>
      <c r="I102" s="22">
        <v>0</v>
      </c>
      <c r="J102" s="22">
        <v>1308</v>
      </c>
      <c r="K102" s="22">
        <v>881</v>
      </c>
      <c r="L102" s="22">
        <v>2191448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854589</v>
      </c>
      <c r="F103" s="22">
        <v>237290</v>
      </c>
      <c r="G103" s="22">
        <v>18189</v>
      </c>
      <c r="H103" s="22">
        <v>58369</v>
      </c>
      <c r="I103" s="22">
        <v>0</v>
      </c>
      <c r="J103" s="22">
        <v>67</v>
      </c>
      <c r="K103" s="22">
        <v>0</v>
      </c>
      <c r="L103" s="22">
        <v>1168504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1338167</v>
      </c>
      <c r="F104" s="22">
        <v>138304</v>
      </c>
      <c r="G104" s="22">
        <v>4110</v>
      </c>
      <c r="H104" s="22">
        <v>41244</v>
      </c>
      <c r="I104" s="22">
        <v>0</v>
      </c>
      <c r="J104" s="22">
        <v>2560</v>
      </c>
      <c r="K104" s="22">
        <v>0</v>
      </c>
      <c r="L104" s="22">
        <v>1524385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2581486</v>
      </c>
      <c r="F105" s="22">
        <v>680245</v>
      </c>
      <c r="G105" s="22">
        <v>581</v>
      </c>
      <c r="H105" s="22">
        <v>252</v>
      </c>
      <c r="I105" s="22">
        <v>0</v>
      </c>
      <c r="J105" s="22">
        <v>0</v>
      </c>
      <c r="K105" s="22">
        <v>0</v>
      </c>
      <c r="L105" s="22">
        <v>3262564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22985327</v>
      </c>
      <c r="F106" s="22">
        <v>11818800</v>
      </c>
      <c r="G106" s="22">
        <v>2744</v>
      </c>
      <c r="H106" s="22">
        <v>500951</v>
      </c>
      <c r="I106" s="22">
        <v>0</v>
      </c>
      <c r="J106" s="22">
        <v>0</v>
      </c>
      <c r="K106" s="22">
        <v>0</v>
      </c>
      <c r="L106" s="22">
        <v>35307822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2424090</v>
      </c>
      <c r="F107" s="22">
        <v>625872</v>
      </c>
      <c r="G107" s="22">
        <v>4509</v>
      </c>
      <c r="H107" s="22">
        <v>75430</v>
      </c>
      <c r="I107" s="22">
        <v>0</v>
      </c>
      <c r="J107" s="22">
        <v>1834</v>
      </c>
      <c r="K107" s="22">
        <v>0</v>
      </c>
      <c r="L107" s="22">
        <v>3131735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4651411</v>
      </c>
      <c r="F108" s="22">
        <v>495806</v>
      </c>
      <c r="G108" s="22">
        <v>1380</v>
      </c>
      <c r="H108" s="22">
        <v>145445</v>
      </c>
      <c r="I108" s="22">
        <v>0</v>
      </c>
      <c r="J108" s="22">
        <v>2902</v>
      </c>
      <c r="K108" s="22">
        <v>0</v>
      </c>
      <c r="L108" s="22">
        <v>5296944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1005046</v>
      </c>
      <c r="F109" s="22">
        <v>347194</v>
      </c>
      <c r="G109" s="22">
        <v>2132</v>
      </c>
      <c r="H109" s="22">
        <v>44867</v>
      </c>
      <c r="I109" s="22">
        <v>0</v>
      </c>
      <c r="J109" s="22">
        <v>4200</v>
      </c>
      <c r="K109" s="22">
        <v>0</v>
      </c>
      <c r="L109" s="22">
        <v>1403439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2669433</v>
      </c>
      <c r="F110" s="22">
        <v>1007459</v>
      </c>
      <c r="G110" s="22">
        <v>0</v>
      </c>
      <c r="H110" s="22">
        <v>145139</v>
      </c>
      <c r="I110" s="22">
        <v>0</v>
      </c>
      <c r="J110" s="22">
        <v>33151</v>
      </c>
      <c r="K110" s="22">
        <v>0</v>
      </c>
      <c r="L110" s="22">
        <v>3855182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8108769</v>
      </c>
      <c r="F111" s="22">
        <v>858771</v>
      </c>
      <c r="G111" s="22">
        <v>0</v>
      </c>
      <c r="H111" s="22">
        <v>144351</v>
      </c>
      <c r="I111" s="22">
        <v>896234</v>
      </c>
      <c r="J111" s="22">
        <v>10229</v>
      </c>
      <c r="K111" s="22">
        <v>0</v>
      </c>
      <c r="L111" s="22">
        <v>10018354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2336035</v>
      </c>
      <c r="F112" s="22">
        <v>109548</v>
      </c>
      <c r="G112" s="22">
        <v>197</v>
      </c>
      <c r="H112" s="22">
        <v>42802</v>
      </c>
      <c r="I112" s="22">
        <v>0</v>
      </c>
      <c r="J112" s="22">
        <v>1289</v>
      </c>
      <c r="K112" s="22">
        <v>0</v>
      </c>
      <c r="L112" s="22">
        <v>2489871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32272842</v>
      </c>
      <c r="F113" s="22">
        <v>6505843</v>
      </c>
      <c r="G113" s="22">
        <v>0</v>
      </c>
      <c r="H113" s="22">
        <v>629885</v>
      </c>
      <c r="I113" s="22">
        <v>0</v>
      </c>
      <c r="J113" s="22">
        <v>547</v>
      </c>
      <c r="K113" s="22">
        <v>0</v>
      </c>
      <c r="L113" s="22">
        <v>39409117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926619</v>
      </c>
      <c r="F114" s="22">
        <v>447873</v>
      </c>
      <c r="G114" s="22">
        <v>2312</v>
      </c>
      <c r="H114" s="22">
        <v>46520</v>
      </c>
      <c r="I114" s="22">
        <v>0</v>
      </c>
      <c r="J114" s="22">
        <v>0</v>
      </c>
      <c r="K114" s="22">
        <v>0</v>
      </c>
      <c r="L114" s="22">
        <v>1423324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3299385</v>
      </c>
      <c r="F115" s="22">
        <v>1258500</v>
      </c>
      <c r="G115" s="22">
        <v>38397</v>
      </c>
      <c r="H115" s="22">
        <v>54248</v>
      </c>
      <c r="I115" s="22">
        <v>0</v>
      </c>
      <c r="J115" s="22">
        <v>0</v>
      </c>
      <c r="K115" s="22">
        <v>0</v>
      </c>
      <c r="L115" s="22">
        <v>4650530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791761</v>
      </c>
      <c r="F116" s="22">
        <v>138397</v>
      </c>
      <c r="G116" s="22">
        <v>0</v>
      </c>
      <c r="H116" s="22">
        <v>30648</v>
      </c>
      <c r="I116" s="22">
        <v>0</v>
      </c>
      <c r="J116" s="22">
        <v>46</v>
      </c>
      <c r="K116" s="22">
        <v>0</v>
      </c>
      <c r="L116" s="22">
        <v>960852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5892987</v>
      </c>
      <c r="F117" s="22">
        <v>1138770</v>
      </c>
      <c r="G117" s="22">
        <v>729</v>
      </c>
      <c r="H117" s="22">
        <v>110703</v>
      </c>
      <c r="I117" s="22">
        <v>0</v>
      </c>
      <c r="J117" s="22">
        <v>672</v>
      </c>
      <c r="K117" s="22">
        <v>32657</v>
      </c>
      <c r="L117" s="22">
        <v>7176518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5960149</v>
      </c>
      <c r="F118" s="22">
        <v>683957</v>
      </c>
      <c r="G118" s="22">
        <v>23456</v>
      </c>
      <c r="H118" s="22">
        <v>107416</v>
      </c>
      <c r="I118" s="22">
        <v>0</v>
      </c>
      <c r="J118" s="22">
        <v>1884</v>
      </c>
      <c r="K118" s="22">
        <v>0</v>
      </c>
      <c r="L118" s="22">
        <v>6776862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4418285</v>
      </c>
      <c r="F119" s="22">
        <v>686503</v>
      </c>
      <c r="G119" s="22">
        <v>1618</v>
      </c>
      <c r="H119" s="22">
        <v>79373</v>
      </c>
      <c r="I119" s="22">
        <v>0</v>
      </c>
      <c r="J119" s="22">
        <v>48934</v>
      </c>
      <c r="K119" s="22">
        <v>0</v>
      </c>
      <c r="L119" s="22">
        <v>5234713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5458521</v>
      </c>
      <c r="F120" s="22">
        <v>4695063</v>
      </c>
      <c r="G120" s="22">
        <v>1767049</v>
      </c>
      <c r="H120" s="22">
        <v>719754</v>
      </c>
      <c r="I120" s="22">
        <v>0</v>
      </c>
      <c r="J120" s="22">
        <v>42223</v>
      </c>
      <c r="K120" s="22">
        <v>0</v>
      </c>
      <c r="L120" s="22">
        <v>12682610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6767669</v>
      </c>
      <c r="F121" s="22">
        <v>2785665</v>
      </c>
      <c r="G121" s="22">
        <v>42441</v>
      </c>
      <c r="H121" s="22">
        <v>659292</v>
      </c>
      <c r="I121" s="22">
        <v>0</v>
      </c>
      <c r="J121" s="22">
        <v>25588</v>
      </c>
      <c r="K121" s="22">
        <v>0</v>
      </c>
      <c r="L121" s="22">
        <v>10280655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935597</v>
      </c>
      <c r="F122" s="22">
        <v>305053</v>
      </c>
      <c r="G122" s="22">
        <v>0</v>
      </c>
      <c r="H122" s="22">
        <v>35808</v>
      </c>
      <c r="I122" s="22">
        <v>0</v>
      </c>
      <c r="J122" s="22">
        <v>0</v>
      </c>
      <c r="K122" s="22">
        <v>0</v>
      </c>
      <c r="L122" s="22">
        <v>1276458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6060728</v>
      </c>
      <c r="F123" s="22">
        <v>5770222</v>
      </c>
      <c r="G123" s="22">
        <v>723745</v>
      </c>
      <c r="H123" s="22">
        <v>462684</v>
      </c>
      <c r="I123" s="22">
        <v>0</v>
      </c>
      <c r="J123" s="22">
        <v>200</v>
      </c>
      <c r="K123" s="22">
        <v>0</v>
      </c>
      <c r="L123" s="22">
        <v>13017579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1087910</v>
      </c>
      <c r="F124" s="22">
        <v>882562</v>
      </c>
      <c r="G124" s="22">
        <v>2357</v>
      </c>
      <c r="H124" s="22">
        <v>84224</v>
      </c>
      <c r="I124" s="22">
        <v>0</v>
      </c>
      <c r="J124" s="22">
        <v>0</v>
      </c>
      <c r="K124" s="22">
        <v>0</v>
      </c>
      <c r="L124" s="22">
        <v>2057053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1991836</v>
      </c>
      <c r="F125" s="22">
        <v>1064658</v>
      </c>
      <c r="G125" s="22">
        <v>20854</v>
      </c>
      <c r="H125" s="22">
        <v>110154</v>
      </c>
      <c r="I125" s="22">
        <v>0</v>
      </c>
      <c r="J125" s="22">
        <v>4149</v>
      </c>
      <c r="K125" s="22">
        <v>0</v>
      </c>
      <c r="L125" s="22">
        <v>3191651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833179</v>
      </c>
      <c r="F126" s="22">
        <v>445875</v>
      </c>
      <c r="G126" s="22">
        <v>5321</v>
      </c>
      <c r="H126" s="22">
        <v>68287</v>
      </c>
      <c r="I126" s="22">
        <v>0</v>
      </c>
      <c r="J126" s="22">
        <v>3044</v>
      </c>
      <c r="K126" s="22">
        <v>0</v>
      </c>
      <c r="L126" s="22">
        <v>1355705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2110653</v>
      </c>
      <c r="F127" s="22">
        <v>1433552</v>
      </c>
      <c r="G127" s="22">
        <v>0</v>
      </c>
      <c r="H127" s="22">
        <v>192180</v>
      </c>
      <c r="I127" s="22">
        <v>0</v>
      </c>
      <c r="J127" s="22">
        <v>2320</v>
      </c>
      <c r="K127" s="22">
        <v>23390</v>
      </c>
      <c r="L127" s="22">
        <v>3762095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2015440</v>
      </c>
      <c r="F128" s="22">
        <v>2242602</v>
      </c>
      <c r="G128" s="22">
        <v>2055</v>
      </c>
      <c r="H128" s="22">
        <v>146262</v>
      </c>
      <c r="I128" s="22">
        <v>0</v>
      </c>
      <c r="J128" s="22">
        <v>0</v>
      </c>
      <c r="K128" s="22">
        <v>0</v>
      </c>
      <c r="L128" s="22">
        <v>4406359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2900500</v>
      </c>
      <c r="F129" s="22">
        <v>435257</v>
      </c>
      <c r="G129" s="22">
        <v>9169</v>
      </c>
      <c r="H129" s="22">
        <v>66522</v>
      </c>
      <c r="I129" s="22">
        <v>0</v>
      </c>
      <c r="J129" s="22">
        <v>4273</v>
      </c>
      <c r="K129" s="22">
        <v>0</v>
      </c>
      <c r="L129" s="22">
        <v>3415721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1887144</v>
      </c>
      <c r="F130" s="22">
        <v>530070</v>
      </c>
      <c r="G130" s="22">
        <v>829</v>
      </c>
      <c r="H130" s="22">
        <v>83244</v>
      </c>
      <c r="I130" s="22">
        <v>0</v>
      </c>
      <c r="J130" s="22">
        <v>0</v>
      </c>
      <c r="K130" s="22">
        <v>0</v>
      </c>
      <c r="L130" s="22">
        <v>2501287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1901880</v>
      </c>
      <c r="F131" s="22">
        <v>715755</v>
      </c>
      <c r="G131" s="22">
        <v>48960</v>
      </c>
      <c r="H131" s="22">
        <v>114837</v>
      </c>
      <c r="I131" s="22">
        <v>0</v>
      </c>
      <c r="J131" s="22">
        <v>1011</v>
      </c>
      <c r="K131" s="22">
        <v>0</v>
      </c>
      <c r="L131" s="22">
        <v>2782443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660341</v>
      </c>
      <c r="F132" s="22">
        <v>368368</v>
      </c>
      <c r="G132" s="22">
        <v>172</v>
      </c>
      <c r="H132" s="22">
        <v>28753</v>
      </c>
      <c r="I132" s="22">
        <v>0</v>
      </c>
      <c r="J132" s="22">
        <v>180</v>
      </c>
      <c r="K132" s="22">
        <v>0</v>
      </c>
      <c r="L132" s="22">
        <v>1057814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1467252</v>
      </c>
      <c r="F133" s="22">
        <v>2059927</v>
      </c>
      <c r="G133" s="22">
        <v>4691</v>
      </c>
      <c r="H133" s="22">
        <v>588445</v>
      </c>
      <c r="I133" s="22">
        <v>0</v>
      </c>
      <c r="J133" s="22">
        <v>0</v>
      </c>
      <c r="K133" s="22">
        <v>2664</v>
      </c>
      <c r="L133" s="22">
        <v>4122979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12831048</v>
      </c>
      <c r="F134" s="22">
        <v>1818111</v>
      </c>
      <c r="G134" s="22">
        <v>494257</v>
      </c>
      <c r="H134" s="22">
        <v>225592</v>
      </c>
      <c r="I134" s="22">
        <v>0</v>
      </c>
      <c r="J134" s="22">
        <v>2648</v>
      </c>
      <c r="K134" s="22">
        <v>0</v>
      </c>
      <c r="L134" s="22">
        <v>15371656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6490804</v>
      </c>
      <c r="F135" s="22">
        <v>3454410</v>
      </c>
      <c r="G135" s="22">
        <v>3887</v>
      </c>
      <c r="H135" s="22">
        <v>3912046</v>
      </c>
      <c r="I135" s="22">
        <v>0</v>
      </c>
      <c r="J135" s="22">
        <v>1630</v>
      </c>
      <c r="K135" s="22">
        <v>0</v>
      </c>
      <c r="L135" s="22">
        <v>13862777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6076488</v>
      </c>
      <c r="F136" s="22">
        <v>2539061</v>
      </c>
      <c r="G136" s="22">
        <v>578772</v>
      </c>
      <c r="H136" s="22">
        <v>190772</v>
      </c>
      <c r="I136" s="22">
        <v>0</v>
      </c>
      <c r="J136" s="22">
        <v>0</v>
      </c>
      <c r="K136" s="22">
        <v>0</v>
      </c>
      <c r="L136" s="22">
        <v>9385093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726905</v>
      </c>
      <c r="F137" s="22">
        <v>390837</v>
      </c>
      <c r="G137" s="22">
        <v>2057</v>
      </c>
      <c r="H137" s="22">
        <v>42303</v>
      </c>
      <c r="I137" s="22">
        <v>0</v>
      </c>
      <c r="J137" s="22">
        <v>6757</v>
      </c>
      <c r="K137" s="22">
        <v>0</v>
      </c>
      <c r="L137" s="22">
        <v>1168859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1607218</v>
      </c>
      <c r="F138" s="22">
        <v>376085</v>
      </c>
      <c r="G138" s="22">
        <v>3277</v>
      </c>
      <c r="H138" s="22">
        <v>62485</v>
      </c>
      <c r="I138" s="22">
        <v>0</v>
      </c>
      <c r="J138" s="22">
        <v>2371</v>
      </c>
      <c r="K138" s="22">
        <v>51486</v>
      </c>
      <c r="L138" s="22">
        <v>2102922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1039534</v>
      </c>
      <c r="F139" s="22">
        <v>134096</v>
      </c>
      <c r="G139" s="22">
        <v>2274</v>
      </c>
      <c r="H139" s="22">
        <v>37349</v>
      </c>
      <c r="I139" s="22">
        <v>0</v>
      </c>
      <c r="J139" s="22">
        <v>1545</v>
      </c>
      <c r="K139" s="22">
        <v>0</v>
      </c>
      <c r="L139" s="22">
        <v>1214798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2155973</v>
      </c>
      <c r="F140" s="22">
        <v>219333</v>
      </c>
      <c r="G140" s="22">
        <v>24122</v>
      </c>
      <c r="H140" s="22">
        <v>97955</v>
      </c>
      <c r="I140" s="22">
        <v>0</v>
      </c>
      <c r="J140" s="22">
        <v>0</v>
      </c>
      <c r="K140" s="22">
        <v>0</v>
      </c>
      <c r="L140" s="22">
        <v>2497383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1089044</v>
      </c>
      <c r="F141" s="22">
        <v>390461</v>
      </c>
      <c r="G141" s="22">
        <v>0</v>
      </c>
      <c r="H141" s="22">
        <v>39258</v>
      </c>
      <c r="I141" s="22">
        <v>0</v>
      </c>
      <c r="J141" s="22">
        <v>0</v>
      </c>
      <c r="K141" s="22">
        <v>0</v>
      </c>
      <c r="L141" s="22">
        <v>1518763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980244</v>
      </c>
      <c r="F142" s="22">
        <v>624539</v>
      </c>
      <c r="G142" s="22">
        <v>760</v>
      </c>
      <c r="H142" s="22">
        <v>65562</v>
      </c>
      <c r="I142" s="22">
        <v>0</v>
      </c>
      <c r="J142" s="22">
        <v>0</v>
      </c>
      <c r="K142" s="22">
        <v>0</v>
      </c>
      <c r="L142" s="22">
        <v>1671105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584651</v>
      </c>
      <c r="F143" s="22">
        <v>244445</v>
      </c>
      <c r="G143" s="22">
        <v>1901</v>
      </c>
      <c r="H143" s="22">
        <v>37781</v>
      </c>
      <c r="I143" s="22">
        <v>1</v>
      </c>
      <c r="J143" s="22">
        <v>1</v>
      </c>
      <c r="K143" s="22">
        <v>0</v>
      </c>
      <c r="L143" s="22">
        <v>868780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648831</v>
      </c>
      <c r="F144" s="22">
        <v>100594</v>
      </c>
      <c r="G144" s="22">
        <v>0</v>
      </c>
      <c r="H144" s="22">
        <v>165958</v>
      </c>
      <c r="I144" s="22">
        <v>0</v>
      </c>
      <c r="J144" s="22">
        <v>0</v>
      </c>
      <c r="K144" s="22">
        <v>11583</v>
      </c>
      <c r="L144" s="22">
        <v>926966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1627961</v>
      </c>
      <c r="F145" s="22">
        <v>516341</v>
      </c>
      <c r="G145" s="22">
        <v>1761</v>
      </c>
      <c r="H145" s="22">
        <v>52870</v>
      </c>
      <c r="I145" s="22">
        <v>0</v>
      </c>
      <c r="J145" s="22">
        <v>0</v>
      </c>
      <c r="K145" s="22">
        <v>0</v>
      </c>
      <c r="L145" s="22">
        <v>2198933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10764604</v>
      </c>
      <c r="F146" s="22">
        <v>2021129</v>
      </c>
      <c r="G146" s="22">
        <v>6251</v>
      </c>
      <c r="H146" s="22">
        <v>161364</v>
      </c>
      <c r="I146" s="22">
        <v>0</v>
      </c>
      <c r="J146" s="22">
        <v>8912</v>
      </c>
      <c r="K146" s="22">
        <v>0</v>
      </c>
      <c r="L146" s="22">
        <v>12962260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828361</v>
      </c>
      <c r="F147" s="22">
        <v>137494</v>
      </c>
      <c r="G147" s="22">
        <v>16207</v>
      </c>
      <c r="H147" s="22">
        <v>22035</v>
      </c>
      <c r="I147" s="22">
        <v>0</v>
      </c>
      <c r="J147" s="22">
        <v>645</v>
      </c>
      <c r="K147" s="22">
        <v>0</v>
      </c>
      <c r="L147" s="22">
        <v>1004742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2346704</v>
      </c>
      <c r="F148" s="22">
        <v>662133</v>
      </c>
      <c r="G148" s="22">
        <v>58903</v>
      </c>
      <c r="H148" s="22">
        <v>53728</v>
      </c>
      <c r="I148" s="22">
        <v>0</v>
      </c>
      <c r="J148" s="22">
        <v>240</v>
      </c>
      <c r="K148" s="22">
        <v>0</v>
      </c>
      <c r="L148" s="22">
        <v>3121708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405488</v>
      </c>
      <c r="F149" s="22">
        <v>222715</v>
      </c>
      <c r="G149" s="22">
        <v>23629</v>
      </c>
      <c r="H149" s="22">
        <v>199</v>
      </c>
      <c r="I149" s="22">
        <v>0</v>
      </c>
      <c r="J149" s="22">
        <v>180</v>
      </c>
      <c r="K149" s="22">
        <v>0</v>
      </c>
      <c r="L149" s="22">
        <v>652211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29362302</v>
      </c>
      <c r="F150" s="22">
        <v>6835123</v>
      </c>
      <c r="G150" s="22">
        <v>0</v>
      </c>
      <c r="H150" s="22">
        <v>283736</v>
      </c>
      <c r="I150" s="22">
        <v>0</v>
      </c>
      <c r="J150" s="22">
        <v>3746</v>
      </c>
      <c r="K150" s="22">
        <v>0</v>
      </c>
      <c r="L150" s="22">
        <v>36484907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8005235</v>
      </c>
      <c r="F151" s="22">
        <v>2820910</v>
      </c>
      <c r="G151" s="22">
        <v>87528</v>
      </c>
      <c r="H151" s="22">
        <v>138191</v>
      </c>
      <c r="I151" s="22">
        <v>0</v>
      </c>
      <c r="J151" s="22">
        <v>4201</v>
      </c>
      <c r="K151" s="22">
        <v>0</v>
      </c>
      <c r="L151" s="22">
        <v>11056065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711046</v>
      </c>
      <c r="F152" s="22">
        <v>675630</v>
      </c>
      <c r="G152" s="22">
        <v>9350</v>
      </c>
      <c r="H152" s="22">
        <v>58883</v>
      </c>
      <c r="I152" s="22">
        <v>0</v>
      </c>
      <c r="J152" s="22">
        <v>679</v>
      </c>
      <c r="K152" s="22">
        <v>0</v>
      </c>
      <c r="L152" s="22">
        <v>1455588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1119916</v>
      </c>
      <c r="F153" s="22">
        <v>389541</v>
      </c>
      <c r="G153" s="22">
        <v>1181</v>
      </c>
      <c r="H153" s="22">
        <v>196</v>
      </c>
      <c r="I153" s="22">
        <v>0</v>
      </c>
      <c r="J153" s="22">
        <v>8268</v>
      </c>
      <c r="K153" s="22">
        <v>0</v>
      </c>
      <c r="L153" s="22">
        <v>1519102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7106344</v>
      </c>
      <c r="F154" s="22">
        <v>4596384</v>
      </c>
      <c r="G154" s="22">
        <v>6329</v>
      </c>
      <c r="H154" s="22">
        <v>383029</v>
      </c>
      <c r="I154" s="22">
        <v>0</v>
      </c>
      <c r="J154" s="22">
        <v>855</v>
      </c>
      <c r="K154" s="22">
        <v>0</v>
      </c>
      <c r="L154" s="22">
        <v>12092941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3190503</v>
      </c>
      <c r="F155" s="22">
        <v>547414</v>
      </c>
      <c r="G155" s="22">
        <v>35368</v>
      </c>
      <c r="H155" s="22">
        <v>94432</v>
      </c>
      <c r="I155" s="22">
        <v>0</v>
      </c>
      <c r="J155" s="22">
        <v>8600</v>
      </c>
      <c r="K155" s="22">
        <v>1499201</v>
      </c>
      <c r="L155" s="22">
        <v>5375518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1340842</v>
      </c>
      <c r="F156" s="22">
        <v>363010</v>
      </c>
      <c r="G156" s="22">
        <v>15814</v>
      </c>
      <c r="H156" s="22">
        <v>23281</v>
      </c>
      <c r="I156" s="22">
        <v>0</v>
      </c>
      <c r="J156" s="22">
        <v>653</v>
      </c>
      <c r="K156" s="22">
        <v>0</v>
      </c>
      <c r="L156" s="22">
        <v>1743600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3590166</v>
      </c>
      <c r="F157" s="22">
        <v>1478250</v>
      </c>
      <c r="G157" s="22">
        <v>1500</v>
      </c>
      <c r="H157" s="22">
        <v>116717</v>
      </c>
      <c r="I157" s="22">
        <v>0</v>
      </c>
      <c r="J157" s="22">
        <v>0</v>
      </c>
      <c r="K157" s="22">
        <v>0</v>
      </c>
      <c r="L157" s="22">
        <v>5186633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6253860</v>
      </c>
      <c r="F158" s="22">
        <v>2008753</v>
      </c>
      <c r="G158" s="22">
        <v>0</v>
      </c>
      <c r="H158" s="22">
        <v>108446</v>
      </c>
      <c r="I158" s="22">
        <v>0</v>
      </c>
      <c r="J158" s="22">
        <v>5098</v>
      </c>
      <c r="K158" s="22">
        <v>0</v>
      </c>
      <c r="L158" s="22">
        <v>8376157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1593833</v>
      </c>
      <c r="F159" s="22">
        <v>1123978</v>
      </c>
      <c r="G159" s="22">
        <v>349</v>
      </c>
      <c r="H159" s="22">
        <v>101367</v>
      </c>
      <c r="I159" s="22">
        <v>0</v>
      </c>
      <c r="J159" s="22">
        <v>816</v>
      </c>
      <c r="K159" s="22">
        <v>0</v>
      </c>
      <c r="L159" s="22">
        <v>2820343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241620</v>
      </c>
      <c r="F160" s="22">
        <v>177870</v>
      </c>
      <c r="G160" s="22">
        <v>0</v>
      </c>
      <c r="H160" s="22">
        <v>26254</v>
      </c>
      <c r="I160" s="22">
        <v>0</v>
      </c>
      <c r="J160" s="22">
        <v>0</v>
      </c>
      <c r="K160" s="22">
        <v>0</v>
      </c>
      <c r="L160" s="22">
        <v>445744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3502939</v>
      </c>
      <c r="F161" s="22">
        <v>300986</v>
      </c>
      <c r="G161" s="22">
        <v>876</v>
      </c>
      <c r="H161" s="22">
        <v>64977</v>
      </c>
      <c r="I161" s="22">
        <v>0</v>
      </c>
      <c r="J161" s="22">
        <v>0</v>
      </c>
      <c r="K161" s="22">
        <v>0</v>
      </c>
      <c r="L161" s="22">
        <v>3869778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3329469</v>
      </c>
      <c r="F162" s="22">
        <v>2881969</v>
      </c>
      <c r="G162" s="22">
        <v>123311</v>
      </c>
      <c r="H162" s="22">
        <v>965</v>
      </c>
      <c r="I162" s="22">
        <v>0</v>
      </c>
      <c r="J162" s="22">
        <v>235593</v>
      </c>
      <c r="K162" s="22">
        <v>0</v>
      </c>
      <c r="L162" s="22">
        <v>6571307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2414063</v>
      </c>
      <c r="F163" s="22">
        <v>838884</v>
      </c>
      <c r="G163" s="22">
        <v>1790</v>
      </c>
      <c r="H163" s="22">
        <v>132343</v>
      </c>
      <c r="I163" s="22">
        <v>0</v>
      </c>
      <c r="J163" s="22">
        <v>17655</v>
      </c>
      <c r="K163" s="22">
        <v>0</v>
      </c>
      <c r="L163" s="22">
        <v>3404735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1721161</v>
      </c>
      <c r="F164" s="22">
        <v>1131202</v>
      </c>
      <c r="G164" s="22">
        <v>16090</v>
      </c>
      <c r="H164" s="22">
        <v>73610</v>
      </c>
      <c r="I164" s="22">
        <v>0</v>
      </c>
      <c r="J164" s="22">
        <v>3285</v>
      </c>
      <c r="K164" s="22">
        <v>0</v>
      </c>
      <c r="L164" s="22">
        <v>2945348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6409994</v>
      </c>
      <c r="F165" s="22">
        <v>3054926</v>
      </c>
      <c r="G165" s="22">
        <v>3324</v>
      </c>
      <c r="H165" s="22">
        <v>182974</v>
      </c>
      <c r="I165" s="22">
        <v>0</v>
      </c>
      <c r="J165" s="22">
        <v>5182</v>
      </c>
      <c r="K165" s="22">
        <v>0</v>
      </c>
      <c r="L165" s="22">
        <v>9656400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673685</v>
      </c>
      <c r="F166" s="22">
        <v>205454</v>
      </c>
      <c r="G166" s="22">
        <v>0</v>
      </c>
      <c r="H166" s="22">
        <v>23129</v>
      </c>
      <c r="I166" s="22">
        <v>0</v>
      </c>
      <c r="J166" s="22">
        <v>2148</v>
      </c>
      <c r="K166" s="22">
        <v>0</v>
      </c>
      <c r="L166" s="22">
        <v>904416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2130978</v>
      </c>
      <c r="F167" s="22">
        <v>752199</v>
      </c>
      <c r="G167" s="22">
        <v>13511</v>
      </c>
      <c r="H167" s="22">
        <v>147791</v>
      </c>
      <c r="I167" s="22">
        <v>2710</v>
      </c>
      <c r="J167" s="22">
        <v>3026</v>
      </c>
      <c r="K167" s="22">
        <v>0</v>
      </c>
      <c r="L167" s="22">
        <v>3050215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6257767</v>
      </c>
      <c r="F168" s="22">
        <v>3331593</v>
      </c>
      <c r="G168" s="22">
        <v>1</v>
      </c>
      <c r="H168" s="22">
        <v>182712</v>
      </c>
      <c r="I168" s="22">
        <v>0</v>
      </c>
      <c r="J168" s="22">
        <v>0</v>
      </c>
      <c r="K168" s="22">
        <v>0</v>
      </c>
      <c r="L168" s="22">
        <v>9772073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741631</v>
      </c>
      <c r="F169" s="22">
        <v>302190</v>
      </c>
      <c r="G169" s="22">
        <v>592</v>
      </c>
      <c r="H169" s="22">
        <v>54912</v>
      </c>
      <c r="I169" s="22">
        <v>0</v>
      </c>
      <c r="J169" s="22">
        <v>2343</v>
      </c>
      <c r="K169" s="22">
        <v>0</v>
      </c>
      <c r="L169" s="22">
        <v>1101668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825487</v>
      </c>
      <c r="F170" s="22">
        <v>220129</v>
      </c>
      <c r="G170" s="22">
        <v>213</v>
      </c>
      <c r="H170" s="22">
        <v>52159</v>
      </c>
      <c r="I170" s="22">
        <v>0</v>
      </c>
      <c r="J170" s="22">
        <v>737</v>
      </c>
      <c r="K170" s="22">
        <v>0</v>
      </c>
      <c r="L170" s="22">
        <v>1098725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4849317</v>
      </c>
      <c r="F171" s="22">
        <v>3067350</v>
      </c>
      <c r="G171" s="22">
        <v>11299</v>
      </c>
      <c r="H171" s="22">
        <v>202283</v>
      </c>
      <c r="I171" s="22">
        <v>0</v>
      </c>
      <c r="J171" s="22">
        <v>886</v>
      </c>
      <c r="K171" s="22">
        <v>1039</v>
      </c>
      <c r="L171" s="22">
        <v>8132174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421074</v>
      </c>
      <c r="F172" s="22">
        <v>89080</v>
      </c>
      <c r="G172" s="22">
        <v>12818</v>
      </c>
      <c r="H172" s="22">
        <v>7039</v>
      </c>
      <c r="I172" s="22">
        <v>0</v>
      </c>
      <c r="J172" s="22">
        <v>0</v>
      </c>
      <c r="K172" s="22">
        <v>0</v>
      </c>
      <c r="L172" s="22">
        <v>530011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4158543</v>
      </c>
      <c r="F173" s="22">
        <v>2294380</v>
      </c>
      <c r="G173" s="22">
        <v>0</v>
      </c>
      <c r="H173" s="22">
        <v>135395</v>
      </c>
      <c r="I173" s="22">
        <v>0</v>
      </c>
      <c r="J173" s="22">
        <v>5364</v>
      </c>
      <c r="K173" s="22">
        <v>0</v>
      </c>
      <c r="L173" s="22">
        <v>6593682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16863803</v>
      </c>
      <c r="F174" s="22">
        <v>4633008</v>
      </c>
      <c r="G174" s="22">
        <v>6637</v>
      </c>
      <c r="H174" s="22">
        <v>294165</v>
      </c>
      <c r="I174" s="22">
        <v>0</v>
      </c>
      <c r="J174" s="22">
        <v>83013</v>
      </c>
      <c r="K174" s="22">
        <v>0</v>
      </c>
      <c r="L174" s="22">
        <v>21880626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12574402</v>
      </c>
      <c r="F175" s="22">
        <v>2652078</v>
      </c>
      <c r="G175" s="22">
        <v>0</v>
      </c>
      <c r="H175" s="22">
        <v>575852</v>
      </c>
      <c r="I175" s="22">
        <v>0</v>
      </c>
      <c r="J175" s="22">
        <v>4905</v>
      </c>
      <c r="K175" s="22">
        <v>0</v>
      </c>
      <c r="L175" s="22">
        <v>15807237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2607451</v>
      </c>
      <c r="F176" s="22">
        <v>936697</v>
      </c>
      <c r="G176" s="22">
        <v>956</v>
      </c>
      <c r="H176" s="22">
        <v>159156</v>
      </c>
      <c r="I176" s="22">
        <v>0</v>
      </c>
      <c r="J176" s="22">
        <v>0</v>
      </c>
      <c r="K176" s="22">
        <v>-2678</v>
      </c>
      <c r="L176" s="22">
        <v>3701582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847041</v>
      </c>
      <c r="F177" s="22">
        <v>688085</v>
      </c>
      <c r="G177" s="22">
        <v>29557</v>
      </c>
      <c r="H177" s="22">
        <v>285043</v>
      </c>
      <c r="I177" s="22">
        <v>0</v>
      </c>
      <c r="J177" s="22">
        <v>0</v>
      </c>
      <c r="K177" s="22">
        <v>0</v>
      </c>
      <c r="L177" s="22">
        <v>1849726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17564922</v>
      </c>
      <c r="F178" s="22">
        <v>3921512</v>
      </c>
      <c r="G178" s="22">
        <v>28179</v>
      </c>
      <c r="H178" s="22">
        <v>403912</v>
      </c>
      <c r="I178" s="22">
        <v>0</v>
      </c>
      <c r="J178" s="22">
        <v>15550</v>
      </c>
      <c r="K178" s="22">
        <v>0</v>
      </c>
      <c r="L178" s="22">
        <v>21934075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6920566</v>
      </c>
      <c r="F179" s="22">
        <v>3462622</v>
      </c>
      <c r="G179" s="22">
        <v>697559</v>
      </c>
      <c r="H179" s="22">
        <v>321446</v>
      </c>
      <c r="I179" s="22">
        <v>19167</v>
      </c>
      <c r="J179" s="22">
        <v>1825</v>
      </c>
      <c r="K179" s="22">
        <v>0</v>
      </c>
      <c r="L179" s="22">
        <v>11423185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1133499</v>
      </c>
      <c r="F180" s="22">
        <v>434121</v>
      </c>
      <c r="G180" s="22">
        <v>25576</v>
      </c>
      <c r="H180" s="22">
        <v>93167</v>
      </c>
      <c r="I180" s="22">
        <v>0</v>
      </c>
      <c r="J180" s="22">
        <v>1105</v>
      </c>
      <c r="K180" s="22">
        <v>0</v>
      </c>
      <c r="L180" s="22">
        <v>1687468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1835165</v>
      </c>
      <c r="F181" s="22">
        <v>847658</v>
      </c>
      <c r="G181" s="22">
        <v>31995</v>
      </c>
      <c r="H181" s="22">
        <v>83412</v>
      </c>
      <c r="I181" s="22">
        <v>0</v>
      </c>
      <c r="J181" s="22">
        <v>3635</v>
      </c>
      <c r="K181" s="22">
        <v>0</v>
      </c>
      <c r="L181" s="22">
        <v>2801865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862457</v>
      </c>
      <c r="F182" s="22">
        <v>389775</v>
      </c>
      <c r="G182" s="22">
        <v>951</v>
      </c>
      <c r="H182" s="22">
        <v>92642</v>
      </c>
      <c r="I182" s="22">
        <v>0</v>
      </c>
      <c r="J182" s="22">
        <v>128</v>
      </c>
      <c r="K182" s="22">
        <v>0</v>
      </c>
      <c r="L182" s="22">
        <v>1345953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2307255</v>
      </c>
      <c r="F183" s="22">
        <v>161269</v>
      </c>
      <c r="G183" s="22">
        <v>1046</v>
      </c>
      <c r="H183" s="22">
        <v>95689</v>
      </c>
      <c r="I183" s="22">
        <v>0</v>
      </c>
      <c r="J183" s="22">
        <v>15</v>
      </c>
      <c r="K183" s="22">
        <v>0</v>
      </c>
      <c r="L183" s="22">
        <v>2565274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981351</v>
      </c>
      <c r="F184" s="22">
        <v>258205</v>
      </c>
      <c r="G184" s="22">
        <v>7737</v>
      </c>
      <c r="H184" s="22">
        <v>44255</v>
      </c>
      <c r="I184" s="22">
        <v>0</v>
      </c>
      <c r="J184" s="22">
        <v>1184</v>
      </c>
      <c r="K184" s="22">
        <v>0</v>
      </c>
      <c r="L184" s="22">
        <v>1292732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4820760</v>
      </c>
      <c r="F185" s="22">
        <v>2972478</v>
      </c>
      <c r="G185" s="22">
        <v>34367</v>
      </c>
      <c r="H185" s="22">
        <v>605021</v>
      </c>
      <c r="I185" s="22">
        <v>394865</v>
      </c>
      <c r="J185" s="22">
        <v>0</v>
      </c>
      <c r="K185" s="22">
        <v>0</v>
      </c>
      <c r="L185" s="22">
        <v>8827491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3275773</v>
      </c>
      <c r="F186" s="22">
        <v>2456418</v>
      </c>
      <c r="G186" s="22">
        <v>22292</v>
      </c>
      <c r="H186" s="22">
        <v>348819</v>
      </c>
      <c r="I186" s="22">
        <v>0</v>
      </c>
      <c r="J186" s="22">
        <v>704</v>
      </c>
      <c r="K186" s="22">
        <v>0</v>
      </c>
      <c r="L186" s="22">
        <v>6104006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911552</v>
      </c>
      <c r="F187" s="22">
        <v>440901</v>
      </c>
      <c r="G187" s="22">
        <v>17921</v>
      </c>
      <c r="H187" s="22">
        <v>66500</v>
      </c>
      <c r="I187" s="22">
        <v>0</v>
      </c>
      <c r="J187" s="22">
        <v>216</v>
      </c>
      <c r="K187" s="22">
        <v>0</v>
      </c>
      <c r="L187" s="22">
        <v>1437090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1894481</v>
      </c>
      <c r="F188" s="22">
        <v>641445</v>
      </c>
      <c r="G188" s="22">
        <v>775</v>
      </c>
      <c r="H188" s="22">
        <v>52055</v>
      </c>
      <c r="I188" s="22">
        <v>806</v>
      </c>
      <c r="J188" s="22">
        <v>23</v>
      </c>
      <c r="K188" s="22">
        <v>0</v>
      </c>
      <c r="L188" s="22">
        <v>2589562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4549982</v>
      </c>
      <c r="F189" s="22">
        <v>2436644</v>
      </c>
      <c r="G189" s="22">
        <v>94999</v>
      </c>
      <c r="H189" s="22">
        <v>154209</v>
      </c>
      <c r="I189" s="22">
        <v>0</v>
      </c>
      <c r="J189" s="22">
        <v>1239</v>
      </c>
      <c r="K189" s="22">
        <v>-3311</v>
      </c>
      <c r="L189" s="22">
        <v>7233762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1310367</v>
      </c>
      <c r="F190" s="22">
        <v>737003</v>
      </c>
      <c r="G190" s="22">
        <v>24226</v>
      </c>
      <c r="H190" s="22">
        <v>85751</v>
      </c>
      <c r="I190" s="22">
        <v>4073</v>
      </c>
      <c r="J190" s="22">
        <v>1292</v>
      </c>
      <c r="K190" s="22">
        <v>0</v>
      </c>
      <c r="L190" s="22">
        <v>2162712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4428116</v>
      </c>
      <c r="F191" s="22">
        <v>3084296</v>
      </c>
      <c r="G191" s="22">
        <v>54385</v>
      </c>
      <c r="H191" s="22">
        <v>178202</v>
      </c>
      <c r="I191" s="22">
        <v>0</v>
      </c>
      <c r="J191" s="22">
        <v>13026</v>
      </c>
      <c r="K191" s="22">
        <v>0</v>
      </c>
      <c r="L191" s="22">
        <v>7758025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7207188</v>
      </c>
      <c r="F192" s="22">
        <v>6646916</v>
      </c>
      <c r="G192" s="22">
        <v>2195420</v>
      </c>
      <c r="H192" s="22">
        <v>460543</v>
      </c>
      <c r="I192" s="22">
        <v>0</v>
      </c>
      <c r="J192" s="22">
        <v>96</v>
      </c>
      <c r="K192" s="22">
        <v>0</v>
      </c>
      <c r="L192" s="22">
        <v>16510163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749531</v>
      </c>
      <c r="F193" s="22">
        <v>209179</v>
      </c>
      <c r="G193" s="22">
        <v>0</v>
      </c>
      <c r="H193" s="22">
        <v>26191</v>
      </c>
      <c r="I193" s="22">
        <v>0</v>
      </c>
      <c r="J193" s="22">
        <v>0</v>
      </c>
      <c r="K193" s="22">
        <v>0</v>
      </c>
      <c r="L193" s="22">
        <v>984901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1841554</v>
      </c>
      <c r="F194" s="22">
        <v>130895</v>
      </c>
      <c r="G194" s="22">
        <v>3668</v>
      </c>
      <c r="H194" s="22">
        <v>24210</v>
      </c>
      <c r="I194" s="22">
        <v>0</v>
      </c>
      <c r="J194" s="22">
        <v>2070</v>
      </c>
      <c r="K194" s="22">
        <v>-1254</v>
      </c>
      <c r="L194" s="22">
        <v>2001143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705063</v>
      </c>
      <c r="F195" s="22">
        <v>290002</v>
      </c>
      <c r="G195" s="22">
        <v>557101</v>
      </c>
      <c r="H195" s="22">
        <v>27520</v>
      </c>
      <c r="I195" s="22">
        <v>0</v>
      </c>
      <c r="J195" s="22">
        <v>0</v>
      </c>
      <c r="K195" s="22">
        <v>0</v>
      </c>
      <c r="L195" s="22">
        <v>1579686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154697</v>
      </c>
      <c r="F196" s="22">
        <v>69644</v>
      </c>
      <c r="G196" s="22">
        <v>2573</v>
      </c>
      <c r="H196" s="22">
        <v>9892</v>
      </c>
      <c r="I196" s="22">
        <v>0</v>
      </c>
      <c r="J196" s="22">
        <v>0</v>
      </c>
      <c r="K196" s="22">
        <v>0</v>
      </c>
      <c r="L196" s="22">
        <v>236806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172917</v>
      </c>
      <c r="F197" s="22">
        <v>13273</v>
      </c>
      <c r="G197" s="22">
        <v>0</v>
      </c>
      <c r="H197" s="22">
        <v>15936</v>
      </c>
      <c r="I197" s="22">
        <v>0</v>
      </c>
      <c r="J197" s="22">
        <v>0</v>
      </c>
      <c r="K197" s="22">
        <v>0</v>
      </c>
      <c r="L197" s="22">
        <v>202126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410890</v>
      </c>
      <c r="F198" s="22">
        <v>80054</v>
      </c>
      <c r="G198" s="22">
        <v>196</v>
      </c>
      <c r="H198" s="22">
        <v>26797</v>
      </c>
      <c r="I198" s="22">
        <v>0</v>
      </c>
      <c r="J198" s="22">
        <v>0</v>
      </c>
      <c r="K198" s="22">
        <v>0</v>
      </c>
      <c r="L198" s="22">
        <v>517937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564789</v>
      </c>
      <c r="F199" s="22">
        <v>54042</v>
      </c>
      <c r="G199" s="22">
        <v>0</v>
      </c>
      <c r="H199" s="22">
        <v>0</v>
      </c>
      <c r="I199" s="22">
        <v>0</v>
      </c>
      <c r="J199" s="22">
        <v>77</v>
      </c>
      <c r="K199" s="22">
        <v>0</v>
      </c>
      <c r="L199" s="22">
        <v>618908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256125</v>
      </c>
      <c r="F200" s="22">
        <v>31948</v>
      </c>
      <c r="G200" s="22">
        <v>1</v>
      </c>
      <c r="H200" s="22">
        <v>7733</v>
      </c>
      <c r="I200" s="22">
        <v>0</v>
      </c>
      <c r="J200" s="22">
        <v>0</v>
      </c>
      <c r="K200" s="22">
        <v>0</v>
      </c>
      <c r="L200" s="22">
        <v>295807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291342</v>
      </c>
      <c r="F201" s="22">
        <v>22776</v>
      </c>
      <c r="G201" s="22">
        <v>0</v>
      </c>
      <c r="H201" s="22">
        <v>5798</v>
      </c>
      <c r="I201" s="22">
        <v>0</v>
      </c>
      <c r="J201" s="22">
        <v>0</v>
      </c>
      <c r="K201" s="22">
        <v>0</v>
      </c>
      <c r="L201" s="22">
        <v>319916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898429</v>
      </c>
      <c r="F202" s="22">
        <v>302092</v>
      </c>
      <c r="G202" s="22">
        <v>1</v>
      </c>
      <c r="H202" s="22">
        <v>44784</v>
      </c>
      <c r="I202" s="22">
        <v>0</v>
      </c>
      <c r="J202" s="22">
        <v>0</v>
      </c>
      <c r="K202" s="22">
        <v>0</v>
      </c>
      <c r="L202" s="22">
        <v>1245306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497870</v>
      </c>
      <c r="F203" s="22">
        <v>78225</v>
      </c>
      <c r="G203" s="22">
        <v>2140</v>
      </c>
      <c r="H203" s="22">
        <v>40844</v>
      </c>
      <c r="I203" s="22">
        <v>0</v>
      </c>
      <c r="J203" s="22">
        <v>0</v>
      </c>
      <c r="K203" s="22">
        <v>0</v>
      </c>
      <c r="L203" s="22">
        <v>619079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197427</v>
      </c>
      <c r="F204" s="22">
        <v>14490</v>
      </c>
      <c r="G204" s="22">
        <v>2431</v>
      </c>
      <c r="H204" s="22">
        <v>7947</v>
      </c>
      <c r="I204" s="22">
        <v>0</v>
      </c>
      <c r="J204" s="22">
        <v>1155</v>
      </c>
      <c r="K204" s="22">
        <v>0</v>
      </c>
      <c r="L204" s="22">
        <v>223450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628165</v>
      </c>
      <c r="F205" s="22">
        <v>267101</v>
      </c>
      <c r="G205" s="22">
        <v>11098</v>
      </c>
      <c r="H205" s="22">
        <v>185359</v>
      </c>
      <c r="I205" s="22">
        <v>0</v>
      </c>
      <c r="J205" s="22">
        <v>582</v>
      </c>
      <c r="K205" s="22">
        <v>0</v>
      </c>
      <c r="L205" s="22">
        <v>1092305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253375</v>
      </c>
      <c r="F206" s="22">
        <v>0</v>
      </c>
      <c r="G206" s="22">
        <v>0</v>
      </c>
      <c r="H206" s="22">
        <v>30094</v>
      </c>
      <c r="I206" s="22">
        <v>0</v>
      </c>
      <c r="J206" s="22">
        <v>0</v>
      </c>
      <c r="K206" s="22">
        <v>0</v>
      </c>
      <c r="L206" s="22">
        <v>283469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376323</v>
      </c>
      <c r="F207" s="22">
        <v>134871</v>
      </c>
      <c r="G207" s="22">
        <v>93</v>
      </c>
      <c r="H207" s="22">
        <v>5969</v>
      </c>
      <c r="I207" s="22">
        <v>0</v>
      </c>
      <c r="J207" s="22">
        <v>500</v>
      </c>
      <c r="K207" s="22">
        <v>0</v>
      </c>
      <c r="L207" s="22">
        <v>517756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230358</v>
      </c>
      <c r="F208" s="22">
        <v>52080</v>
      </c>
      <c r="G208" s="22">
        <v>5963</v>
      </c>
      <c r="H208" s="22">
        <v>93911</v>
      </c>
      <c r="I208" s="22">
        <v>0</v>
      </c>
      <c r="J208" s="22">
        <v>3093</v>
      </c>
      <c r="K208" s="22">
        <v>0</v>
      </c>
      <c r="L208" s="22">
        <v>385405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256033</v>
      </c>
      <c r="F209" s="22">
        <v>17302</v>
      </c>
      <c r="G209" s="22">
        <v>0</v>
      </c>
      <c r="H209" s="22">
        <v>66383</v>
      </c>
      <c r="I209" s="22">
        <v>0</v>
      </c>
      <c r="J209" s="22">
        <v>0</v>
      </c>
      <c r="K209" s="22">
        <v>0</v>
      </c>
      <c r="L209" s="22">
        <v>339718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753169</v>
      </c>
      <c r="F210" s="22">
        <v>0</v>
      </c>
      <c r="G210" s="22">
        <v>0</v>
      </c>
      <c r="H210" s="22">
        <v>10780</v>
      </c>
      <c r="I210" s="22">
        <v>0</v>
      </c>
      <c r="J210" s="22">
        <v>0</v>
      </c>
      <c r="K210" s="22">
        <v>0</v>
      </c>
      <c r="L210" s="22">
        <v>763949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358986</v>
      </c>
      <c r="F211" s="22">
        <v>35099</v>
      </c>
      <c r="G211" s="22">
        <v>555</v>
      </c>
      <c r="H211" s="22">
        <v>18615</v>
      </c>
      <c r="I211" s="22">
        <v>0</v>
      </c>
      <c r="J211" s="22">
        <v>40</v>
      </c>
      <c r="K211" s="22">
        <v>0</v>
      </c>
      <c r="L211" s="22">
        <v>413295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529380</v>
      </c>
      <c r="F212" s="22">
        <v>399475</v>
      </c>
      <c r="G212" s="22">
        <v>0</v>
      </c>
      <c r="H212" s="22">
        <v>48145</v>
      </c>
      <c r="I212" s="22">
        <v>0</v>
      </c>
      <c r="J212" s="22">
        <v>756</v>
      </c>
      <c r="K212" s="22">
        <v>0</v>
      </c>
      <c r="L212" s="22">
        <v>977756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314772</v>
      </c>
      <c r="F213" s="22">
        <v>72102</v>
      </c>
      <c r="G213" s="22">
        <v>0</v>
      </c>
      <c r="H213" s="22">
        <v>7954</v>
      </c>
      <c r="I213" s="22">
        <v>0</v>
      </c>
      <c r="J213" s="22">
        <v>0</v>
      </c>
      <c r="K213" s="22">
        <v>0</v>
      </c>
      <c r="L213" s="22">
        <v>394828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146039</v>
      </c>
      <c r="F214" s="22">
        <v>44614</v>
      </c>
      <c r="G214" s="22">
        <v>0</v>
      </c>
      <c r="H214" s="22">
        <v>2590</v>
      </c>
      <c r="I214" s="22">
        <v>3780</v>
      </c>
      <c r="J214" s="22">
        <v>0</v>
      </c>
      <c r="K214" s="22">
        <v>0</v>
      </c>
      <c r="L214" s="22">
        <v>197023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379957</v>
      </c>
      <c r="F215" s="22">
        <v>83228</v>
      </c>
      <c r="G215" s="22">
        <v>0</v>
      </c>
      <c r="H215" s="22">
        <v>15720</v>
      </c>
      <c r="I215" s="22">
        <v>0</v>
      </c>
      <c r="J215" s="22">
        <v>426</v>
      </c>
      <c r="K215" s="22">
        <v>0</v>
      </c>
      <c r="L215" s="22">
        <v>479331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102593</v>
      </c>
      <c r="F216" s="22">
        <v>23224</v>
      </c>
      <c r="G216" s="22">
        <v>0</v>
      </c>
      <c r="H216" s="22">
        <v>6083</v>
      </c>
      <c r="I216" s="22">
        <v>0</v>
      </c>
      <c r="J216" s="22">
        <v>0</v>
      </c>
      <c r="K216" s="22">
        <v>0</v>
      </c>
      <c r="L216" s="22">
        <v>131900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645735</v>
      </c>
      <c r="F217" s="22">
        <v>169773</v>
      </c>
      <c r="G217" s="22">
        <v>0</v>
      </c>
      <c r="H217" s="22">
        <v>31696</v>
      </c>
      <c r="I217" s="22">
        <v>0</v>
      </c>
      <c r="J217" s="22">
        <v>2400</v>
      </c>
      <c r="K217" s="22">
        <v>0</v>
      </c>
      <c r="L217" s="22">
        <v>849604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188621</v>
      </c>
      <c r="F218" s="22">
        <v>86820</v>
      </c>
      <c r="G218" s="22">
        <v>0</v>
      </c>
      <c r="H218" s="22">
        <v>14168</v>
      </c>
      <c r="I218" s="22">
        <v>0</v>
      </c>
      <c r="J218" s="22">
        <v>213</v>
      </c>
      <c r="K218" s="22">
        <v>0</v>
      </c>
      <c r="L218" s="22">
        <v>289822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798725</v>
      </c>
      <c r="F219" s="22">
        <v>86005</v>
      </c>
      <c r="G219" s="22">
        <v>3399</v>
      </c>
      <c r="H219" s="22">
        <v>15155</v>
      </c>
      <c r="I219" s="22">
        <v>0</v>
      </c>
      <c r="J219" s="22">
        <v>190</v>
      </c>
      <c r="K219" s="22">
        <v>0</v>
      </c>
      <c r="L219" s="22">
        <v>903474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77115</v>
      </c>
      <c r="F220" s="22">
        <v>6573</v>
      </c>
      <c r="G220" s="22">
        <v>0</v>
      </c>
      <c r="H220" s="22">
        <v>1275</v>
      </c>
      <c r="I220" s="22">
        <v>0</v>
      </c>
      <c r="J220" s="22">
        <v>0</v>
      </c>
      <c r="K220" s="22">
        <v>0</v>
      </c>
      <c r="L220" s="22">
        <v>84963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334739</v>
      </c>
      <c r="F221" s="22">
        <v>41684</v>
      </c>
      <c r="G221" s="22">
        <v>1864</v>
      </c>
      <c r="H221" s="22">
        <v>26041</v>
      </c>
      <c r="I221" s="22">
        <v>0</v>
      </c>
      <c r="J221" s="22">
        <v>0</v>
      </c>
      <c r="K221" s="22">
        <v>0</v>
      </c>
      <c r="L221" s="22">
        <v>404328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250280</v>
      </c>
      <c r="F222" s="22">
        <v>22568</v>
      </c>
      <c r="G222" s="22">
        <v>604</v>
      </c>
      <c r="H222" s="22">
        <v>9139</v>
      </c>
      <c r="I222" s="22">
        <v>0</v>
      </c>
      <c r="J222" s="22">
        <v>201</v>
      </c>
      <c r="K222" s="22">
        <v>-3318</v>
      </c>
      <c r="L222" s="22">
        <v>279474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164805</v>
      </c>
      <c r="F223" s="22">
        <v>11792</v>
      </c>
      <c r="G223" s="22">
        <v>6460</v>
      </c>
      <c r="H223" s="22">
        <v>0</v>
      </c>
      <c r="I223" s="22">
        <v>0</v>
      </c>
      <c r="J223" s="22">
        <v>0</v>
      </c>
      <c r="K223" s="22">
        <v>0</v>
      </c>
      <c r="L223" s="22">
        <v>183057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587556</v>
      </c>
      <c r="F224" s="22">
        <v>142488</v>
      </c>
      <c r="G224" s="22">
        <v>1941</v>
      </c>
      <c r="H224" s="22">
        <v>16753</v>
      </c>
      <c r="I224" s="22">
        <v>84</v>
      </c>
      <c r="J224" s="22">
        <v>0</v>
      </c>
      <c r="K224" s="22">
        <v>0</v>
      </c>
      <c r="L224" s="22">
        <v>748822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744604</v>
      </c>
      <c r="F225" s="22">
        <v>178751</v>
      </c>
      <c r="G225" s="22">
        <v>1900</v>
      </c>
      <c r="H225" s="22">
        <v>40691</v>
      </c>
      <c r="I225" s="22">
        <v>0</v>
      </c>
      <c r="J225" s="22">
        <v>379</v>
      </c>
      <c r="K225" s="22">
        <v>0</v>
      </c>
      <c r="L225" s="22">
        <v>966325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244350</v>
      </c>
      <c r="F226" s="22">
        <v>32279</v>
      </c>
      <c r="G226" s="22">
        <v>508</v>
      </c>
      <c r="H226" s="22">
        <v>17429</v>
      </c>
      <c r="I226" s="22">
        <v>0</v>
      </c>
      <c r="J226" s="22">
        <v>161</v>
      </c>
      <c r="K226" s="22">
        <v>0</v>
      </c>
      <c r="L226" s="22">
        <v>294727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251225</v>
      </c>
      <c r="F227" s="22">
        <v>74510</v>
      </c>
      <c r="G227" s="22">
        <v>3682</v>
      </c>
      <c r="H227" s="22">
        <v>29234</v>
      </c>
      <c r="I227" s="22">
        <v>0</v>
      </c>
      <c r="J227" s="22">
        <v>177</v>
      </c>
      <c r="K227" s="22">
        <v>0</v>
      </c>
      <c r="L227" s="22">
        <v>358828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192294</v>
      </c>
      <c r="F228" s="22">
        <v>37007</v>
      </c>
      <c r="G228" s="22">
        <v>0</v>
      </c>
      <c r="H228" s="22">
        <v>18196</v>
      </c>
      <c r="I228" s="22">
        <v>0</v>
      </c>
      <c r="J228" s="22">
        <v>0</v>
      </c>
      <c r="K228" s="22">
        <v>0</v>
      </c>
      <c r="L228" s="22">
        <v>247497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88930</v>
      </c>
      <c r="F229" s="22">
        <v>31228</v>
      </c>
      <c r="G229" s="22">
        <v>0</v>
      </c>
      <c r="H229" s="22">
        <v>3320</v>
      </c>
      <c r="I229" s="22">
        <v>0</v>
      </c>
      <c r="J229" s="22">
        <v>0</v>
      </c>
      <c r="K229" s="22">
        <v>0</v>
      </c>
      <c r="L229" s="22">
        <v>123478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417726</v>
      </c>
      <c r="F230" s="22">
        <v>15685</v>
      </c>
      <c r="G230" s="22">
        <v>0</v>
      </c>
      <c r="H230" s="22">
        <v>7239</v>
      </c>
      <c r="I230" s="22">
        <v>0</v>
      </c>
      <c r="J230" s="22">
        <v>0</v>
      </c>
      <c r="K230" s="22">
        <v>0</v>
      </c>
      <c r="L230" s="22">
        <v>440650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136712</v>
      </c>
      <c r="F231" s="22">
        <v>47466</v>
      </c>
      <c r="G231" s="22">
        <v>0</v>
      </c>
      <c r="H231" s="22">
        <v>15592</v>
      </c>
      <c r="I231" s="22">
        <v>0</v>
      </c>
      <c r="J231" s="22">
        <v>0</v>
      </c>
      <c r="K231" s="22">
        <v>0</v>
      </c>
      <c r="L231" s="22">
        <v>199770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196603</v>
      </c>
      <c r="F232" s="22">
        <v>10380</v>
      </c>
      <c r="G232" s="22">
        <v>0</v>
      </c>
      <c r="H232" s="22">
        <v>7028</v>
      </c>
      <c r="I232" s="22">
        <v>0</v>
      </c>
      <c r="J232" s="22">
        <v>0</v>
      </c>
      <c r="K232" s="22">
        <v>0</v>
      </c>
      <c r="L232" s="22">
        <v>214011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259492</v>
      </c>
      <c r="F233" s="22">
        <v>31091</v>
      </c>
      <c r="G233" s="22">
        <v>123251</v>
      </c>
      <c r="H233" s="22">
        <v>33884</v>
      </c>
      <c r="I233" s="22">
        <v>0</v>
      </c>
      <c r="J233" s="22">
        <v>0</v>
      </c>
      <c r="K233" s="22">
        <v>0</v>
      </c>
      <c r="L233" s="22">
        <v>447718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314521</v>
      </c>
      <c r="F234" s="22">
        <v>105115</v>
      </c>
      <c r="G234" s="22">
        <v>16203</v>
      </c>
      <c r="H234" s="22">
        <v>46544</v>
      </c>
      <c r="I234" s="22">
        <v>0</v>
      </c>
      <c r="J234" s="22">
        <v>317</v>
      </c>
      <c r="K234" s="22">
        <v>0</v>
      </c>
      <c r="L234" s="22">
        <v>482700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178524</v>
      </c>
      <c r="F235" s="22">
        <v>26609</v>
      </c>
      <c r="G235" s="22">
        <v>0</v>
      </c>
      <c r="H235" s="22">
        <v>10480</v>
      </c>
      <c r="I235" s="22">
        <v>0</v>
      </c>
      <c r="J235" s="22">
        <v>750</v>
      </c>
      <c r="K235" s="22">
        <v>0</v>
      </c>
      <c r="L235" s="22">
        <v>216363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125037</v>
      </c>
      <c r="F236" s="22">
        <v>58953</v>
      </c>
      <c r="G236" s="22">
        <v>1</v>
      </c>
      <c r="H236" s="22">
        <v>1</v>
      </c>
      <c r="I236" s="22">
        <v>0</v>
      </c>
      <c r="J236" s="22">
        <v>0</v>
      </c>
      <c r="K236" s="22">
        <v>0</v>
      </c>
      <c r="L236" s="22">
        <v>183992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188345</v>
      </c>
      <c r="F237" s="22">
        <v>68154</v>
      </c>
      <c r="G237" s="22">
        <v>2027</v>
      </c>
      <c r="H237" s="22">
        <v>36119</v>
      </c>
      <c r="I237" s="22">
        <v>0</v>
      </c>
      <c r="J237" s="22">
        <v>0</v>
      </c>
      <c r="K237" s="22">
        <v>0</v>
      </c>
      <c r="L237" s="22">
        <v>294645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382859</v>
      </c>
      <c r="F238" s="22">
        <v>114812</v>
      </c>
      <c r="G238" s="22">
        <v>7098</v>
      </c>
      <c r="H238" s="22">
        <v>21990</v>
      </c>
      <c r="I238" s="22">
        <v>0</v>
      </c>
      <c r="J238" s="22">
        <v>0</v>
      </c>
      <c r="K238" s="22">
        <v>0</v>
      </c>
      <c r="L238" s="22">
        <v>526759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720707</v>
      </c>
      <c r="F239" s="22">
        <v>93415</v>
      </c>
      <c r="G239" s="22">
        <v>887</v>
      </c>
      <c r="H239" s="22">
        <v>41344</v>
      </c>
      <c r="I239" s="22">
        <v>0</v>
      </c>
      <c r="J239" s="22">
        <v>0</v>
      </c>
      <c r="K239" s="22">
        <v>0</v>
      </c>
      <c r="L239" s="22">
        <v>856353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858770</v>
      </c>
      <c r="F240" s="22">
        <v>416919</v>
      </c>
      <c r="G240" s="22">
        <v>79469</v>
      </c>
      <c r="H240" s="22">
        <v>41045</v>
      </c>
      <c r="I240" s="22">
        <v>0</v>
      </c>
      <c r="J240" s="22">
        <v>953</v>
      </c>
      <c r="K240" s="22">
        <v>0</v>
      </c>
      <c r="L240" s="22">
        <v>1397156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235621</v>
      </c>
      <c r="F241" s="22">
        <v>75465</v>
      </c>
      <c r="G241" s="22">
        <v>8641</v>
      </c>
      <c r="H241" s="22">
        <v>29541</v>
      </c>
      <c r="I241" s="22">
        <v>0</v>
      </c>
      <c r="J241" s="22">
        <v>0</v>
      </c>
      <c r="K241" s="22">
        <v>0</v>
      </c>
      <c r="L241" s="22">
        <v>349268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176183</v>
      </c>
      <c r="F242" s="22">
        <v>122171</v>
      </c>
      <c r="G242" s="22">
        <v>8349</v>
      </c>
      <c r="H242" s="22">
        <v>15589</v>
      </c>
      <c r="I242" s="22">
        <v>0</v>
      </c>
      <c r="J242" s="22">
        <v>975</v>
      </c>
      <c r="K242" s="22">
        <v>0</v>
      </c>
      <c r="L242" s="22">
        <v>323267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625470</v>
      </c>
      <c r="F243" s="22">
        <v>185091</v>
      </c>
      <c r="G243" s="22">
        <v>12903</v>
      </c>
      <c r="H243" s="22">
        <v>41309</v>
      </c>
      <c r="I243" s="22">
        <v>1147</v>
      </c>
      <c r="J243" s="22">
        <v>0</v>
      </c>
      <c r="K243" s="22">
        <v>-119</v>
      </c>
      <c r="L243" s="22">
        <v>865801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432454</v>
      </c>
      <c r="F244" s="22">
        <v>70081</v>
      </c>
      <c r="G244" s="22">
        <v>1546</v>
      </c>
      <c r="H244" s="22">
        <v>14933</v>
      </c>
      <c r="I244" s="22">
        <v>0</v>
      </c>
      <c r="J244" s="22">
        <v>0</v>
      </c>
      <c r="K244" s="22">
        <v>1023</v>
      </c>
      <c r="L244" s="22">
        <v>520037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150287</v>
      </c>
      <c r="F245" s="22">
        <v>79242</v>
      </c>
      <c r="G245" s="22">
        <v>0</v>
      </c>
      <c r="H245" s="22">
        <v>3235</v>
      </c>
      <c r="I245" s="22">
        <v>0</v>
      </c>
      <c r="J245" s="22">
        <v>244</v>
      </c>
      <c r="K245" s="22">
        <v>0</v>
      </c>
      <c r="L245" s="22">
        <v>233008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200949</v>
      </c>
      <c r="F246" s="22">
        <v>12767</v>
      </c>
      <c r="G246" s="22">
        <v>0</v>
      </c>
      <c r="H246" s="22">
        <v>11333</v>
      </c>
      <c r="I246" s="22">
        <v>0</v>
      </c>
      <c r="J246" s="22">
        <v>0</v>
      </c>
      <c r="K246" s="22">
        <v>0</v>
      </c>
      <c r="L246" s="22">
        <v>225049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270541</v>
      </c>
      <c r="F247" s="22">
        <v>18145</v>
      </c>
      <c r="G247" s="22">
        <v>7593</v>
      </c>
      <c r="H247" s="22">
        <v>13240</v>
      </c>
      <c r="I247" s="22">
        <v>0</v>
      </c>
      <c r="J247" s="22">
        <v>864</v>
      </c>
      <c r="K247" s="22">
        <v>0</v>
      </c>
      <c r="L247" s="22">
        <v>310383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155275</v>
      </c>
      <c r="F248" s="22">
        <v>218205</v>
      </c>
      <c r="G248" s="22">
        <v>51825</v>
      </c>
      <c r="H248" s="22">
        <v>36565</v>
      </c>
      <c r="I248" s="22">
        <v>0</v>
      </c>
      <c r="J248" s="22">
        <v>0</v>
      </c>
      <c r="K248" s="22">
        <v>-8229</v>
      </c>
      <c r="L248" s="22">
        <v>453641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124999</v>
      </c>
      <c r="F249" s="22">
        <v>15784</v>
      </c>
      <c r="G249" s="22">
        <v>836</v>
      </c>
      <c r="H249" s="22">
        <v>8792</v>
      </c>
      <c r="I249" s="22">
        <v>0</v>
      </c>
      <c r="J249" s="22">
        <v>21</v>
      </c>
      <c r="K249" s="22">
        <v>0</v>
      </c>
      <c r="L249" s="22">
        <v>150432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308838</v>
      </c>
      <c r="F250" s="22">
        <v>67722</v>
      </c>
      <c r="G250" s="22">
        <v>2753</v>
      </c>
      <c r="H250" s="22">
        <v>6134</v>
      </c>
      <c r="I250" s="22">
        <v>0</v>
      </c>
      <c r="J250" s="22">
        <v>253</v>
      </c>
      <c r="K250" s="22">
        <v>0</v>
      </c>
      <c r="L250" s="22">
        <v>385700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104278</v>
      </c>
      <c r="F251" s="22">
        <v>46764</v>
      </c>
      <c r="G251" s="22">
        <v>6610</v>
      </c>
      <c r="H251" s="22">
        <v>7959</v>
      </c>
      <c r="I251" s="22">
        <v>0</v>
      </c>
      <c r="J251" s="22">
        <v>0</v>
      </c>
      <c r="K251" s="22">
        <v>0</v>
      </c>
      <c r="L251" s="22">
        <v>165611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294958</v>
      </c>
      <c r="F252" s="22">
        <v>24765</v>
      </c>
      <c r="G252" s="22">
        <v>6177</v>
      </c>
      <c r="H252" s="22">
        <v>1248</v>
      </c>
      <c r="I252" s="22">
        <v>0</v>
      </c>
      <c r="J252" s="22">
        <v>0</v>
      </c>
      <c r="K252" s="22">
        <v>0</v>
      </c>
      <c r="L252" s="22">
        <v>327148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349885</v>
      </c>
      <c r="F253" s="22">
        <v>531119</v>
      </c>
      <c r="G253" s="22">
        <v>63465</v>
      </c>
      <c r="H253" s="22">
        <v>50766</v>
      </c>
      <c r="I253" s="22">
        <v>0</v>
      </c>
      <c r="J253" s="22">
        <v>133</v>
      </c>
      <c r="K253" s="22">
        <v>0</v>
      </c>
      <c r="L253" s="22">
        <v>995368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288152</v>
      </c>
      <c r="F254" s="22">
        <v>363801</v>
      </c>
      <c r="G254" s="22">
        <v>13993</v>
      </c>
      <c r="H254" s="22">
        <v>59343</v>
      </c>
      <c r="I254" s="22">
        <v>0</v>
      </c>
      <c r="J254" s="22">
        <v>0</v>
      </c>
      <c r="K254" s="22">
        <v>0</v>
      </c>
      <c r="L254" s="22">
        <v>725289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891706</v>
      </c>
      <c r="F255" s="22">
        <v>29203</v>
      </c>
      <c r="G255" s="22">
        <v>0</v>
      </c>
      <c r="H255" s="22">
        <v>5641</v>
      </c>
      <c r="I255" s="22">
        <v>0</v>
      </c>
      <c r="J255" s="22">
        <v>0</v>
      </c>
      <c r="K255" s="22">
        <v>0</v>
      </c>
      <c r="L255" s="22">
        <v>926550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253830</v>
      </c>
      <c r="F256" s="22">
        <v>195151</v>
      </c>
      <c r="G256" s="22">
        <v>14054</v>
      </c>
      <c r="H256" s="22">
        <v>11830</v>
      </c>
      <c r="I256" s="22">
        <v>0</v>
      </c>
      <c r="J256" s="22">
        <v>387</v>
      </c>
      <c r="K256" s="22">
        <v>0</v>
      </c>
      <c r="L256" s="22">
        <v>475252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1064475</v>
      </c>
      <c r="F257" s="22">
        <v>30590</v>
      </c>
      <c r="G257" s="22">
        <v>0</v>
      </c>
      <c r="H257" s="22">
        <v>23852</v>
      </c>
      <c r="I257" s="22">
        <v>0</v>
      </c>
      <c r="J257" s="22">
        <v>0</v>
      </c>
      <c r="K257" s="22">
        <v>0</v>
      </c>
      <c r="L257" s="22">
        <v>1118917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143923</v>
      </c>
      <c r="F258" s="22">
        <v>60737</v>
      </c>
      <c r="G258" s="22">
        <v>449</v>
      </c>
      <c r="H258" s="22">
        <v>19668</v>
      </c>
      <c r="I258" s="22">
        <v>0</v>
      </c>
      <c r="J258" s="22">
        <v>116</v>
      </c>
      <c r="K258" s="22">
        <v>0</v>
      </c>
      <c r="L258" s="22">
        <v>224893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207617</v>
      </c>
      <c r="F259" s="22">
        <v>44780</v>
      </c>
      <c r="G259" s="22">
        <v>0</v>
      </c>
      <c r="H259" s="22">
        <v>39533</v>
      </c>
      <c r="I259" s="22">
        <v>0</v>
      </c>
      <c r="J259" s="22">
        <v>117</v>
      </c>
      <c r="K259" s="22">
        <v>0</v>
      </c>
      <c r="L259" s="22">
        <v>292047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557404</v>
      </c>
      <c r="F260" s="22">
        <v>171396</v>
      </c>
      <c r="G260" s="22">
        <v>2464</v>
      </c>
      <c r="H260" s="22">
        <v>33664</v>
      </c>
      <c r="I260" s="22">
        <v>0</v>
      </c>
      <c r="J260" s="22">
        <v>2263</v>
      </c>
      <c r="K260" s="22">
        <v>0</v>
      </c>
      <c r="L260" s="22">
        <v>767191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405621</v>
      </c>
      <c r="F261" s="22">
        <v>81628</v>
      </c>
      <c r="G261" s="22">
        <v>13208</v>
      </c>
      <c r="H261" s="22">
        <v>9861</v>
      </c>
      <c r="I261" s="22">
        <v>0</v>
      </c>
      <c r="J261" s="22">
        <v>0</v>
      </c>
      <c r="K261" s="22">
        <v>-8888</v>
      </c>
      <c r="L261" s="22">
        <v>501430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151721</v>
      </c>
      <c r="F262" s="22">
        <v>30543</v>
      </c>
      <c r="G262" s="22">
        <v>45</v>
      </c>
      <c r="H262" s="22">
        <v>12863</v>
      </c>
      <c r="I262" s="22">
        <v>0</v>
      </c>
      <c r="J262" s="22">
        <v>0</v>
      </c>
      <c r="K262" s="22">
        <v>0</v>
      </c>
      <c r="L262" s="22">
        <v>195172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118011</v>
      </c>
      <c r="F263" s="22">
        <v>20165</v>
      </c>
      <c r="G263" s="22">
        <v>0</v>
      </c>
      <c r="H263" s="22">
        <v>6670</v>
      </c>
      <c r="I263" s="22">
        <v>0</v>
      </c>
      <c r="J263" s="22">
        <v>0</v>
      </c>
      <c r="K263" s="22">
        <v>0</v>
      </c>
      <c r="L263" s="22">
        <v>144846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258847</v>
      </c>
      <c r="F264" s="22">
        <v>0</v>
      </c>
      <c r="G264" s="22">
        <v>0</v>
      </c>
      <c r="H264" s="22">
        <v>2110</v>
      </c>
      <c r="I264" s="22">
        <v>0</v>
      </c>
      <c r="J264" s="22">
        <v>0</v>
      </c>
      <c r="K264" s="22">
        <v>0</v>
      </c>
      <c r="L264" s="22">
        <v>260957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79370</v>
      </c>
      <c r="F265" s="22">
        <v>0</v>
      </c>
      <c r="G265" s="22">
        <v>0</v>
      </c>
      <c r="H265" s="22">
        <v>353</v>
      </c>
      <c r="I265" s="22">
        <v>0</v>
      </c>
      <c r="J265" s="22">
        <v>0</v>
      </c>
      <c r="K265" s="22">
        <v>0</v>
      </c>
      <c r="L265" s="22">
        <v>79723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85087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85087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413146</v>
      </c>
      <c r="F267" s="22">
        <v>2738</v>
      </c>
      <c r="G267" s="22">
        <v>1170</v>
      </c>
      <c r="H267" s="22">
        <v>44</v>
      </c>
      <c r="I267" s="22">
        <v>0</v>
      </c>
      <c r="J267" s="22">
        <v>0</v>
      </c>
      <c r="K267" s="22">
        <v>0</v>
      </c>
      <c r="L267" s="22">
        <v>417098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174376</v>
      </c>
      <c r="F268" s="22">
        <v>0</v>
      </c>
      <c r="G268" s="22">
        <v>0</v>
      </c>
      <c r="H268" s="22">
        <v>3092</v>
      </c>
      <c r="I268" s="22">
        <v>0</v>
      </c>
      <c r="J268" s="22">
        <v>0</v>
      </c>
      <c r="K268" s="22">
        <v>0</v>
      </c>
      <c r="L268" s="22">
        <v>177468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76893</v>
      </c>
      <c r="F269" s="22">
        <v>0</v>
      </c>
      <c r="G269" s="22">
        <v>0</v>
      </c>
      <c r="H269" s="22">
        <v>697</v>
      </c>
      <c r="I269" s="22">
        <v>0</v>
      </c>
      <c r="J269" s="22">
        <v>0</v>
      </c>
      <c r="K269" s="22">
        <v>0</v>
      </c>
      <c r="L269" s="22">
        <v>77590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62363</v>
      </c>
      <c r="F270" s="22">
        <v>1</v>
      </c>
      <c r="G270" s="22">
        <v>23</v>
      </c>
      <c r="H270" s="22">
        <v>1</v>
      </c>
      <c r="I270" s="22">
        <v>0</v>
      </c>
      <c r="J270" s="22">
        <v>0</v>
      </c>
      <c r="K270" s="22">
        <v>0</v>
      </c>
      <c r="L270" s="22">
        <v>62388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104557</v>
      </c>
      <c r="F271" s="22">
        <v>0</v>
      </c>
      <c r="G271" s="22">
        <v>0</v>
      </c>
      <c r="H271" s="22">
        <v>149</v>
      </c>
      <c r="I271" s="22">
        <v>0</v>
      </c>
      <c r="J271" s="22">
        <v>0</v>
      </c>
      <c r="K271" s="22">
        <v>-39140</v>
      </c>
      <c r="L271" s="22">
        <v>65566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294422</v>
      </c>
      <c r="F272" s="22">
        <v>0</v>
      </c>
      <c r="G272" s="22">
        <v>0</v>
      </c>
      <c r="H272" s="22">
        <v>985</v>
      </c>
      <c r="I272" s="22">
        <v>0</v>
      </c>
      <c r="J272" s="22">
        <v>0</v>
      </c>
      <c r="K272" s="22">
        <v>0</v>
      </c>
      <c r="L272" s="22">
        <v>295407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153372</v>
      </c>
      <c r="F273" s="22">
        <v>1</v>
      </c>
      <c r="G273" s="22">
        <v>1</v>
      </c>
      <c r="H273" s="22">
        <v>456</v>
      </c>
      <c r="I273" s="22">
        <v>1</v>
      </c>
      <c r="J273" s="22">
        <v>0</v>
      </c>
      <c r="K273" s="22">
        <v>0</v>
      </c>
      <c r="L273" s="22">
        <v>153831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531925</v>
      </c>
      <c r="F274" s="22">
        <v>0</v>
      </c>
      <c r="G274" s="22">
        <v>0</v>
      </c>
      <c r="H274" s="22">
        <v>2270</v>
      </c>
      <c r="I274" s="22">
        <v>0</v>
      </c>
      <c r="J274" s="22">
        <v>0</v>
      </c>
      <c r="K274" s="22">
        <v>0</v>
      </c>
      <c r="L274" s="22">
        <v>534195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214741</v>
      </c>
      <c r="F275" s="22">
        <v>10974</v>
      </c>
      <c r="G275" s="22">
        <v>0</v>
      </c>
      <c r="H275" s="22">
        <v>1651</v>
      </c>
      <c r="I275" s="22">
        <v>0</v>
      </c>
      <c r="J275" s="22">
        <v>0</v>
      </c>
      <c r="K275" s="22">
        <v>0</v>
      </c>
      <c r="L275" s="22">
        <v>227366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359641</v>
      </c>
      <c r="F276" s="22">
        <v>0</v>
      </c>
      <c r="G276" s="22">
        <v>0</v>
      </c>
      <c r="H276" s="22">
        <v>4504</v>
      </c>
      <c r="I276" s="22">
        <v>0</v>
      </c>
      <c r="J276" s="22">
        <v>0</v>
      </c>
      <c r="K276" s="22">
        <v>0</v>
      </c>
      <c r="L276" s="22">
        <v>364145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147449</v>
      </c>
      <c r="F277" s="22">
        <v>156</v>
      </c>
      <c r="G277" s="22">
        <v>0</v>
      </c>
      <c r="H277" s="22">
        <v>3</v>
      </c>
      <c r="I277" s="22">
        <v>0</v>
      </c>
      <c r="J277" s="22">
        <v>0</v>
      </c>
      <c r="K277" s="22">
        <v>0</v>
      </c>
      <c r="L277" s="22">
        <v>147608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101233</v>
      </c>
      <c r="F278" s="22">
        <v>0</v>
      </c>
      <c r="G278" s="22">
        <v>0</v>
      </c>
      <c r="H278" s="22">
        <v>1786</v>
      </c>
      <c r="I278" s="22">
        <v>0</v>
      </c>
      <c r="J278" s="22">
        <v>0</v>
      </c>
      <c r="K278" s="22">
        <v>0</v>
      </c>
      <c r="L278" s="22">
        <v>103019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326593</v>
      </c>
      <c r="F279" s="22">
        <v>0</v>
      </c>
      <c r="G279" s="22">
        <v>0</v>
      </c>
      <c r="H279" s="22">
        <v>4412</v>
      </c>
      <c r="I279" s="22">
        <v>0</v>
      </c>
      <c r="J279" s="22">
        <v>0</v>
      </c>
      <c r="K279" s="22">
        <v>0</v>
      </c>
      <c r="L279" s="22">
        <v>331005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83163</v>
      </c>
      <c r="F280" s="22">
        <v>0</v>
      </c>
      <c r="G280" s="22">
        <v>18014</v>
      </c>
      <c r="H280" s="22">
        <v>0</v>
      </c>
      <c r="I280" s="22">
        <v>0</v>
      </c>
      <c r="J280" s="22">
        <v>0</v>
      </c>
      <c r="K280" s="22">
        <v>0</v>
      </c>
      <c r="L280" s="22">
        <v>101177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179057</v>
      </c>
      <c r="F281" s="22">
        <v>0</v>
      </c>
      <c r="G281" s="22">
        <v>0</v>
      </c>
      <c r="H281" s="22">
        <v>580</v>
      </c>
      <c r="I281" s="22">
        <v>0</v>
      </c>
      <c r="J281" s="22">
        <v>0</v>
      </c>
      <c r="K281" s="22">
        <v>0</v>
      </c>
      <c r="L281" s="22">
        <v>179637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452376</v>
      </c>
      <c r="F282" s="22">
        <v>861</v>
      </c>
      <c r="G282" s="22">
        <v>0</v>
      </c>
      <c r="H282" s="22">
        <v>30</v>
      </c>
      <c r="I282" s="22">
        <v>0</v>
      </c>
      <c r="J282" s="22">
        <v>0</v>
      </c>
      <c r="K282" s="22">
        <v>0</v>
      </c>
      <c r="L282" s="22">
        <v>453267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92083</v>
      </c>
      <c r="F283" s="22">
        <v>954</v>
      </c>
      <c r="G283" s="22">
        <v>0</v>
      </c>
      <c r="H283" s="22">
        <v>6</v>
      </c>
      <c r="I283" s="22">
        <v>0</v>
      </c>
      <c r="J283" s="22">
        <v>0</v>
      </c>
      <c r="K283" s="22">
        <v>0</v>
      </c>
      <c r="L283" s="22">
        <v>93043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76864</v>
      </c>
      <c r="F284" s="22">
        <v>0</v>
      </c>
      <c r="G284" s="22">
        <v>0</v>
      </c>
      <c r="H284" s="22">
        <v>238</v>
      </c>
      <c r="I284" s="22">
        <v>0</v>
      </c>
      <c r="J284" s="22">
        <v>0</v>
      </c>
      <c r="K284" s="22">
        <v>0</v>
      </c>
      <c r="L284" s="22">
        <v>77102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92938</v>
      </c>
      <c r="F285" s="22">
        <v>0</v>
      </c>
      <c r="G285" s="22">
        <v>0</v>
      </c>
      <c r="H285" s="22">
        <v>1017</v>
      </c>
      <c r="I285" s="22">
        <v>0</v>
      </c>
      <c r="J285" s="22">
        <v>0</v>
      </c>
      <c r="K285" s="22">
        <v>0</v>
      </c>
      <c r="L285" s="22">
        <v>93955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503463</v>
      </c>
      <c r="F286" s="22">
        <v>9931</v>
      </c>
      <c r="G286" s="22">
        <v>0</v>
      </c>
      <c r="H286" s="22">
        <v>2555</v>
      </c>
      <c r="I286" s="22">
        <v>0</v>
      </c>
      <c r="J286" s="22">
        <v>0</v>
      </c>
      <c r="K286" s="22">
        <v>0</v>
      </c>
      <c r="L286" s="22">
        <v>515949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154162</v>
      </c>
      <c r="F287" s="22">
        <v>0</v>
      </c>
      <c r="G287" s="22">
        <v>0</v>
      </c>
      <c r="H287" s="22">
        <v>2332</v>
      </c>
      <c r="I287" s="22">
        <v>0</v>
      </c>
      <c r="J287" s="22">
        <v>0</v>
      </c>
      <c r="K287" s="22">
        <v>0</v>
      </c>
      <c r="L287" s="22">
        <v>156494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241070</v>
      </c>
      <c r="F288" s="22">
        <v>0</v>
      </c>
      <c r="G288" s="22">
        <v>0</v>
      </c>
      <c r="H288" s="22">
        <v>3145</v>
      </c>
      <c r="I288" s="22">
        <v>0</v>
      </c>
      <c r="J288" s="22">
        <v>0</v>
      </c>
      <c r="K288" s="22">
        <v>0</v>
      </c>
      <c r="L288" s="22">
        <v>244215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512451</v>
      </c>
      <c r="F289" s="22">
        <v>2192</v>
      </c>
      <c r="G289" s="22">
        <v>0</v>
      </c>
      <c r="H289" s="22">
        <v>48</v>
      </c>
      <c r="I289" s="22">
        <v>0</v>
      </c>
      <c r="J289" s="22">
        <v>0</v>
      </c>
      <c r="K289" s="22">
        <v>0</v>
      </c>
      <c r="L289" s="22">
        <v>514691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189470</v>
      </c>
      <c r="F290" s="22">
        <v>0</v>
      </c>
      <c r="G290" s="22">
        <v>0</v>
      </c>
      <c r="H290" s="22">
        <v>794</v>
      </c>
      <c r="I290" s="22">
        <v>0</v>
      </c>
      <c r="J290" s="22">
        <v>0</v>
      </c>
      <c r="K290" s="22">
        <v>0</v>
      </c>
      <c r="L290" s="22">
        <v>190264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367337</v>
      </c>
      <c r="F291" s="22">
        <v>0</v>
      </c>
      <c r="G291" s="22">
        <v>0</v>
      </c>
      <c r="H291" s="22">
        <v>29</v>
      </c>
      <c r="I291" s="22">
        <v>0</v>
      </c>
      <c r="J291" s="22">
        <v>0</v>
      </c>
      <c r="K291" s="22">
        <v>0</v>
      </c>
      <c r="L291" s="22">
        <v>367366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302449</v>
      </c>
      <c r="F292" s="22">
        <v>0</v>
      </c>
      <c r="G292" s="22">
        <v>0</v>
      </c>
      <c r="H292" s="22">
        <v>1726</v>
      </c>
      <c r="I292" s="22">
        <v>0</v>
      </c>
      <c r="J292" s="22">
        <v>0</v>
      </c>
      <c r="K292" s="22">
        <v>0</v>
      </c>
      <c r="L292" s="22">
        <v>304175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34412</v>
      </c>
      <c r="F293" s="22">
        <v>0</v>
      </c>
      <c r="G293" s="22">
        <v>0</v>
      </c>
      <c r="H293" s="22">
        <v>331</v>
      </c>
      <c r="I293" s="22">
        <v>0</v>
      </c>
      <c r="J293" s="22">
        <v>0</v>
      </c>
      <c r="K293" s="22">
        <v>0</v>
      </c>
      <c r="L293" s="22">
        <v>34743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300263</v>
      </c>
      <c r="F294" s="22">
        <v>0</v>
      </c>
      <c r="G294" s="22">
        <v>0</v>
      </c>
      <c r="H294" s="22">
        <v>1183</v>
      </c>
      <c r="I294" s="22">
        <v>0</v>
      </c>
      <c r="J294" s="22">
        <v>19</v>
      </c>
      <c r="K294" s="22">
        <v>0</v>
      </c>
      <c r="L294" s="22">
        <v>301465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293187</v>
      </c>
      <c r="F295" s="22">
        <v>644</v>
      </c>
      <c r="G295" s="22">
        <v>0</v>
      </c>
      <c r="H295" s="22">
        <v>2951</v>
      </c>
      <c r="I295" s="22">
        <v>0</v>
      </c>
      <c r="J295" s="22">
        <v>13</v>
      </c>
      <c r="K295" s="22">
        <v>0</v>
      </c>
      <c r="L295" s="22">
        <v>296795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397933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397933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384607</v>
      </c>
      <c r="F297" s="22">
        <v>5340</v>
      </c>
      <c r="G297" s="22">
        <v>0</v>
      </c>
      <c r="H297" s="22">
        <v>3145</v>
      </c>
      <c r="I297" s="22">
        <v>0</v>
      </c>
      <c r="J297" s="22">
        <v>0</v>
      </c>
      <c r="K297" s="22">
        <v>0</v>
      </c>
      <c r="L297" s="22">
        <v>393092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507069</v>
      </c>
      <c r="F298" s="22">
        <v>0</v>
      </c>
      <c r="G298" s="22">
        <v>0</v>
      </c>
      <c r="H298" s="22">
        <v>7620</v>
      </c>
      <c r="I298" s="22">
        <v>0</v>
      </c>
      <c r="J298" s="22">
        <v>0</v>
      </c>
      <c r="K298" s="22">
        <v>0</v>
      </c>
      <c r="L298" s="22">
        <v>514689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210106</v>
      </c>
      <c r="F299" s="22">
        <v>16</v>
      </c>
      <c r="G299" s="22">
        <v>0</v>
      </c>
      <c r="H299" s="22">
        <v>459</v>
      </c>
      <c r="I299" s="22">
        <v>0</v>
      </c>
      <c r="J299" s="22">
        <v>0</v>
      </c>
      <c r="K299" s="22">
        <v>0</v>
      </c>
      <c r="L299" s="22">
        <v>210581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407553</v>
      </c>
      <c r="F300" s="22">
        <v>0</v>
      </c>
      <c r="G300" s="22">
        <v>7352</v>
      </c>
      <c r="H300" s="22">
        <v>7385</v>
      </c>
      <c r="I300" s="22">
        <v>4096</v>
      </c>
      <c r="J300" s="22">
        <v>1107</v>
      </c>
      <c r="K300" s="22">
        <v>0</v>
      </c>
      <c r="L300" s="22">
        <v>427493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81845</v>
      </c>
      <c r="F301" s="22">
        <v>0</v>
      </c>
      <c r="G301" s="22">
        <v>0</v>
      </c>
      <c r="H301" s="22">
        <v>674</v>
      </c>
      <c r="I301" s="22">
        <v>0</v>
      </c>
      <c r="J301" s="22">
        <v>0</v>
      </c>
      <c r="K301" s="22">
        <v>0</v>
      </c>
      <c r="L301" s="22">
        <v>82519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219114</v>
      </c>
      <c r="F302" s="22">
        <v>0</v>
      </c>
      <c r="G302" s="22">
        <v>0</v>
      </c>
      <c r="H302" s="22">
        <v>2727</v>
      </c>
      <c r="I302" s="22">
        <v>0</v>
      </c>
      <c r="J302" s="22">
        <v>0</v>
      </c>
      <c r="K302" s="22">
        <v>0</v>
      </c>
      <c r="L302" s="22">
        <v>221841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377007</v>
      </c>
      <c r="F303" s="22">
        <v>406</v>
      </c>
      <c r="G303" s="22">
        <v>0</v>
      </c>
      <c r="H303" s="22">
        <v>13</v>
      </c>
      <c r="I303" s="22">
        <v>0</v>
      </c>
      <c r="J303" s="22">
        <v>0</v>
      </c>
      <c r="K303" s="22">
        <v>0</v>
      </c>
      <c r="L303" s="22">
        <v>377426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224573</v>
      </c>
      <c r="F304" s="22">
        <v>0</v>
      </c>
      <c r="G304" s="22">
        <v>0</v>
      </c>
      <c r="H304" s="22">
        <v>308</v>
      </c>
      <c r="I304" s="22">
        <v>0</v>
      </c>
      <c r="J304" s="22">
        <v>0</v>
      </c>
      <c r="K304" s="22">
        <v>0</v>
      </c>
      <c r="L304" s="22">
        <v>224881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265079</v>
      </c>
      <c r="F305" s="22">
        <v>0</v>
      </c>
      <c r="G305" s="22">
        <v>12</v>
      </c>
      <c r="H305" s="22">
        <v>4285</v>
      </c>
      <c r="I305" s="22">
        <v>0</v>
      </c>
      <c r="J305" s="22">
        <v>127</v>
      </c>
      <c r="K305" s="22">
        <v>0</v>
      </c>
      <c r="L305" s="22">
        <v>269503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110429</v>
      </c>
      <c r="F306" s="22">
        <v>0</v>
      </c>
      <c r="G306" s="22">
        <v>0</v>
      </c>
      <c r="H306" s="22">
        <v>2579</v>
      </c>
      <c r="I306" s="22">
        <v>0</v>
      </c>
      <c r="J306" s="22">
        <v>0</v>
      </c>
      <c r="K306" s="22">
        <v>0</v>
      </c>
      <c r="L306" s="22">
        <v>113008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558215</v>
      </c>
      <c r="F307" s="22">
        <v>1518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559733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428458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428458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117619</v>
      </c>
      <c r="F309" s="22">
        <v>1</v>
      </c>
      <c r="G309" s="22">
        <v>1</v>
      </c>
      <c r="H309" s="22">
        <v>139</v>
      </c>
      <c r="I309" s="22">
        <v>0</v>
      </c>
      <c r="J309" s="22">
        <v>0</v>
      </c>
      <c r="K309" s="22">
        <v>0</v>
      </c>
      <c r="L309" s="22">
        <v>117760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77982</v>
      </c>
      <c r="F310" s="22">
        <v>0</v>
      </c>
      <c r="G310" s="22">
        <v>0</v>
      </c>
      <c r="H310" s="22">
        <v>806</v>
      </c>
      <c r="I310" s="22">
        <v>0</v>
      </c>
      <c r="J310" s="22">
        <v>0</v>
      </c>
      <c r="K310" s="22">
        <v>0</v>
      </c>
      <c r="L310" s="22">
        <v>78788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413477</v>
      </c>
      <c r="F311" s="22">
        <v>0</v>
      </c>
      <c r="G311" s="22">
        <v>0</v>
      </c>
      <c r="H311" s="22">
        <v>2649</v>
      </c>
      <c r="I311" s="22">
        <v>0</v>
      </c>
      <c r="J311" s="22">
        <v>0</v>
      </c>
      <c r="K311" s="22">
        <v>0</v>
      </c>
      <c r="L311" s="22">
        <v>416126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192383</v>
      </c>
      <c r="F312" s="22">
        <v>0</v>
      </c>
      <c r="G312" s="22">
        <v>0</v>
      </c>
      <c r="H312" s="22">
        <v>2049</v>
      </c>
      <c r="I312" s="22">
        <v>0</v>
      </c>
      <c r="J312" s="22">
        <v>0</v>
      </c>
      <c r="K312" s="22">
        <v>0</v>
      </c>
      <c r="L312" s="22">
        <v>194432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511749</v>
      </c>
      <c r="F313" s="22">
        <v>0</v>
      </c>
      <c r="G313" s="22">
        <v>0</v>
      </c>
      <c r="H313" s="22">
        <v>3945</v>
      </c>
      <c r="I313" s="22">
        <v>0</v>
      </c>
      <c r="J313" s="22">
        <v>2</v>
      </c>
      <c r="K313" s="22">
        <v>0</v>
      </c>
      <c r="L313" s="22">
        <v>515696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321401</v>
      </c>
      <c r="F314" s="22">
        <v>1</v>
      </c>
      <c r="G314" s="22">
        <v>1</v>
      </c>
      <c r="H314" s="22">
        <v>2143</v>
      </c>
      <c r="I314" s="22">
        <v>0</v>
      </c>
      <c r="J314" s="22">
        <v>0</v>
      </c>
      <c r="K314" s="22">
        <v>0</v>
      </c>
      <c r="L314" s="22">
        <v>323546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185755</v>
      </c>
      <c r="F315" s="22">
        <v>273839</v>
      </c>
      <c r="G315" s="22">
        <v>0</v>
      </c>
      <c r="H315" s="22">
        <v>4044</v>
      </c>
      <c r="I315" s="22">
        <v>0</v>
      </c>
      <c r="J315" s="22">
        <v>0</v>
      </c>
      <c r="K315" s="22">
        <v>0</v>
      </c>
      <c r="L315" s="22">
        <v>463638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90095</v>
      </c>
      <c r="F316" s="22">
        <v>2842888</v>
      </c>
      <c r="G316" s="22">
        <v>0</v>
      </c>
      <c r="H316" s="22">
        <v>166468</v>
      </c>
      <c r="I316" s="22">
        <v>0</v>
      </c>
      <c r="J316" s="22">
        <v>0</v>
      </c>
      <c r="K316" s="22">
        <v>0</v>
      </c>
      <c r="L316" s="22">
        <v>3099451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1513</v>
      </c>
      <c r="F317" s="22">
        <v>5474</v>
      </c>
      <c r="G317" s="22">
        <v>0</v>
      </c>
      <c r="H317" s="22">
        <v>9084</v>
      </c>
      <c r="I317" s="22">
        <v>3559</v>
      </c>
      <c r="J317" s="22">
        <v>0</v>
      </c>
      <c r="K317" s="22">
        <v>0</v>
      </c>
      <c r="L317" s="22">
        <v>19630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1280</v>
      </c>
      <c r="I318" s="22">
        <v>0</v>
      </c>
      <c r="J318" s="22">
        <v>0</v>
      </c>
      <c r="K318" s="22">
        <v>0</v>
      </c>
      <c r="L318" s="22">
        <v>1280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10538</v>
      </c>
      <c r="F319" s="22">
        <v>733</v>
      </c>
      <c r="G319" s="22">
        <v>0</v>
      </c>
      <c r="H319" s="22">
        <v>5950</v>
      </c>
      <c r="I319" s="22">
        <v>0</v>
      </c>
      <c r="J319" s="22">
        <v>0</v>
      </c>
      <c r="K319" s="22">
        <v>0</v>
      </c>
      <c r="L319" s="22">
        <v>17221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E48FC-C8FC-457E-978C-9FE92A32986C}">
  <dimension ref="A1:S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1280</v>
      </c>
      <c r="D1" s="20" t="s">
        <v>1310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1282</v>
      </c>
      <c r="F2" s="21" t="s">
        <v>1283</v>
      </c>
      <c r="G2" s="21" t="s">
        <v>1179</v>
      </c>
      <c r="H2" s="21" t="s">
        <v>1284</v>
      </c>
      <c r="I2" s="21" t="s">
        <v>1285</v>
      </c>
      <c r="J2" s="21" t="s">
        <v>1286</v>
      </c>
      <c r="K2" s="21" t="s">
        <v>1287</v>
      </c>
      <c r="L2" s="21" t="s">
        <v>1288</v>
      </c>
      <c r="M2" s="21" t="s">
        <v>1289</v>
      </c>
      <c r="N2" s="21" t="s">
        <v>1290</v>
      </c>
      <c r="O2" s="21" t="s">
        <v>1291</v>
      </c>
      <c r="P2" s="21" t="s">
        <v>1292</v>
      </c>
      <c r="Q2" s="21" t="s">
        <v>64</v>
      </c>
      <c r="R2" s="21" t="s">
        <v>1293</v>
      </c>
      <c r="S2" s="21" t="s">
        <v>1294</v>
      </c>
    </row>
    <row r="3" spans="1:19" x14ac:dyDescent="0.25">
      <c r="A3" s="21"/>
      <c r="B3" s="21"/>
      <c r="C3" s="21"/>
      <c r="D3" s="21" t="s">
        <v>89</v>
      </c>
      <c r="E3" s="21" t="s">
        <v>1295</v>
      </c>
      <c r="F3" s="21" t="s">
        <v>1296</v>
      </c>
      <c r="G3" s="21" t="s">
        <v>1297</v>
      </c>
      <c r="H3" s="21" t="s">
        <v>1298</v>
      </c>
      <c r="I3" s="21" t="s">
        <v>1299</v>
      </c>
      <c r="J3" s="21" t="s">
        <v>1300</v>
      </c>
      <c r="K3" s="21" t="s">
        <v>1301</v>
      </c>
      <c r="L3" s="21" t="s">
        <v>1302</v>
      </c>
      <c r="M3" s="21" t="s">
        <v>1303</v>
      </c>
      <c r="N3" s="21" t="s">
        <v>1304</v>
      </c>
      <c r="O3" s="21" t="s">
        <v>1305</v>
      </c>
      <c r="P3" s="21" t="s">
        <v>1306</v>
      </c>
      <c r="Q3" s="21" t="s">
        <v>1307</v>
      </c>
      <c r="R3" s="21" t="s">
        <v>1308</v>
      </c>
      <c r="S3" s="21" t="s">
        <v>1309</v>
      </c>
    </row>
    <row r="4" spans="1:1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75863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75863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46087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46087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720000</v>
      </c>
      <c r="F7" s="22">
        <v>16087000</v>
      </c>
      <c r="G7" s="22">
        <v>0</v>
      </c>
      <c r="H7" s="22">
        <v>354000</v>
      </c>
      <c r="I7" s="22">
        <v>0</v>
      </c>
      <c r="J7" s="22">
        <v>0</v>
      </c>
      <c r="K7" s="22">
        <v>0</v>
      </c>
      <c r="L7" s="22">
        <v>17161000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91032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91032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958825</v>
      </c>
      <c r="F10" s="22">
        <v>4249953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5208778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1609000</v>
      </c>
      <c r="F11" s="22">
        <v>24495000</v>
      </c>
      <c r="G11" s="22">
        <v>0</v>
      </c>
      <c r="H11" s="22">
        <v>0</v>
      </c>
      <c r="I11" s="22">
        <v>0</v>
      </c>
      <c r="J11" s="22">
        <v>9000</v>
      </c>
      <c r="K11" s="22">
        <v>0</v>
      </c>
      <c r="L11" s="22">
        <v>26113000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356000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356000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315775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315775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125713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125713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151</v>
      </c>
      <c r="F15" s="22">
        <v>561812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561963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64000</v>
      </c>
      <c r="F16" s="22">
        <v>1217000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1281000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100667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100667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85000</v>
      </c>
      <c r="F18" s="22">
        <v>858000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943000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80980</v>
      </c>
      <c r="F19" s="22">
        <v>4915966</v>
      </c>
      <c r="G19" s="22">
        <v>0</v>
      </c>
      <c r="H19" s="22">
        <v>0</v>
      </c>
      <c r="I19" s="22">
        <v>0</v>
      </c>
      <c r="J19" s="22">
        <v>0</v>
      </c>
      <c r="K19" s="22">
        <v>-2415987</v>
      </c>
      <c r="L19" s="22">
        <v>2580959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86341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86341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0</v>
      </c>
      <c r="F21" s="22">
        <v>234402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234402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6545</v>
      </c>
      <c r="F22" s="22">
        <v>17198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23743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118622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118622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123376</v>
      </c>
      <c r="F24" s="22">
        <v>576670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700046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8846</v>
      </c>
      <c r="F25" s="22">
        <v>174071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182917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58000</v>
      </c>
      <c r="F26" s="22">
        <v>147733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205733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11923</v>
      </c>
      <c r="F27" s="22">
        <v>167557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179480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156864</v>
      </c>
      <c r="F28" s="22">
        <v>462114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618978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0</v>
      </c>
      <c r="F29" s="22">
        <v>1715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1715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3386</v>
      </c>
      <c r="F30" s="22">
        <v>10277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13663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1409</v>
      </c>
      <c r="F31" s="22">
        <v>2055</v>
      </c>
      <c r="G31" s="22">
        <v>0</v>
      </c>
      <c r="H31" s="22">
        <v>0</v>
      </c>
      <c r="I31" s="22">
        <v>0</v>
      </c>
      <c r="J31" s="22">
        <v>12561</v>
      </c>
      <c r="K31" s="22">
        <v>0</v>
      </c>
      <c r="L31" s="22">
        <v>16025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30006</v>
      </c>
      <c r="H32" s="22">
        <v>0</v>
      </c>
      <c r="I32" s="22">
        <v>0</v>
      </c>
      <c r="J32" s="22">
        <v>0</v>
      </c>
      <c r="K32" s="22">
        <v>0</v>
      </c>
      <c r="L32" s="22">
        <v>30006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10315</v>
      </c>
      <c r="F33" s="22">
        <v>530754</v>
      </c>
      <c r="G33" s="22">
        <v>922073</v>
      </c>
      <c r="H33" s="22">
        <v>0</v>
      </c>
      <c r="I33" s="22">
        <v>0</v>
      </c>
      <c r="J33" s="22">
        <v>2529</v>
      </c>
      <c r="K33" s="22">
        <v>0</v>
      </c>
      <c r="L33" s="22">
        <v>1465671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0</v>
      </c>
      <c r="F34" s="22">
        <v>59390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59390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258</v>
      </c>
      <c r="F35" s="22">
        <v>23934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24192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6658</v>
      </c>
      <c r="F36" s="22">
        <v>53504</v>
      </c>
      <c r="G36" s="22">
        <v>0</v>
      </c>
      <c r="H36" s="22">
        <v>0</v>
      </c>
      <c r="I36" s="22">
        <v>0</v>
      </c>
      <c r="J36" s="22">
        <v>15257</v>
      </c>
      <c r="K36" s="22">
        <v>0</v>
      </c>
      <c r="L36" s="22">
        <v>75419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924</v>
      </c>
      <c r="F37" s="22">
        <v>8285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9209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5287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5287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5343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5343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0</v>
      </c>
      <c r="F41" s="22">
        <v>15231</v>
      </c>
      <c r="G41" s="22">
        <v>0</v>
      </c>
      <c r="H41" s="22">
        <v>0</v>
      </c>
      <c r="I41" s="22">
        <v>0</v>
      </c>
      <c r="J41" s="22">
        <v>3359</v>
      </c>
      <c r="K41" s="22">
        <v>0</v>
      </c>
      <c r="L41" s="22">
        <v>18590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0</v>
      </c>
      <c r="F42" s="22">
        <v>2711353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2711353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0</v>
      </c>
      <c r="F44" s="22">
        <v>241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241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1685</v>
      </c>
      <c r="F45" s="22">
        <v>30847</v>
      </c>
      <c r="G45" s="22">
        <v>0</v>
      </c>
      <c r="H45" s="22">
        <v>0</v>
      </c>
      <c r="I45" s="22">
        <v>0</v>
      </c>
      <c r="J45" s="22">
        <v>1517</v>
      </c>
      <c r="K45" s="22">
        <v>0</v>
      </c>
      <c r="L45" s="22">
        <v>34049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4844</v>
      </c>
      <c r="F47" s="22">
        <v>40904</v>
      </c>
      <c r="G47" s="22">
        <v>0</v>
      </c>
      <c r="H47" s="22">
        <v>0</v>
      </c>
      <c r="I47" s="22">
        <v>0</v>
      </c>
      <c r="J47" s="22">
        <v>6294</v>
      </c>
      <c r="K47" s="22">
        <v>0</v>
      </c>
      <c r="L47" s="22">
        <v>52042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44683</v>
      </c>
      <c r="F48" s="22">
        <v>0</v>
      </c>
      <c r="G48" s="22">
        <v>0</v>
      </c>
      <c r="H48" s="22">
        <v>468328</v>
      </c>
      <c r="I48" s="22">
        <v>0</v>
      </c>
      <c r="J48" s="22">
        <v>0</v>
      </c>
      <c r="K48" s="22">
        <v>0</v>
      </c>
      <c r="L48" s="22">
        <v>513011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1359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1359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38701</v>
      </c>
      <c r="F50" s="22">
        <v>4517</v>
      </c>
      <c r="G50" s="22">
        <v>0</v>
      </c>
      <c r="H50" s="22">
        <v>0</v>
      </c>
      <c r="I50" s="22">
        <v>0</v>
      </c>
      <c r="J50" s="22">
        <v>17438</v>
      </c>
      <c r="K50" s="22">
        <v>0</v>
      </c>
      <c r="L50" s="22">
        <v>60656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79701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79701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0</v>
      </c>
      <c r="F52" s="22">
        <v>4409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4409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0</v>
      </c>
      <c r="F53" s="22">
        <v>122898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122898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3148</v>
      </c>
      <c r="F54" s="22">
        <v>21442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24590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14197</v>
      </c>
      <c r="F55" s="22">
        <v>1125191</v>
      </c>
      <c r="G55" s="22">
        <v>0</v>
      </c>
      <c r="H55" s="22">
        <v>0</v>
      </c>
      <c r="I55" s="22">
        <v>0</v>
      </c>
      <c r="J55" s="22">
        <v>31806</v>
      </c>
      <c r="K55" s="22">
        <v>0</v>
      </c>
      <c r="L55" s="22">
        <v>1171194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286</v>
      </c>
      <c r="F56" s="22">
        <v>6490</v>
      </c>
      <c r="G56" s="22">
        <v>0</v>
      </c>
      <c r="H56" s="22">
        <v>0</v>
      </c>
      <c r="I56" s="22">
        <v>0</v>
      </c>
      <c r="J56" s="22">
        <v>17308</v>
      </c>
      <c r="K56" s="22">
        <v>0</v>
      </c>
      <c r="L56" s="22">
        <v>24084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0</v>
      </c>
      <c r="F57" s="22">
        <v>1633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1633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23416</v>
      </c>
      <c r="F58" s="22">
        <v>0</v>
      </c>
      <c r="G58" s="22">
        <v>0</v>
      </c>
      <c r="H58" s="22">
        <v>0</v>
      </c>
      <c r="I58" s="22">
        <v>449701</v>
      </c>
      <c r="J58" s="22">
        <v>0</v>
      </c>
      <c r="K58" s="22">
        <v>0</v>
      </c>
      <c r="L58" s="22">
        <v>473117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1311</v>
      </c>
      <c r="F59" s="22">
        <v>10894</v>
      </c>
      <c r="G59" s="22">
        <v>0</v>
      </c>
      <c r="H59" s="22">
        <v>0</v>
      </c>
      <c r="I59" s="22">
        <v>0</v>
      </c>
      <c r="J59" s="22">
        <v>7520</v>
      </c>
      <c r="K59" s="22">
        <v>0</v>
      </c>
      <c r="L59" s="22">
        <v>19725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0</v>
      </c>
      <c r="F60" s="22">
        <v>9273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9273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0</v>
      </c>
      <c r="F61" s="22">
        <v>190515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190515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904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904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11570</v>
      </c>
      <c r="F63" s="22">
        <v>10611</v>
      </c>
      <c r="G63" s="22">
        <v>0</v>
      </c>
      <c r="H63" s="22">
        <v>0</v>
      </c>
      <c r="I63" s="22">
        <v>0</v>
      </c>
      <c r="J63" s="22">
        <v>3604</v>
      </c>
      <c r="K63" s="22">
        <v>0</v>
      </c>
      <c r="L63" s="22">
        <v>25785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598269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598269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4117</v>
      </c>
      <c r="F65" s="22">
        <v>7618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11735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806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806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355</v>
      </c>
      <c r="G67" s="22">
        <v>0</v>
      </c>
      <c r="H67" s="22">
        <v>0</v>
      </c>
      <c r="I67" s="22">
        <v>0</v>
      </c>
      <c r="J67" s="22">
        <v>23</v>
      </c>
      <c r="K67" s="22">
        <v>0</v>
      </c>
      <c r="L67" s="22">
        <v>378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4423</v>
      </c>
      <c r="F68" s="22">
        <v>3221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7644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665309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665309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2094</v>
      </c>
      <c r="F70" s="22">
        <v>84678</v>
      </c>
      <c r="G70" s="22">
        <v>0</v>
      </c>
      <c r="H70" s="22">
        <v>0</v>
      </c>
      <c r="I70" s="22">
        <v>0</v>
      </c>
      <c r="J70" s="22">
        <v>437</v>
      </c>
      <c r="K70" s="22">
        <v>0</v>
      </c>
      <c r="L70" s="22">
        <v>87209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8600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8600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12106</v>
      </c>
      <c r="K72" s="22">
        <v>0</v>
      </c>
      <c r="L72" s="22">
        <v>12106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0</v>
      </c>
      <c r="F73" s="22">
        <v>4476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4476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3658</v>
      </c>
      <c r="F75" s="22">
        <v>0</v>
      </c>
      <c r="G75" s="22">
        <v>0</v>
      </c>
      <c r="H75" s="22">
        <v>0</v>
      </c>
      <c r="I75" s="22">
        <v>0</v>
      </c>
      <c r="J75" s="22">
        <v>39707</v>
      </c>
      <c r="K75" s="22">
        <v>0</v>
      </c>
      <c r="L75" s="22">
        <v>43365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369284</v>
      </c>
      <c r="F78" s="22">
        <v>4490259</v>
      </c>
      <c r="G78" s="22">
        <v>0</v>
      </c>
      <c r="H78" s="22">
        <v>0</v>
      </c>
      <c r="I78" s="22">
        <v>0</v>
      </c>
      <c r="J78" s="22">
        <v>235</v>
      </c>
      <c r="K78" s="22">
        <v>0</v>
      </c>
      <c r="L78" s="22">
        <v>4859778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3856</v>
      </c>
      <c r="F79" s="22">
        <v>4703</v>
      </c>
      <c r="G79" s="22">
        <v>0</v>
      </c>
      <c r="H79" s="22">
        <v>0</v>
      </c>
      <c r="I79" s="22">
        <v>0</v>
      </c>
      <c r="J79" s="22">
        <v>9282</v>
      </c>
      <c r="K79" s="22">
        <v>0</v>
      </c>
      <c r="L79" s="22">
        <v>17841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1070</v>
      </c>
      <c r="F81" s="22">
        <v>7690</v>
      </c>
      <c r="G81" s="22">
        <v>0</v>
      </c>
      <c r="H81" s="22">
        <v>0</v>
      </c>
      <c r="I81" s="22">
        <v>0</v>
      </c>
      <c r="J81" s="22">
        <v>38682</v>
      </c>
      <c r="K81" s="22">
        <v>0</v>
      </c>
      <c r="L81" s="22">
        <v>47442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3451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3451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362</v>
      </c>
      <c r="F83" s="22">
        <v>16552</v>
      </c>
      <c r="G83" s="22">
        <v>0</v>
      </c>
      <c r="H83" s="22">
        <v>0</v>
      </c>
      <c r="I83" s="22">
        <v>0</v>
      </c>
      <c r="J83" s="22">
        <v>2561</v>
      </c>
      <c r="K83" s="22">
        <v>0</v>
      </c>
      <c r="L83" s="22">
        <v>19475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324863</v>
      </c>
      <c r="F84" s="22">
        <v>4341695</v>
      </c>
      <c r="G84" s="22">
        <v>0</v>
      </c>
      <c r="H84" s="22">
        <v>0</v>
      </c>
      <c r="I84" s="22">
        <v>0</v>
      </c>
      <c r="J84" s="22">
        <v>9032</v>
      </c>
      <c r="K84" s="22">
        <v>0</v>
      </c>
      <c r="L84" s="22">
        <v>4675590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12241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12241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11276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11276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590</v>
      </c>
      <c r="F87" s="22">
        <v>1968</v>
      </c>
      <c r="G87" s="22">
        <v>0</v>
      </c>
      <c r="H87" s="22">
        <v>0</v>
      </c>
      <c r="I87" s="22">
        <v>0</v>
      </c>
      <c r="J87" s="22">
        <v>23590</v>
      </c>
      <c r="K87" s="22">
        <v>0</v>
      </c>
      <c r="L87" s="22">
        <v>26148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7290</v>
      </c>
      <c r="F88" s="22">
        <v>37494</v>
      </c>
      <c r="G88" s="22">
        <v>0</v>
      </c>
      <c r="H88" s="22">
        <v>0</v>
      </c>
      <c r="I88" s="22">
        <v>0</v>
      </c>
      <c r="J88" s="22">
        <v>1274</v>
      </c>
      <c r="K88" s="22">
        <v>0</v>
      </c>
      <c r="L88" s="22">
        <v>46058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2045</v>
      </c>
      <c r="F90" s="22">
        <v>14969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17014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10913</v>
      </c>
      <c r="F91" s="22">
        <v>26577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37490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653</v>
      </c>
      <c r="F92" s="22">
        <v>79339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79992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118151</v>
      </c>
      <c r="F93" s="22">
        <v>558211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676362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2505</v>
      </c>
      <c r="F94" s="22">
        <v>38645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41150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2416</v>
      </c>
      <c r="F95" s="22">
        <v>16002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18418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14120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14120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11730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11730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7066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7066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0</v>
      </c>
      <c r="F101" s="22">
        <v>74838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74838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2064</v>
      </c>
      <c r="F102" s="22">
        <v>14974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17038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4910</v>
      </c>
      <c r="F106" s="22">
        <v>85895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90805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38949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38949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0</v>
      </c>
      <c r="F108" s="22">
        <v>11762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11762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2511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2511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20455</v>
      </c>
      <c r="I110" s="22">
        <v>0</v>
      </c>
      <c r="J110" s="22">
        <v>0</v>
      </c>
      <c r="K110" s="22">
        <v>0</v>
      </c>
      <c r="L110" s="22">
        <v>20455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0</v>
      </c>
      <c r="F111" s="22">
        <v>84566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84566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21718</v>
      </c>
      <c r="F113" s="22">
        <v>84774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106492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14881</v>
      </c>
      <c r="F114" s="22">
        <v>5325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20206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0</v>
      </c>
      <c r="F116" s="22">
        <v>1722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1722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20</v>
      </c>
      <c r="F117" s="22">
        <v>414173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414193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0</v>
      </c>
      <c r="F118" s="22">
        <v>20197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20197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0</v>
      </c>
      <c r="F119" s="22">
        <v>15631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15631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0</v>
      </c>
      <c r="F120" s="22">
        <v>40381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40381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86155</v>
      </c>
      <c r="F121" s="22">
        <v>461106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547261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0</v>
      </c>
      <c r="F123" s="22">
        <v>236752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236752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927</v>
      </c>
      <c r="F124" s="22">
        <v>50744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51671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30939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30939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12398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12398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0</v>
      </c>
      <c r="F127" s="22">
        <v>67634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67634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15039</v>
      </c>
      <c r="F128" s="22">
        <v>42968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58007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66833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66833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62368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62368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85534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85534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56903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56903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26332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26332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0</v>
      </c>
      <c r="F137" s="22">
        <v>15471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15471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0</v>
      </c>
      <c r="F138" s="22">
        <v>4965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4965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2924</v>
      </c>
      <c r="F140" s="22">
        <v>4853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7777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5551</v>
      </c>
      <c r="F141" s="22">
        <v>32629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38180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25634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25634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14627</v>
      </c>
      <c r="F143" s="22">
        <v>15501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30128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20789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20789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417</v>
      </c>
      <c r="F145" s="22">
        <v>1158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1575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0</v>
      </c>
      <c r="F146" s="22">
        <v>53249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53249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258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258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0</v>
      </c>
      <c r="F150" s="22">
        <v>5848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5848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0</v>
      </c>
      <c r="F151" s="22">
        <v>19501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19501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0</v>
      </c>
      <c r="F154" s="22">
        <v>318499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318499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0</v>
      </c>
      <c r="F156" s="22">
        <v>8723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8723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47612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47612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0</v>
      </c>
      <c r="F158" s="22">
        <v>52988</v>
      </c>
      <c r="G158" s="22">
        <v>0</v>
      </c>
      <c r="H158" s="22">
        <v>67309</v>
      </c>
      <c r="I158" s="22">
        <v>0</v>
      </c>
      <c r="J158" s="22">
        <v>0</v>
      </c>
      <c r="K158" s="22">
        <v>0</v>
      </c>
      <c r="L158" s="22">
        <v>120297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13671</v>
      </c>
      <c r="F159" s="22">
        <v>53502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67173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23191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23191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32543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32543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0</v>
      </c>
      <c r="F165" s="22">
        <v>92716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92716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0</v>
      </c>
      <c r="F166" s="22">
        <v>1072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1072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0</v>
      </c>
      <c r="F167" s="22">
        <v>3048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3048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0</v>
      </c>
      <c r="F168" s="22">
        <v>314221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314221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0</v>
      </c>
      <c r="F169" s="22">
        <v>21014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21014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0</v>
      </c>
      <c r="F170" s="22">
        <v>9414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9414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952</v>
      </c>
      <c r="F171" s="22">
        <v>302439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303391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30580</v>
      </c>
      <c r="F173" s="22">
        <v>7621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38201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91308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91308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14430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14430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14658</v>
      </c>
      <c r="F177" s="22">
        <v>10819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25477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0</v>
      </c>
      <c r="F178" s="22">
        <v>6028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6028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38852</v>
      </c>
      <c r="F179" s="22">
        <v>10709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49561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0</v>
      </c>
      <c r="F180" s="22">
        <v>9428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9428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19159</v>
      </c>
      <c r="I181" s="22">
        <v>0</v>
      </c>
      <c r="J181" s="22">
        <v>0</v>
      </c>
      <c r="K181" s="22">
        <v>0</v>
      </c>
      <c r="L181" s="22">
        <v>19159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24359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24359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14283</v>
      </c>
      <c r="F183" s="22">
        <v>80564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94847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4515</v>
      </c>
      <c r="F184" s="22">
        <v>2835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7350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0</v>
      </c>
      <c r="F185" s="22">
        <v>1020747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1020747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0</v>
      </c>
      <c r="F186" s="22">
        <v>132494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132494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2189</v>
      </c>
      <c r="F187" s="22">
        <v>12492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14681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36745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36745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41008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41008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0</v>
      </c>
      <c r="F191" s="22">
        <v>70575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70575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2552</v>
      </c>
      <c r="F192" s="22">
        <v>149020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151572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2725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2725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0</v>
      </c>
      <c r="F195" s="22">
        <v>1942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1942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4601</v>
      </c>
      <c r="F198" s="22">
        <v>1040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5641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7693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7693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0</v>
      </c>
      <c r="F205" s="22">
        <v>21383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21383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3117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3117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1902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1902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4650</v>
      </c>
      <c r="F212" s="22">
        <v>0</v>
      </c>
      <c r="G212" s="22">
        <v>39426</v>
      </c>
      <c r="H212" s="22">
        <v>0</v>
      </c>
      <c r="I212" s="22">
        <v>0</v>
      </c>
      <c r="J212" s="22">
        <v>0</v>
      </c>
      <c r="K212" s="22">
        <v>0</v>
      </c>
      <c r="L212" s="22">
        <v>44076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329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329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7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7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0</v>
      </c>
      <c r="F215" s="22">
        <v>1967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1967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0</v>
      </c>
      <c r="F217" s="22">
        <v>2243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2243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750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750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1105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1105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10905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10905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1739</v>
      </c>
      <c r="F224" s="22">
        <v>3878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5617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2232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2232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73270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73270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0</v>
      </c>
      <c r="F234" s="22">
        <v>1807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1807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1642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1642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985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985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533</v>
      </c>
      <c r="F239" s="22">
        <v>4275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4808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10758</v>
      </c>
      <c r="F240" s="22">
        <v>15488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26246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0</v>
      </c>
      <c r="F243" s="22">
        <v>639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639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564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564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2810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2810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0</v>
      </c>
      <c r="F256" s="22">
        <v>1662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1662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2355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2355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3226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3226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751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751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453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453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23</v>
      </c>
      <c r="J276" s="22">
        <v>0</v>
      </c>
      <c r="K276" s="22">
        <v>0</v>
      </c>
      <c r="L276" s="22">
        <v>23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34646</v>
      </c>
      <c r="F315" s="22">
        <v>144368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179014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21538</v>
      </c>
      <c r="F316" s="22">
        <v>1142953</v>
      </c>
      <c r="G316" s="22">
        <v>0</v>
      </c>
      <c r="H316" s="22">
        <v>331</v>
      </c>
      <c r="I316" s="22">
        <v>823</v>
      </c>
      <c r="J316" s="22">
        <v>0</v>
      </c>
      <c r="K316" s="22">
        <v>0</v>
      </c>
      <c r="L316" s="22">
        <v>1165645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1636</v>
      </c>
      <c r="F317" s="22">
        <v>15704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17340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635</v>
      </c>
      <c r="F318" s="22">
        <v>8730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9365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13910</v>
      </c>
      <c r="F319" s="22">
        <v>6500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20410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3ADC4-2053-4D3C-B058-73C4F37D70F0}">
  <dimension ref="A1:S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1280</v>
      </c>
      <c r="D1" s="20" t="s">
        <v>1311</v>
      </c>
    </row>
    <row r="2" spans="1:1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1282</v>
      </c>
      <c r="F2" s="21" t="s">
        <v>1283</v>
      </c>
      <c r="G2" s="21" t="s">
        <v>1179</v>
      </c>
      <c r="H2" s="21" t="s">
        <v>1284</v>
      </c>
      <c r="I2" s="21" t="s">
        <v>1285</v>
      </c>
      <c r="J2" s="21" t="s">
        <v>1286</v>
      </c>
      <c r="K2" s="21" t="s">
        <v>1287</v>
      </c>
      <c r="L2" s="21" t="s">
        <v>1288</v>
      </c>
      <c r="M2" s="21" t="s">
        <v>1289</v>
      </c>
      <c r="N2" s="21" t="s">
        <v>1290</v>
      </c>
      <c r="O2" s="21" t="s">
        <v>1291</v>
      </c>
      <c r="P2" s="21" t="s">
        <v>1292</v>
      </c>
      <c r="Q2" s="21" t="s">
        <v>64</v>
      </c>
      <c r="R2" s="21" t="s">
        <v>1293</v>
      </c>
      <c r="S2" s="21" t="s">
        <v>1294</v>
      </c>
    </row>
    <row r="3" spans="1:19" x14ac:dyDescent="0.25">
      <c r="A3" s="21"/>
      <c r="B3" s="21"/>
      <c r="C3" s="21"/>
      <c r="D3" s="21" t="s">
        <v>89</v>
      </c>
      <c r="E3" s="21" t="s">
        <v>1295</v>
      </c>
      <c r="F3" s="21" t="s">
        <v>1296</v>
      </c>
      <c r="G3" s="21" t="s">
        <v>1297</v>
      </c>
      <c r="H3" s="21" t="s">
        <v>1298</v>
      </c>
      <c r="I3" s="21" t="s">
        <v>1299</v>
      </c>
      <c r="J3" s="21" t="s">
        <v>1300</v>
      </c>
      <c r="K3" s="21" t="s">
        <v>1301</v>
      </c>
      <c r="L3" s="21" t="s">
        <v>1302</v>
      </c>
      <c r="M3" s="21" t="s">
        <v>1303</v>
      </c>
      <c r="N3" s="21" t="s">
        <v>1304</v>
      </c>
      <c r="O3" s="21" t="s">
        <v>1305</v>
      </c>
      <c r="P3" s="21" t="s">
        <v>1306</v>
      </c>
      <c r="Q3" s="21" t="s">
        <v>1307</v>
      </c>
      <c r="R3" s="21" t="s">
        <v>1308</v>
      </c>
      <c r="S3" s="21" t="s">
        <v>1309</v>
      </c>
    </row>
    <row r="4" spans="1:1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63606375</v>
      </c>
      <c r="F4" s="22">
        <v>19373044</v>
      </c>
      <c r="G4" s="22">
        <v>679</v>
      </c>
      <c r="H4" s="22">
        <v>862576</v>
      </c>
      <c r="I4" s="22">
        <v>0</v>
      </c>
      <c r="J4" s="22">
        <v>126060</v>
      </c>
      <c r="K4" s="22">
        <v>-101851</v>
      </c>
      <c r="L4" s="22">
        <v>83866883</v>
      </c>
      <c r="M4" s="22">
        <v>32676721</v>
      </c>
      <c r="N4" s="22">
        <v>7511823</v>
      </c>
      <c r="O4" s="22">
        <v>1301976</v>
      </c>
      <c r="P4" s="22">
        <v>7749</v>
      </c>
      <c r="Q4" s="22">
        <v>0</v>
      </c>
      <c r="R4" s="22">
        <v>73048</v>
      </c>
      <c r="S4" s="22">
        <v>41571317</v>
      </c>
    </row>
    <row r="5" spans="1:1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25921134</v>
      </c>
      <c r="F5" s="22">
        <v>2319367</v>
      </c>
      <c r="G5" s="22">
        <v>0</v>
      </c>
      <c r="H5" s="22">
        <v>219735</v>
      </c>
      <c r="I5" s="22">
        <v>0</v>
      </c>
      <c r="J5" s="22">
        <v>4773</v>
      </c>
      <c r="K5" s="22">
        <v>-5057</v>
      </c>
      <c r="L5" s="22">
        <v>28459952</v>
      </c>
      <c r="M5" s="22">
        <v>8915173</v>
      </c>
      <c r="N5" s="22">
        <v>872275</v>
      </c>
      <c r="O5" s="22">
        <v>99168</v>
      </c>
      <c r="P5" s="22">
        <v>1792</v>
      </c>
      <c r="Q5" s="22">
        <v>0</v>
      </c>
      <c r="R5" s="22">
        <v>0</v>
      </c>
      <c r="S5" s="22">
        <v>9888408</v>
      </c>
    </row>
    <row r="6" spans="1:1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9875117</v>
      </c>
      <c r="F6" s="22">
        <v>3944843</v>
      </c>
      <c r="G6" s="22">
        <v>0</v>
      </c>
      <c r="H6" s="22">
        <v>372482</v>
      </c>
      <c r="I6" s="22">
        <v>0</v>
      </c>
      <c r="J6" s="22">
        <v>5636</v>
      </c>
      <c r="K6" s="22">
        <v>0</v>
      </c>
      <c r="L6" s="22">
        <v>14198078</v>
      </c>
      <c r="M6" s="22">
        <v>3866076</v>
      </c>
      <c r="N6" s="22">
        <v>301680</v>
      </c>
      <c r="O6" s="22">
        <v>151460</v>
      </c>
      <c r="P6" s="22">
        <v>2229</v>
      </c>
      <c r="Q6" s="22">
        <v>0</v>
      </c>
      <c r="R6" s="22">
        <v>0</v>
      </c>
      <c r="S6" s="22">
        <v>4321445</v>
      </c>
    </row>
    <row r="7" spans="1:1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1214478000</v>
      </c>
      <c r="F7" s="22">
        <v>1061393000</v>
      </c>
      <c r="G7" s="22">
        <v>0</v>
      </c>
      <c r="H7" s="22">
        <v>47295000</v>
      </c>
      <c r="I7" s="22">
        <v>0</v>
      </c>
      <c r="J7" s="22">
        <v>1514000</v>
      </c>
      <c r="K7" s="22">
        <v>0</v>
      </c>
      <c r="L7" s="22">
        <v>2324680000</v>
      </c>
      <c r="M7" s="22">
        <v>662593000</v>
      </c>
      <c r="N7" s="22">
        <v>218957000</v>
      </c>
      <c r="O7" s="22">
        <v>0</v>
      </c>
      <c r="P7" s="22">
        <v>0</v>
      </c>
      <c r="Q7" s="22">
        <v>1798000</v>
      </c>
      <c r="R7" s="22">
        <v>0</v>
      </c>
      <c r="S7" s="22">
        <v>883348000</v>
      </c>
    </row>
    <row r="8" spans="1:1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20155220</v>
      </c>
      <c r="F8" s="22">
        <v>8853194</v>
      </c>
      <c r="G8" s="22">
        <v>0</v>
      </c>
      <c r="H8" s="22">
        <v>566714</v>
      </c>
      <c r="I8" s="22">
        <v>0</v>
      </c>
      <c r="J8" s="22">
        <v>8245</v>
      </c>
      <c r="K8" s="22">
        <v>0</v>
      </c>
      <c r="L8" s="22">
        <v>29583373</v>
      </c>
      <c r="M8" s="22">
        <v>5707496</v>
      </c>
      <c r="N8" s="22">
        <v>2409104</v>
      </c>
      <c r="O8" s="22">
        <v>97720</v>
      </c>
      <c r="P8" s="22">
        <v>5516</v>
      </c>
      <c r="Q8" s="22">
        <v>0</v>
      </c>
      <c r="R8" s="22">
        <v>0</v>
      </c>
      <c r="S8" s="22">
        <v>8219836</v>
      </c>
    </row>
    <row r="9" spans="1:1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18714252</v>
      </c>
      <c r="F9" s="22">
        <v>2461921</v>
      </c>
      <c r="G9" s="22">
        <v>4423</v>
      </c>
      <c r="H9" s="22">
        <v>426296</v>
      </c>
      <c r="I9" s="22">
        <v>0</v>
      </c>
      <c r="J9" s="22">
        <v>2941</v>
      </c>
      <c r="K9" s="22">
        <v>0</v>
      </c>
      <c r="L9" s="22">
        <v>21609833</v>
      </c>
      <c r="M9" s="22">
        <v>12025107</v>
      </c>
      <c r="N9" s="22">
        <v>1547225</v>
      </c>
      <c r="O9" s="22">
        <v>0</v>
      </c>
      <c r="P9" s="22">
        <v>0</v>
      </c>
      <c r="Q9" s="22">
        <v>3363</v>
      </c>
      <c r="R9" s="22">
        <v>0</v>
      </c>
      <c r="S9" s="22">
        <v>13575695</v>
      </c>
    </row>
    <row r="10" spans="1:1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15070978</v>
      </c>
      <c r="F10" s="22">
        <v>7985563</v>
      </c>
      <c r="G10" s="22">
        <v>15027</v>
      </c>
      <c r="H10" s="22">
        <v>378929</v>
      </c>
      <c r="I10" s="22">
        <v>0</v>
      </c>
      <c r="J10" s="22">
        <v>2014</v>
      </c>
      <c r="K10" s="22">
        <v>0</v>
      </c>
      <c r="L10" s="22">
        <v>23452511</v>
      </c>
      <c r="M10" s="22">
        <v>4337453</v>
      </c>
      <c r="N10" s="22">
        <v>2254091</v>
      </c>
      <c r="O10" s="22">
        <v>223416</v>
      </c>
      <c r="P10" s="22">
        <v>2205</v>
      </c>
      <c r="Q10" s="22">
        <v>0</v>
      </c>
      <c r="R10" s="22">
        <v>0</v>
      </c>
      <c r="S10" s="22">
        <v>6817165</v>
      </c>
    </row>
    <row r="11" spans="1:1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1180316000</v>
      </c>
      <c r="F11" s="22">
        <v>922672000</v>
      </c>
      <c r="G11" s="22">
        <v>0</v>
      </c>
      <c r="H11" s="22">
        <v>59068000</v>
      </c>
      <c r="I11" s="22">
        <v>0</v>
      </c>
      <c r="J11" s="22">
        <v>483000</v>
      </c>
      <c r="K11" s="22">
        <v>-26549000</v>
      </c>
      <c r="L11" s="22">
        <v>2135990000</v>
      </c>
      <c r="M11" s="22">
        <v>376411000</v>
      </c>
      <c r="N11" s="22">
        <v>152709000</v>
      </c>
      <c r="O11" s="22">
        <v>0</v>
      </c>
      <c r="P11" s="22">
        <v>0</v>
      </c>
      <c r="Q11" s="22">
        <v>201000</v>
      </c>
      <c r="R11" s="22">
        <v>-7889000</v>
      </c>
      <c r="S11" s="22">
        <v>521432000</v>
      </c>
    </row>
    <row r="12" spans="1:1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23236000</v>
      </c>
      <c r="F12" s="22">
        <v>12403000</v>
      </c>
      <c r="G12" s="22">
        <v>19602000</v>
      </c>
      <c r="H12" s="22">
        <v>1507000</v>
      </c>
      <c r="I12" s="22">
        <v>0</v>
      </c>
      <c r="J12" s="22">
        <v>7000</v>
      </c>
      <c r="K12" s="22">
        <v>0</v>
      </c>
      <c r="L12" s="22">
        <v>56755000</v>
      </c>
      <c r="M12" s="22">
        <v>10633000</v>
      </c>
      <c r="N12" s="22">
        <v>4937000</v>
      </c>
      <c r="O12" s="22">
        <v>707000</v>
      </c>
      <c r="P12" s="22">
        <v>151000</v>
      </c>
      <c r="Q12" s="22">
        <v>0</v>
      </c>
      <c r="R12" s="22">
        <v>0</v>
      </c>
      <c r="S12" s="22">
        <v>16428000</v>
      </c>
    </row>
    <row r="13" spans="1:1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72639944</v>
      </c>
      <c r="F13" s="22">
        <v>55185900</v>
      </c>
      <c r="G13" s="22">
        <v>863380</v>
      </c>
      <c r="H13" s="22">
        <v>2613941</v>
      </c>
      <c r="I13" s="22">
        <v>0</v>
      </c>
      <c r="J13" s="22">
        <v>33735</v>
      </c>
      <c r="K13" s="22">
        <v>-265794</v>
      </c>
      <c r="L13" s="22">
        <v>131071106</v>
      </c>
      <c r="M13" s="22">
        <v>17015227</v>
      </c>
      <c r="N13" s="22">
        <v>13166352</v>
      </c>
      <c r="O13" s="22">
        <v>993006</v>
      </c>
      <c r="P13" s="22">
        <v>0</v>
      </c>
      <c r="Q13" s="22">
        <v>302507</v>
      </c>
      <c r="R13" s="22">
        <v>0</v>
      </c>
      <c r="S13" s="22">
        <v>31477092</v>
      </c>
    </row>
    <row r="14" spans="1:1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13336847</v>
      </c>
      <c r="F14" s="22">
        <v>4855229</v>
      </c>
      <c r="G14" s="22">
        <v>24343</v>
      </c>
      <c r="H14" s="22">
        <v>194694</v>
      </c>
      <c r="I14" s="22">
        <v>0</v>
      </c>
      <c r="J14" s="22">
        <v>0</v>
      </c>
      <c r="K14" s="22">
        <v>0</v>
      </c>
      <c r="L14" s="22">
        <v>18411113</v>
      </c>
      <c r="M14" s="22">
        <v>145145</v>
      </c>
      <c r="N14" s="22">
        <v>5293839</v>
      </c>
      <c r="O14" s="22">
        <v>140160</v>
      </c>
      <c r="P14" s="22">
        <v>1549</v>
      </c>
      <c r="Q14" s="22">
        <v>0</v>
      </c>
      <c r="R14" s="22">
        <v>0</v>
      </c>
      <c r="S14" s="22">
        <v>5580693</v>
      </c>
    </row>
    <row r="15" spans="1:1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38019500</v>
      </c>
      <c r="F15" s="22">
        <v>21511419</v>
      </c>
      <c r="G15" s="22">
        <v>2219</v>
      </c>
      <c r="H15" s="22">
        <v>889921</v>
      </c>
      <c r="I15" s="22">
        <v>0</v>
      </c>
      <c r="J15" s="22">
        <v>74727</v>
      </c>
      <c r="K15" s="22">
        <v>0</v>
      </c>
      <c r="L15" s="22">
        <v>60497786</v>
      </c>
      <c r="M15" s="22">
        <v>11098750</v>
      </c>
      <c r="N15" s="22">
        <v>7496028</v>
      </c>
      <c r="O15" s="22">
        <v>187341</v>
      </c>
      <c r="P15" s="22">
        <v>0</v>
      </c>
      <c r="Q15" s="22">
        <v>0</v>
      </c>
      <c r="R15" s="22">
        <v>0</v>
      </c>
      <c r="S15" s="22">
        <v>18782119</v>
      </c>
    </row>
    <row r="16" spans="1:1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97887000</v>
      </c>
      <c r="F16" s="22">
        <v>75518000</v>
      </c>
      <c r="G16" s="22">
        <v>0</v>
      </c>
      <c r="H16" s="22">
        <v>8703000</v>
      </c>
      <c r="I16" s="22">
        <v>0</v>
      </c>
      <c r="J16" s="22">
        <v>228000</v>
      </c>
      <c r="K16" s="22">
        <v>0</v>
      </c>
      <c r="L16" s="22">
        <v>182336000</v>
      </c>
      <c r="M16" s="22">
        <v>32264000</v>
      </c>
      <c r="N16" s="22">
        <v>11680000</v>
      </c>
      <c r="O16" s="22">
        <v>2506000</v>
      </c>
      <c r="P16" s="22">
        <v>26000</v>
      </c>
      <c r="Q16" s="22">
        <v>250000</v>
      </c>
      <c r="R16" s="22">
        <v>0</v>
      </c>
      <c r="S16" s="22">
        <v>46726000</v>
      </c>
    </row>
    <row r="17" spans="1:1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24172371</v>
      </c>
      <c r="F17" s="22">
        <v>17785502</v>
      </c>
      <c r="G17" s="22">
        <v>783654</v>
      </c>
      <c r="H17" s="22">
        <v>3487294</v>
      </c>
      <c r="I17" s="22">
        <v>0</v>
      </c>
      <c r="J17" s="22">
        <v>9178</v>
      </c>
      <c r="K17" s="22">
        <v>799</v>
      </c>
      <c r="L17" s="22">
        <v>46238798</v>
      </c>
      <c r="M17" s="22">
        <v>8822351</v>
      </c>
      <c r="N17" s="22">
        <v>5562215</v>
      </c>
      <c r="O17" s="22">
        <v>0</v>
      </c>
      <c r="P17" s="22">
        <v>0</v>
      </c>
      <c r="Q17" s="22">
        <v>0</v>
      </c>
      <c r="R17" s="22">
        <v>0</v>
      </c>
      <c r="S17" s="22">
        <v>14384566</v>
      </c>
    </row>
    <row r="18" spans="1:1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52433000</v>
      </c>
      <c r="F18" s="22">
        <v>28743000</v>
      </c>
      <c r="G18" s="22">
        <v>0</v>
      </c>
      <c r="H18" s="22">
        <v>628000</v>
      </c>
      <c r="I18" s="22">
        <v>0</v>
      </c>
      <c r="J18" s="22">
        <v>20000</v>
      </c>
      <c r="K18" s="22">
        <v>-60000</v>
      </c>
      <c r="L18" s="22">
        <v>81764000</v>
      </c>
      <c r="M18" s="22">
        <v>22780000</v>
      </c>
      <c r="N18" s="22">
        <v>4045000</v>
      </c>
      <c r="O18" s="22">
        <v>1276000</v>
      </c>
      <c r="P18" s="22">
        <v>32000</v>
      </c>
      <c r="Q18" s="22">
        <v>0</v>
      </c>
      <c r="R18" s="22">
        <v>0</v>
      </c>
      <c r="S18" s="22">
        <v>28133000</v>
      </c>
    </row>
    <row r="19" spans="1:1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93660629</v>
      </c>
      <c r="F19" s="22">
        <v>62026730</v>
      </c>
      <c r="G19" s="22">
        <v>0</v>
      </c>
      <c r="H19" s="22">
        <v>2849394</v>
      </c>
      <c r="I19" s="22">
        <v>0</v>
      </c>
      <c r="J19" s="22">
        <v>17539</v>
      </c>
      <c r="K19" s="22">
        <v>-2414231</v>
      </c>
      <c r="L19" s="22">
        <v>156140061</v>
      </c>
      <c r="M19" s="22">
        <v>31070723</v>
      </c>
      <c r="N19" s="22">
        <v>14023662</v>
      </c>
      <c r="O19" s="22">
        <v>655000</v>
      </c>
      <c r="P19" s="22">
        <v>13579</v>
      </c>
      <c r="Q19" s="22">
        <v>0</v>
      </c>
      <c r="R19" s="22">
        <v>1243</v>
      </c>
      <c r="S19" s="22">
        <v>45764207</v>
      </c>
    </row>
    <row r="20" spans="1:1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40886787</v>
      </c>
      <c r="F20" s="22">
        <v>12870718</v>
      </c>
      <c r="G20" s="22">
        <v>0</v>
      </c>
      <c r="H20" s="22">
        <v>546249</v>
      </c>
      <c r="I20" s="22">
        <v>0</v>
      </c>
      <c r="J20" s="22">
        <v>11520</v>
      </c>
      <c r="K20" s="22">
        <v>0</v>
      </c>
      <c r="L20" s="22">
        <v>54315274</v>
      </c>
      <c r="M20" s="22">
        <v>14515475</v>
      </c>
      <c r="N20" s="22">
        <v>4551525</v>
      </c>
      <c r="O20" s="22">
        <v>772613</v>
      </c>
      <c r="P20" s="22">
        <v>4145</v>
      </c>
      <c r="Q20" s="22">
        <v>0</v>
      </c>
      <c r="R20" s="22">
        <v>0</v>
      </c>
      <c r="S20" s="22">
        <v>19843758</v>
      </c>
    </row>
    <row r="21" spans="1:19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106731510</v>
      </c>
      <c r="F21" s="22">
        <v>26682030</v>
      </c>
      <c r="G21" s="22">
        <v>0</v>
      </c>
      <c r="H21" s="22">
        <v>1256232</v>
      </c>
      <c r="I21" s="22">
        <v>0</v>
      </c>
      <c r="J21" s="22">
        <v>9279</v>
      </c>
      <c r="K21" s="22">
        <v>0</v>
      </c>
      <c r="L21" s="22">
        <v>134679051</v>
      </c>
      <c r="M21" s="22">
        <v>30468863</v>
      </c>
      <c r="N21" s="22">
        <v>7729758</v>
      </c>
      <c r="O21" s="22">
        <v>1237662</v>
      </c>
      <c r="P21" s="22">
        <v>7821</v>
      </c>
      <c r="Q21" s="22">
        <v>0</v>
      </c>
      <c r="R21" s="22">
        <v>0</v>
      </c>
      <c r="S21" s="22">
        <v>39444104</v>
      </c>
    </row>
    <row r="22" spans="1:19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11235779</v>
      </c>
      <c r="F22" s="22">
        <v>7346468</v>
      </c>
      <c r="G22" s="22">
        <v>0</v>
      </c>
      <c r="H22" s="22">
        <v>407303</v>
      </c>
      <c r="I22" s="22">
        <v>0</v>
      </c>
      <c r="J22" s="22">
        <v>7095</v>
      </c>
      <c r="K22" s="22">
        <v>0</v>
      </c>
      <c r="L22" s="22">
        <v>18996645</v>
      </c>
      <c r="M22" s="22">
        <v>2649106</v>
      </c>
      <c r="N22" s="22">
        <v>1333280</v>
      </c>
      <c r="O22" s="22">
        <v>296302</v>
      </c>
      <c r="P22" s="22">
        <v>1884</v>
      </c>
      <c r="Q22" s="22">
        <v>0</v>
      </c>
      <c r="R22" s="22">
        <v>0</v>
      </c>
      <c r="S22" s="22">
        <v>4280572</v>
      </c>
    </row>
    <row r="23" spans="1:19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8516836</v>
      </c>
      <c r="F23" s="22">
        <v>1526912</v>
      </c>
      <c r="G23" s="22">
        <v>277059</v>
      </c>
      <c r="H23" s="22">
        <v>1179709</v>
      </c>
      <c r="I23" s="22">
        <v>4947</v>
      </c>
      <c r="J23" s="22">
        <v>0</v>
      </c>
      <c r="K23" s="22">
        <v>0</v>
      </c>
      <c r="L23" s="22">
        <v>11505463</v>
      </c>
      <c r="M23" s="22">
        <v>2845621</v>
      </c>
      <c r="N23" s="22">
        <v>657834</v>
      </c>
      <c r="O23" s="22">
        <v>362500</v>
      </c>
      <c r="P23" s="22">
        <v>4970</v>
      </c>
      <c r="Q23" s="22">
        <v>0</v>
      </c>
      <c r="R23" s="22">
        <v>0</v>
      </c>
      <c r="S23" s="22">
        <v>3870925</v>
      </c>
    </row>
    <row r="24" spans="1:19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2740800</v>
      </c>
      <c r="F24" s="22">
        <v>5576739</v>
      </c>
      <c r="G24" s="22">
        <v>14545</v>
      </c>
      <c r="H24" s="22">
        <v>452719</v>
      </c>
      <c r="I24" s="22">
        <v>0</v>
      </c>
      <c r="J24" s="22">
        <v>0</v>
      </c>
      <c r="K24" s="22">
        <v>0</v>
      </c>
      <c r="L24" s="22">
        <v>8784803</v>
      </c>
      <c r="M24" s="22">
        <v>2338736</v>
      </c>
      <c r="N24" s="22">
        <v>2317804</v>
      </c>
      <c r="O24" s="22">
        <v>1015830</v>
      </c>
      <c r="P24" s="22">
        <v>5614</v>
      </c>
      <c r="Q24" s="22">
        <v>573825</v>
      </c>
      <c r="R24" s="22">
        <v>0</v>
      </c>
      <c r="S24" s="22">
        <v>6251809</v>
      </c>
    </row>
    <row r="25" spans="1:19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4488791</v>
      </c>
      <c r="F25" s="22">
        <v>7934851</v>
      </c>
      <c r="G25" s="22">
        <v>33674338</v>
      </c>
      <c r="H25" s="22">
        <v>26273931</v>
      </c>
      <c r="I25" s="22">
        <v>0</v>
      </c>
      <c r="J25" s="22">
        <v>195652</v>
      </c>
      <c r="K25" s="22">
        <v>0</v>
      </c>
      <c r="L25" s="22">
        <v>72567563</v>
      </c>
      <c r="M25" s="22">
        <v>3402910</v>
      </c>
      <c r="N25" s="22">
        <v>6876399</v>
      </c>
      <c r="O25" s="22">
        <v>660530</v>
      </c>
      <c r="P25" s="22">
        <v>261352</v>
      </c>
      <c r="Q25" s="22">
        <v>0</v>
      </c>
      <c r="R25" s="22">
        <v>0</v>
      </c>
      <c r="S25" s="22">
        <v>11201191</v>
      </c>
    </row>
    <row r="26" spans="1:19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9431288</v>
      </c>
      <c r="F26" s="22">
        <v>5120839</v>
      </c>
      <c r="G26" s="22">
        <v>4407694</v>
      </c>
      <c r="H26" s="22">
        <v>7886003</v>
      </c>
      <c r="I26" s="22">
        <v>0</v>
      </c>
      <c r="J26" s="22">
        <v>2032788</v>
      </c>
      <c r="K26" s="22">
        <v>0</v>
      </c>
      <c r="L26" s="22">
        <v>28878612</v>
      </c>
      <c r="M26" s="22">
        <v>3268046</v>
      </c>
      <c r="N26" s="22">
        <v>3460652</v>
      </c>
      <c r="O26" s="22">
        <v>486502</v>
      </c>
      <c r="P26" s="22">
        <v>74951</v>
      </c>
      <c r="Q26" s="22">
        <v>0</v>
      </c>
      <c r="R26" s="22">
        <v>0</v>
      </c>
      <c r="S26" s="22">
        <v>7290151</v>
      </c>
    </row>
    <row r="27" spans="1:19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95299176</v>
      </c>
      <c r="F27" s="22">
        <v>61317413</v>
      </c>
      <c r="G27" s="22">
        <v>124004939</v>
      </c>
      <c r="H27" s="22">
        <v>10204696</v>
      </c>
      <c r="I27" s="22">
        <v>0</v>
      </c>
      <c r="J27" s="22">
        <v>157149</v>
      </c>
      <c r="K27" s="22">
        <v>0</v>
      </c>
      <c r="L27" s="22">
        <v>290983373</v>
      </c>
      <c r="M27" s="22">
        <v>49559018</v>
      </c>
      <c r="N27" s="22">
        <v>23807109</v>
      </c>
      <c r="O27" s="22">
        <v>4437733</v>
      </c>
      <c r="P27" s="22">
        <v>1160719</v>
      </c>
      <c r="Q27" s="22">
        <v>0</v>
      </c>
      <c r="R27" s="22">
        <v>0</v>
      </c>
      <c r="S27" s="22">
        <v>78964579</v>
      </c>
    </row>
    <row r="28" spans="1:19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6898816</v>
      </c>
      <c r="F28" s="22">
        <v>72547981</v>
      </c>
      <c r="G28" s="22">
        <v>356059305</v>
      </c>
      <c r="H28" s="22">
        <v>37650700</v>
      </c>
      <c r="I28" s="22">
        <v>0</v>
      </c>
      <c r="J28" s="22">
        <v>0</v>
      </c>
      <c r="K28" s="22">
        <v>0</v>
      </c>
      <c r="L28" s="22">
        <v>473156802</v>
      </c>
      <c r="M28" s="22">
        <v>24055300</v>
      </c>
      <c r="N28" s="22">
        <v>42335022</v>
      </c>
      <c r="O28" s="22">
        <v>0</v>
      </c>
      <c r="P28" s="22">
        <v>3545616</v>
      </c>
      <c r="Q28" s="22">
        <v>0</v>
      </c>
      <c r="R28" s="22">
        <v>0</v>
      </c>
      <c r="S28" s="22">
        <v>69935938</v>
      </c>
    </row>
    <row r="29" spans="1:19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177308</v>
      </c>
      <c r="F29" s="22">
        <v>101661</v>
      </c>
      <c r="G29" s="22">
        <v>10582</v>
      </c>
      <c r="H29" s="22">
        <v>130810</v>
      </c>
      <c r="I29" s="22">
        <v>42465</v>
      </c>
      <c r="J29" s="22">
        <v>498961</v>
      </c>
      <c r="K29" s="22">
        <v>0</v>
      </c>
      <c r="L29" s="22">
        <v>961787</v>
      </c>
      <c r="M29" s="22">
        <v>184219</v>
      </c>
      <c r="N29" s="22">
        <v>38429</v>
      </c>
      <c r="O29" s="22">
        <v>39683</v>
      </c>
      <c r="P29" s="22">
        <v>508</v>
      </c>
      <c r="Q29" s="22">
        <v>0</v>
      </c>
      <c r="R29" s="22">
        <v>0</v>
      </c>
      <c r="S29" s="22">
        <v>262839</v>
      </c>
    </row>
    <row r="30" spans="1:19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5332068</v>
      </c>
      <c r="F30" s="22">
        <v>3710552</v>
      </c>
      <c r="G30" s="22">
        <v>9724742</v>
      </c>
      <c r="H30" s="22">
        <v>10764234</v>
      </c>
      <c r="I30" s="22">
        <v>930714</v>
      </c>
      <c r="J30" s="22">
        <v>0</v>
      </c>
      <c r="K30" s="22">
        <v>0</v>
      </c>
      <c r="L30" s="22">
        <v>30462310</v>
      </c>
      <c r="M30" s="22">
        <v>2968750</v>
      </c>
      <c r="N30" s="22">
        <v>2935243</v>
      </c>
      <c r="O30" s="22">
        <v>303062</v>
      </c>
      <c r="P30" s="22">
        <v>99027</v>
      </c>
      <c r="Q30" s="22">
        <v>0</v>
      </c>
      <c r="R30" s="22">
        <v>0</v>
      </c>
      <c r="S30" s="22">
        <v>6306082</v>
      </c>
    </row>
    <row r="31" spans="1:19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4806539</v>
      </c>
      <c r="F31" s="22">
        <v>901942</v>
      </c>
      <c r="G31" s="22">
        <v>863523</v>
      </c>
      <c r="H31" s="22">
        <v>2619889</v>
      </c>
      <c r="I31" s="22">
        <v>0</v>
      </c>
      <c r="J31" s="22">
        <v>1104692</v>
      </c>
      <c r="K31" s="22">
        <v>9789</v>
      </c>
      <c r="L31" s="22">
        <v>10306374</v>
      </c>
      <c r="M31" s="22">
        <v>2124431</v>
      </c>
      <c r="N31" s="22">
        <v>637472</v>
      </c>
      <c r="O31" s="22">
        <v>230725</v>
      </c>
      <c r="P31" s="22">
        <v>15137</v>
      </c>
      <c r="Q31" s="22">
        <v>0</v>
      </c>
      <c r="R31" s="22">
        <v>0</v>
      </c>
      <c r="S31" s="22">
        <v>3007765</v>
      </c>
    </row>
    <row r="32" spans="1:19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3800657</v>
      </c>
      <c r="F32" s="22">
        <v>284151</v>
      </c>
      <c r="G32" s="22">
        <v>3062688</v>
      </c>
      <c r="H32" s="22">
        <v>6848575</v>
      </c>
      <c r="I32" s="22">
        <v>0</v>
      </c>
      <c r="J32" s="22">
        <v>2142440</v>
      </c>
      <c r="K32" s="22">
        <v>0</v>
      </c>
      <c r="L32" s="22">
        <v>16138511</v>
      </c>
      <c r="M32" s="22">
        <v>2126318</v>
      </c>
      <c r="N32" s="22">
        <v>1709062</v>
      </c>
      <c r="O32" s="22">
        <v>387585</v>
      </c>
      <c r="P32" s="22">
        <v>30006</v>
      </c>
      <c r="Q32" s="22">
        <v>0</v>
      </c>
      <c r="R32" s="22">
        <v>0</v>
      </c>
      <c r="S32" s="22">
        <v>4252971</v>
      </c>
    </row>
    <row r="33" spans="1:19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3088626</v>
      </c>
      <c r="F33" s="22">
        <v>3009565</v>
      </c>
      <c r="G33" s="22">
        <v>5883072</v>
      </c>
      <c r="H33" s="22">
        <v>14060014</v>
      </c>
      <c r="I33" s="22">
        <v>0</v>
      </c>
      <c r="J33" s="22">
        <v>199423</v>
      </c>
      <c r="K33" s="22">
        <v>12022</v>
      </c>
      <c r="L33" s="22">
        <v>26252722</v>
      </c>
      <c r="M33" s="22">
        <v>1588207</v>
      </c>
      <c r="N33" s="22">
        <v>3444342</v>
      </c>
      <c r="O33" s="22">
        <v>606789</v>
      </c>
      <c r="P33" s="22">
        <v>96172</v>
      </c>
      <c r="Q33" s="22">
        <v>0</v>
      </c>
      <c r="R33" s="22">
        <v>0</v>
      </c>
      <c r="S33" s="22">
        <v>5735510</v>
      </c>
    </row>
    <row r="34" spans="1:19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1448699</v>
      </c>
      <c r="F34" s="22">
        <v>2605781</v>
      </c>
      <c r="G34" s="22">
        <v>3079678</v>
      </c>
      <c r="H34" s="22">
        <v>1075795</v>
      </c>
      <c r="I34" s="22">
        <v>0</v>
      </c>
      <c r="J34" s="22">
        <v>11460</v>
      </c>
      <c r="K34" s="22">
        <v>25499</v>
      </c>
      <c r="L34" s="22">
        <v>8246912</v>
      </c>
      <c r="M34" s="22">
        <v>1804241</v>
      </c>
      <c r="N34" s="22">
        <v>1796582</v>
      </c>
      <c r="O34" s="22">
        <v>271043</v>
      </c>
      <c r="P34" s="22">
        <v>43290</v>
      </c>
      <c r="Q34" s="22">
        <v>0</v>
      </c>
      <c r="R34" s="22">
        <v>11374</v>
      </c>
      <c r="S34" s="22">
        <v>3926530</v>
      </c>
    </row>
    <row r="35" spans="1:19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898096</v>
      </c>
      <c r="F35" s="22">
        <v>206988</v>
      </c>
      <c r="G35" s="22">
        <v>1035342</v>
      </c>
      <c r="H35" s="22">
        <v>2368994</v>
      </c>
      <c r="I35" s="22">
        <v>71793</v>
      </c>
      <c r="J35" s="22">
        <v>890696</v>
      </c>
      <c r="K35" s="22">
        <v>0</v>
      </c>
      <c r="L35" s="22">
        <v>5471909</v>
      </c>
      <c r="M35" s="22">
        <v>297581</v>
      </c>
      <c r="N35" s="22">
        <v>478049</v>
      </c>
      <c r="O35" s="22">
        <v>27353</v>
      </c>
      <c r="P35" s="22">
        <v>11328</v>
      </c>
      <c r="Q35" s="22">
        <v>0</v>
      </c>
      <c r="R35" s="22">
        <v>0</v>
      </c>
      <c r="S35" s="22">
        <v>814311</v>
      </c>
    </row>
    <row r="36" spans="1:19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5584800</v>
      </c>
      <c r="F36" s="22">
        <v>1500825</v>
      </c>
      <c r="G36" s="22">
        <v>42579953</v>
      </c>
      <c r="H36" s="22">
        <v>35427346</v>
      </c>
      <c r="I36" s="22">
        <v>1055463</v>
      </c>
      <c r="J36" s="22">
        <v>306181</v>
      </c>
      <c r="K36" s="22">
        <v>0</v>
      </c>
      <c r="L36" s="22">
        <v>86454568</v>
      </c>
      <c r="M36" s="22">
        <v>4552903</v>
      </c>
      <c r="N36" s="22">
        <v>12140029</v>
      </c>
      <c r="O36" s="22">
        <v>868413</v>
      </c>
      <c r="P36" s="22">
        <v>417030</v>
      </c>
      <c r="Q36" s="22">
        <v>0</v>
      </c>
      <c r="R36" s="22">
        <v>0</v>
      </c>
      <c r="S36" s="22">
        <v>17978375</v>
      </c>
    </row>
    <row r="37" spans="1:19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1618476</v>
      </c>
      <c r="F37" s="22">
        <v>3042021</v>
      </c>
      <c r="G37" s="22">
        <v>6369543</v>
      </c>
      <c r="H37" s="22">
        <v>15993412</v>
      </c>
      <c r="I37" s="22">
        <v>0</v>
      </c>
      <c r="J37" s="22">
        <v>112810</v>
      </c>
      <c r="K37" s="22">
        <v>-606512</v>
      </c>
      <c r="L37" s="22">
        <v>26529750</v>
      </c>
      <c r="M37" s="22">
        <v>2687641</v>
      </c>
      <c r="N37" s="22">
        <v>7329290</v>
      </c>
      <c r="O37" s="22">
        <v>779332</v>
      </c>
      <c r="P37" s="22">
        <v>203031</v>
      </c>
      <c r="Q37" s="22">
        <v>0</v>
      </c>
      <c r="R37" s="22">
        <v>0</v>
      </c>
      <c r="S37" s="22">
        <v>10999294</v>
      </c>
    </row>
    <row r="38" spans="1:19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4971396</v>
      </c>
      <c r="F38" s="22">
        <v>3620069</v>
      </c>
      <c r="G38" s="22">
        <v>2969834</v>
      </c>
      <c r="H38" s="22">
        <v>5275054</v>
      </c>
      <c r="I38" s="22">
        <v>0</v>
      </c>
      <c r="J38" s="22">
        <v>2127524</v>
      </c>
      <c r="K38" s="22">
        <v>0</v>
      </c>
      <c r="L38" s="22">
        <v>18963877</v>
      </c>
      <c r="M38" s="22">
        <v>3797774</v>
      </c>
      <c r="N38" s="22">
        <v>2090350</v>
      </c>
      <c r="O38" s="22">
        <v>0</v>
      </c>
      <c r="P38" s="22">
        <v>32573</v>
      </c>
      <c r="Q38" s="22">
        <v>646844</v>
      </c>
      <c r="R38" s="22">
        <v>-4235</v>
      </c>
      <c r="S38" s="22">
        <v>6563306</v>
      </c>
    </row>
    <row r="39" spans="1:19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5120041</v>
      </c>
      <c r="F39" s="22">
        <v>29530</v>
      </c>
      <c r="G39" s="22">
        <v>234277</v>
      </c>
      <c r="H39" s="22">
        <v>1195364</v>
      </c>
      <c r="I39" s="22">
        <v>352432</v>
      </c>
      <c r="J39" s="22">
        <v>0</v>
      </c>
      <c r="K39" s="22">
        <v>0</v>
      </c>
      <c r="L39" s="22">
        <v>6931644</v>
      </c>
      <c r="M39" s="22">
        <v>1674056</v>
      </c>
      <c r="N39" s="22">
        <v>353304</v>
      </c>
      <c r="O39" s="22">
        <v>150211</v>
      </c>
      <c r="P39" s="22">
        <v>0</v>
      </c>
      <c r="Q39" s="22">
        <v>299590</v>
      </c>
      <c r="R39" s="22">
        <v>0</v>
      </c>
      <c r="S39" s="22">
        <v>2477161</v>
      </c>
    </row>
    <row r="40" spans="1:19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365089</v>
      </c>
      <c r="F40" s="22">
        <v>617544</v>
      </c>
      <c r="G40" s="22">
        <v>4206700</v>
      </c>
      <c r="H40" s="22">
        <v>9593314</v>
      </c>
      <c r="I40" s="22">
        <v>0</v>
      </c>
      <c r="J40" s="22">
        <v>303182</v>
      </c>
      <c r="K40" s="22">
        <v>0</v>
      </c>
      <c r="L40" s="22">
        <v>15085829</v>
      </c>
      <c r="M40" s="22">
        <v>546826</v>
      </c>
      <c r="N40" s="22">
        <v>2559575</v>
      </c>
      <c r="O40" s="22">
        <v>631046</v>
      </c>
      <c r="P40" s="22">
        <v>74587</v>
      </c>
      <c r="Q40" s="22">
        <v>0</v>
      </c>
      <c r="R40" s="22">
        <v>0</v>
      </c>
      <c r="S40" s="22">
        <v>3812034</v>
      </c>
    </row>
    <row r="41" spans="1:19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5710555</v>
      </c>
      <c r="F41" s="22">
        <v>4168131</v>
      </c>
      <c r="G41" s="22">
        <v>18239023</v>
      </c>
      <c r="H41" s="22">
        <v>28301566</v>
      </c>
      <c r="I41" s="22">
        <v>0</v>
      </c>
      <c r="J41" s="22">
        <v>275181</v>
      </c>
      <c r="K41" s="22">
        <v>-726496</v>
      </c>
      <c r="L41" s="22">
        <v>55967960</v>
      </c>
      <c r="M41" s="22">
        <v>5017377</v>
      </c>
      <c r="N41" s="22">
        <v>14113056</v>
      </c>
      <c r="O41" s="22">
        <v>1226150</v>
      </c>
      <c r="P41" s="22">
        <v>453009</v>
      </c>
      <c r="Q41" s="22">
        <v>0</v>
      </c>
      <c r="R41" s="22">
        <v>0</v>
      </c>
      <c r="S41" s="22">
        <v>20809592</v>
      </c>
    </row>
    <row r="42" spans="1:19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10774035</v>
      </c>
      <c r="F42" s="22">
        <v>3073569</v>
      </c>
      <c r="G42" s="22">
        <v>8218773</v>
      </c>
      <c r="H42" s="22">
        <v>15639316</v>
      </c>
      <c r="I42" s="22">
        <v>447027</v>
      </c>
      <c r="J42" s="22">
        <v>772419</v>
      </c>
      <c r="K42" s="22">
        <v>0</v>
      </c>
      <c r="L42" s="22">
        <v>38925139</v>
      </c>
      <c r="M42" s="22">
        <v>12965496</v>
      </c>
      <c r="N42" s="22">
        <v>613776</v>
      </c>
      <c r="O42" s="22">
        <v>368763</v>
      </c>
      <c r="P42" s="22">
        <v>251090</v>
      </c>
      <c r="Q42" s="22">
        <v>0</v>
      </c>
      <c r="R42" s="22">
        <v>0</v>
      </c>
      <c r="S42" s="22">
        <v>14199125</v>
      </c>
    </row>
    <row r="43" spans="1:19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1234999</v>
      </c>
      <c r="F43" s="22">
        <v>143381</v>
      </c>
      <c r="G43" s="22">
        <v>1300799</v>
      </c>
      <c r="H43" s="22">
        <v>2353121</v>
      </c>
      <c r="I43" s="22">
        <v>0</v>
      </c>
      <c r="J43" s="22">
        <v>690373</v>
      </c>
      <c r="K43" s="22">
        <v>0</v>
      </c>
      <c r="L43" s="22">
        <v>5722673</v>
      </c>
      <c r="M43" s="22">
        <v>515721</v>
      </c>
      <c r="N43" s="22">
        <v>453243</v>
      </c>
      <c r="O43" s="22">
        <v>202463</v>
      </c>
      <c r="P43" s="22">
        <v>11471</v>
      </c>
      <c r="Q43" s="22">
        <v>0</v>
      </c>
      <c r="R43" s="22">
        <v>0</v>
      </c>
      <c r="S43" s="22">
        <v>1182898</v>
      </c>
    </row>
    <row r="44" spans="1:19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2008607</v>
      </c>
      <c r="F44" s="22">
        <v>1114411</v>
      </c>
      <c r="G44" s="22">
        <v>7520516</v>
      </c>
      <c r="H44" s="22">
        <v>8824735</v>
      </c>
      <c r="I44" s="22">
        <v>0</v>
      </c>
      <c r="J44" s="22">
        <v>3081741</v>
      </c>
      <c r="K44" s="22">
        <v>0</v>
      </c>
      <c r="L44" s="22">
        <v>22550010</v>
      </c>
      <c r="M44" s="22">
        <v>1386059</v>
      </c>
      <c r="N44" s="22">
        <v>2297635</v>
      </c>
      <c r="O44" s="22">
        <v>267925</v>
      </c>
      <c r="P44" s="22">
        <v>70219</v>
      </c>
      <c r="Q44" s="22">
        <v>0</v>
      </c>
      <c r="R44" s="22">
        <v>0</v>
      </c>
      <c r="S44" s="22">
        <v>4021838</v>
      </c>
    </row>
    <row r="45" spans="1:19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32293377</v>
      </c>
      <c r="F45" s="22">
        <v>6129339</v>
      </c>
      <c r="G45" s="22">
        <v>1909397</v>
      </c>
      <c r="H45" s="22">
        <v>3882140</v>
      </c>
      <c r="I45" s="22">
        <v>0</v>
      </c>
      <c r="J45" s="22">
        <v>1610824</v>
      </c>
      <c r="K45" s="22">
        <v>0</v>
      </c>
      <c r="L45" s="22">
        <v>45825077</v>
      </c>
      <c r="M45" s="22">
        <v>22559212</v>
      </c>
      <c r="N45" s="22">
        <v>2176000</v>
      </c>
      <c r="O45" s="22">
        <v>1030512</v>
      </c>
      <c r="P45" s="22">
        <v>46025</v>
      </c>
      <c r="Q45" s="22">
        <v>0</v>
      </c>
      <c r="R45" s="22">
        <v>0</v>
      </c>
      <c r="S45" s="22">
        <v>25811749</v>
      </c>
    </row>
    <row r="46" spans="1:19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2197052</v>
      </c>
      <c r="F46" s="22">
        <v>0</v>
      </c>
      <c r="G46" s="22">
        <v>239777</v>
      </c>
      <c r="H46" s="22">
        <v>11897486</v>
      </c>
      <c r="I46" s="22">
        <v>0</v>
      </c>
      <c r="J46" s="22">
        <v>2340350</v>
      </c>
      <c r="K46" s="22">
        <v>0</v>
      </c>
      <c r="L46" s="22">
        <v>16674665</v>
      </c>
      <c r="M46" s="22">
        <v>1460913</v>
      </c>
      <c r="N46" s="22">
        <v>728977</v>
      </c>
      <c r="O46" s="22">
        <v>101583</v>
      </c>
      <c r="P46" s="22">
        <v>15905</v>
      </c>
      <c r="Q46" s="22">
        <v>0</v>
      </c>
      <c r="R46" s="22">
        <v>0</v>
      </c>
      <c r="S46" s="22">
        <v>2307378</v>
      </c>
    </row>
    <row r="47" spans="1:19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19083382</v>
      </c>
      <c r="F47" s="22">
        <v>31541996</v>
      </c>
      <c r="G47" s="22">
        <v>26531896</v>
      </c>
      <c r="H47" s="22">
        <v>23903563</v>
      </c>
      <c r="I47" s="22">
        <v>0</v>
      </c>
      <c r="J47" s="22">
        <v>1017214</v>
      </c>
      <c r="K47" s="22">
        <v>0</v>
      </c>
      <c r="L47" s="22">
        <v>102078051</v>
      </c>
      <c r="M47" s="22">
        <v>13560430</v>
      </c>
      <c r="N47" s="22">
        <v>11985581</v>
      </c>
      <c r="O47" s="22">
        <v>1011130</v>
      </c>
      <c r="P47" s="22">
        <v>318549</v>
      </c>
      <c r="Q47" s="22">
        <v>0</v>
      </c>
      <c r="R47" s="22">
        <v>0</v>
      </c>
      <c r="S47" s="22">
        <v>26875690</v>
      </c>
    </row>
    <row r="48" spans="1:19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5047420</v>
      </c>
      <c r="F48" s="22">
        <v>14837415</v>
      </c>
      <c r="G48" s="22">
        <v>53664590</v>
      </c>
      <c r="H48" s="22">
        <v>43401047</v>
      </c>
      <c r="I48" s="22">
        <v>0</v>
      </c>
      <c r="J48" s="22">
        <v>294705</v>
      </c>
      <c r="K48" s="22">
        <v>0</v>
      </c>
      <c r="L48" s="22">
        <v>117245177</v>
      </c>
      <c r="M48" s="22">
        <v>2779672</v>
      </c>
      <c r="N48" s="22">
        <v>29191017</v>
      </c>
      <c r="O48" s="22">
        <v>5526366</v>
      </c>
      <c r="P48" s="22">
        <v>1139479</v>
      </c>
      <c r="Q48" s="22">
        <v>0</v>
      </c>
      <c r="R48" s="22">
        <v>0</v>
      </c>
      <c r="S48" s="22">
        <v>38636534</v>
      </c>
    </row>
    <row r="49" spans="1:19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1974668</v>
      </c>
      <c r="F49" s="22">
        <v>2686921</v>
      </c>
      <c r="G49" s="22">
        <v>6233321</v>
      </c>
      <c r="H49" s="22">
        <v>11605714</v>
      </c>
      <c r="I49" s="22">
        <v>0</v>
      </c>
      <c r="J49" s="22">
        <v>2367133</v>
      </c>
      <c r="K49" s="22">
        <v>0</v>
      </c>
      <c r="L49" s="22">
        <v>24867757</v>
      </c>
      <c r="M49" s="22">
        <v>1919587</v>
      </c>
      <c r="N49" s="22">
        <v>3647980</v>
      </c>
      <c r="O49" s="22">
        <v>304137</v>
      </c>
      <c r="P49" s="22">
        <v>100606</v>
      </c>
      <c r="Q49" s="22">
        <v>0</v>
      </c>
      <c r="R49" s="22">
        <v>0</v>
      </c>
      <c r="S49" s="22">
        <v>5972310</v>
      </c>
    </row>
    <row r="50" spans="1:19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10497787</v>
      </c>
      <c r="F50" s="22">
        <v>1128125</v>
      </c>
      <c r="G50" s="22">
        <v>1451201</v>
      </c>
      <c r="H50" s="22">
        <v>6384129</v>
      </c>
      <c r="I50" s="22">
        <v>522111</v>
      </c>
      <c r="J50" s="22">
        <v>904331</v>
      </c>
      <c r="K50" s="22">
        <v>371828</v>
      </c>
      <c r="L50" s="22">
        <v>21259512</v>
      </c>
      <c r="M50" s="22">
        <v>4767410</v>
      </c>
      <c r="N50" s="22">
        <v>1299875</v>
      </c>
      <c r="O50" s="22">
        <v>572678</v>
      </c>
      <c r="P50" s="22">
        <v>25452</v>
      </c>
      <c r="Q50" s="22">
        <v>0</v>
      </c>
      <c r="R50" s="22">
        <v>0</v>
      </c>
      <c r="S50" s="22">
        <v>6665415</v>
      </c>
    </row>
    <row r="51" spans="1:19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5960722</v>
      </c>
      <c r="F51" s="22">
        <v>6779340</v>
      </c>
      <c r="G51" s="22">
        <v>18803628</v>
      </c>
      <c r="H51" s="22">
        <v>5102824</v>
      </c>
      <c r="I51" s="22">
        <v>0</v>
      </c>
      <c r="J51" s="22">
        <v>719500</v>
      </c>
      <c r="K51" s="22">
        <v>0</v>
      </c>
      <c r="L51" s="22">
        <v>37366014</v>
      </c>
      <c r="M51" s="22">
        <v>5658559</v>
      </c>
      <c r="N51" s="22">
        <v>7612911</v>
      </c>
      <c r="O51" s="22">
        <v>526548</v>
      </c>
      <c r="P51" s="22">
        <v>363578</v>
      </c>
      <c r="Q51" s="22">
        <v>0</v>
      </c>
      <c r="R51" s="22">
        <v>-410363</v>
      </c>
      <c r="S51" s="22">
        <v>13751233</v>
      </c>
    </row>
    <row r="52" spans="1:19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1494699</v>
      </c>
      <c r="F52" s="22">
        <v>3373256</v>
      </c>
      <c r="G52" s="22">
        <v>818451</v>
      </c>
      <c r="H52" s="22">
        <v>7932097</v>
      </c>
      <c r="I52" s="22">
        <v>0</v>
      </c>
      <c r="J52" s="22">
        <v>2069987</v>
      </c>
      <c r="K52" s="22">
        <v>0</v>
      </c>
      <c r="L52" s="22">
        <v>15688490</v>
      </c>
      <c r="M52" s="22">
        <v>1559287</v>
      </c>
      <c r="N52" s="22">
        <v>998524</v>
      </c>
      <c r="O52" s="22">
        <v>748744</v>
      </c>
      <c r="P52" s="22">
        <v>38687</v>
      </c>
      <c r="Q52" s="22">
        <v>274744</v>
      </c>
      <c r="R52" s="22">
        <v>0</v>
      </c>
      <c r="S52" s="22">
        <v>3619986</v>
      </c>
    </row>
    <row r="53" spans="1:19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9675413</v>
      </c>
      <c r="F53" s="22">
        <v>32338562</v>
      </c>
      <c r="G53" s="22">
        <v>1164867</v>
      </c>
      <c r="H53" s="22">
        <v>11593508</v>
      </c>
      <c r="I53" s="22">
        <v>0</v>
      </c>
      <c r="J53" s="22">
        <v>1092744</v>
      </c>
      <c r="K53" s="22">
        <v>0</v>
      </c>
      <c r="L53" s="22">
        <v>55865094</v>
      </c>
      <c r="M53" s="22">
        <v>8159017</v>
      </c>
      <c r="N53" s="22">
        <v>20320932</v>
      </c>
      <c r="O53" s="22">
        <v>252726</v>
      </c>
      <c r="P53" s="22">
        <v>130728</v>
      </c>
      <c r="Q53" s="22">
        <v>0</v>
      </c>
      <c r="R53" s="22">
        <v>0</v>
      </c>
      <c r="S53" s="22">
        <v>28863403</v>
      </c>
    </row>
    <row r="54" spans="1:19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1452763</v>
      </c>
      <c r="F54" s="22">
        <v>21442</v>
      </c>
      <c r="G54" s="22">
        <v>7874510</v>
      </c>
      <c r="H54" s="22">
        <v>6818363</v>
      </c>
      <c r="I54" s="22">
        <v>0</v>
      </c>
      <c r="J54" s="22">
        <v>2791240</v>
      </c>
      <c r="K54" s="22">
        <v>0</v>
      </c>
      <c r="L54" s="22">
        <v>18958318</v>
      </c>
      <c r="M54" s="22">
        <v>1442011</v>
      </c>
      <c r="N54" s="22">
        <v>2611656</v>
      </c>
      <c r="O54" s="22">
        <v>626765</v>
      </c>
      <c r="P54" s="22">
        <v>99178</v>
      </c>
      <c r="Q54" s="22">
        <v>0</v>
      </c>
      <c r="R54" s="22">
        <v>0</v>
      </c>
      <c r="S54" s="22">
        <v>4779610</v>
      </c>
    </row>
    <row r="55" spans="1:19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6919712</v>
      </c>
      <c r="F55" s="22">
        <v>4531903</v>
      </c>
      <c r="G55" s="22">
        <v>1233523</v>
      </c>
      <c r="H55" s="22">
        <v>1980187</v>
      </c>
      <c r="I55" s="22">
        <v>0</v>
      </c>
      <c r="J55" s="22">
        <v>4861020</v>
      </c>
      <c r="K55" s="22">
        <v>0</v>
      </c>
      <c r="L55" s="22">
        <v>19526345</v>
      </c>
      <c r="M55" s="22">
        <v>3499067</v>
      </c>
      <c r="N55" s="22">
        <v>2843429</v>
      </c>
      <c r="O55" s="22">
        <v>342134</v>
      </c>
      <c r="P55" s="22">
        <v>0</v>
      </c>
      <c r="Q55" s="22">
        <v>0</v>
      </c>
      <c r="R55" s="22">
        <v>0</v>
      </c>
      <c r="S55" s="22">
        <v>6684630</v>
      </c>
    </row>
    <row r="56" spans="1:19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1554237</v>
      </c>
      <c r="F56" s="22">
        <v>1051152</v>
      </c>
      <c r="G56" s="22">
        <v>2311012</v>
      </c>
      <c r="H56" s="22">
        <v>11066079</v>
      </c>
      <c r="I56" s="22">
        <v>131551</v>
      </c>
      <c r="J56" s="22">
        <v>2026506</v>
      </c>
      <c r="K56" s="22">
        <v>0</v>
      </c>
      <c r="L56" s="22">
        <v>18140537</v>
      </c>
      <c r="M56" s="22">
        <v>1299107</v>
      </c>
      <c r="N56" s="22">
        <v>1104243</v>
      </c>
      <c r="O56" s="22">
        <v>283096</v>
      </c>
      <c r="P56" s="22">
        <v>45394</v>
      </c>
      <c r="Q56" s="22">
        <v>0</v>
      </c>
      <c r="R56" s="22">
        <v>0</v>
      </c>
      <c r="S56" s="22">
        <v>2731840</v>
      </c>
    </row>
    <row r="57" spans="1:19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8142182</v>
      </c>
      <c r="F57" s="22">
        <v>3988751</v>
      </c>
      <c r="G57" s="22">
        <v>5685091</v>
      </c>
      <c r="H57" s="22">
        <v>13508662</v>
      </c>
      <c r="I57" s="22">
        <v>0</v>
      </c>
      <c r="J57" s="22">
        <v>1344496</v>
      </c>
      <c r="K57" s="22">
        <v>0</v>
      </c>
      <c r="L57" s="22">
        <v>32669182</v>
      </c>
      <c r="M57" s="22">
        <v>7735673</v>
      </c>
      <c r="N57" s="22">
        <v>6284414</v>
      </c>
      <c r="O57" s="22">
        <v>2076410</v>
      </c>
      <c r="P57" s="22">
        <v>152060</v>
      </c>
      <c r="Q57" s="22">
        <v>0</v>
      </c>
      <c r="R57" s="22">
        <v>0</v>
      </c>
      <c r="S57" s="22">
        <v>16248557</v>
      </c>
    </row>
    <row r="58" spans="1:19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3657568</v>
      </c>
      <c r="F58" s="22">
        <v>3034289</v>
      </c>
      <c r="G58" s="22">
        <v>5406365</v>
      </c>
      <c r="H58" s="22">
        <v>18637396</v>
      </c>
      <c r="I58" s="22">
        <v>862109</v>
      </c>
      <c r="J58" s="22">
        <v>1329217</v>
      </c>
      <c r="K58" s="22">
        <v>0</v>
      </c>
      <c r="L58" s="22">
        <v>32926944</v>
      </c>
      <c r="M58" s="22">
        <v>2636382</v>
      </c>
      <c r="N58" s="22">
        <v>9258418</v>
      </c>
      <c r="O58" s="22">
        <v>425215</v>
      </c>
      <c r="P58" s="22">
        <v>211789</v>
      </c>
      <c r="Q58" s="22">
        <v>0</v>
      </c>
      <c r="R58" s="22">
        <v>-27899</v>
      </c>
      <c r="S58" s="22">
        <v>12503905</v>
      </c>
    </row>
    <row r="59" spans="1:19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2663441</v>
      </c>
      <c r="F59" s="22">
        <v>8752593</v>
      </c>
      <c r="G59" s="22">
        <v>20990</v>
      </c>
      <c r="H59" s="22">
        <v>6904392</v>
      </c>
      <c r="I59" s="22">
        <v>0</v>
      </c>
      <c r="J59" s="22">
        <v>477732</v>
      </c>
      <c r="K59" s="22">
        <v>7143</v>
      </c>
      <c r="L59" s="22">
        <v>18826291</v>
      </c>
      <c r="M59" s="22">
        <v>1064044</v>
      </c>
      <c r="N59" s="22">
        <v>2456705</v>
      </c>
      <c r="O59" s="22">
        <v>842582</v>
      </c>
      <c r="P59" s="22">
        <v>79269</v>
      </c>
      <c r="Q59" s="22">
        <v>0</v>
      </c>
      <c r="R59" s="22">
        <v>0</v>
      </c>
      <c r="S59" s="22">
        <v>4442599</v>
      </c>
    </row>
    <row r="60" spans="1:19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640132</v>
      </c>
      <c r="F60" s="22">
        <v>15878203</v>
      </c>
      <c r="G60" s="22">
        <v>8500558</v>
      </c>
      <c r="H60" s="22">
        <v>243597</v>
      </c>
      <c r="I60" s="22">
        <v>0</v>
      </c>
      <c r="J60" s="22">
        <v>225570</v>
      </c>
      <c r="K60" s="22">
        <v>0</v>
      </c>
      <c r="L60" s="22">
        <v>25488060</v>
      </c>
      <c r="M60" s="22">
        <v>590127</v>
      </c>
      <c r="N60" s="22">
        <v>4331860</v>
      </c>
      <c r="O60" s="22">
        <v>1072916</v>
      </c>
      <c r="P60" s="22">
        <v>134191</v>
      </c>
      <c r="Q60" s="22">
        <v>0</v>
      </c>
      <c r="R60" s="22">
        <v>0</v>
      </c>
      <c r="S60" s="22">
        <v>6129094</v>
      </c>
    </row>
    <row r="61" spans="1:19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985983</v>
      </c>
      <c r="F61" s="22">
        <v>2168457</v>
      </c>
      <c r="G61" s="22">
        <v>9037607</v>
      </c>
      <c r="H61" s="22">
        <v>47424126</v>
      </c>
      <c r="I61" s="22">
        <v>0</v>
      </c>
      <c r="J61" s="22">
        <v>1234</v>
      </c>
      <c r="K61" s="22">
        <v>0</v>
      </c>
      <c r="L61" s="22">
        <v>59617407</v>
      </c>
      <c r="M61" s="22">
        <v>682373</v>
      </c>
      <c r="N61" s="22">
        <v>8299570</v>
      </c>
      <c r="O61" s="22">
        <v>241291</v>
      </c>
      <c r="P61" s="22">
        <v>205529</v>
      </c>
      <c r="Q61" s="22">
        <v>0</v>
      </c>
      <c r="R61" s="22">
        <v>0</v>
      </c>
      <c r="S61" s="22">
        <v>9428763</v>
      </c>
    </row>
    <row r="62" spans="1:19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765388</v>
      </c>
      <c r="F62" s="22">
        <v>1311467</v>
      </c>
      <c r="G62" s="22">
        <v>1893128</v>
      </c>
      <c r="H62" s="22">
        <v>9716441</v>
      </c>
      <c r="I62" s="22">
        <v>0</v>
      </c>
      <c r="J62" s="22">
        <v>993557</v>
      </c>
      <c r="K62" s="22">
        <v>0</v>
      </c>
      <c r="L62" s="22">
        <v>14679981</v>
      </c>
      <c r="M62" s="22">
        <v>592513</v>
      </c>
      <c r="N62" s="22">
        <v>1359584</v>
      </c>
      <c r="O62" s="22">
        <v>547849</v>
      </c>
      <c r="P62" s="22">
        <v>55771</v>
      </c>
      <c r="Q62" s="22">
        <v>0</v>
      </c>
      <c r="R62" s="22">
        <v>0</v>
      </c>
      <c r="S62" s="22">
        <v>2555717</v>
      </c>
    </row>
    <row r="63" spans="1:19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32126714</v>
      </c>
      <c r="F63" s="22">
        <v>25960667</v>
      </c>
      <c r="G63" s="22">
        <v>3158059</v>
      </c>
      <c r="H63" s="22">
        <v>11998107</v>
      </c>
      <c r="I63" s="22">
        <v>0</v>
      </c>
      <c r="J63" s="22">
        <v>183041</v>
      </c>
      <c r="K63" s="22">
        <v>-542</v>
      </c>
      <c r="L63" s="22">
        <v>73426046</v>
      </c>
      <c r="M63" s="22">
        <v>18079141</v>
      </c>
      <c r="N63" s="22">
        <v>12638310</v>
      </c>
      <c r="O63" s="22">
        <v>1448920</v>
      </c>
      <c r="P63" s="22">
        <v>0</v>
      </c>
      <c r="Q63" s="22">
        <v>127593</v>
      </c>
      <c r="R63" s="22">
        <v>0</v>
      </c>
      <c r="S63" s="22">
        <v>32293964</v>
      </c>
    </row>
    <row r="64" spans="1:19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1440119</v>
      </c>
      <c r="F64" s="22">
        <v>1421910</v>
      </c>
      <c r="G64" s="22">
        <v>70881</v>
      </c>
      <c r="H64" s="22">
        <v>842891</v>
      </c>
      <c r="I64" s="22">
        <v>0</v>
      </c>
      <c r="J64" s="22">
        <v>219996</v>
      </c>
      <c r="K64" s="22">
        <v>0</v>
      </c>
      <c r="L64" s="22">
        <v>3995796</v>
      </c>
      <c r="M64" s="22">
        <v>487302</v>
      </c>
      <c r="N64" s="22">
        <v>436111</v>
      </c>
      <c r="O64" s="22">
        <v>178040</v>
      </c>
      <c r="P64" s="22">
        <v>5225</v>
      </c>
      <c r="Q64" s="22">
        <v>0</v>
      </c>
      <c r="R64" s="22">
        <v>0</v>
      </c>
      <c r="S64" s="22">
        <v>1106678</v>
      </c>
    </row>
    <row r="65" spans="1:19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3062796</v>
      </c>
      <c r="F65" s="22">
        <v>624886</v>
      </c>
      <c r="G65" s="22">
        <v>2046668</v>
      </c>
      <c r="H65" s="22">
        <v>7754767</v>
      </c>
      <c r="I65" s="22">
        <v>100592</v>
      </c>
      <c r="J65" s="22">
        <v>464544</v>
      </c>
      <c r="K65" s="22">
        <v>2794</v>
      </c>
      <c r="L65" s="22">
        <v>14057047</v>
      </c>
      <c r="M65" s="22">
        <v>1935495</v>
      </c>
      <c r="N65" s="22">
        <v>1234671</v>
      </c>
      <c r="O65" s="22">
        <v>357585</v>
      </c>
      <c r="P65" s="22">
        <v>74600</v>
      </c>
      <c r="Q65" s="22">
        <v>0</v>
      </c>
      <c r="R65" s="22">
        <v>0</v>
      </c>
      <c r="S65" s="22">
        <v>3602351</v>
      </c>
    </row>
    <row r="66" spans="1:19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3791527</v>
      </c>
      <c r="F66" s="22">
        <v>1041039</v>
      </c>
      <c r="G66" s="22">
        <v>4946411</v>
      </c>
      <c r="H66" s="22">
        <v>9064733</v>
      </c>
      <c r="I66" s="22">
        <v>472145</v>
      </c>
      <c r="J66" s="22">
        <v>563614</v>
      </c>
      <c r="K66" s="22">
        <v>593</v>
      </c>
      <c r="L66" s="22">
        <v>19880062</v>
      </c>
      <c r="M66" s="22">
        <v>4767556</v>
      </c>
      <c r="N66" s="22">
        <v>3706387</v>
      </c>
      <c r="O66" s="22">
        <v>310250</v>
      </c>
      <c r="P66" s="22">
        <v>108726</v>
      </c>
      <c r="Q66" s="22">
        <v>0</v>
      </c>
      <c r="R66" s="22">
        <v>-48908</v>
      </c>
      <c r="S66" s="22">
        <v>8844011</v>
      </c>
    </row>
    <row r="67" spans="1:19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879615</v>
      </c>
      <c r="F67" s="22">
        <v>2149786</v>
      </c>
      <c r="G67" s="22">
        <v>13607275</v>
      </c>
      <c r="H67" s="22">
        <v>9638922</v>
      </c>
      <c r="I67" s="22">
        <v>0</v>
      </c>
      <c r="J67" s="22">
        <v>645853</v>
      </c>
      <c r="K67" s="22">
        <v>0</v>
      </c>
      <c r="L67" s="22">
        <v>26921451</v>
      </c>
      <c r="M67" s="22">
        <v>4135144</v>
      </c>
      <c r="N67" s="22">
        <v>774826</v>
      </c>
      <c r="O67" s="22">
        <v>552757</v>
      </c>
      <c r="P67" s="22">
        <v>198435</v>
      </c>
      <c r="Q67" s="22">
        <v>0</v>
      </c>
      <c r="R67" s="22">
        <v>0</v>
      </c>
      <c r="S67" s="22">
        <v>5661162</v>
      </c>
    </row>
    <row r="68" spans="1:19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91161</v>
      </c>
      <c r="F68" s="22">
        <v>192109</v>
      </c>
      <c r="G68" s="22">
        <v>793229</v>
      </c>
      <c r="H68" s="22">
        <v>1463695</v>
      </c>
      <c r="I68" s="22">
        <v>0</v>
      </c>
      <c r="J68" s="22">
        <v>45061</v>
      </c>
      <c r="K68" s="22">
        <v>-33</v>
      </c>
      <c r="L68" s="22">
        <v>2585222</v>
      </c>
      <c r="M68" s="22">
        <v>69906</v>
      </c>
      <c r="N68" s="22">
        <v>562186</v>
      </c>
      <c r="O68" s="22">
        <v>17583</v>
      </c>
      <c r="P68" s="22">
        <v>16327</v>
      </c>
      <c r="Q68" s="22">
        <v>0</v>
      </c>
      <c r="R68" s="22">
        <v>34</v>
      </c>
      <c r="S68" s="22">
        <v>666036</v>
      </c>
    </row>
    <row r="69" spans="1:19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17316115</v>
      </c>
      <c r="F69" s="22">
        <v>21734635</v>
      </c>
      <c r="G69" s="22">
        <v>3205002</v>
      </c>
      <c r="H69" s="22">
        <v>7929082</v>
      </c>
      <c r="I69" s="22">
        <v>246395</v>
      </c>
      <c r="J69" s="22">
        <v>1835637</v>
      </c>
      <c r="K69" s="22">
        <v>8891</v>
      </c>
      <c r="L69" s="22">
        <v>52275757</v>
      </c>
      <c r="M69" s="22">
        <v>10558882</v>
      </c>
      <c r="N69" s="22">
        <v>8963001</v>
      </c>
      <c r="O69" s="22">
        <v>195850</v>
      </c>
      <c r="P69" s="22">
        <v>91266</v>
      </c>
      <c r="Q69" s="22">
        <v>1723238</v>
      </c>
      <c r="R69" s="22">
        <v>0</v>
      </c>
      <c r="S69" s="22">
        <v>21532237</v>
      </c>
    </row>
    <row r="70" spans="1:19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37134460</v>
      </c>
      <c r="F70" s="22">
        <v>46359303</v>
      </c>
      <c r="G70" s="22">
        <v>5391957</v>
      </c>
      <c r="H70" s="22">
        <v>10464569</v>
      </c>
      <c r="I70" s="22">
        <v>0</v>
      </c>
      <c r="J70" s="22">
        <v>821892</v>
      </c>
      <c r="K70" s="22">
        <v>-1090622</v>
      </c>
      <c r="L70" s="22">
        <v>99081559</v>
      </c>
      <c r="M70" s="22">
        <v>39305845</v>
      </c>
      <c r="N70" s="22">
        <v>23400485</v>
      </c>
      <c r="O70" s="22">
        <v>1955225</v>
      </c>
      <c r="P70" s="22">
        <v>152663</v>
      </c>
      <c r="Q70" s="22">
        <v>0</v>
      </c>
      <c r="R70" s="22">
        <v>0</v>
      </c>
      <c r="S70" s="22">
        <v>64814218</v>
      </c>
    </row>
    <row r="71" spans="1:19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819596</v>
      </c>
      <c r="F71" s="22">
        <v>2295546</v>
      </c>
      <c r="G71" s="22">
        <v>17255829</v>
      </c>
      <c r="H71" s="22">
        <v>23419398</v>
      </c>
      <c r="I71" s="22">
        <v>80294</v>
      </c>
      <c r="J71" s="22">
        <v>532275</v>
      </c>
      <c r="K71" s="22">
        <v>0</v>
      </c>
      <c r="L71" s="22">
        <v>44402938</v>
      </c>
      <c r="M71" s="22">
        <v>516195</v>
      </c>
      <c r="N71" s="22">
        <v>6669738</v>
      </c>
      <c r="O71" s="22">
        <v>307318</v>
      </c>
      <c r="P71" s="22">
        <v>243310</v>
      </c>
      <c r="Q71" s="22">
        <v>0</v>
      </c>
      <c r="R71" s="22">
        <v>0</v>
      </c>
      <c r="S71" s="22">
        <v>7736561</v>
      </c>
    </row>
    <row r="72" spans="1:19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2183025</v>
      </c>
      <c r="F72" s="22">
        <v>1171192</v>
      </c>
      <c r="G72" s="22">
        <v>1313343</v>
      </c>
      <c r="H72" s="22">
        <v>5404210</v>
      </c>
      <c r="I72" s="22">
        <v>1854</v>
      </c>
      <c r="J72" s="22">
        <v>834892</v>
      </c>
      <c r="K72" s="22">
        <v>3175</v>
      </c>
      <c r="L72" s="22">
        <v>10911691</v>
      </c>
      <c r="M72" s="22">
        <v>1043840</v>
      </c>
      <c r="N72" s="22">
        <v>1048058</v>
      </c>
      <c r="O72" s="22">
        <v>537452</v>
      </c>
      <c r="P72" s="22">
        <v>23961</v>
      </c>
      <c r="Q72" s="22">
        <v>0</v>
      </c>
      <c r="R72" s="22">
        <v>0</v>
      </c>
      <c r="S72" s="22">
        <v>2653311</v>
      </c>
    </row>
    <row r="73" spans="1:19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726173</v>
      </c>
      <c r="F73" s="22">
        <v>505390</v>
      </c>
      <c r="G73" s="22">
        <v>1268406</v>
      </c>
      <c r="H73" s="22">
        <v>3673865</v>
      </c>
      <c r="I73" s="22">
        <v>0</v>
      </c>
      <c r="J73" s="22">
        <v>1740611</v>
      </c>
      <c r="K73" s="22">
        <v>0</v>
      </c>
      <c r="L73" s="22">
        <v>7914445</v>
      </c>
      <c r="M73" s="22">
        <v>627528</v>
      </c>
      <c r="N73" s="22">
        <v>820142</v>
      </c>
      <c r="O73" s="22">
        <v>194684</v>
      </c>
      <c r="P73" s="22">
        <v>17749</v>
      </c>
      <c r="Q73" s="22">
        <v>2581</v>
      </c>
      <c r="R73" s="22">
        <v>1801</v>
      </c>
      <c r="S73" s="22">
        <v>1664485</v>
      </c>
    </row>
    <row r="74" spans="1:19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503209</v>
      </c>
      <c r="F74" s="22">
        <v>1514459</v>
      </c>
      <c r="G74" s="22">
        <v>719517</v>
      </c>
      <c r="H74" s="22">
        <v>1011266</v>
      </c>
      <c r="I74" s="22">
        <v>0</v>
      </c>
      <c r="J74" s="22">
        <v>235595</v>
      </c>
      <c r="K74" s="22">
        <v>0</v>
      </c>
      <c r="L74" s="22">
        <v>3984044</v>
      </c>
      <c r="M74" s="22">
        <v>217527</v>
      </c>
      <c r="N74" s="22">
        <v>436310</v>
      </c>
      <c r="O74" s="22">
        <v>26403</v>
      </c>
      <c r="P74" s="22">
        <v>8436</v>
      </c>
      <c r="Q74" s="22">
        <v>0</v>
      </c>
      <c r="R74" s="22">
        <v>0</v>
      </c>
      <c r="S74" s="22">
        <v>688676</v>
      </c>
    </row>
    <row r="75" spans="1:19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4682385</v>
      </c>
      <c r="F75" s="22">
        <v>2129270</v>
      </c>
      <c r="G75" s="22">
        <v>7189430</v>
      </c>
      <c r="H75" s="22">
        <v>7892130</v>
      </c>
      <c r="I75" s="22">
        <v>0</v>
      </c>
      <c r="J75" s="22">
        <v>1159012</v>
      </c>
      <c r="K75" s="22">
        <v>0</v>
      </c>
      <c r="L75" s="22">
        <v>23052227</v>
      </c>
      <c r="M75" s="22">
        <v>2715356</v>
      </c>
      <c r="N75" s="22">
        <v>1675231</v>
      </c>
      <c r="O75" s="22">
        <v>933164</v>
      </c>
      <c r="P75" s="22">
        <v>59417</v>
      </c>
      <c r="Q75" s="22">
        <v>0</v>
      </c>
      <c r="R75" s="22">
        <v>0</v>
      </c>
      <c r="S75" s="22">
        <v>5383168</v>
      </c>
    </row>
    <row r="76" spans="1:19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909725</v>
      </c>
      <c r="F76" s="22">
        <v>923106</v>
      </c>
      <c r="G76" s="22">
        <v>4918137</v>
      </c>
      <c r="H76" s="22">
        <v>6754839</v>
      </c>
      <c r="I76" s="22">
        <v>0</v>
      </c>
      <c r="J76" s="22">
        <v>1469189</v>
      </c>
      <c r="K76" s="22">
        <v>0</v>
      </c>
      <c r="L76" s="22">
        <v>14974996</v>
      </c>
      <c r="M76" s="22">
        <v>616056</v>
      </c>
      <c r="N76" s="22">
        <v>1341942</v>
      </c>
      <c r="O76" s="22">
        <v>516750</v>
      </c>
      <c r="P76" s="22">
        <v>44553</v>
      </c>
      <c r="Q76" s="22">
        <v>0</v>
      </c>
      <c r="R76" s="22">
        <v>0</v>
      </c>
      <c r="S76" s="22">
        <v>2519301</v>
      </c>
    </row>
    <row r="77" spans="1:19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3884956</v>
      </c>
      <c r="F77" s="22">
        <v>1627092</v>
      </c>
      <c r="G77" s="22">
        <v>2165986</v>
      </c>
      <c r="H77" s="22">
        <v>6354730</v>
      </c>
      <c r="I77" s="22">
        <v>0</v>
      </c>
      <c r="J77" s="22">
        <v>2015848</v>
      </c>
      <c r="K77" s="22">
        <v>0</v>
      </c>
      <c r="L77" s="22">
        <v>16048612</v>
      </c>
      <c r="M77" s="22">
        <v>2178165</v>
      </c>
      <c r="N77" s="22">
        <v>1969009</v>
      </c>
      <c r="O77" s="22">
        <v>692828</v>
      </c>
      <c r="P77" s="22">
        <v>38188</v>
      </c>
      <c r="Q77" s="22">
        <v>0</v>
      </c>
      <c r="R77" s="22">
        <v>0</v>
      </c>
      <c r="S77" s="22">
        <v>4878190</v>
      </c>
    </row>
    <row r="78" spans="1:19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17073973</v>
      </c>
      <c r="F78" s="22">
        <v>18474877</v>
      </c>
      <c r="G78" s="22">
        <v>51221744</v>
      </c>
      <c r="H78" s="22">
        <v>8566344</v>
      </c>
      <c r="I78" s="22">
        <v>0</v>
      </c>
      <c r="J78" s="22">
        <v>778714</v>
      </c>
      <c r="K78" s="22">
        <v>0</v>
      </c>
      <c r="L78" s="22">
        <v>96115652</v>
      </c>
      <c r="M78" s="22">
        <v>10969650</v>
      </c>
      <c r="N78" s="22">
        <v>9190768</v>
      </c>
      <c r="O78" s="22">
        <v>1025657</v>
      </c>
      <c r="P78" s="22">
        <v>412022</v>
      </c>
      <c r="Q78" s="22">
        <v>0</v>
      </c>
      <c r="R78" s="22">
        <v>0</v>
      </c>
      <c r="S78" s="22">
        <v>21598096</v>
      </c>
    </row>
    <row r="79" spans="1:19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3387635</v>
      </c>
      <c r="F79" s="22">
        <v>1946786</v>
      </c>
      <c r="G79" s="22">
        <v>2566651</v>
      </c>
      <c r="H79" s="22">
        <v>7524407</v>
      </c>
      <c r="I79" s="22">
        <v>25756</v>
      </c>
      <c r="J79" s="22">
        <v>2097783</v>
      </c>
      <c r="K79" s="22">
        <v>0</v>
      </c>
      <c r="L79" s="22">
        <v>17549019</v>
      </c>
      <c r="M79" s="22">
        <v>2284811</v>
      </c>
      <c r="N79" s="22">
        <v>2792547</v>
      </c>
      <c r="O79" s="22">
        <v>295461</v>
      </c>
      <c r="P79" s="22">
        <v>78439</v>
      </c>
      <c r="Q79" s="22">
        <v>0</v>
      </c>
      <c r="R79" s="22">
        <v>362342</v>
      </c>
      <c r="S79" s="22">
        <v>5813600</v>
      </c>
    </row>
    <row r="80" spans="1:19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1733633</v>
      </c>
      <c r="F80" s="22">
        <v>991345</v>
      </c>
      <c r="G80" s="22">
        <v>1029555</v>
      </c>
      <c r="H80" s="22">
        <v>7246128</v>
      </c>
      <c r="I80" s="22">
        <v>0</v>
      </c>
      <c r="J80" s="22">
        <v>1017927</v>
      </c>
      <c r="K80" s="22">
        <v>0</v>
      </c>
      <c r="L80" s="22">
        <v>12018588</v>
      </c>
      <c r="M80" s="22">
        <v>1143781</v>
      </c>
      <c r="N80" s="22">
        <v>1296708</v>
      </c>
      <c r="O80" s="22">
        <v>473000</v>
      </c>
      <c r="P80" s="22">
        <v>27534</v>
      </c>
      <c r="Q80" s="22">
        <v>0</v>
      </c>
      <c r="R80" s="22">
        <v>0</v>
      </c>
      <c r="S80" s="22">
        <v>2941023</v>
      </c>
    </row>
    <row r="81" spans="1:19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2126245</v>
      </c>
      <c r="F81" s="22">
        <v>548355</v>
      </c>
      <c r="G81" s="22">
        <v>584291</v>
      </c>
      <c r="H81" s="22">
        <v>2783329</v>
      </c>
      <c r="I81" s="22">
        <v>0</v>
      </c>
      <c r="J81" s="22">
        <v>1754969</v>
      </c>
      <c r="K81" s="22">
        <v>0</v>
      </c>
      <c r="L81" s="22">
        <v>7797189</v>
      </c>
      <c r="M81" s="22">
        <v>1128952</v>
      </c>
      <c r="N81" s="22">
        <v>538400</v>
      </c>
      <c r="O81" s="22">
        <v>738018</v>
      </c>
      <c r="P81" s="22">
        <v>11279</v>
      </c>
      <c r="Q81" s="22">
        <v>0</v>
      </c>
      <c r="R81" s="22">
        <v>0</v>
      </c>
      <c r="S81" s="22">
        <v>2416649</v>
      </c>
    </row>
    <row r="82" spans="1:19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4921954</v>
      </c>
      <c r="F82" s="22">
        <v>6208729</v>
      </c>
      <c r="G82" s="22">
        <v>4814818</v>
      </c>
      <c r="H82" s="22">
        <v>12514678</v>
      </c>
      <c r="I82" s="22">
        <v>0</v>
      </c>
      <c r="J82" s="22">
        <v>3687873</v>
      </c>
      <c r="K82" s="22">
        <v>0</v>
      </c>
      <c r="L82" s="22">
        <v>32148052</v>
      </c>
      <c r="M82" s="22">
        <v>3032015</v>
      </c>
      <c r="N82" s="22">
        <v>3604736</v>
      </c>
      <c r="O82" s="22">
        <v>584417</v>
      </c>
      <c r="P82" s="22">
        <v>64769</v>
      </c>
      <c r="Q82" s="22">
        <v>0</v>
      </c>
      <c r="R82" s="22">
        <v>0</v>
      </c>
      <c r="S82" s="22">
        <v>7285937</v>
      </c>
    </row>
    <row r="83" spans="1:19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1748184</v>
      </c>
      <c r="F83" s="22">
        <v>1141391</v>
      </c>
      <c r="G83" s="22">
        <v>684230</v>
      </c>
      <c r="H83" s="22">
        <v>9750400</v>
      </c>
      <c r="I83" s="22">
        <v>0</v>
      </c>
      <c r="J83" s="22">
        <v>2302997</v>
      </c>
      <c r="K83" s="22">
        <v>0</v>
      </c>
      <c r="L83" s="22">
        <v>15627202</v>
      </c>
      <c r="M83" s="22">
        <v>2279472</v>
      </c>
      <c r="N83" s="22">
        <v>1309435</v>
      </c>
      <c r="O83" s="22">
        <v>560513</v>
      </c>
      <c r="P83" s="22">
        <v>92533</v>
      </c>
      <c r="Q83" s="22">
        <v>354204</v>
      </c>
      <c r="R83" s="22">
        <v>0</v>
      </c>
      <c r="S83" s="22">
        <v>4596157</v>
      </c>
    </row>
    <row r="84" spans="1:19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2397754</v>
      </c>
      <c r="F84" s="22">
        <v>6028049</v>
      </c>
      <c r="G84" s="22">
        <v>4066522</v>
      </c>
      <c r="H84" s="22">
        <v>17213888</v>
      </c>
      <c r="I84" s="22">
        <v>0</v>
      </c>
      <c r="J84" s="22">
        <v>750442</v>
      </c>
      <c r="K84" s="22">
        <v>2816</v>
      </c>
      <c r="L84" s="22">
        <v>30459471</v>
      </c>
      <c r="M84" s="22">
        <v>1867192</v>
      </c>
      <c r="N84" s="22">
        <v>4442222</v>
      </c>
      <c r="O84" s="22">
        <v>372451</v>
      </c>
      <c r="P84" s="22">
        <v>93306</v>
      </c>
      <c r="Q84" s="22">
        <v>149</v>
      </c>
      <c r="R84" s="22">
        <v>0</v>
      </c>
      <c r="S84" s="22">
        <v>6775320</v>
      </c>
    </row>
    <row r="85" spans="1:19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2335147</v>
      </c>
      <c r="F85" s="22">
        <v>206560</v>
      </c>
      <c r="G85" s="22">
        <v>866179</v>
      </c>
      <c r="H85" s="22">
        <v>4408021</v>
      </c>
      <c r="I85" s="22">
        <v>0</v>
      </c>
      <c r="J85" s="22">
        <v>1900819</v>
      </c>
      <c r="K85" s="22">
        <v>0</v>
      </c>
      <c r="L85" s="22">
        <v>9716726</v>
      </c>
      <c r="M85" s="22">
        <v>1220699</v>
      </c>
      <c r="N85" s="22">
        <v>751907</v>
      </c>
      <c r="O85" s="22">
        <v>215862</v>
      </c>
      <c r="P85" s="22">
        <v>0</v>
      </c>
      <c r="Q85" s="22">
        <v>0</v>
      </c>
      <c r="R85" s="22">
        <v>0</v>
      </c>
      <c r="S85" s="22">
        <v>2188468</v>
      </c>
    </row>
    <row r="86" spans="1:19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6094834</v>
      </c>
      <c r="F86" s="22">
        <v>1588131</v>
      </c>
      <c r="G86" s="22">
        <v>73244</v>
      </c>
      <c r="H86" s="22">
        <v>350766</v>
      </c>
      <c r="I86" s="22">
        <v>0</v>
      </c>
      <c r="J86" s="22">
        <v>3369572</v>
      </c>
      <c r="K86" s="22">
        <v>0</v>
      </c>
      <c r="L86" s="22">
        <v>11476547</v>
      </c>
      <c r="M86" s="22">
        <v>2100911</v>
      </c>
      <c r="N86" s="22">
        <v>559027</v>
      </c>
      <c r="O86" s="22">
        <v>686466</v>
      </c>
      <c r="P86" s="22">
        <v>10770</v>
      </c>
      <c r="Q86" s="22">
        <v>0</v>
      </c>
      <c r="R86" s="22">
        <v>0</v>
      </c>
      <c r="S86" s="22">
        <v>3357174</v>
      </c>
    </row>
    <row r="87" spans="1:19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7228403</v>
      </c>
      <c r="F87" s="22">
        <v>3271278</v>
      </c>
      <c r="G87" s="22">
        <v>2976928</v>
      </c>
      <c r="H87" s="22">
        <v>8769923</v>
      </c>
      <c r="I87" s="22">
        <v>0</v>
      </c>
      <c r="J87" s="22">
        <v>2148028</v>
      </c>
      <c r="K87" s="22">
        <v>39575</v>
      </c>
      <c r="L87" s="22">
        <v>24434135</v>
      </c>
      <c r="M87" s="22">
        <v>5538652</v>
      </c>
      <c r="N87" s="22">
        <v>2571375</v>
      </c>
      <c r="O87" s="22">
        <v>629558</v>
      </c>
      <c r="P87" s="22">
        <v>58107</v>
      </c>
      <c r="Q87" s="22">
        <v>0</v>
      </c>
      <c r="R87" s="22">
        <v>0</v>
      </c>
      <c r="S87" s="22">
        <v>8797692</v>
      </c>
    </row>
    <row r="88" spans="1:19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4497727</v>
      </c>
      <c r="F88" s="22">
        <v>5295467</v>
      </c>
      <c r="G88" s="22">
        <v>6396246</v>
      </c>
      <c r="H88" s="22">
        <v>11080542</v>
      </c>
      <c r="I88" s="22">
        <v>0</v>
      </c>
      <c r="J88" s="22">
        <v>2664559</v>
      </c>
      <c r="K88" s="22">
        <v>0</v>
      </c>
      <c r="L88" s="22">
        <v>29934541</v>
      </c>
      <c r="M88" s="22">
        <v>4122594</v>
      </c>
      <c r="N88" s="22">
        <v>6645007</v>
      </c>
      <c r="O88" s="22">
        <v>287152</v>
      </c>
      <c r="P88" s="22">
        <v>171996</v>
      </c>
      <c r="Q88" s="22">
        <v>0</v>
      </c>
      <c r="R88" s="22">
        <v>0</v>
      </c>
      <c r="S88" s="22">
        <v>11226749</v>
      </c>
    </row>
    <row r="89" spans="1:19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2415623</v>
      </c>
      <c r="F89" s="22">
        <v>845025</v>
      </c>
      <c r="G89" s="22">
        <v>592442</v>
      </c>
      <c r="H89" s="22">
        <v>7547502</v>
      </c>
      <c r="I89" s="22">
        <v>0</v>
      </c>
      <c r="J89" s="22">
        <v>1389853</v>
      </c>
      <c r="K89" s="22">
        <v>0</v>
      </c>
      <c r="L89" s="22">
        <v>12790445</v>
      </c>
      <c r="M89" s="22">
        <v>2481124</v>
      </c>
      <c r="N89" s="22">
        <v>1658119</v>
      </c>
      <c r="O89" s="22">
        <v>621788</v>
      </c>
      <c r="P89" s="22">
        <v>77907</v>
      </c>
      <c r="Q89" s="22">
        <v>551204</v>
      </c>
      <c r="R89" s="22">
        <v>0</v>
      </c>
      <c r="S89" s="22">
        <v>5390142</v>
      </c>
    </row>
    <row r="90" spans="1:19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2635655</v>
      </c>
      <c r="F90" s="22">
        <v>3043235</v>
      </c>
      <c r="G90" s="22">
        <v>8355650</v>
      </c>
      <c r="H90" s="22">
        <v>9953027</v>
      </c>
      <c r="I90" s="22">
        <v>0</v>
      </c>
      <c r="J90" s="22">
        <v>49880</v>
      </c>
      <c r="K90" s="22">
        <v>0</v>
      </c>
      <c r="L90" s="22">
        <v>24037447</v>
      </c>
      <c r="M90" s="22">
        <v>2041854</v>
      </c>
      <c r="N90" s="22">
        <v>3290161</v>
      </c>
      <c r="O90" s="22">
        <v>613594</v>
      </c>
      <c r="P90" s="22">
        <v>121941</v>
      </c>
      <c r="Q90" s="22">
        <v>0</v>
      </c>
      <c r="R90" s="22">
        <v>0</v>
      </c>
      <c r="S90" s="22">
        <v>6067550</v>
      </c>
    </row>
    <row r="91" spans="1:19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4314869</v>
      </c>
      <c r="F91" s="22">
        <v>5377461</v>
      </c>
      <c r="G91" s="22">
        <v>19222389</v>
      </c>
      <c r="H91" s="22">
        <v>33590905</v>
      </c>
      <c r="I91" s="22">
        <v>0</v>
      </c>
      <c r="J91" s="22">
        <v>88137</v>
      </c>
      <c r="K91" s="22">
        <v>0</v>
      </c>
      <c r="L91" s="22">
        <v>62593761</v>
      </c>
      <c r="M91" s="22">
        <v>22482384</v>
      </c>
      <c r="N91" s="22">
        <v>4533762</v>
      </c>
      <c r="O91" s="22">
        <v>5784622</v>
      </c>
      <c r="P91" s="22">
        <v>702777</v>
      </c>
      <c r="Q91" s="22">
        <v>0</v>
      </c>
      <c r="R91" s="22">
        <v>0</v>
      </c>
      <c r="S91" s="22">
        <v>33503545</v>
      </c>
    </row>
    <row r="92" spans="1:19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2385056</v>
      </c>
      <c r="F92" s="22">
        <v>1982037</v>
      </c>
      <c r="G92" s="22">
        <v>7833</v>
      </c>
      <c r="H92" s="22">
        <v>115681</v>
      </c>
      <c r="I92" s="22">
        <v>0</v>
      </c>
      <c r="J92" s="22">
        <v>0</v>
      </c>
      <c r="K92" s="22">
        <v>0</v>
      </c>
      <c r="L92" s="22">
        <v>4490607</v>
      </c>
      <c r="M92" s="22">
        <v>673705</v>
      </c>
      <c r="N92" s="22">
        <v>407361</v>
      </c>
      <c r="O92" s="22">
        <v>48671</v>
      </c>
      <c r="P92" s="22">
        <v>505</v>
      </c>
      <c r="Q92" s="22">
        <v>0</v>
      </c>
      <c r="R92" s="22">
        <v>0</v>
      </c>
      <c r="S92" s="22">
        <v>1130242</v>
      </c>
    </row>
    <row r="93" spans="1:19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5429706</v>
      </c>
      <c r="F93" s="22">
        <v>19502998</v>
      </c>
      <c r="G93" s="22">
        <v>0</v>
      </c>
      <c r="H93" s="22">
        <v>102039</v>
      </c>
      <c r="I93" s="22">
        <v>0</v>
      </c>
      <c r="J93" s="22">
        <v>0</v>
      </c>
      <c r="K93" s="22">
        <v>0</v>
      </c>
      <c r="L93" s="22">
        <v>25034743</v>
      </c>
      <c r="M93" s="22">
        <v>5325403</v>
      </c>
      <c r="N93" s="22">
        <v>5032317</v>
      </c>
      <c r="O93" s="22">
        <v>496705</v>
      </c>
      <c r="P93" s="22">
        <v>705</v>
      </c>
      <c r="Q93" s="22">
        <v>0</v>
      </c>
      <c r="R93" s="22">
        <v>0</v>
      </c>
      <c r="S93" s="22">
        <v>10855130</v>
      </c>
    </row>
    <row r="94" spans="1:19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3629924</v>
      </c>
      <c r="F94" s="22">
        <v>1843628</v>
      </c>
      <c r="G94" s="22">
        <v>70500</v>
      </c>
      <c r="H94" s="22">
        <v>112965</v>
      </c>
      <c r="I94" s="22">
        <v>0</v>
      </c>
      <c r="J94" s="22">
        <v>1163</v>
      </c>
      <c r="K94" s="22">
        <v>0</v>
      </c>
      <c r="L94" s="22">
        <v>5658180</v>
      </c>
      <c r="M94" s="22">
        <v>974653</v>
      </c>
      <c r="N94" s="22">
        <v>450923</v>
      </c>
      <c r="O94" s="22">
        <v>111957</v>
      </c>
      <c r="P94" s="22">
        <v>0</v>
      </c>
      <c r="Q94" s="22">
        <v>0</v>
      </c>
      <c r="R94" s="22">
        <v>1014</v>
      </c>
      <c r="S94" s="22">
        <v>1538547</v>
      </c>
    </row>
    <row r="95" spans="1:19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625817</v>
      </c>
      <c r="F95" s="22">
        <v>195509</v>
      </c>
      <c r="G95" s="22">
        <v>21798</v>
      </c>
      <c r="H95" s="22">
        <v>23780</v>
      </c>
      <c r="I95" s="22">
        <v>0</v>
      </c>
      <c r="J95" s="22">
        <v>135</v>
      </c>
      <c r="K95" s="22">
        <v>188</v>
      </c>
      <c r="L95" s="22">
        <v>867227</v>
      </c>
      <c r="M95" s="22">
        <v>156921</v>
      </c>
      <c r="N95" s="22">
        <v>67935</v>
      </c>
      <c r="O95" s="22">
        <v>2695</v>
      </c>
      <c r="P95" s="22">
        <v>0</v>
      </c>
      <c r="Q95" s="22">
        <v>0</v>
      </c>
      <c r="R95" s="22">
        <v>0</v>
      </c>
      <c r="S95" s="22">
        <v>227551</v>
      </c>
    </row>
    <row r="96" spans="1:19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948590</v>
      </c>
      <c r="F96" s="22">
        <v>512288</v>
      </c>
      <c r="G96" s="22">
        <v>0</v>
      </c>
      <c r="H96" s="22">
        <v>50081</v>
      </c>
      <c r="I96" s="22">
        <v>0</v>
      </c>
      <c r="J96" s="22">
        <v>984</v>
      </c>
      <c r="K96" s="22">
        <v>0</v>
      </c>
      <c r="L96" s="22">
        <v>1511943</v>
      </c>
      <c r="M96" s="22">
        <v>239057</v>
      </c>
      <c r="N96" s="22">
        <v>108786</v>
      </c>
      <c r="O96" s="22">
        <v>12822</v>
      </c>
      <c r="P96" s="22">
        <v>0</v>
      </c>
      <c r="Q96" s="22">
        <v>66547</v>
      </c>
      <c r="R96" s="22">
        <v>0</v>
      </c>
      <c r="S96" s="22">
        <v>427212</v>
      </c>
    </row>
    <row r="97" spans="1:19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2199767</v>
      </c>
      <c r="F97" s="22">
        <v>1104660</v>
      </c>
      <c r="G97" s="22">
        <v>13129</v>
      </c>
      <c r="H97" s="22">
        <v>113191</v>
      </c>
      <c r="I97" s="22">
        <v>0</v>
      </c>
      <c r="J97" s="22">
        <v>0</v>
      </c>
      <c r="K97" s="22">
        <v>0</v>
      </c>
      <c r="L97" s="22">
        <v>3430747</v>
      </c>
      <c r="M97" s="22">
        <v>613333</v>
      </c>
      <c r="N97" s="22">
        <v>227627</v>
      </c>
      <c r="O97" s="22">
        <v>28624</v>
      </c>
      <c r="P97" s="22">
        <v>0</v>
      </c>
      <c r="Q97" s="22">
        <v>0</v>
      </c>
      <c r="R97" s="22">
        <v>0</v>
      </c>
      <c r="S97" s="22">
        <v>869584</v>
      </c>
    </row>
    <row r="98" spans="1:19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990464</v>
      </c>
      <c r="F98" s="22">
        <v>176153</v>
      </c>
      <c r="G98" s="22">
        <v>5033</v>
      </c>
      <c r="H98" s="22">
        <v>22426</v>
      </c>
      <c r="I98" s="22">
        <v>0</v>
      </c>
      <c r="J98" s="22">
        <v>511</v>
      </c>
      <c r="K98" s="22">
        <v>0</v>
      </c>
      <c r="L98" s="22">
        <v>1194587</v>
      </c>
      <c r="M98" s="22">
        <v>248964</v>
      </c>
      <c r="N98" s="22">
        <v>58845</v>
      </c>
      <c r="O98" s="22">
        <v>8160</v>
      </c>
      <c r="P98" s="22">
        <v>0</v>
      </c>
      <c r="Q98" s="22">
        <v>0</v>
      </c>
      <c r="R98" s="22">
        <v>0</v>
      </c>
      <c r="S98" s="22">
        <v>315969</v>
      </c>
    </row>
    <row r="99" spans="1:19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10645390</v>
      </c>
      <c r="F99" s="22">
        <v>2195568</v>
      </c>
      <c r="G99" s="22">
        <v>77260</v>
      </c>
      <c r="H99" s="22">
        <v>170831</v>
      </c>
      <c r="I99" s="22">
        <v>0</v>
      </c>
      <c r="J99" s="22">
        <v>1321</v>
      </c>
      <c r="K99" s="22">
        <v>0</v>
      </c>
      <c r="L99" s="22">
        <v>13090370</v>
      </c>
      <c r="M99" s="22">
        <v>3271920</v>
      </c>
      <c r="N99" s="22">
        <v>611935</v>
      </c>
      <c r="O99" s="22">
        <v>103360</v>
      </c>
      <c r="P99" s="22">
        <v>1297</v>
      </c>
      <c r="Q99" s="22">
        <v>0</v>
      </c>
      <c r="R99" s="22">
        <v>0</v>
      </c>
      <c r="S99" s="22">
        <v>3988512</v>
      </c>
    </row>
    <row r="100" spans="1:19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1557749</v>
      </c>
      <c r="F100" s="22">
        <v>146025</v>
      </c>
      <c r="G100" s="22">
        <v>1460</v>
      </c>
      <c r="H100" s="22">
        <v>37399</v>
      </c>
      <c r="I100" s="22">
        <v>0</v>
      </c>
      <c r="J100" s="22">
        <v>3832</v>
      </c>
      <c r="K100" s="22">
        <v>0</v>
      </c>
      <c r="L100" s="22">
        <v>1746465</v>
      </c>
      <c r="M100" s="22">
        <v>386754</v>
      </c>
      <c r="N100" s="22">
        <v>27546</v>
      </c>
      <c r="O100" s="22">
        <v>14014</v>
      </c>
      <c r="P100" s="22">
        <v>0</v>
      </c>
      <c r="Q100" s="22">
        <v>0</v>
      </c>
      <c r="R100" s="22">
        <v>0</v>
      </c>
      <c r="S100" s="22">
        <v>428314</v>
      </c>
    </row>
    <row r="101" spans="1:19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4272828</v>
      </c>
      <c r="F101" s="22">
        <v>3994532</v>
      </c>
      <c r="G101" s="22">
        <v>2600</v>
      </c>
      <c r="H101" s="22">
        <v>177209</v>
      </c>
      <c r="I101" s="22">
        <v>0</v>
      </c>
      <c r="J101" s="22">
        <v>0</v>
      </c>
      <c r="K101" s="22">
        <v>0</v>
      </c>
      <c r="L101" s="22">
        <v>8447169</v>
      </c>
      <c r="M101" s="22">
        <v>2510448</v>
      </c>
      <c r="N101" s="22">
        <v>318716</v>
      </c>
      <c r="O101" s="22">
        <v>91552</v>
      </c>
      <c r="P101" s="22">
        <v>1141</v>
      </c>
      <c r="Q101" s="22">
        <v>0</v>
      </c>
      <c r="R101" s="22">
        <v>0</v>
      </c>
      <c r="S101" s="22">
        <v>2921857</v>
      </c>
    </row>
    <row r="102" spans="1:19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1435174</v>
      </c>
      <c r="F102" s="22">
        <v>698991</v>
      </c>
      <c r="G102" s="22">
        <v>25453</v>
      </c>
      <c r="H102" s="22">
        <v>46679</v>
      </c>
      <c r="I102" s="22">
        <v>0</v>
      </c>
      <c r="J102" s="22">
        <v>1308</v>
      </c>
      <c r="K102" s="22">
        <v>881</v>
      </c>
      <c r="L102" s="22">
        <v>2208486</v>
      </c>
      <c r="M102" s="22">
        <v>405058</v>
      </c>
      <c r="N102" s="22">
        <v>152440</v>
      </c>
      <c r="O102" s="22">
        <v>18408</v>
      </c>
      <c r="P102" s="22">
        <v>0</v>
      </c>
      <c r="Q102" s="22">
        <v>0</v>
      </c>
      <c r="R102" s="22">
        <v>0</v>
      </c>
      <c r="S102" s="22">
        <v>575905</v>
      </c>
    </row>
    <row r="103" spans="1:19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854589</v>
      </c>
      <c r="F103" s="22">
        <v>237290</v>
      </c>
      <c r="G103" s="22">
        <v>18189</v>
      </c>
      <c r="H103" s="22">
        <v>58369</v>
      </c>
      <c r="I103" s="22">
        <v>0</v>
      </c>
      <c r="J103" s="22">
        <v>67</v>
      </c>
      <c r="K103" s="22">
        <v>0</v>
      </c>
      <c r="L103" s="22">
        <v>1168504</v>
      </c>
      <c r="M103" s="22">
        <v>321247</v>
      </c>
      <c r="N103" s="22">
        <v>8799</v>
      </c>
      <c r="O103" s="22">
        <v>0</v>
      </c>
      <c r="P103" s="22">
        <v>220</v>
      </c>
      <c r="Q103" s="22">
        <v>0</v>
      </c>
      <c r="R103" s="22">
        <v>0</v>
      </c>
      <c r="S103" s="22">
        <v>330266</v>
      </c>
    </row>
    <row r="104" spans="1:19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1338167</v>
      </c>
      <c r="F104" s="22">
        <v>138304</v>
      </c>
      <c r="G104" s="22">
        <v>4110</v>
      </c>
      <c r="H104" s="22">
        <v>41244</v>
      </c>
      <c r="I104" s="22">
        <v>0</v>
      </c>
      <c r="J104" s="22">
        <v>2560</v>
      </c>
      <c r="K104" s="22">
        <v>0</v>
      </c>
      <c r="L104" s="22">
        <v>1524385</v>
      </c>
      <c r="M104" s="22">
        <v>363604</v>
      </c>
      <c r="N104" s="22">
        <v>70745</v>
      </c>
      <c r="O104" s="22">
        <v>97250</v>
      </c>
      <c r="P104" s="22">
        <v>0</v>
      </c>
      <c r="Q104" s="22">
        <v>0</v>
      </c>
      <c r="R104" s="22">
        <v>0</v>
      </c>
      <c r="S104" s="22">
        <v>531599</v>
      </c>
    </row>
    <row r="105" spans="1:19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2581486</v>
      </c>
      <c r="F105" s="22">
        <v>680245</v>
      </c>
      <c r="G105" s="22">
        <v>581</v>
      </c>
      <c r="H105" s="22">
        <v>252</v>
      </c>
      <c r="I105" s="22">
        <v>0</v>
      </c>
      <c r="J105" s="22">
        <v>0</v>
      </c>
      <c r="K105" s="22">
        <v>0</v>
      </c>
      <c r="L105" s="22">
        <v>3262564</v>
      </c>
      <c r="M105" s="22">
        <v>617799</v>
      </c>
      <c r="N105" s="22">
        <v>187037</v>
      </c>
      <c r="O105" s="22">
        <v>7864</v>
      </c>
      <c r="P105" s="22">
        <v>0</v>
      </c>
      <c r="Q105" s="22">
        <v>0</v>
      </c>
      <c r="R105" s="22">
        <v>0</v>
      </c>
      <c r="S105" s="22">
        <v>812700</v>
      </c>
    </row>
    <row r="106" spans="1:19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22990237</v>
      </c>
      <c r="F106" s="22">
        <v>11904695</v>
      </c>
      <c r="G106" s="22">
        <v>2744</v>
      </c>
      <c r="H106" s="22">
        <v>500951</v>
      </c>
      <c r="I106" s="22">
        <v>0</v>
      </c>
      <c r="J106" s="22">
        <v>0</v>
      </c>
      <c r="K106" s="22">
        <v>0</v>
      </c>
      <c r="L106" s="22">
        <v>35398627</v>
      </c>
      <c r="M106" s="22">
        <v>23913325</v>
      </c>
      <c r="N106" s="22">
        <v>6438454</v>
      </c>
      <c r="O106" s="22">
        <v>1609137</v>
      </c>
      <c r="P106" s="22">
        <v>4597</v>
      </c>
      <c r="Q106" s="22">
        <v>130729</v>
      </c>
      <c r="R106" s="22">
        <v>0</v>
      </c>
      <c r="S106" s="22">
        <v>32096242</v>
      </c>
    </row>
    <row r="107" spans="1:19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2424090</v>
      </c>
      <c r="F107" s="22">
        <v>664821</v>
      </c>
      <c r="G107" s="22">
        <v>4509</v>
      </c>
      <c r="H107" s="22">
        <v>75430</v>
      </c>
      <c r="I107" s="22">
        <v>0</v>
      </c>
      <c r="J107" s="22">
        <v>1834</v>
      </c>
      <c r="K107" s="22">
        <v>0</v>
      </c>
      <c r="L107" s="22">
        <v>3170684</v>
      </c>
      <c r="M107" s="22">
        <v>898811</v>
      </c>
      <c r="N107" s="22">
        <v>180488</v>
      </c>
      <c r="O107" s="22">
        <v>76214</v>
      </c>
      <c r="P107" s="22">
        <v>490</v>
      </c>
      <c r="Q107" s="22">
        <v>0</v>
      </c>
      <c r="R107" s="22">
        <v>0</v>
      </c>
      <c r="S107" s="22">
        <v>1156003</v>
      </c>
    </row>
    <row r="108" spans="1:19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4651411</v>
      </c>
      <c r="F108" s="22">
        <v>507568</v>
      </c>
      <c r="G108" s="22">
        <v>1380</v>
      </c>
      <c r="H108" s="22">
        <v>145445</v>
      </c>
      <c r="I108" s="22">
        <v>0</v>
      </c>
      <c r="J108" s="22">
        <v>2902</v>
      </c>
      <c r="K108" s="22">
        <v>0</v>
      </c>
      <c r="L108" s="22">
        <v>5308706</v>
      </c>
      <c r="M108" s="22">
        <v>1910780</v>
      </c>
      <c r="N108" s="22">
        <v>255532</v>
      </c>
      <c r="O108" s="22">
        <v>320858</v>
      </c>
      <c r="P108" s="22">
        <v>930</v>
      </c>
      <c r="Q108" s="22">
        <v>0</v>
      </c>
      <c r="R108" s="22">
        <v>0</v>
      </c>
      <c r="S108" s="22">
        <v>2488100</v>
      </c>
    </row>
    <row r="109" spans="1:19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1007557</v>
      </c>
      <c r="F109" s="22">
        <v>347194</v>
      </c>
      <c r="G109" s="22">
        <v>2132</v>
      </c>
      <c r="H109" s="22">
        <v>44867</v>
      </c>
      <c r="I109" s="22">
        <v>0</v>
      </c>
      <c r="J109" s="22">
        <v>4200</v>
      </c>
      <c r="K109" s="22">
        <v>0</v>
      </c>
      <c r="L109" s="22">
        <v>1405950</v>
      </c>
      <c r="M109" s="22">
        <v>164488</v>
      </c>
      <c r="N109" s="22">
        <v>51331</v>
      </c>
      <c r="O109" s="22">
        <v>41641</v>
      </c>
      <c r="P109" s="22">
        <v>0</v>
      </c>
      <c r="Q109" s="22">
        <v>0</v>
      </c>
      <c r="R109" s="22">
        <v>0</v>
      </c>
      <c r="S109" s="22">
        <v>257460</v>
      </c>
    </row>
    <row r="110" spans="1:19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2669433</v>
      </c>
      <c r="F110" s="22">
        <v>1007459</v>
      </c>
      <c r="G110" s="22">
        <v>0</v>
      </c>
      <c r="H110" s="22">
        <v>165594</v>
      </c>
      <c r="I110" s="22">
        <v>0</v>
      </c>
      <c r="J110" s="22">
        <v>33151</v>
      </c>
      <c r="K110" s="22">
        <v>0</v>
      </c>
      <c r="L110" s="22">
        <v>3875637</v>
      </c>
      <c r="M110" s="22">
        <v>1069376</v>
      </c>
      <c r="N110" s="22">
        <v>381473</v>
      </c>
      <c r="O110" s="22">
        <v>199543</v>
      </c>
      <c r="P110" s="22">
        <v>0</v>
      </c>
      <c r="Q110" s="22">
        <v>0</v>
      </c>
      <c r="R110" s="22">
        <v>0</v>
      </c>
      <c r="S110" s="22">
        <v>1650392</v>
      </c>
    </row>
    <row r="111" spans="1:19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8108769</v>
      </c>
      <c r="F111" s="22">
        <v>943337</v>
      </c>
      <c r="G111" s="22">
        <v>0</v>
      </c>
      <c r="H111" s="22">
        <v>144351</v>
      </c>
      <c r="I111" s="22">
        <v>896234</v>
      </c>
      <c r="J111" s="22">
        <v>10229</v>
      </c>
      <c r="K111" s="22">
        <v>0</v>
      </c>
      <c r="L111" s="22">
        <v>10102920</v>
      </c>
      <c r="M111" s="22">
        <v>2770543</v>
      </c>
      <c r="N111" s="22">
        <v>680130</v>
      </c>
      <c r="O111" s="22">
        <v>188737</v>
      </c>
      <c r="P111" s="22">
        <v>0</v>
      </c>
      <c r="Q111" s="22">
        <v>0</v>
      </c>
      <c r="R111" s="22">
        <v>0</v>
      </c>
      <c r="S111" s="22">
        <v>3639410</v>
      </c>
    </row>
    <row r="112" spans="1:19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2336035</v>
      </c>
      <c r="F112" s="22">
        <v>109548</v>
      </c>
      <c r="G112" s="22">
        <v>197</v>
      </c>
      <c r="H112" s="22">
        <v>42802</v>
      </c>
      <c r="I112" s="22">
        <v>0</v>
      </c>
      <c r="J112" s="22">
        <v>1289</v>
      </c>
      <c r="K112" s="22">
        <v>0</v>
      </c>
      <c r="L112" s="22">
        <v>2489871</v>
      </c>
      <c r="M112" s="22">
        <v>797268</v>
      </c>
      <c r="N112" s="22">
        <v>55482</v>
      </c>
      <c r="O112" s="22">
        <v>48851</v>
      </c>
      <c r="P112" s="22">
        <v>0</v>
      </c>
      <c r="Q112" s="22">
        <v>0</v>
      </c>
      <c r="R112" s="22">
        <v>0</v>
      </c>
      <c r="S112" s="22">
        <v>901601</v>
      </c>
    </row>
    <row r="113" spans="1:19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32294560</v>
      </c>
      <c r="F113" s="22">
        <v>6590617</v>
      </c>
      <c r="G113" s="22">
        <v>0</v>
      </c>
      <c r="H113" s="22">
        <v>629885</v>
      </c>
      <c r="I113" s="22">
        <v>0</v>
      </c>
      <c r="J113" s="22">
        <v>547</v>
      </c>
      <c r="K113" s="22">
        <v>0</v>
      </c>
      <c r="L113" s="22">
        <v>39515609</v>
      </c>
      <c r="M113" s="22">
        <v>16990384</v>
      </c>
      <c r="N113" s="22">
        <v>2577223</v>
      </c>
      <c r="O113" s="22">
        <v>651422</v>
      </c>
      <c r="P113" s="22">
        <v>4520</v>
      </c>
      <c r="Q113" s="22">
        <v>0</v>
      </c>
      <c r="R113" s="22">
        <v>0</v>
      </c>
      <c r="S113" s="22">
        <v>20223549</v>
      </c>
    </row>
    <row r="114" spans="1:19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941500</v>
      </c>
      <c r="F114" s="22">
        <v>453198</v>
      </c>
      <c r="G114" s="22">
        <v>2312</v>
      </c>
      <c r="H114" s="22">
        <v>46520</v>
      </c>
      <c r="I114" s="22">
        <v>0</v>
      </c>
      <c r="J114" s="22">
        <v>0</v>
      </c>
      <c r="K114" s="22">
        <v>0</v>
      </c>
      <c r="L114" s="22">
        <v>1443530</v>
      </c>
      <c r="M114" s="22">
        <v>142829</v>
      </c>
      <c r="N114" s="22">
        <v>83519</v>
      </c>
      <c r="O114" s="22">
        <v>41846</v>
      </c>
      <c r="P114" s="22">
        <v>0</v>
      </c>
      <c r="Q114" s="22">
        <v>0</v>
      </c>
      <c r="R114" s="22">
        <v>0</v>
      </c>
      <c r="S114" s="22">
        <v>268194</v>
      </c>
    </row>
    <row r="115" spans="1:19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3299385</v>
      </c>
      <c r="F115" s="22">
        <v>1258500</v>
      </c>
      <c r="G115" s="22">
        <v>38397</v>
      </c>
      <c r="H115" s="22">
        <v>54248</v>
      </c>
      <c r="I115" s="22">
        <v>0</v>
      </c>
      <c r="J115" s="22">
        <v>0</v>
      </c>
      <c r="K115" s="22">
        <v>0</v>
      </c>
      <c r="L115" s="22">
        <v>4650530</v>
      </c>
      <c r="M115" s="22">
        <v>1389235</v>
      </c>
      <c r="N115" s="22">
        <v>717281</v>
      </c>
      <c r="O115" s="22">
        <v>65112</v>
      </c>
      <c r="P115" s="22">
        <v>663</v>
      </c>
      <c r="Q115" s="22">
        <v>0</v>
      </c>
      <c r="R115" s="22">
        <v>0</v>
      </c>
      <c r="S115" s="22">
        <v>2172291</v>
      </c>
    </row>
    <row r="116" spans="1:19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791761</v>
      </c>
      <c r="F116" s="22">
        <v>140119</v>
      </c>
      <c r="G116" s="22">
        <v>0</v>
      </c>
      <c r="H116" s="22">
        <v>30648</v>
      </c>
      <c r="I116" s="22">
        <v>0</v>
      </c>
      <c r="J116" s="22">
        <v>46</v>
      </c>
      <c r="K116" s="22">
        <v>0</v>
      </c>
      <c r="L116" s="22">
        <v>962574</v>
      </c>
      <c r="M116" s="22">
        <v>194940</v>
      </c>
      <c r="N116" s="22">
        <v>28245</v>
      </c>
      <c r="O116" s="22">
        <v>14560</v>
      </c>
      <c r="P116" s="22">
        <v>0</v>
      </c>
      <c r="Q116" s="22">
        <v>0</v>
      </c>
      <c r="R116" s="22">
        <v>0</v>
      </c>
      <c r="S116" s="22">
        <v>237745</v>
      </c>
    </row>
    <row r="117" spans="1:19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5893007</v>
      </c>
      <c r="F117" s="22">
        <v>1552943</v>
      </c>
      <c r="G117" s="22">
        <v>729</v>
      </c>
      <c r="H117" s="22">
        <v>110703</v>
      </c>
      <c r="I117" s="22">
        <v>0</v>
      </c>
      <c r="J117" s="22">
        <v>672</v>
      </c>
      <c r="K117" s="22">
        <v>32657</v>
      </c>
      <c r="L117" s="22">
        <v>7590711</v>
      </c>
      <c r="M117" s="22">
        <v>2131671</v>
      </c>
      <c r="N117" s="22">
        <v>492293</v>
      </c>
      <c r="O117" s="22">
        <v>25999</v>
      </c>
      <c r="P117" s="22">
        <v>1140</v>
      </c>
      <c r="Q117" s="22">
        <v>0</v>
      </c>
      <c r="R117" s="22">
        <v>0</v>
      </c>
      <c r="S117" s="22">
        <v>2651103</v>
      </c>
    </row>
    <row r="118" spans="1:19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5960149</v>
      </c>
      <c r="F118" s="22">
        <v>704154</v>
      </c>
      <c r="G118" s="22">
        <v>23456</v>
      </c>
      <c r="H118" s="22">
        <v>107416</v>
      </c>
      <c r="I118" s="22">
        <v>0</v>
      </c>
      <c r="J118" s="22">
        <v>1884</v>
      </c>
      <c r="K118" s="22">
        <v>0</v>
      </c>
      <c r="L118" s="22">
        <v>6797059</v>
      </c>
      <c r="M118" s="22">
        <v>2348290</v>
      </c>
      <c r="N118" s="22">
        <v>176381</v>
      </c>
      <c r="O118" s="22">
        <v>102989</v>
      </c>
      <c r="P118" s="22">
        <v>1156</v>
      </c>
      <c r="Q118" s="22">
        <v>0</v>
      </c>
      <c r="R118" s="22">
        <v>0</v>
      </c>
      <c r="S118" s="22">
        <v>2628816</v>
      </c>
    </row>
    <row r="119" spans="1:19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4418285</v>
      </c>
      <c r="F119" s="22">
        <v>702134</v>
      </c>
      <c r="G119" s="22">
        <v>1618</v>
      </c>
      <c r="H119" s="22">
        <v>79373</v>
      </c>
      <c r="I119" s="22">
        <v>0</v>
      </c>
      <c r="J119" s="22">
        <v>48934</v>
      </c>
      <c r="K119" s="22">
        <v>0</v>
      </c>
      <c r="L119" s="22">
        <v>5250344</v>
      </c>
      <c r="M119" s="22">
        <v>1522837</v>
      </c>
      <c r="N119" s="22">
        <v>309285</v>
      </c>
      <c r="O119" s="22">
        <v>266373</v>
      </c>
      <c r="P119" s="22">
        <v>703</v>
      </c>
      <c r="Q119" s="22">
        <v>0</v>
      </c>
      <c r="R119" s="22">
        <v>-703</v>
      </c>
      <c r="S119" s="22">
        <v>2098495</v>
      </c>
    </row>
    <row r="120" spans="1:19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5458521</v>
      </c>
      <c r="F120" s="22">
        <v>4735444</v>
      </c>
      <c r="G120" s="22">
        <v>1767049</v>
      </c>
      <c r="H120" s="22">
        <v>719754</v>
      </c>
      <c r="I120" s="22">
        <v>0</v>
      </c>
      <c r="J120" s="22">
        <v>42223</v>
      </c>
      <c r="K120" s="22">
        <v>0</v>
      </c>
      <c r="L120" s="22">
        <v>12722991</v>
      </c>
      <c r="M120" s="22">
        <v>1775121</v>
      </c>
      <c r="N120" s="22">
        <v>1714260</v>
      </c>
      <c r="O120" s="22">
        <v>247768</v>
      </c>
      <c r="P120" s="22">
        <v>7384</v>
      </c>
      <c r="Q120" s="22">
        <v>0</v>
      </c>
      <c r="R120" s="22">
        <v>0</v>
      </c>
      <c r="S120" s="22">
        <v>3744533</v>
      </c>
    </row>
    <row r="121" spans="1:19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6853824</v>
      </c>
      <c r="F121" s="22">
        <v>3246771</v>
      </c>
      <c r="G121" s="22">
        <v>42441</v>
      </c>
      <c r="H121" s="22">
        <v>659292</v>
      </c>
      <c r="I121" s="22">
        <v>0</v>
      </c>
      <c r="J121" s="22">
        <v>25588</v>
      </c>
      <c r="K121" s="22">
        <v>0</v>
      </c>
      <c r="L121" s="22">
        <v>10827916</v>
      </c>
      <c r="M121" s="22">
        <v>1777222</v>
      </c>
      <c r="N121" s="22">
        <v>915538</v>
      </c>
      <c r="O121" s="22">
        <v>696250</v>
      </c>
      <c r="P121" s="22">
        <v>0</v>
      </c>
      <c r="Q121" s="22">
        <v>10000</v>
      </c>
      <c r="R121" s="22">
        <v>0</v>
      </c>
      <c r="S121" s="22">
        <v>3399010</v>
      </c>
    </row>
    <row r="122" spans="1:19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935597</v>
      </c>
      <c r="F122" s="22">
        <v>305053</v>
      </c>
      <c r="G122" s="22">
        <v>0</v>
      </c>
      <c r="H122" s="22">
        <v>35808</v>
      </c>
      <c r="I122" s="22">
        <v>0</v>
      </c>
      <c r="J122" s="22">
        <v>0</v>
      </c>
      <c r="K122" s="22">
        <v>0</v>
      </c>
      <c r="L122" s="22">
        <v>1276458</v>
      </c>
      <c r="M122" s="22">
        <v>247956</v>
      </c>
      <c r="N122" s="22">
        <v>80853</v>
      </c>
      <c r="O122" s="22">
        <v>8480</v>
      </c>
      <c r="P122" s="22">
        <v>0</v>
      </c>
      <c r="Q122" s="22">
        <v>0</v>
      </c>
      <c r="R122" s="22">
        <v>0</v>
      </c>
      <c r="S122" s="22">
        <v>337289</v>
      </c>
    </row>
    <row r="123" spans="1:19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6060728</v>
      </c>
      <c r="F123" s="22">
        <v>6006974</v>
      </c>
      <c r="G123" s="22">
        <v>723745</v>
      </c>
      <c r="H123" s="22">
        <v>462684</v>
      </c>
      <c r="I123" s="22">
        <v>0</v>
      </c>
      <c r="J123" s="22">
        <v>200</v>
      </c>
      <c r="K123" s="22">
        <v>0</v>
      </c>
      <c r="L123" s="22">
        <v>13254331</v>
      </c>
      <c r="M123" s="22">
        <v>2243943</v>
      </c>
      <c r="N123" s="22">
        <v>1512476</v>
      </c>
      <c r="O123" s="22">
        <v>707526</v>
      </c>
      <c r="P123" s="22">
        <v>7081</v>
      </c>
      <c r="Q123" s="22">
        <v>0</v>
      </c>
      <c r="R123" s="22">
        <v>0</v>
      </c>
      <c r="S123" s="22">
        <v>4471026</v>
      </c>
    </row>
    <row r="124" spans="1:19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1088837</v>
      </c>
      <c r="F124" s="22">
        <v>933306</v>
      </c>
      <c r="G124" s="22">
        <v>2357</v>
      </c>
      <c r="H124" s="22">
        <v>84224</v>
      </c>
      <c r="I124" s="22">
        <v>0</v>
      </c>
      <c r="J124" s="22">
        <v>0</v>
      </c>
      <c r="K124" s="22">
        <v>0</v>
      </c>
      <c r="L124" s="22">
        <v>2108724</v>
      </c>
      <c r="M124" s="22">
        <v>265770</v>
      </c>
      <c r="N124" s="22">
        <v>163800</v>
      </c>
      <c r="O124" s="22">
        <v>73808</v>
      </c>
      <c r="P124" s="22">
        <v>277</v>
      </c>
      <c r="Q124" s="22">
        <v>0</v>
      </c>
      <c r="R124" s="22">
        <v>0</v>
      </c>
      <c r="S124" s="22">
        <v>503655</v>
      </c>
    </row>
    <row r="125" spans="1:19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1991836</v>
      </c>
      <c r="F125" s="22">
        <v>1095597</v>
      </c>
      <c r="G125" s="22">
        <v>20854</v>
      </c>
      <c r="H125" s="22">
        <v>110154</v>
      </c>
      <c r="I125" s="22">
        <v>0</v>
      </c>
      <c r="J125" s="22">
        <v>4149</v>
      </c>
      <c r="K125" s="22">
        <v>0</v>
      </c>
      <c r="L125" s="22">
        <v>3222590</v>
      </c>
      <c r="M125" s="22">
        <v>573842</v>
      </c>
      <c r="N125" s="22">
        <v>251434</v>
      </c>
      <c r="O125" s="22">
        <v>163391</v>
      </c>
      <c r="P125" s="22">
        <v>575</v>
      </c>
      <c r="Q125" s="22">
        <v>0</v>
      </c>
      <c r="R125" s="22">
        <v>0</v>
      </c>
      <c r="S125" s="22">
        <v>989242</v>
      </c>
    </row>
    <row r="126" spans="1:19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833179</v>
      </c>
      <c r="F126" s="22">
        <v>458273</v>
      </c>
      <c r="G126" s="22">
        <v>5321</v>
      </c>
      <c r="H126" s="22">
        <v>68287</v>
      </c>
      <c r="I126" s="22">
        <v>0</v>
      </c>
      <c r="J126" s="22">
        <v>3044</v>
      </c>
      <c r="K126" s="22">
        <v>0</v>
      </c>
      <c r="L126" s="22">
        <v>1368103</v>
      </c>
      <c r="M126" s="22">
        <v>145054</v>
      </c>
      <c r="N126" s="22">
        <v>100790</v>
      </c>
      <c r="O126" s="22">
        <v>30375</v>
      </c>
      <c r="P126" s="22">
        <v>0</v>
      </c>
      <c r="Q126" s="22">
        <v>0</v>
      </c>
      <c r="R126" s="22">
        <v>0</v>
      </c>
      <c r="S126" s="22">
        <v>276219</v>
      </c>
    </row>
    <row r="127" spans="1:19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2110653</v>
      </c>
      <c r="F127" s="22">
        <v>1501186</v>
      </c>
      <c r="G127" s="22">
        <v>0</v>
      </c>
      <c r="H127" s="22">
        <v>192180</v>
      </c>
      <c r="I127" s="22">
        <v>0</v>
      </c>
      <c r="J127" s="22">
        <v>2320</v>
      </c>
      <c r="K127" s="22">
        <v>23390</v>
      </c>
      <c r="L127" s="22">
        <v>3829729</v>
      </c>
      <c r="M127" s="22">
        <v>869224</v>
      </c>
      <c r="N127" s="22">
        <v>526464</v>
      </c>
      <c r="O127" s="22">
        <v>133251</v>
      </c>
      <c r="P127" s="22">
        <v>1267</v>
      </c>
      <c r="Q127" s="22">
        <v>0</v>
      </c>
      <c r="R127" s="22">
        <v>0</v>
      </c>
      <c r="S127" s="22">
        <v>1530206</v>
      </c>
    </row>
    <row r="128" spans="1:19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2030479</v>
      </c>
      <c r="F128" s="22">
        <v>2285570</v>
      </c>
      <c r="G128" s="22">
        <v>2055</v>
      </c>
      <c r="H128" s="22">
        <v>146262</v>
      </c>
      <c r="I128" s="22">
        <v>0</v>
      </c>
      <c r="J128" s="22">
        <v>0</v>
      </c>
      <c r="K128" s="22">
        <v>0</v>
      </c>
      <c r="L128" s="22">
        <v>4464366</v>
      </c>
      <c r="M128" s="22">
        <v>504733</v>
      </c>
      <c r="N128" s="22">
        <v>576444</v>
      </c>
      <c r="O128" s="22">
        <v>127164</v>
      </c>
      <c r="P128" s="22">
        <v>0</v>
      </c>
      <c r="Q128" s="22">
        <v>0</v>
      </c>
      <c r="R128" s="22">
        <v>0</v>
      </c>
      <c r="S128" s="22">
        <v>1208341</v>
      </c>
    </row>
    <row r="129" spans="1:19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2900500</v>
      </c>
      <c r="F129" s="22">
        <v>435257</v>
      </c>
      <c r="G129" s="22">
        <v>9169</v>
      </c>
      <c r="H129" s="22">
        <v>66522</v>
      </c>
      <c r="I129" s="22">
        <v>0</v>
      </c>
      <c r="J129" s="22">
        <v>4273</v>
      </c>
      <c r="K129" s="22">
        <v>0</v>
      </c>
      <c r="L129" s="22">
        <v>3415721</v>
      </c>
      <c r="M129" s="22">
        <v>901129</v>
      </c>
      <c r="N129" s="22">
        <v>118711</v>
      </c>
      <c r="O129" s="22">
        <v>34000</v>
      </c>
      <c r="P129" s="22">
        <v>0</v>
      </c>
      <c r="Q129" s="22">
        <v>0</v>
      </c>
      <c r="R129" s="22">
        <v>0</v>
      </c>
      <c r="S129" s="22">
        <v>1053840</v>
      </c>
    </row>
    <row r="130" spans="1:19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1887144</v>
      </c>
      <c r="F130" s="22">
        <v>530070</v>
      </c>
      <c r="G130" s="22">
        <v>829</v>
      </c>
      <c r="H130" s="22">
        <v>83244</v>
      </c>
      <c r="I130" s="22">
        <v>0</v>
      </c>
      <c r="J130" s="22">
        <v>0</v>
      </c>
      <c r="K130" s="22">
        <v>0</v>
      </c>
      <c r="L130" s="22">
        <v>2501287</v>
      </c>
      <c r="M130" s="22">
        <v>637802</v>
      </c>
      <c r="N130" s="22">
        <v>89149</v>
      </c>
      <c r="O130" s="22">
        <v>146395</v>
      </c>
      <c r="P130" s="22">
        <v>0</v>
      </c>
      <c r="Q130" s="22">
        <v>0</v>
      </c>
      <c r="R130" s="22">
        <v>0</v>
      </c>
      <c r="S130" s="22">
        <v>873346</v>
      </c>
    </row>
    <row r="131" spans="1:19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1901880</v>
      </c>
      <c r="F131" s="22">
        <v>782588</v>
      </c>
      <c r="G131" s="22">
        <v>48960</v>
      </c>
      <c r="H131" s="22">
        <v>114837</v>
      </c>
      <c r="I131" s="22">
        <v>0</v>
      </c>
      <c r="J131" s="22">
        <v>1011</v>
      </c>
      <c r="K131" s="22">
        <v>0</v>
      </c>
      <c r="L131" s="22">
        <v>2849276</v>
      </c>
      <c r="M131" s="22">
        <v>429952</v>
      </c>
      <c r="N131" s="22">
        <v>235065</v>
      </c>
      <c r="O131" s="22">
        <v>174078</v>
      </c>
      <c r="P131" s="22">
        <v>0</v>
      </c>
      <c r="Q131" s="22">
        <v>0</v>
      </c>
      <c r="R131" s="22">
        <v>0</v>
      </c>
      <c r="S131" s="22">
        <v>839095</v>
      </c>
    </row>
    <row r="132" spans="1:19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660341</v>
      </c>
      <c r="F132" s="22">
        <v>368368</v>
      </c>
      <c r="G132" s="22">
        <v>172</v>
      </c>
      <c r="H132" s="22">
        <v>28753</v>
      </c>
      <c r="I132" s="22">
        <v>0</v>
      </c>
      <c r="J132" s="22">
        <v>180</v>
      </c>
      <c r="K132" s="22">
        <v>0</v>
      </c>
      <c r="L132" s="22">
        <v>1057814</v>
      </c>
      <c r="M132" s="22">
        <v>174969</v>
      </c>
      <c r="N132" s="22">
        <v>112379</v>
      </c>
      <c r="O132" s="22">
        <v>17115</v>
      </c>
      <c r="P132" s="22">
        <v>0</v>
      </c>
      <c r="Q132" s="22">
        <v>0</v>
      </c>
      <c r="R132" s="22">
        <v>0</v>
      </c>
      <c r="S132" s="22">
        <v>304463</v>
      </c>
    </row>
    <row r="133" spans="1:19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1467252</v>
      </c>
      <c r="F133" s="22">
        <v>2122295</v>
      </c>
      <c r="G133" s="22">
        <v>4691</v>
      </c>
      <c r="H133" s="22">
        <v>588445</v>
      </c>
      <c r="I133" s="22">
        <v>0</v>
      </c>
      <c r="J133" s="22">
        <v>0</v>
      </c>
      <c r="K133" s="22">
        <v>2664</v>
      </c>
      <c r="L133" s="22">
        <v>4185347</v>
      </c>
      <c r="M133" s="22">
        <v>470273</v>
      </c>
      <c r="N133" s="22">
        <v>417479</v>
      </c>
      <c r="O133" s="22">
        <v>115213</v>
      </c>
      <c r="P133" s="22">
        <v>5293</v>
      </c>
      <c r="Q133" s="22">
        <v>0</v>
      </c>
      <c r="R133" s="22">
        <v>0</v>
      </c>
      <c r="S133" s="22">
        <v>1008258</v>
      </c>
    </row>
    <row r="134" spans="1:19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12916582</v>
      </c>
      <c r="F134" s="22">
        <v>1818111</v>
      </c>
      <c r="G134" s="22">
        <v>494257</v>
      </c>
      <c r="H134" s="22">
        <v>225592</v>
      </c>
      <c r="I134" s="22">
        <v>0</v>
      </c>
      <c r="J134" s="22">
        <v>2648</v>
      </c>
      <c r="K134" s="22">
        <v>0</v>
      </c>
      <c r="L134" s="22">
        <v>15457190</v>
      </c>
      <c r="M134" s="22">
        <v>5178017</v>
      </c>
      <c r="N134" s="22">
        <v>1266287</v>
      </c>
      <c r="O134" s="22">
        <v>264947</v>
      </c>
      <c r="P134" s="22">
        <v>1651</v>
      </c>
      <c r="Q134" s="22">
        <v>0</v>
      </c>
      <c r="R134" s="22">
        <v>0</v>
      </c>
      <c r="S134" s="22">
        <v>6710902</v>
      </c>
    </row>
    <row r="135" spans="1:19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6547707</v>
      </c>
      <c r="F135" s="22">
        <v>3454410</v>
      </c>
      <c r="G135" s="22">
        <v>3887</v>
      </c>
      <c r="H135" s="22">
        <v>3912046</v>
      </c>
      <c r="I135" s="22">
        <v>0</v>
      </c>
      <c r="J135" s="22">
        <v>1630</v>
      </c>
      <c r="K135" s="22">
        <v>0</v>
      </c>
      <c r="L135" s="22">
        <v>13919680</v>
      </c>
      <c r="M135" s="22">
        <v>3127513</v>
      </c>
      <c r="N135" s="22">
        <v>1506699</v>
      </c>
      <c r="O135" s="22">
        <v>1012187</v>
      </c>
      <c r="P135" s="22">
        <v>31347</v>
      </c>
      <c r="Q135" s="22">
        <v>0</v>
      </c>
      <c r="R135" s="22">
        <v>0</v>
      </c>
      <c r="S135" s="22">
        <v>5677746</v>
      </c>
    </row>
    <row r="136" spans="1:19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6102820</v>
      </c>
      <c r="F136" s="22">
        <v>2539061</v>
      </c>
      <c r="G136" s="22">
        <v>578772</v>
      </c>
      <c r="H136" s="22">
        <v>190772</v>
      </c>
      <c r="I136" s="22">
        <v>0</v>
      </c>
      <c r="J136" s="22">
        <v>0</v>
      </c>
      <c r="K136" s="22">
        <v>0</v>
      </c>
      <c r="L136" s="22">
        <v>9411425</v>
      </c>
      <c r="M136" s="22">
        <v>2086667</v>
      </c>
      <c r="N136" s="22">
        <v>954566</v>
      </c>
      <c r="O136" s="22">
        <v>0</v>
      </c>
      <c r="P136" s="22">
        <v>104448</v>
      </c>
      <c r="Q136" s="22">
        <v>34479</v>
      </c>
      <c r="R136" s="22">
        <v>0</v>
      </c>
      <c r="S136" s="22">
        <v>3180160</v>
      </c>
    </row>
    <row r="137" spans="1:19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726905</v>
      </c>
      <c r="F137" s="22">
        <v>406308</v>
      </c>
      <c r="G137" s="22">
        <v>2057</v>
      </c>
      <c r="H137" s="22">
        <v>42303</v>
      </c>
      <c r="I137" s="22">
        <v>0</v>
      </c>
      <c r="J137" s="22">
        <v>6757</v>
      </c>
      <c r="K137" s="22">
        <v>0</v>
      </c>
      <c r="L137" s="22">
        <v>1184330</v>
      </c>
      <c r="M137" s="22">
        <v>184520</v>
      </c>
      <c r="N137" s="22">
        <v>87769</v>
      </c>
      <c r="O137" s="22">
        <v>16625</v>
      </c>
      <c r="P137" s="22">
        <v>0</v>
      </c>
      <c r="Q137" s="22">
        <v>0</v>
      </c>
      <c r="R137" s="22">
        <v>0</v>
      </c>
      <c r="S137" s="22">
        <v>288914</v>
      </c>
    </row>
    <row r="138" spans="1:19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1607218</v>
      </c>
      <c r="F138" s="22">
        <v>381050</v>
      </c>
      <c r="G138" s="22">
        <v>3277</v>
      </c>
      <c r="H138" s="22">
        <v>62485</v>
      </c>
      <c r="I138" s="22">
        <v>0</v>
      </c>
      <c r="J138" s="22">
        <v>2371</v>
      </c>
      <c r="K138" s="22">
        <v>51486</v>
      </c>
      <c r="L138" s="22">
        <v>2107887</v>
      </c>
      <c r="M138" s="22">
        <v>348707</v>
      </c>
      <c r="N138" s="22">
        <v>104466</v>
      </c>
      <c r="O138" s="22">
        <v>99009</v>
      </c>
      <c r="P138" s="22">
        <v>0</v>
      </c>
      <c r="Q138" s="22">
        <v>0</v>
      </c>
      <c r="R138" s="22">
        <v>0</v>
      </c>
      <c r="S138" s="22">
        <v>552182</v>
      </c>
    </row>
    <row r="139" spans="1:19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1039534</v>
      </c>
      <c r="F139" s="22">
        <v>134096</v>
      </c>
      <c r="G139" s="22">
        <v>2274</v>
      </c>
      <c r="H139" s="22">
        <v>37349</v>
      </c>
      <c r="I139" s="22">
        <v>0</v>
      </c>
      <c r="J139" s="22">
        <v>1545</v>
      </c>
      <c r="K139" s="22">
        <v>0</v>
      </c>
      <c r="L139" s="22">
        <v>1214798</v>
      </c>
      <c r="M139" s="22">
        <v>316271</v>
      </c>
      <c r="N139" s="22">
        <v>32996</v>
      </c>
      <c r="O139" s="22">
        <v>11724</v>
      </c>
      <c r="P139" s="22">
        <v>0</v>
      </c>
      <c r="Q139" s="22">
        <v>0</v>
      </c>
      <c r="R139" s="22">
        <v>0</v>
      </c>
      <c r="S139" s="22">
        <v>360991</v>
      </c>
    </row>
    <row r="140" spans="1:19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2158897</v>
      </c>
      <c r="F140" s="22">
        <v>224186</v>
      </c>
      <c r="G140" s="22">
        <v>24122</v>
      </c>
      <c r="H140" s="22">
        <v>97955</v>
      </c>
      <c r="I140" s="22">
        <v>0</v>
      </c>
      <c r="J140" s="22">
        <v>0</v>
      </c>
      <c r="K140" s="22">
        <v>0</v>
      </c>
      <c r="L140" s="22">
        <v>2505160</v>
      </c>
      <c r="M140" s="22">
        <v>638897</v>
      </c>
      <c r="N140" s="22">
        <v>62836</v>
      </c>
      <c r="O140" s="22">
        <v>51080</v>
      </c>
      <c r="P140" s="22">
        <v>0</v>
      </c>
      <c r="Q140" s="22">
        <v>0</v>
      </c>
      <c r="R140" s="22">
        <v>0</v>
      </c>
      <c r="S140" s="22">
        <v>752813</v>
      </c>
    </row>
    <row r="141" spans="1:19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1094595</v>
      </c>
      <c r="F141" s="22">
        <v>423090</v>
      </c>
      <c r="G141" s="22">
        <v>0</v>
      </c>
      <c r="H141" s="22">
        <v>39258</v>
      </c>
      <c r="I141" s="22">
        <v>0</v>
      </c>
      <c r="J141" s="22">
        <v>0</v>
      </c>
      <c r="K141" s="22">
        <v>0</v>
      </c>
      <c r="L141" s="22">
        <v>1556943</v>
      </c>
      <c r="M141" s="22">
        <v>224112</v>
      </c>
      <c r="N141" s="22">
        <v>108383</v>
      </c>
      <c r="O141" s="22">
        <v>65615</v>
      </c>
      <c r="P141" s="22">
        <v>0</v>
      </c>
      <c r="Q141" s="22">
        <v>0</v>
      </c>
      <c r="R141" s="22">
        <v>0</v>
      </c>
      <c r="S141" s="22">
        <v>398110</v>
      </c>
    </row>
    <row r="142" spans="1:19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1005878</v>
      </c>
      <c r="F142" s="22">
        <v>624539</v>
      </c>
      <c r="G142" s="22">
        <v>760</v>
      </c>
      <c r="H142" s="22">
        <v>65562</v>
      </c>
      <c r="I142" s="22">
        <v>0</v>
      </c>
      <c r="J142" s="22">
        <v>0</v>
      </c>
      <c r="K142" s="22">
        <v>0</v>
      </c>
      <c r="L142" s="22">
        <v>1696739</v>
      </c>
      <c r="M142" s="22">
        <v>198046</v>
      </c>
      <c r="N142" s="22">
        <v>102394</v>
      </c>
      <c r="O142" s="22">
        <v>26328</v>
      </c>
      <c r="P142" s="22">
        <v>0</v>
      </c>
      <c r="Q142" s="22">
        <v>0</v>
      </c>
      <c r="R142" s="22">
        <v>0</v>
      </c>
      <c r="S142" s="22">
        <v>326768</v>
      </c>
    </row>
    <row r="143" spans="1:19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599278</v>
      </c>
      <c r="F143" s="22">
        <v>259946</v>
      </c>
      <c r="G143" s="22">
        <v>1901</v>
      </c>
      <c r="H143" s="22">
        <v>37781</v>
      </c>
      <c r="I143" s="22">
        <v>1</v>
      </c>
      <c r="J143" s="22">
        <v>1</v>
      </c>
      <c r="K143" s="22">
        <v>0</v>
      </c>
      <c r="L143" s="22">
        <v>898908</v>
      </c>
      <c r="M143" s="22">
        <v>74276</v>
      </c>
      <c r="N143" s="22">
        <v>35661</v>
      </c>
      <c r="O143" s="22">
        <v>14786</v>
      </c>
      <c r="P143" s="22">
        <v>125</v>
      </c>
      <c r="Q143" s="22">
        <v>0</v>
      </c>
      <c r="R143" s="22">
        <v>0</v>
      </c>
      <c r="S143" s="22">
        <v>124848</v>
      </c>
    </row>
    <row r="144" spans="1:19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648831</v>
      </c>
      <c r="F144" s="22">
        <v>121383</v>
      </c>
      <c r="G144" s="22">
        <v>0</v>
      </c>
      <c r="H144" s="22">
        <v>165958</v>
      </c>
      <c r="I144" s="22">
        <v>0</v>
      </c>
      <c r="J144" s="22">
        <v>0</v>
      </c>
      <c r="K144" s="22">
        <v>11583</v>
      </c>
      <c r="L144" s="22">
        <v>947755</v>
      </c>
      <c r="M144" s="22">
        <v>163614</v>
      </c>
      <c r="N144" s="22">
        <v>42209</v>
      </c>
      <c r="O144" s="22">
        <v>20795</v>
      </c>
      <c r="P144" s="22">
        <v>0</v>
      </c>
      <c r="Q144" s="22">
        <v>0</v>
      </c>
      <c r="R144" s="22">
        <v>0</v>
      </c>
      <c r="S144" s="22">
        <v>226618</v>
      </c>
    </row>
    <row r="145" spans="1:19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1628686</v>
      </c>
      <c r="F145" s="22">
        <v>517499</v>
      </c>
      <c r="G145" s="22">
        <v>1761</v>
      </c>
      <c r="H145" s="22">
        <v>52870</v>
      </c>
      <c r="I145" s="22">
        <v>0</v>
      </c>
      <c r="J145" s="22">
        <v>0</v>
      </c>
      <c r="K145" s="22">
        <v>0</v>
      </c>
      <c r="L145" s="22">
        <v>2200816</v>
      </c>
      <c r="M145" s="22">
        <v>515037</v>
      </c>
      <c r="N145" s="22">
        <v>129355</v>
      </c>
      <c r="O145" s="22">
        <v>49133</v>
      </c>
      <c r="P145" s="22">
        <v>0</v>
      </c>
      <c r="Q145" s="22">
        <v>0</v>
      </c>
      <c r="R145" s="22">
        <v>0</v>
      </c>
      <c r="S145" s="22">
        <v>693525</v>
      </c>
    </row>
    <row r="146" spans="1:19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10764604</v>
      </c>
      <c r="F146" s="22">
        <v>2074378</v>
      </c>
      <c r="G146" s="22">
        <v>6251</v>
      </c>
      <c r="H146" s="22">
        <v>161364</v>
      </c>
      <c r="I146" s="22">
        <v>0</v>
      </c>
      <c r="J146" s="22">
        <v>8912</v>
      </c>
      <c r="K146" s="22">
        <v>0</v>
      </c>
      <c r="L146" s="22">
        <v>13015509</v>
      </c>
      <c r="M146" s="22">
        <v>3097155</v>
      </c>
      <c r="N146" s="22">
        <v>694329</v>
      </c>
      <c r="O146" s="22">
        <v>123657</v>
      </c>
      <c r="P146" s="22">
        <v>1082</v>
      </c>
      <c r="Q146" s="22">
        <v>0</v>
      </c>
      <c r="R146" s="22">
        <v>0</v>
      </c>
      <c r="S146" s="22">
        <v>3916223</v>
      </c>
    </row>
    <row r="147" spans="1:19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828361</v>
      </c>
      <c r="F147" s="22">
        <v>137494</v>
      </c>
      <c r="G147" s="22">
        <v>16207</v>
      </c>
      <c r="H147" s="22">
        <v>22035</v>
      </c>
      <c r="I147" s="22">
        <v>0</v>
      </c>
      <c r="J147" s="22">
        <v>645</v>
      </c>
      <c r="K147" s="22">
        <v>0</v>
      </c>
      <c r="L147" s="22">
        <v>1004742</v>
      </c>
      <c r="M147" s="22">
        <v>217819</v>
      </c>
      <c r="N147" s="22">
        <v>52965</v>
      </c>
      <c r="O147" s="22">
        <v>59430</v>
      </c>
      <c r="P147" s="22">
        <v>0</v>
      </c>
      <c r="Q147" s="22">
        <v>0</v>
      </c>
      <c r="R147" s="22">
        <v>0</v>
      </c>
      <c r="S147" s="22">
        <v>330214</v>
      </c>
    </row>
    <row r="148" spans="1:19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2346962</v>
      </c>
      <c r="F148" s="22">
        <v>662133</v>
      </c>
      <c r="G148" s="22">
        <v>58903</v>
      </c>
      <c r="H148" s="22">
        <v>53728</v>
      </c>
      <c r="I148" s="22">
        <v>0</v>
      </c>
      <c r="J148" s="22">
        <v>240</v>
      </c>
      <c r="K148" s="22">
        <v>0</v>
      </c>
      <c r="L148" s="22">
        <v>3121966</v>
      </c>
      <c r="M148" s="22">
        <v>691063</v>
      </c>
      <c r="N148" s="22">
        <v>227551</v>
      </c>
      <c r="O148" s="22">
        <v>127352</v>
      </c>
      <c r="P148" s="22">
        <v>0</v>
      </c>
      <c r="Q148" s="22">
        <v>132457</v>
      </c>
      <c r="R148" s="22">
        <v>0</v>
      </c>
      <c r="S148" s="22">
        <v>1178423</v>
      </c>
    </row>
    <row r="149" spans="1:19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405488</v>
      </c>
      <c r="F149" s="22">
        <v>222715</v>
      </c>
      <c r="G149" s="22">
        <v>23629</v>
      </c>
      <c r="H149" s="22">
        <v>199</v>
      </c>
      <c r="I149" s="22">
        <v>0</v>
      </c>
      <c r="J149" s="22">
        <v>180</v>
      </c>
      <c r="K149" s="22">
        <v>0</v>
      </c>
      <c r="L149" s="22">
        <v>652211</v>
      </c>
      <c r="M149" s="22">
        <v>345476</v>
      </c>
      <c r="N149" s="22">
        <v>148062</v>
      </c>
      <c r="O149" s="22">
        <v>27322</v>
      </c>
      <c r="P149" s="22">
        <v>0</v>
      </c>
      <c r="Q149" s="22">
        <v>0</v>
      </c>
      <c r="R149" s="22">
        <v>0</v>
      </c>
      <c r="S149" s="22">
        <v>520860</v>
      </c>
    </row>
    <row r="150" spans="1:19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29362302</v>
      </c>
      <c r="F150" s="22">
        <v>6840971</v>
      </c>
      <c r="G150" s="22">
        <v>0</v>
      </c>
      <c r="H150" s="22">
        <v>283736</v>
      </c>
      <c r="I150" s="22">
        <v>0</v>
      </c>
      <c r="J150" s="22">
        <v>3746</v>
      </c>
      <c r="K150" s="22">
        <v>0</v>
      </c>
      <c r="L150" s="22">
        <v>36490755</v>
      </c>
      <c r="M150" s="22">
        <v>15093555</v>
      </c>
      <c r="N150" s="22">
        <v>1722021</v>
      </c>
      <c r="O150" s="22">
        <v>671089</v>
      </c>
      <c r="P150" s="22">
        <v>2858</v>
      </c>
      <c r="Q150" s="22">
        <v>0</v>
      </c>
      <c r="R150" s="22">
        <v>0</v>
      </c>
      <c r="S150" s="22">
        <v>17489523</v>
      </c>
    </row>
    <row r="151" spans="1:19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8005235</v>
      </c>
      <c r="F151" s="22">
        <v>2840411</v>
      </c>
      <c r="G151" s="22">
        <v>87528</v>
      </c>
      <c r="H151" s="22">
        <v>138191</v>
      </c>
      <c r="I151" s="22">
        <v>0</v>
      </c>
      <c r="J151" s="22">
        <v>4201</v>
      </c>
      <c r="K151" s="22">
        <v>0</v>
      </c>
      <c r="L151" s="22">
        <v>11075566</v>
      </c>
      <c r="M151" s="22">
        <v>3184859</v>
      </c>
      <c r="N151" s="22">
        <v>1465506</v>
      </c>
      <c r="O151" s="22">
        <v>656275</v>
      </c>
      <c r="P151" s="22">
        <v>1370</v>
      </c>
      <c r="Q151" s="22">
        <v>0</v>
      </c>
      <c r="R151" s="22">
        <v>0</v>
      </c>
      <c r="S151" s="22">
        <v>5308010</v>
      </c>
    </row>
    <row r="152" spans="1:19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711046</v>
      </c>
      <c r="F152" s="22">
        <v>675630</v>
      </c>
      <c r="G152" s="22">
        <v>9350</v>
      </c>
      <c r="H152" s="22">
        <v>58883</v>
      </c>
      <c r="I152" s="22">
        <v>0</v>
      </c>
      <c r="J152" s="22">
        <v>679</v>
      </c>
      <c r="K152" s="22">
        <v>0</v>
      </c>
      <c r="L152" s="22">
        <v>1455588</v>
      </c>
      <c r="M152" s="22">
        <v>216104</v>
      </c>
      <c r="N152" s="22">
        <v>140242</v>
      </c>
      <c r="O152" s="22">
        <v>30839</v>
      </c>
      <c r="P152" s="22">
        <v>0</v>
      </c>
      <c r="Q152" s="22">
        <v>0</v>
      </c>
      <c r="R152" s="22">
        <v>0</v>
      </c>
      <c r="S152" s="22">
        <v>387185</v>
      </c>
    </row>
    <row r="153" spans="1:19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1119916</v>
      </c>
      <c r="F153" s="22">
        <v>389541</v>
      </c>
      <c r="G153" s="22">
        <v>1181</v>
      </c>
      <c r="H153" s="22">
        <v>196</v>
      </c>
      <c r="I153" s="22">
        <v>0</v>
      </c>
      <c r="J153" s="22">
        <v>8268</v>
      </c>
      <c r="K153" s="22">
        <v>0</v>
      </c>
      <c r="L153" s="22">
        <v>1519102</v>
      </c>
      <c r="M153" s="22">
        <v>180946</v>
      </c>
      <c r="N153" s="22">
        <v>81591</v>
      </c>
      <c r="O153" s="22">
        <v>65237</v>
      </c>
      <c r="P153" s="22">
        <v>196</v>
      </c>
      <c r="Q153" s="22">
        <v>0</v>
      </c>
      <c r="R153" s="22">
        <v>0</v>
      </c>
      <c r="S153" s="22">
        <v>327970</v>
      </c>
    </row>
    <row r="154" spans="1:19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7106344</v>
      </c>
      <c r="F154" s="22">
        <v>4914883</v>
      </c>
      <c r="G154" s="22">
        <v>6329</v>
      </c>
      <c r="H154" s="22">
        <v>383029</v>
      </c>
      <c r="I154" s="22">
        <v>0</v>
      </c>
      <c r="J154" s="22">
        <v>855</v>
      </c>
      <c r="K154" s="22">
        <v>0</v>
      </c>
      <c r="L154" s="22">
        <v>12411440</v>
      </c>
      <c r="M154" s="22">
        <v>1662202</v>
      </c>
      <c r="N154" s="22">
        <v>1006006</v>
      </c>
      <c r="O154" s="22">
        <v>515185</v>
      </c>
      <c r="P154" s="22">
        <v>1410</v>
      </c>
      <c r="Q154" s="22">
        <v>0</v>
      </c>
      <c r="R154" s="22">
        <v>0</v>
      </c>
      <c r="S154" s="22">
        <v>3184803</v>
      </c>
    </row>
    <row r="155" spans="1:19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3190503</v>
      </c>
      <c r="F155" s="22">
        <v>547414</v>
      </c>
      <c r="G155" s="22">
        <v>35368</v>
      </c>
      <c r="H155" s="22">
        <v>94432</v>
      </c>
      <c r="I155" s="22">
        <v>0</v>
      </c>
      <c r="J155" s="22">
        <v>8600</v>
      </c>
      <c r="K155" s="22">
        <v>1499201</v>
      </c>
      <c r="L155" s="22">
        <v>5375518</v>
      </c>
      <c r="M155" s="22">
        <v>1224776</v>
      </c>
      <c r="N155" s="22">
        <v>122835</v>
      </c>
      <c r="O155" s="22">
        <v>12800</v>
      </c>
      <c r="P155" s="22">
        <v>0</v>
      </c>
      <c r="Q155" s="22">
        <v>0</v>
      </c>
      <c r="R155" s="22">
        <v>0</v>
      </c>
      <c r="S155" s="22">
        <v>1360411</v>
      </c>
    </row>
    <row r="156" spans="1:19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1340842</v>
      </c>
      <c r="F156" s="22">
        <v>371733</v>
      </c>
      <c r="G156" s="22">
        <v>15814</v>
      </c>
      <c r="H156" s="22">
        <v>23281</v>
      </c>
      <c r="I156" s="22">
        <v>0</v>
      </c>
      <c r="J156" s="22">
        <v>653</v>
      </c>
      <c r="K156" s="22">
        <v>0</v>
      </c>
      <c r="L156" s="22">
        <v>1752323</v>
      </c>
      <c r="M156" s="22">
        <v>472143</v>
      </c>
      <c r="N156" s="22">
        <v>151248</v>
      </c>
      <c r="O156" s="22">
        <v>33915</v>
      </c>
      <c r="P156" s="22">
        <v>0</v>
      </c>
      <c r="Q156" s="22">
        <v>15440</v>
      </c>
      <c r="R156" s="22">
        <v>0</v>
      </c>
      <c r="S156" s="22">
        <v>672746</v>
      </c>
    </row>
    <row r="157" spans="1:19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3637778</v>
      </c>
      <c r="F157" s="22">
        <v>1478250</v>
      </c>
      <c r="G157" s="22">
        <v>1500</v>
      </c>
      <c r="H157" s="22">
        <v>116717</v>
      </c>
      <c r="I157" s="22">
        <v>0</v>
      </c>
      <c r="J157" s="22">
        <v>0</v>
      </c>
      <c r="K157" s="22">
        <v>0</v>
      </c>
      <c r="L157" s="22">
        <v>5234245</v>
      </c>
      <c r="M157" s="22">
        <v>1148853</v>
      </c>
      <c r="N157" s="22">
        <v>294102</v>
      </c>
      <c r="O157" s="22">
        <v>172571</v>
      </c>
      <c r="P157" s="22">
        <v>0</v>
      </c>
      <c r="Q157" s="22">
        <v>0</v>
      </c>
      <c r="R157" s="22">
        <v>0</v>
      </c>
      <c r="S157" s="22">
        <v>1615526</v>
      </c>
    </row>
    <row r="158" spans="1:19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6253860</v>
      </c>
      <c r="F158" s="22">
        <v>2061741</v>
      </c>
      <c r="G158" s="22">
        <v>0</v>
      </c>
      <c r="H158" s="22">
        <v>175755</v>
      </c>
      <c r="I158" s="22">
        <v>0</v>
      </c>
      <c r="J158" s="22">
        <v>5098</v>
      </c>
      <c r="K158" s="22">
        <v>0</v>
      </c>
      <c r="L158" s="22">
        <v>8496454</v>
      </c>
      <c r="M158" s="22">
        <v>1776801</v>
      </c>
      <c r="N158" s="22">
        <v>725492</v>
      </c>
      <c r="O158" s="22">
        <v>84150</v>
      </c>
      <c r="P158" s="22">
        <v>0</v>
      </c>
      <c r="Q158" s="22">
        <v>0</v>
      </c>
      <c r="R158" s="22">
        <v>0</v>
      </c>
      <c r="S158" s="22">
        <v>2586443</v>
      </c>
    </row>
    <row r="159" spans="1:19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1607504</v>
      </c>
      <c r="F159" s="22">
        <v>1177480</v>
      </c>
      <c r="G159" s="22">
        <v>349</v>
      </c>
      <c r="H159" s="22">
        <v>101367</v>
      </c>
      <c r="I159" s="22">
        <v>0</v>
      </c>
      <c r="J159" s="22">
        <v>816</v>
      </c>
      <c r="K159" s="22">
        <v>0</v>
      </c>
      <c r="L159" s="22">
        <v>2887516</v>
      </c>
      <c r="M159" s="22">
        <v>364151</v>
      </c>
      <c r="N159" s="22">
        <v>246407</v>
      </c>
      <c r="O159" s="22">
        <v>40139</v>
      </c>
      <c r="P159" s="22">
        <v>0</v>
      </c>
      <c r="Q159" s="22">
        <v>0</v>
      </c>
      <c r="R159" s="22">
        <v>0</v>
      </c>
      <c r="S159" s="22">
        <v>650697</v>
      </c>
    </row>
    <row r="160" spans="1:19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264811</v>
      </c>
      <c r="F160" s="22">
        <v>177870</v>
      </c>
      <c r="G160" s="22">
        <v>0</v>
      </c>
      <c r="H160" s="22">
        <v>26254</v>
      </c>
      <c r="I160" s="22">
        <v>0</v>
      </c>
      <c r="J160" s="22">
        <v>0</v>
      </c>
      <c r="K160" s="22">
        <v>0</v>
      </c>
      <c r="L160" s="22">
        <v>468935</v>
      </c>
      <c r="M160" s="22">
        <v>40982</v>
      </c>
      <c r="N160" s="22">
        <v>49354</v>
      </c>
      <c r="O160" s="22">
        <v>6006</v>
      </c>
      <c r="P160" s="22">
        <v>0</v>
      </c>
      <c r="Q160" s="22">
        <v>0</v>
      </c>
      <c r="R160" s="22">
        <v>0</v>
      </c>
      <c r="S160" s="22">
        <v>96342</v>
      </c>
    </row>
    <row r="161" spans="1:19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3502939</v>
      </c>
      <c r="F161" s="22">
        <v>300986</v>
      </c>
      <c r="G161" s="22">
        <v>876</v>
      </c>
      <c r="H161" s="22">
        <v>64977</v>
      </c>
      <c r="I161" s="22">
        <v>0</v>
      </c>
      <c r="J161" s="22">
        <v>0</v>
      </c>
      <c r="K161" s="22">
        <v>0</v>
      </c>
      <c r="L161" s="22">
        <v>3869778</v>
      </c>
      <c r="M161" s="22">
        <v>982980</v>
      </c>
      <c r="N161" s="22">
        <v>107099</v>
      </c>
      <c r="O161" s="22">
        <v>115310</v>
      </c>
      <c r="P161" s="22">
        <v>0</v>
      </c>
      <c r="Q161" s="22">
        <v>0</v>
      </c>
      <c r="R161" s="22">
        <v>0</v>
      </c>
      <c r="S161" s="22">
        <v>1205389</v>
      </c>
    </row>
    <row r="162" spans="1:19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3329469</v>
      </c>
      <c r="F162" s="22">
        <v>2881969</v>
      </c>
      <c r="G162" s="22">
        <v>123311</v>
      </c>
      <c r="H162" s="22">
        <v>965</v>
      </c>
      <c r="I162" s="22">
        <v>0</v>
      </c>
      <c r="J162" s="22">
        <v>235593</v>
      </c>
      <c r="K162" s="22">
        <v>0</v>
      </c>
      <c r="L162" s="22">
        <v>6571307</v>
      </c>
      <c r="M162" s="22">
        <v>1483962</v>
      </c>
      <c r="N162" s="22">
        <v>712012</v>
      </c>
      <c r="O162" s="22">
        <v>101126</v>
      </c>
      <c r="P162" s="22">
        <v>145454</v>
      </c>
      <c r="Q162" s="22">
        <v>0</v>
      </c>
      <c r="R162" s="22">
        <v>0</v>
      </c>
      <c r="S162" s="22">
        <v>2442554</v>
      </c>
    </row>
    <row r="163" spans="1:19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2414063</v>
      </c>
      <c r="F163" s="22">
        <v>838884</v>
      </c>
      <c r="G163" s="22">
        <v>1790</v>
      </c>
      <c r="H163" s="22">
        <v>132343</v>
      </c>
      <c r="I163" s="22">
        <v>0</v>
      </c>
      <c r="J163" s="22">
        <v>17655</v>
      </c>
      <c r="K163" s="22">
        <v>0</v>
      </c>
      <c r="L163" s="22">
        <v>3404735</v>
      </c>
      <c r="M163" s="22">
        <v>533343</v>
      </c>
      <c r="N163" s="22">
        <v>340092</v>
      </c>
      <c r="O163" s="22">
        <v>28190</v>
      </c>
      <c r="P163" s="22">
        <v>2475</v>
      </c>
      <c r="Q163" s="22">
        <v>0</v>
      </c>
      <c r="R163" s="22">
        <v>0</v>
      </c>
      <c r="S163" s="22">
        <v>904100</v>
      </c>
    </row>
    <row r="164" spans="1:19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1753704</v>
      </c>
      <c r="F164" s="22">
        <v>1131202</v>
      </c>
      <c r="G164" s="22">
        <v>16090</v>
      </c>
      <c r="H164" s="22">
        <v>73610</v>
      </c>
      <c r="I164" s="22">
        <v>0</v>
      </c>
      <c r="J164" s="22">
        <v>3285</v>
      </c>
      <c r="K164" s="22">
        <v>0</v>
      </c>
      <c r="L164" s="22">
        <v>2977891</v>
      </c>
      <c r="M164" s="22">
        <v>613977</v>
      </c>
      <c r="N164" s="22">
        <v>309420</v>
      </c>
      <c r="O164" s="22">
        <v>30600</v>
      </c>
      <c r="P164" s="22">
        <v>0</v>
      </c>
      <c r="Q164" s="22">
        <v>0</v>
      </c>
      <c r="R164" s="22">
        <v>0</v>
      </c>
      <c r="S164" s="22">
        <v>953997</v>
      </c>
    </row>
    <row r="165" spans="1:19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6409994</v>
      </c>
      <c r="F165" s="22">
        <v>3147642</v>
      </c>
      <c r="G165" s="22">
        <v>3324</v>
      </c>
      <c r="H165" s="22">
        <v>182974</v>
      </c>
      <c r="I165" s="22">
        <v>0</v>
      </c>
      <c r="J165" s="22">
        <v>5182</v>
      </c>
      <c r="K165" s="22">
        <v>0</v>
      </c>
      <c r="L165" s="22">
        <v>9749116</v>
      </c>
      <c r="M165" s="22">
        <v>1805281</v>
      </c>
      <c r="N165" s="22">
        <v>1067736</v>
      </c>
      <c r="O165" s="22">
        <v>155570</v>
      </c>
      <c r="P165" s="22">
        <v>1003</v>
      </c>
      <c r="Q165" s="22">
        <v>0</v>
      </c>
      <c r="R165" s="22">
        <v>0</v>
      </c>
      <c r="S165" s="22">
        <v>3029590</v>
      </c>
    </row>
    <row r="166" spans="1:19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673685</v>
      </c>
      <c r="F166" s="22">
        <v>206526</v>
      </c>
      <c r="G166" s="22">
        <v>0</v>
      </c>
      <c r="H166" s="22">
        <v>23129</v>
      </c>
      <c r="I166" s="22">
        <v>0</v>
      </c>
      <c r="J166" s="22">
        <v>2148</v>
      </c>
      <c r="K166" s="22">
        <v>0</v>
      </c>
      <c r="L166" s="22">
        <v>905488</v>
      </c>
      <c r="M166" s="22">
        <v>183204</v>
      </c>
      <c r="N166" s="22">
        <v>69687</v>
      </c>
      <c r="O166" s="22">
        <v>15680</v>
      </c>
      <c r="P166" s="22">
        <v>0</v>
      </c>
      <c r="Q166" s="22">
        <v>0</v>
      </c>
      <c r="R166" s="22">
        <v>0</v>
      </c>
      <c r="S166" s="22">
        <v>268571</v>
      </c>
    </row>
    <row r="167" spans="1:19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2130978</v>
      </c>
      <c r="F167" s="22">
        <v>755247</v>
      </c>
      <c r="G167" s="22">
        <v>13511</v>
      </c>
      <c r="H167" s="22">
        <v>147791</v>
      </c>
      <c r="I167" s="22">
        <v>2710</v>
      </c>
      <c r="J167" s="22">
        <v>3026</v>
      </c>
      <c r="K167" s="22">
        <v>0</v>
      </c>
      <c r="L167" s="22">
        <v>3053263</v>
      </c>
      <c r="M167" s="22">
        <v>656031</v>
      </c>
      <c r="N167" s="22">
        <v>217960</v>
      </c>
      <c r="O167" s="22">
        <v>30446</v>
      </c>
      <c r="P167" s="22">
        <v>0</v>
      </c>
      <c r="Q167" s="22">
        <v>0</v>
      </c>
      <c r="R167" s="22">
        <v>0</v>
      </c>
      <c r="S167" s="22">
        <v>904437</v>
      </c>
    </row>
    <row r="168" spans="1:19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6257767</v>
      </c>
      <c r="F168" s="22">
        <v>3645814</v>
      </c>
      <c r="G168" s="22">
        <v>1</v>
      </c>
      <c r="H168" s="22">
        <v>182712</v>
      </c>
      <c r="I168" s="22">
        <v>0</v>
      </c>
      <c r="J168" s="22">
        <v>0</v>
      </c>
      <c r="K168" s="22">
        <v>0</v>
      </c>
      <c r="L168" s="22">
        <v>10086294</v>
      </c>
      <c r="M168" s="22">
        <v>1633778</v>
      </c>
      <c r="N168" s="22">
        <v>949736</v>
      </c>
      <c r="O168" s="22">
        <v>278998</v>
      </c>
      <c r="P168" s="22">
        <v>0</v>
      </c>
      <c r="Q168" s="22">
        <v>0</v>
      </c>
      <c r="R168" s="22">
        <v>0</v>
      </c>
      <c r="S168" s="22">
        <v>2862512</v>
      </c>
    </row>
    <row r="169" spans="1:19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741631</v>
      </c>
      <c r="F169" s="22">
        <v>323204</v>
      </c>
      <c r="G169" s="22">
        <v>592</v>
      </c>
      <c r="H169" s="22">
        <v>54912</v>
      </c>
      <c r="I169" s="22">
        <v>0</v>
      </c>
      <c r="J169" s="22">
        <v>2343</v>
      </c>
      <c r="K169" s="22">
        <v>0</v>
      </c>
      <c r="L169" s="22">
        <v>1122682</v>
      </c>
      <c r="M169" s="22">
        <v>196504</v>
      </c>
      <c r="N169" s="22">
        <v>75280</v>
      </c>
      <c r="O169" s="22">
        <v>70137</v>
      </c>
      <c r="P169" s="22">
        <v>0</v>
      </c>
      <c r="Q169" s="22">
        <v>0</v>
      </c>
      <c r="R169" s="22">
        <v>0</v>
      </c>
      <c r="S169" s="22">
        <v>341921</v>
      </c>
    </row>
    <row r="170" spans="1:19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825487</v>
      </c>
      <c r="F170" s="22">
        <v>229543</v>
      </c>
      <c r="G170" s="22">
        <v>213</v>
      </c>
      <c r="H170" s="22">
        <v>52159</v>
      </c>
      <c r="I170" s="22">
        <v>0</v>
      </c>
      <c r="J170" s="22">
        <v>737</v>
      </c>
      <c r="K170" s="22">
        <v>0</v>
      </c>
      <c r="L170" s="22">
        <v>1108139</v>
      </c>
      <c r="M170" s="22">
        <v>166509</v>
      </c>
      <c r="N170" s="22">
        <v>75364</v>
      </c>
      <c r="O170" s="22">
        <v>8136</v>
      </c>
      <c r="P170" s="22">
        <v>0</v>
      </c>
      <c r="Q170" s="22">
        <v>0</v>
      </c>
      <c r="R170" s="22">
        <v>0</v>
      </c>
      <c r="S170" s="22">
        <v>250009</v>
      </c>
    </row>
    <row r="171" spans="1:19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4850269</v>
      </c>
      <c r="F171" s="22">
        <v>3369789</v>
      </c>
      <c r="G171" s="22">
        <v>11299</v>
      </c>
      <c r="H171" s="22">
        <v>202283</v>
      </c>
      <c r="I171" s="22">
        <v>0</v>
      </c>
      <c r="J171" s="22">
        <v>886</v>
      </c>
      <c r="K171" s="22">
        <v>1039</v>
      </c>
      <c r="L171" s="22">
        <v>8435565</v>
      </c>
      <c r="M171" s="22">
        <v>1260534</v>
      </c>
      <c r="N171" s="22">
        <v>628690</v>
      </c>
      <c r="O171" s="22">
        <v>329897</v>
      </c>
      <c r="P171" s="22">
        <v>0</v>
      </c>
      <c r="Q171" s="22">
        <v>0</v>
      </c>
      <c r="R171" s="22">
        <v>0</v>
      </c>
      <c r="S171" s="22">
        <v>2219121</v>
      </c>
    </row>
    <row r="172" spans="1:19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421074</v>
      </c>
      <c r="F172" s="22">
        <v>89080</v>
      </c>
      <c r="G172" s="22">
        <v>12818</v>
      </c>
      <c r="H172" s="22">
        <v>7039</v>
      </c>
      <c r="I172" s="22">
        <v>0</v>
      </c>
      <c r="J172" s="22">
        <v>0</v>
      </c>
      <c r="K172" s="22">
        <v>0</v>
      </c>
      <c r="L172" s="22">
        <v>530011</v>
      </c>
      <c r="M172" s="22">
        <v>139784</v>
      </c>
      <c r="N172" s="22">
        <v>46327</v>
      </c>
      <c r="O172" s="22">
        <v>26064</v>
      </c>
      <c r="P172" s="22">
        <v>0</v>
      </c>
      <c r="Q172" s="22">
        <v>0</v>
      </c>
      <c r="R172" s="22">
        <v>0</v>
      </c>
      <c r="S172" s="22">
        <v>212175</v>
      </c>
    </row>
    <row r="173" spans="1:19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4189123</v>
      </c>
      <c r="F173" s="22">
        <v>2302001</v>
      </c>
      <c r="G173" s="22">
        <v>0</v>
      </c>
      <c r="H173" s="22">
        <v>135395</v>
      </c>
      <c r="I173" s="22">
        <v>0</v>
      </c>
      <c r="J173" s="22">
        <v>5364</v>
      </c>
      <c r="K173" s="22">
        <v>0</v>
      </c>
      <c r="L173" s="22">
        <v>6631883</v>
      </c>
      <c r="M173" s="22">
        <v>1456021</v>
      </c>
      <c r="N173" s="22">
        <v>903555</v>
      </c>
      <c r="O173" s="22">
        <v>371968</v>
      </c>
      <c r="P173" s="22">
        <v>921</v>
      </c>
      <c r="Q173" s="22">
        <v>0</v>
      </c>
      <c r="R173" s="22">
        <v>0</v>
      </c>
      <c r="S173" s="22">
        <v>2732465</v>
      </c>
    </row>
    <row r="174" spans="1:19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16955111</v>
      </c>
      <c r="F174" s="22">
        <v>4633008</v>
      </c>
      <c r="G174" s="22">
        <v>6637</v>
      </c>
      <c r="H174" s="22">
        <v>294165</v>
      </c>
      <c r="I174" s="22">
        <v>0</v>
      </c>
      <c r="J174" s="22">
        <v>83013</v>
      </c>
      <c r="K174" s="22">
        <v>0</v>
      </c>
      <c r="L174" s="22">
        <v>21971934</v>
      </c>
      <c r="M174" s="22">
        <v>6395767</v>
      </c>
      <c r="N174" s="22">
        <v>1940532</v>
      </c>
      <c r="O174" s="22">
        <v>292536</v>
      </c>
      <c r="P174" s="22">
        <v>2522</v>
      </c>
      <c r="Q174" s="22">
        <v>0</v>
      </c>
      <c r="R174" s="22">
        <v>0</v>
      </c>
      <c r="S174" s="22">
        <v>8631357</v>
      </c>
    </row>
    <row r="175" spans="1:19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12588832</v>
      </c>
      <c r="F175" s="22">
        <v>2652078</v>
      </c>
      <c r="G175" s="22">
        <v>0</v>
      </c>
      <c r="H175" s="22">
        <v>575852</v>
      </c>
      <c r="I175" s="22">
        <v>0</v>
      </c>
      <c r="J175" s="22">
        <v>4905</v>
      </c>
      <c r="K175" s="22">
        <v>0</v>
      </c>
      <c r="L175" s="22">
        <v>15821667</v>
      </c>
      <c r="M175" s="22">
        <v>4762792</v>
      </c>
      <c r="N175" s="22">
        <v>1195802</v>
      </c>
      <c r="O175" s="22">
        <v>145154</v>
      </c>
      <c r="P175" s="22">
        <v>5039</v>
      </c>
      <c r="Q175" s="22">
        <v>0</v>
      </c>
      <c r="R175" s="22">
        <v>0</v>
      </c>
      <c r="S175" s="22">
        <v>6108787</v>
      </c>
    </row>
    <row r="176" spans="1:19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2607451</v>
      </c>
      <c r="F176" s="22">
        <v>936697</v>
      </c>
      <c r="G176" s="22">
        <v>956</v>
      </c>
      <c r="H176" s="22">
        <v>159156</v>
      </c>
      <c r="I176" s="22">
        <v>0</v>
      </c>
      <c r="J176" s="22">
        <v>0</v>
      </c>
      <c r="K176" s="22">
        <v>-2678</v>
      </c>
      <c r="L176" s="22">
        <v>3701582</v>
      </c>
      <c r="M176" s="22">
        <v>837834</v>
      </c>
      <c r="N176" s="22">
        <v>370402</v>
      </c>
      <c r="O176" s="22">
        <v>167770</v>
      </c>
      <c r="P176" s="22">
        <v>1055</v>
      </c>
      <c r="Q176" s="22">
        <v>0</v>
      </c>
      <c r="R176" s="22">
        <v>0</v>
      </c>
      <c r="S176" s="22">
        <v>1377061</v>
      </c>
    </row>
    <row r="177" spans="1:19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861699</v>
      </c>
      <c r="F177" s="22">
        <v>698904</v>
      </c>
      <c r="G177" s="22">
        <v>29557</v>
      </c>
      <c r="H177" s="22">
        <v>285043</v>
      </c>
      <c r="I177" s="22">
        <v>0</v>
      </c>
      <c r="J177" s="22">
        <v>0</v>
      </c>
      <c r="K177" s="22">
        <v>0</v>
      </c>
      <c r="L177" s="22">
        <v>1875203</v>
      </c>
      <c r="M177" s="22">
        <v>121624</v>
      </c>
      <c r="N177" s="22">
        <v>111957</v>
      </c>
      <c r="O177" s="22">
        <v>17332</v>
      </c>
      <c r="P177" s="22">
        <v>0</v>
      </c>
      <c r="Q177" s="22">
        <v>0</v>
      </c>
      <c r="R177" s="22">
        <v>0</v>
      </c>
      <c r="S177" s="22">
        <v>250913</v>
      </c>
    </row>
    <row r="178" spans="1:19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17564922</v>
      </c>
      <c r="F178" s="22">
        <v>3927540</v>
      </c>
      <c r="G178" s="22">
        <v>28179</v>
      </c>
      <c r="H178" s="22">
        <v>403912</v>
      </c>
      <c r="I178" s="22">
        <v>0</v>
      </c>
      <c r="J178" s="22">
        <v>15550</v>
      </c>
      <c r="K178" s="22">
        <v>0</v>
      </c>
      <c r="L178" s="22">
        <v>21940103</v>
      </c>
      <c r="M178" s="22">
        <v>6108177</v>
      </c>
      <c r="N178" s="22">
        <v>1340819</v>
      </c>
      <c r="O178" s="22">
        <v>410965</v>
      </c>
      <c r="P178" s="22">
        <v>1957</v>
      </c>
      <c r="Q178" s="22">
        <v>0</v>
      </c>
      <c r="R178" s="22">
        <v>0</v>
      </c>
      <c r="S178" s="22">
        <v>7861918</v>
      </c>
    </row>
    <row r="179" spans="1:19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6959418</v>
      </c>
      <c r="F179" s="22">
        <v>3473331</v>
      </c>
      <c r="G179" s="22">
        <v>697559</v>
      </c>
      <c r="H179" s="22">
        <v>321446</v>
      </c>
      <c r="I179" s="22">
        <v>19167</v>
      </c>
      <c r="J179" s="22">
        <v>1825</v>
      </c>
      <c r="K179" s="22">
        <v>0</v>
      </c>
      <c r="L179" s="22">
        <v>11472746</v>
      </c>
      <c r="M179" s="22">
        <v>2185674</v>
      </c>
      <c r="N179" s="22">
        <v>1018122</v>
      </c>
      <c r="O179" s="22">
        <v>162482</v>
      </c>
      <c r="P179" s="22">
        <v>0</v>
      </c>
      <c r="Q179" s="22">
        <v>0</v>
      </c>
      <c r="R179" s="22">
        <v>0</v>
      </c>
      <c r="S179" s="22">
        <v>3366278</v>
      </c>
    </row>
    <row r="180" spans="1:19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1133499</v>
      </c>
      <c r="F180" s="22">
        <v>443549</v>
      </c>
      <c r="G180" s="22">
        <v>25576</v>
      </c>
      <c r="H180" s="22">
        <v>93167</v>
      </c>
      <c r="I180" s="22">
        <v>0</v>
      </c>
      <c r="J180" s="22">
        <v>1105</v>
      </c>
      <c r="K180" s="22">
        <v>0</v>
      </c>
      <c r="L180" s="22">
        <v>1696896</v>
      </c>
      <c r="M180" s="22">
        <v>207964</v>
      </c>
      <c r="N180" s="22">
        <v>80832</v>
      </c>
      <c r="O180" s="22">
        <v>2801</v>
      </c>
      <c r="P180" s="22">
        <v>0</v>
      </c>
      <c r="Q180" s="22">
        <v>0</v>
      </c>
      <c r="R180" s="22">
        <v>0</v>
      </c>
      <c r="S180" s="22">
        <v>291597</v>
      </c>
    </row>
    <row r="181" spans="1:19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1835165</v>
      </c>
      <c r="F181" s="22">
        <v>847658</v>
      </c>
      <c r="G181" s="22">
        <v>31995</v>
      </c>
      <c r="H181" s="22">
        <v>102571</v>
      </c>
      <c r="I181" s="22">
        <v>0</v>
      </c>
      <c r="J181" s="22">
        <v>3635</v>
      </c>
      <c r="K181" s="22">
        <v>0</v>
      </c>
      <c r="L181" s="22">
        <v>2821024</v>
      </c>
      <c r="M181" s="22">
        <v>505709</v>
      </c>
      <c r="N181" s="22">
        <v>201851</v>
      </c>
      <c r="O181" s="22">
        <v>135040</v>
      </c>
      <c r="P181" s="22">
        <v>0</v>
      </c>
      <c r="Q181" s="22">
        <v>0</v>
      </c>
      <c r="R181" s="22">
        <v>0</v>
      </c>
      <c r="S181" s="22">
        <v>842600</v>
      </c>
    </row>
    <row r="182" spans="1:19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886816</v>
      </c>
      <c r="F182" s="22">
        <v>389775</v>
      </c>
      <c r="G182" s="22">
        <v>951</v>
      </c>
      <c r="H182" s="22">
        <v>92642</v>
      </c>
      <c r="I182" s="22">
        <v>0</v>
      </c>
      <c r="J182" s="22">
        <v>128</v>
      </c>
      <c r="K182" s="22">
        <v>0</v>
      </c>
      <c r="L182" s="22">
        <v>1370312</v>
      </c>
      <c r="M182" s="22">
        <v>152898</v>
      </c>
      <c r="N182" s="22">
        <v>59337</v>
      </c>
      <c r="O182" s="22">
        <v>92660</v>
      </c>
      <c r="P182" s="22">
        <v>0</v>
      </c>
      <c r="Q182" s="22">
        <v>0</v>
      </c>
      <c r="R182" s="22">
        <v>0</v>
      </c>
      <c r="S182" s="22">
        <v>304895</v>
      </c>
    </row>
    <row r="183" spans="1:19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2321538</v>
      </c>
      <c r="F183" s="22">
        <v>241833</v>
      </c>
      <c r="G183" s="22">
        <v>1046</v>
      </c>
      <c r="H183" s="22">
        <v>95689</v>
      </c>
      <c r="I183" s="22">
        <v>0</v>
      </c>
      <c r="J183" s="22">
        <v>15</v>
      </c>
      <c r="K183" s="22">
        <v>0</v>
      </c>
      <c r="L183" s="22">
        <v>2660121</v>
      </c>
      <c r="M183" s="22">
        <v>305920</v>
      </c>
      <c r="N183" s="22">
        <v>252293</v>
      </c>
      <c r="O183" s="22">
        <v>77858</v>
      </c>
      <c r="P183" s="22">
        <v>472</v>
      </c>
      <c r="Q183" s="22">
        <v>80498</v>
      </c>
      <c r="R183" s="22">
        <v>0</v>
      </c>
      <c r="S183" s="22">
        <v>717041</v>
      </c>
    </row>
    <row r="184" spans="1:19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985866</v>
      </c>
      <c r="F184" s="22">
        <v>261040</v>
      </c>
      <c r="G184" s="22">
        <v>7737</v>
      </c>
      <c r="H184" s="22">
        <v>44255</v>
      </c>
      <c r="I184" s="22">
        <v>0</v>
      </c>
      <c r="J184" s="22">
        <v>1184</v>
      </c>
      <c r="K184" s="22">
        <v>0</v>
      </c>
      <c r="L184" s="22">
        <v>1300082</v>
      </c>
      <c r="M184" s="22">
        <v>204637</v>
      </c>
      <c r="N184" s="22">
        <v>66674</v>
      </c>
      <c r="O184" s="22">
        <v>13097</v>
      </c>
      <c r="P184" s="22">
        <v>0</v>
      </c>
      <c r="Q184" s="22">
        <v>0</v>
      </c>
      <c r="R184" s="22">
        <v>0</v>
      </c>
      <c r="S184" s="22">
        <v>284408</v>
      </c>
    </row>
    <row r="185" spans="1:19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4820760</v>
      </c>
      <c r="F185" s="22">
        <v>3993225</v>
      </c>
      <c r="G185" s="22">
        <v>34367</v>
      </c>
      <c r="H185" s="22">
        <v>605021</v>
      </c>
      <c r="I185" s="22">
        <v>394865</v>
      </c>
      <c r="J185" s="22">
        <v>0</v>
      </c>
      <c r="K185" s="22">
        <v>0</v>
      </c>
      <c r="L185" s="22">
        <v>9848238</v>
      </c>
      <c r="M185" s="22">
        <v>1270223</v>
      </c>
      <c r="N185" s="22">
        <v>714209</v>
      </c>
      <c r="O185" s="22">
        <v>221373</v>
      </c>
      <c r="P185" s="22">
        <v>2123</v>
      </c>
      <c r="Q185" s="22">
        <v>0</v>
      </c>
      <c r="R185" s="22">
        <v>0</v>
      </c>
      <c r="S185" s="22">
        <v>2207928</v>
      </c>
    </row>
    <row r="186" spans="1:19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3275773</v>
      </c>
      <c r="F186" s="22">
        <v>2588912</v>
      </c>
      <c r="G186" s="22">
        <v>22292</v>
      </c>
      <c r="H186" s="22">
        <v>348819</v>
      </c>
      <c r="I186" s="22">
        <v>0</v>
      </c>
      <c r="J186" s="22">
        <v>704</v>
      </c>
      <c r="K186" s="22">
        <v>0</v>
      </c>
      <c r="L186" s="22">
        <v>6236500</v>
      </c>
      <c r="M186" s="22">
        <v>1048117</v>
      </c>
      <c r="N186" s="22">
        <v>657968</v>
      </c>
      <c r="O186" s="22">
        <v>140583</v>
      </c>
      <c r="P186" s="22">
        <v>0</v>
      </c>
      <c r="Q186" s="22">
        <v>0</v>
      </c>
      <c r="R186" s="22">
        <v>0</v>
      </c>
      <c r="S186" s="22">
        <v>1846668</v>
      </c>
    </row>
    <row r="187" spans="1:19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913741</v>
      </c>
      <c r="F187" s="22">
        <v>453393</v>
      </c>
      <c r="G187" s="22">
        <v>17921</v>
      </c>
      <c r="H187" s="22">
        <v>66500</v>
      </c>
      <c r="I187" s="22">
        <v>0</v>
      </c>
      <c r="J187" s="22">
        <v>216</v>
      </c>
      <c r="K187" s="22">
        <v>0</v>
      </c>
      <c r="L187" s="22">
        <v>1451771</v>
      </c>
      <c r="M187" s="22">
        <v>181712</v>
      </c>
      <c r="N187" s="22">
        <v>82710</v>
      </c>
      <c r="O187" s="22">
        <v>72966</v>
      </c>
      <c r="P187" s="22">
        <v>0</v>
      </c>
      <c r="Q187" s="22">
        <v>0</v>
      </c>
      <c r="R187" s="22">
        <v>0</v>
      </c>
      <c r="S187" s="22">
        <v>337388</v>
      </c>
    </row>
    <row r="188" spans="1:19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1931226</v>
      </c>
      <c r="F188" s="22">
        <v>641445</v>
      </c>
      <c r="G188" s="22">
        <v>775</v>
      </c>
      <c r="H188" s="22">
        <v>52055</v>
      </c>
      <c r="I188" s="22">
        <v>0</v>
      </c>
      <c r="J188" s="22">
        <v>806</v>
      </c>
      <c r="K188" s="22">
        <v>0</v>
      </c>
      <c r="L188" s="22">
        <v>2626307</v>
      </c>
      <c r="M188" s="22">
        <v>511590</v>
      </c>
      <c r="N188" s="22">
        <v>151040</v>
      </c>
      <c r="O188" s="22">
        <v>83133</v>
      </c>
      <c r="P188" s="22">
        <v>0</v>
      </c>
      <c r="Q188" s="22">
        <v>0</v>
      </c>
      <c r="R188" s="22">
        <v>0</v>
      </c>
      <c r="S188" s="22">
        <v>745763</v>
      </c>
    </row>
    <row r="189" spans="1:19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4549982</v>
      </c>
      <c r="F189" s="22">
        <v>2477652</v>
      </c>
      <c r="G189" s="22">
        <v>94999</v>
      </c>
      <c r="H189" s="22">
        <v>154209</v>
      </c>
      <c r="I189" s="22">
        <v>0</v>
      </c>
      <c r="J189" s="22">
        <v>1239</v>
      </c>
      <c r="K189" s="22">
        <v>-3311</v>
      </c>
      <c r="L189" s="22">
        <v>7274770</v>
      </c>
      <c r="M189" s="22">
        <v>1647085</v>
      </c>
      <c r="N189" s="22">
        <v>952096</v>
      </c>
      <c r="O189" s="22">
        <v>158235</v>
      </c>
      <c r="P189" s="22">
        <v>1507</v>
      </c>
      <c r="Q189" s="22">
        <v>0</v>
      </c>
      <c r="R189" s="22">
        <v>0</v>
      </c>
      <c r="S189" s="22">
        <v>2758923</v>
      </c>
    </row>
    <row r="190" spans="1:19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1310367</v>
      </c>
      <c r="F190" s="22">
        <v>737003</v>
      </c>
      <c r="G190" s="22">
        <v>24226</v>
      </c>
      <c r="H190" s="22">
        <v>85751</v>
      </c>
      <c r="I190" s="22">
        <v>4073</v>
      </c>
      <c r="J190" s="22">
        <v>1292</v>
      </c>
      <c r="K190" s="22">
        <v>0</v>
      </c>
      <c r="L190" s="22">
        <v>2162712</v>
      </c>
      <c r="M190" s="22">
        <v>477695</v>
      </c>
      <c r="N190" s="22">
        <v>29543</v>
      </c>
      <c r="O190" s="22">
        <v>17571</v>
      </c>
      <c r="P190" s="22">
        <v>0</v>
      </c>
      <c r="Q190" s="22">
        <v>0</v>
      </c>
      <c r="R190" s="22">
        <v>0</v>
      </c>
      <c r="S190" s="22">
        <v>524809</v>
      </c>
    </row>
    <row r="191" spans="1:19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4428116</v>
      </c>
      <c r="F191" s="22">
        <v>3154871</v>
      </c>
      <c r="G191" s="22">
        <v>54385</v>
      </c>
      <c r="H191" s="22">
        <v>178202</v>
      </c>
      <c r="I191" s="22">
        <v>0</v>
      </c>
      <c r="J191" s="22">
        <v>13026</v>
      </c>
      <c r="K191" s="22">
        <v>0</v>
      </c>
      <c r="L191" s="22">
        <v>7828600</v>
      </c>
      <c r="M191" s="22">
        <v>1062898</v>
      </c>
      <c r="N191" s="22">
        <v>681121</v>
      </c>
      <c r="O191" s="22">
        <v>391435</v>
      </c>
      <c r="P191" s="22">
        <v>0</v>
      </c>
      <c r="Q191" s="22">
        <v>0</v>
      </c>
      <c r="R191" s="22">
        <v>0</v>
      </c>
      <c r="S191" s="22">
        <v>2135454</v>
      </c>
    </row>
    <row r="192" spans="1:19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7209740</v>
      </c>
      <c r="F192" s="22">
        <v>6795936</v>
      </c>
      <c r="G192" s="22">
        <v>2195420</v>
      </c>
      <c r="H192" s="22">
        <v>460543</v>
      </c>
      <c r="I192" s="22">
        <v>0</v>
      </c>
      <c r="J192" s="22">
        <v>96</v>
      </c>
      <c r="K192" s="22">
        <v>0</v>
      </c>
      <c r="L192" s="22">
        <v>16661735</v>
      </c>
      <c r="M192" s="22">
        <v>2740021</v>
      </c>
      <c r="N192" s="22">
        <v>2276220</v>
      </c>
      <c r="O192" s="22">
        <v>469792</v>
      </c>
      <c r="P192" s="22">
        <v>22040</v>
      </c>
      <c r="Q192" s="22">
        <v>0</v>
      </c>
      <c r="R192" s="22">
        <v>2974</v>
      </c>
      <c r="S192" s="22">
        <v>5511047</v>
      </c>
    </row>
    <row r="193" spans="1:19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749531</v>
      </c>
      <c r="F193" s="22">
        <v>211904</v>
      </c>
      <c r="G193" s="22">
        <v>0</v>
      </c>
      <c r="H193" s="22">
        <v>26191</v>
      </c>
      <c r="I193" s="22">
        <v>0</v>
      </c>
      <c r="J193" s="22">
        <v>0</v>
      </c>
      <c r="K193" s="22">
        <v>0</v>
      </c>
      <c r="L193" s="22">
        <v>987626</v>
      </c>
      <c r="M193" s="22">
        <v>137589</v>
      </c>
      <c r="N193" s="22">
        <v>41136</v>
      </c>
      <c r="O193" s="22">
        <v>9366</v>
      </c>
      <c r="P193" s="22">
        <v>98</v>
      </c>
      <c r="Q193" s="22">
        <v>0</v>
      </c>
      <c r="R193" s="22">
        <v>0</v>
      </c>
      <c r="S193" s="22">
        <v>188189</v>
      </c>
    </row>
    <row r="194" spans="1:19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1841554</v>
      </c>
      <c r="F194" s="22">
        <v>130895</v>
      </c>
      <c r="G194" s="22">
        <v>3668</v>
      </c>
      <c r="H194" s="22">
        <v>24210</v>
      </c>
      <c r="I194" s="22">
        <v>0</v>
      </c>
      <c r="J194" s="22">
        <v>2070</v>
      </c>
      <c r="K194" s="22">
        <v>-1254</v>
      </c>
      <c r="L194" s="22">
        <v>2001143</v>
      </c>
      <c r="M194" s="22">
        <v>460851</v>
      </c>
      <c r="N194" s="22">
        <v>42315</v>
      </c>
      <c r="O194" s="22">
        <v>48133</v>
      </c>
      <c r="P194" s="22">
        <v>0</v>
      </c>
      <c r="Q194" s="22">
        <v>0</v>
      </c>
      <c r="R194" s="22">
        <v>0</v>
      </c>
      <c r="S194" s="22">
        <v>551299</v>
      </c>
    </row>
    <row r="195" spans="1:19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705063</v>
      </c>
      <c r="F195" s="22">
        <v>291944</v>
      </c>
      <c r="G195" s="22">
        <v>557101</v>
      </c>
      <c r="H195" s="22">
        <v>27520</v>
      </c>
      <c r="I195" s="22">
        <v>0</v>
      </c>
      <c r="J195" s="22">
        <v>0</v>
      </c>
      <c r="K195" s="22">
        <v>0</v>
      </c>
      <c r="L195" s="22">
        <v>1581628</v>
      </c>
      <c r="M195" s="22">
        <v>157001</v>
      </c>
      <c r="N195" s="22">
        <v>59747</v>
      </c>
      <c r="O195" s="22">
        <v>7600</v>
      </c>
      <c r="P195" s="22">
        <v>0</v>
      </c>
      <c r="Q195" s="22">
        <v>0</v>
      </c>
      <c r="R195" s="22">
        <v>0</v>
      </c>
      <c r="S195" s="22">
        <v>224348</v>
      </c>
    </row>
    <row r="196" spans="1:19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154697</v>
      </c>
      <c r="F196" s="22">
        <v>69644</v>
      </c>
      <c r="G196" s="22">
        <v>2573</v>
      </c>
      <c r="H196" s="22">
        <v>9892</v>
      </c>
      <c r="I196" s="22">
        <v>0</v>
      </c>
      <c r="J196" s="22">
        <v>0</v>
      </c>
      <c r="K196" s="22">
        <v>0</v>
      </c>
      <c r="L196" s="22">
        <v>236806</v>
      </c>
      <c r="M196" s="22">
        <v>17449</v>
      </c>
      <c r="N196" s="22">
        <v>10780</v>
      </c>
      <c r="O196" s="22">
        <v>1715</v>
      </c>
      <c r="P196" s="22">
        <v>27</v>
      </c>
      <c r="Q196" s="22">
        <v>0</v>
      </c>
      <c r="R196" s="22">
        <v>0</v>
      </c>
      <c r="S196" s="22">
        <v>29971</v>
      </c>
    </row>
    <row r="197" spans="1:19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172917</v>
      </c>
      <c r="F197" s="22">
        <v>13273</v>
      </c>
      <c r="G197" s="22">
        <v>0</v>
      </c>
      <c r="H197" s="22">
        <v>15936</v>
      </c>
      <c r="I197" s="22">
        <v>0</v>
      </c>
      <c r="J197" s="22">
        <v>0</v>
      </c>
      <c r="K197" s="22">
        <v>0</v>
      </c>
      <c r="L197" s="22">
        <v>202126</v>
      </c>
      <c r="M197" s="22">
        <v>29421</v>
      </c>
      <c r="N197" s="22">
        <v>5498</v>
      </c>
      <c r="O197" s="22">
        <v>2502</v>
      </c>
      <c r="P197" s="22">
        <v>0</v>
      </c>
      <c r="Q197" s="22">
        <v>0</v>
      </c>
      <c r="R197" s="22">
        <v>0</v>
      </c>
      <c r="S197" s="22">
        <v>37421</v>
      </c>
    </row>
    <row r="198" spans="1:19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415491</v>
      </c>
      <c r="F198" s="22">
        <v>81094</v>
      </c>
      <c r="G198" s="22">
        <v>196</v>
      </c>
      <c r="H198" s="22">
        <v>26797</v>
      </c>
      <c r="I198" s="22">
        <v>0</v>
      </c>
      <c r="J198" s="22">
        <v>0</v>
      </c>
      <c r="K198" s="22">
        <v>0</v>
      </c>
      <c r="L198" s="22">
        <v>523578</v>
      </c>
      <c r="M198" s="22">
        <v>67963</v>
      </c>
      <c r="N198" s="22">
        <v>20820</v>
      </c>
      <c r="O198" s="22">
        <v>18841</v>
      </c>
      <c r="P198" s="22">
        <v>0</v>
      </c>
      <c r="Q198" s="22">
        <v>0</v>
      </c>
      <c r="R198" s="22">
        <v>11151</v>
      </c>
      <c r="S198" s="22">
        <v>118775</v>
      </c>
    </row>
    <row r="199" spans="1:19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564789</v>
      </c>
      <c r="F199" s="22">
        <v>54042</v>
      </c>
      <c r="G199" s="22">
        <v>0</v>
      </c>
      <c r="H199" s="22">
        <v>0</v>
      </c>
      <c r="I199" s="22">
        <v>0</v>
      </c>
      <c r="J199" s="22">
        <v>77</v>
      </c>
      <c r="K199" s="22">
        <v>0</v>
      </c>
      <c r="L199" s="22">
        <v>618908</v>
      </c>
      <c r="M199" s="22">
        <v>263432</v>
      </c>
      <c r="N199" s="22">
        <v>17377</v>
      </c>
      <c r="O199" s="22">
        <v>14457</v>
      </c>
      <c r="P199" s="22">
        <v>0</v>
      </c>
      <c r="Q199" s="22">
        <v>0</v>
      </c>
      <c r="R199" s="22">
        <v>0</v>
      </c>
      <c r="S199" s="22">
        <v>295266</v>
      </c>
    </row>
    <row r="200" spans="1:19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256125</v>
      </c>
      <c r="F200" s="22">
        <v>31948</v>
      </c>
      <c r="G200" s="22">
        <v>1</v>
      </c>
      <c r="H200" s="22">
        <v>7733</v>
      </c>
      <c r="I200" s="22">
        <v>0</v>
      </c>
      <c r="J200" s="22">
        <v>0</v>
      </c>
      <c r="K200" s="22">
        <v>0</v>
      </c>
      <c r="L200" s="22">
        <v>295807</v>
      </c>
      <c r="M200" s="22">
        <v>47345</v>
      </c>
      <c r="N200" s="22">
        <v>9812</v>
      </c>
      <c r="O200" s="22">
        <v>3167</v>
      </c>
      <c r="P200" s="22">
        <v>0</v>
      </c>
      <c r="Q200" s="22">
        <v>0</v>
      </c>
      <c r="R200" s="22">
        <v>0</v>
      </c>
      <c r="S200" s="22">
        <v>60324</v>
      </c>
    </row>
    <row r="201" spans="1:19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291342</v>
      </c>
      <c r="F201" s="22">
        <v>22776</v>
      </c>
      <c r="G201" s="22">
        <v>0</v>
      </c>
      <c r="H201" s="22">
        <v>5798</v>
      </c>
      <c r="I201" s="22">
        <v>0</v>
      </c>
      <c r="J201" s="22">
        <v>0</v>
      </c>
      <c r="K201" s="22">
        <v>0</v>
      </c>
      <c r="L201" s="22">
        <v>319916</v>
      </c>
      <c r="M201" s="22">
        <v>84230</v>
      </c>
      <c r="N201" s="22">
        <v>6686</v>
      </c>
      <c r="O201" s="22">
        <v>0</v>
      </c>
      <c r="P201" s="22">
        <v>0</v>
      </c>
      <c r="Q201" s="22">
        <v>0</v>
      </c>
      <c r="R201" s="22">
        <v>0</v>
      </c>
      <c r="S201" s="22">
        <v>90916</v>
      </c>
    </row>
    <row r="202" spans="1:19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898429</v>
      </c>
      <c r="F202" s="22">
        <v>309785</v>
      </c>
      <c r="G202" s="22">
        <v>1</v>
      </c>
      <c r="H202" s="22">
        <v>44784</v>
      </c>
      <c r="I202" s="22">
        <v>0</v>
      </c>
      <c r="J202" s="22">
        <v>0</v>
      </c>
      <c r="K202" s="22">
        <v>0</v>
      </c>
      <c r="L202" s="22">
        <v>1252999</v>
      </c>
      <c r="M202" s="22">
        <v>188845</v>
      </c>
      <c r="N202" s="22">
        <v>103227</v>
      </c>
      <c r="O202" s="22">
        <v>0</v>
      </c>
      <c r="P202" s="22">
        <v>0</v>
      </c>
      <c r="Q202" s="22">
        <v>9989</v>
      </c>
      <c r="R202" s="22">
        <v>0</v>
      </c>
      <c r="S202" s="22">
        <v>302061</v>
      </c>
    </row>
    <row r="203" spans="1:19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497870</v>
      </c>
      <c r="F203" s="22">
        <v>78225</v>
      </c>
      <c r="G203" s="22">
        <v>2140</v>
      </c>
      <c r="H203" s="22">
        <v>40844</v>
      </c>
      <c r="I203" s="22">
        <v>0</v>
      </c>
      <c r="J203" s="22">
        <v>0</v>
      </c>
      <c r="K203" s="22">
        <v>0</v>
      </c>
      <c r="L203" s="22">
        <v>619079</v>
      </c>
      <c r="M203" s="22">
        <v>73925</v>
      </c>
      <c r="N203" s="22">
        <v>12354</v>
      </c>
      <c r="O203" s="22">
        <v>18093</v>
      </c>
      <c r="P203" s="22">
        <v>0</v>
      </c>
      <c r="Q203" s="22">
        <v>0</v>
      </c>
      <c r="R203" s="22">
        <v>0</v>
      </c>
      <c r="S203" s="22">
        <v>104372</v>
      </c>
    </row>
    <row r="204" spans="1:19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197427</v>
      </c>
      <c r="F204" s="22">
        <v>14490</v>
      </c>
      <c r="G204" s="22">
        <v>2431</v>
      </c>
      <c r="H204" s="22">
        <v>7947</v>
      </c>
      <c r="I204" s="22">
        <v>0</v>
      </c>
      <c r="J204" s="22">
        <v>1155</v>
      </c>
      <c r="K204" s="22">
        <v>0</v>
      </c>
      <c r="L204" s="22">
        <v>223450</v>
      </c>
      <c r="M204" s="22">
        <v>57647</v>
      </c>
      <c r="N204" s="22">
        <v>8552</v>
      </c>
      <c r="O204" s="22">
        <v>0</v>
      </c>
      <c r="P204" s="22">
        <v>0</v>
      </c>
      <c r="Q204" s="22">
        <v>0</v>
      </c>
      <c r="R204" s="22">
        <v>0</v>
      </c>
      <c r="S204" s="22">
        <v>66199</v>
      </c>
    </row>
    <row r="205" spans="1:19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628165</v>
      </c>
      <c r="F205" s="22">
        <v>288484</v>
      </c>
      <c r="G205" s="22">
        <v>11098</v>
      </c>
      <c r="H205" s="22">
        <v>185359</v>
      </c>
      <c r="I205" s="22">
        <v>0</v>
      </c>
      <c r="J205" s="22">
        <v>582</v>
      </c>
      <c r="K205" s="22">
        <v>0</v>
      </c>
      <c r="L205" s="22">
        <v>1113688</v>
      </c>
      <c r="M205" s="22">
        <v>157912</v>
      </c>
      <c r="N205" s="22">
        <v>94359</v>
      </c>
      <c r="O205" s="22">
        <v>11890</v>
      </c>
      <c r="P205" s="22">
        <v>0</v>
      </c>
      <c r="Q205" s="22">
        <v>0</v>
      </c>
      <c r="R205" s="22">
        <v>0</v>
      </c>
      <c r="S205" s="22">
        <v>264161</v>
      </c>
    </row>
    <row r="206" spans="1:19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253375</v>
      </c>
      <c r="F206" s="22">
        <v>0</v>
      </c>
      <c r="G206" s="22">
        <v>0</v>
      </c>
      <c r="H206" s="22">
        <v>30094</v>
      </c>
      <c r="I206" s="22">
        <v>0</v>
      </c>
      <c r="J206" s="22">
        <v>0</v>
      </c>
      <c r="K206" s="22">
        <v>0</v>
      </c>
      <c r="L206" s="22">
        <v>283469</v>
      </c>
      <c r="M206" s="22">
        <v>48404</v>
      </c>
      <c r="N206" s="22">
        <v>9539</v>
      </c>
      <c r="O206" s="22">
        <v>7425</v>
      </c>
      <c r="P206" s="22">
        <v>0</v>
      </c>
      <c r="Q206" s="22">
        <v>0</v>
      </c>
      <c r="R206" s="22">
        <v>0</v>
      </c>
      <c r="S206" s="22">
        <v>65368</v>
      </c>
    </row>
    <row r="207" spans="1:19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379440</v>
      </c>
      <c r="F207" s="22">
        <v>134871</v>
      </c>
      <c r="G207" s="22">
        <v>93</v>
      </c>
      <c r="H207" s="22">
        <v>5969</v>
      </c>
      <c r="I207" s="22">
        <v>0</v>
      </c>
      <c r="J207" s="22">
        <v>500</v>
      </c>
      <c r="K207" s="22">
        <v>0</v>
      </c>
      <c r="L207" s="22">
        <v>520873</v>
      </c>
      <c r="M207" s="22">
        <v>67128</v>
      </c>
      <c r="N207" s="22">
        <v>42995</v>
      </c>
      <c r="O207" s="22">
        <v>5968</v>
      </c>
      <c r="P207" s="22">
        <v>0</v>
      </c>
      <c r="Q207" s="22">
        <v>0</v>
      </c>
      <c r="R207" s="22">
        <v>0</v>
      </c>
      <c r="S207" s="22">
        <v>116091</v>
      </c>
    </row>
    <row r="208" spans="1:19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230358</v>
      </c>
      <c r="F208" s="22">
        <v>52080</v>
      </c>
      <c r="G208" s="22">
        <v>5963</v>
      </c>
      <c r="H208" s="22">
        <v>93911</v>
      </c>
      <c r="I208" s="22">
        <v>0</v>
      </c>
      <c r="J208" s="22">
        <v>3093</v>
      </c>
      <c r="K208" s="22">
        <v>0</v>
      </c>
      <c r="L208" s="22">
        <v>385405</v>
      </c>
      <c r="M208" s="22">
        <v>40060</v>
      </c>
      <c r="N208" s="22">
        <v>21383</v>
      </c>
      <c r="O208" s="22">
        <v>3715</v>
      </c>
      <c r="P208" s="22">
        <v>0</v>
      </c>
      <c r="Q208" s="22">
        <v>0</v>
      </c>
      <c r="R208" s="22">
        <v>0</v>
      </c>
      <c r="S208" s="22">
        <v>65158</v>
      </c>
    </row>
    <row r="209" spans="1:19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256033</v>
      </c>
      <c r="F209" s="22">
        <v>17302</v>
      </c>
      <c r="G209" s="22">
        <v>0</v>
      </c>
      <c r="H209" s="22">
        <v>66383</v>
      </c>
      <c r="I209" s="22">
        <v>0</v>
      </c>
      <c r="J209" s="22">
        <v>0</v>
      </c>
      <c r="K209" s="22">
        <v>0</v>
      </c>
      <c r="L209" s="22">
        <v>339718</v>
      </c>
      <c r="M209" s="22">
        <v>47300</v>
      </c>
      <c r="N209" s="22">
        <v>16261</v>
      </c>
      <c r="O209" s="22">
        <v>13748</v>
      </c>
      <c r="P209" s="22">
        <v>0</v>
      </c>
      <c r="Q209" s="22">
        <v>0</v>
      </c>
      <c r="R209" s="22">
        <v>0</v>
      </c>
      <c r="S209" s="22">
        <v>77309</v>
      </c>
    </row>
    <row r="210" spans="1:19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753169</v>
      </c>
      <c r="F210" s="22">
        <v>0</v>
      </c>
      <c r="G210" s="22">
        <v>0</v>
      </c>
      <c r="H210" s="22">
        <v>10780</v>
      </c>
      <c r="I210" s="22">
        <v>0</v>
      </c>
      <c r="J210" s="22">
        <v>0</v>
      </c>
      <c r="K210" s="22">
        <v>0</v>
      </c>
      <c r="L210" s="22">
        <v>763949</v>
      </c>
      <c r="M210" s="22">
        <v>194459</v>
      </c>
      <c r="N210" s="22">
        <v>12322</v>
      </c>
      <c r="O210" s="22">
        <v>5680</v>
      </c>
      <c r="P210" s="22">
        <v>0</v>
      </c>
      <c r="Q210" s="22">
        <v>0</v>
      </c>
      <c r="R210" s="22">
        <v>0</v>
      </c>
      <c r="S210" s="22">
        <v>212461</v>
      </c>
    </row>
    <row r="211" spans="1:19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358986</v>
      </c>
      <c r="F211" s="22">
        <v>37001</v>
      </c>
      <c r="G211" s="22">
        <v>555</v>
      </c>
      <c r="H211" s="22">
        <v>18615</v>
      </c>
      <c r="I211" s="22">
        <v>0</v>
      </c>
      <c r="J211" s="22">
        <v>40</v>
      </c>
      <c r="K211" s="22">
        <v>0</v>
      </c>
      <c r="L211" s="22">
        <v>415197</v>
      </c>
      <c r="M211" s="22">
        <v>77149</v>
      </c>
      <c r="N211" s="22">
        <v>9844</v>
      </c>
      <c r="O211" s="22">
        <v>21158</v>
      </c>
      <c r="P211" s="22">
        <v>0</v>
      </c>
      <c r="Q211" s="22">
        <v>0</v>
      </c>
      <c r="R211" s="22">
        <v>0</v>
      </c>
      <c r="S211" s="22">
        <v>108151</v>
      </c>
    </row>
    <row r="212" spans="1:19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534030</v>
      </c>
      <c r="F212" s="22">
        <v>399475</v>
      </c>
      <c r="G212" s="22">
        <v>39426</v>
      </c>
      <c r="H212" s="22">
        <v>48145</v>
      </c>
      <c r="I212" s="22">
        <v>0</v>
      </c>
      <c r="J212" s="22">
        <v>756</v>
      </c>
      <c r="K212" s="22">
        <v>0</v>
      </c>
      <c r="L212" s="22">
        <v>1021832</v>
      </c>
      <c r="M212" s="22">
        <v>105248</v>
      </c>
      <c r="N212" s="22">
        <v>62836</v>
      </c>
      <c r="O212" s="22">
        <v>42215</v>
      </c>
      <c r="P212" s="22">
        <v>0</v>
      </c>
      <c r="Q212" s="22">
        <v>0</v>
      </c>
      <c r="R212" s="22">
        <v>0</v>
      </c>
      <c r="S212" s="22">
        <v>210299</v>
      </c>
    </row>
    <row r="213" spans="1:19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315101</v>
      </c>
      <c r="F213" s="22">
        <v>72102</v>
      </c>
      <c r="G213" s="22">
        <v>0</v>
      </c>
      <c r="H213" s="22">
        <v>7954</v>
      </c>
      <c r="I213" s="22">
        <v>0</v>
      </c>
      <c r="J213" s="22">
        <v>0</v>
      </c>
      <c r="K213" s="22">
        <v>0</v>
      </c>
      <c r="L213" s="22">
        <v>395157</v>
      </c>
      <c r="M213" s="22">
        <v>37085</v>
      </c>
      <c r="N213" s="22">
        <v>35530</v>
      </c>
      <c r="O213" s="22">
        <v>6625</v>
      </c>
      <c r="P213" s="22">
        <v>0</v>
      </c>
      <c r="Q213" s="22">
        <v>0</v>
      </c>
      <c r="R213" s="22">
        <v>0</v>
      </c>
      <c r="S213" s="22">
        <v>79240</v>
      </c>
    </row>
    <row r="214" spans="1:19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146046</v>
      </c>
      <c r="F214" s="22">
        <v>44614</v>
      </c>
      <c r="G214" s="22">
        <v>0</v>
      </c>
      <c r="H214" s="22">
        <v>2590</v>
      </c>
      <c r="I214" s="22">
        <v>3780</v>
      </c>
      <c r="J214" s="22">
        <v>0</v>
      </c>
      <c r="K214" s="22">
        <v>0</v>
      </c>
      <c r="L214" s="22">
        <v>197030</v>
      </c>
      <c r="M214" s="22">
        <v>43135</v>
      </c>
      <c r="N214" s="22">
        <v>15418</v>
      </c>
      <c r="O214" s="22">
        <v>10820</v>
      </c>
      <c r="P214" s="22">
        <v>0</v>
      </c>
      <c r="Q214" s="22">
        <v>0</v>
      </c>
      <c r="R214" s="22">
        <v>0</v>
      </c>
      <c r="S214" s="22">
        <v>69373</v>
      </c>
    </row>
    <row r="215" spans="1:19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379957</v>
      </c>
      <c r="F215" s="22">
        <v>85195</v>
      </c>
      <c r="G215" s="22">
        <v>0</v>
      </c>
      <c r="H215" s="22">
        <v>15720</v>
      </c>
      <c r="I215" s="22">
        <v>0</v>
      </c>
      <c r="J215" s="22">
        <v>426</v>
      </c>
      <c r="K215" s="22">
        <v>0</v>
      </c>
      <c r="L215" s="22">
        <v>481298</v>
      </c>
      <c r="M215" s="22">
        <v>111225</v>
      </c>
      <c r="N215" s="22">
        <v>27064</v>
      </c>
      <c r="O215" s="22">
        <v>19957</v>
      </c>
      <c r="P215" s="22">
        <v>0</v>
      </c>
      <c r="Q215" s="22">
        <v>24140</v>
      </c>
      <c r="R215" s="22">
        <v>0</v>
      </c>
      <c r="S215" s="22">
        <v>182386</v>
      </c>
    </row>
    <row r="216" spans="1:19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102593</v>
      </c>
      <c r="F216" s="22">
        <v>23224</v>
      </c>
      <c r="G216" s="22">
        <v>0</v>
      </c>
      <c r="H216" s="22">
        <v>6083</v>
      </c>
      <c r="I216" s="22">
        <v>0</v>
      </c>
      <c r="J216" s="22">
        <v>0</v>
      </c>
      <c r="K216" s="22">
        <v>0</v>
      </c>
      <c r="L216" s="22">
        <v>131900</v>
      </c>
      <c r="M216" s="22">
        <v>25086</v>
      </c>
      <c r="N216" s="22">
        <v>7748</v>
      </c>
      <c r="O216" s="22">
        <v>2291</v>
      </c>
      <c r="P216" s="22">
        <v>0</v>
      </c>
      <c r="Q216" s="22">
        <v>0</v>
      </c>
      <c r="R216" s="22">
        <v>0</v>
      </c>
      <c r="S216" s="22">
        <v>35125</v>
      </c>
    </row>
    <row r="217" spans="1:19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645735</v>
      </c>
      <c r="F217" s="22">
        <v>172016</v>
      </c>
      <c r="G217" s="22">
        <v>0</v>
      </c>
      <c r="H217" s="22">
        <v>31696</v>
      </c>
      <c r="I217" s="22">
        <v>0</v>
      </c>
      <c r="J217" s="22">
        <v>2400</v>
      </c>
      <c r="K217" s="22">
        <v>0</v>
      </c>
      <c r="L217" s="22">
        <v>851847</v>
      </c>
      <c r="M217" s="22">
        <v>206633</v>
      </c>
      <c r="N217" s="22">
        <v>43829</v>
      </c>
      <c r="O217" s="22">
        <v>2675</v>
      </c>
      <c r="P217" s="22">
        <v>0</v>
      </c>
      <c r="Q217" s="22">
        <v>0</v>
      </c>
      <c r="R217" s="22">
        <v>0</v>
      </c>
      <c r="S217" s="22">
        <v>253137</v>
      </c>
    </row>
    <row r="218" spans="1:19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188621</v>
      </c>
      <c r="F218" s="22">
        <v>86820</v>
      </c>
      <c r="G218" s="22">
        <v>0</v>
      </c>
      <c r="H218" s="22">
        <v>14168</v>
      </c>
      <c r="I218" s="22">
        <v>0</v>
      </c>
      <c r="J218" s="22">
        <v>213</v>
      </c>
      <c r="K218" s="22">
        <v>0</v>
      </c>
      <c r="L218" s="22">
        <v>289822</v>
      </c>
      <c r="M218" s="22">
        <v>34212</v>
      </c>
      <c r="N218" s="22">
        <v>12683</v>
      </c>
      <c r="O218" s="22">
        <v>12375</v>
      </c>
      <c r="P218" s="22">
        <v>0</v>
      </c>
      <c r="Q218" s="22">
        <v>0</v>
      </c>
      <c r="R218" s="22">
        <v>0</v>
      </c>
      <c r="S218" s="22">
        <v>59270</v>
      </c>
    </row>
    <row r="219" spans="1:19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798725</v>
      </c>
      <c r="F219" s="22">
        <v>86005</v>
      </c>
      <c r="G219" s="22">
        <v>3399</v>
      </c>
      <c r="H219" s="22">
        <v>15155</v>
      </c>
      <c r="I219" s="22">
        <v>0</v>
      </c>
      <c r="J219" s="22">
        <v>190</v>
      </c>
      <c r="K219" s="22">
        <v>0</v>
      </c>
      <c r="L219" s="22">
        <v>903474</v>
      </c>
      <c r="M219" s="22">
        <v>250760</v>
      </c>
      <c r="N219" s="22">
        <v>35705</v>
      </c>
      <c r="O219" s="22">
        <v>11076</v>
      </c>
      <c r="P219" s="22">
        <v>0</v>
      </c>
      <c r="Q219" s="22">
        <v>0</v>
      </c>
      <c r="R219" s="22">
        <v>0</v>
      </c>
      <c r="S219" s="22">
        <v>297541</v>
      </c>
    </row>
    <row r="220" spans="1:19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77115</v>
      </c>
      <c r="F220" s="22">
        <v>6573</v>
      </c>
      <c r="G220" s="22">
        <v>0</v>
      </c>
      <c r="H220" s="22">
        <v>1275</v>
      </c>
      <c r="I220" s="22">
        <v>0</v>
      </c>
      <c r="J220" s="22">
        <v>0</v>
      </c>
      <c r="K220" s="22">
        <v>0</v>
      </c>
      <c r="L220" s="22">
        <v>84963</v>
      </c>
      <c r="M220" s="22">
        <v>20446</v>
      </c>
      <c r="N220" s="22">
        <v>1265</v>
      </c>
      <c r="O220" s="22">
        <v>0</v>
      </c>
      <c r="P220" s="22">
        <v>0</v>
      </c>
      <c r="Q220" s="22">
        <v>0</v>
      </c>
      <c r="R220" s="22">
        <v>0</v>
      </c>
      <c r="S220" s="22">
        <v>21711</v>
      </c>
    </row>
    <row r="221" spans="1:19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334739</v>
      </c>
      <c r="F221" s="22">
        <v>42434</v>
      </c>
      <c r="G221" s="22">
        <v>1864</v>
      </c>
      <c r="H221" s="22">
        <v>26041</v>
      </c>
      <c r="I221" s="22">
        <v>0</v>
      </c>
      <c r="J221" s="22">
        <v>0</v>
      </c>
      <c r="K221" s="22">
        <v>0</v>
      </c>
      <c r="L221" s="22">
        <v>405078</v>
      </c>
      <c r="M221" s="22">
        <v>63662</v>
      </c>
      <c r="N221" s="22">
        <v>14104</v>
      </c>
      <c r="O221" s="22">
        <v>4925</v>
      </c>
      <c r="P221" s="22">
        <v>0</v>
      </c>
      <c r="Q221" s="22">
        <v>0</v>
      </c>
      <c r="R221" s="22">
        <v>0</v>
      </c>
      <c r="S221" s="22">
        <v>82691</v>
      </c>
    </row>
    <row r="222" spans="1:19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250280</v>
      </c>
      <c r="F222" s="22">
        <v>23673</v>
      </c>
      <c r="G222" s="22">
        <v>604</v>
      </c>
      <c r="H222" s="22">
        <v>9139</v>
      </c>
      <c r="I222" s="22">
        <v>0</v>
      </c>
      <c r="J222" s="22">
        <v>201</v>
      </c>
      <c r="K222" s="22">
        <v>-3318</v>
      </c>
      <c r="L222" s="22">
        <v>280579</v>
      </c>
      <c r="M222" s="22">
        <v>50896</v>
      </c>
      <c r="N222" s="22">
        <v>10459</v>
      </c>
      <c r="O222" s="22">
        <v>0</v>
      </c>
      <c r="P222" s="22">
        <v>0</v>
      </c>
      <c r="Q222" s="22">
        <v>0</v>
      </c>
      <c r="R222" s="22">
        <v>0</v>
      </c>
      <c r="S222" s="22">
        <v>61355</v>
      </c>
    </row>
    <row r="223" spans="1:19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164805</v>
      </c>
      <c r="F223" s="22">
        <v>22697</v>
      </c>
      <c r="G223" s="22">
        <v>6460</v>
      </c>
      <c r="H223" s="22">
        <v>0</v>
      </c>
      <c r="I223" s="22">
        <v>0</v>
      </c>
      <c r="J223" s="22">
        <v>0</v>
      </c>
      <c r="K223" s="22">
        <v>0</v>
      </c>
      <c r="L223" s="22">
        <v>193962</v>
      </c>
      <c r="M223" s="22">
        <v>18552</v>
      </c>
      <c r="N223" s="22">
        <v>6496</v>
      </c>
      <c r="O223" s="22">
        <v>4261</v>
      </c>
      <c r="P223" s="22">
        <v>0</v>
      </c>
      <c r="Q223" s="22">
        <v>6621</v>
      </c>
      <c r="R223" s="22">
        <v>0</v>
      </c>
      <c r="S223" s="22">
        <v>35930</v>
      </c>
    </row>
    <row r="224" spans="1:19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589295</v>
      </c>
      <c r="F224" s="22">
        <v>146366</v>
      </c>
      <c r="G224" s="22">
        <v>1941</v>
      </c>
      <c r="H224" s="22">
        <v>16753</v>
      </c>
      <c r="I224" s="22">
        <v>84</v>
      </c>
      <c r="J224" s="22">
        <v>0</v>
      </c>
      <c r="K224" s="22">
        <v>0</v>
      </c>
      <c r="L224" s="22">
        <v>754439</v>
      </c>
      <c r="M224" s="22">
        <v>110123</v>
      </c>
      <c r="N224" s="22">
        <v>43240</v>
      </c>
      <c r="O224" s="22">
        <v>5009</v>
      </c>
      <c r="P224" s="22">
        <v>0</v>
      </c>
      <c r="Q224" s="22">
        <v>0</v>
      </c>
      <c r="R224" s="22">
        <v>0</v>
      </c>
      <c r="S224" s="22">
        <v>158372</v>
      </c>
    </row>
    <row r="225" spans="1:19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744604</v>
      </c>
      <c r="F225" s="22">
        <v>178751</v>
      </c>
      <c r="G225" s="22">
        <v>1900</v>
      </c>
      <c r="H225" s="22">
        <v>40691</v>
      </c>
      <c r="I225" s="22">
        <v>0</v>
      </c>
      <c r="J225" s="22">
        <v>379</v>
      </c>
      <c r="K225" s="22">
        <v>0</v>
      </c>
      <c r="L225" s="22">
        <v>966325</v>
      </c>
      <c r="M225" s="22">
        <v>148651</v>
      </c>
      <c r="N225" s="22">
        <v>37102</v>
      </c>
      <c r="O225" s="22">
        <v>11830</v>
      </c>
      <c r="P225" s="22">
        <v>0</v>
      </c>
      <c r="Q225" s="22">
        <v>0</v>
      </c>
      <c r="R225" s="22">
        <v>0</v>
      </c>
      <c r="S225" s="22">
        <v>197583</v>
      </c>
    </row>
    <row r="226" spans="1:19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244350</v>
      </c>
      <c r="F226" s="22">
        <v>34511</v>
      </c>
      <c r="G226" s="22">
        <v>508</v>
      </c>
      <c r="H226" s="22">
        <v>17429</v>
      </c>
      <c r="I226" s="22">
        <v>0</v>
      </c>
      <c r="J226" s="22">
        <v>161</v>
      </c>
      <c r="K226" s="22">
        <v>0</v>
      </c>
      <c r="L226" s="22">
        <v>296959</v>
      </c>
      <c r="M226" s="22">
        <v>33277</v>
      </c>
      <c r="N226" s="22">
        <v>10153</v>
      </c>
      <c r="O226" s="22">
        <v>5619</v>
      </c>
      <c r="P226" s="22">
        <v>55</v>
      </c>
      <c r="Q226" s="22">
        <v>0</v>
      </c>
      <c r="R226" s="22">
        <v>0</v>
      </c>
      <c r="S226" s="22">
        <v>49104</v>
      </c>
    </row>
    <row r="227" spans="1:19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251225</v>
      </c>
      <c r="F227" s="22">
        <v>74510</v>
      </c>
      <c r="G227" s="22">
        <v>3682</v>
      </c>
      <c r="H227" s="22">
        <v>29234</v>
      </c>
      <c r="I227" s="22">
        <v>0</v>
      </c>
      <c r="J227" s="22">
        <v>177</v>
      </c>
      <c r="K227" s="22">
        <v>0</v>
      </c>
      <c r="L227" s="22">
        <v>358828</v>
      </c>
      <c r="M227" s="22">
        <v>92993</v>
      </c>
      <c r="N227" s="22">
        <v>17999</v>
      </c>
      <c r="O227" s="22">
        <v>3966</v>
      </c>
      <c r="P227" s="22">
        <v>0</v>
      </c>
      <c r="Q227" s="22">
        <v>0</v>
      </c>
      <c r="R227" s="22">
        <v>-141</v>
      </c>
      <c r="S227" s="22">
        <v>114817</v>
      </c>
    </row>
    <row r="228" spans="1:19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192294</v>
      </c>
      <c r="F228" s="22">
        <v>37007</v>
      </c>
      <c r="G228" s="22">
        <v>0</v>
      </c>
      <c r="H228" s="22">
        <v>18196</v>
      </c>
      <c r="I228" s="22">
        <v>0</v>
      </c>
      <c r="J228" s="22">
        <v>0</v>
      </c>
      <c r="K228" s="22">
        <v>0</v>
      </c>
      <c r="L228" s="22">
        <v>247497</v>
      </c>
      <c r="M228" s="22">
        <v>75307</v>
      </c>
      <c r="N228" s="22">
        <v>9190</v>
      </c>
      <c r="O228" s="22">
        <v>6098</v>
      </c>
      <c r="P228" s="22">
        <v>0</v>
      </c>
      <c r="Q228" s="22">
        <v>0</v>
      </c>
      <c r="R228" s="22">
        <v>0</v>
      </c>
      <c r="S228" s="22">
        <v>90595</v>
      </c>
    </row>
    <row r="229" spans="1:19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88930</v>
      </c>
      <c r="F229" s="22">
        <v>31228</v>
      </c>
      <c r="G229" s="22">
        <v>0</v>
      </c>
      <c r="H229" s="22">
        <v>3320</v>
      </c>
      <c r="I229" s="22">
        <v>0</v>
      </c>
      <c r="J229" s="22">
        <v>0</v>
      </c>
      <c r="K229" s="22">
        <v>0</v>
      </c>
      <c r="L229" s="22">
        <v>123478</v>
      </c>
      <c r="M229" s="22">
        <v>14685</v>
      </c>
      <c r="N229" s="22">
        <v>6513</v>
      </c>
      <c r="O229" s="22">
        <v>4034</v>
      </c>
      <c r="P229" s="22">
        <v>0</v>
      </c>
      <c r="Q229" s="22">
        <v>0</v>
      </c>
      <c r="R229" s="22">
        <v>0</v>
      </c>
      <c r="S229" s="22">
        <v>25232</v>
      </c>
    </row>
    <row r="230" spans="1:19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417726</v>
      </c>
      <c r="F230" s="22">
        <v>15685</v>
      </c>
      <c r="G230" s="22">
        <v>0</v>
      </c>
      <c r="H230" s="22">
        <v>7239</v>
      </c>
      <c r="I230" s="22">
        <v>0</v>
      </c>
      <c r="J230" s="22">
        <v>0</v>
      </c>
      <c r="K230" s="22">
        <v>0</v>
      </c>
      <c r="L230" s="22">
        <v>440650</v>
      </c>
      <c r="M230" s="22">
        <v>123952</v>
      </c>
      <c r="N230" s="22">
        <v>7320</v>
      </c>
      <c r="O230" s="22">
        <v>0</v>
      </c>
      <c r="P230" s="22">
        <v>0</v>
      </c>
      <c r="Q230" s="22">
        <v>0</v>
      </c>
      <c r="R230" s="22">
        <v>0</v>
      </c>
      <c r="S230" s="22">
        <v>131272</v>
      </c>
    </row>
    <row r="231" spans="1:19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136712</v>
      </c>
      <c r="F231" s="22">
        <v>47466</v>
      </c>
      <c r="G231" s="22">
        <v>0</v>
      </c>
      <c r="H231" s="22">
        <v>15592</v>
      </c>
      <c r="I231" s="22">
        <v>0</v>
      </c>
      <c r="J231" s="22">
        <v>0</v>
      </c>
      <c r="K231" s="22">
        <v>0</v>
      </c>
      <c r="L231" s="22">
        <v>199770</v>
      </c>
      <c r="M231" s="22">
        <v>17266</v>
      </c>
      <c r="N231" s="22">
        <v>5182</v>
      </c>
      <c r="O231" s="22">
        <v>1435</v>
      </c>
      <c r="P231" s="22">
        <v>0</v>
      </c>
      <c r="Q231" s="22">
        <v>0</v>
      </c>
      <c r="R231" s="22">
        <v>0</v>
      </c>
      <c r="S231" s="22">
        <v>23883</v>
      </c>
    </row>
    <row r="232" spans="1:19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196603</v>
      </c>
      <c r="F232" s="22">
        <v>10380</v>
      </c>
      <c r="G232" s="22">
        <v>0</v>
      </c>
      <c r="H232" s="22">
        <v>7028</v>
      </c>
      <c r="I232" s="22">
        <v>0</v>
      </c>
      <c r="J232" s="22">
        <v>0</v>
      </c>
      <c r="K232" s="22">
        <v>0</v>
      </c>
      <c r="L232" s="22">
        <v>214011</v>
      </c>
      <c r="M232" s="22">
        <v>54414</v>
      </c>
      <c r="N232" s="22">
        <v>4211</v>
      </c>
      <c r="O232" s="22">
        <v>4352</v>
      </c>
      <c r="P232" s="22">
        <v>0</v>
      </c>
      <c r="Q232" s="22">
        <v>0</v>
      </c>
      <c r="R232" s="22">
        <v>0</v>
      </c>
      <c r="S232" s="22">
        <v>62977</v>
      </c>
    </row>
    <row r="233" spans="1:19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332762</v>
      </c>
      <c r="F233" s="22">
        <v>31091</v>
      </c>
      <c r="G233" s="22">
        <v>123251</v>
      </c>
      <c r="H233" s="22">
        <v>33884</v>
      </c>
      <c r="I233" s="22">
        <v>0</v>
      </c>
      <c r="J233" s="22">
        <v>0</v>
      </c>
      <c r="K233" s="22">
        <v>0</v>
      </c>
      <c r="L233" s="22">
        <v>520988</v>
      </c>
      <c r="M233" s="22">
        <v>34209</v>
      </c>
      <c r="N233" s="22">
        <v>20015</v>
      </c>
      <c r="O233" s="22">
        <v>0</v>
      </c>
      <c r="P233" s="22">
        <v>0</v>
      </c>
      <c r="Q233" s="22">
        <v>0</v>
      </c>
      <c r="R233" s="22">
        <v>0</v>
      </c>
      <c r="S233" s="22">
        <v>54224</v>
      </c>
    </row>
    <row r="234" spans="1:19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314521</v>
      </c>
      <c r="F234" s="22">
        <v>106922</v>
      </c>
      <c r="G234" s="22">
        <v>16203</v>
      </c>
      <c r="H234" s="22">
        <v>46544</v>
      </c>
      <c r="I234" s="22">
        <v>0</v>
      </c>
      <c r="J234" s="22">
        <v>317</v>
      </c>
      <c r="K234" s="22">
        <v>0</v>
      </c>
      <c r="L234" s="22">
        <v>484507</v>
      </c>
      <c r="M234" s="22">
        <v>44248</v>
      </c>
      <c r="N234" s="22">
        <v>32543</v>
      </c>
      <c r="O234" s="22">
        <v>22320</v>
      </c>
      <c r="P234" s="22">
        <v>0</v>
      </c>
      <c r="Q234" s="22">
        <v>0</v>
      </c>
      <c r="R234" s="22">
        <v>0</v>
      </c>
      <c r="S234" s="22">
        <v>99111</v>
      </c>
    </row>
    <row r="235" spans="1:19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178524</v>
      </c>
      <c r="F235" s="22">
        <v>26609</v>
      </c>
      <c r="G235" s="22">
        <v>0</v>
      </c>
      <c r="H235" s="22">
        <v>10480</v>
      </c>
      <c r="I235" s="22">
        <v>0</v>
      </c>
      <c r="J235" s="22">
        <v>750</v>
      </c>
      <c r="K235" s="22">
        <v>0</v>
      </c>
      <c r="L235" s="22">
        <v>216363</v>
      </c>
      <c r="M235" s="22">
        <v>26637</v>
      </c>
      <c r="N235" s="22">
        <v>5880</v>
      </c>
      <c r="O235" s="22">
        <v>2312</v>
      </c>
      <c r="P235" s="22">
        <v>0</v>
      </c>
      <c r="Q235" s="22">
        <v>0</v>
      </c>
      <c r="R235" s="22">
        <v>0</v>
      </c>
      <c r="S235" s="22">
        <v>34829</v>
      </c>
    </row>
    <row r="236" spans="1:19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125037</v>
      </c>
      <c r="F236" s="22">
        <v>58953</v>
      </c>
      <c r="G236" s="22">
        <v>1</v>
      </c>
      <c r="H236" s="22">
        <v>1</v>
      </c>
      <c r="I236" s="22">
        <v>0</v>
      </c>
      <c r="J236" s="22">
        <v>0</v>
      </c>
      <c r="K236" s="22">
        <v>0</v>
      </c>
      <c r="L236" s="22">
        <v>183992</v>
      </c>
      <c r="M236" s="22">
        <v>30711</v>
      </c>
      <c r="N236" s="22">
        <v>10012</v>
      </c>
      <c r="O236" s="22">
        <v>0</v>
      </c>
      <c r="P236" s="22">
        <v>1098</v>
      </c>
      <c r="Q236" s="22">
        <v>0</v>
      </c>
      <c r="R236" s="22">
        <v>0</v>
      </c>
      <c r="S236" s="22">
        <v>41821</v>
      </c>
    </row>
    <row r="237" spans="1:19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188345</v>
      </c>
      <c r="F237" s="22">
        <v>69796</v>
      </c>
      <c r="G237" s="22">
        <v>2027</v>
      </c>
      <c r="H237" s="22">
        <v>36119</v>
      </c>
      <c r="I237" s="22">
        <v>0</v>
      </c>
      <c r="J237" s="22">
        <v>0</v>
      </c>
      <c r="K237" s="22">
        <v>0</v>
      </c>
      <c r="L237" s="22">
        <v>296287</v>
      </c>
      <c r="M237" s="22">
        <v>24634</v>
      </c>
      <c r="N237" s="22">
        <v>11876</v>
      </c>
      <c r="O237" s="22">
        <v>4116</v>
      </c>
      <c r="P237" s="22">
        <v>0</v>
      </c>
      <c r="Q237" s="22">
        <v>0</v>
      </c>
      <c r="R237" s="22">
        <v>0</v>
      </c>
      <c r="S237" s="22">
        <v>40626</v>
      </c>
    </row>
    <row r="238" spans="1:19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382859</v>
      </c>
      <c r="F238" s="22">
        <v>115797</v>
      </c>
      <c r="G238" s="22">
        <v>7098</v>
      </c>
      <c r="H238" s="22">
        <v>21990</v>
      </c>
      <c r="I238" s="22">
        <v>0</v>
      </c>
      <c r="J238" s="22">
        <v>0</v>
      </c>
      <c r="K238" s="22">
        <v>0</v>
      </c>
      <c r="L238" s="22">
        <v>527744</v>
      </c>
      <c r="M238" s="22">
        <v>94487</v>
      </c>
      <c r="N238" s="22">
        <v>28797</v>
      </c>
      <c r="O238" s="22">
        <v>7865</v>
      </c>
      <c r="P238" s="22">
        <v>0</v>
      </c>
      <c r="Q238" s="22">
        <v>0</v>
      </c>
      <c r="R238" s="22">
        <v>0</v>
      </c>
      <c r="S238" s="22">
        <v>131149</v>
      </c>
    </row>
    <row r="239" spans="1:19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721240</v>
      </c>
      <c r="F239" s="22">
        <v>97690</v>
      </c>
      <c r="G239" s="22">
        <v>887</v>
      </c>
      <c r="H239" s="22">
        <v>41344</v>
      </c>
      <c r="I239" s="22">
        <v>0</v>
      </c>
      <c r="J239" s="22">
        <v>0</v>
      </c>
      <c r="K239" s="22">
        <v>0</v>
      </c>
      <c r="L239" s="22">
        <v>861161</v>
      </c>
      <c r="M239" s="22">
        <v>211072</v>
      </c>
      <c r="N239" s="22">
        <v>26720</v>
      </c>
      <c r="O239" s="22">
        <v>0</v>
      </c>
      <c r="P239" s="22">
        <v>0</v>
      </c>
      <c r="Q239" s="22">
        <v>0</v>
      </c>
      <c r="R239" s="22">
        <v>0</v>
      </c>
      <c r="S239" s="22">
        <v>237792</v>
      </c>
    </row>
    <row r="240" spans="1:19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869528</v>
      </c>
      <c r="F240" s="22">
        <v>432407</v>
      </c>
      <c r="G240" s="22">
        <v>79469</v>
      </c>
      <c r="H240" s="22">
        <v>41045</v>
      </c>
      <c r="I240" s="22">
        <v>0</v>
      </c>
      <c r="J240" s="22">
        <v>953</v>
      </c>
      <c r="K240" s="22">
        <v>0</v>
      </c>
      <c r="L240" s="22">
        <v>1423402</v>
      </c>
      <c r="M240" s="22">
        <v>168416</v>
      </c>
      <c r="N240" s="22">
        <v>65604</v>
      </c>
      <c r="O240" s="22">
        <v>15817</v>
      </c>
      <c r="P240" s="22">
        <v>104</v>
      </c>
      <c r="Q240" s="22">
        <v>0</v>
      </c>
      <c r="R240" s="22">
        <v>0</v>
      </c>
      <c r="S240" s="22">
        <v>249941</v>
      </c>
    </row>
    <row r="241" spans="1:19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235621</v>
      </c>
      <c r="F241" s="22">
        <v>75465</v>
      </c>
      <c r="G241" s="22">
        <v>8641</v>
      </c>
      <c r="H241" s="22">
        <v>29541</v>
      </c>
      <c r="I241" s="22">
        <v>0</v>
      </c>
      <c r="J241" s="22">
        <v>0</v>
      </c>
      <c r="K241" s="22">
        <v>0</v>
      </c>
      <c r="L241" s="22">
        <v>349268</v>
      </c>
      <c r="M241" s="22">
        <v>177580</v>
      </c>
      <c r="N241" s="22">
        <v>4170</v>
      </c>
      <c r="O241" s="22">
        <v>6852</v>
      </c>
      <c r="P241" s="22">
        <v>2171</v>
      </c>
      <c r="Q241" s="22">
        <v>18815</v>
      </c>
      <c r="R241" s="22">
        <v>0</v>
      </c>
      <c r="S241" s="22">
        <v>209588</v>
      </c>
    </row>
    <row r="242" spans="1:19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176183</v>
      </c>
      <c r="F242" s="22">
        <v>122171</v>
      </c>
      <c r="G242" s="22">
        <v>8349</v>
      </c>
      <c r="H242" s="22">
        <v>15589</v>
      </c>
      <c r="I242" s="22">
        <v>0</v>
      </c>
      <c r="J242" s="22">
        <v>975</v>
      </c>
      <c r="K242" s="22">
        <v>0</v>
      </c>
      <c r="L242" s="22">
        <v>323267</v>
      </c>
      <c r="M242" s="22">
        <v>32223</v>
      </c>
      <c r="N242" s="22">
        <v>18238</v>
      </c>
      <c r="O242" s="22">
        <v>3115</v>
      </c>
      <c r="P242" s="22">
        <v>0</v>
      </c>
      <c r="Q242" s="22">
        <v>0</v>
      </c>
      <c r="R242" s="22">
        <v>0</v>
      </c>
      <c r="S242" s="22">
        <v>53576</v>
      </c>
    </row>
    <row r="243" spans="1:19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625470</v>
      </c>
      <c r="F243" s="22">
        <v>185730</v>
      </c>
      <c r="G243" s="22">
        <v>12903</v>
      </c>
      <c r="H243" s="22">
        <v>41309</v>
      </c>
      <c r="I243" s="22">
        <v>1147</v>
      </c>
      <c r="J243" s="22">
        <v>0</v>
      </c>
      <c r="K243" s="22">
        <v>-119</v>
      </c>
      <c r="L243" s="22">
        <v>866440</v>
      </c>
      <c r="M243" s="22">
        <v>107608</v>
      </c>
      <c r="N243" s="22">
        <v>32971</v>
      </c>
      <c r="O243" s="22">
        <v>16415</v>
      </c>
      <c r="P243" s="22">
        <v>0</v>
      </c>
      <c r="Q243" s="22">
        <v>0</v>
      </c>
      <c r="R243" s="22">
        <v>0</v>
      </c>
      <c r="S243" s="22">
        <v>156994</v>
      </c>
    </row>
    <row r="244" spans="1:19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433018</v>
      </c>
      <c r="F244" s="22">
        <v>70081</v>
      </c>
      <c r="G244" s="22">
        <v>1546</v>
      </c>
      <c r="H244" s="22">
        <v>14933</v>
      </c>
      <c r="I244" s="22">
        <v>0</v>
      </c>
      <c r="J244" s="22">
        <v>0</v>
      </c>
      <c r="K244" s="22">
        <v>1023</v>
      </c>
      <c r="L244" s="22">
        <v>520601</v>
      </c>
      <c r="M244" s="22">
        <v>92007</v>
      </c>
      <c r="N244" s="22">
        <v>19847</v>
      </c>
      <c r="O244" s="22">
        <v>0</v>
      </c>
      <c r="P244" s="22">
        <v>0</v>
      </c>
      <c r="Q244" s="22">
        <v>0</v>
      </c>
      <c r="R244" s="22">
        <v>0</v>
      </c>
      <c r="S244" s="22">
        <v>111854</v>
      </c>
    </row>
    <row r="245" spans="1:19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150287</v>
      </c>
      <c r="F245" s="22">
        <v>79242</v>
      </c>
      <c r="G245" s="22">
        <v>0</v>
      </c>
      <c r="H245" s="22">
        <v>3235</v>
      </c>
      <c r="I245" s="22">
        <v>0</v>
      </c>
      <c r="J245" s="22">
        <v>243</v>
      </c>
      <c r="K245" s="22">
        <v>0</v>
      </c>
      <c r="L245" s="22">
        <v>233007</v>
      </c>
      <c r="M245" s="22">
        <v>23853</v>
      </c>
      <c r="N245" s="22">
        <v>12798</v>
      </c>
      <c r="O245" s="22">
        <v>4408</v>
      </c>
      <c r="P245" s="22">
        <v>0</v>
      </c>
      <c r="Q245" s="22">
        <v>0</v>
      </c>
      <c r="R245" s="22">
        <v>0</v>
      </c>
      <c r="S245" s="22">
        <v>41059</v>
      </c>
    </row>
    <row r="246" spans="1:19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200949</v>
      </c>
      <c r="F246" s="22">
        <v>12767</v>
      </c>
      <c r="G246" s="22">
        <v>0</v>
      </c>
      <c r="H246" s="22">
        <v>11333</v>
      </c>
      <c r="I246" s="22">
        <v>0</v>
      </c>
      <c r="J246" s="22">
        <v>0</v>
      </c>
      <c r="K246" s="22">
        <v>0</v>
      </c>
      <c r="L246" s="22">
        <v>225049</v>
      </c>
      <c r="M246" s="22">
        <v>35598</v>
      </c>
      <c r="N246" s="22">
        <v>3908</v>
      </c>
      <c r="O246" s="22">
        <v>11000</v>
      </c>
      <c r="P246" s="22">
        <v>0</v>
      </c>
      <c r="Q246" s="22">
        <v>0</v>
      </c>
      <c r="R246" s="22">
        <v>0</v>
      </c>
      <c r="S246" s="22">
        <v>50506</v>
      </c>
    </row>
    <row r="247" spans="1:19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270541</v>
      </c>
      <c r="F247" s="22">
        <v>18145</v>
      </c>
      <c r="G247" s="22">
        <v>7593</v>
      </c>
      <c r="H247" s="22">
        <v>13240</v>
      </c>
      <c r="I247" s="22">
        <v>0</v>
      </c>
      <c r="J247" s="22">
        <v>864</v>
      </c>
      <c r="K247" s="22">
        <v>0</v>
      </c>
      <c r="L247" s="22">
        <v>310383</v>
      </c>
      <c r="M247" s="22">
        <v>37671</v>
      </c>
      <c r="N247" s="22">
        <v>4725</v>
      </c>
      <c r="O247" s="22">
        <v>19322</v>
      </c>
      <c r="P247" s="22">
        <v>0</v>
      </c>
      <c r="Q247" s="22">
        <v>0</v>
      </c>
      <c r="R247" s="22">
        <v>0</v>
      </c>
      <c r="S247" s="22">
        <v>61718</v>
      </c>
    </row>
    <row r="248" spans="1:19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155275</v>
      </c>
      <c r="F248" s="22">
        <v>218205</v>
      </c>
      <c r="G248" s="22">
        <v>51825</v>
      </c>
      <c r="H248" s="22">
        <v>36565</v>
      </c>
      <c r="I248" s="22">
        <v>0</v>
      </c>
      <c r="J248" s="22">
        <v>0</v>
      </c>
      <c r="K248" s="22">
        <v>-8229</v>
      </c>
      <c r="L248" s="22">
        <v>453641</v>
      </c>
      <c r="M248" s="22">
        <v>51474</v>
      </c>
      <c r="N248" s="22">
        <v>59285</v>
      </c>
      <c r="O248" s="22">
        <v>27290</v>
      </c>
      <c r="P248" s="22">
        <v>9198</v>
      </c>
      <c r="Q248" s="22">
        <v>0</v>
      </c>
      <c r="R248" s="22">
        <v>0</v>
      </c>
      <c r="S248" s="22">
        <v>147247</v>
      </c>
    </row>
    <row r="249" spans="1:19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124999</v>
      </c>
      <c r="F249" s="22">
        <v>15784</v>
      </c>
      <c r="G249" s="22">
        <v>836</v>
      </c>
      <c r="H249" s="22">
        <v>8792</v>
      </c>
      <c r="I249" s="22">
        <v>0</v>
      </c>
      <c r="J249" s="22">
        <v>21</v>
      </c>
      <c r="K249" s="22">
        <v>0</v>
      </c>
      <c r="L249" s="22">
        <v>150432</v>
      </c>
      <c r="M249" s="22">
        <v>21596</v>
      </c>
      <c r="N249" s="22">
        <v>5095</v>
      </c>
      <c r="O249" s="22">
        <v>0</v>
      </c>
      <c r="P249" s="22">
        <v>0</v>
      </c>
      <c r="Q249" s="22">
        <v>0</v>
      </c>
      <c r="R249" s="22">
        <v>0</v>
      </c>
      <c r="S249" s="22">
        <v>26691</v>
      </c>
    </row>
    <row r="250" spans="1:19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308838</v>
      </c>
      <c r="F250" s="22">
        <v>67722</v>
      </c>
      <c r="G250" s="22">
        <v>2753</v>
      </c>
      <c r="H250" s="22">
        <v>6134</v>
      </c>
      <c r="I250" s="22">
        <v>0</v>
      </c>
      <c r="J250" s="22">
        <v>253</v>
      </c>
      <c r="K250" s="22">
        <v>0</v>
      </c>
      <c r="L250" s="22">
        <v>385700</v>
      </c>
      <c r="M250" s="22">
        <v>64255</v>
      </c>
      <c r="N250" s="22">
        <v>23645</v>
      </c>
      <c r="O250" s="22">
        <v>2074</v>
      </c>
      <c r="P250" s="22">
        <v>0</v>
      </c>
      <c r="Q250" s="22">
        <v>0</v>
      </c>
      <c r="R250" s="22">
        <v>0</v>
      </c>
      <c r="S250" s="22">
        <v>89974</v>
      </c>
    </row>
    <row r="251" spans="1:19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104278</v>
      </c>
      <c r="F251" s="22">
        <v>46764</v>
      </c>
      <c r="G251" s="22">
        <v>6610</v>
      </c>
      <c r="H251" s="22">
        <v>7959</v>
      </c>
      <c r="I251" s="22">
        <v>0</v>
      </c>
      <c r="J251" s="22">
        <v>0</v>
      </c>
      <c r="K251" s="22">
        <v>0</v>
      </c>
      <c r="L251" s="22">
        <v>165611</v>
      </c>
      <c r="M251" s="22">
        <v>31129</v>
      </c>
      <c r="N251" s="22">
        <v>9255</v>
      </c>
      <c r="O251" s="22">
        <v>0</v>
      </c>
      <c r="P251" s="22">
        <v>0</v>
      </c>
      <c r="Q251" s="22">
        <v>0</v>
      </c>
      <c r="R251" s="22">
        <v>0</v>
      </c>
      <c r="S251" s="22">
        <v>40384</v>
      </c>
    </row>
    <row r="252" spans="1:19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294958</v>
      </c>
      <c r="F252" s="22">
        <v>24765</v>
      </c>
      <c r="G252" s="22">
        <v>6177</v>
      </c>
      <c r="H252" s="22">
        <v>1248</v>
      </c>
      <c r="I252" s="22">
        <v>0</v>
      </c>
      <c r="J252" s="22">
        <v>0</v>
      </c>
      <c r="K252" s="22">
        <v>0</v>
      </c>
      <c r="L252" s="22">
        <v>327148</v>
      </c>
      <c r="M252" s="22">
        <v>73179</v>
      </c>
      <c r="N252" s="22">
        <v>8384</v>
      </c>
      <c r="O252" s="22">
        <v>3177</v>
      </c>
      <c r="P252" s="22">
        <v>0</v>
      </c>
      <c r="Q252" s="22">
        <v>0</v>
      </c>
      <c r="R252" s="22">
        <v>0</v>
      </c>
      <c r="S252" s="22">
        <v>84740</v>
      </c>
    </row>
    <row r="253" spans="1:19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352695</v>
      </c>
      <c r="F253" s="22">
        <v>531119</v>
      </c>
      <c r="G253" s="22">
        <v>63465</v>
      </c>
      <c r="H253" s="22">
        <v>50766</v>
      </c>
      <c r="I253" s="22">
        <v>0</v>
      </c>
      <c r="J253" s="22">
        <v>133</v>
      </c>
      <c r="K253" s="22">
        <v>0</v>
      </c>
      <c r="L253" s="22">
        <v>998178</v>
      </c>
      <c r="M253" s="22">
        <v>88634</v>
      </c>
      <c r="N253" s="22">
        <v>94487</v>
      </c>
      <c r="O253" s="22">
        <v>0</v>
      </c>
      <c r="P253" s="22">
        <v>0</v>
      </c>
      <c r="Q253" s="22">
        <v>5717</v>
      </c>
      <c r="R253" s="22">
        <v>0</v>
      </c>
      <c r="S253" s="22">
        <v>188838</v>
      </c>
    </row>
    <row r="254" spans="1:19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288152</v>
      </c>
      <c r="F254" s="22">
        <v>363801</v>
      </c>
      <c r="G254" s="22">
        <v>13993</v>
      </c>
      <c r="H254" s="22">
        <v>59343</v>
      </c>
      <c r="I254" s="22">
        <v>0</v>
      </c>
      <c r="J254" s="22">
        <v>0</v>
      </c>
      <c r="K254" s="22">
        <v>0</v>
      </c>
      <c r="L254" s="22">
        <v>725289</v>
      </c>
      <c r="M254" s="22">
        <v>65801</v>
      </c>
      <c r="N254" s="22">
        <v>43682</v>
      </c>
      <c r="O254" s="22">
        <v>31961</v>
      </c>
      <c r="P254" s="22">
        <v>0</v>
      </c>
      <c r="Q254" s="22">
        <v>0</v>
      </c>
      <c r="R254" s="22">
        <v>0</v>
      </c>
      <c r="S254" s="22">
        <v>141444</v>
      </c>
    </row>
    <row r="255" spans="1:19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891706</v>
      </c>
      <c r="F255" s="22">
        <v>29203</v>
      </c>
      <c r="G255" s="22">
        <v>0</v>
      </c>
      <c r="H255" s="22">
        <v>5641</v>
      </c>
      <c r="I255" s="22">
        <v>0</v>
      </c>
      <c r="J255" s="22">
        <v>0</v>
      </c>
      <c r="K255" s="22">
        <v>0</v>
      </c>
      <c r="L255" s="22">
        <v>926550</v>
      </c>
      <c r="M255" s="22">
        <v>373548</v>
      </c>
      <c r="N255" s="22">
        <v>11986</v>
      </c>
      <c r="O255" s="22">
        <v>0</v>
      </c>
      <c r="P255" s="22">
        <v>0</v>
      </c>
      <c r="Q255" s="22">
        <v>0</v>
      </c>
      <c r="R255" s="22">
        <v>0</v>
      </c>
      <c r="S255" s="22">
        <v>385534</v>
      </c>
    </row>
    <row r="256" spans="1:19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253830</v>
      </c>
      <c r="F256" s="22">
        <v>196813</v>
      </c>
      <c r="G256" s="22">
        <v>14054</v>
      </c>
      <c r="H256" s="22">
        <v>11830</v>
      </c>
      <c r="I256" s="22">
        <v>0</v>
      </c>
      <c r="J256" s="22">
        <v>387</v>
      </c>
      <c r="K256" s="22">
        <v>0</v>
      </c>
      <c r="L256" s="22">
        <v>476914</v>
      </c>
      <c r="M256" s="22">
        <v>80933</v>
      </c>
      <c r="N256" s="22">
        <v>52180</v>
      </c>
      <c r="O256" s="22">
        <v>3065</v>
      </c>
      <c r="P256" s="22">
        <v>0</v>
      </c>
      <c r="Q256" s="22">
        <v>0</v>
      </c>
      <c r="R256" s="22">
        <v>0</v>
      </c>
      <c r="S256" s="22">
        <v>136178</v>
      </c>
    </row>
    <row r="257" spans="1:19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1064475</v>
      </c>
      <c r="F257" s="22">
        <v>30590</v>
      </c>
      <c r="G257" s="22">
        <v>0</v>
      </c>
      <c r="H257" s="22">
        <v>23852</v>
      </c>
      <c r="I257" s="22">
        <v>0</v>
      </c>
      <c r="J257" s="22">
        <v>0</v>
      </c>
      <c r="K257" s="22">
        <v>0</v>
      </c>
      <c r="L257" s="22">
        <v>1118917</v>
      </c>
      <c r="M257" s="22">
        <v>294780</v>
      </c>
      <c r="N257" s="22">
        <v>14241</v>
      </c>
      <c r="O257" s="22">
        <v>32917</v>
      </c>
      <c r="P257" s="22">
        <v>131</v>
      </c>
      <c r="Q257" s="22">
        <v>0</v>
      </c>
      <c r="R257" s="22">
        <v>0</v>
      </c>
      <c r="S257" s="22">
        <v>342069</v>
      </c>
    </row>
    <row r="258" spans="1:19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143923</v>
      </c>
      <c r="F258" s="22">
        <v>63092</v>
      </c>
      <c r="G258" s="22">
        <v>449</v>
      </c>
      <c r="H258" s="22">
        <v>19668</v>
      </c>
      <c r="I258" s="22">
        <v>0</v>
      </c>
      <c r="J258" s="22">
        <v>116</v>
      </c>
      <c r="K258" s="22">
        <v>0</v>
      </c>
      <c r="L258" s="22">
        <v>227248</v>
      </c>
      <c r="M258" s="22">
        <v>23395</v>
      </c>
      <c r="N258" s="22">
        <v>9571</v>
      </c>
      <c r="O258" s="22">
        <v>5608</v>
      </c>
      <c r="P258" s="22">
        <v>0</v>
      </c>
      <c r="Q258" s="22">
        <v>0</v>
      </c>
      <c r="R258" s="22">
        <v>0</v>
      </c>
      <c r="S258" s="22">
        <v>38574</v>
      </c>
    </row>
    <row r="259" spans="1:19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207617</v>
      </c>
      <c r="F259" s="22">
        <v>44780</v>
      </c>
      <c r="G259" s="22">
        <v>0</v>
      </c>
      <c r="H259" s="22">
        <v>39533</v>
      </c>
      <c r="I259" s="22">
        <v>0</v>
      </c>
      <c r="J259" s="22">
        <v>117</v>
      </c>
      <c r="K259" s="22">
        <v>0</v>
      </c>
      <c r="L259" s="22">
        <v>292047</v>
      </c>
      <c r="M259" s="22">
        <v>28541</v>
      </c>
      <c r="N259" s="22">
        <v>7727</v>
      </c>
      <c r="O259" s="22">
        <v>9558</v>
      </c>
      <c r="P259" s="22">
        <v>0</v>
      </c>
      <c r="Q259" s="22">
        <v>0</v>
      </c>
      <c r="R259" s="22">
        <v>0</v>
      </c>
      <c r="S259" s="22">
        <v>45826</v>
      </c>
    </row>
    <row r="260" spans="1:19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557404</v>
      </c>
      <c r="F260" s="22">
        <v>174622</v>
      </c>
      <c r="G260" s="22">
        <v>2464</v>
      </c>
      <c r="H260" s="22">
        <v>33664</v>
      </c>
      <c r="I260" s="22">
        <v>0</v>
      </c>
      <c r="J260" s="22">
        <v>2263</v>
      </c>
      <c r="K260" s="22">
        <v>0</v>
      </c>
      <c r="L260" s="22">
        <v>770417</v>
      </c>
      <c r="M260" s="22">
        <v>122242</v>
      </c>
      <c r="N260" s="22">
        <v>41969</v>
      </c>
      <c r="O260" s="22">
        <v>1600</v>
      </c>
      <c r="P260" s="22">
        <v>0</v>
      </c>
      <c r="Q260" s="22">
        <v>0</v>
      </c>
      <c r="R260" s="22">
        <v>0</v>
      </c>
      <c r="S260" s="22">
        <v>165811</v>
      </c>
    </row>
    <row r="261" spans="1:19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405621</v>
      </c>
      <c r="F261" s="22">
        <v>81628</v>
      </c>
      <c r="G261" s="22">
        <v>13208</v>
      </c>
      <c r="H261" s="22">
        <v>9861</v>
      </c>
      <c r="I261" s="22">
        <v>0</v>
      </c>
      <c r="J261" s="22">
        <v>0</v>
      </c>
      <c r="K261" s="22">
        <v>-8888</v>
      </c>
      <c r="L261" s="22">
        <v>501430</v>
      </c>
      <c r="M261" s="22">
        <v>65587</v>
      </c>
      <c r="N261" s="22">
        <v>16418</v>
      </c>
      <c r="O261" s="22">
        <v>8491</v>
      </c>
      <c r="P261" s="22">
        <v>0</v>
      </c>
      <c r="Q261" s="22">
        <v>0</v>
      </c>
      <c r="R261" s="22">
        <v>8617</v>
      </c>
      <c r="S261" s="22">
        <v>99113</v>
      </c>
    </row>
    <row r="262" spans="1:19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151721</v>
      </c>
      <c r="F262" s="22">
        <v>30543</v>
      </c>
      <c r="G262" s="22">
        <v>45</v>
      </c>
      <c r="H262" s="22">
        <v>12863</v>
      </c>
      <c r="I262" s="22">
        <v>0</v>
      </c>
      <c r="J262" s="22">
        <v>0</v>
      </c>
      <c r="K262" s="22">
        <v>0</v>
      </c>
      <c r="L262" s="22">
        <v>195172</v>
      </c>
      <c r="M262" s="22">
        <v>40856</v>
      </c>
      <c r="N262" s="22">
        <v>6749</v>
      </c>
      <c r="O262" s="22">
        <v>12852</v>
      </c>
      <c r="P262" s="22">
        <v>0</v>
      </c>
      <c r="Q262" s="22">
        <v>0</v>
      </c>
      <c r="R262" s="22">
        <v>0</v>
      </c>
      <c r="S262" s="22">
        <v>60457</v>
      </c>
    </row>
    <row r="263" spans="1:19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118011</v>
      </c>
      <c r="F263" s="22">
        <v>20916</v>
      </c>
      <c r="G263" s="22">
        <v>0</v>
      </c>
      <c r="H263" s="22">
        <v>6670</v>
      </c>
      <c r="I263" s="22">
        <v>0</v>
      </c>
      <c r="J263" s="22">
        <v>0</v>
      </c>
      <c r="K263" s="22">
        <v>0</v>
      </c>
      <c r="L263" s="22">
        <v>145597</v>
      </c>
      <c r="M263" s="22">
        <v>22650</v>
      </c>
      <c r="N263" s="22">
        <v>7765</v>
      </c>
      <c r="O263" s="22">
        <v>23</v>
      </c>
      <c r="P263" s="22">
        <v>5389</v>
      </c>
      <c r="Q263" s="22">
        <v>0</v>
      </c>
      <c r="R263" s="22">
        <v>0</v>
      </c>
      <c r="S263" s="22">
        <v>35804</v>
      </c>
    </row>
    <row r="264" spans="1:19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258847</v>
      </c>
      <c r="F264" s="22">
        <v>0</v>
      </c>
      <c r="G264" s="22">
        <v>0</v>
      </c>
      <c r="H264" s="22">
        <v>2110</v>
      </c>
      <c r="I264" s="22">
        <v>0</v>
      </c>
      <c r="J264" s="22">
        <v>0</v>
      </c>
      <c r="K264" s="22">
        <v>0</v>
      </c>
      <c r="L264" s="22">
        <v>260957</v>
      </c>
      <c r="M264" s="22">
        <v>233387</v>
      </c>
      <c r="N264" s="22">
        <v>1180</v>
      </c>
      <c r="O264" s="22">
        <v>0</v>
      </c>
      <c r="P264" s="22">
        <v>0</v>
      </c>
      <c r="Q264" s="22">
        <v>0</v>
      </c>
      <c r="R264" s="22">
        <v>0</v>
      </c>
      <c r="S264" s="22">
        <v>234567</v>
      </c>
    </row>
    <row r="265" spans="1:19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79370</v>
      </c>
      <c r="F265" s="22">
        <v>0</v>
      </c>
      <c r="G265" s="22">
        <v>0</v>
      </c>
      <c r="H265" s="22">
        <v>353</v>
      </c>
      <c r="I265" s="22">
        <v>0</v>
      </c>
      <c r="J265" s="22">
        <v>0</v>
      </c>
      <c r="K265" s="22">
        <v>0</v>
      </c>
      <c r="L265" s="22">
        <v>79723</v>
      </c>
      <c r="M265" s="22">
        <v>80456</v>
      </c>
      <c r="N265" s="22">
        <v>215</v>
      </c>
      <c r="O265" s="22">
        <v>0</v>
      </c>
      <c r="P265" s="22">
        <v>0</v>
      </c>
      <c r="Q265" s="22">
        <v>0</v>
      </c>
      <c r="R265" s="22">
        <v>0</v>
      </c>
      <c r="S265" s="22">
        <v>80671</v>
      </c>
    </row>
    <row r="266" spans="1:19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85087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85087</v>
      </c>
      <c r="M266" s="22">
        <v>36311</v>
      </c>
      <c r="N266" s="22">
        <v>207</v>
      </c>
      <c r="O266" s="22">
        <v>3580</v>
      </c>
      <c r="P266" s="22">
        <v>0</v>
      </c>
      <c r="Q266" s="22">
        <v>0</v>
      </c>
      <c r="R266" s="22">
        <v>0</v>
      </c>
      <c r="S266" s="22">
        <v>40098</v>
      </c>
    </row>
    <row r="267" spans="1:19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413146</v>
      </c>
      <c r="F267" s="22">
        <v>2738</v>
      </c>
      <c r="G267" s="22">
        <v>1170</v>
      </c>
      <c r="H267" s="22">
        <v>44</v>
      </c>
      <c r="I267" s="22">
        <v>0</v>
      </c>
      <c r="J267" s="22">
        <v>0</v>
      </c>
      <c r="K267" s="22">
        <v>0</v>
      </c>
      <c r="L267" s="22">
        <v>417098</v>
      </c>
      <c r="M267" s="22">
        <v>509079</v>
      </c>
      <c r="N267" s="22">
        <v>7128</v>
      </c>
      <c r="O267" s="22">
        <v>0</v>
      </c>
      <c r="P267" s="22">
        <v>0</v>
      </c>
      <c r="Q267" s="22">
        <v>0</v>
      </c>
      <c r="R267" s="22">
        <v>0</v>
      </c>
      <c r="S267" s="22">
        <v>516207</v>
      </c>
    </row>
    <row r="268" spans="1:19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174376</v>
      </c>
      <c r="F268" s="22">
        <v>0</v>
      </c>
      <c r="G268" s="22">
        <v>0</v>
      </c>
      <c r="H268" s="22">
        <v>3092</v>
      </c>
      <c r="I268" s="22">
        <v>0</v>
      </c>
      <c r="J268" s="22">
        <v>0</v>
      </c>
      <c r="K268" s="22">
        <v>0</v>
      </c>
      <c r="L268" s="22">
        <v>177468</v>
      </c>
      <c r="M268" s="22">
        <v>170893</v>
      </c>
      <c r="N268" s="22">
        <v>2877</v>
      </c>
      <c r="O268" s="22">
        <v>9036</v>
      </c>
      <c r="P268" s="22">
        <v>0</v>
      </c>
      <c r="Q268" s="22">
        <v>0</v>
      </c>
      <c r="R268" s="22">
        <v>0</v>
      </c>
      <c r="S268" s="22">
        <v>182806</v>
      </c>
    </row>
    <row r="269" spans="1:19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76893</v>
      </c>
      <c r="F269" s="22">
        <v>0</v>
      </c>
      <c r="G269" s="22">
        <v>0</v>
      </c>
      <c r="H269" s="22">
        <v>697</v>
      </c>
      <c r="I269" s="22">
        <v>0</v>
      </c>
      <c r="J269" s="22">
        <v>0</v>
      </c>
      <c r="K269" s="22">
        <v>0</v>
      </c>
      <c r="L269" s="22">
        <v>77590</v>
      </c>
      <c r="M269" s="22">
        <v>68173</v>
      </c>
      <c r="N269" s="22">
        <v>697</v>
      </c>
      <c r="O269" s="22">
        <v>2610</v>
      </c>
      <c r="P269" s="22">
        <v>14</v>
      </c>
      <c r="Q269" s="22">
        <v>0</v>
      </c>
      <c r="R269" s="22">
        <v>0</v>
      </c>
      <c r="S269" s="22">
        <v>71494</v>
      </c>
    </row>
    <row r="270" spans="1:19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62363</v>
      </c>
      <c r="F270" s="22">
        <v>1</v>
      </c>
      <c r="G270" s="22">
        <v>23</v>
      </c>
      <c r="H270" s="22">
        <v>1</v>
      </c>
      <c r="I270" s="22">
        <v>0</v>
      </c>
      <c r="J270" s="22">
        <v>0</v>
      </c>
      <c r="K270" s="22">
        <v>0</v>
      </c>
      <c r="L270" s="22">
        <v>62388</v>
      </c>
      <c r="M270" s="22">
        <v>53970</v>
      </c>
      <c r="N270" s="22">
        <v>131</v>
      </c>
      <c r="O270" s="22">
        <v>0</v>
      </c>
      <c r="P270" s="22">
        <v>0</v>
      </c>
      <c r="Q270" s="22">
        <v>0</v>
      </c>
      <c r="R270" s="22">
        <v>0</v>
      </c>
      <c r="S270" s="22">
        <v>54101</v>
      </c>
    </row>
    <row r="271" spans="1:19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104557</v>
      </c>
      <c r="F271" s="22">
        <v>0</v>
      </c>
      <c r="G271" s="22">
        <v>0</v>
      </c>
      <c r="H271" s="22">
        <v>149</v>
      </c>
      <c r="I271" s="22">
        <v>0</v>
      </c>
      <c r="J271" s="22">
        <v>0</v>
      </c>
      <c r="K271" s="22">
        <v>-39140</v>
      </c>
      <c r="L271" s="22">
        <v>65566</v>
      </c>
      <c r="M271" s="22">
        <v>39140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39140</v>
      </c>
    </row>
    <row r="272" spans="1:19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294422</v>
      </c>
      <c r="F272" s="22">
        <v>0</v>
      </c>
      <c r="G272" s="22">
        <v>0</v>
      </c>
      <c r="H272" s="22">
        <v>985</v>
      </c>
      <c r="I272" s="22">
        <v>0</v>
      </c>
      <c r="J272" s="22">
        <v>0</v>
      </c>
      <c r="K272" s="22">
        <v>0</v>
      </c>
      <c r="L272" s="22">
        <v>295407</v>
      </c>
      <c r="M272" s="22">
        <v>238164</v>
      </c>
      <c r="N272" s="22">
        <v>1208</v>
      </c>
      <c r="O272" s="22">
        <v>0</v>
      </c>
      <c r="P272" s="22">
        <v>0</v>
      </c>
      <c r="Q272" s="22">
        <v>0</v>
      </c>
      <c r="R272" s="22">
        <v>0</v>
      </c>
      <c r="S272" s="22">
        <v>239372</v>
      </c>
    </row>
    <row r="273" spans="1:19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153372</v>
      </c>
      <c r="F273" s="22">
        <v>1</v>
      </c>
      <c r="G273" s="22">
        <v>1</v>
      </c>
      <c r="H273" s="22">
        <v>456</v>
      </c>
      <c r="I273" s="22">
        <v>1</v>
      </c>
      <c r="J273" s="22">
        <v>0</v>
      </c>
      <c r="K273" s="22">
        <v>0</v>
      </c>
      <c r="L273" s="22">
        <v>153831</v>
      </c>
      <c r="M273" s="22">
        <v>126471</v>
      </c>
      <c r="N273" s="22">
        <v>1</v>
      </c>
      <c r="O273" s="22">
        <v>0</v>
      </c>
      <c r="P273" s="22">
        <v>0</v>
      </c>
      <c r="Q273" s="22">
        <v>0</v>
      </c>
      <c r="R273" s="22">
        <v>0</v>
      </c>
      <c r="S273" s="22">
        <v>126472</v>
      </c>
    </row>
    <row r="274" spans="1:19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531925</v>
      </c>
      <c r="F274" s="22">
        <v>0</v>
      </c>
      <c r="G274" s="22">
        <v>0</v>
      </c>
      <c r="H274" s="22">
        <v>2270</v>
      </c>
      <c r="I274" s="22">
        <v>0</v>
      </c>
      <c r="J274" s="22">
        <v>0</v>
      </c>
      <c r="K274" s="22">
        <v>0</v>
      </c>
      <c r="L274" s="22">
        <v>534195</v>
      </c>
      <c r="M274" s="22">
        <v>367537</v>
      </c>
      <c r="N274" s="22">
        <v>3258</v>
      </c>
      <c r="O274" s="22">
        <v>0</v>
      </c>
      <c r="P274" s="22">
        <v>0</v>
      </c>
      <c r="Q274" s="22">
        <v>0</v>
      </c>
      <c r="R274" s="22">
        <v>0</v>
      </c>
      <c r="S274" s="22">
        <v>370795</v>
      </c>
    </row>
    <row r="275" spans="1:19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215194</v>
      </c>
      <c r="F275" s="22">
        <v>10974</v>
      </c>
      <c r="G275" s="22">
        <v>0</v>
      </c>
      <c r="H275" s="22">
        <v>1651</v>
      </c>
      <c r="I275" s="22">
        <v>0</v>
      </c>
      <c r="J275" s="22">
        <v>0</v>
      </c>
      <c r="K275" s="22">
        <v>0</v>
      </c>
      <c r="L275" s="22">
        <v>227819</v>
      </c>
      <c r="M275" s="22">
        <v>287308</v>
      </c>
      <c r="N275" s="22">
        <v>1076</v>
      </c>
      <c r="O275" s="22">
        <v>0</v>
      </c>
      <c r="P275" s="22">
        <v>0</v>
      </c>
      <c r="Q275" s="22">
        <v>0</v>
      </c>
      <c r="R275" s="22">
        <v>0</v>
      </c>
      <c r="S275" s="22">
        <v>288384</v>
      </c>
    </row>
    <row r="276" spans="1:19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359641</v>
      </c>
      <c r="F276" s="22">
        <v>0</v>
      </c>
      <c r="G276" s="22">
        <v>0</v>
      </c>
      <c r="H276" s="22">
        <v>4504</v>
      </c>
      <c r="I276" s="22">
        <v>23</v>
      </c>
      <c r="J276" s="22">
        <v>0</v>
      </c>
      <c r="K276" s="22">
        <v>0</v>
      </c>
      <c r="L276" s="22">
        <v>364168</v>
      </c>
      <c r="M276" s="22">
        <v>269295</v>
      </c>
      <c r="N276" s="22">
        <v>4504</v>
      </c>
      <c r="O276" s="22">
        <v>0</v>
      </c>
      <c r="P276" s="22">
        <v>0</v>
      </c>
      <c r="Q276" s="22">
        <v>0</v>
      </c>
      <c r="R276" s="22">
        <v>0</v>
      </c>
      <c r="S276" s="22">
        <v>273799</v>
      </c>
    </row>
    <row r="277" spans="1:19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147449</v>
      </c>
      <c r="F277" s="22">
        <v>156</v>
      </c>
      <c r="G277" s="22">
        <v>0</v>
      </c>
      <c r="H277" s="22">
        <v>3</v>
      </c>
      <c r="I277" s="22">
        <v>0</v>
      </c>
      <c r="J277" s="22">
        <v>0</v>
      </c>
      <c r="K277" s="22">
        <v>0</v>
      </c>
      <c r="L277" s="22">
        <v>147608</v>
      </c>
      <c r="M277" s="22">
        <v>121654</v>
      </c>
      <c r="N277" s="22">
        <v>156</v>
      </c>
      <c r="O277" s="22">
        <v>0</v>
      </c>
      <c r="P277" s="22">
        <v>0</v>
      </c>
      <c r="Q277" s="22">
        <v>0</v>
      </c>
      <c r="R277" s="22">
        <v>0</v>
      </c>
      <c r="S277" s="22">
        <v>121810</v>
      </c>
    </row>
    <row r="278" spans="1:19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101233</v>
      </c>
      <c r="F278" s="22">
        <v>0</v>
      </c>
      <c r="G278" s="22">
        <v>0</v>
      </c>
      <c r="H278" s="22">
        <v>1786</v>
      </c>
      <c r="I278" s="22">
        <v>0</v>
      </c>
      <c r="J278" s="22">
        <v>0</v>
      </c>
      <c r="K278" s="22">
        <v>0</v>
      </c>
      <c r="L278" s="22">
        <v>103019</v>
      </c>
      <c r="M278" s="22">
        <v>42270</v>
      </c>
      <c r="N278" s="22">
        <v>727</v>
      </c>
      <c r="O278" s="22">
        <v>0</v>
      </c>
      <c r="P278" s="22">
        <v>0</v>
      </c>
      <c r="Q278" s="22">
        <v>0</v>
      </c>
      <c r="R278" s="22">
        <v>0</v>
      </c>
      <c r="S278" s="22">
        <v>42997</v>
      </c>
    </row>
    <row r="279" spans="1:19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326593</v>
      </c>
      <c r="F279" s="22">
        <v>0</v>
      </c>
      <c r="G279" s="22">
        <v>0</v>
      </c>
      <c r="H279" s="22">
        <v>4412</v>
      </c>
      <c r="I279" s="22">
        <v>0</v>
      </c>
      <c r="J279" s="22">
        <v>0</v>
      </c>
      <c r="K279" s="22">
        <v>0</v>
      </c>
      <c r="L279" s="22">
        <v>331005</v>
      </c>
      <c r="M279" s="22">
        <v>300691</v>
      </c>
      <c r="N279" s="22">
        <v>2611</v>
      </c>
      <c r="O279" s="22">
        <v>15795</v>
      </c>
      <c r="P279" s="22">
        <v>0</v>
      </c>
      <c r="Q279" s="22">
        <v>0</v>
      </c>
      <c r="R279" s="22">
        <v>0</v>
      </c>
      <c r="S279" s="22">
        <v>319097</v>
      </c>
    </row>
    <row r="280" spans="1:19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83163</v>
      </c>
      <c r="F280" s="22">
        <v>0</v>
      </c>
      <c r="G280" s="22">
        <v>18014</v>
      </c>
      <c r="H280" s="22">
        <v>0</v>
      </c>
      <c r="I280" s="22">
        <v>0</v>
      </c>
      <c r="J280" s="22">
        <v>0</v>
      </c>
      <c r="K280" s="22">
        <v>0</v>
      </c>
      <c r="L280" s="22">
        <v>101177</v>
      </c>
      <c r="M280" s="22">
        <v>82853</v>
      </c>
      <c r="N280" s="22">
        <v>408</v>
      </c>
      <c r="O280" s="22">
        <v>3843</v>
      </c>
      <c r="P280" s="22">
        <v>0</v>
      </c>
      <c r="Q280" s="22">
        <v>0</v>
      </c>
      <c r="R280" s="22">
        <v>0</v>
      </c>
      <c r="S280" s="22">
        <v>87104</v>
      </c>
    </row>
    <row r="281" spans="1:19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179057</v>
      </c>
      <c r="F281" s="22">
        <v>0</v>
      </c>
      <c r="G281" s="22">
        <v>0</v>
      </c>
      <c r="H281" s="22">
        <v>580</v>
      </c>
      <c r="I281" s="22">
        <v>0</v>
      </c>
      <c r="J281" s="22">
        <v>0</v>
      </c>
      <c r="K281" s="22">
        <v>0</v>
      </c>
      <c r="L281" s="22">
        <v>179637</v>
      </c>
      <c r="M281" s="22">
        <v>124501</v>
      </c>
      <c r="N281" s="22">
        <v>583</v>
      </c>
      <c r="O281" s="22">
        <v>0</v>
      </c>
      <c r="P281" s="22">
        <v>0</v>
      </c>
      <c r="Q281" s="22">
        <v>0</v>
      </c>
      <c r="R281" s="22">
        <v>0</v>
      </c>
      <c r="S281" s="22">
        <v>125084</v>
      </c>
    </row>
    <row r="282" spans="1:19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452376</v>
      </c>
      <c r="F282" s="22">
        <v>861</v>
      </c>
      <c r="G282" s="22">
        <v>0</v>
      </c>
      <c r="H282" s="22">
        <v>30</v>
      </c>
      <c r="I282" s="22">
        <v>0</v>
      </c>
      <c r="J282" s="22">
        <v>0</v>
      </c>
      <c r="K282" s="22">
        <v>0</v>
      </c>
      <c r="L282" s="22">
        <v>453267</v>
      </c>
      <c r="M282" s="22">
        <v>490062</v>
      </c>
      <c r="N282" s="22">
        <v>1387</v>
      </c>
      <c r="O282" s="22">
        <v>0</v>
      </c>
      <c r="P282" s="22">
        <v>0</v>
      </c>
      <c r="Q282" s="22">
        <v>0</v>
      </c>
      <c r="R282" s="22">
        <v>0</v>
      </c>
      <c r="S282" s="22">
        <v>491449</v>
      </c>
    </row>
    <row r="283" spans="1:19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92083</v>
      </c>
      <c r="F283" s="22">
        <v>954</v>
      </c>
      <c r="G283" s="22">
        <v>0</v>
      </c>
      <c r="H283" s="22">
        <v>6</v>
      </c>
      <c r="I283" s="22">
        <v>0</v>
      </c>
      <c r="J283" s="22">
        <v>0</v>
      </c>
      <c r="K283" s="22">
        <v>0</v>
      </c>
      <c r="L283" s="22">
        <v>93043</v>
      </c>
      <c r="M283" s="22">
        <v>87853</v>
      </c>
      <c r="N283" s="22">
        <v>317</v>
      </c>
      <c r="O283" s="22">
        <v>0</v>
      </c>
      <c r="P283" s="22">
        <v>0</v>
      </c>
      <c r="Q283" s="22">
        <v>0</v>
      </c>
      <c r="R283" s="22">
        <v>0</v>
      </c>
      <c r="S283" s="22">
        <v>88170</v>
      </c>
    </row>
    <row r="284" spans="1:19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76864</v>
      </c>
      <c r="F284" s="22">
        <v>0</v>
      </c>
      <c r="G284" s="22">
        <v>0</v>
      </c>
      <c r="H284" s="22">
        <v>238</v>
      </c>
      <c r="I284" s="22">
        <v>0</v>
      </c>
      <c r="J284" s="22">
        <v>0</v>
      </c>
      <c r="K284" s="22">
        <v>0</v>
      </c>
      <c r="L284" s="22">
        <v>77102</v>
      </c>
      <c r="M284" s="22">
        <v>46084</v>
      </c>
      <c r="N284" s="22">
        <v>256</v>
      </c>
      <c r="O284" s="22">
        <v>0</v>
      </c>
      <c r="P284" s="22">
        <v>0</v>
      </c>
      <c r="Q284" s="22">
        <v>0</v>
      </c>
      <c r="R284" s="22">
        <v>0</v>
      </c>
      <c r="S284" s="22">
        <v>46340</v>
      </c>
    </row>
    <row r="285" spans="1:19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92938</v>
      </c>
      <c r="F285" s="22">
        <v>0</v>
      </c>
      <c r="G285" s="22">
        <v>0</v>
      </c>
      <c r="H285" s="22">
        <v>1017</v>
      </c>
      <c r="I285" s="22">
        <v>0</v>
      </c>
      <c r="J285" s="22">
        <v>0</v>
      </c>
      <c r="K285" s="22">
        <v>0</v>
      </c>
      <c r="L285" s="22">
        <v>93955</v>
      </c>
      <c r="M285" s="22">
        <v>88448</v>
      </c>
      <c r="N285" s="22">
        <v>220</v>
      </c>
      <c r="O285" s="22">
        <v>0</v>
      </c>
      <c r="P285" s="22">
        <v>0</v>
      </c>
      <c r="Q285" s="22">
        <v>0</v>
      </c>
      <c r="R285" s="22">
        <v>0</v>
      </c>
      <c r="S285" s="22">
        <v>88668</v>
      </c>
    </row>
    <row r="286" spans="1:19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503463</v>
      </c>
      <c r="F286" s="22">
        <v>9931</v>
      </c>
      <c r="G286" s="22">
        <v>0</v>
      </c>
      <c r="H286" s="22">
        <v>2555</v>
      </c>
      <c r="I286" s="22">
        <v>0</v>
      </c>
      <c r="J286" s="22">
        <v>0</v>
      </c>
      <c r="K286" s="22">
        <v>0</v>
      </c>
      <c r="L286" s="22">
        <v>515949</v>
      </c>
      <c r="M286" s="22">
        <v>272676</v>
      </c>
      <c r="N286" s="22">
        <v>7797</v>
      </c>
      <c r="O286" s="22">
        <v>0</v>
      </c>
      <c r="P286" s="22">
        <v>0</v>
      </c>
      <c r="Q286" s="22">
        <v>0</v>
      </c>
      <c r="R286" s="22">
        <v>0</v>
      </c>
      <c r="S286" s="22">
        <v>280473</v>
      </c>
    </row>
    <row r="287" spans="1:19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154162</v>
      </c>
      <c r="F287" s="22">
        <v>0</v>
      </c>
      <c r="G287" s="22">
        <v>0</v>
      </c>
      <c r="H287" s="22">
        <v>2332</v>
      </c>
      <c r="I287" s="22">
        <v>0</v>
      </c>
      <c r="J287" s="22">
        <v>0</v>
      </c>
      <c r="K287" s="22">
        <v>0</v>
      </c>
      <c r="L287" s="22">
        <v>156494</v>
      </c>
      <c r="M287" s="22">
        <v>153718</v>
      </c>
      <c r="N287" s="22">
        <v>896</v>
      </c>
      <c r="O287" s="22">
        <v>7828</v>
      </c>
      <c r="P287" s="22">
        <v>0</v>
      </c>
      <c r="Q287" s="22">
        <v>0</v>
      </c>
      <c r="R287" s="22">
        <v>0</v>
      </c>
      <c r="S287" s="22">
        <v>162442</v>
      </c>
    </row>
    <row r="288" spans="1:19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241070</v>
      </c>
      <c r="F288" s="22">
        <v>0</v>
      </c>
      <c r="G288" s="22">
        <v>0</v>
      </c>
      <c r="H288" s="22">
        <v>3145</v>
      </c>
      <c r="I288" s="22">
        <v>0</v>
      </c>
      <c r="J288" s="22">
        <v>0</v>
      </c>
      <c r="K288" s="22">
        <v>0</v>
      </c>
      <c r="L288" s="22">
        <v>244215</v>
      </c>
      <c r="M288" s="22">
        <v>110355</v>
      </c>
      <c r="N288" s="22">
        <v>568</v>
      </c>
      <c r="O288" s="22">
        <v>10877</v>
      </c>
      <c r="P288" s="22">
        <v>0</v>
      </c>
      <c r="Q288" s="22">
        <v>0</v>
      </c>
      <c r="R288" s="22">
        <v>0</v>
      </c>
      <c r="S288" s="22">
        <v>121800</v>
      </c>
    </row>
    <row r="289" spans="1:19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512451</v>
      </c>
      <c r="F289" s="22">
        <v>2192</v>
      </c>
      <c r="G289" s="22">
        <v>0</v>
      </c>
      <c r="H289" s="22">
        <v>48</v>
      </c>
      <c r="I289" s="22">
        <v>0</v>
      </c>
      <c r="J289" s="22">
        <v>0</v>
      </c>
      <c r="K289" s="22">
        <v>0</v>
      </c>
      <c r="L289" s="22">
        <v>514691</v>
      </c>
      <c r="M289" s="22">
        <v>600456</v>
      </c>
      <c r="N289" s="22">
        <v>2192</v>
      </c>
      <c r="O289" s="22">
        <v>0</v>
      </c>
      <c r="P289" s="22">
        <v>0</v>
      </c>
      <c r="Q289" s="22">
        <v>0</v>
      </c>
      <c r="R289" s="22">
        <v>0</v>
      </c>
      <c r="S289" s="22">
        <v>602648</v>
      </c>
    </row>
    <row r="290" spans="1:19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189470</v>
      </c>
      <c r="F290" s="22">
        <v>0</v>
      </c>
      <c r="G290" s="22">
        <v>0</v>
      </c>
      <c r="H290" s="22">
        <v>794</v>
      </c>
      <c r="I290" s="22">
        <v>0</v>
      </c>
      <c r="J290" s="22">
        <v>0</v>
      </c>
      <c r="K290" s="22">
        <v>0</v>
      </c>
      <c r="L290" s="22">
        <v>190264</v>
      </c>
      <c r="M290" s="22">
        <v>97746</v>
      </c>
      <c r="N290" s="22">
        <v>661</v>
      </c>
      <c r="O290" s="22">
        <v>0</v>
      </c>
      <c r="P290" s="22">
        <v>0</v>
      </c>
      <c r="Q290" s="22">
        <v>0</v>
      </c>
      <c r="R290" s="22">
        <v>0</v>
      </c>
      <c r="S290" s="22">
        <v>98407</v>
      </c>
    </row>
    <row r="291" spans="1:19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367337</v>
      </c>
      <c r="F291" s="22">
        <v>0</v>
      </c>
      <c r="G291" s="22">
        <v>0</v>
      </c>
      <c r="H291" s="22">
        <v>29</v>
      </c>
      <c r="I291" s="22">
        <v>0</v>
      </c>
      <c r="J291" s="22">
        <v>0</v>
      </c>
      <c r="K291" s="22">
        <v>0</v>
      </c>
      <c r="L291" s="22">
        <v>367366</v>
      </c>
      <c r="M291" s="22">
        <v>203204</v>
      </c>
      <c r="N291" s="22">
        <v>9298</v>
      </c>
      <c r="O291" s="22">
        <v>0</v>
      </c>
      <c r="P291" s="22">
        <v>0</v>
      </c>
      <c r="Q291" s="22">
        <v>0</v>
      </c>
      <c r="R291" s="22">
        <v>0</v>
      </c>
      <c r="S291" s="22">
        <v>212502</v>
      </c>
    </row>
    <row r="292" spans="1:19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302449</v>
      </c>
      <c r="F292" s="22">
        <v>0</v>
      </c>
      <c r="G292" s="22">
        <v>0</v>
      </c>
      <c r="H292" s="22">
        <v>1726</v>
      </c>
      <c r="I292" s="22">
        <v>0</v>
      </c>
      <c r="J292" s="22">
        <v>0</v>
      </c>
      <c r="K292" s="22">
        <v>0</v>
      </c>
      <c r="L292" s="22">
        <v>304175</v>
      </c>
      <c r="M292" s="22">
        <v>138517</v>
      </c>
      <c r="N292" s="22">
        <v>1113</v>
      </c>
      <c r="O292" s="22">
        <v>5292</v>
      </c>
      <c r="P292" s="22">
        <v>0</v>
      </c>
      <c r="Q292" s="22">
        <v>750</v>
      </c>
      <c r="R292" s="22">
        <v>0</v>
      </c>
      <c r="S292" s="22">
        <v>145672</v>
      </c>
    </row>
    <row r="293" spans="1:19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34412</v>
      </c>
      <c r="F293" s="22">
        <v>0</v>
      </c>
      <c r="G293" s="22">
        <v>0</v>
      </c>
      <c r="H293" s="22">
        <v>331</v>
      </c>
      <c r="I293" s="22">
        <v>0</v>
      </c>
      <c r="J293" s="22">
        <v>0</v>
      </c>
      <c r="K293" s="22">
        <v>0</v>
      </c>
      <c r="L293" s="22">
        <v>34743</v>
      </c>
      <c r="M293" s="22">
        <v>65405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65405</v>
      </c>
    </row>
    <row r="294" spans="1:19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300263</v>
      </c>
      <c r="F294" s="22">
        <v>0</v>
      </c>
      <c r="G294" s="22">
        <v>0</v>
      </c>
      <c r="H294" s="22">
        <v>1183</v>
      </c>
      <c r="I294" s="22">
        <v>0</v>
      </c>
      <c r="J294" s="22">
        <v>19</v>
      </c>
      <c r="K294" s="22">
        <v>0</v>
      </c>
      <c r="L294" s="22">
        <v>301465</v>
      </c>
      <c r="M294" s="22">
        <v>266865</v>
      </c>
      <c r="N294" s="22">
        <v>1487</v>
      </c>
      <c r="O294" s="22">
        <v>0</v>
      </c>
      <c r="P294" s="22">
        <v>0</v>
      </c>
      <c r="Q294" s="22">
        <v>0</v>
      </c>
      <c r="R294" s="22">
        <v>0</v>
      </c>
      <c r="S294" s="22">
        <v>268352</v>
      </c>
    </row>
    <row r="295" spans="1:19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293187</v>
      </c>
      <c r="F295" s="22">
        <v>644</v>
      </c>
      <c r="G295" s="22">
        <v>0</v>
      </c>
      <c r="H295" s="22">
        <v>2951</v>
      </c>
      <c r="I295" s="22">
        <v>0</v>
      </c>
      <c r="J295" s="22">
        <v>13</v>
      </c>
      <c r="K295" s="22">
        <v>0</v>
      </c>
      <c r="L295" s="22">
        <v>296795</v>
      </c>
      <c r="M295" s="22">
        <v>162437</v>
      </c>
      <c r="N295" s="22">
        <v>1676</v>
      </c>
      <c r="O295" s="22">
        <v>29373</v>
      </c>
      <c r="P295" s="22">
        <v>0</v>
      </c>
      <c r="Q295" s="22">
        <v>0</v>
      </c>
      <c r="R295" s="22">
        <v>0</v>
      </c>
      <c r="S295" s="22">
        <v>193486</v>
      </c>
    </row>
    <row r="296" spans="1:19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397933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397933</v>
      </c>
      <c r="M296" s="22">
        <v>163226</v>
      </c>
      <c r="N296" s="22">
        <v>835</v>
      </c>
      <c r="O296" s="22">
        <v>16088</v>
      </c>
      <c r="P296" s="22">
        <v>0</v>
      </c>
      <c r="Q296" s="22">
        <v>0</v>
      </c>
      <c r="R296" s="22">
        <v>0</v>
      </c>
      <c r="S296" s="22">
        <v>180149</v>
      </c>
    </row>
    <row r="297" spans="1:19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384607</v>
      </c>
      <c r="F297" s="22">
        <v>5340</v>
      </c>
      <c r="G297" s="22">
        <v>0</v>
      </c>
      <c r="H297" s="22">
        <v>3145</v>
      </c>
      <c r="I297" s="22">
        <v>0</v>
      </c>
      <c r="J297" s="22">
        <v>0</v>
      </c>
      <c r="K297" s="22">
        <v>0</v>
      </c>
      <c r="L297" s="22">
        <v>393092</v>
      </c>
      <c r="M297" s="22">
        <v>123810</v>
      </c>
      <c r="N297" s="22">
        <v>2365</v>
      </c>
      <c r="O297" s="22">
        <v>12318</v>
      </c>
      <c r="P297" s="22">
        <v>0</v>
      </c>
      <c r="Q297" s="22">
        <v>0</v>
      </c>
      <c r="R297" s="22">
        <v>0</v>
      </c>
      <c r="S297" s="22">
        <v>138493</v>
      </c>
    </row>
    <row r="298" spans="1:19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507069</v>
      </c>
      <c r="F298" s="22">
        <v>0</v>
      </c>
      <c r="G298" s="22">
        <v>0</v>
      </c>
      <c r="H298" s="22">
        <v>7620</v>
      </c>
      <c r="I298" s="22">
        <v>0</v>
      </c>
      <c r="J298" s="22">
        <v>0</v>
      </c>
      <c r="K298" s="22">
        <v>0</v>
      </c>
      <c r="L298" s="22">
        <v>514689</v>
      </c>
      <c r="M298" s="22">
        <v>480198</v>
      </c>
      <c r="N298" s="22">
        <v>13885</v>
      </c>
      <c r="O298" s="22">
        <v>0</v>
      </c>
      <c r="P298" s="22">
        <v>0</v>
      </c>
      <c r="Q298" s="22">
        <v>0</v>
      </c>
      <c r="R298" s="22">
        <v>0</v>
      </c>
      <c r="S298" s="22">
        <v>494083</v>
      </c>
    </row>
    <row r="299" spans="1:19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210106</v>
      </c>
      <c r="F299" s="22">
        <v>16</v>
      </c>
      <c r="G299" s="22">
        <v>0</v>
      </c>
      <c r="H299" s="22">
        <v>459</v>
      </c>
      <c r="I299" s="22">
        <v>0</v>
      </c>
      <c r="J299" s="22">
        <v>0</v>
      </c>
      <c r="K299" s="22">
        <v>0</v>
      </c>
      <c r="L299" s="22">
        <v>210581</v>
      </c>
      <c r="M299" s="22">
        <v>247016</v>
      </c>
      <c r="N299" s="22">
        <v>755</v>
      </c>
      <c r="O299" s="22">
        <v>0</v>
      </c>
      <c r="P299" s="22">
        <v>0</v>
      </c>
      <c r="Q299" s="22">
        <v>0</v>
      </c>
      <c r="R299" s="22">
        <v>0</v>
      </c>
      <c r="S299" s="22">
        <v>247771</v>
      </c>
    </row>
    <row r="300" spans="1:19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407553</v>
      </c>
      <c r="F300" s="22">
        <v>0</v>
      </c>
      <c r="G300" s="22">
        <v>7352</v>
      </c>
      <c r="H300" s="22">
        <v>7385</v>
      </c>
      <c r="I300" s="22">
        <v>4096</v>
      </c>
      <c r="J300" s="22">
        <v>1107</v>
      </c>
      <c r="K300" s="22">
        <v>0</v>
      </c>
      <c r="L300" s="22">
        <v>427493</v>
      </c>
      <c r="M300" s="22">
        <v>163468</v>
      </c>
      <c r="N300" s="22">
        <v>4717</v>
      </c>
      <c r="O300" s="22">
        <v>16376</v>
      </c>
      <c r="P300" s="22">
        <v>0</v>
      </c>
      <c r="Q300" s="22">
        <v>0</v>
      </c>
      <c r="R300" s="22">
        <v>0</v>
      </c>
      <c r="S300" s="22">
        <v>184561</v>
      </c>
    </row>
    <row r="301" spans="1:19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81845</v>
      </c>
      <c r="F301" s="22">
        <v>0</v>
      </c>
      <c r="G301" s="22">
        <v>0</v>
      </c>
      <c r="H301" s="22">
        <v>674</v>
      </c>
      <c r="I301" s="22">
        <v>0</v>
      </c>
      <c r="J301" s="22">
        <v>0</v>
      </c>
      <c r="K301" s="22">
        <v>0</v>
      </c>
      <c r="L301" s="22">
        <v>82519</v>
      </c>
      <c r="M301" s="22">
        <v>56962</v>
      </c>
      <c r="N301" s="22">
        <v>342</v>
      </c>
      <c r="O301" s="22">
        <v>2797</v>
      </c>
      <c r="P301" s="22">
        <v>0</v>
      </c>
      <c r="Q301" s="22">
        <v>0</v>
      </c>
      <c r="R301" s="22">
        <v>0</v>
      </c>
      <c r="S301" s="22">
        <v>60101</v>
      </c>
    </row>
    <row r="302" spans="1:19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219114</v>
      </c>
      <c r="F302" s="22">
        <v>0</v>
      </c>
      <c r="G302" s="22">
        <v>0</v>
      </c>
      <c r="H302" s="22">
        <v>2727</v>
      </c>
      <c r="I302" s="22">
        <v>0</v>
      </c>
      <c r="J302" s="22">
        <v>0</v>
      </c>
      <c r="K302" s="22">
        <v>0</v>
      </c>
      <c r="L302" s="22">
        <v>221841</v>
      </c>
      <c r="M302" s="22">
        <v>50810</v>
      </c>
      <c r="N302" s="22">
        <v>498</v>
      </c>
      <c r="O302" s="22">
        <v>5024</v>
      </c>
      <c r="P302" s="22">
        <v>0</v>
      </c>
      <c r="Q302" s="22">
        <v>0</v>
      </c>
      <c r="R302" s="22">
        <v>0</v>
      </c>
      <c r="S302" s="22">
        <v>56332</v>
      </c>
    </row>
    <row r="303" spans="1:19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377007</v>
      </c>
      <c r="F303" s="22">
        <v>406</v>
      </c>
      <c r="G303" s="22">
        <v>0</v>
      </c>
      <c r="H303" s="22">
        <v>13</v>
      </c>
      <c r="I303" s="22">
        <v>0</v>
      </c>
      <c r="J303" s="22">
        <v>0</v>
      </c>
      <c r="K303" s="22">
        <v>0</v>
      </c>
      <c r="L303" s="22">
        <v>377426</v>
      </c>
      <c r="M303" s="22">
        <v>386984</v>
      </c>
      <c r="N303" s="22">
        <v>613</v>
      </c>
      <c r="O303" s="22">
        <v>0</v>
      </c>
      <c r="P303" s="22">
        <v>0</v>
      </c>
      <c r="Q303" s="22">
        <v>0</v>
      </c>
      <c r="R303" s="22">
        <v>0</v>
      </c>
      <c r="S303" s="22">
        <v>387597</v>
      </c>
    </row>
    <row r="304" spans="1:19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224573</v>
      </c>
      <c r="F304" s="22">
        <v>0</v>
      </c>
      <c r="G304" s="22">
        <v>0</v>
      </c>
      <c r="H304" s="22">
        <v>308</v>
      </c>
      <c r="I304" s="22">
        <v>0</v>
      </c>
      <c r="J304" s="22">
        <v>0</v>
      </c>
      <c r="K304" s="22">
        <v>0</v>
      </c>
      <c r="L304" s="22">
        <v>224881</v>
      </c>
      <c r="M304" s="22">
        <v>169430</v>
      </c>
      <c r="N304" s="22">
        <v>327</v>
      </c>
      <c r="O304" s="22">
        <v>0</v>
      </c>
      <c r="P304" s="22">
        <v>0</v>
      </c>
      <c r="Q304" s="22">
        <v>0</v>
      </c>
      <c r="R304" s="22">
        <v>0</v>
      </c>
      <c r="S304" s="22">
        <v>169757</v>
      </c>
    </row>
    <row r="305" spans="1:19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265079</v>
      </c>
      <c r="F305" s="22">
        <v>0</v>
      </c>
      <c r="G305" s="22">
        <v>12</v>
      </c>
      <c r="H305" s="22">
        <v>4285</v>
      </c>
      <c r="I305" s="22">
        <v>0</v>
      </c>
      <c r="J305" s="22">
        <v>127</v>
      </c>
      <c r="K305" s="22">
        <v>0</v>
      </c>
      <c r="L305" s="22">
        <v>269503</v>
      </c>
      <c r="M305" s="22">
        <v>75973</v>
      </c>
      <c r="N305" s="22">
        <v>547</v>
      </c>
      <c r="O305" s="22">
        <v>7498</v>
      </c>
      <c r="P305" s="22">
        <v>0</v>
      </c>
      <c r="Q305" s="22">
        <v>0</v>
      </c>
      <c r="R305" s="22">
        <v>0</v>
      </c>
      <c r="S305" s="22">
        <v>84018</v>
      </c>
    </row>
    <row r="306" spans="1:19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110429</v>
      </c>
      <c r="F306" s="22">
        <v>0</v>
      </c>
      <c r="G306" s="22">
        <v>0</v>
      </c>
      <c r="H306" s="22">
        <v>2579</v>
      </c>
      <c r="I306" s="22">
        <v>0</v>
      </c>
      <c r="J306" s="22">
        <v>0</v>
      </c>
      <c r="K306" s="22">
        <v>0</v>
      </c>
      <c r="L306" s="22">
        <v>113008</v>
      </c>
      <c r="M306" s="22">
        <v>94310</v>
      </c>
      <c r="N306" s="22">
        <v>575</v>
      </c>
      <c r="O306" s="22">
        <v>4714</v>
      </c>
      <c r="P306" s="22">
        <v>0</v>
      </c>
      <c r="Q306" s="22">
        <v>0</v>
      </c>
      <c r="R306" s="22">
        <v>0</v>
      </c>
      <c r="S306" s="22">
        <v>99599</v>
      </c>
    </row>
    <row r="307" spans="1:19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558215</v>
      </c>
      <c r="F307" s="22">
        <v>1518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559733</v>
      </c>
      <c r="M307" s="22">
        <v>190910</v>
      </c>
      <c r="N307" s="22">
        <v>727</v>
      </c>
      <c r="O307" s="22">
        <v>18799</v>
      </c>
      <c r="P307" s="22">
        <v>0</v>
      </c>
      <c r="Q307" s="22">
        <v>0</v>
      </c>
      <c r="R307" s="22">
        <v>0</v>
      </c>
      <c r="S307" s="22">
        <v>210436</v>
      </c>
    </row>
    <row r="308" spans="1:19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428458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428458</v>
      </c>
      <c r="M308" s="22">
        <v>129824</v>
      </c>
      <c r="N308" s="22">
        <v>1098</v>
      </c>
      <c r="O308" s="22">
        <v>12824</v>
      </c>
      <c r="P308" s="22">
        <v>0</v>
      </c>
      <c r="Q308" s="22">
        <v>0</v>
      </c>
      <c r="R308" s="22">
        <v>0</v>
      </c>
      <c r="S308" s="22">
        <v>143746</v>
      </c>
    </row>
    <row r="309" spans="1:19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117619</v>
      </c>
      <c r="F309" s="22">
        <v>1</v>
      </c>
      <c r="G309" s="22">
        <v>1</v>
      </c>
      <c r="H309" s="22">
        <v>139</v>
      </c>
      <c r="I309" s="22">
        <v>0</v>
      </c>
      <c r="J309" s="22">
        <v>0</v>
      </c>
      <c r="K309" s="22">
        <v>0</v>
      </c>
      <c r="L309" s="22">
        <v>117760</v>
      </c>
      <c r="M309" s="22">
        <v>89536</v>
      </c>
      <c r="N309" s="22">
        <v>7856</v>
      </c>
      <c r="O309" s="22">
        <v>0</v>
      </c>
      <c r="P309" s="22">
        <v>0</v>
      </c>
      <c r="Q309" s="22">
        <v>0</v>
      </c>
      <c r="R309" s="22">
        <v>0</v>
      </c>
      <c r="S309" s="22">
        <v>97392</v>
      </c>
    </row>
    <row r="310" spans="1:19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77982</v>
      </c>
      <c r="F310" s="22">
        <v>0</v>
      </c>
      <c r="G310" s="22">
        <v>0</v>
      </c>
      <c r="H310" s="22">
        <v>806</v>
      </c>
      <c r="I310" s="22">
        <v>0</v>
      </c>
      <c r="J310" s="22">
        <v>0</v>
      </c>
      <c r="K310" s="22">
        <v>0</v>
      </c>
      <c r="L310" s="22">
        <v>78788</v>
      </c>
      <c r="M310" s="22">
        <v>98465</v>
      </c>
      <c r="N310" s="22">
        <v>504</v>
      </c>
      <c r="O310" s="22">
        <v>5257</v>
      </c>
      <c r="P310" s="22">
        <v>0</v>
      </c>
      <c r="Q310" s="22">
        <v>0</v>
      </c>
      <c r="R310" s="22">
        <v>0</v>
      </c>
      <c r="S310" s="22">
        <v>104226</v>
      </c>
    </row>
    <row r="311" spans="1:19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413477</v>
      </c>
      <c r="F311" s="22">
        <v>0</v>
      </c>
      <c r="G311" s="22">
        <v>0</v>
      </c>
      <c r="H311" s="22">
        <v>2649</v>
      </c>
      <c r="I311" s="22">
        <v>0</v>
      </c>
      <c r="J311" s="22">
        <v>0</v>
      </c>
      <c r="K311" s="22">
        <v>0</v>
      </c>
      <c r="L311" s="22">
        <v>416126</v>
      </c>
      <c r="M311" s="22">
        <v>152266</v>
      </c>
      <c r="N311" s="22">
        <v>793</v>
      </c>
      <c r="O311" s="22">
        <v>15008</v>
      </c>
      <c r="P311" s="22">
        <v>0</v>
      </c>
      <c r="Q311" s="22">
        <v>0</v>
      </c>
      <c r="R311" s="22">
        <v>0</v>
      </c>
      <c r="S311" s="22">
        <v>168067</v>
      </c>
    </row>
    <row r="312" spans="1:19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192383</v>
      </c>
      <c r="F312" s="22">
        <v>0</v>
      </c>
      <c r="G312" s="22">
        <v>0</v>
      </c>
      <c r="H312" s="22">
        <v>2049</v>
      </c>
      <c r="I312" s="22">
        <v>0</v>
      </c>
      <c r="J312" s="22">
        <v>0</v>
      </c>
      <c r="K312" s="22">
        <v>0</v>
      </c>
      <c r="L312" s="22">
        <v>194432</v>
      </c>
      <c r="M312" s="22">
        <v>126676</v>
      </c>
      <c r="N312" s="22">
        <v>1096</v>
      </c>
      <c r="O312" s="22">
        <v>6761</v>
      </c>
      <c r="P312" s="22">
        <v>0</v>
      </c>
      <c r="Q312" s="22">
        <v>0</v>
      </c>
      <c r="R312" s="22">
        <v>0</v>
      </c>
      <c r="S312" s="22">
        <v>134533</v>
      </c>
    </row>
    <row r="313" spans="1:19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511749</v>
      </c>
      <c r="F313" s="22">
        <v>0</v>
      </c>
      <c r="G313" s="22">
        <v>0</v>
      </c>
      <c r="H313" s="22">
        <v>3945</v>
      </c>
      <c r="I313" s="22">
        <v>0</v>
      </c>
      <c r="J313" s="22">
        <v>2</v>
      </c>
      <c r="K313" s="22">
        <v>0</v>
      </c>
      <c r="L313" s="22">
        <v>515696</v>
      </c>
      <c r="M313" s="22">
        <v>309431</v>
      </c>
      <c r="N313" s="22">
        <v>2257</v>
      </c>
      <c r="O313" s="22">
        <v>55839</v>
      </c>
      <c r="P313" s="22">
        <v>0</v>
      </c>
      <c r="Q313" s="22">
        <v>0</v>
      </c>
      <c r="R313" s="22">
        <v>0</v>
      </c>
      <c r="S313" s="22">
        <v>367527</v>
      </c>
    </row>
    <row r="314" spans="1:19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321401</v>
      </c>
      <c r="F314" s="22">
        <v>1</v>
      </c>
      <c r="G314" s="22">
        <v>1</v>
      </c>
      <c r="H314" s="22">
        <v>2143</v>
      </c>
      <c r="I314" s="22">
        <v>0</v>
      </c>
      <c r="J314" s="22">
        <v>0</v>
      </c>
      <c r="K314" s="22">
        <v>0</v>
      </c>
      <c r="L314" s="22">
        <v>323546</v>
      </c>
      <c r="M314" s="22">
        <v>98282</v>
      </c>
      <c r="N314" s="22">
        <v>1</v>
      </c>
      <c r="O314" s="22">
        <v>9633</v>
      </c>
      <c r="P314" s="22">
        <v>0</v>
      </c>
      <c r="Q314" s="22">
        <v>0</v>
      </c>
      <c r="R314" s="22">
        <v>0</v>
      </c>
      <c r="S314" s="22">
        <v>107916</v>
      </c>
    </row>
    <row r="315" spans="1:19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220401</v>
      </c>
      <c r="F315" s="22">
        <v>418207</v>
      </c>
      <c r="G315" s="22">
        <v>0</v>
      </c>
      <c r="H315" s="22">
        <v>4044</v>
      </c>
      <c r="I315" s="22">
        <v>0</v>
      </c>
      <c r="J315" s="22">
        <v>0</v>
      </c>
      <c r="K315" s="22">
        <v>0</v>
      </c>
      <c r="L315" s="22">
        <v>642652</v>
      </c>
      <c r="M315" s="22">
        <v>486959</v>
      </c>
      <c r="N315" s="22">
        <v>267914</v>
      </c>
      <c r="O315" s="22">
        <v>0</v>
      </c>
      <c r="P315" s="22">
        <v>0</v>
      </c>
      <c r="Q315" s="22">
        <v>0</v>
      </c>
      <c r="R315" s="22">
        <v>0</v>
      </c>
      <c r="S315" s="22">
        <v>754873</v>
      </c>
    </row>
    <row r="316" spans="1:19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111633</v>
      </c>
      <c r="F316" s="22">
        <v>3985841</v>
      </c>
      <c r="G316" s="22">
        <v>0</v>
      </c>
      <c r="H316" s="22">
        <v>166799</v>
      </c>
      <c r="I316" s="22">
        <v>823</v>
      </c>
      <c r="J316" s="22">
        <v>0</v>
      </c>
      <c r="K316" s="22">
        <v>0</v>
      </c>
      <c r="L316" s="22">
        <v>4265096</v>
      </c>
      <c r="M316" s="22">
        <v>311788</v>
      </c>
      <c r="N316" s="22">
        <v>2732751</v>
      </c>
      <c r="O316" s="22">
        <v>124155</v>
      </c>
      <c r="P316" s="22">
        <v>3297</v>
      </c>
      <c r="Q316" s="22">
        <v>0</v>
      </c>
      <c r="R316" s="22">
        <v>0</v>
      </c>
      <c r="S316" s="22">
        <v>3171991</v>
      </c>
    </row>
    <row r="317" spans="1:19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3149</v>
      </c>
      <c r="F317" s="22">
        <v>21178</v>
      </c>
      <c r="G317" s="22">
        <v>0</v>
      </c>
      <c r="H317" s="22">
        <v>9084</v>
      </c>
      <c r="I317" s="22">
        <v>3559</v>
      </c>
      <c r="J317" s="22">
        <v>0</v>
      </c>
      <c r="K317" s="22">
        <v>0</v>
      </c>
      <c r="L317" s="22">
        <v>36970</v>
      </c>
      <c r="M317" s="22">
        <v>15812</v>
      </c>
      <c r="N317" s="22">
        <v>215094</v>
      </c>
      <c r="O317" s="22">
        <v>14411</v>
      </c>
      <c r="P317" s="22">
        <v>2938</v>
      </c>
      <c r="Q317" s="22">
        <v>0</v>
      </c>
      <c r="R317" s="22">
        <v>0</v>
      </c>
      <c r="S317" s="22">
        <v>248255</v>
      </c>
    </row>
    <row r="318" spans="1:19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635</v>
      </c>
      <c r="F318" s="22">
        <v>8730</v>
      </c>
      <c r="G318" s="22">
        <v>0</v>
      </c>
      <c r="H318" s="22">
        <v>1280</v>
      </c>
      <c r="I318" s="22">
        <v>0</v>
      </c>
      <c r="J318" s="22">
        <v>0</v>
      </c>
      <c r="K318" s="22">
        <v>0</v>
      </c>
      <c r="L318" s="22">
        <v>10645</v>
      </c>
      <c r="M318" s="22">
        <v>956</v>
      </c>
      <c r="N318" s="22">
        <v>22334</v>
      </c>
      <c r="O318" s="22">
        <v>0</v>
      </c>
      <c r="P318" s="22">
        <v>0</v>
      </c>
      <c r="Q318" s="22">
        <v>0</v>
      </c>
      <c r="R318" s="22">
        <v>0</v>
      </c>
      <c r="S318" s="22">
        <v>23290</v>
      </c>
    </row>
    <row r="319" spans="1:19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24448</v>
      </c>
      <c r="F319" s="22">
        <v>7233</v>
      </c>
      <c r="G319" s="22">
        <v>0</v>
      </c>
      <c r="H319" s="22">
        <v>5950</v>
      </c>
      <c r="I319" s="22">
        <v>0</v>
      </c>
      <c r="J319" s="22">
        <v>0</v>
      </c>
      <c r="K319" s="22">
        <v>0</v>
      </c>
      <c r="L319" s="22">
        <v>37631</v>
      </c>
      <c r="M319" s="22">
        <v>6267</v>
      </c>
      <c r="N319" s="22">
        <v>3913</v>
      </c>
      <c r="O319" s="22">
        <v>0</v>
      </c>
      <c r="P319" s="22">
        <v>0</v>
      </c>
      <c r="Q319" s="22">
        <v>0</v>
      </c>
      <c r="R319" s="22">
        <v>0</v>
      </c>
      <c r="S319" s="22">
        <v>10180</v>
      </c>
    </row>
    <row r="320" spans="1:19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7598F-3781-4F57-9149-A1D2D4A3EB5C}">
  <dimension ref="A1:I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1312</v>
      </c>
      <c r="D1" s="20" t="s">
        <v>1313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65</v>
      </c>
      <c r="F2" s="21" t="s">
        <v>66</v>
      </c>
      <c r="G2" s="21" t="s">
        <v>1314</v>
      </c>
      <c r="H2" s="21" t="s">
        <v>64</v>
      </c>
      <c r="I2" s="21" t="s">
        <v>1030</v>
      </c>
    </row>
    <row r="3" spans="1:9" x14ac:dyDescent="0.25">
      <c r="A3" s="21"/>
      <c r="B3" s="21"/>
      <c r="C3" s="21"/>
      <c r="D3" s="21" t="s">
        <v>89</v>
      </c>
      <c r="E3" s="21" t="s">
        <v>1315</v>
      </c>
      <c r="F3" s="21" t="s">
        <v>1316</v>
      </c>
      <c r="G3" s="21" t="s">
        <v>1317</v>
      </c>
      <c r="H3" s="21" t="s">
        <v>1318</v>
      </c>
      <c r="I3" s="21" t="s">
        <v>1319</v>
      </c>
    </row>
    <row r="4" spans="1: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27276</v>
      </c>
      <c r="F4" s="22">
        <v>48587</v>
      </c>
      <c r="G4" s="22">
        <v>0</v>
      </c>
      <c r="H4" s="22">
        <v>0</v>
      </c>
      <c r="I4" s="22">
        <v>75863</v>
      </c>
    </row>
    <row r="5" spans="1: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23680</v>
      </c>
      <c r="F6" s="22">
        <v>22407</v>
      </c>
      <c r="G6" s="22">
        <v>0</v>
      </c>
      <c r="H6" s="22">
        <v>0</v>
      </c>
      <c r="I6" s="22">
        <v>46087</v>
      </c>
    </row>
    <row r="7" spans="1: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3374000</v>
      </c>
      <c r="F7" s="22">
        <v>8381000</v>
      </c>
      <c r="G7" s="22">
        <v>0</v>
      </c>
      <c r="H7" s="22">
        <v>5406000</v>
      </c>
      <c r="I7" s="22">
        <v>17161000</v>
      </c>
    </row>
    <row r="8" spans="1: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8222</v>
      </c>
      <c r="F8" s="22">
        <v>82810</v>
      </c>
      <c r="G8" s="22">
        <v>0</v>
      </c>
      <c r="H8" s="22">
        <v>0</v>
      </c>
      <c r="I8" s="22">
        <v>91032</v>
      </c>
    </row>
    <row r="9" spans="1: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5193616</v>
      </c>
      <c r="F10" s="22">
        <v>15162</v>
      </c>
      <c r="G10" s="22">
        <v>0</v>
      </c>
      <c r="H10" s="22">
        <v>0</v>
      </c>
      <c r="I10" s="22">
        <v>5208778</v>
      </c>
    </row>
    <row r="11" spans="1: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6717000</v>
      </c>
      <c r="F11" s="22">
        <v>19362000</v>
      </c>
      <c r="G11" s="22">
        <v>34000</v>
      </c>
      <c r="H11" s="22">
        <v>0</v>
      </c>
      <c r="I11" s="22">
        <v>26113000</v>
      </c>
    </row>
    <row r="12" spans="1: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14000</v>
      </c>
      <c r="F12" s="22">
        <v>342000</v>
      </c>
      <c r="G12" s="22">
        <v>0</v>
      </c>
      <c r="H12" s="22">
        <v>0</v>
      </c>
      <c r="I12" s="22">
        <v>356000</v>
      </c>
    </row>
    <row r="13" spans="1: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62798</v>
      </c>
      <c r="F13" s="22">
        <v>252977</v>
      </c>
      <c r="G13" s="22">
        <v>0</v>
      </c>
      <c r="H13" s="22">
        <v>0</v>
      </c>
      <c r="I13" s="22">
        <v>315775</v>
      </c>
    </row>
    <row r="14" spans="1: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13153</v>
      </c>
      <c r="F14" s="22">
        <v>112560</v>
      </c>
      <c r="G14" s="22">
        <v>0</v>
      </c>
      <c r="H14" s="22">
        <v>0</v>
      </c>
      <c r="I14" s="22">
        <v>125713</v>
      </c>
    </row>
    <row r="15" spans="1: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561963</v>
      </c>
      <c r="G15" s="22">
        <v>0</v>
      </c>
      <c r="H15" s="22">
        <v>0</v>
      </c>
      <c r="I15" s="22">
        <v>561963</v>
      </c>
    </row>
    <row r="16" spans="1: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68000</v>
      </c>
      <c r="F16" s="22">
        <v>1213000</v>
      </c>
      <c r="G16" s="22">
        <v>0</v>
      </c>
      <c r="H16" s="22">
        <v>0</v>
      </c>
      <c r="I16" s="22">
        <v>1281000</v>
      </c>
    </row>
    <row r="17" spans="1: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14796</v>
      </c>
      <c r="F17" s="22">
        <v>85871</v>
      </c>
      <c r="G17" s="22">
        <v>0</v>
      </c>
      <c r="H17" s="22">
        <v>0</v>
      </c>
      <c r="I17" s="22">
        <v>100667</v>
      </c>
    </row>
    <row r="18" spans="1: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85000</v>
      </c>
      <c r="F18" s="22">
        <v>858000</v>
      </c>
      <c r="G18" s="22">
        <v>0</v>
      </c>
      <c r="H18" s="22">
        <v>0</v>
      </c>
      <c r="I18" s="22">
        <v>943000</v>
      </c>
    </row>
    <row r="19" spans="1: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164972</v>
      </c>
      <c r="F19" s="22">
        <v>2415987</v>
      </c>
      <c r="G19" s="22">
        <v>0</v>
      </c>
      <c r="H19" s="22">
        <v>0</v>
      </c>
      <c r="I19" s="22">
        <v>2580959</v>
      </c>
    </row>
    <row r="20" spans="1: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86341</v>
      </c>
      <c r="G20" s="22">
        <v>0</v>
      </c>
      <c r="H20" s="22">
        <v>0</v>
      </c>
      <c r="I20" s="22">
        <v>86341</v>
      </c>
    </row>
    <row r="21" spans="1:9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63710</v>
      </c>
      <c r="F21" s="22">
        <v>170692</v>
      </c>
      <c r="G21" s="22">
        <v>0</v>
      </c>
      <c r="H21" s="22">
        <v>0</v>
      </c>
      <c r="I21" s="22">
        <v>234402</v>
      </c>
    </row>
    <row r="22" spans="1:9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0</v>
      </c>
      <c r="F22" s="22">
        <v>23743</v>
      </c>
      <c r="G22" s="22">
        <v>0</v>
      </c>
      <c r="H22" s="22">
        <v>0</v>
      </c>
      <c r="I22" s="22">
        <v>23743</v>
      </c>
    </row>
    <row r="23" spans="1:9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118622</v>
      </c>
      <c r="G23" s="22">
        <v>0</v>
      </c>
      <c r="H23" s="22">
        <v>0</v>
      </c>
      <c r="I23" s="22">
        <v>118622</v>
      </c>
    </row>
    <row r="24" spans="1:9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629773</v>
      </c>
      <c r="F24" s="22">
        <v>70273</v>
      </c>
      <c r="G24" s="22">
        <v>0</v>
      </c>
      <c r="H24" s="22">
        <v>0</v>
      </c>
      <c r="I24" s="22">
        <v>700046</v>
      </c>
    </row>
    <row r="25" spans="1:9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50371</v>
      </c>
      <c r="F25" s="22">
        <v>132546</v>
      </c>
      <c r="G25" s="22">
        <v>0</v>
      </c>
      <c r="H25" s="22">
        <v>0</v>
      </c>
      <c r="I25" s="22">
        <v>182917</v>
      </c>
    </row>
    <row r="26" spans="1:9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36346</v>
      </c>
      <c r="F26" s="22">
        <v>169387</v>
      </c>
      <c r="G26" s="22">
        <v>0</v>
      </c>
      <c r="H26" s="22">
        <v>0</v>
      </c>
      <c r="I26" s="22">
        <v>205733</v>
      </c>
    </row>
    <row r="27" spans="1:9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167231</v>
      </c>
      <c r="F27" s="22">
        <v>12249</v>
      </c>
      <c r="G27" s="22">
        <v>0</v>
      </c>
      <c r="H27" s="22">
        <v>0</v>
      </c>
      <c r="I27" s="22">
        <v>179480</v>
      </c>
    </row>
    <row r="28" spans="1:9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44041</v>
      </c>
      <c r="F28" s="22">
        <v>574937</v>
      </c>
      <c r="G28" s="22">
        <v>0</v>
      </c>
      <c r="H28" s="22">
        <v>0</v>
      </c>
      <c r="I28" s="22">
        <v>618978</v>
      </c>
    </row>
    <row r="29" spans="1:9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1715</v>
      </c>
      <c r="F29" s="22">
        <v>0</v>
      </c>
      <c r="G29" s="22">
        <v>0</v>
      </c>
      <c r="H29" s="22">
        <v>0</v>
      </c>
      <c r="I29" s="22">
        <v>1715</v>
      </c>
    </row>
    <row r="30" spans="1:9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13663</v>
      </c>
      <c r="F30" s="22">
        <v>0</v>
      </c>
      <c r="G30" s="22">
        <v>0</v>
      </c>
      <c r="H30" s="22">
        <v>0</v>
      </c>
      <c r="I30" s="22">
        <v>13663</v>
      </c>
    </row>
    <row r="31" spans="1:9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1133</v>
      </c>
      <c r="F31" s="22">
        <v>14892</v>
      </c>
      <c r="G31" s="22">
        <v>0</v>
      </c>
      <c r="H31" s="22">
        <v>0</v>
      </c>
      <c r="I31" s="22">
        <v>16025</v>
      </c>
    </row>
    <row r="32" spans="1:9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30006</v>
      </c>
      <c r="G32" s="22">
        <v>0</v>
      </c>
      <c r="H32" s="22">
        <v>0</v>
      </c>
      <c r="I32" s="22">
        <v>30006</v>
      </c>
    </row>
    <row r="33" spans="1:9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0</v>
      </c>
      <c r="F33" s="22">
        <v>1465671</v>
      </c>
      <c r="G33" s="22">
        <v>0</v>
      </c>
      <c r="H33" s="22">
        <v>0</v>
      </c>
      <c r="I33" s="22">
        <v>1465671</v>
      </c>
    </row>
    <row r="34" spans="1:9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55596</v>
      </c>
      <c r="F34" s="22">
        <v>3794</v>
      </c>
      <c r="G34" s="22">
        <v>0</v>
      </c>
      <c r="H34" s="22">
        <v>0</v>
      </c>
      <c r="I34" s="22">
        <v>59390</v>
      </c>
    </row>
    <row r="35" spans="1:9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2003</v>
      </c>
      <c r="F35" s="22">
        <v>22189</v>
      </c>
      <c r="G35" s="22">
        <v>0</v>
      </c>
      <c r="H35" s="22">
        <v>0</v>
      </c>
      <c r="I35" s="22">
        <v>24192</v>
      </c>
    </row>
    <row r="36" spans="1:9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47038</v>
      </c>
      <c r="F36" s="22">
        <v>28381</v>
      </c>
      <c r="G36" s="22">
        <v>0</v>
      </c>
      <c r="H36" s="22">
        <v>0</v>
      </c>
      <c r="I36" s="22">
        <v>75419</v>
      </c>
    </row>
    <row r="37" spans="1:9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924</v>
      </c>
      <c r="F37" s="22">
        <v>8285</v>
      </c>
      <c r="G37" s="22">
        <v>0</v>
      </c>
      <c r="H37" s="22">
        <v>0</v>
      </c>
      <c r="I37" s="22">
        <v>9209</v>
      </c>
    </row>
    <row r="38" spans="1:9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1737</v>
      </c>
      <c r="F38" s="22">
        <v>3550</v>
      </c>
      <c r="G38" s="22">
        <v>0</v>
      </c>
      <c r="H38" s="22">
        <v>0</v>
      </c>
      <c r="I38" s="22">
        <v>5287</v>
      </c>
    </row>
    <row r="39" spans="1:9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5343</v>
      </c>
      <c r="G40" s="22">
        <v>0</v>
      </c>
      <c r="H40" s="22">
        <v>0</v>
      </c>
      <c r="I40" s="22">
        <v>5343</v>
      </c>
    </row>
    <row r="41" spans="1:9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15615</v>
      </c>
      <c r="F41" s="22">
        <v>2975</v>
      </c>
      <c r="G41" s="22">
        <v>0</v>
      </c>
      <c r="H41" s="22">
        <v>0</v>
      </c>
      <c r="I41" s="22">
        <v>18590</v>
      </c>
    </row>
    <row r="42" spans="1:9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2646493</v>
      </c>
      <c r="F42" s="22">
        <v>64860</v>
      </c>
      <c r="G42" s="22">
        <v>0</v>
      </c>
      <c r="H42" s="22">
        <v>0</v>
      </c>
      <c r="I42" s="22">
        <v>2711353</v>
      </c>
    </row>
    <row r="43" spans="1:9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241</v>
      </c>
      <c r="F44" s="22">
        <v>0</v>
      </c>
      <c r="G44" s="22">
        <v>0</v>
      </c>
      <c r="H44" s="22">
        <v>0</v>
      </c>
      <c r="I44" s="22">
        <v>241</v>
      </c>
    </row>
    <row r="45" spans="1:9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33232</v>
      </c>
      <c r="F45" s="22">
        <v>817</v>
      </c>
      <c r="G45" s="22">
        <v>0</v>
      </c>
      <c r="H45" s="22">
        <v>0</v>
      </c>
      <c r="I45" s="22">
        <v>34049</v>
      </c>
    </row>
    <row r="46" spans="1:9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41375</v>
      </c>
      <c r="F47" s="22">
        <v>10667</v>
      </c>
      <c r="G47" s="22">
        <v>0</v>
      </c>
      <c r="H47" s="22">
        <v>0</v>
      </c>
      <c r="I47" s="22">
        <v>52042</v>
      </c>
    </row>
    <row r="48" spans="1:9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55834</v>
      </c>
      <c r="F48" s="22">
        <v>457177</v>
      </c>
      <c r="G48" s="22">
        <v>0</v>
      </c>
      <c r="H48" s="22">
        <v>0</v>
      </c>
      <c r="I48" s="22">
        <v>513011</v>
      </c>
    </row>
    <row r="49" spans="1:9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628</v>
      </c>
      <c r="F49" s="22">
        <v>731</v>
      </c>
      <c r="G49" s="22">
        <v>0</v>
      </c>
      <c r="H49" s="22">
        <v>0</v>
      </c>
      <c r="I49" s="22">
        <v>1359</v>
      </c>
    </row>
    <row r="50" spans="1:9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60656</v>
      </c>
      <c r="F50" s="22">
        <v>0</v>
      </c>
      <c r="G50" s="22">
        <v>0</v>
      </c>
      <c r="H50" s="22">
        <v>0</v>
      </c>
      <c r="I50" s="22">
        <v>60656</v>
      </c>
    </row>
    <row r="51" spans="1:9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66804</v>
      </c>
      <c r="F51" s="22">
        <v>12897</v>
      </c>
      <c r="G51" s="22">
        <v>0</v>
      </c>
      <c r="H51" s="22">
        <v>0</v>
      </c>
      <c r="I51" s="22">
        <v>79701</v>
      </c>
    </row>
    <row r="52" spans="1:9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1806</v>
      </c>
      <c r="F52" s="22">
        <v>2603</v>
      </c>
      <c r="G52" s="22">
        <v>0</v>
      </c>
      <c r="H52" s="22">
        <v>0</v>
      </c>
      <c r="I52" s="22">
        <v>4409</v>
      </c>
    </row>
    <row r="53" spans="1:9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120511</v>
      </c>
      <c r="F53" s="22">
        <v>2387</v>
      </c>
      <c r="G53" s="22">
        <v>0</v>
      </c>
      <c r="H53" s="22">
        <v>0</v>
      </c>
      <c r="I53" s="22">
        <v>122898</v>
      </c>
    </row>
    <row r="54" spans="1:9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24590</v>
      </c>
      <c r="F54" s="22">
        <v>0</v>
      </c>
      <c r="G54" s="22">
        <v>0</v>
      </c>
      <c r="H54" s="22">
        <v>0</v>
      </c>
      <c r="I54" s="22">
        <v>24590</v>
      </c>
    </row>
    <row r="55" spans="1:9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872431</v>
      </c>
      <c r="F55" s="22">
        <v>298763</v>
      </c>
      <c r="G55" s="22">
        <v>0</v>
      </c>
      <c r="H55" s="22">
        <v>0</v>
      </c>
      <c r="I55" s="22">
        <v>1171194</v>
      </c>
    </row>
    <row r="56" spans="1:9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2048</v>
      </c>
      <c r="F56" s="22">
        <v>22036</v>
      </c>
      <c r="G56" s="22">
        <v>0</v>
      </c>
      <c r="H56" s="22">
        <v>0</v>
      </c>
      <c r="I56" s="22">
        <v>24084</v>
      </c>
    </row>
    <row r="57" spans="1:9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1122</v>
      </c>
      <c r="F57" s="22">
        <v>511</v>
      </c>
      <c r="G57" s="22">
        <v>0</v>
      </c>
      <c r="H57" s="22">
        <v>0</v>
      </c>
      <c r="I57" s="22">
        <v>1633</v>
      </c>
    </row>
    <row r="58" spans="1:9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23416</v>
      </c>
      <c r="F58" s="22">
        <v>449701</v>
      </c>
      <c r="G58" s="22">
        <v>0</v>
      </c>
      <c r="H58" s="22">
        <v>0</v>
      </c>
      <c r="I58" s="22">
        <v>473117</v>
      </c>
    </row>
    <row r="59" spans="1:9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3495</v>
      </c>
      <c r="F59" s="22">
        <v>16230</v>
      </c>
      <c r="G59" s="22">
        <v>0</v>
      </c>
      <c r="H59" s="22">
        <v>0</v>
      </c>
      <c r="I59" s="22">
        <v>19725</v>
      </c>
    </row>
    <row r="60" spans="1:9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7693</v>
      </c>
      <c r="F60" s="22">
        <v>1580</v>
      </c>
      <c r="G60" s="22">
        <v>0</v>
      </c>
      <c r="H60" s="22">
        <v>0</v>
      </c>
      <c r="I60" s="22">
        <v>9273</v>
      </c>
    </row>
    <row r="61" spans="1:9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78833</v>
      </c>
      <c r="F61" s="22">
        <v>111682</v>
      </c>
      <c r="G61" s="22">
        <v>0</v>
      </c>
      <c r="H61" s="22">
        <v>0</v>
      </c>
      <c r="I61" s="22">
        <v>190515</v>
      </c>
    </row>
    <row r="62" spans="1:9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904</v>
      </c>
      <c r="G62" s="22">
        <v>0</v>
      </c>
      <c r="H62" s="22">
        <v>0</v>
      </c>
      <c r="I62" s="22">
        <v>904</v>
      </c>
    </row>
    <row r="63" spans="1:9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13395</v>
      </c>
      <c r="F63" s="22">
        <v>12390</v>
      </c>
      <c r="G63" s="22">
        <v>0</v>
      </c>
      <c r="H63" s="22">
        <v>0</v>
      </c>
      <c r="I63" s="22">
        <v>25785</v>
      </c>
    </row>
    <row r="64" spans="1:9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598269</v>
      </c>
      <c r="G64" s="22">
        <v>0</v>
      </c>
      <c r="H64" s="22">
        <v>0</v>
      </c>
      <c r="I64" s="22">
        <v>598269</v>
      </c>
    </row>
    <row r="65" spans="1:9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2034</v>
      </c>
      <c r="F65" s="22">
        <v>9701</v>
      </c>
      <c r="G65" s="22">
        <v>0</v>
      </c>
      <c r="H65" s="22">
        <v>0</v>
      </c>
      <c r="I65" s="22">
        <v>11735</v>
      </c>
    </row>
    <row r="66" spans="1:9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806</v>
      </c>
      <c r="F66" s="22">
        <v>0</v>
      </c>
      <c r="G66" s="22">
        <v>0</v>
      </c>
      <c r="H66" s="22">
        <v>0</v>
      </c>
      <c r="I66" s="22">
        <v>806</v>
      </c>
    </row>
    <row r="67" spans="1:9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23</v>
      </c>
      <c r="F67" s="22">
        <v>355</v>
      </c>
      <c r="G67" s="22">
        <v>0</v>
      </c>
      <c r="H67" s="22">
        <v>0</v>
      </c>
      <c r="I67" s="22">
        <v>378</v>
      </c>
    </row>
    <row r="68" spans="1:9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7644</v>
      </c>
      <c r="G68" s="22">
        <v>0</v>
      </c>
      <c r="H68" s="22">
        <v>0</v>
      </c>
      <c r="I68" s="22">
        <v>7644</v>
      </c>
    </row>
    <row r="69" spans="1:9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650834</v>
      </c>
      <c r="F69" s="22">
        <v>14475</v>
      </c>
      <c r="G69" s="22">
        <v>0</v>
      </c>
      <c r="H69" s="22">
        <v>0</v>
      </c>
      <c r="I69" s="22">
        <v>665309</v>
      </c>
    </row>
    <row r="70" spans="1:9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15309</v>
      </c>
      <c r="F70" s="22">
        <v>71900</v>
      </c>
      <c r="G70" s="22">
        <v>0</v>
      </c>
      <c r="H70" s="22">
        <v>0</v>
      </c>
      <c r="I70" s="22">
        <v>87209</v>
      </c>
    </row>
    <row r="71" spans="1:9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262</v>
      </c>
      <c r="F71" s="22">
        <v>8338</v>
      </c>
      <c r="G71" s="22">
        <v>0</v>
      </c>
      <c r="H71" s="22">
        <v>0</v>
      </c>
      <c r="I71" s="22">
        <v>8600</v>
      </c>
    </row>
    <row r="72" spans="1:9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12106</v>
      </c>
      <c r="G72" s="22">
        <v>0</v>
      </c>
      <c r="H72" s="22">
        <v>0</v>
      </c>
      <c r="I72" s="22">
        <v>12106</v>
      </c>
    </row>
    <row r="73" spans="1:9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2314</v>
      </c>
      <c r="F73" s="22">
        <v>2162</v>
      </c>
      <c r="G73" s="22">
        <v>0</v>
      </c>
      <c r="H73" s="22">
        <v>0</v>
      </c>
      <c r="I73" s="22">
        <v>4476</v>
      </c>
    </row>
    <row r="74" spans="1:9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0</v>
      </c>
      <c r="F75" s="22">
        <v>43365</v>
      </c>
      <c r="G75" s="22">
        <v>0</v>
      </c>
      <c r="H75" s="22">
        <v>0</v>
      </c>
      <c r="I75" s="22">
        <v>43365</v>
      </c>
    </row>
    <row r="76" spans="1:9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4859042</v>
      </c>
      <c r="F78" s="22">
        <v>736</v>
      </c>
      <c r="G78" s="22">
        <v>0</v>
      </c>
      <c r="H78" s="22">
        <v>0</v>
      </c>
      <c r="I78" s="22">
        <v>4859778</v>
      </c>
    </row>
    <row r="79" spans="1:9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17841</v>
      </c>
      <c r="F79" s="22">
        <v>0</v>
      </c>
      <c r="G79" s="22">
        <v>0</v>
      </c>
      <c r="H79" s="22">
        <v>0</v>
      </c>
      <c r="I79" s="22">
        <v>17841</v>
      </c>
    </row>
    <row r="80" spans="1:9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47442</v>
      </c>
      <c r="G81" s="22">
        <v>0</v>
      </c>
      <c r="H81" s="22">
        <v>0</v>
      </c>
      <c r="I81" s="22">
        <v>47442</v>
      </c>
    </row>
    <row r="82" spans="1:9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0</v>
      </c>
      <c r="F82" s="22">
        <v>3451</v>
      </c>
      <c r="G82" s="22">
        <v>0</v>
      </c>
      <c r="H82" s="22">
        <v>0</v>
      </c>
      <c r="I82" s="22">
        <v>3451</v>
      </c>
    </row>
    <row r="83" spans="1:9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16552</v>
      </c>
      <c r="F83" s="22">
        <v>2923</v>
      </c>
      <c r="G83" s="22">
        <v>0</v>
      </c>
      <c r="H83" s="22">
        <v>0</v>
      </c>
      <c r="I83" s="22">
        <v>19475</v>
      </c>
    </row>
    <row r="84" spans="1:9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4675590</v>
      </c>
      <c r="F84" s="22">
        <v>0</v>
      </c>
      <c r="G84" s="22">
        <v>0</v>
      </c>
      <c r="H84" s="22">
        <v>0</v>
      </c>
      <c r="I84" s="22">
        <v>4675590</v>
      </c>
    </row>
    <row r="85" spans="1:9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3148</v>
      </c>
      <c r="F85" s="22">
        <v>9093</v>
      </c>
      <c r="G85" s="22">
        <v>0</v>
      </c>
      <c r="H85" s="22">
        <v>0</v>
      </c>
      <c r="I85" s="22">
        <v>12241</v>
      </c>
    </row>
    <row r="86" spans="1:9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0</v>
      </c>
      <c r="F86" s="22">
        <v>11276</v>
      </c>
      <c r="G86" s="22">
        <v>0</v>
      </c>
      <c r="H86" s="22">
        <v>0</v>
      </c>
      <c r="I86" s="22">
        <v>11276</v>
      </c>
    </row>
    <row r="87" spans="1:9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0</v>
      </c>
      <c r="F87" s="22">
        <v>26148</v>
      </c>
      <c r="G87" s="22">
        <v>0</v>
      </c>
      <c r="H87" s="22">
        <v>0</v>
      </c>
      <c r="I87" s="22">
        <v>26148</v>
      </c>
    </row>
    <row r="88" spans="1:9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43121</v>
      </c>
      <c r="F88" s="22">
        <v>2937</v>
      </c>
      <c r="G88" s="22">
        <v>0</v>
      </c>
      <c r="H88" s="22">
        <v>0</v>
      </c>
      <c r="I88" s="22">
        <v>46058</v>
      </c>
    </row>
    <row r="89" spans="1:9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1697</v>
      </c>
      <c r="F90" s="22">
        <v>15317</v>
      </c>
      <c r="G90" s="22">
        <v>0</v>
      </c>
      <c r="H90" s="22">
        <v>0</v>
      </c>
      <c r="I90" s="22">
        <v>17014</v>
      </c>
    </row>
    <row r="91" spans="1:9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17722</v>
      </c>
      <c r="F91" s="22">
        <v>19768</v>
      </c>
      <c r="G91" s="22">
        <v>0</v>
      </c>
      <c r="H91" s="22">
        <v>0</v>
      </c>
      <c r="I91" s="22">
        <v>37490</v>
      </c>
    </row>
    <row r="92" spans="1:9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26587</v>
      </c>
      <c r="F92" s="22">
        <v>53405</v>
      </c>
      <c r="G92" s="22">
        <v>0</v>
      </c>
      <c r="H92" s="22">
        <v>0</v>
      </c>
      <c r="I92" s="22">
        <v>79992</v>
      </c>
    </row>
    <row r="93" spans="1:9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676362</v>
      </c>
      <c r="F93" s="22">
        <v>0</v>
      </c>
      <c r="G93" s="22">
        <v>0</v>
      </c>
      <c r="H93" s="22">
        <v>0</v>
      </c>
      <c r="I93" s="22">
        <v>676362</v>
      </c>
    </row>
    <row r="94" spans="1:9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0</v>
      </c>
      <c r="F94" s="22">
        <v>41150</v>
      </c>
      <c r="G94" s="22">
        <v>0</v>
      </c>
      <c r="H94" s="22">
        <v>0</v>
      </c>
      <c r="I94" s="22">
        <v>41150</v>
      </c>
    </row>
    <row r="95" spans="1:9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9711</v>
      </c>
      <c r="F95" s="22">
        <v>8707</v>
      </c>
      <c r="G95" s="22">
        <v>0</v>
      </c>
      <c r="H95" s="22">
        <v>0</v>
      </c>
      <c r="I95" s="22">
        <v>18418</v>
      </c>
    </row>
    <row r="96" spans="1:9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14120</v>
      </c>
      <c r="G96" s="22">
        <v>0</v>
      </c>
      <c r="H96" s="22">
        <v>0</v>
      </c>
      <c r="I96" s="22">
        <v>14120</v>
      </c>
    </row>
    <row r="97" spans="1:9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0</v>
      </c>
      <c r="F97" s="22">
        <v>11730</v>
      </c>
      <c r="G97" s="22">
        <v>0</v>
      </c>
      <c r="H97" s="22">
        <v>0</v>
      </c>
      <c r="I97" s="22">
        <v>11730</v>
      </c>
    </row>
    <row r="98" spans="1:9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7066</v>
      </c>
      <c r="G98" s="22">
        <v>0</v>
      </c>
      <c r="H98" s="22">
        <v>0</v>
      </c>
      <c r="I98" s="22">
        <v>7066</v>
      </c>
    </row>
    <row r="99" spans="1:9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33112</v>
      </c>
      <c r="F101" s="22">
        <v>41726</v>
      </c>
      <c r="G101" s="22">
        <v>0</v>
      </c>
      <c r="H101" s="22">
        <v>0</v>
      </c>
      <c r="I101" s="22">
        <v>74838</v>
      </c>
    </row>
    <row r="102" spans="1:9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5413</v>
      </c>
      <c r="F102" s="22">
        <v>11625</v>
      </c>
      <c r="G102" s="22">
        <v>0</v>
      </c>
      <c r="H102" s="22">
        <v>0</v>
      </c>
      <c r="I102" s="22">
        <v>17038</v>
      </c>
    </row>
    <row r="103" spans="1:9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35951</v>
      </c>
      <c r="F106" s="22">
        <v>54854</v>
      </c>
      <c r="G106" s="22">
        <v>0</v>
      </c>
      <c r="H106" s="22">
        <v>0</v>
      </c>
      <c r="I106" s="22">
        <v>90805</v>
      </c>
    </row>
    <row r="107" spans="1:9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24742</v>
      </c>
      <c r="F107" s="22">
        <v>14207</v>
      </c>
      <c r="G107" s="22">
        <v>0</v>
      </c>
      <c r="H107" s="22">
        <v>0</v>
      </c>
      <c r="I107" s="22">
        <v>38949</v>
      </c>
    </row>
    <row r="108" spans="1:9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0</v>
      </c>
      <c r="F108" s="22">
        <v>11762</v>
      </c>
      <c r="G108" s="22">
        <v>0</v>
      </c>
      <c r="H108" s="22">
        <v>0</v>
      </c>
      <c r="I108" s="22">
        <v>11762</v>
      </c>
    </row>
    <row r="109" spans="1:9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2511</v>
      </c>
      <c r="F109" s="22">
        <v>0</v>
      </c>
      <c r="G109" s="22">
        <v>0</v>
      </c>
      <c r="H109" s="22">
        <v>0</v>
      </c>
      <c r="I109" s="22">
        <v>2511</v>
      </c>
    </row>
    <row r="110" spans="1:9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7064</v>
      </c>
      <c r="F110" s="22">
        <v>13391</v>
      </c>
      <c r="G110" s="22">
        <v>0</v>
      </c>
      <c r="H110" s="22">
        <v>0</v>
      </c>
      <c r="I110" s="22">
        <v>20455</v>
      </c>
    </row>
    <row r="111" spans="1:9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83713</v>
      </c>
      <c r="F111" s="22">
        <v>853</v>
      </c>
      <c r="G111" s="22">
        <v>0</v>
      </c>
      <c r="H111" s="22">
        <v>0</v>
      </c>
      <c r="I111" s="22">
        <v>84566</v>
      </c>
    </row>
    <row r="112" spans="1:9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21091</v>
      </c>
      <c r="F113" s="22">
        <v>85401</v>
      </c>
      <c r="G113" s="22">
        <v>0</v>
      </c>
      <c r="H113" s="22">
        <v>0</v>
      </c>
      <c r="I113" s="22">
        <v>106492</v>
      </c>
    </row>
    <row r="114" spans="1:9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0</v>
      </c>
      <c r="F114" s="22">
        <v>20206</v>
      </c>
      <c r="G114" s="22">
        <v>0</v>
      </c>
      <c r="H114" s="22">
        <v>0</v>
      </c>
      <c r="I114" s="22">
        <v>20206</v>
      </c>
    </row>
    <row r="115" spans="1:9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1722</v>
      </c>
      <c r="F116" s="22">
        <v>0</v>
      </c>
      <c r="G116" s="22">
        <v>0</v>
      </c>
      <c r="H116" s="22">
        <v>0</v>
      </c>
      <c r="I116" s="22">
        <v>1722</v>
      </c>
    </row>
    <row r="117" spans="1:9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4379</v>
      </c>
      <c r="F117" s="22">
        <v>409814</v>
      </c>
      <c r="G117" s="22">
        <v>0</v>
      </c>
      <c r="H117" s="22">
        <v>0</v>
      </c>
      <c r="I117" s="22">
        <v>414193</v>
      </c>
    </row>
    <row r="118" spans="1:9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11989</v>
      </c>
      <c r="F118" s="22">
        <v>8208</v>
      </c>
      <c r="G118" s="22">
        <v>0</v>
      </c>
      <c r="H118" s="22">
        <v>0</v>
      </c>
      <c r="I118" s="22">
        <v>20197</v>
      </c>
    </row>
    <row r="119" spans="1:9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2891</v>
      </c>
      <c r="F119" s="22">
        <v>12740</v>
      </c>
      <c r="G119" s="22">
        <v>0</v>
      </c>
      <c r="H119" s="22">
        <v>0</v>
      </c>
      <c r="I119" s="22">
        <v>15631</v>
      </c>
    </row>
    <row r="120" spans="1:9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15558</v>
      </c>
      <c r="F120" s="22">
        <v>24823</v>
      </c>
      <c r="G120" s="22">
        <v>0</v>
      </c>
      <c r="H120" s="22">
        <v>0</v>
      </c>
      <c r="I120" s="22">
        <v>40381</v>
      </c>
    </row>
    <row r="121" spans="1:9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461106</v>
      </c>
      <c r="F121" s="22">
        <v>86155</v>
      </c>
      <c r="G121" s="22">
        <v>0</v>
      </c>
      <c r="H121" s="22">
        <v>0</v>
      </c>
      <c r="I121" s="22">
        <v>547261</v>
      </c>
    </row>
    <row r="122" spans="1:9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46648</v>
      </c>
      <c r="F123" s="22">
        <v>190104</v>
      </c>
      <c r="G123" s="22">
        <v>0</v>
      </c>
      <c r="H123" s="22">
        <v>0</v>
      </c>
      <c r="I123" s="22">
        <v>236752</v>
      </c>
    </row>
    <row r="124" spans="1:9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50744</v>
      </c>
      <c r="F124" s="22">
        <v>927</v>
      </c>
      <c r="G124" s="22">
        <v>0</v>
      </c>
      <c r="H124" s="22">
        <v>0</v>
      </c>
      <c r="I124" s="22">
        <v>51671</v>
      </c>
    </row>
    <row r="125" spans="1:9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12388</v>
      </c>
      <c r="F125" s="22">
        <v>18551</v>
      </c>
      <c r="G125" s="22">
        <v>0</v>
      </c>
      <c r="H125" s="22">
        <v>0</v>
      </c>
      <c r="I125" s="22">
        <v>30939</v>
      </c>
    </row>
    <row r="126" spans="1:9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12398</v>
      </c>
      <c r="G126" s="22">
        <v>0</v>
      </c>
      <c r="H126" s="22">
        <v>0</v>
      </c>
      <c r="I126" s="22">
        <v>12398</v>
      </c>
    </row>
    <row r="127" spans="1:9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18546</v>
      </c>
      <c r="F127" s="22">
        <v>49088</v>
      </c>
      <c r="G127" s="22">
        <v>0</v>
      </c>
      <c r="H127" s="22">
        <v>0</v>
      </c>
      <c r="I127" s="22">
        <v>67634</v>
      </c>
    </row>
    <row r="128" spans="1:9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42968</v>
      </c>
      <c r="F128" s="22">
        <v>15039</v>
      </c>
      <c r="G128" s="22">
        <v>0</v>
      </c>
      <c r="H128" s="22">
        <v>0</v>
      </c>
      <c r="I128" s="22">
        <v>58007</v>
      </c>
    </row>
    <row r="129" spans="1:9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66833</v>
      </c>
      <c r="G131" s="22">
        <v>0</v>
      </c>
      <c r="H131" s="22">
        <v>0</v>
      </c>
      <c r="I131" s="22">
        <v>66833</v>
      </c>
    </row>
    <row r="132" spans="1:9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62368</v>
      </c>
      <c r="G133" s="22">
        <v>0</v>
      </c>
      <c r="H133" s="22">
        <v>0</v>
      </c>
      <c r="I133" s="22">
        <v>62368</v>
      </c>
    </row>
    <row r="134" spans="1:9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5416</v>
      </c>
      <c r="F134" s="22">
        <v>77342</v>
      </c>
      <c r="G134" s="22">
        <v>0</v>
      </c>
      <c r="H134" s="22">
        <v>2776</v>
      </c>
      <c r="I134" s="22">
        <v>85534</v>
      </c>
    </row>
    <row r="135" spans="1:9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0</v>
      </c>
      <c r="F135" s="22">
        <v>56903</v>
      </c>
      <c r="G135" s="22">
        <v>0</v>
      </c>
      <c r="H135" s="22">
        <v>0</v>
      </c>
      <c r="I135" s="22">
        <v>56903</v>
      </c>
    </row>
    <row r="136" spans="1:9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26332</v>
      </c>
      <c r="H136" s="22">
        <v>0</v>
      </c>
      <c r="I136" s="22">
        <v>26332</v>
      </c>
    </row>
    <row r="137" spans="1:9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7070</v>
      </c>
      <c r="F137" s="22">
        <v>8401</v>
      </c>
      <c r="G137" s="22">
        <v>0</v>
      </c>
      <c r="H137" s="22">
        <v>0</v>
      </c>
      <c r="I137" s="22">
        <v>15471</v>
      </c>
    </row>
    <row r="138" spans="1:9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4965</v>
      </c>
      <c r="F138" s="22">
        <v>0</v>
      </c>
      <c r="G138" s="22">
        <v>0</v>
      </c>
      <c r="H138" s="22">
        <v>0</v>
      </c>
      <c r="I138" s="22">
        <v>4965</v>
      </c>
    </row>
    <row r="139" spans="1:9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0</v>
      </c>
      <c r="F140" s="22">
        <v>4853</v>
      </c>
      <c r="G140" s="22">
        <v>0</v>
      </c>
      <c r="H140" s="22">
        <v>2924</v>
      </c>
      <c r="I140" s="22">
        <v>7777</v>
      </c>
    </row>
    <row r="141" spans="1:9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32629</v>
      </c>
      <c r="F141" s="22">
        <v>5551</v>
      </c>
      <c r="G141" s="22">
        <v>0</v>
      </c>
      <c r="H141" s="22">
        <v>0</v>
      </c>
      <c r="I141" s="22">
        <v>38180</v>
      </c>
    </row>
    <row r="142" spans="1:9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20219</v>
      </c>
      <c r="F142" s="22">
        <v>5415</v>
      </c>
      <c r="G142" s="22">
        <v>0</v>
      </c>
      <c r="H142" s="22">
        <v>0</v>
      </c>
      <c r="I142" s="22">
        <v>25634</v>
      </c>
    </row>
    <row r="143" spans="1:9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30093</v>
      </c>
      <c r="F143" s="22">
        <v>35</v>
      </c>
      <c r="G143" s="22">
        <v>0</v>
      </c>
      <c r="H143" s="22">
        <v>0</v>
      </c>
      <c r="I143" s="22">
        <v>30128</v>
      </c>
    </row>
    <row r="144" spans="1:9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17525</v>
      </c>
      <c r="F144" s="22">
        <v>3264</v>
      </c>
      <c r="G144" s="22">
        <v>0</v>
      </c>
      <c r="H144" s="22">
        <v>0</v>
      </c>
      <c r="I144" s="22">
        <v>20789</v>
      </c>
    </row>
    <row r="145" spans="1:9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0</v>
      </c>
      <c r="F145" s="22">
        <v>1575</v>
      </c>
      <c r="G145" s="22">
        <v>0</v>
      </c>
      <c r="H145" s="22">
        <v>0</v>
      </c>
      <c r="I145" s="22">
        <v>1575</v>
      </c>
    </row>
    <row r="146" spans="1:9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17425</v>
      </c>
      <c r="F146" s="22">
        <v>0</v>
      </c>
      <c r="G146" s="22">
        <v>0</v>
      </c>
      <c r="H146" s="22">
        <v>35824</v>
      </c>
      <c r="I146" s="22">
        <v>53249</v>
      </c>
    </row>
    <row r="147" spans="1:9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0</v>
      </c>
      <c r="F148" s="22">
        <v>258</v>
      </c>
      <c r="G148" s="22">
        <v>0</v>
      </c>
      <c r="H148" s="22">
        <v>0</v>
      </c>
      <c r="I148" s="22">
        <v>258</v>
      </c>
    </row>
    <row r="149" spans="1:9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0</v>
      </c>
      <c r="F150" s="22">
        <v>5848</v>
      </c>
      <c r="G150" s="22">
        <v>0</v>
      </c>
      <c r="H150" s="22">
        <v>0</v>
      </c>
      <c r="I150" s="22">
        <v>5848</v>
      </c>
    </row>
    <row r="151" spans="1:9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3617</v>
      </c>
      <c r="F151" s="22">
        <v>15884</v>
      </c>
      <c r="G151" s="22">
        <v>0</v>
      </c>
      <c r="H151" s="22">
        <v>0</v>
      </c>
      <c r="I151" s="22">
        <v>19501</v>
      </c>
    </row>
    <row r="152" spans="1:9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54119</v>
      </c>
      <c r="F154" s="22">
        <v>264380</v>
      </c>
      <c r="G154" s="22">
        <v>0</v>
      </c>
      <c r="H154" s="22">
        <v>0</v>
      </c>
      <c r="I154" s="22">
        <v>318499</v>
      </c>
    </row>
    <row r="155" spans="1:9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8723</v>
      </c>
      <c r="F156" s="22">
        <v>0</v>
      </c>
      <c r="G156" s="22">
        <v>0</v>
      </c>
      <c r="H156" s="22">
        <v>0</v>
      </c>
      <c r="I156" s="22">
        <v>8723</v>
      </c>
    </row>
    <row r="157" spans="1:9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6354</v>
      </c>
      <c r="F157" s="22">
        <v>41258</v>
      </c>
      <c r="G157" s="22">
        <v>0</v>
      </c>
      <c r="H157" s="22">
        <v>0</v>
      </c>
      <c r="I157" s="22">
        <v>47612</v>
      </c>
    </row>
    <row r="158" spans="1:9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6775</v>
      </c>
      <c r="F158" s="22">
        <v>46213</v>
      </c>
      <c r="G158" s="22">
        <v>67309</v>
      </c>
      <c r="H158" s="22">
        <v>0</v>
      </c>
      <c r="I158" s="22">
        <v>120297</v>
      </c>
    </row>
    <row r="159" spans="1:9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21842</v>
      </c>
      <c r="F159" s="22">
        <v>45331</v>
      </c>
      <c r="G159" s="22">
        <v>0</v>
      </c>
      <c r="H159" s="22">
        <v>0</v>
      </c>
      <c r="I159" s="22">
        <v>67173</v>
      </c>
    </row>
    <row r="160" spans="1:9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23191</v>
      </c>
      <c r="G160" s="22">
        <v>0</v>
      </c>
      <c r="H160" s="22">
        <v>0</v>
      </c>
      <c r="I160" s="22">
        <v>23191</v>
      </c>
    </row>
    <row r="161" spans="1:9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32543</v>
      </c>
      <c r="F164" s="22">
        <v>0</v>
      </c>
      <c r="G164" s="22">
        <v>0</v>
      </c>
      <c r="H164" s="22">
        <v>0</v>
      </c>
      <c r="I164" s="22">
        <v>32543</v>
      </c>
    </row>
    <row r="165" spans="1:9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24515</v>
      </c>
      <c r="F165" s="22">
        <v>68201</v>
      </c>
      <c r="G165" s="22">
        <v>0</v>
      </c>
      <c r="H165" s="22">
        <v>0</v>
      </c>
      <c r="I165" s="22">
        <v>92716</v>
      </c>
    </row>
    <row r="166" spans="1:9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1072</v>
      </c>
      <c r="F166" s="22">
        <v>0</v>
      </c>
      <c r="G166" s="22">
        <v>0</v>
      </c>
      <c r="H166" s="22">
        <v>0</v>
      </c>
      <c r="I166" s="22">
        <v>1072</v>
      </c>
    </row>
    <row r="167" spans="1:9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0</v>
      </c>
      <c r="F167" s="22">
        <v>3048</v>
      </c>
      <c r="G167" s="22">
        <v>0</v>
      </c>
      <c r="H167" s="22">
        <v>0</v>
      </c>
      <c r="I167" s="22">
        <v>3048</v>
      </c>
    </row>
    <row r="168" spans="1:9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16153</v>
      </c>
      <c r="F168" s="22">
        <v>298068</v>
      </c>
      <c r="G168" s="22">
        <v>0</v>
      </c>
      <c r="H168" s="22">
        <v>0</v>
      </c>
      <c r="I168" s="22">
        <v>314221</v>
      </c>
    </row>
    <row r="169" spans="1:9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0</v>
      </c>
      <c r="F169" s="22">
        <v>21014</v>
      </c>
      <c r="G169" s="22">
        <v>0</v>
      </c>
      <c r="H169" s="22">
        <v>0</v>
      </c>
      <c r="I169" s="22">
        <v>21014</v>
      </c>
    </row>
    <row r="170" spans="1:9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9414</v>
      </c>
      <c r="F170" s="22">
        <v>0</v>
      </c>
      <c r="G170" s="22">
        <v>0</v>
      </c>
      <c r="H170" s="22">
        <v>0</v>
      </c>
      <c r="I170" s="22">
        <v>9414</v>
      </c>
    </row>
    <row r="171" spans="1:9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65538</v>
      </c>
      <c r="F171" s="22">
        <v>237853</v>
      </c>
      <c r="G171" s="22">
        <v>0</v>
      </c>
      <c r="H171" s="22">
        <v>0</v>
      </c>
      <c r="I171" s="22">
        <v>303391</v>
      </c>
    </row>
    <row r="172" spans="1:9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7621</v>
      </c>
      <c r="F173" s="22">
        <v>30580</v>
      </c>
      <c r="G173" s="22">
        <v>0</v>
      </c>
      <c r="H173" s="22">
        <v>0</v>
      </c>
      <c r="I173" s="22">
        <v>38201</v>
      </c>
    </row>
    <row r="174" spans="1:9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8389</v>
      </c>
      <c r="F174" s="22">
        <v>82919</v>
      </c>
      <c r="G174" s="22">
        <v>0</v>
      </c>
      <c r="H174" s="22">
        <v>0</v>
      </c>
      <c r="I174" s="22">
        <v>91308</v>
      </c>
    </row>
    <row r="175" spans="1:9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13000</v>
      </c>
      <c r="F175" s="22">
        <v>1430</v>
      </c>
      <c r="G175" s="22">
        <v>0</v>
      </c>
      <c r="H175" s="22">
        <v>0</v>
      </c>
      <c r="I175" s="22">
        <v>14430</v>
      </c>
    </row>
    <row r="176" spans="1:9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14658</v>
      </c>
      <c r="F177" s="22">
        <v>10819</v>
      </c>
      <c r="G177" s="22">
        <v>0</v>
      </c>
      <c r="H177" s="22">
        <v>0</v>
      </c>
      <c r="I177" s="22">
        <v>25477</v>
      </c>
    </row>
    <row r="178" spans="1:9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6028</v>
      </c>
      <c r="F178" s="22">
        <v>0</v>
      </c>
      <c r="G178" s="22">
        <v>0</v>
      </c>
      <c r="H178" s="22">
        <v>0</v>
      </c>
      <c r="I178" s="22">
        <v>6028</v>
      </c>
    </row>
    <row r="179" spans="1:9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10709</v>
      </c>
      <c r="F179" s="22">
        <v>38852</v>
      </c>
      <c r="G179" s="22">
        <v>0</v>
      </c>
      <c r="H179" s="22">
        <v>0</v>
      </c>
      <c r="I179" s="22">
        <v>49561</v>
      </c>
    </row>
    <row r="180" spans="1:9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9428</v>
      </c>
      <c r="F180" s="22">
        <v>0</v>
      </c>
      <c r="G180" s="22">
        <v>0</v>
      </c>
      <c r="H180" s="22">
        <v>0</v>
      </c>
      <c r="I180" s="22">
        <v>9428</v>
      </c>
    </row>
    <row r="181" spans="1:9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12841</v>
      </c>
      <c r="F181" s="22">
        <v>6318</v>
      </c>
      <c r="G181" s="22">
        <v>0</v>
      </c>
      <c r="H181" s="22">
        <v>0</v>
      </c>
      <c r="I181" s="22">
        <v>19159</v>
      </c>
    </row>
    <row r="182" spans="1:9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13700</v>
      </c>
      <c r="F182" s="22">
        <v>10659</v>
      </c>
      <c r="G182" s="22">
        <v>0</v>
      </c>
      <c r="H182" s="22">
        <v>0</v>
      </c>
      <c r="I182" s="22">
        <v>24359</v>
      </c>
    </row>
    <row r="183" spans="1:9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80564</v>
      </c>
      <c r="F183" s="22">
        <v>14283</v>
      </c>
      <c r="G183" s="22">
        <v>0</v>
      </c>
      <c r="H183" s="22">
        <v>0</v>
      </c>
      <c r="I183" s="22">
        <v>94847</v>
      </c>
    </row>
    <row r="184" spans="1:9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7350</v>
      </c>
      <c r="F184" s="22">
        <v>0</v>
      </c>
      <c r="G184" s="22">
        <v>0</v>
      </c>
      <c r="H184" s="22">
        <v>0</v>
      </c>
      <c r="I184" s="22">
        <v>7350</v>
      </c>
    </row>
    <row r="185" spans="1:9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0</v>
      </c>
      <c r="F185" s="22">
        <v>1020747</v>
      </c>
      <c r="G185" s="22">
        <v>0</v>
      </c>
      <c r="H185" s="22">
        <v>0</v>
      </c>
      <c r="I185" s="22">
        <v>1020747</v>
      </c>
    </row>
    <row r="186" spans="1:9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25240</v>
      </c>
      <c r="F186" s="22">
        <v>107254</v>
      </c>
      <c r="G186" s="22">
        <v>0</v>
      </c>
      <c r="H186" s="22">
        <v>0</v>
      </c>
      <c r="I186" s="22">
        <v>132494</v>
      </c>
    </row>
    <row r="187" spans="1:9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2189</v>
      </c>
      <c r="F187" s="22">
        <v>12492</v>
      </c>
      <c r="G187" s="22">
        <v>0</v>
      </c>
      <c r="H187" s="22">
        <v>0</v>
      </c>
      <c r="I187" s="22">
        <v>14681</v>
      </c>
    </row>
    <row r="188" spans="1:9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3874</v>
      </c>
      <c r="F188" s="22">
        <v>32871</v>
      </c>
      <c r="G188" s="22">
        <v>0</v>
      </c>
      <c r="H188" s="22">
        <v>0</v>
      </c>
      <c r="I188" s="22">
        <v>36745</v>
      </c>
    </row>
    <row r="189" spans="1:9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6711</v>
      </c>
      <c r="F189" s="22">
        <v>34297</v>
      </c>
      <c r="G189" s="22">
        <v>0</v>
      </c>
      <c r="H189" s="22">
        <v>0</v>
      </c>
      <c r="I189" s="22">
        <v>41008</v>
      </c>
    </row>
    <row r="190" spans="1:9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39703</v>
      </c>
      <c r="F191" s="22">
        <v>30872</v>
      </c>
      <c r="G191" s="22">
        <v>0</v>
      </c>
      <c r="H191" s="22">
        <v>0</v>
      </c>
      <c r="I191" s="22">
        <v>70575</v>
      </c>
    </row>
    <row r="192" spans="1:9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8174</v>
      </c>
      <c r="F192" s="22">
        <v>143398</v>
      </c>
      <c r="G192" s="22">
        <v>0</v>
      </c>
      <c r="H192" s="22">
        <v>0</v>
      </c>
      <c r="I192" s="22">
        <v>151572</v>
      </c>
    </row>
    <row r="193" spans="1:9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2725</v>
      </c>
      <c r="G193" s="22">
        <v>0</v>
      </c>
      <c r="H193" s="22">
        <v>0</v>
      </c>
      <c r="I193" s="22">
        <v>2725</v>
      </c>
    </row>
    <row r="194" spans="1:9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1942</v>
      </c>
      <c r="F195" s="22">
        <v>0</v>
      </c>
      <c r="G195" s="22">
        <v>0</v>
      </c>
      <c r="H195" s="22">
        <v>0</v>
      </c>
      <c r="I195" s="22">
        <v>1942</v>
      </c>
    </row>
    <row r="196" spans="1:9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5641</v>
      </c>
      <c r="F198" s="22">
        <v>0</v>
      </c>
      <c r="G198" s="22">
        <v>0</v>
      </c>
      <c r="H198" s="22">
        <v>0</v>
      </c>
      <c r="I198" s="22">
        <v>5641</v>
      </c>
    </row>
    <row r="199" spans="1:9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6311</v>
      </c>
      <c r="F202" s="22">
        <v>1382</v>
      </c>
      <c r="G202" s="22">
        <v>0</v>
      </c>
      <c r="H202" s="22">
        <v>0</v>
      </c>
      <c r="I202" s="22">
        <v>7693</v>
      </c>
    </row>
    <row r="203" spans="1:9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7610</v>
      </c>
      <c r="F205" s="22">
        <v>13773</v>
      </c>
      <c r="G205" s="22">
        <v>0</v>
      </c>
      <c r="H205" s="22">
        <v>0</v>
      </c>
      <c r="I205" s="22">
        <v>21383</v>
      </c>
    </row>
    <row r="206" spans="1:9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3117</v>
      </c>
      <c r="F207" s="22">
        <v>0</v>
      </c>
      <c r="G207" s="22">
        <v>0</v>
      </c>
      <c r="H207" s="22">
        <v>0</v>
      </c>
      <c r="I207" s="22">
        <v>3117</v>
      </c>
    </row>
    <row r="208" spans="1:9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1902</v>
      </c>
      <c r="F211" s="22">
        <v>0</v>
      </c>
      <c r="G211" s="22">
        <v>0</v>
      </c>
      <c r="H211" s="22">
        <v>0</v>
      </c>
      <c r="I211" s="22">
        <v>1902</v>
      </c>
    </row>
    <row r="212" spans="1:9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12709</v>
      </c>
      <c r="F212" s="22">
        <v>31367</v>
      </c>
      <c r="G212" s="22">
        <v>0</v>
      </c>
      <c r="H212" s="22">
        <v>0</v>
      </c>
      <c r="I212" s="22">
        <v>44076</v>
      </c>
    </row>
    <row r="213" spans="1:9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329</v>
      </c>
      <c r="G213" s="22">
        <v>0</v>
      </c>
      <c r="H213" s="22">
        <v>0</v>
      </c>
      <c r="I213" s="22">
        <v>329</v>
      </c>
    </row>
    <row r="214" spans="1:9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7</v>
      </c>
      <c r="G214" s="22">
        <v>0</v>
      </c>
      <c r="H214" s="22">
        <v>0</v>
      </c>
      <c r="I214" s="22">
        <v>7</v>
      </c>
    </row>
    <row r="215" spans="1:9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1967</v>
      </c>
      <c r="F215" s="22">
        <v>0</v>
      </c>
      <c r="G215" s="22">
        <v>0</v>
      </c>
      <c r="H215" s="22">
        <v>0</v>
      </c>
      <c r="I215" s="22">
        <v>1967</v>
      </c>
    </row>
    <row r="216" spans="1:9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2243</v>
      </c>
      <c r="F217" s="22">
        <v>0</v>
      </c>
      <c r="G217" s="22">
        <v>0</v>
      </c>
      <c r="H217" s="22">
        <v>0</v>
      </c>
      <c r="I217" s="22">
        <v>2243</v>
      </c>
    </row>
    <row r="218" spans="1:9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750</v>
      </c>
      <c r="F221" s="22">
        <v>0</v>
      </c>
      <c r="G221" s="22">
        <v>0</v>
      </c>
      <c r="H221" s="22">
        <v>0</v>
      </c>
      <c r="I221" s="22">
        <v>750</v>
      </c>
    </row>
    <row r="222" spans="1:9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1105</v>
      </c>
      <c r="F222" s="22">
        <v>0</v>
      </c>
      <c r="G222" s="22">
        <v>0</v>
      </c>
      <c r="H222" s="22">
        <v>0</v>
      </c>
      <c r="I222" s="22">
        <v>1105</v>
      </c>
    </row>
    <row r="223" spans="1:9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1022</v>
      </c>
      <c r="F223" s="22">
        <v>5839</v>
      </c>
      <c r="G223" s="22">
        <v>4044</v>
      </c>
      <c r="H223" s="22">
        <v>0</v>
      </c>
      <c r="I223" s="22">
        <v>10905</v>
      </c>
    </row>
    <row r="224" spans="1:9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5617</v>
      </c>
      <c r="F224" s="22">
        <v>0</v>
      </c>
      <c r="G224" s="22">
        <v>0</v>
      </c>
      <c r="H224" s="22">
        <v>0</v>
      </c>
      <c r="I224" s="22">
        <v>5617</v>
      </c>
    </row>
    <row r="225" spans="1:9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2232</v>
      </c>
      <c r="G226" s="22">
        <v>0</v>
      </c>
      <c r="H226" s="22">
        <v>0</v>
      </c>
      <c r="I226" s="22">
        <v>2232</v>
      </c>
    </row>
    <row r="227" spans="1:9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73270</v>
      </c>
      <c r="I233" s="22">
        <v>73270</v>
      </c>
    </row>
    <row r="234" spans="1:9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1807</v>
      </c>
      <c r="F234" s="22">
        <v>0</v>
      </c>
      <c r="G234" s="22">
        <v>0</v>
      </c>
      <c r="H234" s="22">
        <v>0</v>
      </c>
      <c r="I234" s="22">
        <v>1807</v>
      </c>
    </row>
    <row r="235" spans="1:9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1642</v>
      </c>
      <c r="F237" s="22">
        <v>0</v>
      </c>
      <c r="G237" s="22">
        <v>0</v>
      </c>
      <c r="H237" s="22">
        <v>0</v>
      </c>
      <c r="I237" s="22">
        <v>1642</v>
      </c>
    </row>
    <row r="238" spans="1:9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985</v>
      </c>
      <c r="F238" s="22">
        <v>0</v>
      </c>
      <c r="G238" s="22">
        <v>0</v>
      </c>
      <c r="H238" s="22">
        <v>0</v>
      </c>
      <c r="I238" s="22">
        <v>985</v>
      </c>
    </row>
    <row r="239" spans="1:9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4275</v>
      </c>
      <c r="F239" s="22">
        <v>533</v>
      </c>
      <c r="G239" s="22">
        <v>0</v>
      </c>
      <c r="H239" s="22">
        <v>0</v>
      </c>
      <c r="I239" s="22">
        <v>4808</v>
      </c>
    </row>
    <row r="240" spans="1:9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26246</v>
      </c>
      <c r="G240" s="22">
        <v>0</v>
      </c>
      <c r="H240" s="22">
        <v>0</v>
      </c>
      <c r="I240" s="22">
        <v>26246</v>
      </c>
    </row>
    <row r="241" spans="1:9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639</v>
      </c>
      <c r="F243" s="22">
        <v>0</v>
      </c>
      <c r="G243" s="22">
        <v>0</v>
      </c>
      <c r="H243" s="22">
        <v>0</v>
      </c>
      <c r="I243" s="22">
        <v>639</v>
      </c>
    </row>
    <row r="244" spans="1:9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0</v>
      </c>
      <c r="F244" s="22">
        <v>564</v>
      </c>
      <c r="G244" s="22">
        <v>0</v>
      </c>
      <c r="H244" s="22">
        <v>0</v>
      </c>
      <c r="I244" s="22">
        <v>564</v>
      </c>
    </row>
    <row r="245" spans="1:9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2810</v>
      </c>
      <c r="G253" s="22">
        <v>0</v>
      </c>
      <c r="H253" s="22">
        <v>0</v>
      </c>
      <c r="I253" s="22">
        <v>2810</v>
      </c>
    </row>
    <row r="254" spans="1:9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1662</v>
      </c>
      <c r="F256" s="22">
        <v>0</v>
      </c>
      <c r="G256" s="22">
        <v>0</v>
      </c>
      <c r="H256" s="22">
        <v>0</v>
      </c>
      <c r="I256" s="22">
        <v>1662</v>
      </c>
    </row>
    <row r="257" spans="1:9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817</v>
      </c>
      <c r="F258" s="22">
        <v>1538</v>
      </c>
      <c r="G258" s="22">
        <v>0</v>
      </c>
      <c r="H258" s="22">
        <v>0</v>
      </c>
      <c r="I258" s="22">
        <v>2355</v>
      </c>
    </row>
    <row r="259" spans="1:9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3226</v>
      </c>
      <c r="F260" s="22">
        <v>0</v>
      </c>
      <c r="G260" s="22">
        <v>0</v>
      </c>
      <c r="H260" s="22">
        <v>0</v>
      </c>
      <c r="I260" s="22">
        <v>3226</v>
      </c>
    </row>
    <row r="261" spans="1:9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751</v>
      </c>
      <c r="F263" s="22">
        <v>0</v>
      </c>
      <c r="G263" s="22">
        <v>0</v>
      </c>
      <c r="H263" s="22">
        <v>0</v>
      </c>
      <c r="I263" s="22">
        <v>751</v>
      </c>
    </row>
    <row r="264" spans="1:9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453</v>
      </c>
      <c r="G275" s="22">
        <v>0</v>
      </c>
      <c r="H275" s="22">
        <v>0</v>
      </c>
      <c r="I275" s="22">
        <v>453</v>
      </c>
    </row>
    <row r="276" spans="1:9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179014</v>
      </c>
      <c r="F315" s="22">
        <v>0</v>
      </c>
      <c r="G315" s="22">
        <v>0</v>
      </c>
      <c r="H315" s="22">
        <v>0</v>
      </c>
      <c r="I315" s="22">
        <v>179014</v>
      </c>
    </row>
    <row r="316" spans="1:9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1165645</v>
      </c>
      <c r="F316" s="22">
        <v>0</v>
      </c>
      <c r="G316" s="22">
        <v>0</v>
      </c>
      <c r="H316" s="22">
        <v>0</v>
      </c>
      <c r="I316" s="22">
        <v>1165645</v>
      </c>
    </row>
    <row r="317" spans="1:9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17340</v>
      </c>
      <c r="F317" s="22">
        <v>0</v>
      </c>
      <c r="G317" s="22">
        <v>0</v>
      </c>
      <c r="H317" s="22">
        <v>0</v>
      </c>
      <c r="I317" s="22">
        <v>17340</v>
      </c>
    </row>
    <row r="318" spans="1:9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9365</v>
      </c>
      <c r="F318" s="22">
        <v>0</v>
      </c>
      <c r="G318" s="22">
        <v>0</v>
      </c>
      <c r="H318" s="22">
        <v>0</v>
      </c>
      <c r="I318" s="22">
        <v>9365</v>
      </c>
    </row>
    <row r="319" spans="1:9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20410</v>
      </c>
      <c r="F319" s="22">
        <v>0</v>
      </c>
      <c r="G319" s="22">
        <v>0</v>
      </c>
      <c r="H319" s="22">
        <v>0</v>
      </c>
      <c r="I319" s="22">
        <v>20410</v>
      </c>
    </row>
    <row r="320" spans="1:9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A2C60-FB64-484C-92B3-1856BF28DA3E}">
  <dimension ref="A1:I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1312</v>
      </c>
      <c r="D1" s="20" t="s">
        <v>1320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65</v>
      </c>
      <c r="F2" s="21" t="s">
        <v>66</v>
      </c>
      <c r="G2" s="21" t="s">
        <v>1314</v>
      </c>
      <c r="H2" s="21" t="s">
        <v>64</v>
      </c>
      <c r="I2" s="21" t="s">
        <v>1030</v>
      </c>
    </row>
    <row r="3" spans="1:9" x14ac:dyDescent="0.25">
      <c r="A3" s="21"/>
      <c r="B3" s="21"/>
      <c r="C3" s="21"/>
      <c r="D3" s="21" t="s">
        <v>89</v>
      </c>
      <c r="E3" s="21" t="s">
        <v>1315</v>
      </c>
      <c r="F3" s="21" t="s">
        <v>1316</v>
      </c>
      <c r="G3" s="21" t="s">
        <v>1317</v>
      </c>
      <c r="H3" s="21" t="s">
        <v>1318</v>
      </c>
      <c r="I3" s="21" t="s">
        <v>1319</v>
      </c>
    </row>
    <row r="4" spans="1: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0</v>
      </c>
      <c r="F7" s="22">
        <v>0</v>
      </c>
      <c r="G7" s="22">
        <v>12423000</v>
      </c>
      <c r="H7" s="22">
        <v>0</v>
      </c>
      <c r="I7" s="22">
        <v>12423000</v>
      </c>
    </row>
    <row r="8" spans="1: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2157</v>
      </c>
      <c r="F8" s="22">
        <v>0</v>
      </c>
      <c r="G8" s="22">
        <v>0</v>
      </c>
      <c r="H8" s="22">
        <v>0</v>
      </c>
      <c r="I8" s="22">
        <v>2157</v>
      </c>
    </row>
    <row r="9" spans="1: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2000</v>
      </c>
      <c r="F11" s="22">
        <v>56000</v>
      </c>
      <c r="G11" s="22">
        <v>0</v>
      </c>
      <c r="H11" s="22">
        <v>0</v>
      </c>
      <c r="I11" s="22">
        <v>58000</v>
      </c>
    </row>
    <row r="12" spans="1: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4339</v>
      </c>
      <c r="F17" s="22">
        <v>19540</v>
      </c>
      <c r="G17" s="22">
        <v>0</v>
      </c>
      <c r="H17" s="22">
        <v>0</v>
      </c>
      <c r="I17" s="22">
        <v>23879</v>
      </c>
    </row>
    <row r="18" spans="1: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1333</v>
      </c>
      <c r="F198" s="22">
        <v>0</v>
      </c>
      <c r="G198" s="22">
        <v>0</v>
      </c>
      <c r="H198" s="22">
        <v>0</v>
      </c>
      <c r="I198" s="22">
        <v>1333</v>
      </c>
    </row>
    <row r="199" spans="1:9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460B1-FDD9-4836-A1AB-17D70600747D}">
  <dimension ref="A1:I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1312</v>
      </c>
      <c r="D1" s="20" t="s">
        <v>1321</v>
      </c>
    </row>
    <row r="2" spans="1:9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65</v>
      </c>
      <c r="F2" s="21" t="s">
        <v>66</v>
      </c>
      <c r="G2" s="21" t="s">
        <v>1314</v>
      </c>
      <c r="H2" s="21" t="s">
        <v>64</v>
      </c>
      <c r="I2" s="21" t="s">
        <v>1030</v>
      </c>
    </row>
    <row r="3" spans="1:9" x14ac:dyDescent="0.25">
      <c r="A3" s="21"/>
      <c r="B3" s="21"/>
      <c r="C3" s="21"/>
      <c r="D3" s="21" t="s">
        <v>89</v>
      </c>
      <c r="E3" s="21" t="s">
        <v>1315</v>
      </c>
      <c r="F3" s="21" t="s">
        <v>1316</v>
      </c>
      <c r="G3" s="21" t="s">
        <v>1317</v>
      </c>
      <c r="H3" s="21" t="s">
        <v>1318</v>
      </c>
      <c r="I3" s="21" t="s">
        <v>1319</v>
      </c>
    </row>
    <row r="4" spans="1:9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27276</v>
      </c>
      <c r="F4" s="22">
        <v>48587</v>
      </c>
      <c r="G4" s="22">
        <v>0</v>
      </c>
      <c r="H4" s="22">
        <v>0</v>
      </c>
      <c r="I4" s="22">
        <v>75863</v>
      </c>
    </row>
    <row r="5" spans="1:9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23680</v>
      </c>
      <c r="F6" s="22">
        <v>22407</v>
      </c>
      <c r="G6" s="22">
        <v>0</v>
      </c>
      <c r="H6" s="22">
        <v>0</v>
      </c>
      <c r="I6" s="22">
        <v>46087</v>
      </c>
    </row>
    <row r="7" spans="1:9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3374000</v>
      </c>
      <c r="F7" s="22">
        <v>8381000</v>
      </c>
      <c r="G7" s="22">
        <v>12423000</v>
      </c>
      <c r="H7" s="22">
        <v>5406000</v>
      </c>
      <c r="I7" s="22">
        <v>29584000</v>
      </c>
    </row>
    <row r="8" spans="1:9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10379</v>
      </c>
      <c r="F8" s="22">
        <v>82810</v>
      </c>
      <c r="G8" s="22">
        <v>0</v>
      </c>
      <c r="H8" s="22">
        <v>0</v>
      </c>
      <c r="I8" s="22">
        <v>93189</v>
      </c>
    </row>
    <row r="9" spans="1:9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5193616</v>
      </c>
      <c r="F10" s="22">
        <v>15162</v>
      </c>
      <c r="G10" s="22">
        <v>0</v>
      </c>
      <c r="H10" s="22">
        <v>0</v>
      </c>
      <c r="I10" s="22">
        <v>5208778</v>
      </c>
    </row>
    <row r="11" spans="1:9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6719000</v>
      </c>
      <c r="F11" s="22">
        <v>19418000</v>
      </c>
      <c r="G11" s="22">
        <v>34000</v>
      </c>
      <c r="H11" s="22">
        <v>0</v>
      </c>
      <c r="I11" s="22">
        <v>26171000</v>
      </c>
    </row>
    <row r="12" spans="1:9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14000</v>
      </c>
      <c r="F12" s="22">
        <v>342000</v>
      </c>
      <c r="G12" s="22">
        <v>0</v>
      </c>
      <c r="H12" s="22">
        <v>0</v>
      </c>
      <c r="I12" s="22">
        <v>356000</v>
      </c>
    </row>
    <row r="13" spans="1:9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62798</v>
      </c>
      <c r="F13" s="22">
        <v>252977</v>
      </c>
      <c r="G13" s="22">
        <v>0</v>
      </c>
      <c r="H13" s="22">
        <v>0</v>
      </c>
      <c r="I13" s="22">
        <v>315775</v>
      </c>
    </row>
    <row r="14" spans="1:9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13153</v>
      </c>
      <c r="F14" s="22">
        <v>112560</v>
      </c>
      <c r="G14" s="22">
        <v>0</v>
      </c>
      <c r="H14" s="22">
        <v>0</v>
      </c>
      <c r="I14" s="22">
        <v>125713</v>
      </c>
    </row>
    <row r="15" spans="1:9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561963</v>
      </c>
      <c r="G15" s="22">
        <v>0</v>
      </c>
      <c r="H15" s="22">
        <v>0</v>
      </c>
      <c r="I15" s="22">
        <v>561963</v>
      </c>
    </row>
    <row r="16" spans="1:9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68000</v>
      </c>
      <c r="F16" s="22">
        <v>1213000</v>
      </c>
      <c r="G16" s="22">
        <v>0</v>
      </c>
      <c r="H16" s="22">
        <v>0</v>
      </c>
      <c r="I16" s="22">
        <v>1281000</v>
      </c>
    </row>
    <row r="17" spans="1:9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19135</v>
      </c>
      <c r="F17" s="22">
        <v>105411</v>
      </c>
      <c r="G17" s="22">
        <v>0</v>
      </c>
      <c r="H17" s="22">
        <v>0</v>
      </c>
      <c r="I17" s="22">
        <v>124546</v>
      </c>
    </row>
    <row r="18" spans="1:9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85000</v>
      </c>
      <c r="F18" s="22">
        <v>858000</v>
      </c>
      <c r="G18" s="22">
        <v>0</v>
      </c>
      <c r="H18" s="22">
        <v>0</v>
      </c>
      <c r="I18" s="22">
        <v>943000</v>
      </c>
    </row>
    <row r="19" spans="1:9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164972</v>
      </c>
      <c r="F19" s="22">
        <v>2415987</v>
      </c>
      <c r="G19" s="22">
        <v>0</v>
      </c>
      <c r="H19" s="22">
        <v>0</v>
      </c>
      <c r="I19" s="22">
        <v>2580959</v>
      </c>
    </row>
    <row r="20" spans="1:9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86341</v>
      </c>
      <c r="G20" s="22">
        <v>0</v>
      </c>
      <c r="H20" s="22">
        <v>0</v>
      </c>
      <c r="I20" s="22">
        <v>86341</v>
      </c>
    </row>
    <row r="21" spans="1:9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63710</v>
      </c>
      <c r="F21" s="22">
        <v>170692</v>
      </c>
      <c r="G21" s="22">
        <v>0</v>
      </c>
      <c r="H21" s="22">
        <v>0</v>
      </c>
      <c r="I21" s="22">
        <v>234402</v>
      </c>
    </row>
    <row r="22" spans="1:9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0</v>
      </c>
      <c r="F22" s="22">
        <v>23743</v>
      </c>
      <c r="G22" s="22">
        <v>0</v>
      </c>
      <c r="H22" s="22">
        <v>0</v>
      </c>
      <c r="I22" s="22">
        <v>23743</v>
      </c>
    </row>
    <row r="23" spans="1:9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118622</v>
      </c>
      <c r="G23" s="22">
        <v>0</v>
      </c>
      <c r="H23" s="22">
        <v>0</v>
      </c>
      <c r="I23" s="22">
        <v>118622</v>
      </c>
    </row>
    <row r="24" spans="1:9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629773</v>
      </c>
      <c r="F24" s="22">
        <v>70273</v>
      </c>
      <c r="G24" s="22">
        <v>0</v>
      </c>
      <c r="H24" s="22">
        <v>0</v>
      </c>
      <c r="I24" s="22">
        <v>700046</v>
      </c>
    </row>
    <row r="25" spans="1:9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50371</v>
      </c>
      <c r="F25" s="22">
        <v>132546</v>
      </c>
      <c r="G25" s="22">
        <v>0</v>
      </c>
      <c r="H25" s="22">
        <v>0</v>
      </c>
      <c r="I25" s="22">
        <v>182917</v>
      </c>
    </row>
    <row r="26" spans="1:9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36346</v>
      </c>
      <c r="F26" s="22">
        <v>169387</v>
      </c>
      <c r="G26" s="22">
        <v>0</v>
      </c>
      <c r="H26" s="22">
        <v>0</v>
      </c>
      <c r="I26" s="22">
        <v>205733</v>
      </c>
    </row>
    <row r="27" spans="1:9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167231</v>
      </c>
      <c r="F27" s="22">
        <v>12249</v>
      </c>
      <c r="G27" s="22">
        <v>0</v>
      </c>
      <c r="H27" s="22">
        <v>0</v>
      </c>
      <c r="I27" s="22">
        <v>179480</v>
      </c>
    </row>
    <row r="28" spans="1:9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44041</v>
      </c>
      <c r="F28" s="22">
        <v>574937</v>
      </c>
      <c r="G28" s="22">
        <v>0</v>
      </c>
      <c r="H28" s="22">
        <v>0</v>
      </c>
      <c r="I28" s="22">
        <v>618978</v>
      </c>
    </row>
    <row r="29" spans="1:9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1715</v>
      </c>
      <c r="F29" s="22">
        <v>0</v>
      </c>
      <c r="G29" s="22">
        <v>0</v>
      </c>
      <c r="H29" s="22">
        <v>0</v>
      </c>
      <c r="I29" s="22">
        <v>1715</v>
      </c>
    </row>
    <row r="30" spans="1:9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13663</v>
      </c>
      <c r="F30" s="22">
        <v>0</v>
      </c>
      <c r="G30" s="22">
        <v>0</v>
      </c>
      <c r="H30" s="22">
        <v>0</v>
      </c>
      <c r="I30" s="22">
        <v>13663</v>
      </c>
    </row>
    <row r="31" spans="1:9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1133</v>
      </c>
      <c r="F31" s="22">
        <v>14892</v>
      </c>
      <c r="G31" s="22">
        <v>0</v>
      </c>
      <c r="H31" s="22">
        <v>0</v>
      </c>
      <c r="I31" s="22">
        <v>16025</v>
      </c>
    </row>
    <row r="32" spans="1:9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30006</v>
      </c>
      <c r="G32" s="22">
        <v>0</v>
      </c>
      <c r="H32" s="22">
        <v>0</v>
      </c>
      <c r="I32" s="22">
        <v>30006</v>
      </c>
    </row>
    <row r="33" spans="1:9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0</v>
      </c>
      <c r="F33" s="22">
        <v>1465671</v>
      </c>
      <c r="G33" s="22">
        <v>0</v>
      </c>
      <c r="H33" s="22">
        <v>0</v>
      </c>
      <c r="I33" s="22">
        <v>1465671</v>
      </c>
    </row>
    <row r="34" spans="1:9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55596</v>
      </c>
      <c r="F34" s="22">
        <v>3794</v>
      </c>
      <c r="G34" s="22">
        <v>0</v>
      </c>
      <c r="H34" s="22">
        <v>0</v>
      </c>
      <c r="I34" s="22">
        <v>59390</v>
      </c>
    </row>
    <row r="35" spans="1:9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2003</v>
      </c>
      <c r="F35" s="22">
        <v>22189</v>
      </c>
      <c r="G35" s="22">
        <v>0</v>
      </c>
      <c r="H35" s="22">
        <v>0</v>
      </c>
      <c r="I35" s="22">
        <v>24192</v>
      </c>
    </row>
    <row r="36" spans="1:9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47038</v>
      </c>
      <c r="F36" s="22">
        <v>28381</v>
      </c>
      <c r="G36" s="22">
        <v>0</v>
      </c>
      <c r="H36" s="22">
        <v>0</v>
      </c>
      <c r="I36" s="22">
        <v>75419</v>
      </c>
    </row>
    <row r="37" spans="1:9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924</v>
      </c>
      <c r="F37" s="22">
        <v>8285</v>
      </c>
      <c r="G37" s="22">
        <v>0</v>
      </c>
      <c r="H37" s="22">
        <v>0</v>
      </c>
      <c r="I37" s="22">
        <v>9209</v>
      </c>
    </row>
    <row r="38" spans="1:9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1737</v>
      </c>
      <c r="F38" s="22">
        <v>3550</v>
      </c>
      <c r="G38" s="22">
        <v>0</v>
      </c>
      <c r="H38" s="22">
        <v>0</v>
      </c>
      <c r="I38" s="22">
        <v>5287</v>
      </c>
    </row>
    <row r="39" spans="1:9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5343</v>
      </c>
      <c r="G40" s="22">
        <v>0</v>
      </c>
      <c r="H40" s="22">
        <v>0</v>
      </c>
      <c r="I40" s="22">
        <v>5343</v>
      </c>
    </row>
    <row r="41" spans="1:9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15615</v>
      </c>
      <c r="F41" s="22">
        <v>2975</v>
      </c>
      <c r="G41" s="22">
        <v>0</v>
      </c>
      <c r="H41" s="22">
        <v>0</v>
      </c>
      <c r="I41" s="22">
        <v>18590</v>
      </c>
    </row>
    <row r="42" spans="1:9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2646493</v>
      </c>
      <c r="F42" s="22">
        <v>64860</v>
      </c>
      <c r="G42" s="22">
        <v>0</v>
      </c>
      <c r="H42" s="22">
        <v>0</v>
      </c>
      <c r="I42" s="22">
        <v>2711353</v>
      </c>
    </row>
    <row r="43" spans="1:9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241</v>
      </c>
      <c r="F44" s="22">
        <v>0</v>
      </c>
      <c r="G44" s="22">
        <v>0</v>
      </c>
      <c r="H44" s="22">
        <v>0</v>
      </c>
      <c r="I44" s="22">
        <v>241</v>
      </c>
    </row>
    <row r="45" spans="1:9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33232</v>
      </c>
      <c r="F45" s="22">
        <v>817</v>
      </c>
      <c r="G45" s="22">
        <v>0</v>
      </c>
      <c r="H45" s="22">
        <v>0</v>
      </c>
      <c r="I45" s="22">
        <v>34049</v>
      </c>
    </row>
    <row r="46" spans="1:9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41375</v>
      </c>
      <c r="F47" s="22">
        <v>10667</v>
      </c>
      <c r="G47" s="22">
        <v>0</v>
      </c>
      <c r="H47" s="22">
        <v>0</v>
      </c>
      <c r="I47" s="22">
        <v>52042</v>
      </c>
    </row>
    <row r="48" spans="1:9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55834</v>
      </c>
      <c r="F48" s="22">
        <v>457177</v>
      </c>
      <c r="G48" s="22">
        <v>0</v>
      </c>
      <c r="H48" s="22">
        <v>0</v>
      </c>
      <c r="I48" s="22">
        <v>513011</v>
      </c>
    </row>
    <row r="49" spans="1:9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628</v>
      </c>
      <c r="F49" s="22">
        <v>731</v>
      </c>
      <c r="G49" s="22">
        <v>0</v>
      </c>
      <c r="H49" s="22">
        <v>0</v>
      </c>
      <c r="I49" s="22">
        <v>1359</v>
      </c>
    </row>
    <row r="50" spans="1:9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60656</v>
      </c>
      <c r="F50" s="22">
        <v>0</v>
      </c>
      <c r="G50" s="22">
        <v>0</v>
      </c>
      <c r="H50" s="22">
        <v>0</v>
      </c>
      <c r="I50" s="22">
        <v>60656</v>
      </c>
    </row>
    <row r="51" spans="1:9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66804</v>
      </c>
      <c r="F51" s="22">
        <v>12897</v>
      </c>
      <c r="G51" s="22">
        <v>0</v>
      </c>
      <c r="H51" s="22">
        <v>0</v>
      </c>
      <c r="I51" s="22">
        <v>79701</v>
      </c>
    </row>
    <row r="52" spans="1:9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1806</v>
      </c>
      <c r="F52" s="22">
        <v>2603</v>
      </c>
      <c r="G52" s="22">
        <v>0</v>
      </c>
      <c r="H52" s="22">
        <v>0</v>
      </c>
      <c r="I52" s="22">
        <v>4409</v>
      </c>
    </row>
    <row r="53" spans="1:9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120511</v>
      </c>
      <c r="F53" s="22">
        <v>2387</v>
      </c>
      <c r="G53" s="22">
        <v>0</v>
      </c>
      <c r="H53" s="22">
        <v>0</v>
      </c>
      <c r="I53" s="22">
        <v>122898</v>
      </c>
    </row>
    <row r="54" spans="1:9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24590</v>
      </c>
      <c r="F54" s="22">
        <v>0</v>
      </c>
      <c r="G54" s="22">
        <v>0</v>
      </c>
      <c r="H54" s="22">
        <v>0</v>
      </c>
      <c r="I54" s="22">
        <v>24590</v>
      </c>
    </row>
    <row r="55" spans="1:9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872431</v>
      </c>
      <c r="F55" s="22">
        <v>298763</v>
      </c>
      <c r="G55" s="22">
        <v>0</v>
      </c>
      <c r="H55" s="22">
        <v>0</v>
      </c>
      <c r="I55" s="22">
        <v>1171194</v>
      </c>
    </row>
    <row r="56" spans="1:9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2048</v>
      </c>
      <c r="F56" s="22">
        <v>22036</v>
      </c>
      <c r="G56" s="22">
        <v>0</v>
      </c>
      <c r="H56" s="22">
        <v>0</v>
      </c>
      <c r="I56" s="22">
        <v>24084</v>
      </c>
    </row>
    <row r="57" spans="1:9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1122</v>
      </c>
      <c r="F57" s="22">
        <v>511</v>
      </c>
      <c r="G57" s="22">
        <v>0</v>
      </c>
      <c r="H57" s="22">
        <v>0</v>
      </c>
      <c r="I57" s="22">
        <v>1633</v>
      </c>
    </row>
    <row r="58" spans="1:9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23416</v>
      </c>
      <c r="F58" s="22">
        <v>449701</v>
      </c>
      <c r="G58" s="22">
        <v>0</v>
      </c>
      <c r="H58" s="22">
        <v>0</v>
      </c>
      <c r="I58" s="22">
        <v>473117</v>
      </c>
    </row>
    <row r="59" spans="1:9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3495</v>
      </c>
      <c r="F59" s="22">
        <v>16230</v>
      </c>
      <c r="G59" s="22">
        <v>0</v>
      </c>
      <c r="H59" s="22">
        <v>0</v>
      </c>
      <c r="I59" s="22">
        <v>19725</v>
      </c>
    </row>
    <row r="60" spans="1:9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7693</v>
      </c>
      <c r="F60" s="22">
        <v>1580</v>
      </c>
      <c r="G60" s="22">
        <v>0</v>
      </c>
      <c r="H60" s="22">
        <v>0</v>
      </c>
      <c r="I60" s="22">
        <v>9273</v>
      </c>
    </row>
    <row r="61" spans="1:9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78833</v>
      </c>
      <c r="F61" s="22">
        <v>111682</v>
      </c>
      <c r="G61" s="22">
        <v>0</v>
      </c>
      <c r="H61" s="22">
        <v>0</v>
      </c>
      <c r="I61" s="22">
        <v>190515</v>
      </c>
    </row>
    <row r="62" spans="1:9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904</v>
      </c>
      <c r="G62" s="22">
        <v>0</v>
      </c>
      <c r="H62" s="22">
        <v>0</v>
      </c>
      <c r="I62" s="22">
        <v>904</v>
      </c>
    </row>
    <row r="63" spans="1:9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13395</v>
      </c>
      <c r="F63" s="22">
        <v>12390</v>
      </c>
      <c r="G63" s="22">
        <v>0</v>
      </c>
      <c r="H63" s="22">
        <v>0</v>
      </c>
      <c r="I63" s="22">
        <v>25785</v>
      </c>
    </row>
    <row r="64" spans="1:9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598269</v>
      </c>
      <c r="G64" s="22">
        <v>0</v>
      </c>
      <c r="H64" s="22">
        <v>0</v>
      </c>
      <c r="I64" s="22">
        <v>598269</v>
      </c>
    </row>
    <row r="65" spans="1:9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2034</v>
      </c>
      <c r="F65" s="22">
        <v>9701</v>
      </c>
      <c r="G65" s="22">
        <v>0</v>
      </c>
      <c r="H65" s="22">
        <v>0</v>
      </c>
      <c r="I65" s="22">
        <v>11735</v>
      </c>
    </row>
    <row r="66" spans="1:9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806</v>
      </c>
      <c r="F66" s="22">
        <v>0</v>
      </c>
      <c r="G66" s="22">
        <v>0</v>
      </c>
      <c r="H66" s="22">
        <v>0</v>
      </c>
      <c r="I66" s="22">
        <v>806</v>
      </c>
    </row>
    <row r="67" spans="1:9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23</v>
      </c>
      <c r="F67" s="22">
        <v>355</v>
      </c>
      <c r="G67" s="22">
        <v>0</v>
      </c>
      <c r="H67" s="22">
        <v>0</v>
      </c>
      <c r="I67" s="22">
        <v>378</v>
      </c>
    </row>
    <row r="68" spans="1:9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7644</v>
      </c>
      <c r="G68" s="22">
        <v>0</v>
      </c>
      <c r="H68" s="22">
        <v>0</v>
      </c>
      <c r="I68" s="22">
        <v>7644</v>
      </c>
    </row>
    <row r="69" spans="1:9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650834</v>
      </c>
      <c r="F69" s="22">
        <v>14475</v>
      </c>
      <c r="G69" s="22">
        <v>0</v>
      </c>
      <c r="H69" s="22">
        <v>0</v>
      </c>
      <c r="I69" s="22">
        <v>665309</v>
      </c>
    </row>
    <row r="70" spans="1:9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15309</v>
      </c>
      <c r="F70" s="22">
        <v>71900</v>
      </c>
      <c r="G70" s="22">
        <v>0</v>
      </c>
      <c r="H70" s="22">
        <v>0</v>
      </c>
      <c r="I70" s="22">
        <v>87209</v>
      </c>
    </row>
    <row r="71" spans="1:9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262</v>
      </c>
      <c r="F71" s="22">
        <v>8338</v>
      </c>
      <c r="G71" s="22">
        <v>0</v>
      </c>
      <c r="H71" s="22">
        <v>0</v>
      </c>
      <c r="I71" s="22">
        <v>8600</v>
      </c>
    </row>
    <row r="72" spans="1:9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12106</v>
      </c>
      <c r="G72" s="22">
        <v>0</v>
      </c>
      <c r="H72" s="22">
        <v>0</v>
      </c>
      <c r="I72" s="22">
        <v>12106</v>
      </c>
    </row>
    <row r="73" spans="1:9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2314</v>
      </c>
      <c r="F73" s="22">
        <v>2162</v>
      </c>
      <c r="G73" s="22">
        <v>0</v>
      </c>
      <c r="H73" s="22">
        <v>0</v>
      </c>
      <c r="I73" s="22">
        <v>4476</v>
      </c>
    </row>
    <row r="74" spans="1:9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0</v>
      </c>
      <c r="F75" s="22">
        <v>43365</v>
      </c>
      <c r="G75" s="22">
        <v>0</v>
      </c>
      <c r="H75" s="22">
        <v>0</v>
      </c>
      <c r="I75" s="22">
        <v>43365</v>
      </c>
    </row>
    <row r="76" spans="1:9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4859042</v>
      </c>
      <c r="F78" s="22">
        <v>736</v>
      </c>
      <c r="G78" s="22">
        <v>0</v>
      </c>
      <c r="H78" s="22">
        <v>0</v>
      </c>
      <c r="I78" s="22">
        <v>4859778</v>
      </c>
    </row>
    <row r="79" spans="1:9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17841</v>
      </c>
      <c r="F79" s="22">
        <v>0</v>
      </c>
      <c r="G79" s="22">
        <v>0</v>
      </c>
      <c r="H79" s="22">
        <v>0</v>
      </c>
      <c r="I79" s="22">
        <v>17841</v>
      </c>
    </row>
    <row r="80" spans="1:9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47442</v>
      </c>
      <c r="G81" s="22">
        <v>0</v>
      </c>
      <c r="H81" s="22">
        <v>0</v>
      </c>
      <c r="I81" s="22">
        <v>47442</v>
      </c>
    </row>
    <row r="82" spans="1:9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0</v>
      </c>
      <c r="F82" s="22">
        <v>3451</v>
      </c>
      <c r="G82" s="22">
        <v>0</v>
      </c>
      <c r="H82" s="22">
        <v>0</v>
      </c>
      <c r="I82" s="22">
        <v>3451</v>
      </c>
    </row>
    <row r="83" spans="1:9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16552</v>
      </c>
      <c r="F83" s="22">
        <v>2923</v>
      </c>
      <c r="G83" s="22">
        <v>0</v>
      </c>
      <c r="H83" s="22">
        <v>0</v>
      </c>
      <c r="I83" s="22">
        <v>19475</v>
      </c>
    </row>
    <row r="84" spans="1:9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4675590</v>
      </c>
      <c r="F84" s="22">
        <v>0</v>
      </c>
      <c r="G84" s="22">
        <v>0</v>
      </c>
      <c r="H84" s="22">
        <v>0</v>
      </c>
      <c r="I84" s="22">
        <v>4675590</v>
      </c>
    </row>
    <row r="85" spans="1:9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3148</v>
      </c>
      <c r="F85" s="22">
        <v>9093</v>
      </c>
      <c r="G85" s="22">
        <v>0</v>
      </c>
      <c r="H85" s="22">
        <v>0</v>
      </c>
      <c r="I85" s="22">
        <v>12241</v>
      </c>
    </row>
    <row r="86" spans="1:9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0</v>
      </c>
      <c r="F86" s="22">
        <v>11276</v>
      </c>
      <c r="G86" s="22">
        <v>0</v>
      </c>
      <c r="H86" s="22">
        <v>0</v>
      </c>
      <c r="I86" s="22">
        <v>11276</v>
      </c>
    </row>
    <row r="87" spans="1:9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0</v>
      </c>
      <c r="F87" s="22">
        <v>26148</v>
      </c>
      <c r="G87" s="22">
        <v>0</v>
      </c>
      <c r="H87" s="22">
        <v>0</v>
      </c>
      <c r="I87" s="22">
        <v>26148</v>
      </c>
    </row>
    <row r="88" spans="1:9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43121</v>
      </c>
      <c r="F88" s="22">
        <v>2937</v>
      </c>
      <c r="G88" s="22">
        <v>0</v>
      </c>
      <c r="H88" s="22">
        <v>0</v>
      </c>
      <c r="I88" s="22">
        <v>46058</v>
      </c>
    </row>
    <row r="89" spans="1:9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1697</v>
      </c>
      <c r="F90" s="22">
        <v>15317</v>
      </c>
      <c r="G90" s="22">
        <v>0</v>
      </c>
      <c r="H90" s="22">
        <v>0</v>
      </c>
      <c r="I90" s="22">
        <v>17014</v>
      </c>
    </row>
    <row r="91" spans="1:9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17722</v>
      </c>
      <c r="F91" s="22">
        <v>19768</v>
      </c>
      <c r="G91" s="22">
        <v>0</v>
      </c>
      <c r="H91" s="22">
        <v>0</v>
      </c>
      <c r="I91" s="22">
        <v>37490</v>
      </c>
    </row>
    <row r="92" spans="1:9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26587</v>
      </c>
      <c r="F92" s="22">
        <v>53405</v>
      </c>
      <c r="G92" s="22">
        <v>0</v>
      </c>
      <c r="H92" s="22">
        <v>0</v>
      </c>
      <c r="I92" s="22">
        <v>79992</v>
      </c>
    </row>
    <row r="93" spans="1:9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676362</v>
      </c>
      <c r="F93" s="22">
        <v>0</v>
      </c>
      <c r="G93" s="22">
        <v>0</v>
      </c>
      <c r="H93" s="22">
        <v>0</v>
      </c>
      <c r="I93" s="22">
        <v>676362</v>
      </c>
    </row>
    <row r="94" spans="1:9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0</v>
      </c>
      <c r="F94" s="22">
        <v>41150</v>
      </c>
      <c r="G94" s="22">
        <v>0</v>
      </c>
      <c r="H94" s="22">
        <v>0</v>
      </c>
      <c r="I94" s="22">
        <v>41150</v>
      </c>
    </row>
    <row r="95" spans="1:9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9711</v>
      </c>
      <c r="F95" s="22">
        <v>8707</v>
      </c>
      <c r="G95" s="22">
        <v>0</v>
      </c>
      <c r="H95" s="22">
        <v>0</v>
      </c>
      <c r="I95" s="22">
        <v>18418</v>
      </c>
    </row>
    <row r="96" spans="1:9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14120</v>
      </c>
      <c r="G96" s="22">
        <v>0</v>
      </c>
      <c r="H96" s="22">
        <v>0</v>
      </c>
      <c r="I96" s="22">
        <v>14120</v>
      </c>
    </row>
    <row r="97" spans="1:9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0</v>
      </c>
      <c r="F97" s="22">
        <v>11730</v>
      </c>
      <c r="G97" s="22">
        <v>0</v>
      </c>
      <c r="H97" s="22">
        <v>0</v>
      </c>
      <c r="I97" s="22">
        <v>11730</v>
      </c>
    </row>
    <row r="98" spans="1:9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7066</v>
      </c>
      <c r="G98" s="22">
        <v>0</v>
      </c>
      <c r="H98" s="22">
        <v>0</v>
      </c>
      <c r="I98" s="22">
        <v>7066</v>
      </c>
    </row>
    <row r="99" spans="1:9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33112</v>
      </c>
      <c r="F101" s="22">
        <v>41726</v>
      </c>
      <c r="G101" s="22">
        <v>0</v>
      </c>
      <c r="H101" s="22">
        <v>0</v>
      </c>
      <c r="I101" s="22">
        <v>74838</v>
      </c>
    </row>
    <row r="102" spans="1:9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5413</v>
      </c>
      <c r="F102" s="22">
        <v>11625</v>
      </c>
      <c r="G102" s="22">
        <v>0</v>
      </c>
      <c r="H102" s="22">
        <v>0</v>
      </c>
      <c r="I102" s="22">
        <v>17038</v>
      </c>
    </row>
    <row r="103" spans="1:9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35951</v>
      </c>
      <c r="F106" s="22">
        <v>54854</v>
      </c>
      <c r="G106" s="22">
        <v>0</v>
      </c>
      <c r="H106" s="22">
        <v>0</v>
      </c>
      <c r="I106" s="22">
        <v>90805</v>
      </c>
    </row>
    <row r="107" spans="1:9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24742</v>
      </c>
      <c r="F107" s="22">
        <v>14207</v>
      </c>
      <c r="G107" s="22">
        <v>0</v>
      </c>
      <c r="H107" s="22">
        <v>0</v>
      </c>
      <c r="I107" s="22">
        <v>38949</v>
      </c>
    </row>
    <row r="108" spans="1:9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0</v>
      </c>
      <c r="F108" s="22">
        <v>11762</v>
      </c>
      <c r="G108" s="22">
        <v>0</v>
      </c>
      <c r="H108" s="22">
        <v>0</v>
      </c>
      <c r="I108" s="22">
        <v>11762</v>
      </c>
    </row>
    <row r="109" spans="1:9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2511</v>
      </c>
      <c r="F109" s="22">
        <v>0</v>
      </c>
      <c r="G109" s="22">
        <v>0</v>
      </c>
      <c r="H109" s="22">
        <v>0</v>
      </c>
      <c r="I109" s="22">
        <v>2511</v>
      </c>
    </row>
    <row r="110" spans="1:9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7064</v>
      </c>
      <c r="F110" s="22">
        <v>13391</v>
      </c>
      <c r="G110" s="22">
        <v>0</v>
      </c>
      <c r="H110" s="22">
        <v>0</v>
      </c>
      <c r="I110" s="22">
        <v>20455</v>
      </c>
    </row>
    <row r="111" spans="1:9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83713</v>
      </c>
      <c r="F111" s="22">
        <v>853</v>
      </c>
      <c r="G111" s="22">
        <v>0</v>
      </c>
      <c r="H111" s="22">
        <v>0</v>
      </c>
      <c r="I111" s="22">
        <v>84566</v>
      </c>
    </row>
    <row r="112" spans="1:9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21091</v>
      </c>
      <c r="F113" s="22">
        <v>85401</v>
      </c>
      <c r="G113" s="22">
        <v>0</v>
      </c>
      <c r="H113" s="22">
        <v>0</v>
      </c>
      <c r="I113" s="22">
        <v>106492</v>
      </c>
    </row>
    <row r="114" spans="1:9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0</v>
      </c>
      <c r="F114" s="22">
        <v>20206</v>
      </c>
      <c r="G114" s="22">
        <v>0</v>
      </c>
      <c r="H114" s="22">
        <v>0</v>
      </c>
      <c r="I114" s="22">
        <v>20206</v>
      </c>
    </row>
    <row r="115" spans="1:9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1722</v>
      </c>
      <c r="F116" s="22">
        <v>0</v>
      </c>
      <c r="G116" s="22">
        <v>0</v>
      </c>
      <c r="H116" s="22">
        <v>0</v>
      </c>
      <c r="I116" s="22">
        <v>1722</v>
      </c>
    </row>
    <row r="117" spans="1:9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4379</v>
      </c>
      <c r="F117" s="22">
        <v>409814</v>
      </c>
      <c r="G117" s="22">
        <v>0</v>
      </c>
      <c r="H117" s="22">
        <v>0</v>
      </c>
      <c r="I117" s="22">
        <v>414193</v>
      </c>
    </row>
    <row r="118" spans="1:9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11989</v>
      </c>
      <c r="F118" s="22">
        <v>8208</v>
      </c>
      <c r="G118" s="22">
        <v>0</v>
      </c>
      <c r="H118" s="22">
        <v>0</v>
      </c>
      <c r="I118" s="22">
        <v>20197</v>
      </c>
    </row>
    <row r="119" spans="1:9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2891</v>
      </c>
      <c r="F119" s="22">
        <v>12740</v>
      </c>
      <c r="G119" s="22">
        <v>0</v>
      </c>
      <c r="H119" s="22">
        <v>0</v>
      </c>
      <c r="I119" s="22">
        <v>15631</v>
      </c>
    </row>
    <row r="120" spans="1:9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15558</v>
      </c>
      <c r="F120" s="22">
        <v>24823</v>
      </c>
      <c r="G120" s="22">
        <v>0</v>
      </c>
      <c r="H120" s="22">
        <v>0</v>
      </c>
      <c r="I120" s="22">
        <v>40381</v>
      </c>
    </row>
    <row r="121" spans="1:9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461106</v>
      </c>
      <c r="F121" s="22">
        <v>86155</v>
      </c>
      <c r="G121" s="22">
        <v>0</v>
      </c>
      <c r="H121" s="22">
        <v>0</v>
      </c>
      <c r="I121" s="22">
        <v>547261</v>
      </c>
    </row>
    <row r="122" spans="1:9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46648</v>
      </c>
      <c r="F123" s="22">
        <v>190104</v>
      </c>
      <c r="G123" s="22">
        <v>0</v>
      </c>
      <c r="H123" s="22">
        <v>0</v>
      </c>
      <c r="I123" s="22">
        <v>236752</v>
      </c>
    </row>
    <row r="124" spans="1:9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50744</v>
      </c>
      <c r="F124" s="22">
        <v>927</v>
      </c>
      <c r="G124" s="22">
        <v>0</v>
      </c>
      <c r="H124" s="22">
        <v>0</v>
      </c>
      <c r="I124" s="22">
        <v>51671</v>
      </c>
    </row>
    <row r="125" spans="1:9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12388</v>
      </c>
      <c r="F125" s="22">
        <v>18551</v>
      </c>
      <c r="G125" s="22">
        <v>0</v>
      </c>
      <c r="H125" s="22">
        <v>0</v>
      </c>
      <c r="I125" s="22">
        <v>30939</v>
      </c>
    </row>
    <row r="126" spans="1:9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12398</v>
      </c>
      <c r="G126" s="22">
        <v>0</v>
      </c>
      <c r="H126" s="22">
        <v>0</v>
      </c>
      <c r="I126" s="22">
        <v>12398</v>
      </c>
    </row>
    <row r="127" spans="1:9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18546</v>
      </c>
      <c r="F127" s="22">
        <v>49088</v>
      </c>
      <c r="G127" s="22">
        <v>0</v>
      </c>
      <c r="H127" s="22">
        <v>0</v>
      </c>
      <c r="I127" s="22">
        <v>67634</v>
      </c>
    </row>
    <row r="128" spans="1:9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42968</v>
      </c>
      <c r="F128" s="22">
        <v>15039</v>
      </c>
      <c r="G128" s="22">
        <v>0</v>
      </c>
      <c r="H128" s="22">
        <v>0</v>
      </c>
      <c r="I128" s="22">
        <v>58007</v>
      </c>
    </row>
    <row r="129" spans="1:9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66833</v>
      </c>
      <c r="G131" s="22">
        <v>0</v>
      </c>
      <c r="H131" s="22">
        <v>0</v>
      </c>
      <c r="I131" s="22">
        <v>66833</v>
      </c>
    </row>
    <row r="132" spans="1:9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62368</v>
      </c>
      <c r="G133" s="22">
        <v>0</v>
      </c>
      <c r="H133" s="22">
        <v>0</v>
      </c>
      <c r="I133" s="22">
        <v>62368</v>
      </c>
    </row>
    <row r="134" spans="1:9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5416</v>
      </c>
      <c r="F134" s="22">
        <v>77342</v>
      </c>
      <c r="G134" s="22">
        <v>0</v>
      </c>
      <c r="H134" s="22">
        <v>2776</v>
      </c>
      <c r="I134" s="22">
        <v>85534</v>
      </c>
    </row>
    <row r="135" spans="1:9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0</v>
      </c>
      <c r="F135" s="22">
        <v>56903</v>
      </c>
      <c r="G135" s="22">
        <v>0</v>
      </c>
      <c r="H135" s="22">
        <v>0</v>
      </c>
      <c r="I135" s="22">
        <v>56903</v>
      </c>
    </row>
    <row r="136" spans="1:9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26332</v>
      </c>
      <c r="H136" s="22">
        <v>0</v>
      </c>
      <c r="I136" s="22">
        <v>26332</v>
      </c>
    </row>
    <row r="137" spans="1:9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7070</v>
      </c>
      <c r="F137" s="22">
        <v>8401</v>
      </c>
      <c r="G137" s="22">
        <v>0</v>
      </c>
      <c r="H137" s="22">
        <v>0</v>
      </c>
      <c r="I137" s="22">
        <v>15471</v>
      </c>
    </row>
    <row r="138" spans="1:9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4965</v>
      </c>
      <c r="F138" s="22">
        <v>0</v>
      </c>
      <c r="G138" s="22">
        <v>0</v>
      </c>
      <c r="H138" s="22">
        <v>0</v>
      </c>
      <c r="I138" s="22">
        <v>4965</v>
      </c>
    </row>
    <row r="139" spans="1:9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0</v>
      </c>
      <c r="F140" s="22">
        <v>4853</v>
      </c>
      <c r="G140" s="22">
        <v>0</v>
      </c>
      <c r="H140" s="22">
        <v>2924</v>
      </c>
      <c r="I140" s="22">
        <v>7777</v>
      </c>
    </row>
    <row r="141" spans="1:9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32629</v>
      </c>
      <c r="F141" s="22">
        <v>5551</v>
      </c>
      <c r="G141" s="22">
        <v>0</v>
      </c>
      <c r="H141" s="22">
        <v>0</v>
      </c>
      <c r="I141" s="22">
        <v>38180</v>
      </c>
    </row>
    <row r="142" spans="1:9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20219</v>
      </c>
      <c r="F142" s="22">
        <v>5415</v>
      </c>
      <c r="G142" s="22">
        <v>0</v>
      </c>
      <c r="H142" s="22">
        <v>0</v>
      </c>
      <c r="I142" s="22">
        <v>25634</v>
      </c>
    </row>
    <row r="143" spans="1:9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30093</v>
      </c>
      <c r="F143" s="22">
        <v>35</v>
      </c>
      <c r="G143" s="22">
        <v>0</v>
      </c>
      <c r="H143" s="22">
        <v>0</v>
      </c>
      <c r="I143" s="22">
        <v>30128</v>
      </c>
    </row>
    <row r="144" spans="1:9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17525</v>
      </c>
      <c r="F144" s="22">
        <v>3264</v>
      </c>
      <c r="G144" s="22">
        <v>0</v>
      </c>
      <c r="H144" s="22">
        <v>0</v>
      </c>
      <c r="I144" s="22">
        <v>20789</v>
      </c>
    </row>
    <row r="145" spans="1:9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0</v>
      </c>
      <c r="F145" s="22">
        <v>1575</v>
      </c>
      <c r="G145" s="22">
        <v>0</v>
      </c>
      <c r="H145" s="22">
        <v>0</v>
      </c>
      <c r="I145" s="22">
        <v>1575</v>
      </c>
    </row>
    <row r="146" spans="1:9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17425</v>
      </c>
      <c r="F146" s="22">
        <v>0</v>
      </c>
      <c r="G146" s="22">
        <v>0</v>
      </c>
      <c r="H146" s="22">
        <v>35824</v>
      </c>
      <c r="I146" s="22">
        <v>53249</v>
      </c>
    </row>
    <row r="147" spans="1:9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0</v>
      </c>
      <c r="F148" s="22">
        <v>258</v>
      </c>
      <c r="G148" s="22">
        <v>0</v>
      </c>
      <c r="H148" s="22">
        <v>0</v>
      </c>
      <c r="I148" s="22">
        <v>258</v>
      </c>
    </row>
    <row r="149" spans="1:9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0</v>
      </c>
      <c r="F150" s="22">
        <v>5848</v>
      </c>
      <c r="G150" s="22">
        <v>0</v>
      </c>
      <c r="H150" s="22">
        <v>0</v>
      </c>
      <c r="I150" s="22">
        <v>5848</v>
      </c>
    </row>
    <row r="151" spans="1:9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3617</v>
      </c>
      <c r="F151" s="22">
        <v>15884</v>
      </c>
      <c r="G151" s="22">
        <v>0</v>
      </c>
      <c r="H151" s="22">
        <v>0</v>
      </c>
      <c r="I151" s="22">
        <v>19501</v>
      </c>
    </row>
    <row r="152" spans="1:9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54119</v>
      </c>
      <c r="F154" s="22">
        <v>264380</v>
      </c>
      <c r="G154" s="22">
        <v>0</v>
      </c>
      <c r="H154" s="22">
        <v>0</v>
      </c>
      <c r="I154" s="22">
        <v>318499</v>
      </c>
    </row>
    <row r="155" spans="1:9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8723</v>
      </c>
      <c r="F156" s="22">
        <v>0</v>
      </c>
      <c r="G156" s="22">
        <v>0</v>
      </c>
      <c r="H156" s="22">
        <v>0</v>
      </c>
      <c r="I156" s="22">
        <v>8723</v>
      </c>
    </row>
    <row r="157" spans="1:9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6354</v>
      </c>
      <c r="F157" s="22">
        <v>41258</v>
      </c>
      <c r="G157" s="22">
        <v>0</v>
      </c>
      <c r="H157" s="22">
        <v>0</v>
      </c>
      <c r="I157" s="22">
        <v>47612</v>
      </c>
    </row>
    <row r="158" spans="1:9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6775</v>
      </c>
      <c r="F158" s="22">
        <v>46213</v>
      </c>
      <c r="G158" s="22">
        <v>67309</v>
      </c>
      <c r="H158" s="22">
        <v>0</v>
      </c>
      <c r="I158" s="22">
        <v>120297</v>
      </c>
    </row>
    <row r="159" spans="1:9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21842</v>
      </c>
      <c r="F159" s="22">
        <v>45331</v>
      </c>
      <c r="G159" s="22">
        <v>0</v>
      </c>
      <c r="H159" s="22">
        <v>0</v>
      </c>
      <c r="I159" s="22">
        <v>67173</v>
      </c>
    </row>
    <row r="160" spans="1:9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23191</v>
      </c>
      <c r="G160" s="22">
        <v>0</v>
      </c>
      <c r="H160" s="22">
        <v>0</v>
      </c>
      <c r="I160" s="22">
        <v>23191</v>
      </c>
    </row>
    <row r="161" spans="1:9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32543</v>
      </c>
      <c r="F164" s="22">
        <v>0</v>
      </c>
      <c r="G164" s="22">
        <v>0</v>
      </c>
      <c r="H164" s="22">
        <v>0</v>
      </c>
      <c r="I164" s="22">
        <v>32543</v>
      </c>
    </row>
    <row r="165" spans="1:9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24515</v>
      </c>
      <c r="F165" s="22">
        <v>68201</v>
      </c>
      <c r="G165" s="22">
        <v>0</v>
      </c>
      <c r="H165" s="22">
        <v>0</v>
      </c>
      <c r="I165" s="22">
        <v>92716</v>
      </c>
    </row>
    <row r="166" spans="1:9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1072</v>
      </c>
      <c r="F166" s="22">
        <v>0</v>
      </c>
      <c r="G166" s="22">
        <v>0</v>
      </c>
      <c r="H166" s="22">
        <v>0</v>
      </c>
      <c r="I166" s="22">
        <v>1072</v>
      </c>
    </row>
    <row r="167" spans="1:9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0</v>
      </c>
      <c r="F167" s="22">
        <v>3048</v>
      </c>
      <c r="G167" s="22">
        <v>0</v>
      </c>
      <c r="H167" s="22">
        <v>0</v>
      </c>
      <c r="I167" s="22">
        <v>3048</v>
      </c>
    </row>
    <row r="168" spans="1:9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16153</v>
      </c>
      <c r="F168" s="22">
        <v>298068</v>
      </c>
      <c r="G168" s="22">
        <v>0</v>
      </c>
      <c r="H168" s="22">
        <v>0</v>
      </c>
      <c r="I168" s="22">
        <v>314221</v>
      </c>
    </row>
    <row r="169" spans="1:9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0</v>
      </c>
      <c r="F169" s="22">
        <v>21014</v>
      </c>
      <c r="G169" s="22">
        <v>0</v>
      </c>
      <c r="H169" s="22">
        <v>0</v>
      </c>
      <c r="I169" s="22">
        <v>21014</v>
      </c>
    </row>
    <row r="170" spans="1:9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9414</v>
      </c>
      <c r="F170" s="22">
        <v>0</v>
      </c>
      <c r="G170" s="22">
        <v>0</v>
      </c>
      <c r="H170" s="22">
        <v>0</v>
      </c>
      <c r="I170" s="22">
        <v>9414</v>
      </c>
    </row>
    <row r="171" spans="1:9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65538</v>
      </c>
      <c r="F171" s="22">
        <v>237853</v>
      </c>
      <c r="G171" s="22">
        <v>0</v>
      </c>
      <c r="H171" s="22">
        <v>0</v>
      </c>
      <c r="I171" s="22">
        <v>303391</v>
      </c>
    </row>
    <row r="172" spans="1:9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7621</v>
      </c>
      <c r="F173" s="22">
        <v>30580</v>
      </c>
      <c r="G173" s="22">
        <v>0</v>
      </c>
      <c r="H173" s="22">
        <v>0</v>
      </c>
      <c r="I173" s="22">
        <v>38201</v>
      </c>
    </row>
    <row r="174" spans="1:9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8389</v>
      </c>
      <c r="F174" s="22">
        <v>82919</v>
      </c>
      <c r="G174" s="22">
        <v>0</v>
      </c>
      <c r="H174" s="22">
        <v>0</v>
      </c>
      <c r="I174" s="22">
        <v>91308</v>
      </c>
    </row>
    <row r="175" spans="1:9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13000</v>
      </c>
      <c r="F175" s="22">
        <v>1430</v>
      </c>
      <c r="G175" s="22">
        <v>0</v>
      </c>
      <c r="H175" s="22">
        <v>0</v>
      </c>
      <c r="I175" s="22">
        <v>14430</v>
      </c>
    </row>
    <row r="176" spans="1:9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14658</v>
      </c>
      <c r="F177" s="22">
        <v>10819</v>
      </c>
      <c r="G177" s="22">
        <v>0</v>
      </c>
      <c r="H177" s="22">
        <v>0</v>
      </c>
      <c r="I177" s="22">
        <v>25477</v>
      </c>
    </row>
    <row r="178" spans="1:9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6028</v>
      </c>
      <c r="F178" s="22">
        <v>0</v>
      </c>
      <c r="G178" s="22">
        <v>0</v>
      </c>
      <c r="H178" s="22">
        <v>0</v>
      </c>
      <c r="I178" s="22">
        <v>6028</v>
      </c>
    </row>
    <row r="179" spans="1:9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10709</v>
      </c>
      <c r="F179" s="22">
        <v>38852</v>
      </c>
      <c r="G179" s="22">
        <v>0</v>
      </c>
      <c r="H179" s="22">
        <v>0</v>
      </c>
      <c r="I179" s="22">
        <v>49561</v>
      </c>
    </row>
    <row r="180" spans="1:9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9428</v>
      </c>
      <c r="F180" s="22">
        <v>0</v>
      </c>
      <c r="G180" s="22">
        <v>0</v>
      </c>
      <c r="H180" s="22">
        <v>0</v>
      </c>
      <c r="I180" s="22">
        <v>9428</v>
      </c>
    </row>
    <row r="181" spans="1:9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12841</v>
      </c>
      <c r="F181" s="22">
        <v>6318</v>
      </c>
      <c r="G181" s="22">
        <v>0</v>
      </c>
      <c r="H181" s="22">
        <v>0</v>
      </c>
      <c r="I181" s="22">
        <v>19159</v>
      </c>
    </row>
    <row r="182" spans="1:9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13700</v>
      </c>
      <c r="F182" s="22">
        <v>10659</v>
      </c>
      <c r="G182" s="22">
        <v>0</v>
      </c>
      <c r="H182" s="22">
        <v>0</v>
      </c>
      <c r="I182" s="22">
        <v>24359</v>
      </c>
    </row>
    <row r="183" spans="1:9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80564</v>
      </c>
      <c r="F183" s="22">
        <v>14283</v>
      </c>
      <c r="G183" s="22">
        <v>0</v>
      </c>
      <c r="H183" s="22">
        <v>0</v>
      </c>
      <c r="I183" s="22">
        <v>94847</v>
      </c>
    </row>
    <row r="184" spans="1:9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7350</v>
      </c>
      <c r="F184" s="22">
        <v>0</v>
      </c>
      <c r="G184" s="22">
        <v>0</v>
      </c>
      <c r="H184" s="22">
        <v>0</v>
      </c>
      <c r="I184" s="22">
        <v>7350</v>
      </c>
    </row>
    <row r="185" spans="1:9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0</v>
      </c>
      <c r="F185" s="22">
        <v>1020747</v>
      </c>
      <c r="G185" s="22">
        <v>0</v>
      </c>
      <c r="H185" s="22">
        <v>0</v>
      </c>
      <c r="I185" s="22">
        <v>1020747</v>
      </c>
    </row>
    <row r="186" spans="1:9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25240</v>
      </c>
      <c r="F186" s="22">
        <v>107254</v>
      </c>
      <c r="G186" s="22">
        <v>0</v>
      </c>
      <c r="H186" s="22">
        <v>0</v>
      </c>
      <c r="I186" s="22">
        <v>132494</v>
      </c>
    </row>
    <row r="187" spans="1:9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2189</v>
      </c>
      <c r="F187" s="22">
        <v>12492</v>
      </c>
      <c r="G187" s="22">
        <v>0</v>
      </c>
      <c r="H187" s="22">
        <v>0</v>
      </c>
      <c r="I187" s="22">
        <v>14681</v>
      </c>
    </row>
    <row r="188" spans="1:9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3874</v>
      </c>
      <c r="F188" s="22">
        <v>32871</v>
      </c>
      <c r="G188" s="22">
        <v>0</v>
      </c>
      <c r="H188" s="22">
        <v>0</v>
      </c>
      <c r="I188" s="22">
        <v>36745</v>
      </c>
    </row>
    <row r="189" spans="1:9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6711</v>
      </c>
      <c r="F189" s="22">
        <v>34297</v>
      </c>
      <c r="G189" s="22">
        <v>0</v>
      </c>
      <c r="H189" s="22">
        <v>0</v>
      </c>
      <c r="I189" s="22">
        <v>41008</v>
      </c>
    </row>
    <row r="190" spans="1:9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39703</v>
      </c>
      <c r="F191" s="22">
        <v>30872</v>
      </c>
      <c r="G191" s="22">
        <v>0</v>
      </c>
      <c r="H191" s="22">
        <v>0</v>
      </c>
      <c r="I191" s="22">
        <v>70575</v>
      </c>
    </row>
    <row r="192" spans="1:9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8174</v>
      </c>
      <c r="F192" s="22">
        <v>143398</v>
      </c>
      <c r="G192" s="22">
        <v>0</v>
      </c>
      <c r="H192" s="22">
        <v>0</v>
      </c>
      <c r="I192" s="22">
        <v>151572</v>
      </c>
    </row>
    <row r="193" spans="1:9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2725</v>
      </c>
      <c r="G193" s="22">
        <v>0</v>
      </c>
      <c r="H193" s="22">
        <v>0</v>
      </c>
      <c r="I193" s="22">
        <v>2725</v>
      </c>
    </row>
    <row r="194" spans="1:9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1942</v>
      </c>
      <c r="F195" s="22">
        <v>0</v>
      </c>
      <c r="G195" s="22">
        <v>0</v>
      </c>
      <c r="H195" s="22">
        <v>0</v>
      </c>
      <c r="I195" s="22">
        <v>1942</v>
      </c>
    </row>
    <row r="196" spans="1:9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6974</v>
      </c>
      <c r="F198" s="22">
        <v>0</v>
      </c>
      <c r="G198" s="22">
        <v>0</v>
      </c>
      <c r="H198" s="22">
        <v>0</v>
      </c>
      <c r="I198" s="22">
        <v>6974</v>
      </c>
    </row>
    <row r="199" spans="1:9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6311</v>
      </c>
      <c r="F202" s="22">
        <v>1382</v>
      </c>
      <c r="G202" s="22">
        <v>0</v>
      </c>
      <c r="H202" s="22">
        <v>0</v>
      </c>
      <c r="I202" s="22">
        <v>7693</v>
      </c>
    </row>
    <row r="203" spans="1:9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7610</v>
      </c>
      <c r="F205" s="22">
        <v>13773</v>
      </c>
      <c r="G205" s="22">
        <v>0</v>
      </c>
      <c r="H205" s="22">
        <v>0</v>
      </c>
      <c r="I205" s="22">
        <v>21383</v>
      </c>
    </row>
    <row r="206" spans="1:9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3117</v>
      </c>
      <c r="F207" s="22">
        <v>0</v>
      </c>
      <c r="G207" s="22">
        <v>0</v>
      </c>
      <c r="H207" s="22">
        <v>0</v>
      </c>
      <c r="I207" s="22">
        <v>3117</v>
      </c>
    </row>
    <row r="208" spans="1:9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1902</v>
      </c>
      <c r="F211" s="22">
        <v>0</v>
      </c>
      <c r="G211" s="22">
        <v>0</v>
      </c>
      <c r="H211" s="22">
        <v>0</v>
      </c>
      <c r="I211" s="22">
        <v>1902</v>
      </c>
    </row>
    <row r="212" spans="1:9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12709</v>
      </c>
      <c r="F212" s="22">
        <v>31367</v>
      </c>
      <c r="G212" s="22">
        <v>0</v>
      </c>
      <c r="H212" s="22">
        <v>0</v>
      </c>
      <c r="I212" s="22">
        <v>44076</v>
      </c>
    </row>
    <row r="213" spans="1:9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329</v>
      </c>
      <c r="G213" s="22">
        <v>0</v>
      </c>
      <c r="H213" s="22">
        <v>0</v>
      </c>
      <c r="I213" s="22">
        <v>329</v>
      </c>
    </row>
    <row r="214" spans="1:9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7</v>
      </c>
      <c r="G214" s="22">
        <v>0</v>
      </c>
      <c r="H214" s="22">
        <v>0</v>
      </c>
      <c r="I214" s="22">
        <v>7</v>
      </c>
    </row>
    <row r="215" spans="1:9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1967</v>
      </c>
      <c r="F215" s="22">
        <v>0</v>
      </c>
      <c r="G215" s="22">
        <v>0</v>
      </c>
      <c r="H215" s="22">
        <v>0</v>
      </c>
      <c r="I215" s="22">
        <v>1967</v>
      </c>
    </row>
    <row r="216" spans="1:9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2243</v>
      </c>
      <c r="F217" s="22">
        <v>0</v>
      </c>
      <c r="G217" s="22">
        <v>0</v>
      </c>
      <c r="H217" s="22">
        <v>0</v>
      </c>
      <c r="I217" s="22">
        <v>2243</v>
      </c>
    </row>
    <row r="218" spans="1:9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750</v>
      </c>
      <c r="F221" s="22">
        <v>0</v>
      </c>
      <c r="G221" s="22">
        <v>0</v>
      </c>
      <c r="H221" s="22">
        <v>0</v>
      </c>
      <c r="I221" s="22">
        <v>750</v>
      </c>
    </row>
    <row r="222" spans="1:9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1105</v>
      </c>
      <c r="F222" s="22">
        <v>0</v>
      </c>
      <c r="G222" s="22">
        <v>0</v>
      </c>
      <c r="H222" s="22">
        <v>0</v>
      </c>
      <c r="I222" s="22">
        <v>1105</v>
      </c>
    </row>
    <row r="223" spans="1:9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1022</v>
      </c>
      <c r="F223" s="22">
        <v>5839</v>
      </c>
      <c r="G223" s="22">
        <v>4044</v>
      </c>
      <c r="H223" s="22">
        <v>0</v>
      </c>
      <c r="I223" s="22">
        <v>10905</v>
      </c>
    </row>
    <row r="224" spans="1:9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5617</v>
      </c>
      <c r="F224" s="22">
        <v>0</v>
      </c>
      <c r="G224" s="22">
        <v>0</v>
      </c>
      <c r="H224" s="22">
        <v>0</v>
      </c>
      <c r="I224" s="22">
        <v>5617</v>
      </c>
    </row>
    <row r="225" spans="1:9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2232</v>
      </c>
      <c r="G226" s="22">
        <v>0</v>
      </c>
      <c r="H226" s="22">
        <v>0</v>
      </c>
      <c r="I226" s="22">
        <v>2232</v>
      </c>
    </row>
    <row r="227" spans="1:9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73270</v>
      </c>
      <c r="I233" s="22">
        <v>73270</v>
      </c>
    </row>
    <row r="234" spans="1:9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1807</v>
      </c>
      <c r="F234" s="22">
        <v>0</v>
      </c>
      <c r="G234" s="22">
        <v>0</v>
      </c>
      <c r="H234" s="22">
        <v>0</v>
      </c>
      <c r="I234" s="22">
        <v>1807</v>
      </c>
    </row>
    <row r="235" spans="1:9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1642</v>
      </c>
      <c r="F237" s="22">
        <v>0</v>
      </c>
      <c r="G237" s="22">
        <v>0</v>
      </c>
      <c r="H237" s="22">
        <v>0</v>
      </c>
      <c r="I237" s="22">
        <v>1642</v>
      </c>
    </row>
    <row r="238" spans="1:9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985</v>
      </c>
      <c r="F238" s="22">
        <v>0</v>
      </c>
      <c r="G238" s="22">
        <v>0</v>
      </c>
      <c r="H238" s="22">
        <v>0</v>
      </c>
      <c r="I238" s="22">
        <v>985</v>
      </c>
    </row>
    <row r="239" spans="1:9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4275</v>
      </c>
      <c r="F239" s="22">
        <v>533</v>
      </c>
      <c r="G239" s="22">
        <v>0</v>
      </c>
      <c r="H239" s="22">
        <v>0</v>
      </c>
      <c r="I239" s="22">
        <v>4808</v>
      </c>
    </row>
    <row r="240" spans="1:9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26246</v>
      </c>
      <c r="G240" s="22">
        <v>0</v>
      </c>
      <c r="H240" s="22">
        <v>0</v>
      </c>
      <c r="I240" s="22">
        <v>26246</v>
      </c>
    </row>
    <row r="241" spans="1:9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639</v>
      </c>
      <c r="F243" s="22">
        <v>0</v>
      </c>
      <c r="G243" s="22">
        <v>0</v>
      </c>
      <c r="H243" s="22">
        <v>0</v>
      </c>
      <c r="I243" s="22">
        <v>639</v>
      </c>
    </row>
    <row r="244" spans="1:9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0</v>
      </c>
      <c r="F244" s="22">
        <v>564</v>
      </c>
      <c r="G244" s="22">
        <v>0</v>
      </c>
      <c r="H244" s="22">
        <v>0</v>
      </c>
      <c r="I244" s="22">
        <v>564</v>
      </c>
    </row>
    <row r="245" spans="1:9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2810</v>
      </c>
      <c r="G253" s="22">
        <v>0</v>
      </c>
      <c r="H253" s="22">
        <v>0</v>
      </c>
      <c r="I253" s="22">
        <v>2810</v>
      </c>
    </row>
    <row r="254" spans="1:9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1662</v>
      </c>
      <c r="F256" s="22">
        <v>0</v>
      </c>
      <c r="G256" s="22">
        <v>0</v>
      </c>
      <c r="H256" s="22">
        <v>0</v>
      </c>
      <c r="I256" s="22">
        <v>1662</v>
      </c>
    </row>
    <row r="257" spans="1:9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817</v>
      </c>
      <c r="F258" s="22">
        <v>1538</v>
      </c>
      <c r="G258" s="22">
        <v>0</v>
      </c>
      <c r="H258" s="22">
        <v>0</v>
      </c>
      <c r="I258" s="22">
        <v>2355</v>
      </c>
    </row>
    <row r="259" spans="1:9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3226</v>
      </c>
      <c r="F260" s="22">
        <v>0</v>
      </c>
      <c r="G260" s="22">
        <v>0</v>
      </c>
      <c r="H260" s="22">
        <v>0</v>
      </c>
      <c r="I260" s="22">
        <v>3226</v>
      </c>
    </row>
    <row r="261" spans="1:9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751</v>
      </c>
      <c r="F263" s="22">
        <v>0</v>
      </c>
      <c r="G263" s="22">
        <v>0</v>
      </c>
      <c r="H263" s="22">
        <v>0</v>
      </c>
      <c r="I263" s="22">
        <v>751</v>
      </c>
    </row>
    <row r="264" spans="1:9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453</v>
      </c>
      <c r="G275" s="22">
        <v>0</v>
      </c>
      <c r="H275" s="22">
        <v>0</v>
      </c>
      <c r="I275" s="22">
        <v>453</v>
      </c>
    </row>
    <row r="276" spans="1:9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179014</v>
      </c>
      <c r="F315" s="22">
        <v>0</v>
      </c>
      <c r="G315" s="22">
        <v>0</v>
      </c>
      <c r="H315" s="22">
        <v>0</v>
      </c>
      <c r="I315" s="22">
        <v>179014</v>
      </c>
    </row>
    <row r="316" spans="1:9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1165645</v>
      </c>
      <c r="F316" s="22">
        <v>0</v>
      </c>
      <c r="G316" s="22">
        <v>0</v>
      </c>
      <c r="H316" s="22">
        <v>0</v>
      </c>
      <c r="I316" s="22">
        <v>1165645</v>
      </c>
    </row>
    <row r="317" spans="1:9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17340</v>
      </c>
      <c r="F317" s="22">
        <v>0</v>
      </c>
      <c r="G317" s="22">
        <v>0</v>
      </c>
      <c r="H317" s="22">
        <v>0</v>
      </c>
      <c r="I317" s="22">
        <v>17340</v>
      </c>
    </row>
    <row r="318" spans="1:9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9365</v>
      </c>
      <c r="F318" s="22">
        <v>0</v>
      </c>
      <c r="G318" s="22">
        <v>0</v>
      </c>
      <c r="H318" s="22">
        <v>0</v>
      </c>
      <c r="I318" s="22">
        <v>9365</v>
      </c>
    </row>
    <row r="319" spans="1:9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20410</v>
      </c>
      <c r="F319" s="22">
        <v>0</v>
      </c>
      <c r="G319" s="22">
        <v>0</v>
      </c>
      <c r="H319" s="22">
        <v>0</v>
      </c>
      <c r="I319" s="22">
        <v>20410</v>
      </c>
    </row>
    <row r="320" spans="1:9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96F46-84A7-4133-832B-F079EAA61FF1}">
  <dimension ref="A1:H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1322</v>
      </c>
      <c r="D1" s="20" t="s">
        <v>1323</v>
      </c>
    </row>
    <row r="2" spans="1: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1324</v>
      </c>
      <c r="F2" s="21" t="s">
        <v>1325</v>
      </c>
      <c r="G2" s="21" t="s">
        <v>1326</v>
      </c>
      <c r="H2" s="21" t="s">
        <v>1030</v>
      </c>
    </row>
    <row r="3" spans="1:8" x14ac:dyDescent="0.25">
      <c r="A3" s="21"/>
      <c r="B3" s="21"/>
      <c r="C3" s="21"/>
      <c r="D3" s="21" t="s">
        <v>89</v>
      </c>
      <c r="E3" s="21" t="s">
        <v>1327</v>
      </c>
      <c r="F3" s="21" t="s">
        <v>1328</v>
      </c>
      <c r="G3" s="21" t="s">
        <v>1329</v>
      </c>
      <c r="H3" s="21" t="s">
        <v>1330</v>
      </c>
    </row>
    <row r="4" spans="1: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485880</v>
      </c>
      <c r="F4" s="22">
        <v>295848</v>
      </c>
      <c r="G4" s="22">
        <v>326810</v>
      </c>
      <c r="H4" s="22">
        <v>1108538</v>
      </c>
    </row>
    <row r="5" spans="1: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376556</v>
      </c>
      <c r="F5" s="22">
        <v>278171</v>
      </c>
      <c r="G5" s="22">
        <v>518347</v>
      </c>
      <c r="H5" s="22">
        <v>1173074</v>
      </c>
    </row>
    <row r="6" spans="1: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252272</v>
      </c>
      <c r="F6" s="22">
        <v>212074</v>
      </c>
      <c r="G6" s="22">
        <v>0</v>
      </c>
      <c r="H6" s="22">
        <v>464346</v>
      </c>
    </row>
    <row r="7" spans="1: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1881000</v>
      </c>
      <c r="F7" s="22">
        <v>406000</v>
      </c>
      <c r="G7" s="22">
        <v>1931000</v>
      </c>
      <c r="H7" s="22">
        <v>4218000</v>
      </c>
    </row>
    <row r="8" spans="1: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370616</v>
      </c>
      <c r="F8" s="22">
        <v>254172</v>
      </c>
      <c r="G8" s="22">
        <v>150452</v>
      </c>
      <c r="H8" s="22">
        <v>775240</v>
      </c>
    </row>
    <row r="9" spans="1: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201123</v>
      </c>
      <c r="F9" s="22">
        <v>380281</v>
      </c>
      <c r="G9" s="22">
        <v>224976</v>
      </c>
      <c r="H9" s="22">
        <v>806380</v>
      </c>
    </row>
    <row r="10" spans="1: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307374</v>
      </c>
      <c r="F10" s="22">
        <v>292008</v>
      </c>
      <c r="G10" s="22">
        <v>138384</v>
      </c>
      <c r="H10" s="22">
        <v>737766</v>
      </c>
    </row>
    <row r="11" spans="1: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1680000</v>
      </c>
      <c r="F11" s="22">
        <v>376000</v>
      </c>
      <c r="G11" s="22">
        <v>1087000</v>
      </c>
      <c r="H11" s="22">
        <v>3143000</v>
      </c>
    </row>
    <row r="12" spans="1: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396372</v>
      </c>
      <c r="F12" s="22">
        <v>261300</v>
      </c>
      <c r="G12" s="22">
        <v>555394</v>
      </c>
      <c r="H12" s="22">
        <v>1213066</v>
      </c>
    </row>
    <row r="13" spans="1: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783800</v>
      </c>
      <c r="F13" s="22">
        <v>349192</v>
      </c>
      <c r="G13" s="22">
        <v>607554</v>
      </c>
      <c r="H13" s="22">
        <v>1740546</v>
      </c>
    </row>
    <row r="14" spans="1: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96841</v>
      </c>
      <c r="F14" s="22">
        <v>235180</v>
      </c>
      <c r="G14" s="22">
        <v>230742</v>
      </c>
      <c r="H14" s="22">
        <v>562763</v>
      </c>
    </row>
    <row r="15" spans="1: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378586</v>
      </c>
      <c r="F15" s="22">
        <v>277755</v>
      </c>
      <c r="G15" s="22">
        <v>0</v>
      </c>
      <c r="H15" s="22">
        <v>656341</v>
      </c>
    </row>
    <row r="16" spans="1: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698000</v>
      </c>
      <c r="F16" s="22">
        <v>328000</v>
      </c>
      <c r="G16" s="22">
        <v>899000</v>
      </c>
      <c r="H16" s="22">
        <v>1925000</v>
      </c>
    </row>
    <row r="17" spans="1: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364943</v>
      </c>
      <c r="F17" s="22">
        <v>267922</v>
      </c>
      <c r="G17" s="22">
        <v>827632</v>
      </c>
      <c r="H17" s="22">
        <v>1460497</v>
      </c>
    </row>
    <row r="18" spans="1: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554000</v>
      </c>
      <c r="F18" s="22">
        <v>317000</v>
      </c>
      <c r="G18" s="22">
        <v>1333000</v>
      </c>
      <c r="H18" s="22">
        <v>2204000</v>
      </c>
    </row>
    <row r="19" spans="1: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653393</v>
      </c>
      <c r="F19" s="22">
        <v>306353</v>
      </c>
      <c r="G19" s="22">
        <v>349609</v>
      </c>
      <c r="H19" s="22">
        <v>1309355</v>
      </c>
    </row>
    <row r="20" spans="1: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529468</v>
      </c>
      <c r="F20" s="22">
        <v>283155</v>
      </c>
      <c r="G20" s="22">
        <v>340896</v>
      </c>
      <c r="H20" s="22">
        <v>1153519</v>
      </c>
    </row>
    <row r="21" spans="1:8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565066</v>
      </c>
      <c r="F21" s="22">
        <v>266504</v>
      </c>
      <c r="G21" s="22">
        <v>174602</v>
      </c>
      <c r="H21" s="22">
        <v>1006172</v>
      </c>
    </row>
    <row r="22" spans="1:8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324021</v>
      </c>
      <c r="F22" s="22">
        <v>240560</v>
      </c>
      <c r="G22" s="22">
        <v>97664</v>
      </c>
      <c r="H22" s="22">
        <v>662245</v>
      </c>
    </row>
    <row r="23" spans="1:8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210688</v>
      </c>
      <c r="F23" s="22">
        <v>213457</v>
      </c>
      <c r="G23" s="22">
        <v>144728</v>
      </c>
      <c r="H23" s="22">
        <v>568873</v>
      </c>
    </row>
    <row r="24" spans="1:8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258313</v>
      </c>
      <c r="F24" s="22">
        <v>179974</v>
      </c>
      <c r="G24" s="22">
        <v>98209</v>
      </c>
      <c r="H24" s="22">
        <v>536496</v>
      </c>
    </row>
    <row r="25" spans="1:8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374049</v>
      </c>
      <c r="F25" s="22">
        <v>242763</v>
      </c>
      <c r="G25" s="22">
        <v>270465</v>
      </c>
      <c r="H25" s="22">
        <v>887277</v>
      </c>
    </row>
    <row r="26" spans="1:8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502084</v>
      </c>
      <c r="F26" s="22">
        <v>174167</v>
      </c>
      <c r="G26" s="22">
        <v>0</v>
      </c>
      <c r="H26" s="22">
        <v>676251</v>
      </c>
    </row>
    <row r="27" spans="1:8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959913</v>
      </c>
      <c r="F27" s="22">
        <v>344406</v>
      </c>
      <c r="G27" s="22">
        <v>419415</v>
      </c>
      <c r="H27" s="22">
        <v>1723734</v>
      </c>
    </row>
    <row r="28" spans="1:8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634587</v>
      </c>
      <c r="F28" s="22">
        <v>341775</v>
      </c>
      <c r="G28" s="22">
        <v>956149</v>
      </c>
      <c r="H28" s="22">
        <v>1932511</v>
      </c>
    </row>
    <row r="29" spans="1:8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54080</v>
      </c>
      <c r="F29" s="22">
        <v>48173</v>
      </c>
      <c r="G29" s="22">
        <v>161274</v>
      </c>
      <c r="H29" s="22">
        <v>263527</v>
      </c>
    </row>
    <row r="30" spans="1:8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510852</v>
      </c>
      <c r="F30" s="22">
        <v>191997</v>
      </c>
      <c r="G30" s="22">
        <v>365869</v>
      </c>
      <c r="H30" s="22">
        <v>1068718</v>
      </c>
    </row>
    <row r="31" spans="1:8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234701</v>
      </c>
      <c r="F31" s="22">
        <v>209898</v>
      </c>
      <c r="G31" s="22">
        <v>0</v>
      </c>
      <c r="H31" s="22">
        <v>444599</v>
      </c>
    </row>
    <row r="32" spans="1:8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197719</v>
      </c>
      <c r="F32" s="22">
        <v>176295</v>
      </c>
      <c r="G32" s="22">
        <v>0</v>
      </c>
      <c r="H32" s="22">
        <v>374014</v>
      </c>
    </row>
    <row r="33" spans="1:8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197865</v>
      </c>
      <c r="F33" s="22">
        <v>206434</v>
      </c>
      <c r="G33" s="22">
        <v>901661</v>
      </c>
      <c r="H33" s="22">
        <v>1305960</v>
      </c>
    </row>
    <row r="34" spans="1:8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216042</v>
      </c>
      <c r="F34" s="22">
        <v>227614</v>
      </c>
      <c r="G34" s="22">
        <v>701690</v>
      </c>
      <c r="H34" s="22">
        <v>1145346</v>
      </c>
    </row>
    <row r="35" spans="1:8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178341</v>
      </c>
      <c r="F35" s="22">
        <v>188383</v>
      </c>
      <c r="G35" s="22">
        <v>0</v>
      </c>
      <c r="H35" s="22">
        <v>366724</v>
      </c>
    </row>
    <row r="36" spans="1:8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440090</v>
      </c>
      <c r="F36" s="22">
        <v>267054</v>
      </c>
      <c r="G36" s="22">
        <v>1</v>
      </c>
      <c r="H36" s="22">
        <v>707145</v>
      </c>
    </row>
    <row r="37" spans="1:8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367946</v>
      </c>
      <c r="F37" s="22">
        <v>137526</v>
      </c>
      <c r="G37" s="22">
        <v>807338</v>
      </c>
      <c r="H37" s="22">
        <v>1312810</v>
      </c>
    </row>
    <row r="38" spans="1:8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339762</v>
      </c>
      <c r="F38" s="22">
        <v>183146</v>
      </c>
      <c r="G38" s="22">
        <v>125849</v>
      </c>
      <c r="H38" s="22">
        <v>648757</v>
      </c>
    </row>
    <row r="39" spans="1:8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171177</v>
      </c>
      <c r="F39" s="22">
        <v>174344</v>
      </c>
      <c r="G39" s="22">
        <v>308309</v>
      </c>
      <c r="H39" s="22">
        <v>653830</v>
      </c>
    </row>
    <row r="40" spans="1:8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312069</v>
      </c>
      <c r="F40" s="22">
        <v>347330</v>
      </c>
      <c r="G40" s="22">
        <v>0</v>
      </c>
      <c r="H40" s="22">
        <v>659399</v>
      </c>
    </row>
    <row r="41" spans="1:8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515509</v>
      </c>
      <c r="F41" s="22">
        <v>250796</v>
      </c>
      <c r="G41" s="22">
        <v>1</v>
      </c>
      <c r="H41" s="22">
        <v>766306</v>
      </c>
    </row>
    <row r="42" spans="1:8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342650</v>
      </c>
      <c r="F42" s="22">
        <v>214333</v>
      </c>
      <c r="G42" s="22">
        <v>625377</v>
      </c>
      <c r="H42" s="22">
        <v>1182360</v>
      </c>
    </row>
    <row r="43" spans="1:8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178930</v>
      </c>
      <c r="F43" s="22">
        <v>163055</v>
      </c>
      <c r="G43" s="22">
        <v>442402</v>
      </c>
      <c r="H43" s="22">
        <v>784387</v>
      </c>
    </row>
    <row r="44" spans="1:8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306472</v>
      </c>
      <c r="F44" s="22">
        <v>232241</v>
      </c>
      <c r="G44" s="22">
        <v>327136</v>
      </c>
      <c r="H44" s="22">
        <v>865849</v>
      </c>
    </row>
    <row r="45" spans="1:8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619906</v>
      </c>
      <c r="F45" s="22">
        <v>256775</v>
      </c>
      <c r="G45" s="22">
        <v>874991</v>
      </c>
      <c r="H45" s="22">
        <v>1751672</v>
      </c>
    </row>
    <row r="46" spans="1:8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165250</v>
      </c>
      <c r="F46" s="22">
        <v>211740</v>
      </c>
      <c r="G46" s="22">
        <v>103836</v>
      </c>
      <c r="H46" s="22">
        <v>480826</v>
      </c>
    </row>
    <row r="47" spans="1:8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795873</v>
      </c>
      <c r="F47" s="22">
        <v>311421</v>
      </c>
      <c r="G47" s="22">
        <v>341758</v>
      </c>
      <c r="H47" s="22">
        <v>1449052</v>
      </c>
    </row>
    <row r="48" spans="1:8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837326</v>
      </c>
      <c r="F48" s="22">
        <v>274073</v>
      </c>
      <c r="G48" s="22">
        <v>786679</v>
      </c>
      <c r="H48" s="22">
        <v>1898078</v>
      </c>
    </row>
    <row r="49" spans="1:8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354964</v>
      </c>
      <c r="F49" s="22">
        <v>226733</v>
      </c>
      <c r="G49" s="22">
        <v>0</v>
      </c>
      <c r="H49" s="22">
        <v>581697</v>
      </c>
    </row>
    <row r="50" spans="1:8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473927</v>
      </c>
      <c r="F50" s="22">
        <v>264394</v>
      </c>
      <c r="G50" s="22">
        <v>1</v>
      </c>
      <c r="H50" s="22">
        <v>738322</v>
      </c>
    </row>
    <row r="51" spans="1:8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486319</v>
      </c>
      <c r="F51" s="22">
        <v>296129</v>
      </c>
      <c r="G51" s="22">
        <v>290458</v>
      </c>
      <c r="H51" s="22">
        <v>1072906</v>
      </c>
    </row>
    <row r="52" spans="1:8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367768</v>
      </c>
      <c r="F52" s="22">
        <v>257611</v>
      </c>
      <c r="G52" s="22">
        <v>452367</v>
      </c>
      <c r="H52" s="22">
        <v>1077746</v>
      </c>
    </row>
    <row r="53" spans="1:8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618389</v>
      </c>
      <c r="F53" s="22">
        <v>271980</v>
      </c>
      <c r="G53" s="22">
        <v>1</v>
      </c>
      <c r="H53" s="22">
        <v>890370</v>
      </c>
    </row>
    <row r="54" spans="1:8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328220</v>
      </c>
      <c r="F54" s="22">
        <v>204403</v>
      </c>
      <c r="G54" s="22">
        <v>137020</v>
      </c>
      <c r="H54" s="22">
        <v>669643</v>
      </c>
    </row>
    <row r="55" spans="1:8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326400</v>
      </c>
      <c r="F55" s="22">
        <v>247934</v>
      </c>
      <c r="G55" s="22">
        <v>290882</v>
      </c>
      <c r="H55" s="22">
        <v>865216</v>
      </c>
    </row>
    <row r="56" spans="1:8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408501</v>
      </c>
      <c r="F56" s="22">
        <v>175875</v>
      </c>
      <c r="G56" s="22">
        <v>147167</v>
      </c>
      <c r="H56" s="22">
        <v>731543</v>
      </c>
    </row>
    <row r="57" spans="1:8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434613</v>
      </c>
      <c r="F57" s="22">
        <v>247012</v>
      </c>
      <c r="G57" s="22">
        <v>0</v>
      </c>
      <c r="H57" s="22">
        <v>681625</v>
      </c>
    </row>
    <row r="58" spans="1:8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377997</v>
      </c>
      <c r="F58" s="22">
        <v>231695</v>
      </c>
      <c r="G58" s="22">
        <v>461217</v>
      </c>
      <c r="H58" s="22">
        <v>1070909</v>
      </c>
    </row>
    <row r="59" spans="1:8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260690</v>
      </c>
      <c r="F59" s="22">
        <v>173615</v>
      </c>
      <c r="G59" s="22">
        <v>0</v>
      </c>
      <c r="H59" s="22">
        <v>434305</v>
      </c>
    </row>
    <row r="60" spans="1:8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526092</v>
      </c>
      <c r="F60" s="22">
        <v>247362</v>
      </c>
      <c r="G60" s="22">
        <v>534477</v>
      </c>
      <c r="H60" s="22">
        <v>1307931</v>
      </c>
    </row>
    <row r="61" spans="1:8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1037717</v>
      </c>
      <c r="F61" s="22">
        <v>262388</v>
      </c>
      <c r="G61" s="22">
        <v>99692</v>
      </c>
      <c r="H61" s="22">
        <v>1399797</v>
      </c>
    </row>
    <row r="62" spans="1:8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215300</v>
      </c>
      <c r="F62" s="22">
        <v>189571</v>
      </c>
      <c r="G62" s="22">
        <v>362252</v>
      </c>
      <c r="H62" s="22">
        <v>767123</v>
      </c>
    </row>
    <row r="63" spans="1:8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549070</v>
      </c>
      <c r="F63" s="22">
        <v>292049</v>
      </c>
      <c r="G63" s="22">
        <v>604484</v>
      </c>
      <c r="H63" s="22">
        <v>1445603</v>
      </c>
    </row>
    <row r="64" spans="1:8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172768</v>
      </c>
      <c r="F64" s="22">
        <v>127346</v>
      </c>
      <c r="G64" s="22">
        <v>138343</v>
      </c>
      <c r="H64" s="22">
        <v>438457</v>
      </c>
    </row>
    <row r="65" spans="1:8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144913</v>
      </c>
      <c r="F65" s="22">
        <v>163432</v>
      </c>
      <c r="G65" s="22">
        <v>106545</v>
      </c>
      <c r="H65" s="22">
        <v>414890</v>
      </c>
    </row>
    <row r="66" spans="1:8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249178</v>
      </c>
      <c r="F66" s="22">
        <v>180000</v>
      </c>
      <c r="G66" s="22">
        <v>140000</v>
      </c>
      <c r="H66" s="22">
        <v>569178</v>
      </c>
    </row>
    <row r="67" spans="1:8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122362</v>
      </c>
      <c r="F67" s="22">
        <v>149472</v>
      </c>
      <c r="G67" s="22">
        <v>397527</v>
      </c>
      <c r="H67" s="22">
        <v>669361</v>
      </c>
    </row>
    <row r="68" spans="1:8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84665</v>
      </c>
      <c r="F68" s="22">
        <v>138884</v>
      </c>
      <c r="G68" s="22">
        <v>14000</v>
      </c>
      <c r="H68" s="22">
        <v>237549</v>
      </c>
    </row>
    <row r="69" spans="1:8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528988</v>
      </c>
      <c r="F69" s="22">
        <v>322155</v>
      </c>
      <c r="G69" s="22">
        <v>323852</v>
      </c>
      <c r="H69" s="22">
        <v>1174995</v>
      </c>
    </row>
    <row r="70" spans="1:8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686821</v>
      </c>
      <c r="F70" s="22">
        <v>289931</v>
      </c>
      <c r="G70" s="22">
        <v>299716</v>
      </c>
      <c r="H70" s="22">
        <v>1276468</v>
      </c>
    </row>
    <row r="71" spans="1:8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414950</v>
      </c>
      <c r="F71" s="22">
        <v>522723</v>
      </c>
      <c r="G71" s="22">
        <v>394904</v>
      </c>
      <c r="H71" s="22">
        <v>1332577</v>
      </c>
    </row>
    <row r="72" spans="1:8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348848</v>
      </c>
      <c r="F72" s="22">
        <v>157903</v>
      </c>
      <c r="G72" s="22">
        <v>300982</v>
      </c>
      <c r="H72" s="22">
        <v>807733</v>
      </c>
    </row>
    <row r="73" spans="1:8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168295</v>
      </c>
      <c r="F73" s="22">
        <v>289659</v>
      </c>
      <c r="G73" s="22">
        <v>81000</v>
      </c>
      <c r="H73" s="22">
        <v>538954</v>
      </c>
    </row>
    <row r="74" spans="1:8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93092</v>
      </c>
      <c r="F74" s="22">
        <v>198933</v>
      </c>
      <c r="G74" s="22">
        <v>135092</v>
      </c>
      <c r="H74" s="22">
        <v>427117</v>
      </c>
    </row>
    <row r="75" spans="1:8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352256</v>
      </c>
      <c r="F75" s="22">
        <v>175202</v>
      </c>
      <c r="G75" s="22">
        <v>375385</v>
      </c>
      <c r="H75" s="22">
        <v>902843</v>
      </c>
    </row>
    <row r="76" spans="1:8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155315</v>
      </c>
      <c r="F76" s="22">
        <v>173000</v>
      </c>
      <c r="G76" s="22">
        <v>470422</v>
      </c>
      <c r="H76" s="22">
        <v>798737</v>
      </c>
    </row>
    <row r="77" spans="1:8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296874</v>
      </c>
      <c r="F77" s="22">
        <v>228342</v>
      </c>
      <c r="G77" s="22">
        <v>176591</v>
      </c>
      <c r="H77" s="22">
        <v>701807</v>
      </c>
    </row>
    <row r="78" spans="1:8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683446</v>
      </c>
      <c r="F78" s="22">
        <v>376424</v>
      </c>
      <c r="G78" s="22">
        <v>1731596</v>
      </c>
      <c r="H78" s="22">
        <v>2791466</v>
      </c>
    </row>
    <row r="79" spans="1:8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221651</v>
      </c>
      <c r="F79" s="22">
        <v>220846</v>
      </c>
      <c r="G79" s="22">
        <v>0</v>
      </c>
      <c r="H79" s="22">
        <v>442497</v>
      </c>
    </row>
    <row r="80" spans="1:8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289719</v>
      </c>
      <c r="F80" s="22">
        <v>217607</v>
      </c>
      <c r="G80" s="22">
        <v>791526</v>
      </c>
      <c r="H80" s="22">
        <v>1298852</v>
      </c>
    </row>
    <row r="81" spans="1:8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247950</v>
      </c>
      <c r="F81" s="22">
        <v>189403</v>
      </c>
      <c r="G81" s="22">
        <v>235778</v>
      </c>
      <c r="H81" s="22">
        <v>673131</v>
      </c>
    </row>
    <row r="82" spans="1:8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419272</v>
      </c>
      <c r="F82" s="22">
        <v>199853</v>
      </c>
      <c r="G82" s="22">
        <v>378898</v>
      </c>
      <c r="H82" s="22">
        <v>998023</v>
      </c>
    </row>
    <row r="83" spans="1:8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224983</v>
      </c>
      <c r="F83" s="22">
        <v>236026</v>
      </c>
      <c r="G83" s="22">
        <v>110309</v>
      </c>
      <c r="H83" s="22">
        <v>571318</v>
      </c>
    </row>
    <row r="84" spans="1:8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450309</v>
      </c>
      <c r="F84" s="22">
        <v>243224</v>
      </c>
      <c r="G84" s="22">
        <v>378753</v>
      </c>
      <c r="H84" s="22">
        <v>1072286</v>
      </c>
    </row>
    <row r="85" spans="1:8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267087</v>
      </c>
      <c r="F85" s="22">
        <v>200000</v>
      </c>
      <c r="G85" s="22">
        <v>181342</v>
      </c>
      <c r="H85" s="22">
        <v>648429</v>
      </c>
    </row>
    <row r="86" spans="1:8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262814</v>
      </c>
      <c r="F86" s="22">
        <v>211220</v>
      </c>
      <c r="G86" s="22">
        <v>1</v>
      </c>
      <c r="H86" s="22">
        <v>474035</v>
      </c>
    </row>
    <row r="87" spans="1:8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413125</v>
      </c>
      <c r="F87" s="22">
        <v>223450</v>
      </c>
      <c r="G87" s="22">
        <v>619397</v>
      </c>
      <c r="H87" s="22">
        <v>1255972</v>
      </c>
    </row>
    <row r="88" spans="1:8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341029</v>
      </c>
      <c r="F88" s="22">
        <v>252325</v>
      </c>
      <c r="G88" s="22">
        <v>148300</v>
      </c>
      <c r="H88" s="22">
        <v>741654</v>
      </c>
    </row>
    <row r="89" spans="1:8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293496</v>
      </c>
      <c r="F89" s="22">
        <v>263663</v>
      </c>
      <c r="G89" s="22">
        <v>0</v>
      </c>
      <c r="H89" s="22">
        <v>557159</v>
      </c>
    </row>
    <row r="90" spans="1:8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482032</v>
      </c>
      <c r="F90" s="22">
        <v>394766</v>
      </c>
      <c r="G90" s="22">
        <v>240256</v>
      </c>
      <c r="H90" s="22">
        <v>1117054</v>
      </c>
    </row>
    <row r="91" spans="1:8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653189</v>
      </c>
      <c r="F91" s="22">
        <v>316204</v>
      </c>
      <c r="G91" s="22">
        <v>1</v>
      </c>
      <c r="H91" s="22">
        <v>969394</v>
      </c>
    </row>
    <row r="92" spans="1:8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136740</v>
      </c>
      <c r="F92" s="22">
        <v>172379</v>
      </c>
      <c r="G92" s="22">
        <v>92742</v>
      </c>
      <c r="H92" s="22">
        <v>401861</v>
      </c>
    </row>
    <row r="93" spans="1:8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350255</v>
      </c>
      <c r="F93" s="22">
        <v>268365</v>
      </c>
      <c r="G93" s="22">
        <v>147109</v>
      </c>
      <c r="H93" s="22">
        <v>765729</v>
      </c>
    </row>
    <row r="94" spans="1:8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233766</v>
      </c>
      <c r="F94" s="22">
        <v>214210</v>
      </c>
      <c r="G94" s="22">
        <v>306264</v>
      </c>
      <c r="H94" s="22">
        <v>754240</v>
      </c>
    </row>
    <row r="95" spans="1:8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22500</v>
      </c>
      <c r="F95" s="22">
        <v>103694</v>
      </c>
      <c r="G95" s="22">
        <v>13547</v>
      </c>
      <c r="H95" s="22">
        <v>139741</v>
      </c>
    </row>
    <row r="96" spans="1:8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24475</v>
      </c>
      <c r="F96" s="22">
        <v>206524</v>
      </c>
      <c r="G96" s="22">
        <v>36368</v>
      </c>
      <c r="H96" s="22">
        <v>267367</v>
      </c>
    </row>
    <row r="97" spans="1:8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104635</v>
      </c>
      <c r="F97" s="22">
        <v>270450</v>
      </c>
      <c r="G97" s="22">
        <v>147718</v>
      </c>
      <c r="H97" s="22">
        <v>522803</v>
      </c>
    </row>
    <row r="98" spans="1:8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43838</v>
      </c>
      <c r="F98" s="22">
        <v>150983</v>
      </c>
      <c r="G98" s="22">
        <v>0</v>
      </c>
      <c r="H98" s="22">
        <v>194821</v>
      </c>
    </row>
    <row r="99" spans="1:8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253107</v>
      </c>
      <c r="F99" s="22">
        <v>208234</v>
      </c>
      <c r="G99" s="22">
        <v>60000</v>
      </c>
      <c r="H99" s="22">
        <v>521341</v>
      </c>
    </row>
    <row r="100" spans="1:8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76202</v>
      </c>
      <c r="F100" s="22">
        <v>126718</v>
      </c>
      <c r="G100" s="22">
        <v>0</v>
      </c>
      <c r="H100" s="22">
        <v>202920</v>
      </c>
    </row>
    <row r="101" spans="1:8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346140</v>
      </c>
      <c r="F101" s="22">
        <v>212342</v>
      </c>
      <c r="G101" s="22">
        <v>0</v>
      </c>
      <c r="H101" s="22">
        <v>558482</v>
      </c>
    </row>
    <row r="102" spans="1:8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58338</v>
      </c>
      <c r="F102" s="22">
        <v>113992</v>
      </c>
      <c r="G102" s="22">
        <v>21716</v>
      </c>
      <c r="H102" s="22">
        <v>194046</v>
      </c>
    </row>
    <row r="103" spans="1:8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68155</v>
      </c>
      <c r="F103" s="22">
        <v>132459</v>
      </c>
      <c r="G103" s="22">
        <v>46775</v>
      </c>
      <c r="H103" s="22">
        <v>247389</v>
      </c>
    </row>
    <row r="104" spans="1:8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56700</v>
      </c>
      <c r="F104" s="22">
        <v>148446</v>
      </c>
      <c r="G104" s="22">
        <v>14916</v>
      </c>
      <c r="H104" s="22">
        <v>220062</v>
      </c>
    </row>
    <row r="105" spans="1:8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78953</v>
      </c>
      <c r="F105" s="22">
        <v>162110</v>
      </c>
      <c r="G105" s="22">
        <v>327254</v>
      </c>
      <c r="H105" s="22">
        <v>568317</v>
      </c>
    </row>
    <row r="106" spans="1:8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397842</v>
      </c>
      <c r="F106" s="22">
        <v>248000</v>
      </c>
      <c r="G106" s="22">
        <v>2596342</v>
      </c>
      <c r="H106" s="22">
        <v>3242184</v>
      </c>
    </row>
    <row r="107" spans="1:8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99900</v>
      </c>
      <c r="F107" s="22">
        <v>145897</v>
      </c>
      <c r="G107" s="22">
        <v>212331</v>
      </c>
      <c r="H107" s="22">
        <v>458128</v>
      </c>
    </row>
    <row r="108" spans="1:8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161377</v>
      </c>
      <c r="F108" s="22">
        <v>195387</v>
      </c>
      <c r="G108" s="22">
        <v>0</v>
      </c>
      <c r="H108" s="22">
        <v>356764</v>
      </c>
    </row>
    <row r="109" spans="1:8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45000</v>
      </c>
      <c r="F109" s="22">
        <v>102000</v>
      </c>
      <c r="G109" s="22">
        <v>0</v>
      </c>
      <c r="H109" s="22">
        <v>147000</v>
      </c>
    </row>
    <row r="110" spans="1:8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95813</v>
      </c>
      <c r="F110" s="22">
        <v>142904</v>
      </c>
      <c r="G110" s="22">
        <v>451941</v>
      </c>
      <c r="H110" s="22">
        <v>690658</v>
      </c>
    </row>
    <row r="111" spans="1:8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222166</v>
      </c>
      <c r="F111" s="22">
        <v>210479</v>
      </c>
      <c r="G111" s="22">
        <v>322908</v>
      </c>
      <c r="H111" s="22">
        <v>755553</v>
      </c>
    </row>
    <row r="112" spans="1:8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108675</v>
      </c>
      <c r="F112" s="22">
        <v>235476</v>
      </c>
      <c r="G112" s="22">
        <v>0</v>
      </c>
      <c r="H112" s="22">
        <v>344151</v>
      </c>
    </row>
    <row r="113" spans="1:8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371991</v>
      </c>
      <c r="F113" s="22">
        <v>255365</v>
      </c>
      <c r="G113" s="22">
        <v>120469</v>
      </c>
      <c r="H113" s="22">
        <v>747825</v>
      </c>
    </row>
    <row r="114" spans="1:8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38600</v>
      </c>
      <c r="F114" s="22">
        <v>120000</v>
      </c>
      <c r="G114" s="22">
        <v>26411</v>
      </c>
      <c r="H114" s="22">
        <v>185011</v>
      </c>
    </row>
    <row r="115" spans="1:8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96775</v>
      </c>
      <c r="F115" s="22">
        <v>180775</v>
      </c>
      <c r="G115" s="22">
        <v>308329</v>
      </c>
      <c r="H115" s="22">
        <v>585879</v>
      </c>
    </row>
    <row r="116" spans="1:8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56600</v>
      </c>
      <c r="F116" s="22">
        <v>136346</v>
      </c>
      <c r="G116" s="22">
        <v>18370</v>
      </c>
      <c r="H116" s="22">
        <v>211316</v>
      </c>
    </row>
    <row r="117" spans="1:8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195008</v>
      </c>
      <c r="F117" s="22">
        <v>155242</v>
      </c>
      <c r="G117" s="22">
        <v>100000</v>
      </c>
      <c r="H117" s="22">
        <v>450250</v>
      </c>
    </row>
    <row r="118" spans="1:8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137040</v>
      </c>
      <c r="F118" s="22">
        <v>189286</v>
      </c>
      <c r="G118" s="22">
        <v>505996</v>
      </c>
      <c r="H118" s="22">
        <v>832322</v>
      </c>
    </row>
    <row r="119" spans="1:8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178643</v>
      </c>
      <c r="F119" s="22">
        <v>159141</v>
      </c>
      <c r="G119" s="22">
        <v>0</v>
      </c>
      <c r="H119" s="22">
        <v>337784</v>
      </c>
    </row>
    <row r="120" spans="1:8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288872</v>
      </c>
      <c r="F120" s="22">
        <v>180786</v>
      </c>
      <c r="G120" s="22">
        <v>371484</v>
      </c>
      <c r="H120" s="22">
        <v>841142</v>
      </c>
    </row>
    <row r="121" spans="1:8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50791</v>
      </c>
      <c r="F121" s="22">
        <v>231932</v>
      </c>
      <c r="G121" s="22">
        <v>168906</v>
      </c>
      <c r="H121" s="22">
        <v>451629</v>
      </c>
    </row>
    <row r="122" spans="1:8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73905</v>
      </c>
      <c r="F122" s="22">
        <v>102612</v>
      </c>
      <c r="G122" s="22">
        <v>16393</v>
      </c>
      <c r="H122" s="22">
        <v>192910</v>
      </c>
    </row>
    <row r="123" spans="1:8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236000</v>
      </c>
      <c r="F123" s="22">
        <v>211450</v>
      </c>
      <c r="G123" s="22">
        <v>99022</v>
      </c>
      <c r="H123" s="22">
        <v>546472</v>
      </c>
    </row>
    <row r="124" spans="1:8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85150</v>
      </c>
      <c r="F124" s="22">
        <v>268742</v>
      </c>
      <c r="G124" s="22">
        <v>0</v>
      </c>
      <c r="H124" s="22">
        <v>353892</v>
      </c>
    </row>
    <row r="125" spans="1:8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100436</v>
      </c>
      <c r="F125" s="22">
        <v>170036</v>
      </c>
      <c r="G125" s="22">
        <v>160000</v>
      </c>
      <c r="H125" s="22">
        <v>430472</v>
      </c>
    </row>
    <row r="126" spans="1:8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49870</v>
      </c>
      <c r="F126" s="22">
        <v>106762</v>
      </c>
      <c r="G126" s="22">
        <v>0</v>
      </c>
      <c r="H126" s="22">
        <v>156632</v>
      </c>
    </row>
    <row r="127" spans="1:8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97105</v>
      </c>
      <c r="F127" s="22">
        <v>160500</v>
      </c>
      <c r="G127" s="22">
        <v>480398</v>
      </c>
      <c r="H127" s="22">
        <v>738003</v>
      </c>
    </row>
    <row r="128" spans="1:8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105532</v>
      </c>
      <c r="F128" s="22">
        <v>205399</v>
      </c>
      <c r="G128" s="22">
        <v>226269</v>
      </c>
      <c r="H128" s="22">
        <v>537200</v>
      </c>
    </row>
    <row r="129" spans="1:8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172583</v>
      </c>
      <c r="F129" s="22">
        <v>206078</v>
      </c>
      <c r="G129" s="22">
        <v>455455</v>
      </c>
      <c r="H129" s="22">
        <v>834116</v>
      </c>
    </row>
    <row r="130" spans="1:8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50755</v>
      </c>
      <c r="F130" s="22">
        <v>181650</v>
      </c>
      <c r="G130" s="22">
        <v>96383</v>
      </c>
      <c r="H130" s="22">
        <v>328788</v>
      </c>
    </row>
    <row r="131" spans="1:8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93316</v>
      </c>
      <c r="F131" s="22">
        <v>194319</v>
      </c>
      <c r="G131" s="22">
        <v>47163</v>
      </c>
      <c r="H131" s="22">
        <v>334798</v>
      </c>
    </row>
    <row r="132" spans="1:8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44775</v>
      </c>
      <c r="F132" s="22">
        <v>93000</v>
      </c>
      <c r="G132" s="22">
        <v>13470</v>
      </c>
      <c r="H132" s="22">
        <v>151245</v>
      </c>
    </row>
    <row r="133" spans="1:8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81867</v>
      </c>
      <c r="F133" s="22">
        <v>141067</v>
      </c>
      <c r="G133" s="22">
        <v>237468</v>
      </c>
      <c r="H133" s="22">
        <v>460402</v>
      </c>
    </row>
    <row r="134" spans="1:8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281338</v>
      </c>
      <c r="F134" s="22">
        <v>219968</v>
      </c>
      <c r="G134" s="22">
        <v>132487</v>
      </c>
      <c r="H134" s="22">
        <v>633793</v>
      </c>
    </row>
    <row r="135" spans="1:8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243525</v>
      </c>
      <c r="F135" s="22">
        <v>227013</v>
      </c>
      <c r="G135" s="22">
        <v>78524</v>
      </c>
      <c r="H135" s="22">
        <v>549062</v>
      </c>
    </row>
    <row r="136" spans="1:8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188882</v>
      </c>
      <c r="F136" s="22">
        <v>238946</v>
      </c>
      <c r="G136" s="22">
        <v>506025</v>
      </c>
      <c r="H136" s="22">
        <v>933853</v>
      </c>
    </row>
    <row r="137" spans="1:8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41001</v>
      </c>
      <c r="F137" s="22">
        <v>127075</v>
      </c>
      <c r="G137" s="22">
        <v>20745</v>
      </c>
      <c r="H137" s="22">
        <v>188821</v>
      </c>
    </row>
    <row r="138" spans="1:8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79522</v>
      </c>
      <c r="F138" s="22">
        <v>121025</v>
      </c>
      <c r="G138" s="22">
        <v>124766</v>
      </c>
      <c r="H138" s="22">
        <v>325313</v>
      </c>
    </row>
    <row r="139" spans="1:8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75513</v>
      </c>
      <c r="F139" s="22">
        <v>163134</v>
      </c>
      <c r="G139" s="22">
        <v>55799</v>
      </c>
      <c r="H139" s="22">
        <v>294446</v>
      </c>
    </row>
    <row r="140" spans="1:8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80925</v>
      </c>
      <c r="F140" s="22">
        <v>126892</v>
      </c>
      <c r="G140" s="22">
        <v>176637</v>
      </c>
      <c r="H140" s="22">
        <v>384454</v>
      </c>
    </row>
    <row r="141" spans="1:8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45300</v>
      </c>
      <c r="F141" s="22">
        <v>89053</v>
      </c>
      <c r="G141" s="22">
        <v>26025</v>
      </c>
      <c r="H141" s="22">
        <v>160378</v>
      </c>
    </row>
    <row r="142" spans="1:8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80780</v>
      </c>
      <c r="F142" s="22">
        <v>200735</v>
      </c>
      <c r="G142" s="22">
        <v>299338</v>
      </c>
      <c r="H142" s="22">
        <v>580853</v>
      </c>
    </row>
    <row r="143" spans="1:8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24550</v>
      </c>
      <c r="F143" s="22">
        <v>74110</v>
      </c>
      <c r="G143" s="22">
        <v>16813</v>
      </c>
      <c r="H143" s="22">
        <v>115473</v>
      </c>
    </row>
    <row r="144" spans="1:8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31675</v>
      </c>
      <c r="F144" s="22">
        <v>75486</v>
      </c>
      <c r="G144" s="22">
        <v>15904</v>
      </c>
      <c r="H144" s="22">
        <v>123065</v>
      </c>
    </row>
    <row r="145" spans="1:8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104284</v>
      </c>
      <c r="F145" s="22">
        <v>159350</v>
      </c>
      <c r="G145" s="22">
        <v>61139</v>
      </c>
      <c r="H145" s="22">
        <v>324773</v>
      </c>
    </row>
    <row r="146" spans="1:8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310531</v>
      </c>
      <c r="F146" s="22">
        <v>400110</v>
      </c>
      <c r="G146" s="22">
        <v>317256</v>
      </c>
      <c r="H146" s="22">
        <v>1027897</v>
      </c>
    </row>
    <row r="147" spans="1:8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44861</v>
      </c>
      <c r="F147" s="22">
        <v>92000</v>
      </c>
      <c r="G147" s="22">
        <v>8800</v>
      </c>
      <c r="H147" s="22">
        <v>145661</v>
      </c>
    </row>
    <row r="148" spans="1:8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85800</v>
      </c>
      <c r="F148" s="22">
        <v>134634</v>
      </c>
      <c r="G148" s="22">
        <v>231369</v>
      </c>
      <c r="H148" s="22">
        <v>451803</v>
      </c>
    </row>
    <row r="149" spans="1:8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18200</v>
      </c>
      <c r="F149" s="22">
        <v>131417</v>
      </c>
      <c r="G149" s="22">
        <v>12180</v>
      </c>
      <c r="H149" s="22">
        <v>161797</v>
      </c>
    </row>
    <row r="150" spans="1:8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342987</v>
      </c>
      <c r="F150" s="22">
        <v>302416</v>
      </c>
      <c r="G150" s="22">
        <v>115536</v>
      </c>
      <c r="H150" s="22">
        <v>760939</v>
      </c>
    </row>
    <row r="151" spans="1:8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274028</v>
      </c>
      <c r="F151" s="22">
        <v>217277</v>
      </c>
      <c r="G151" s="22">
        <v>88829</v>
      </c>
      <c r="H151" s="22">
        <v>580134</v>
      </c>
    </row>
    <row r="152" spans="1:8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44150</v>
      </c>
      <c r="F152" s="22">
        <v>142857</v>
      </c>
      <c r="G152" s="22">
        <v>13664</v>
      </c>
      <c r="H152" s="22">
        <v>200671</v>
      </c>
    </row>
    <row r="153" spans="1:8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65380</v>
      </c>
      <c r="F153" s="22">
        <v>114132</v>
      </c>
      <c r="G153" s="22">
        <v>21000</v>
      </c>
      <c r="H153" s="22">
        <v>200512</v>
      </c>
    </row>
    <row r="154" spans="1:8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231186</v>
      </c>
      <c r="F154" s="22">
        <v>200491</v>
      </c>
      <c r="G154" s="22">
        <v>1</v>
      </c>
      <c r="H154" s="22">
        <v>431678</v>
      </c>
    </row>
    <row r="155" spans="1:8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164622</v>
      </c>
      <c r="F155" s="22">
        <v>253462</v>
      </c>
      <c r="G155" s="22">
        <v>35000</v>
      </c>
      <c r="H155" s="22">
        <v>453084</v>
      </c>
    </row>
    <row r="156" spans="1:8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59300</v>
      </c>
      <c r="F156" s="22">
        <v>126052</v>
      </c>
      <c r="G156" s="22">
        <v>82774</v>
      </c>
      <c r="H156" s="22">
        <v>268126</v>
      </c>
    </row>
    <row r="157" spans="1:8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185670</v>
      </c>
      <c r="F157" s="22">
        <v>190906</v>
      </c>
      <c r="G157" s="22">
        <v>131620</v>
      </c>
      <c r="H157" s="22">
        <v>508196</v>
      </c>
    </row>
    <row r="158" spans="1:8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174801</v>
      </c>
      <c r="F158" s="22">
        <v>181461</v>
      </c>
      <c r="G158" s="22">
        <v>0</v>
      </c>
      <c r="H158" s="22">
        <v>356262</v>
      </c>
    </row>
    <row r="159" spans="1:8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71667</v>
      </c>
      <c r="F159" s="22">
        <v>123406</v>
      </c>
      <c r="G159" s="22">
        <v>76178</v>
      </c>
      <c r="H159" s="22">
        <v>271251</v>
      </c>
    </row>
    <row r="160" spans="1:8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40750</v>
      </c>
      <c r="F160" s="22">
        <v>125340</v>
      </c>
      <c r="G160" s="22">
        <v>0</v>
      </c>
      <c r="H160" s="22">
        <v>166090</v>
      </c>
    </row>
    <row r="161" spans="1:8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130567</v>
      </c>
      <c r="F161" s="22">
        <v>173410</v>
      </c>
      <c r="G161" s="22">
        <v>50639</v>
      </c>
      <c r="H161" s="22">
        <v>354616</v>
      </c>
    </row>
    <row r="162" spans="1:8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122173</v>
      </c>
      <c r="F162" s="22">
        <v>137703</v>
      </c>
      <c r="G162" s="22">
        <v>375314</v>
      </c>
      <c r="H162" s="22">
        <v>635190</v>
      </c>
    </row>
    <row r="163" spans="1:8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112746</v>
      </c>
      <c r="F163" s="22">
        <v>183872</v>
      </c>
      <c r="G163" s="22">
        <v>133446</v>
      </c>
      <c r="H163" s="22">
        <v>430064</v>
      </c>
    </row>
    <row r="164" spans="1:8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125863</v>
      </c>
      <c r="F164" s="22">
        <v>155201</v>
      </c>
      <c r="G164" s="22">
        <v>46391</v>
      </c>
      <c r="H164" s="22">
        <v>327455</v>
      </c>
    </row>
    <row r="165" spans="1:8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231732</v>
      </c>
      <c r="F165" s="22">
        <v>242823</v>
      </c>
      <c r="G165" s="22">
        <v>0</v>
      </c>
      <c r="H165" s="22">
        <v>474555</v>
      </c>
    </row>
    <row r="166" spans="1:8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29850</v>
      </c>
      <c r="F166" s="22">
        <v>130000</v>
      </c>
      <c r="G166" s="22">
        <v>25354</v>
      </c>
      <c r="H166" s="22">
        <v>185204</v>
      </c>
    </row>
    <row r="167" spans="1:8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137100</v>
      </c>
      <c r="F167" s="22">
        <v>152862</v>
      </c>
      <c r="G167" s="22">
        <v>110880</v>
      </c>
      <c r="H167" s="22">
        <v>400842</v>
      </c>
    </row>
    <row r="168" spans="1:8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243698</v>
      </c>
      <c r="F168" s="22">
        <v>192780</v>
      </c>
      <c r="G168" s="22">
        <v>83464</v>
      </c>
      <c r="H168" s="22">
        <v>519942</v>
      </c>
    </row>
    <row r="169" spans="1:8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91425</v>
      </c>
      <c r="F169" s="22">
        <v>141831</v>
      </c>
      <c r="G169" s="22">
        <v>27477</v>
      </c>
      <c r="H169" s="22">
        <v>260733</v>
      </c>
    </row>
    <row r="170" spans="1:8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65848</v>
      </c>
      <c r="F170" s="22">
        <v>141276</v>
      </c>
      <c r="G170" s="22">
        <v>0</v>
      </c>
      <c r="H170" s="22">
        <v>207124</v>
      </c>
    </row>
    <row r="171" spans="1:8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236975</v>
      </c>
      <c r="F171" s="22">
        <v>155799</v>
      </c>
      <c r="G171" s="22">
        <v>166093</v>
      </c>
      <c r="H171" s="22">
        <v>558867</v>
      </c>
    </row>
    <row r="172" spans="1:8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23550</v>
      </c>
      <c r="F172" s="22">
        <v>87642</v>
      </c>
      <c r="G172" s="22">
        <v>30569</v>
      </c>
      <c r="H172" s="22">
        <v>141761</v>
      </c>
    </row>
    <row r="173" spans="1:8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186550</v>
      </c>
      <c r="F173" s="22">
        <v>167771</v>
      </c>
      <c r="G173" s="22">
        <v>185524</v>
      </c>
      <c r="H173" s="22">
        <v>539845</v>
      </c>
    </row>
    <row r="174" spans="1:8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338738</v>
      </c>
      <c r="F174" s="22">
        <v>244737</v>
      </c>
      <c r="G174" s="22">
        <v>197876</v>
      </c>
      <c r="H174" s="22">
        <v>781351</v>
      </c>
    </row>
    <row r="175" spans="1:8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289937</v>
      </c>
      <c r="F175" s="22">
        <v>260293</v>
      </c>
      <c r="G175" s="22">
        <v>169397</v>
      </c>
      <c r="H175" s="22">
        <v>719627</v>
      </c>
    </row>
    <row r="176" spans="1:8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126290</v>
      </c>
      <c r="F176" s="22">
        <v>191398</v>
      </c>
      <c r="G176" s="22">
        <v>35400</v>
      </c>
      <c r="H176" s="22">
        <v>353088</v>
      </c>
    </row>
    <row r="177" spans="1:8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120301</v>
      </c>
      <c r="F177" s="22">
        <v>134760</v>
      </c>
      <c r="G177" s="22">
        <v>265736</v>
      </c>
      <c r="H177" s="22">
        <v>520797</v>
      </c>
    </row>
    <row r="178" spans="1:8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298765</v>
      </c>
      <c r="F178" s="22">
        <v>218676</v>
      </c>
      <c r="G178" s="22">
        <v>356024</v>
      </c>
      <c r="H178" s="22">
        <v>873465</v>
      </c>
    </row>
    <row r="179" spans="1:8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198856</v>
      </c>
      <c r="F179" s="22">
        <v>190409</v>
      </c>
      <c r="G179" s="22">
        <v>0</v>
      </c>
      <c r="H179" s="22">
        <v>389265</v>
      </c>
    </row>
    <row r="180" spans="1:8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64132</v>
      </c>
      <c r="F180" s="22">
        <v>85800</v>
      </c>
      <c r="G180" s="22">
        <v>85800</v>
      </c>
      <c r="H180" s="22">
        <v>235732</v>
      </c>
    </row>
    <row r="181" spans="1:8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76983</v>
      </c>
      <c r="F181" s="22">
        <v>162437</v>
      </c>
      <c r="G181" s="22">
        <v>151616</v>
      </c>
      <c r="H181" s="22">
        <v>391036</v>
      </c>
    </row>
    <row r="182" spans="1:8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107175</v>
      </c>
      <c r="F182" s="22">
        <v>97298</v>
      </c>
      <c r="G182" s="22">
        <v>1</v>
      </c>
      <c r="H182" s="22">
        <v>204474</v>
      </c>
    </row>
    <row r="183" spans="1:8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26285</v>
      </c>
      <c r="F183" s="22">
        <v>198366</v>
      </c>
      <c r="G183" s="22">
        <v>82000</v>
      </c>
      <c r="H183" s="22">
        <v>306651</v>
      </c>
    </row>
    <row r="184" spans="1:8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59110</v>
      </c>
      <c r="F184" s="22">
        <v>108640</v>
      </c>
      <c r="G184" s="22">
        <v>16918</v>
      </c>
      <c r="H184" s="22">
        <v>184668</v>
      </c>
    </row>
    <row r="185" spans="1:8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298600</v>
      </c>
      <c r="F185" s="22">
        <v>165493</v>
      </c>
      <c r="G185" s="22">
        <v>353053</v>
      </c>
      <c r="H185" s="22">
        <v>817146</v>
      </c>
    </row>
    <row r="186" spans="1:8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143910</v>
      </c>
      <c r="F186" s="22">
        <v>155204</v>
      </c>
      <c r="G186" s="22">
        <v>0</v>
      </c>
      <c r="H186" s="22">
        <v>299114</v>
      </c>
    </row>
    <row r="187" spans="1:8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79154</v>
      </c>
      <c r="F187" s="22">
        <v>84666</v>
      </c>
      <c r="G187" s="22">
        <v>25223</v>
      </c>
      <c r="H187" s="22">
        <v>189043</v>
      </c>
    </row>
    <row r="188" spans="1:8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41460</v>
      </c>
      <c r="F188" s="22">
        <v>125256</v>
      </c>
      <c r="G188" s="22">
        <v>36404</v>
      </c>
      <c r="H188" s="22">
        <v>203120</v>
      </c>
    </row>
    <row r="189" spans="1:8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162337</v>
      </c>
      <c r="F189" s="22">
        <v>167524</v>
      </c>
      <c r="G189" s="22">
        <v>0</v>
      </c>
      <c r="H189" s="22">
        <v>329861</v>
      </c>
    </row>
    <row r="190" spans="1:8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79763</v>
      </c>
      <c r="F190" s="22">
        <v>160000</v>
      </c>
      <c r="G190" s="22">
        <v>203955</v>
      </c>
      <c r="H190" s="22">
        <v>443718</v>
      </c>
    </row>
    <row r="191" spans="1:8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230490</v>
      </c>
      <c r="F191" s="22">
        <v>183034</v>
      </c>
      <c r="G191" s="22">
        <v>329594</v>
      </c>
      <c r="H191" s="22">
        <v>743118</v>
      </c>
    </row>
    <row r="192" spans="1:8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346169</v>
      </c>
      <c r="F192" s="22">
        <v>290888</v>
      </c>
      <c r="G192" s="22">
        <v>1</v>
      </c>
      <c r="H192" s="22">
        <v>637058</v>
      </c>
    </row>
    <row r="193" spans="1:8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47866</v>
      </c>
      <c r="F193" s="22">
        <v>98000</v>
      </c>
      <c r="G193" s="22">
        <v>10842</v>
      </c>
      <c r="H193" s="22">
        <v>156708</v>
      </c>
    </row>
    <row r="194" spans="1:8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49411</v>
      </c>
      <c r="F194" s="22">
        <v>129973</v>
      </c>
      <c r="G194" s="22">
        <v>24847</v>
      </c>
      <c r="H194" s="22">
        <v>204231</v>
      </c>
    </row>
    <row r="195" spans="1:8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31775</v>
      </c>
      <c r="F195" s="22">
        <v>101920</v>
      </c>
      <c r="G195" s="22">
        <v>107603</v>
      </c>
      <c r="H195" s="22">
        <v>241298</v>
      </c>
    </row>
    <row r="196" spans="1:8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22906</v>
      </c>
      <c r="F196" s="22">
        <v>63984</v>
      </c>
      <c r="G196" s="22">
        <v>8303</v>
      </c>
      <c r="H196" s="22">
        <v>95193</v>
      </c>
    </row>
    <row r="197" spans="1:8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9061</v>
      </c>
      <c r="F197" s="22">
        <v>47780</v>
      </c>
      <c r="G197" s="22">
        <v>4842</v>
      </c>
      <c r="H197" s="22">
        <v>61683</v>
      </c>
    </row>
    <row r="198" spans="1:8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31173</v>
      </c>
      <c r="F198" s="22">
        <v>90102</v>
      </c>
      <c r="G198" s="22">
        <v>11461</v>
      </c>
      <c r="H198" s="22">
        <v>132736</v>
      </c>
    </row>
    <row r="199" spans="1:8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21750</v>
      </c>
      <c r="F199" s="22">
        <v>42390</v>
      </c>
      <c r="G199" s="22">
        <v>10008</v>
      </c>
      <c r="H199" s="22">
        <v>74148</v>
      </c>
    </row>
    <row r="200" spans="1:8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17480</v>
      </c>
      <c r="F200" s="22">
        <v>60000</v>
      </c>
      <c r="G200" s="22">
        <v>6328</v>
      </c>
      <c r="H200" s="22">
        <v>83808</v>
      </c>
    </row>
    <row r="201" spans="1:8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9154</v>
      </c>
      <c r="F201" s="22">
        <v>103028</v>
      </c>
      <c r="G201" s="22">
        <v>9959</v>
      </c>
      <c r="H201" s="22">
        <v>122141</v>
      </c>
    </row>
    <row r="202" spans="1:8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30029</v>
      </c>
      <c r="F202" s="22">
        <v>80043</v>
      </c>
      <c r="G202" s="22">
        <v>6827</v>
      </c>
      <c r="H202" s="22">
        <v>116899</v>
      </c>
    </row>
    <row r="203" spans="1:8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39549</v>
      </c>
      <c r="F203" s="22">
        <v>88044</v>
      </c>
      <c r="G203" s="22">
        <v>3801</v>
      </c>
      <c r="H203" s="22">
        <v>131394</v>
      </c>
    </row>
    <row r="204" spans="1:8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6485</v>
      </c>
      <c r="F204" s="22">
        <v>57587</v>
      </c>
      <c r="G204" s="22">
        <v>4947</v>
      </c>
      <c r="H204" s="22">
        <v>69019</v>
      </c>
    </row>
    <row r="205" spans="1:8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129471</v>
      </c>
      <c r="F205" s="22">
        <v>114000</v>
      </c>
      <c r="G205" s="22">
        <v>51098</v>
      </c>
      <c r="H205" s="22">
        <v>294569</v>
      </c>
    </row>
    <row r="206" spans="1:8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1467</v>
      </c>
      <c r="F206" s="22">
        <v>34287</v>
      </c>
      <c r="G206" s="22">
        <v>0</v>
      </c>
      <c r="H206" s="22">
        <v>35754</v>
      </c>
    </row>
    <row r="207" spans="1:8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32293</v>
      </c>
      <c r="F207" s="22">
        <v>74765</v>
      </c>
      <c r="G207" s="22">
        <v>9100</v>
      </c>
      <c r="H207" s="22">
        <v>116158</v>
      </c>
    </row>
    <row r="208" spans="1:8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20803</v>
      </c>
      <c r="F208" s="22">
        <v>86643</v>
      </c>
      <c r="G208" s="22">
        <v>9848</v>
      </c>
      <c r="H208" s="22">
        <v>117294</v>
      </c>
    </row>
    <row r="209" spans="1:8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18703</v>
      </c>
      <c r="F209" s="22">
        <v>29952</v>
      </c>
      <c r="G209" s="22">
        <v>45888</v>
      </c>
      <c r="H209" s="22">
        <v>94543</v>
      </c>
    </row>
    <row r="210" spans="1:8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30224</v>
      </c>
      <c r="F210" s="22">
        <v>103744</v>
      </c>
      <c r="G210" s="22">
        <v>10713</v>
      </c>
      <c r="H210" s="22">
        <v>144681</v>
      </c>
    </row>
    <row r="211" spans="1:8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36000</v>
      </c>
      <c r="F211" s="22">
        <v>101094</v>
      </c>
      <c r="G211" s="22">
        <v>54804</v>
      </c>
      <c r="H211" s="22">
        <v>191898</v>
      </c>
    </row>
    <row r="212" spans="1:8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40385</v>
      </c>
      <c r="F212" s="22">
        <v>82833</v>
      </c>
      <c r="G212" s="22">
        <v>15807</v>
      </c>
      <c r="H212" s="22">
        <v>139025</v>
      </c>
    </row>
    <row r="213" spans="1:8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23695</v>
      </c>
      <c r="F213" s="22">
        <v>67719</v>
      </c>
      <c r="G213" s="22">
        <v>8617</v>
      </c>
      <c r="H213" s="22">
        <v>100031</v>
      </c>
    </row>
    <row r="214" spans="1:8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18900</v>
      </c>
      <c r="F214" s="22">
        <v>55364</v>
      </c>
      <c r="G214" s="22">
        <v>4500</v>
      </c>
      <c r="H214" s="22">
        <v>78764</v>
      </c>
    </row>
    <row r="215" spans="1:8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8975</v>
      </c>
      <c r="F215" s="22">
        <v>85129</v>
      </c>
      <c r="G215" s="22">
        <v>7775</v>
      </c>
      <c r="H215" s="22">
        <v>101879</v>
      </c>
    </row>
    <row r="216" spans="1:8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6600</v>
      </c>
      <c r="F216" s="22">
        <v>29678</v>
      </c>
      <c r="G216" s="22">
        <v>4842</v>
      </c>
      <c r="H216" s="22">
        <v>41120</v>
      </c>
    </row>
    <row r="217" spans="1:8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73070</v>
      </c>
      <c r="F217" s="22">
        <v>105130</v>
      </c>
      <c r="G217" s="22">
        <v>13500</v>
      </c>
      <c r="H217" s="22">
        <v>191700</v>
      </c>
    </row>
    <row r="218" spans="1:8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14400</v>
      </c>
      <c r="F218" s="22">
        <v>65951</v>
      </c>
      <c r="G218" s="22">
        <v>7349</v>
      </c>
      <c r="H218" s="22">
        <v>87700</v>
      </c>
    </row>
    <row r="219" spans="1:8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39300</v>
      </c>
      <c r="F219" s="22">
        <v>86070</v>
      </c>
      <c r="G219" s="22">
        <v>139460</v>
      </c>
      <c r="H219" s="22">
        <v>264830</v>
      </c>
    </row>
    <row r="220" spans="1:8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6750</v>
      </c>
      <c r="F220" s="22">
        <v>23152</v>
      </c>
      <c r="G220" s="22">
        <v>3047</v>
      </c>
      <c r="H220" s="22">
        <v>32949</v>
      </c>
    </row>
    <row r="221" spans="1:8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21454</v>
      </c>
      <c r="F221" s="22">
        <v>83146</v>
      </c>
      <c r="G221" s="22">
        <v>8664</v>
      </c>
      <c r="H221" s="22">
        <v>113264</v>
      </c>
    </row>
    <row r="222" spans="1:8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12550</v>
      </c>
      <c r="F222" s="22">
        <v>61847</v>
      </c>
      <c r="G222" s="22">
        <v>6475</v>
      </c>
      <c r="H222" s="22">
        <v>80872</v>
      </c>
    </row>
    <row r="223" spans="1:8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96987</v>
      </c>
      <c r="H223" s="22">
        <v>96987</v>
      </c>
    </row>
    <row r="224" spans="1:8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26700</v>
      </c>
      <c r="F224" s="22">
        <v>127271</v>
      </c>
      <c r="G224" s="22">
        <v>1</v>
      </c>
      <c r="H224" s="22">
        <v>153972</v>
      </c>
    </row>
    <row r="225" spans="1:8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54746</v>
      </c>
      <c r="F225" s="22">
        <v>149444</v>
      </c>
      <c r="G225" s="22">
        <v>27203</v>
      </c>
      <c r="H225" s="22">
        <v>231393</v>
      </c>
    </row>
    <row r="226" spans="1:8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16900</v>
      </c>
      <c r="F226" s="22">
        <v>79626</v>
      </c>
      <c r="G226" s="22">
        <v>0</v>
      </c>
      <c r="H226" s="22">
        <v>96526</v>
      </c>
    </row>
    <row r="227" spans="1:8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35170</v>
      </c>
      <c r="F227" s="22">
        <v>77939</v>
      </c>
      <c r="G227" s="22">
        <v>30957</v>
      </c>
      <c r="H227" s="22">
        <v>144066</v>
      </c>
    </row>
    <row r="228" spans="1:8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9350</v>
      </c>
      <c r="F228" s="22">
        <v>84231</v>
      </c>
      <c r="G228" s="22">
        <v>9339</v>
      </c>
      <c r="H228" s="22">
        <v>102920</v>
      </c>
    </row>
    <row r="229" spans="1:8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6800</v>
      </c>
      <c r="F229" s="22">
        <v>57125</v>
      </c>
      <c r="G229" s="22">
        <v>5250</v>
      </c>
      <c r="H229" s="22">
        <v>69175</v>
      </c>
    </row>
    <row r="230" spans="1:8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31200</v>
      </c>
      <c r="F230" s="22">
        <v>75769</v>
      </c>
      <c r="G230" s="22">
        <v>7838</v>
      </c>
      <c r="H230" s="22">
        <v>114807</v>
      </c>
    </row>
    <row r="231" spans="1:8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5600</v>
      </c>
      <c r="F231" s="22">
        <v>56026</v>
      </c>
      <c r="G231" s="22">
        <v>6460</v>
      </c>
      <c r="H231" s="22">
        <v>68086</v>
      </c>
    </row>
    <row r="232" spans="1:8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8825</v>
      </c>
      <c r="F232" s="22">
        <v>61200</v>
      </c>
      <c r="G232" s="22">
        <v>4825</v>
      </c>
      <c r="H232" s="22">
        <v>74850</v>
      </c>
    </row>
    <row r="233" spans="1:8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29700</v>
      </c>
      <c r="F233" s="22">
        <v>71340</v>
      </c>
      <c r="G233" s="22">
        <v>1</v>
      </c>
      <c r="H233" s="22">
        <v>101041</v>
      </c>
    </row>
    <row r="234" spans="1:8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8305</v>
      </c>
      <c r="F234" s="22">
        <v>92792</v>
      </c>
      <c r="G234" s="22">
        <v>11934</v>
      </c>
      <c r="H234" s="22">
        <v>113031</v>
      </c>
    </row>
    <row r="235" spans="1:8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7111</v>
      </c>
      <c r="F235" s="22">
        <v>52000</v>
      </c>
      <c r="G235" s="22">
        <v>4662</v>
      </c>
      <c r="H235" s="22">
        <v>63773</v>
      </c>
    </row>
    <row r="236" spans="1:8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14975</v>
      </c>
      <c r="F236" s="22">
        <v>53684</v>
      </c>
      <c r="G236" s="22">
        <v>5775</v>
      </c>
      <c r="H236" s="22">
        <v>74434</v>
      </c>
    </row>
    <row r="237" spans="1:8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7018</v>
      </c>
      <c r="F237" s="22">
        <v>79146</v>
      </c>
      <c r="G237" s="22">
        <v>4600</v>
      </c>
      <c r="H237" s="22">
        <v>90764</v>
      </c>
    </row>
    <row r="238" spans="1:8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45783</v>
      </c>
      <c r="F238" s="22">
        <v>70000</v>
      </c>
      <c r="G238" s="22">
        <v>11019</v>
      </c>
      <c r="H238" s="22">
        <v>126802</v>
      </c>
    </row>
    <row r="239" spans="1:8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36900</v>
      </c>
      <c r="F239" s="22">
        <v>97294</v>
      </c>
      <c r="G239" s="22">
        <v>11713</v>
      </c>
      <c r="H239" s="22">
        <v>145907</v>
      </c>
    </row>
    <row r="240" spans="1:8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53830</v>
      </c>
      <c r="F240" s="22">
        <v>95939</v>
      </c>
      <c r="G240" s="22">
        <v>10790</v>
      </c>
      <c r="H240" s="22">
        <v>160559</v>
      </c>
    </row>
    <row r="241" spans="1:8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12650</v>
      </c>
      <c r="F241" s="22">
        <v>79741</v>
      </c>
      <c r="G241" s="22">
        <v>6526</v>
      </c>
      <c r="H241" s="22">
        <v>98917</v>
      </c>
    </row>
    <row r="242" spans="1:8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14850</v>
      </c>
      <c r="F242" s="22">
        <v>83791</v>
      </c>
      <c r="G242" s="22">
        <v>9685</v>
      </c>
      <c r="H242" s="22">
        <v>108326</v>
      </c>
    </row>
    <row r="243" spans="1:8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52375</v>
      </c>
      <c r="F243" s="22">
        <v>80319</v>
      </c>
      <c r="G243" s="22">
        <v>14851</v>
      </c>
      <c r="H243" s="22">
        <v>147545</v>
      </c>
    </row>
    <row r="244" spans="1:8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14980</v>
      </c>
      <c r="F244" s="22">
        <v>92700</v>
      </c>
      <c r="G244" s="22">
        <v>8739</v>
      </c>
      <c r="H244" s="22">
        <v>116419</v>
      </c>
    </row>
    <row r="245" spans="1:8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3257</v>
      </c>
      <c r="F245" s="22">
        <v>52819</v>
      </c>
      <c r="G245" s="22">
        <v>5750</v>
      </c>
      <c r="H245" s="22">
        <v>61826</v>
      </c>
    </row>
    <row r="246" spans="1:8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77433</v>
      </c>
      <c r="F246" s="22">
        <v>23</v>
      </c>
      <c r="G246" s="22">
        <v>5475</v>
      </c>
      <c r="H246" s="22">
        <v>82908</v>
      </c>
    </row>
    <row r="247" spans="1:8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15665</v>
      </c>
      <c r="F247" s="22">
        <v>60561</v>
      </c>
      <c r="G247" s="22">
        <v>1</v>
      </c>
      <c r="H247" s="22">
        <v>76227</v>
      </c>
    </row>
    <row r="248" spans="1:8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42650</v>
      </c>
      <c r="F248" s="22">
        <v>101272</v>
      </c>
      <c r="G248" s="22">
        <v>1</v>
      </c>
      <c r="H248" s="22">
        <v>143923</v>
      </c>
    </row>
    <row r="249" spans="1:8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19500</v>
      </c>
      <c r="F249" s="22">
        <v>74360</v>
      </c>
      <c r="G249" s="22">
        <v>5392</v>
      </c>
      <c r="H249" s="22">
        <v>99252</v>
      </c>
    </row>
    <row r="250" spans="1:8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14275</v>
      </c>
      <c r="F250" s="22">
        <v>56288</v>
      </c>
      <c r="G250" s="22">
        <v>5494</v>
      </c>
      <c r="H250" s="22">
        <v>76057</v>
      </c>
    </row>
    <row r="251" spans="1:8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7000</v>
      </c>
      <c r="F251" s="22">
        <v>21025</v>
      </c>
      <c r="G251" s="22">
        <v>3399</v>
      </c>
      <c r="H251" s="22">
        <v>31424</v>
      </c>
    </row>
    <row r="252" spans="1:8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16968</v>
      </c>
      <c r="F252" s="22">
        <v>55183</v>
      </c>
      <c r="G252" s="22">
        <v>25490</v>
      </c>
      <c r="H252" s="22">
        <v>97641</v>
      </c>
    </row>
    <row r="253" spans="1:8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35440</v>
      </c>
      <c r="F253" s="22">
        <v>156246</v>
      </c>
      <c r="G253" s="22">
        <v>26636</v>
      </c>
      <c r="H253" s="22">
        <v>218322</v>
      </c>
    </row>
    <row r="254" spans="1:8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46268</v>
      </c>
      <c r="F254" s="22">
        <v>127134</v>
      </c>
      <c r="G254" s="22">
        <v>0</v>
      </c>
      <c r="H254" s="22">
        <v>173402</v>
      </c>
    </row>
    <row r="255" spans="1:8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29975</v>
      </c>
      <c r="F255" s="22">
        <v>182487</v>
      </c>
      <c r="G255" s="22">
        <v>48452</v>
      </c>
      <c r="H255" s="22">
        <v>260914</v>
      </c>
    </row>
    <row r="256" spans="1:8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11800</v>
      </c>
      <c r="F256" s="22">
        <v>50399</v>
      </c>
      <c r="G256" s="22">
        <v>5960</v>
      </c>
      <c r="H256" s="22">
        <v>68159</v>
      </c>
    </row>
    <row r="257" spans="1:8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14469</v>
      </c>
      <c r="F257" s="22">
        <v>118933</v>
      </c>
      <c r="G257" s="22">
        <v>13642</v>
      </c>
      <c r="H257" s="22">
        <v>147044</v>
      </c>
    </row>
    <row r="258" spans="1:8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10645</v>
      </c>
      <c r="F258" s="22">
        <v>64840</v>
      </c>
      <c r="G258" s="22">
        <v>16623</v>
      </c>
      <c r="H258" s="22">
        <v>92108</v>
      </c>
    </row>
    <row r="259" spans="1:8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23400</v>
      </c>
      <c r="F259" s="22">
        <v>73862</v>
      </c>
      <c r="G259" s="22">
        <v>5985</v>
      </c>
      <c r="H259" s="22">
        <v>103247</v>
      </c>
    </row>
    <row r="260" spans="1:8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25151</v>
      </c>
      <c r="F260" s="22">
        <v>104487</v>
      </c>
      <c r="G260" s="22">
        <v>9084</v>
      </c>
      <c r="H260" s="22">
        <v>138722</v>
      </c>
    </row>
    <row r="261" spans="1:8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19440</v>
      </c>
      <c r="F261" s="22">
        <v>42461</v>
      </c>
      <c r="G261" s="22">
        <v>11172</v>
      </c>
      <c r="H261" s="22">
        <v>73073</v>
      </c>
    </row>
    <row r="262" spans="1:8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25675</v>
      </c>
      <c r="F262" s="22">
        <v>50303</v>
      </c>
      <c r="G262" s="22">
        <v>5413</v>
      </c>
      <c r="H262" s="22">
        <v>81391</v>
      </c>
    </row>
    <row r="263" spans="1:8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17950</v>
      </c>
      <c r="F263" s="22">
        <v>39872</v>
      </c>
      <c r="G263" s="22">
        <v>7500</v>
      </c>
      <c r="H263" s="22">
        <v>65322</v>
      </c>
    </row>
    <row r="264" spans="1:8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1</v>
      </c>
      <c r="F264" s="22">
        <v>10503</v>
      </c>
      <c r="G264" s="22">
        <v>23025</v>
      </c>
      <c r="H264" s="22">
        <v>33529</v>
      </c>
    </row>
    <row r="265" spans="1:8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3600</v>
      </c>
      <c r="F265" s="22">
        <v>25190</v>
      </c>
      <c r="G265" s="22">
        <v>2821</v>
      </c>
      <c r="H265" s="22">
        <v>31611</v>
      </c>
    </row>
    <row r="266" spans="1:8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1</v>
      </c>
      <c r="F266" s="22">
        <v>31065</v>
      </c>
      <c r="G266" s="22">
        <v>6437</v>
      </c>
      <c r="H266" s="22">
        <v>37503</v>
      </c>
    </row>
    <row r="267" spans="1:8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13325</v>
      </c>
      <c r="F267" s="22">
        <v>26440</v>
      </c>
      <c r="G267" s="22">
        <v>8100</v>
      </c>
      <c r="H267" s="22">
        <v>47865</v>
      </c>
    </row>
    <row r="268" spans="1:8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7200</v>
      </c>
      <c r="F268" s="22">
        <v>33000</v>
      </c>
      <c r="G268" s="22">
        <v>5975</v>
      </c>
      <c r="H268" s="22">
        <v>46175</v>
      </c>
    </row>
    <row r="269" spans="1:8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4900</v>
      </c>
      <c r="F269" s="22">
        <v>13850</v>
      </c>
      <c r="G269" s="22">
        <v>0</v>
      </c>
      <c r="H269" s="22">
        <v>18750</v>
      </c>
    </row>
    <row r="270" spans="1:8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550</v>
      </c>
      <c r="F270" s="22">
        <v>21600</v>
      </c>
      <c r="G270" s="22">
        <v>1</v>
      </c>
      <c r="H270" s="22">
        <v>22151</v>
      </c>
    </row>
    <row r="271" spans="1:8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17514</v>
      </c>
      <c r="G271" s="22">
        <v>0</v>
      </c>
      <c r="H271" s="22">
        <v>17514</v>
      </c>
    </row>
    <row r="272" spans="1:8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10950</v>
      </c>
      <c r="F272" s="22">
        <v>17027</v>
      </c>
      <c r="G272" s="22">
        <v>34744</v>
      </c>
      <c r="H272" s="22">
        <v>62721</v>
      </c>
    </row>
    <row r="273" spans="1:8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1500</v>
      </c>
      <c r="F273" s="22">
        <v>44768</v>
      </c>
      <c r="G273" s="22">
        <v>1</v>
      </c>
      <c r="H273" s="22">
        <v>46269</v>
      </c>
    </row>
    <row r="274" spans="1:8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12250</v>
      </c>
      <c r="F274" s="22">
        <v>27711</v>
      </c>
      <c r="G274" s="22">
        <v>70839</v>
      </c>
      <c r="H274" s="22">
        <v>110800</v>
      </c>
    </row>
    <row r="275" spans="1:8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1</v>
      </c>
      <c r="F275" s="22">
        <v>20657</v>
      </c>
      <c r="G275" s="22">
        <v>41688</v>
      </c>
      <c r="H275" s="22">
        <v>62346</v>
      </c>
    </row>
    <row r="276" spans="1:8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13000</v>
      </c>
      <c r="F276" s="22">
        <v>60000</v>
      </c>
      <c r="G276" s="22">
        <v>6675</v>
      </c>
      <c r="H276" s="22">
        <v>79675</v>
      </c>
    </row>
    <row r="277" spans="1:8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9120</v>
      </c>
      <c r="F277" s="22">
        <v>6259</v>
      </c>
      <c r="G277" s="22">
        <v>3200</v>
      </c>
      <c r="H277" s="22">
        <v>18579</v>
      </c>
    </row>
    <row r="278" spans="1:8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8250</v>
      </c>
      <c r="F278" s="22">
        <v>25350</v>
      </c>
      <c r="G278" s="22">
        <v>5600</v>
      </c>
      <c r="H278" s="22">
        <v>39200</v>
      </c>
    </row>
    <row r="279" spans="1:8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5999</v>
      </c>
      <c r="F279" s="22">
        <v>71002</v>
      </c>
      <c r="G279" s="22">
        <v>24941</v>
      </c>
      <c r="H279" s="22">
        <v>101942</v>
      </c>
    </row>
    <row r="280" spans="1:8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3625</v>
      </c>
      <c r="F280" s="22">
        <v>20094</v>
      </c>
      <c r="G280" s="22">
        <v>3613</v>
      </c>
      <c r="H280" s="22">
        <v>27332</v>
      </c>
    </row>
    <row r="281" spans="1:8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2635</v>
      </c>
      <c r="F281" s="22">
        <v>55075</v>
      </c>
      <c r="G281" s="22">
        <v>2944</v>
      </c>
      <c r="H281" s="22">
        <v>60654</v>
      </c>
    </row>
    <row r="282" spans="1:8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13130</v>
      </c>
      <c r="F282" s="22">
        <v>25232</v>
      </c>
      <c r="G282" s="22">
        <v>7000</v>
      </c>
      <c r="H282" s="22">
        <v>45362</v>
      </c>
    </row>
    <row r="283" spans="1:8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1</v>
      </c>
      <c r="F283" s="22">
        <v>29193</v>
      </c>
      <c r="G283" s="22">
        <v>3538</v>
      </c>
      <c r="H283" s="22">
        <v>32732</v>
      </c>
    </row>
    <row r="284" spans="1:8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2300</v>
      </c>
      <c r="F284" s="22">
        <v>21886</v>
      </c>
      <c r="G284" s="22">
        <v>2761</v>
      </c>
      <c r="H284" s="22">
        <v>26947</v>
      </c>
    </row>
    <row r="285" spans="1:8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5850</v>
      </c>
      <c r="F285" s="22">
        <v>24681</v>
      </c>
      <c r="G285" s="22">
        <v>3000</v>
      </c>
      <c r="H285" s="22">
        <v>33531</v>
      </c>
    </row>
    <row r="286" spans="1:8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14600</v>
      </c>
      <c r="F286" s="22">
        <v>24895</v>
      </c>
      <c r="G286" s="22">
        <v>47903</v>
      </c>
      <c r="H286" s="22">
        <v>87398</v>
      </c>
    </row>
    <row r="287" spans="1:8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5100</v>
      </c>
      <c r="F287" s="22">
        <v>24000</v>
      </c>
      <c r="G287" s="22">
        <v>6320</v>
      </c>
      <c r="H287" s="22">
        <v>35420</v>
      </c>
    </row>
    <row r="288" spans="1:8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10860</v>
      </c>
      <c r="F288" s="22">
        <v>54500</v>
      </c>
      <c r="G288" s="22">
        <v>16645</v>
      </c>
      <c r="H288" s="22">
        <v>82005</v>
      </c>
    </row>
    <row r="289" spans="1:8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31531</v>
      </c>
      <c r="F289" s="22">
        <v>31001</v>
      </c>
      <c r="G289" s="22">
        <v>7300</v>
      </c>
      <c r="H289" s="22">
        <v>69832</v>
      </c>
    </row>
    <row r="290" spans="1:8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8850</v>
      </c>
      <c r="F290" s="22">
        <v>10929</v>
      </c>
      <c r="G290" s="22">
        <v>21801</v>
      </c>
      <c r="H290" s="22">
        <v>41580</v>
      </c>
    </row>
    <row r="291" spans="1:8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18000</v>
      </c>
      <c r="F291" s="22">
        <v>63000</v>
      </c>
      <c r="G291" s="22">
        <v>9620</v>
      </c>
      <c r="H291" s="22">
        <v>90620</v>
      </c>
    </row>
    <row r="292" spans="1:8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3850</v>
      </c>
      <c r="F292" s="22">
        <v>26900</v>
      </c>
      <c r="G292" s="22">
        <v>0</v>
      </c>
      <c r="H292" s="22">
        <v>30750</v>
      </c>
    </row>
    <row r="293" spans="1:8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8000</v>
      </c>
      <c r="G293" s="22">
        <v>0</v>
      </c>
      <c r="H293" s="22">
        <v>8000</v>
      </c>
    </row>
    <row r="294" spans="1:8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8550</v>
      </c>
      <c r="F294" s="22">
        <v>17466</v>
      </c>
      <c r="G294" s="22">
        <v>36294</v>
      </c>
      <c r="H294" s="22">
        <v>62310</v>
      </c>
    </row>
    <row r="295" spans="1:8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9000</v>
      </c>
      <c r="F295" s="22">
        <v>80000</v>
      </c>
      <c r="G295" s="22">
        <v>8491</v>
      </c>
      <c r="H295" s="22">
        <v>97491</v>
      </c>
    </row>
    <row r="296" spans="1:8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10800</v>
      </c>
      <c r="F296" s="22">
        <v>51906</v>
      </c>
      <c r="G296" s="22">
        <v>19715</v>
      </c>
      <c r="H296" s="22">
        <v>82421</v>
      </c>
    </row>
    <row r="297" spans="1:8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12999</v>
      </c>
      <c r="F297" s="22">
        <v>76500</v>
      </c>
      <c r="G297" s="22">
        <v>8760</v>
      </c>
      <c r="H297" s="22">
        <v>98259</v>
      </c>
    </row>
    <row r="298" spans="1:8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13225</v>
      </c>
      <c r="F298" s="22">
        <v>104417</v>
      </c>
      <c r="G298" s="22">
        <v>50706</v>
      </c>
      <c r="H298" s="22">
        <v>168348</v>
      </c>
    </row>
    <row r="299" spans="1:8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3000</v>
      </c>
      <c r="F299" s="22">
        <v>51786</v>
      </c>
      <c r="G299" s="22">
        <v>12406</v>
      </c>
      <c r="H299" s="22">
        <v>67192</v>
      </c>
    </row>
    <row r="300" spans="1:8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16400</v>
      </c>
      <c r="F300" s="22">
        <v>80505</v>
      </c>
      <c r="G300" s="22">
        <v>20351</v>
      </c>
      <c r="H300" s="22">
        <v>117256</v>
      </c>
    </row>
    <row r="301" spans="1:8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7200</v>
      </c>
      <c r="F301" s="22">
        <v>31200</v>
      </c>
      <c r="G301" s="22">
        <v>3140</v>
      </c>
      <c r="H301" s="22">
        <v>41540</v>
      </c>
    </row>
    <row r="302" spans="1:8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11000</v>
      </c>
      <c r="F302" s="22">
        <v>56244</v>
      </c>
      <c r="G302" s="22">
        <v>18584</v>
      </c>
      <c r="H302" s="22">
        <v>85828</v>
      </c>
    </row>
    <row r="303" spans="1:8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8410</v>
      </c>
      <c r="F303" s="22">
        <v>19920</v>
      </c>
      <c r="G303" s="22">
        <v>7400</v>
      </c>
      <c r="H303" s="22">
        <v>35730</v>
      </c>
    </row>
    <row r="304" spans="1:8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10400</v>
      </c>
      <c r="F304" s="22">
        <v>52086</v>
      </c>
      <c r="G304" s="22">
        <v>7603</v>
      </c>
      <c r="H304" s="22">
        <v>70089</v>
      </c>
    </row>
    <row r="305" spans="1:8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6000</v>
      </c>
      <c r="F305" s="22">
        <v>63165</v>
      </c>
      <c r="G305" s="22">
        <v>5808</v>
      </c>
      <c r="H305" s="22">
        <v>74973</v>
      </c>
    </row>
    <row r="306" spans="1:8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7200</v>
      </c>
      <c r="F306" s="22">
        <v>39119</v>
      </c>
      <c r="G306" s="22">
        <v>5715</v>
      </c>
      <c r="H306" s="22">
        <v>52034</v>
      </c>
    </row>
    <row r="307" spans="1:8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13800</v>
      </c>
      <c r="F307" s="22">
        <v>58500</v>
      </c>
      <c r="G307" s="22">
        <v>12812</v>
      </c>
      <c r="H307" s="22">
        <v>85112</v>
      </c>
    </row>
    <row r="308" spans="1:8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18475</v>
      </c>
      <c r="F308" s="22">
        <v>44989</v>
      </c>
      <c r="G308" s="22">
        <v>4916</v>
      </c>
      <c r="H308" s="22">
        <v>68380</v>
      </c>
    </row>
    <row r="309" spans="1:8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1800</v>
      </c>
      <c r="F309" s="22">
        <v>31503</v>
      </c>
      <c r="G309" s="22">
        <v>1</v>
      </c>
      <c r="H309" s="22">
        <v>33304</v>
      </c>
    </row>
    <row r="310" spans="1:8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1350</v>
      </c>
      <c r="F310" s="22">
        <v>21000</v>
      </c>
      <c r="G310" s="22">
        <v>4466</v>
      </c>
      <c r="H310" s="22">
        <v>26816</v>
      </c>
    </row>
    <row r="311" spans="1:8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9525</v>
      </c>
      <c r="F311" s="22">
        <v>78162</v>
      </c>
      <c r="G311" s="22">
        <v>22680</v>
      </c>
      <c r="H311" s="22">
        <v>110367</v>
      </c>
    </row>
    <row r="312" spans="1:8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10139</v>
      </c>
      <c r="F312" s="22">
        <v>46920</v>
      </c>
      <c r="G312" s="22">
        <v>6765</v>
      </c>
      <c r="H312" s="22">
        <v>63824</v>
      </c>
    </row>
    <row r="313" spans="1:8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5062</v>
      </c>
      <c r="F313" s="22">
        <v>90000</v>
      </c>
      <c r="G313" s="22">
        <v>13007</v>
      </c>
      <c r="H313" s="22">
        <v>108069</v>
      </c>
    </row>
    <row r="314" spans="1:8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18942</v>
      </c>
      <c r="F314" s="22">
        <v>52295</v>
      </c>
      <c r="G314" s="22">
        <v>8930</v>
      </c>
      <c r="H314" s="22">
        <v>80167</v>
      </c>
    </row>
    <row r="315" spans="1:8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28780</v>
      </c>
      <c r="G315" s="22">
        <v>20600</v>
      </c>
      <c r="H315" s="22">
        <v>49380</v>
      </c>
    </row>
    <row r="316" spans="1:8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84014</v>
      </c>
      <c r="G316" s="22">
        <v>113190</v>
      </c>
      <c r="H316" s="22">
        <v>197204</v>
      </c>
    </row>
    <row r="317" spans="1:8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5223</v>
      </c>
      <c r="G317" s="22">
        <v>0</v>
      </c>
      <c r="H317" s="22">
        <v>5223</v>
      </c>
    </row>
    <row r="318" spans="1:8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309</v>
      </c>
      <c r="G318" s="22">
        <v>0</v>
      </c>
      <c r="H318" s="22">
        <v>309</v>
      </c>
    </row>
    <row r="319" spans="1:8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182</v>
      </c>
      <c r="G319" s="22">
        <v>0</v>
      </c>
      <c r="H319" s="22">
        <v>182</v>
      </c>
    </row>
    <row r="320" spans="1:8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D5CAC-D363-4F2A-A71D-0970FDB535CE}">
  <dimension ref="A1:H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1322</v>
      </c>
      <c r="D1" s="20" t="s">
        <v>1331</v>
      </c>
    </row>
    <row r="2" spans="1: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1324</v>
      </c>
      <c r="F2" s="21" t="s">
        <v>1325</v>
      </c>
      <c r="G2" s="21" t="s">
        <v>1326</v>
      </c>
      <c r="H2" s="21" t="s">
        <v>1030</v>
      </c>
    </row>
    <row r="3" spans="1:8" x14ac:dyDescent="0.25">
      <c r="A3" s="21"/>
      <c r="B3" s="21"/>
      <c r="C3" s="21"/>
      <c r="D3" s="21" t="s">
        <v>89</v>
      </c>
      <c r="E3" s="21" t="s">
        <v>1327</v>
      </c>
      <c r="F3" s="21" t="s">
        <v>1328</v>
      </c>
      <c r="G3" s="21" t="s">
        <v>1329</v>
      </c>
      <c r="H3" s="21" t="s">
        <v>1330</v>
      </c>
    </row>
    <row r="4" spans="1: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79340</v>
      </c>
      <c r="F4" s="22">
        <v>65047</v>
      </c>
      <c r="G4" s="22">
        <v>69910</v>
      </c>
      <c r="H4" s="22">
        <v>214297</v>
      </c>
    </row>
    <row r="5" spans="1: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59331</v>
      </c>
      <c r="F5" s="22">
        <v>32573</v>
      </c>
      <c r="G5" s="22">
        <v>56932</v>
      </c>
      <c r="H5" s="22">
        <v>148836</v>
      </c>
    </row>
    <row r="6" spans="1: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31129</v>
      </c>
      <c r="F6" s="22">
        <v>48586</v>
      </c>
      <c r="G6" s="22">
        <v>0</v>
      </c>
      <c r="H6" s="22">
        <v>79715</v>
      </c>
    </row>
    <row r="7" spans="1: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258000</v>
      </c>
      <c r="F7" s="22">
        <v>54000</v>
      </c>
      <c r="G7" s="22">
        <v>318000</v>
      </c>
      <c r="H7" s="22">
        <v>630000</v>
      </c>
    </row>
    <row r="8" spans="1: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62103</v>
      </c>
      <c r="F8" s="22">
        <v>39548</v>
      </c>
      <c r="G8" s="22">
        <v>27458</v>
      </c>
      <c r="H8" s="22">
        <v>129109</v>
      </c>
    </row>
    <row r="9" spans="1: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62780</v>
      </c>
      <c r="F9" s="22">
        <v>70480</v>
      </c>
      <c r="G9" s="22">
        <v>0</v>
      </c>
      <c r="H9" s="22">
        <v>133260</v>
      </c>
    </row>
    <row r="10" spans="1: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14785</v>
      </c>
      <c r="F10" s="22">
        <v>42173</v>
      </c>
      <c r="G10" s="22">
        <v>0</v>
      </c>
      <c r="H10" s="22">
        <v>56958</v>
      </c>
    </row>
    <row r="11" spans="1: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409000</v>
      </c>
      <c r="F11" s="22">
        <v>57000</v>
      </c>
      <c r="G11" s="22">
        <v>107000</v>
      </c>
      <c r="H11" s="22">
        <v>573000</v>
      </c>
    </row>
    <row r="12" spans="1: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58041</v>
      </c>
      <c r="F12" s="22">
        <v>62328</v>
      </c>
      <c r="G12" s="22">
        <v>107323</v>
      </c>
      <c r="H12" s="22">
        <v>227692</v>
      </c>
    </row>
    <row r="13" spans="1: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122556</v>
      </c>
      <c r="F13" s="22">
        <v>50649</v>
      </c>
      <c r="G13" s="22">
        <v>112164</v>
      </c>
      <c r="H13" s="22">
        <v>285369</v>
      </c>
    </row>
    <row r="14" spans="1: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4056</v>
      </c>
      <c r="F14" s="22">
        <v>56769</v>
      </c>
      <c r="G14" s="22">
        <v>10420</v>
      </c>
      <c r="H14" s="22">
        <v>71245</v>
      </c>
    </row>
    <row r="15" spans="1: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61247</v>
      </c>
      <c r="F15" s="22">
        <v>42394</v>
      </c>
      <c r="G15" s="22">
        <v>0</v>
      </c>
      <c r="H15" s="22">
        <v>103641</v>
      </c>
    </row>
    <row r="16" spans="1: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79000</v>
      </c>
      <c r="F16" s="22">
        <v>62000</v>
      </c>
      <c r="G16" s="22">
        <v>212000</v>
      </c>
      <c r="H16" s="22">
        <v>353000</v>
      </c>
    </row>
    <row r="17" spans="1: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63482</v>
      </c>
      <c r="F17" s="22">
        <v>45439</v>
      </c>
      <c r="G17" s="22">
        <v>148286</v>
      </c>
      <c r="H17" s="22">
        <v>257207</v>
      </c>
    </row>
    <row r="18" spans="1: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159000</v>
      </c>
      <c r="F18" s="22">
        <v>44000</v>
      </c>
      <c r="G18" s="22">
        <v>243000</v>
      </c>
      <c r="H18" s="22">
        <v>446000</v>
      </c>
    </row>
    <row r="19" spans="1: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138316</v>
      </c>
      <c r="F19" s="22">
        <v>41845</v>
      </c>
      <c r="G19" s="22">
        <v>69145</v>
      </c>
      <c r="H19" s="22">
        <v>249306</v>
      </c>
    </row>
    <row r="20" spans="1: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101606</v>
      </c>
      <c r="F20" s="22">
        <v>50530</v>
      </c>
      <c r="G20" s="22">
        <v>0</v>
      </c>
      <c r="H20" s="22">
        <v>152136</v>
      </c>
    </row>
    <row r="21" spans="1:8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67871</v>
      </c>
      <c r="F21" s="22">
        <v>47379</v>
      </c>
      <c r="G21" s="22">
        <v>38326</v>
      </c>
      <c r="H21" s="22">
        <v>153576</v>
      </c>
    </row>
    <row r="22" spans="1:8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58547</v>
      </c>
      <c r="F22" s="22">
        <v>34718</v>
      </c>
      <c r="G22" s="22">
        <v>0</v>
      </c>
      <c r="H22" s="22">
        <v>93265</v>
      </c>
    </row>
    <row r="23" spans="1:8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37155</v>
      </c>
      <c r="F23" s="22">
        <v>34171</v>
      </c>
      <c r="G23" s="22">
        <v>21495</v>
      </c>
      <c r="H23" s="22">
        <v>92821</v>
      </c>
    </row>
    <row r="24" spans="1:8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51615</v>
      </c>
      <c r="F24" s="22">
        <v>29405</v>
      </c>
      <c r="G24" s="22">
        <v>0</v>
      </c>
      <c r="H24" s="22">
        <v>81020</v>
      </c>
    </row>
    <row r="25" spans="1:8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344886</v>
      </c>
      <c r="F25" s="22">
        <v>9379</v>
      </c>
      <c r="G25" s="22">
        <v>0</v>
      </c>
      <c r="H25" s="22">
        <v>354265</v>
      </c>
    </row>
    <row r="26" spans="1:8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69818</v>
      </c>
      <c r="F26" s="22">
        <v>16027</v>
      </c>
      <c r="G26" s="22">
        <v>0</v>
      </c>
      <c r="H26" s="22">
        <v>85845</v>
      </c>
    </row>
    <row r="27" spans="1:8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296968</v>
      </c>
      <c r="F27" s="22">
        <v>54469</v>
      </c>
      <c r="G27" s="22">
        <v>59630</v>
      </c>
      <c r="H27" s="22">
        <v>411067</v>
      </c>
    </row>
    <row r="28" spans="1:8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206733</v>
      </c>
      <c r="F28" s="22">
        <v>61599</v>
      </c>
      <c r="G28" s="22">
        <v>207254</v>
      </c>
      <c r="H28" s="22">
        <v>475586</v>
      </c>
    </row>
    <row r="29" spans="1:8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29890</v>
      </c>
      <c r="F29" s="22">
        <v>6119</v>
      </c>
      <c r="G29" s="22">
        <v>11049</v>
      </c>
      <c r="H29" s="22">
        <v>47058</v>
      </c>
    </row>
    <row r="30" spans="1:8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206910</v>
      </c>
      <c r="F30" s="22">
        <v>33821</v>
      </c>
      <c r="G30" s="22">
        <v>0</v>
      </c>
      <c r="H30" s="22">
        <v>240731</v>
      </c>
    </row>
    <row r="31" spans="1:8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47577</v>
      </c>
      <c r="F31" s="22">
        <v>31365</v>
      </c>
      <c r="G31" s="22">
        <v>0</v>
      </c>
      <c r="H31" s="22">
        <v>78942</v>
      </c>
    </row>
    <row r="32" spans="1:8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48544</v>
      </c>
      <c r="F32" s="22">
        <v>28112</v>
      </c>
      <c r="G32" s="22">
        <v>0</v>
      </c>
      <c r="H32" s="22">
        <v>76656</v>
      </c>
    </row>
    <row r="33" spans="1:8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149100</v>
      </c>
      <c r="F33" s="22">
        <v>29843</v>
      </c>
      <c r="G33" s="22">
        <v>163668</v>
      </c>
      <c r="H33" s="22">
        <v>342611</v>
      </c>
    </row>
    <row r="34" spans="1:8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71270</v>
      </c>
      <c r="F34" s="22">
        <v>30860</v>
      </c>
      <c r="G34" s="22">
        <v>89977</v>
      </c>
      <c r="H34" s="22">
        <v>192107</v>
      </c>
    </row>
    <row r="35" spans="1:8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31937</v>
      </c>
      <c r="F35" s="22">
        <v>30798</v>
      </c>
      <c r="G35" s="22">
        <v>0</v>
      </c>
      <c r="H35" s="22">
        <v>62735</v>
      </c>
    </row>
    <row r="36" spans="1:8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173121</v>
      </c>
      <c r="F36" s="22">
        <v>93009</v>
      </c>
      <c r="G36" s="22">
        <v>1</v>
      </c>
      <c r="H36" s="22">
        <v>266131</v>
      </c>
    </row>
    <row r="37" spans="1:8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127280</v>
      </c>
      <c r="F37" s="22">
        <v>35483</v>
      </c>
      <c r="G37" s="22">
        <v>184672</v>
      </c>
      <c r="H37" s="22">
        <v>347435</v>
      </c>
    </row>
    <row r="38" spans="1:8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79945</v>
      </c>
      <c r="F38" s="22">
        <v>36334</v>
      </c>
      <c r="G38" s="22">
        <v>28976</v>
      </c>
      <c r="H38" s="22">
        <v>145255</v>
      </c>
    </row>
    <row r="39" spans="1:8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40830</v>
      </c>
      <c r="F39" s="22">
        <v>28763</v>
      </c>
      <c r="G39" s="22">
        <v>57283</v>
      </c>
      <c r="H39" s="22">
        <v>126876</v>
      </c>
    </row>
    <row r="40" spans="1:8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27336</v>
      </c>
      <c r="F40" s="22">
        <v>46433</v>
      </c>
      <c r="G40" s="22">
        <v>0</v>
      </c>
      <c r="H40" s="22">
        <v>73769</v>
      </c>
    </row>
    <row r="41" spans="1:8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66517</v>
      </c>
      <c r="F41" s="22">
        <v>38626</v>
      </c>
      <c r="G41" s="22">
        <v>0</v>
      </c>
      <c r="H41" s="22">
        <v>105143</v>
      </c>
    </row>
    <row r="42" spans="1:8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74106</v>
      </c>
      <c r="F42" s="22">
        <v>23882</v>
      </c>
      <c r="G42" s="22">
        <v>103030</v>
      </c>
      <c r="H42" s="22">
        <v>201018</v>
      </c>
    </row>
    <row r="43" spans="1:8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25069</v>
      </c>
      <c r="F43" s="22">
        <v>6728</v>
      </c>
      <c r="G43" s="22">
        <v>30986</v>
      </c>
      <c r="H43" s="22">
        <v>62783</v>
      </c>
    </row>
    <row r="44" spans="1:8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38112</v>
      </c>
      <c r="F44" s="22">
        <v>13847</v>
      </c>
      <c r="G44" s="22">
        <v>19412</v>
      </c>
      <c r="H44" s="22">
        <v>71371</v>
      </c>
    </row>
    <row r="45" spans="1:8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55315</v>
      </c>
      <c r="F45" s="22">
        <v>36401</v>
      </c>
      <c r="G45" s="22">
        <v>166467</v>
      </c>
      <c r="H45" s="22">
        <v>258183</v>
      </c>
    </row>
    <row r="46" spans="1:8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27972</v>
      </c>
      <c r="F46" s="22">
        <v>12537</v>
      </c>
      <c r="G46" s="22">
        <v>18080</v>
      </c>
      <c r="H46" s="22">
        <v>58589</v>
      </c>
    </row>
    <row r="47" spans="1:8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347713</v>
      </c>
      <c r="F47" s="22">
        <v>46818</v>
      </c>
      <c r="G47" s="22">
        <v>70089</v>
      </c>
      <c r="H47" s="22">
        <v>464620</v>
      </c>
    </row>
    <row r="48" spans="1:8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161187</v>
      </c>
      <c r="F48" s="22">
        <v>35361</v>
      </c>
      <c r="G48" s="22">
        <v>159004</v>
      </c>
      <c r="H48" s="22">
        <v>355552</v>
      </c>
    </row>
    <row r="49" spans="1:8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59935</v>
      </c>
      <c r="F49" s="22">
        <v>55562</v>
      </c>
      <c r="G49" s="22">
        <v>0</v>
      </c>
      <c r="H49" s="22">
        <v>115497</v>
      </c>
    </row>
    <row r="50" spans="1:8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84305</v>
      </c>
      <c r="F50" s="22">
        <v>43597</v>
      </c>
      <c r="G50" s="22">
        <v>1</v>
      </c>
      <c r="H50" s="22">
        <v>127903</v>
      </c>
    </row>
    <row r="51" spans="1:8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79956</v>
      </c>
      <c r="F51" s="22">
        <v>73825</v>
      </c>
      <c r="G51" s="22">
        <v>56308</v>
      </c>
      <c r="H51" s="22">
        <v>210089</v>
      </c>
    </row>
    <row r="52" spans="1:8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56338</v>
      </c>
      <c r="F52" s="22">
        <v>32643</v>
      </c>
      <c r="G52" s="22">
        <v>92433</v>
      </c>
      <c r="H52" s="22">
        <v>181414</v>
      </c>
    </row>
    <row r="53" spans="1:8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83685</v>
      </c>
      <c r="F53" s="22">
        <v>36746</v>
      </c>
      <c r="G53" s="22">
        <v>0</v>
      </c>
      <c r="H53" s="22">
        <v>120431</v>
      </c>
    </row>
    <row r="54" spans="1:8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1722</v>
      </c>
      <c r="F54" s="22">
        <v>6769</v>
      </c>
      <c r="G54" s="22">
        <v>0</v>
      </c>
      <c r="H54" s="22">
        <v>8491</v>
      </c>
    </row>
    <row r="55" spans="1:8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61478</v>
      </c>
      <c r="F55" s="22">
        <v>48580</v>
      </c>
      <c r="G55" s="22">
        <v>69539</v>
      </c>
      <c r="H55" s="22">
        <v>179597</v>
      </c>
    </row>
    <row r="56" spans="1:8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146877</v>
      </c>
      <c r="F56" s="22">
        <v>44269</v>
      </c>
      <c r="G56" s="22">
        <v>36405</v>
      </c>
      <c r="H56" s="22">
        <v>227551</v>
      </c>
    </row>
    <row r="57" spans="1:8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97451</v>
      </c>
      <c r="F57" s="22">
        <v>38208</v>
      </c>
      <c r="G57" s="22">
        <v>0</v>
      </c>
      <c r="H57" s="22">
        <v>135659</v>
      </c>
    </row>
    <row r="58" spans="1:8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78746</v>
      </c>
      <c r="F58" s="22">
        <v>67815</v>
      </c>
      <c r="G58" s="22">
        <v>92917</v>
      </c>
      <c r="H58" s="22">
        <v>239478</v>
      </c>
    </row>
    <row r="59" spans="1:8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58369</v>
      </c>
      <c r="F59" s="22">
        <v>10709</v>
      </c>
      <c r="G59" s="22">
        <v>0</v>
      </c>
      <c r="H59" s="22">
        <v>69078</v>
      </c>
    </row>
    <row r="60" spans="1:8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60348</v>
      </c>
      <c r="F60" s="22">
        <v>34096</v>
      </c>
      <c r="G60" s="22">
        <v>116070</v>
      </c>
      <c r="H60" s="22">
        <v>210514</v>
      </c>
    </row>
    <row r="61" spans="1:8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174090</v>
      </c>
      <c r="F61" s="22">
        <v>41424</v>
      </c>
      <c r="G61" s="22">
        <v>24040</v>
      </c>
      <c r="H61" s="22">
        <v>239554</v>
      </c>
    </row>
    <row r="62" spans="1:8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87684</v>
      </c>
      <c r="F62" s="22">
        <v>35432</v>
      </c>
      <c r="G62" s="22">
        <v>44120</v>
      </c>
      <c r="H62" s="22">
        <v>167236</v>
      </c>
    </row>
    <row r="63" spans="1:8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134248</v>
      </c>
      <c r="F63" s="22">
        <v>61393</v>
      </c>
      <c r="G63" s="22">
        <v>129232</v>
      </c>
      <c r="H63" s="22">
        <v>324873</v>
      </c>
    </row>
    <row r="64" spans="1:8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18362</v>
      </c>
      <c r="F64" s="22">
        <v>22918</v>
      </c>
      <c r="G64" s="22">
        <v>16860</v>
      </c>
      <c r="H64" s="22">
        <v>58140</v>
      </c>
    </row>
    <row r="65" spans="1:8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25820</v>
      </c>
      <c r="F65" s="22">
        <v>23241</v>
      </c>
      <c r="G65" s="22">
        <v>2941</v>
      </c>
      <c r="H65" s="22">
        <v>52002</v>
      </c>
    </row>
    <row r="66" spans="1:8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31710</v>
      </c>
      <c r="F66" s="22">
        <v>25895</v>
      </c>
      <c r="G66" s="22">
        <v>19996</v>
      </c>
      <c r="H66" s="22">
        <v>77601</v>
      </c>
    </row>
    <row r="67" spans="1:8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48464</v>
      </c>
      <c r="F67" s="22">
        <v>27683</v>
      </c>
      <c r="G67" s="22">
        <v>82897</v>
      </c>
      <c r="H67" s="22">
        <v>159044</v>
      </c>
    </row>
    <row r="68" spans="1:8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16275</v>
      </c>
      <c r="F68" s="22">
        <v>40468</v>
      </c>
      <c r="G68" s="22">
        <v>0</v>
      </c>
      <c r="H68" s="22">
        <v>56743</v>
      </c>
    </row>
    <row r="69" spans="1:8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33926</v>
      </c>
      <c r="G69" s="22">
        <v>43256</v>
      </c>
      <c r="H69" s="22">
        <v>77182</v>
      </c>
    </row>
    <row r="70" spans="1:8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84188</v>
      </c>
      <c r="F70" s="22">
        <v>28887</v>
      </c>
      <c r="G70" s="22">
        <v>58121</v>
      </c>
      <c r="H70" s="22">
        <v>171196</v>
      </c>
    </row>
    <row r="71" spans="1:8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94796</v>
      </c>
      <c r="F71" s="22">
        <v>6858</v>
      </c>
      <c r="G71" s="22">
        <v>3236</v>
      </c>
      <c r="H71" s="22">
        <v>104890</v>
      </c>
    </row>
    <row r="72" spans="1:8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77573</v>
      </c>
      <c r="F72" s="22">
        <v>33515</v>
      </c>
      <c r="G72" s="22">
        <v>40169</v>
      </c>
      <c r="H72" s="22">
        <v>151257</v>
      </c>
    </row>
    <row r="73" spans="1:8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39626</v>
      </c>
      <c r="F73" s="22">
        <v>34694</v>
      </c>
      <c r="G73" s="22">
        <v>0</v>
      </c>
      <c r="H73" s="22">
        <v>74320</v>
      </c>
    </row>
    <row r="74" spans="1:8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1521</v>
      </c>
      <c r="F74" s="22">
        <v>0</v>
      </c>
      <c r="G74" s="22">
        <v>2240</v>
      </c>
      <c r="H74" s="22">
        <v>3761</v>
      </c>
    </row>
    <row r="75" spans="1:8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60394</v>
      </c>
      <c r="F75" s="22">
        <v>31788</v>
      </c>
      <c r="G75" s="22">
        <v>40090</v>
      </c>
      <c r="H75" s="22">
        <v>132272</v>
      </c>
    </row>
    <row r="76" spans="1:8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10284</v>
      </c>
      <c r="F76" s="22">
        <v>30933</v>
      </c>
      <c r="G76" s="22">
        <v>82388</v>
      </c>
      <c r="H76" s="22">
        <v>123605</v>
      </c>
    </row>
    <row r="77" spans="1:8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32998</v>
      </c>
      <c r="F77" s="22">
        <v>34220</v>
      </c>
      <c r="G77" s="22">
        <v>24806</v>
      </c>
      <c r="H77" s="22">
        <v>92024</v>
      </c>
    </row>
    <row r="78" spans="1:8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94513</v>
      </c>
      <c r="F78" s="22">
        <v>269467</v>
      </c>
      <c r="G78" s="22">
        <v>360625</v>
      </c>
      <c r="H78" s="22">
        <v>724605</v>
      </c>
    </row>
    <row r="79" spans="1:8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69823</v>
      </c>
      <c r="F79" s="22">
        <v>41553</v>
      </c>
      <c r="G79" s="22">
        <v>0</v>
      </c>
      <c r="H79" s="22">
        <v>111376</v>
      </c>
    </row>
    <row r="80" spans="1:8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71599</v>
      </c>
      <c r="F80" s="22">
        <v>39928</v>
      </c>
      <c r="G80" s="22">
        <v>124043</v>
      </c>
      <c r="H80" s="22">
        <v>235570</v>
      </c>
    </row>
    <row r="81" spans="1:8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42955</v>
      </c>
      <c r="F81" s="22">
        <v>14800</v>
      </c>
      <c r="G81" s="22">
        <v>24271</v>
      </c>
      <c r="H81" s="22">
        <v>82026</v>
      </c>
    </row>
    <row r="82" spans="1:8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121853</v>
      </c>
      <c r="F82" s="22">
        <v>31087</v>
      </c>
      <c r="G82" s="22">
        <v>75817</v>
      </c>
      <c r="H82" s="22">
        <v>228757</v>
      </c>
    </row>
    <row r="83" spans="1:8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61400</v>
      </c>
      <c r="F83" s="22">
        <v>38867</v>
      </c>
      <c r="G83" s="22">
        <v>24004</v>
      </c>
      <c r="H83" s="22">
        <v>124271</v>
      </c>
    </row>
    <row r="84" spans="1:8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80453</v>
      </c>
      <c r="F84" s="22">
        <v>34299</v>
      </c>
      <c r="G84" s="22">
        <v>101483</v>
      </c>
      <c r="H84" s="22">
        <v>216235</v>
      </c>
    </row>
    <row r="85" spans="1:8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42308</v>
      </c>
      <c r="F85" s="22">
        <v>42626</v>
      </c>
      <c r="G85" s="22">
        <v>30199</v>
      </c>
      <c r="H85" s="22">
        <v>115133</v>
      </c>
    </row>
    <row r="86" spans="1:8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50499</v>
      </c>
      <c r="F86" s="22">
        <v>38304</v>
      </c>
      <c r="G86" s="22">
        <v>1</v>
      </c>
      <c r="H86" s="22">
        <v>88804</v>
      </c>
    </row>
    <row r="87" spans="1:8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106416</v>
      </c>
      <c r="F87" s="22">
        <v>35115</v>
      </c>
      <c r="G87" s="22">
        <v>118790</v>
      </c>
      <c r="H87" s="22">
        <v>260321</v>
      </c>
    </row>
    <row r="88" spans="1:8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140520</v>
      </c>
      <c r="F88" s="22">
        <v>36735</v>
      </c>
      <c r="G88" s="22">
        <v>33546</v>
      </c>
      <c r="H88" s="22">
        <v>210801</v>
      </c>
    </row>
    <row r="89" spans="1:8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58671</v>
      </c>
      <c r="F89" s="22">
        <v>39712</v>
      </c>
      <c r="G89" s="22">
        <v>0</v>
      </c>
      <c r="H89" s="22">
        <v>98383</v>
      </c>
    </row>
    <row r="90" spans="1:8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74205</v>
      </c>
      <c r="F90" s="22">
        <v>12370</v>
      </c>
      <c r="G90" s="22">
        <v>51785</v>
      </c>
      <c r="H90" s="22">
        <v>138360</v>
      </c>
    </row>
    <row r="91" spans="1:8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109468</v>
      </c>
      <c r="F91" s="22">
        <v>13997</v>
      </c>
      <c r="G91" s="22">
        <v>1</v>
      </c>
      <c r="H91" s="22">
        <v>123466</v>
      </c>
    </row>
    <row r="92" spans="1:8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3498</v>
      </c>
      <c r="F92" s="22">
        <v>35078</v>
      </c>
      <c r="G92" s="22">
        <v>26615</v>
      </c>
      <c r="H92" s="22">
        <v>65191</v>
      </c>
    </row>
    <row r="93" spans="1:8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43999</v>
      </c>
      <c r="F93" s="22">
        <v>27534</v>
      </c>
      <c r="G93" s="22">
        <v>17721</v>
      </c>
      <c r="H93" s="22">
        <v>89254</v>
      </c>
    </row>
    <row r="94" spans="1:8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83791</v>
      </c>
      <c r="F94" s="22">
        <v>31041</v>
      </c>
      <c r="G94" s="22">
        <v>38066</v>
      </c>
      <c r="H94" s="22">
        <v>152898</v>
      </c>
    </row>
    <row r="95" spans="1:8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575</v>
      </c>
      <c r="F95" s="22">
        <v>23940</v>
      </c>
      <c r="G95" s="22">
        <v>0</v>
      </c>
      <c r="H95" s="22">
        <v>24515</v>
      </c>
    </row>
    <row r="96" spans="1:8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6000</v>
      </c>
      <c r="F96" s="22">
        <v>22353</v>
      </c>
      <c r="G96" s="22">
        <v>0</v>
      </c>
      <c r="H96" s="22">
        <v>28353</v>
      </c>
    </row>
    <row r="97" spans="1:8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0</v>
      </c>
      <c r="F97" s="22">
        <v>45900</v>
      </c>
      <c r="G97" s="22">
        <v>32269</v>
      </c>
      <c r="H97" s="22">
        <v>78169</v>
      </c>
    </row>
    <row r="98" spans="1:8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3694</v>
      </c>
      <c r="F98" s="22">
        <v>15710</v>
      </c>
      <c r="G98" s="22">
        <v>0</v>
      </c>
      <c r="H98" s="22">
        <v>19404</v>
      </c>
    </row>
    <row r="99" spans="1:8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30257</v>
      </c>
      <c r="F99" s="22">
        <v>84128</v>
      </c>
      <c r="G99" s="22">
        <v>0</v>
      </c>
      <c r="H99" s="22">
        <v>114385</v>
      </c>
    </row>
    <row r="100" spans="1:8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3237</v>
      </c>
      <c r="F100" s="22">
        <v>22463</v>
      </c>
      <c r="G100" s="22">
        <v>0</v>
      </c>
      <c r="H100" s="22">
        <v>25700</v>
      </c>
    </row>
    <row r="101" spans="1:8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19539</v>
      </c>
      <c r="F101" s="22">
        <v>38752</v>
      </c>
      <c r="G101" s="22">
        <v>0</v>
      </c>
      <c r="H101" s="22">
        <v>58291</v>
      </c>
    </row>
    <row r="102" spans="1:8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2542</v>
      </c>
      <c r="F102" s="22">
        <v>27496</v>
      </c>
      <c r="G102" s="22">
        <v>0</v>
      </c>
      <c r="H102" s="22">
        <v>30038</v>
      </c>
    </row>
    <row r="103" spans="1:8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2212</v>
      </c>
      <c r="G103" s="22">
        <v>0</v>
      </c>
      <c r="H103" s="22">
        <v>2212</v>
      </c>
    </row>
    <row r="104" spans="1:8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1730</v>
      </c>
      <c r="F104" s="22">
        <v>11740</v>
      </c>
      <c r="G104" s="22">
        <v>0</v>
      </c>
      <c r="H104" s="22">
        <v>13470</v>
      </c>
    </row>
    <row r="105" spans="1:8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9838</v>
      </c>
      <c r="F105" s="22">
        <v>16003</v>
      </c>
      <c r="G105" s="22">
        <v>30917</v>
      </c>
      <c r="H105" s="22">
        <v>56758</v>
      </c>
    </row>
    <row r="106" spans="1:8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73046</v>
      </c>
      <c r="F106" s="22">
        <v>33770</v>
      </c>
      <c r="G106" s="22">
        <v>403249</v>
      </c>
      <c r="H106" s="22">
        <v>510065</v>
      </c>
    </row>
    <row r="107" spans="1:8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1744</v>
      </c>
      <c r="F107" s="22">
        <v>27747</v>
      </c>
      <c r="G107" s="22">
        <v>29487</v>
      </c>
      <c r="H107" s="22">
        <v>58978</v>
      </c>
    </row>
    <row r="108" spans="1:8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5588</v>
      </c>
      <c r="F108" s="22">
        <v>7842</v>
      </c>
      <c r="G108" s="22">
        <v>0</v>
      </c>
      <c r="H108" s="22">
        <v>13430</v>
      </c>
    </row>
    <row r="109" spans="1:8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514</v>
      </c>
      <c r="F109" s="22">
        <v>15215</v>
      </c>
      <c r="G109" s="22">
        <v>0</v>
      </c>
      <c r="H109" s="22">
        <v>15729</v>
      </c>
    </row>
    <row r="110" spans="1:8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6975</v>
      </c>
      <c r="F110" s="22">
        <v>30270</v>
      </c>
      <c r="G110" s="22">
        <v>110669</v>
      </c>
      <c r="H110" s="22">
        <v>147914</v>
      </c>
    </row>
    <row r="111" spans="1:8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61834</v>
      </c>
      <c r="F111" s="22">
        <v>42509</v>
      </c>
      <c r="G111" s="22">
        <v>71163</v>
      </c>
      <c r="H111" s="22">
        <v>175506</v>
      </c>
    </row>
    <row r="112" spans="1:8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14401</v>
      </c>
      <c r="F112" s="22">
        <v>27553</v>
      </c>
      <c r="G112" s="22">
        <v>0</v>
      </c>
      <c r="H112" s="22">
        <v>41954</v>
      </c>
    </row>
    <row r="113" spans="1:8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65454</v>
      </c>
      <c r="F113" s="22">
        <v>46027</v>
      </c>
      <c r="G113" s="22">
        <v>28953</v>
      </c>
      <c r="H113" s="22">
        <v>140434</v>
      </c>
    </row>
    <row r="114" spans="1:8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912</v>
      </c>
      <c r="F114" s="22">
        <v>21804</v>
      </c>
      <c r="G114" s="22">
        <v>0</v>
      </c>
      <c r="H114" s="22">
        <v>22716</v>
      </c>
    </row>
    <row r="115" spans="1:8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6948</v>
      </c>
      <c r="F115" s="22">
        <v>25907</v>
      </c>
      <c r="G115" s="22">
        <v>43249</v>
      </c>
      <c r="H115" s="22">
        <v>76104</v>
      </c>
    </row>
    <row r="116" spans="1:8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2327</v>
      </c>
      <c r="F116" s="22">
        <v>14206</v>
      </c>
      <c r="G116" s="22">
        <v>0</v>
      </c>
      <c r="H116" s="22">
        <v>16533</v>
      </c>
    </row>
    <row r="117" spans="1:8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72953</v>
      </c>
      <c r="F117" s="22">
        <v>34453</v>
      </c>
      <c r="G117" s="22">
        <v>0</v>
      </c>
      <c r="H117" s="22">
        <v>107406</v>
      </c>
    </row>
    <row r="118" spans="1:8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20689</v>
      </c>
      <c r="F118" s="22">
        <v>24185</v>
      </c>
      <c r="G118" s="22">
        <v>94522</v>
      </c>
      <c r="H118" s="22">
        <v>139396</v>
      </c>
    </row>
    <row r="119" spans="1:8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7236</v>
      </c>
      <c r="F119" s="22">
        <v>29620</v>
      </c>
      <c r="G119" s="22">
        <v>0</v>
      </c>
      <c r="H119" s="22">
        <v>36856</v>
      </c>
    </row>
    <row r="120" spans="1:8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99606</v>
      </c>
      <c r="F120" s="22">
        <v>39881</v>
      </c>
      <c r="G120" s="22">
        <v>81949</v>
      </c>
      <c r="H120" s="22">
        <v>221436</v>
      </c>
    </row>
    <row r="121" spans="1:8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9614</v>
      </c>
      <c r="F121" s="22">
        <v>34373</v>
      </c>
      <c r="G121" s="22">
        <v>34997</v>
      </c>
      <c r="H121" s="22">
        <v>78984</v>
      </c>
    </row>
    <row r="122" spans="1:8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51625</v>
      </c>
      <c r="F122" s="22">
        <v>28986</v>
      </c>
      <c r="G122" s="22">
        <v>0</v>
      </c>
      <c r="H122" s="22">
        <v>80611</v>
      </c>
    </row>
    <row r="123" spans="1:8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14080</v>
      </c>
      <c r="F123" s="22">
        <v>33430</v>
      </c>
      <c r="G123" s="22">
        <v>0</v>
      </c>
      <c r="H123" s="22">
        <v>47510</v>
      </c>
    </row>
    <row r="124" spans="1:8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2848</v>
      </c>
      <c r="F124" s="22">
        <v>7490</v>
      </c>
      <c r="G124" s="22">
        <v>0</v>
      </c>
      <c r="H124" s="22">
        <v>10338</v>
      </c>
    </row>
    <row r="125" spans="1:8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8890</v>
      </c>
      <c r="F125" s="22">
        <v>24968</v>
      </c>
      <c r="G125" s="22">
        <v>0</v>
      </c>
      <c r="H125" s="22">
        <v>33858</v>
      </c>
    </row>
    <row r="126" spans="1:8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3054</v>
      </c>
      <c r="F126" s="22">
        <v>25855</v>
      </c>
      <c r="G126" s="22">
        <v>0</v>
      </c>
      <c r="H126" s="22">
        <v>28909</v>
      </c>
    </row>
    <row r="127" spans="1:8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42108</v>
      </c>
      <c r="F127" s="22">
        <v>29175</v>
      </c>
      <c r="G127" s="22">
        <v>99132</v>
      </c>
      <c r="H127" s="22">
        <v>170415</v>
      </c>
    </row>
    <row r="128" spans="1:8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9522</v>
      </c>
      <c r="F128" s="22">
        <v>41886</v>
      </c>
      <c r="G128" s="22">
        <v>49920</v>
      </c>
      <c r="H128" s="22">
        <v>101328</v>
      </c>
    </row>
    <row r="129" spans="1:8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8670</v>
      </c>
      <c r="F129" s="22">
        <v>48214</v>
      </c>
      <c r="G129" s="22">
        <v>47225</v>
      </c>
      <c r="H129" s="22">
        <v>104109</v>
      </c>
    </row>
    <row r="130" spans="1:8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12250</v>
      </c>
      <c r="F130" s="22">
        <v>33107</v>
      </c>
      <c r="G130" s="22">
        <v>14680</v>
      </c>
      <c r="H130" s="22">
        <v>60037</v>
      </c>
    </row>
    <row r="131" spans="1:8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4294</v>
      </c>
      <c r="F131" s="22">
        <v>26441</v>
      </c>
      <c r="G131" s="22">
        <v>0</v>
      </c>
      <c r="H131" s="22">
        <v>30735</v>
      </c>
    </row>
    <row r="132" spans="1:8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1624</v>
      </c>
      <c r="F132" s="22">
        <v>14167</v>
      </c>
      <c r="G132" s="22">
        <v>0</v>
      </c>
      <c r="H132" s="22">
        <v>15791</v>
      </c>
    </row>
    <row r="133" spans="1:8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10287</v>
      </c>
      <c r="G133" s="22">
        <v>40803</v>
      </c>
      <c r="H133" s="22">
        <v>51090</v>
      </c>
    </row>
    <row r="134" spans="1:8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56392</v>
      </c>
      <c r="F134" s="22">
        <v>39890</v>
      </c>
      <c r="G134" s="22">
        <v>25578</v>
      </c>
      <c r="H134" s="22">
        <v>121860</v>
      </c>
    </row>
    <row r="135" spans="1:8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14935</v>
      </c>
      <c r="F135" s="22">
        <v>42340</v>
      </c>
      <c r="G135" s="22">
        <v>0</v>
      </c>
      <c r="H135" s="22">
        <v>57275</v>
      </c>
    </row>
    <row r="136" spans="1:8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33943</v>
      </c>
      <c r="F136" s="22">
        <v>38573</v>
      </c>
      <c r="G136" s="22">
        <v>91924</v>
      </c>
      <c r="H136" s="22">
        <v>164440</v>
      </c>
    </row>
    <row r="137" spans="1:8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1163</v>
      </c>
      <c r="F137" s="22">
        <v>27944</v>
      </c>
      <c r="G137" s="22">
        <v>0</v>
      </c>
      <c r="H137" s="22">
        <v>29107</v>
      </c>
    </row>
    <row r="138" spans="1:8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0</v>
      </c>
      <c r="F138" s="22">
        <v>27781</v>
      </c>
      <c r="G138" s="22">
        <v>22896</v>
      </c>
      <c r="H138" s="22">
        <v>50677</v>
      </c>
    </row>
    <row r="139" spans="1:8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4788</v>
      </c>
      <c r="F139" s="22">
        <v>13549</v>
      </c>
      <c r="G139" s="22">
        <v>5454</v>
      </c>
      <c r="H139" s="22">
        <v>23791</v>
      </c>
    </row>
    <row r="140" spans="1:8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8919</v>
      </c>
      <c r="F140" s="22">
        <v>27963</v>
      </c>
      <c r="G140" s="22">
        <v>0</v>
      </c>
      <c r="H140" s="22">
        <v>36882</v>
      </c>
    </row>
    <row r="141" spans="1:8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1693</v>
      </c>
      <c r="F141" s="22">
        <v>4056</v>
      </c>
      <c r="G141" s="22">
        <v>754</v>
      </c>
      <c r="H141" s="22">
        <v>6503</v>
      </c>
    </row>
    <row r="142" spans="1:8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2100</v>
      </c>
      <c r="F142" s="22">
        <v>0</v>
      </c>
      <c r="G142" s="22">
        <v>48987</v>
      </c>
      <c r="H142" s="22">
        <v>51087</v>
      </c>
    </row>
    <row r="143" spans="1:8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3115</v>
      </c>
      <c r="F143" s="22">
        <v>15798</v>
      </c>
      <c r="G143" s="22">
        <v>0</v>
      </c>
      <c r="H143" s="22">
        <v>18913</v>
      </c>
    </row>
    <row r="144" spans="1:8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788</v>
      </c>
      <c r="F144" s="22">
        <v>14079</v>
      </c>
      <c r="G144" s="22">
        <v>0</v>
      </c>
      <c r="H144" s="22">
        <v>14867</v>
      </c>
    </row>
    <row r="145" spans="1:8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627</v>
      </c>
      <c r="F145" s="22">
        <v>26284</v>
      </c>
      <c r="G145" s="22">
        <v>11951</v>
      </c>
      <c r="H145" s="22">
        <v>38862</v>
      </c>
    </row>
    <row r="146" spans="1:8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58543</v>
      </c>
      <c r="F146" s="22">
        <v>55542</v>
      </c>
      <c r="G146" s="22">
        <v>61282</v>
      </c>
      <c r="H146" s="22">
        <v>175367</v>
      </c>
    </row>
    <row r="147" spans="1:8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1478</v>
      </c>
      <c r="F147" s="22">
        <v>7231</v>
      </c>
      <c r="G147" s="22">
        <v>0</v>
      </c>
      <c r="H147" s="22">
        <v>8709</v>
      </c>
    </row>
    <row r="148" spans="1:8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7345</v>
      </c>
      <c r="F148" s="22">
        <v>26158</v>
      </c>
      <c r="G148" s="22">
        <v>54541</v>
      </c>
      <c r="H148" s="22">
        <v>88044</v>
      </c>
    </row>
    <row r="149" spans="1:8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7036</v>
      </c>
      <c r="F149" s="22">
        <v>23962</v>
      </c>
      <c r="G149" s="22">
        <v>0</v>
      </c>
      <c r="H149" s="22">
        <v>30998</v>
      </c>
    </row>
    <row r="150" spans="1:8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25302</v>
      </c>
      <c r="F150" s="22">
        <v>41696</v>
      </c>
      <c r="G150" s="22">
        <v>21195</v>
      </c>
      <c r="H150" s="22">
        <v>88193</v>
      </c>
    </row>
    <row r="151" spans="1:8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47406</v>
      </c>
      <c r="F151" s="22">
        <v>63419</v>
      </c>
      <c r="G151" s="22">
        <v>0</v>
      </c>
      <c r="H151" s="22">
        <v>110825</v>
      </c>
    </row>
    <row r="152" spans="1:8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28234</v>
      </c>
      <c r="F152" s="22">
        <v>16189</v>
      </c>
      <c r="G152" s="22">
        <v>0</v>
      </c>
      <c r="H152" s="22">
        <v>44423</v>
      </c>
    </row>
    <row r="153" spans="1:8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434</v>
      </c>
      <c r="F153" s="22">
        <v>19674</v>
      </c>
      <c r="G153" s="22">
        <v>0</v>
      </c>
      <c r="H153" s="22">
        <v>20108</v>
      </c>
    </row>
    <row r="154" spans="1:8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22818</v>
      </c>
      <c r="F154" s="22">
        <v>36528</v>
      </c>
      <c r="G154" s="22">
        <v>0</v>
      </c>
      <c r="H154" s="22">
        <v>59346</v>
      </c>
    </row>
    <row r="155" spans="1:8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1225</v>
      </c>
      <c r="F155" s="22">
        <v>7640</v>
      </c>
      <c r="G155" s="22">
        <v>0</v>
      </c>
      <c r="H155" s="22">
        <v>8865</v>
      </c>
    </row>
    <row r="156" spans="1:8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2631</v>
      </c>
      <c r="F156" s="22">
        <v>27859</v>
      </c>
      <c r="G156" s="22">
        <v>11087</v>
      </c>
      <c r="H156" s="22">
        <v>41577</v>
      </c>
    </row>
    <row r="157" spans="1:8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22207</v>
      </c>
      <c r="F157" s="22">
        <v>38511</v>
      </c>
      <c r="G157" s="22">
        <v>19446</v>
      </c>
      <c r="H157" s="22">
        <v>80164</v>
      </c>
    </row>
    <row r="158" spans="1:8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13109</v>
      </c>
      <c r="F158" s="22">
        <v>33932</v>
      </c>
      <c r="G158" s="22">
        <v>0</v>
      </c>
      <c r="H158" s="22">
        <v>47041</v>
      </c>
    </row>
    <row r="159" spans="1:8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4956</v>
      </c>
      <c r="F159" s="22">
        <v>15276</v>
      </c>
      <c r="G159" s="22">
        <v>10634</v>
      </c>
      <c r="H159" s="22">
        <v>30866</v>
      </c>
    </row>
    <row r="160" spans="1:8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2193</v>
      </c>
      <c r="F160" s="22">
        <v>4917</v>
      </c>
      <c r="G160" s="22">
        <v>0</v>
      </c>
      <c r="H160" s="22">
        <v>7110</v>
      </c>
    </row>
    <row r="161" spans="1:8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5263</v>
      </c>
      <c r="F161" s="22">
        <v>41445</v>
      </c>
      <c r="G161" s="22">
        <v>0</v>
      </c>
      <c r="H161" s="22">
        <v>46708</v>
      </c>
    </row>
    <row r="162" spans="1:8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17132</v>
      </c>
      <c r="F162" s="22">
        <v>32477</v>
      </c>
      <c r="G162" s="22">
        <v>92549</v>
      </c>
      <c r="H162" s="22">
        <v>142158</v>
      </c>
    </row>
    <row r="163" spans="1:8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83876</v>
      </c>
      <c r="F163" s="22">
        <v>33129</v>
      </c>
      <c r="G163" s="22">
        <v>12132</v>
      </c>
      <c r="H163" s="22">
        <v>129137</v>
      </c>
    </row>
    <row r="164" spans="1:8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24523</v>
      </c>
      <c r="F164" s="22">
        <v>30836</v>
      </c>
      <c r="G164" s="22">
        <v>0</v>
      </c>
      <c r="H164" s="22">
        <v>55359</v>
      </c>
    </row>
    <row r="165" spans="1:8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11754</v>
      </c>
      <c r="F165" s="22">
        <v>29232</v>
      </c>
      <c r="G165" s="22">
        <v>0</v>
      </c>
      <c r="H165" s="22">
        <v>40986</v>
      </c>
    </row>
    <row r="166" spans="1:8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1291</v>
      </c>
      <c r="F166" s="22">
        <v>28628</v>
      </c>
      <c r="G166" s="22">
        <v>0</v>
      </c>
      <c r="H166" s="22">
        <v>29919</v>
      </c>
    </row>
    <row r="167" spans="1:8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16606</v>
      </c>
      <c r="F167" s="22">
        <v>31557</v>
      </c>
      <c r="G167" s="22">
        <v>15005</v>
      </c>
      <c r="H167" s="22">
        <v>63168</v>
      </c>
    </row>
    <row r="168" spans="1:8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1415</v>
      </c>
      <c r="F168" s="22">
        <v>6815</v>
      </c>
      <c r="G168" s="22">
        <v>649</v>
      </c>
      <c r="H168" s="22">
        <v>8879</v>
      </c>
    </row>
    <row r="169" spans="1:8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12269</v>
      </c>
      <c r="F169" s="22">
        <v>23851</v>
      </c>
      <c r="G169" s="22">
        <v>0</v>
      </c>
      <c r="H169" s="22">
        <v>36120</v>
      </c>
    </row>
    <row r="170" spans="1:8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2651</v>
      </c>
      <c r="F170" s="22">
        <v>17291</v>
      </c>
      <c r="G170" s="22">
        <v>0</v>
      </c>
      <c r="H170" s="22">
        <v>19942</v>
      </c>
    </row>
    <row r="171" spans="1:8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70466</v>
      </c>
      <c r="F171" s="22">
        <v>28533</v>
      </c>
      <c r="G171" s="22">
        <v>22868</v>
      </c>
      <c r="H171" s="22">
        <v>121867</v>
      </c>
    </row>
    <row r="172" spans="1:8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15880</v>
      </c>
      <c r="G172" s="22">
        <v>0</v>
      </c>
      <c r="H172" s="22">
        <v>15880</v>
      </c>
    </row>
    <row r="173" spans="1:8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10461</v>
      </c>
      <c r="F173" s="22">
        <v>31373</v>
      </c>
      <c r="G173" s="22">
        <v>0</v>
      </c>
      <c r="H173" s="22">
        <v>41834</v>
      </c>
    </row>
    <row r="174" spans="1:8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77661</v>
      </c>
      <c r="F174" s="22">
        <v>38933</v>
      </c>
      <c r="G174" s="22">
        <v>0</v>
      </c>
      <c r="H174" s="22">
        <v>116594</v>
      </c>
    </row>
    <row r="175" spans="1:8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38485</v>
      </c>
      <c r="F175" s="22">
        <v>56247</v>
      </c>
      <c r="G175" s="22">
        <v>35206</v>
      </c>
      <c r="H175" s="22">
        <v>129938</v>
      </c>
    </row>
    <row r="176" spans="1:8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3508</v>
      </c>
      <c r="F176" s="22">
        <v>29208</v>
      </c>
      <c r="G176" s="22">
        <v>0</v>
      </c>
      <c r="H176" s="22">
        <v>32716</v>
      </c>
    </row>
    <row r="177" spans="1:8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38021</v>
      </c>
      <c r="F177" s="22">
        <v>2886</v>
      </c>
      <c r="G177" s="22">
        <v>5358</v>
      </c>
      <c r="H177" s="22">
        <v>46265</v>
      </c>
    </row>
    <row r="178" spans="1:8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47719</v>
      </c>
      <c r="F178" s="22">
        <v>33721</v>
      </c>
      <c r="G178" s="22">
        <v>60372</v>
      </c>
      <c r="H178" s="22">
        <v>141812</v>
      </c>
    </row>
    <row r="179" spans="1:8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9059</v>
      </c>
      <c r="F179" s="22">
        <v>41766</v>
      </c>
      <c r="G179" s="22">
        <v>0</v>
      </c>
      <c r="H179" s="22">
        <v>50825</v>
      </c>
    </row>
    <row r="180" spans="1:8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2146</v>
      </c>
      <c r="F180" s="22">
        <v>0</v>
      </c>
      <c r="G180" s="22">
        <v>0</v>
      </c>
      <c r="H180" s="22">
        <v>2146</v>
      </c>
    </row>
    <row r="181" spans="1:8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0</v>
      </c>
      <c r="F181" s="22">
        <v>22505</v>
      </c>
      <c r="G181" s="22">
        <v>18204</v>
      </c>
      <c r="H181" s="22">
        <v>40709</v>
      </c>
    </row>
    <row r="182" spans="1:8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39120</v>
      </c>
      <c r="F182" s="22">
        <v>12816</v>
      </c>
      <c r="G182" s="22">
        <v>0</v>
      </c>
      <c r="H182" s="22">
        <v>51936</v>
      </c>
    </row>
    <row r="183" spans="1:8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1329</v>
      </c>
      <c r="F183" s="22">
        <v>2805</v>
      </c>
      <c r="G183" s="22">
        <v>5022</v>
      </c>
      <c r="H183" s="22">
        <v>9156</v>
      </c>
    </row>
    <row r="184" spans="1:8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1646</v>
      </c>
      <c r="F184" s="22">
        <v>17963</v>
      </c>
      <c r="G184" s="22">
        <v>0</v>
      </c>
      <c r="H184" s="22">
        <v>19609</v>
      </c>
    </row>
    <row r="185" spans="1:8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86565</v>
      </c>
      <c r="F185" s="22">
        <v>37776</v>
      </c>
      <c r="G185" s="22">
        <v>43819</v>
      </c>
      <c r="H185" s="22">
        <v>168160</v>
      </c>
    </row>
    <row r="186" spans="1:8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15598</v>
      </c>
      <c r="F186" s="22">
        <v>29486</v>
      </c>
      <c r="G186" s="22">
        <v>0</v>
      </c>
      <c r="H186" s="22">
        <v>45084</v>
      </c>
    </row>
    <row r="187" spans="1:8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3199</v>
      </c>
      <c r="F187" s="22">
        <v>6190</v>
      </c>
      <c r="G187" s="22">
        <v>0</v>
      </c>
      <c r="H187" s="22">
        <v>9389</v>
      </c>
    </row>
    <row r="188" spans="1:8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28800</v>
      </c>
      <c r="F188" s="22">
        <v>19485</v>
      </c>
      <c r="G188" s="22">
        <v>0</v>
      </c>
      <c r="H188" s="22">
        <v>48285</v>
      </c>
    </row>
    <row r="189" spans="1:8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7664</v>
      </c>
      <c r="F189" s="22">
        <v>34819</v>
      </c>
      <c r="G189" s="22">
        <v>0</v>
      </c>
      <c r="H189" s="22">
        <v>42483</v>
      </c>
    </row>
    <row r="190" spans="1:8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22885</v>
      </c>
      <c r="G190" s="22">
        <v>23025</v>
      </c>
      <c r="H190" s="22">
        <v>45910</v>
      </c>
    </row>
    <row r="191" spans="1:8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52602</v>
      </c>
      <c r="F191" s="22">
        <v>35350</v>
      </c>
      <c r="G191" s="22">
        <v>67874</v>
      </c>
      <c r="H191" s="22">
        <v>155826</v>
      </c>
    </row>
    <row r="192" spans="1:8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41938</v>
      </c>
      <c r="F192" s="22">
        <v>43644</v>
      </c>
      <c r="G192" s="22">
        <v>0</v>
      </c>
      <c r="H192" s="22">
        <v>85582</v>
      </c>
    </row>
    <row r="193" spans="1:8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14985</v>
      </c>
      <c r="G193" s="22">
        <v>0</v>
      </c>
      <c r="H193" s="22">
        <v>14985</v>
      </c>
    </row>
    <row r="194" spans="1:8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17975</v>
      </c>
      <c r="F194" s="22">
        <v>10575</v>
      </c>
      <c r="G194" s="22">
        <v>0</v>
      </c>
      <c r="H194" s="22">
        <v>28550</v>
      </c>
    </row>
    <row r="195" spans="1:8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1093</v>
      </c>
      <c r="F195" s="22">
        <v>4454</v>
      </c>
      <c r="G195" s="22">
        <v>1862</v>
      </c>
      <c r="H195" s="22">
        <v>7409</v>
      </c>
    </row>
    <row r="196" spans="1:8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747</v>
      </c>
      <c r="F196" s="22">
        <v>6168</v>
      </c>
      <c r="G196" s="22">
        <v>480</v>
      </c>
      <c r="H196" s="22">
        <v>7395</v>
      </c>
    </row>
    <row r="197" spans="1:8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6929</v>
      </c>
      <c r="G197" s="22">
        <v>0</v>
      </c>
      <c r="H197" s="22">
        <v>6929</v>
      </c>
    </row>
    <row r="198" spans="1:8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5758</v>
      </c>
      <c r="F198" s="22">
        <v>17848</v>
      </c>
      <c r="G198" s="22">
        <v>0</v>
      </c>
      <c r="H198" s="22">
        <v>23606</v>
      </c>
    </row>
    <row r="199" spans="1:8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153</v>
      </c>
      <c r="F199" s="22">
        <v>5936</v>
      </c>
      <c r="G199" s="22">
        <v>0</v>
      </c>
      <c r="H199" s="22">
        <v>6089</v>
      </c>
    </row>
    <row r="200" spans="1:8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9390</v>
      </c>
      <c r="G200" s="22">
        <v>0</v>
      </c>
      <c r="H200" s="22">
        <v>9390</v>
      </c>
    </row>
    <row r="201" spans="1:8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62</v>
      </c>
      <c r="F201" s="22">
        <v>10467</v>
      </c>
      <c r="G201" s="22">
        <v>0</v>
      </c>
      <c r="H201" s="22">
        <v>10529</v>
      </c>
    </row>
    <row r="202" spans="1:8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3574</v>
      </c>
      <c r="G202" s="22">
        <v>0</v>
      </c>
      <c r="H202" s="22">
        <v>3574</v>
      </c>
    </row>
    <row r="203" spans="1:8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1396</v>
      </c>
      <c r="F203" s="22">
        <v>6955</v>
      </c>
      <c r="G203" s="22">
        <v>0</v>
      </c>
      <c r="H203" s="22">
        <v>8351</v>
      </c>
    </row>
    <row r="204" spans="1:8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11048</v>
      </c>
      <c r="G204" s="22">
        <v>0</v>
      </c>
      <c r="H204" s="22">
        <v>11048</v>
      </c>
    </row>
    <row r="205" spans="1:8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50409</v>
      </c>
      <c r="F205" s="22">
        <v>29692</v>
      </c>
      <c r="G205" s="22">
        <v>0</v>
      </c>
      <c r="H205" s="22">
        <v>80101</v>
      </c>
    </row>
    <row r="206" spans="1:8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11753</v>
      </c>
      <c r="G206" s="22">
        <v>0</v>
      </c>
      <c r="H206" s="22">
        <v>11753</v>
      </c>
    </row>
    <row r="207" spans="1:8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0</v>
      </c>
      <c r="F207" s="22">
        <v>6923</v>
      </c>
      <c r="G207" s="22">
        <v>0</v>
      </c>
      <c r="H207" s="22">
        <v>6923</v>
      </c>
    </row>
    <row r="208" spans="1:8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182</v>
      </c>
      <c r="F208" s="22">
        <v>8356</v>
      </c>
      <c r="G208" s="22">
        <v>0</v>
      </c>
      <c r="H208" s="22">
        <v>8538</v>
      </c>
    </row>
    <row r="209" spans="1:8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215</v>
      </c>
      <c r="F209" s="22">
        <v>2537</v>
      </c>
      <c r="G209" s="22">
        <v>4680</v>
      </c>
      <c r="H209" s="22">
        <v>7432</v>
      </c>
    </row>
    <row r="210" spans="1:8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1564</v>
      </c>
      <c r="F210" s="22">
        <v>8298</v>
      </c>
      <c r="G210" s="22">
        <v>0</v>
      </c>
      <c r="H210" s="22">
        <v>9862</v>
      </c>
    </row>
    <row r="211" spans="1:8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15960</v>
      </c>
      <c r="G211" s="22">
        <v>7044</v>
      </c>
      <c r="H211" s="22">
        <v>23004</v>
      </c>
    </row>
    <row r="212" spans="1:8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1940</v>
      </c>
      <c r="F212" s="22">
        <v>12208</v>
      </c>
      <c r="G212" s="22">
        <v>0</v>
      </c>
      <c r="H212" s="22">
        <v>14148</v>
      </c>
    </row>
    <row r="213" spans="1:8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160</v>
      </c>
      <c r="F213" s="22">
        <v>1908</v>
      </c>
      <c r="G213" s="22">
        <v>0</v>
      </c>
      <c r="H213" s="22">
        <v>2068</v>
      </c>
    </row>
    <row r="214" spans="1:8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1319</v>
      </c>
      <c r="F214" s="22">
        <v>466</v>
      </c>
      <c r="G214" s="22">
        <v>0</v>
      </c>
      <c r="H214" s="22">
        <v>1785</v>
      </c>
    </row>
    <row r="215" spans="1:8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272</v>
      </c>
      <c r="F215" s="22">
        <v>12338</v>
      </c>
      <c r="G215" s="22">
        <v>0</v>
      </c>
      <c r="H215" s="22">
        <v>12610</v>
      </c>
    </row>
    <row r="216" spans="1:8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689</v>
      </c>
      <c r="G216" s="22">
        <v>0</v>
      </c>
      <c r="H216" s="22">
        <v>689</v>
      </c>
    </row>
    <row r="217" spans="1:8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1926</v>
      </c>
      <c r="F217" s="22">
        <v>14782</v>
      </c>
      <c r="G217" s="22">
        <v>0</v>
      </c>
      <c r="H217" s="22">
        <v>16708</v>
      </c>
    </row>
    <row r="218" spans="1:8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252</v>
      </c>
      <c r="F218" s="22">
        <v>5185</v>
      </c>
      <c r="G218" s="22">
        <v>0</v>
      </c>
      <c r="H218" s="22">
        <v>5437</v>
      </c>
    </row>
    <row r="219" spans="1:8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2577</v>
      </c>
      <c r="F219" s="22">
        <v>23324</v>
      </c>
      <c r="G219" s="22">
        <v>24045</v>
      </c>
      <c r="H219" s="22">
        <v>49946</v>
      </c>
    </row>
    <row r="220" spans="1:8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1698</v>
      </c>
      <c r="G220" s="22">
        <v>0</v>
      </c>
      <c r="H220" s="22">
        <v>1698</v>
      </c>
    </row>
    <row r="221" spans="1:8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18000</v>
      </c>
      <c r="G221" s="22">
        <v>0</v>
      </c>
      <c r="H221" s="22">
        <v>18000</v>
      </c>
    </row>
    <row r="222" spans="1:8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844</v>
      </c>
      <c r="F222" s="22">
        <v>3047</v>
      </c>
      <c r="G222" s="22">
        <v>0</v>
      </c>
      <c r="H222" s="22">
        <v>3891</v>
      </c>
    </row>
    <row r="223" spans="1:8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8520</v>
      </c>
      <c r="F223" s="22">
        <v>0</v>
      </c>
      <c r="G223" s="22">
        <v>0</v>
      </c>
      <c r="H223" s="22">
        <v>8520</v>
      </c>
    </row>
    <row r="224" spans="1:8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6922</v>
      </c>
      <c r="F224" s="22">
        <v>6489</v>
      </c>
      <c r="G224" s="22">
        <v>0</v>
      </c>
      <c r="H224" s="22">
        <v>13411</v>
      </c>
    </row>
    <row r="225" spans="1:8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2288</v>
      </c>
      <c r="F225" s="22">
        <v>32424</v>
      </c>
      <c r="G225" s="22">
        <v>0</v>
      </c>
      <c r="H225" s="22">
        <v>34712</v>
      </c>
    </row>
    <row r="226" spans="1:8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1332</v>
      </c>
      <c r="F226" s="22">
        <v>9194</v>
      </c>
      <c r="G226" s="22">
        <v>0</v>
      </c>
      <c r="H226" s="22">
        <v>10526</v>
      </c>
    </row>
    <row r="227" spans="1:8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1467</v>
      </c>
      <c r="F227" s="22">
        <v>18595</v>
      </c>
      <c r="G227" s="22">
        <v>0</v>
      </c>
      <c r="H227" s="22">
        <v>20062</v>
      </c>
    </row>
    <row r="228" spans="1:8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150</v>
      </c>
      <c r="F228" s="22">
        <v>5069</v>
      </c>
      <c r="G228" s="22">
        <v>0</v>
      </c>
      <c r="H228" s="22">
        <v>5219</v>
      </c>
    </row>
    <row r="229" spans="1:8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4693</v>
      </c>
      <c r="G229" s="22">
        <v>0</v>
      </c>
      <c r="H229" s="22">
        <v>4693</v>
      </c>
    </row>
    <row r="230" spans="1:8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487</v>
      </c>
      <c r="F230" s="22">
        <v>9616</v>
      </c>
      <c r="G230" s="22">
        <v>0</v>
      </c>
      <c r="H230" s="22">
        <v>10103</v>
      </c>
    </row>
    <row r="231" spans="1:8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8831</v>
      </c>
      <c r="G231" s="22">
        <v>0</v>
      </c>
      <c r="H231" s="22">
        <v>8831</v>
      </c>
    </row>
    <row r="232" spans="1:8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29</v>
      </c>
      <c r="F232" s="22">
        <v>0</v>
      </c>
      <c r="G232" s="22">
        <v>0</v>
      </c>
      <c r="H232" s="22">
        <v>29</v>
      </c>
    </row>
    <row r="233" spans="1:8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3412</v>
      </c>
      <c r="F233" s="22">
        <v>4021</v>
      </c>
      <c r="G233" s="22">
        <v>0</v>
      </c>
      <c r="H233" s="22">
        <v>7433</v>
      </c>
    </row>
    <row r="234" spans="1:8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114</v>
      </c>
      <c r="F234" s="22">
        <v>13308</v>
      </c>
      <c r="G234" s="22">
        <v>0</v>
      </c>
      <c r="H234" s="22">
        <v>13422</v>
      </c>
    </row>
    <row r="235" spans="1:8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14344</v>
      </c>
      <c r="G235" s="22">
        <v>0</v>
      </c>
      <c r="H235" s="22">
        <v>14344</v>
      </c>
    </row>
    <row r="236" spans="1:8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</row>
    <row r="237" spans="1:8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7394</v>
      </c>
      <c r="G237" s="22">
        <v>0</v>
      </c>
      <c r="H237" s="22">
        <v>7394</v>
      </c>
    </row>
    <row r="238" spans="1:8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1738</v>
      </c>
      <c r="F238" s="22">
        <v>17763</v>
      </c>
      <c r="G238" s="22">
        <v>0</v>
      </c>
      <c r="H238" s="22">
        <v>19501</v>
      </c>
    </row>
    <row r="239" spans="1:8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1131</v>
      </c>
      <c r="F239" s="22">
        <v>9922</v>
      </c>
      <c r="G239" s="22">
        <v>0</v>
      </c>
      <c r="H239" s="22">
        <v>11053</v>
      </c>
    </row>
    <row r="240" spans="1:8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2398</v>
      </c>
      <c r="F240" s="22">
        <v>6498</v>
      </c>
      <c r="G240" s="22">
        <v>0</v>
      </c>
      <c r="H240" s="22">
        <v>8896</v>
      </c>
    </row>
    <row r="241" spans="1:8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</row>
    <row r="242" spans="1:8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297</v>
      </c>
      <c r="F242" s="22">
        <v>30060</v>
      </c>
      <c r="G242" s="22">
        <v>0</v>
      </c>
      <c r="H242" s="22">
        <v>30357</v>
      </c>
    </row>
    <row r="243" spans="1:8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2075</v>
      </c>
      <c r="F243" s="22">
        <v>15371</v>
      </c>
      <c r="G243" s="22">
        <v>0</v>
      </c>
      <c r="H243" s="22">
        <v>17446</v>
      </c>
    </row>
    <row r="244" spans="1:8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131</v>
      </c>
      <c r="F244" s="22">
        <v>7611</v>
      </c>
      <c r="G244" s="22">
        <v>0</v>
      </c>
      <c r="H244" s="22">
        <v>7742</v>
      </c>
    </row>
    <row r="245" spans="1:8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3811</v>
      </c>
      <c r="G245" s="22">
        <v>0</v>
      </c>
      <c r="H245" s="22">
        <v>3811</v>
      </c>
    </row>
    <row r="246" spans="1:8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5336</v>
      </c>
      <c r="G246" s="22">
        <v>0</v>
      </c>
      <c r="H246" s="22">
        <v>5336</v>
      </c>
    </row>
    <row r="247" spans="1:8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4610</v>
      </c>
      <c r="G247" s="22">
        <v>0</v>
      </c>
      <c r="H247" s="22">
        <v>4610</v>
      </c>
    </row>
    <row r="248" spans="1:8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898</v>
      </c>
      <c r="F248" s="22">
        <v>15100</v>
      </c>
      <c r="G248" s="22">
        <v>0</v>
      </c>
      <c r="H248" s="22">
        <v>15998</v>
      </c>
    </row>
    <row r="249" spans="1:8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7713</v>
      </c>
      <c r="G249" s="22">
        <v>3256</v>
      </c>
      <c r="H249" s="22">
        <v>10969</v>
      </c>
    </row>
    <row r="250" spans="1:8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418</v>
      </c>
      <c r="F250" s="22">
        <v>4068</v>
      </c>
      <c r="G250" s="22">
        <v>0</v>
      </c>
      <c r="H250" s="22">
        <v>4486</v>
      </c>
    </row>
    <row r="251" spans="1:8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51</v>
      </c>
      <c r="F251" s="22">
        <v>1531</v>
      </c>
      <c r="G251" s="22">
        <v>0</v>
      </c>
      <c r="H251" s="22">
        <v>1582</v>
      </c>
    </row>
    <row r="252" spans="1:8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1248</v>
      </c>
      <c r="F252" s="22">
        <v>18119</v>
      </c>
      <c r="G252" s="22">
        <v>0</v>
      </c>
      <c r="H252" s="22">
        <v>19367</v>
      </c>
    </row>
    <row r="253" spans="1:8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1367</v>
      </c>
      <c r="F253" s="22">
        <v>20380</v>
      </c>
      <c r="G253" s="22">
        <v>0</v>
      </c>
      <c r="H253" s="22">
        <v>21747</v>
      </c>
    </row>
    <row r="254" spans="1:8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3526</v>
      </c>
      <c r="F254" s="22">
        <v>21607</v>
      </c>
      <c r="G254" s="22">
        <v>0</v>
      </c>
      <c r="H254" s="22">
        <v>25133</v>
      </c>
    </row>
    <row r="255" spans="1:8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</row>
    <row r="256" spans="1:8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3021</v>
      </c>
      <c r="F256" s="22">
        <v>4975</v>
      </c>
      <c r="G256" s="22">
        <v>0</v>
      </c>
      <c r="H256" s="22">
        <v>7996</v>
      </c>
    </row>
    <row r="257" spans="1:8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96</v>
      </c>
      <c r="F257" s="22">
        <v>28069</v>
      </c>
      <c r="G257" s="22">
        <v>0</v>
      </c>
      <c r="H257" s="22">
        <v>28165</v>
      </c>
    </row>
    <row r="258" spans="1:8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65</v>
      </c>
      <c r="F258" s="22">
        <v>9466</v>
      </c>
      <c r="G258" s="22">
        <v>0</v>
      </c>
      <c r="H258" s="22">
        <v>9531</v>
      </c>
    </row>
    <row r="259" spans="1:8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7134</v>
      </c>
      <c r="F259" s="22">
        <v>1524</v>
      </c>
      <c r="G259" s="22">
        <v>0</v>
      </c>
      <c r="H259" s="22">
        <v>8658</v>
      </c>
    </row>
    <row r="260" spans="1:8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1955</v>
      </c>
      <c r="F260" s="22">
        <v>17774</v>
      </c>
      <c r="G260" s="22">
        <v>0</v>
      </c>
      <c r="H260" s="22">
        <v>19729</v>
      </c>
    </row>
    <row r="261" spans="1:8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108</v>
      </c>
      <c r="F261" s="22">
        <v>7920</v>
      </c>
      <c r="G261" s="22">
        <v>0</v>
      </c>
      <c r="H261" s="22">
        <v>8028</v>
      </c>
    </row>
    <row r="262" spans="1:8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637</v>
      </c>
      <c r="G262" s="22">
        <v>0</v>
      </c>
      <c r="H262" s="22">
        <v>637</v>
      </c>
    </row>
    <row r="263" spans="1:8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378</v>
      </c>
      <c r="F263" s="22">
        <v>5310</v>
      </c>
      <c r="G263" s="22">
        <v>0</v>
      </c>
      <c r="H263" s="22">
        <v>5688</v>
      </c>
    </row>
    <row r="264" spans="1:8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1481</v>
      </c>
      <c r="G264" s="22">
        <v>1727</v>
      </c>
      <c r="H264" s="22">
        <v>3208</v>
      </c>
    </row>
    <row r="265" spans="1:8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</row>
    <row r="266" spans="1:8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</row>
    <row r="267" spans="1:8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340</v>
      </c>
      <c r="F267" s="22">
        <v>2471</v>
      </c>
      <c r="G267" s="22">
        <v>0</v>
      </c>
      <c r="H267" s="22">
        <v>2811</v>
      </c>
    </row>
    <row r="268" spans="1:8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274</v>
      </c>
      <c r="F268" s="22">
        <v>868</v>
      </c>
      <c r="G268" s="22">
        <v>0</v>
      </c>
      <c r="H268" s="22">
        <v>1142</v>
      </c>
    </row>
    <row r="269" spans="1:8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500</v>
      </c>
      <c r="G269" s="22">
        <v>0</v>
      </c>
      <c r="H269" s="22">
        <v>500</v>
      </c>
    </row>
    <row r="270" spans="1:8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</row>
    <row r="271" spans="1:8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359</v>
      </c>
      <c r="F271" s="22">
        <v>0</v>
      </c>
      <c r="G271" s="22">
        <v>0</v>
      </c>
      <c r="H271" s="22">
        <v>359</v>
      </c>
    </row>
    <row r="272" spans="1:8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2402</v>
      </c>
      <c r="G272" s="22">
        <v>2799</v>
      </c>
      <c r="H272" s="22">
        <v>5201</v>
      </c>
    </row>
    <row r="273" spans="1:8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</row>
    <row r="274" spans="1:8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3909</v>
      </c>
      <c r="G274" s="22">
        <v>4556</v>
      </c>
      <c r="H274" s="22">
        <v>8465</v>
      </c>
    </row>
    <row r="275" spans="1:8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2914</v>
      </c>
      <c r="G275" s="22">
        <v>3396</v>
      </c>
      <c r="H275" s="22">
        <v>6310</v>
      </c>
    </row>
    <row r="276" spans="1:8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722</v>
      </c>
      <c r="F276" s="22">
        <v>0</v>
      </c>
      <c r="G276" s="22">
        <v>0</v>
      </c>
      <c r="H276" s="22">
        <v>722</v>
      </c>
    </row>
    <row r="277" spans="1:8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421</v>
      </c>
      <c r="F277" s="22">
        <v>585</v>
      </c>
      <c r="G277" s="22">
        <v>0</v>
      </c>
      <c r="H277" s="22">
        <v>1006</v>
      </c>
    </row>
    <row r="278" spans="1:8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1183</v>
      </c>
      <c r="F278" s="22">
        <v>501</v>
      </c>
      <c r="G278" s="22">
        <v>0</v>
      </c>
      <c r="H278" s="22">
        <v>1684</v>
      </c>
    </row>
    <row r="279" spans="1:8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</row>
    <row r="280" spans="1:8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</row>
    <row r="281" spans="1:8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3694</v>
      </c>
      <c r="G281" s="22">
        <v>0</v>
      </c>
      <c r="H281" s="22">
        <v>3694</v>
      </c>
    </row>
    <row r="282" spans="1:8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299</v>
      </c>
      <c r="F282" s="22">
        <v>2358</v>
      </c>
      <c r="G282" s="22">
        <v>0</v>
      </c>
      <c r="H282" s="22">
        <v>2657</v>
      </c>
    </row>
    <row r="283" spans="1:8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</row>
    <row r="284" spans="1:8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</row>
    <row r="285" spans="1:8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895</v>
      </c>
      <c r="F285" s="22">
        <v>225</v>
      </c>
      <c r="G285" s="22">
        <v>0</v>
      </c>
      <c r="H285" s="22">
        <v>1120</v>
      </c>
    </row>
    <row r="286" spans="1:8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3511</v>
      </c>
      <c r="G286" s="22">
        <v>4092</v>
      </c>
      <c r="H286" s="22">
        <v>7603</v>
      </c>
    </row>
    <row r="287" spans="1:8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1238</v>
      </c>
      <c r="F287" s="22">
        <v>5025</v>
      </c>
      <c r="G287" s="22">
        <v>0</v>
      </c>
      <c r="H287" s="22">
        <v>6263</v>
      </c>
    </row>
    <row r="288" spans="1:8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</row>
    <row r="289" spans="1:8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970</v>
      </c>
      <c r="F289" s="22">
        <v>2897</v>
      </c>
      <c r="G289" s="22">
        <v>0</v>
      </c>
      <c r="H289" s="22">
        <v>3867</v>
      </c>
    </row>
    <row r="290" spans="1:8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1542</v>
      </c>
      <c r="G290" s="22">
        <v>1797</v>
      </c>
      <c r="H290" s="22">
        <v>3339</v>
      </c>
    </row>
    <row r="291" spans="1:8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435</v>
      </c>
      <c r="F291" s="22">
        <v>0</v>
      </c>
      <c r="G291" s="22">
        <v>0</v>
      </c>
      <c r="H291" s="22">
        <v>435</v>
      </c>
    </row>
    <row r="292" spans="1:8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</row>
    <row r="293" spans="1:8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</row>
    <row r="294" spans="1:8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2464</v>
      </c>
      <c r="G294" s="22">
        <v>2871</v>
      </c>
      <c r="H294" s="22">
        <v>5335</v>
      </c>
    </row>
    <row r="295" spans="1:8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13524</v>
      </c>
      <c r="G295" s="22">
        <v>0</v>
      </c>
      <c r="H295" s="22">
        <v>13524</v>
      </c>
    </row>
    <row r="296" spans="1:8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</row>
    <row r="297" spans="1:8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5104</v>
      </c>
      <c r="G297" s="22">
        <v>0</v>
      </c>
      <c r="H297" s="22">
        <v>5104</v>
      </c>
    </row>
    <row r="298" spans="1:8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0</v>
      </c>
      <c r="G298" s="22">
        <v>0</v>
      </c>
      <c r="H298" s="22">
        <v>0</v>
      </c>
    </row>
    <row r="299" spans="1:8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3694</v>
      </c>
      <c r="G299" s="22">
        <v>0</v>
      </c>
      <c r="H299" s="22">
        <v>3694</v>
      </c>
    </row>
    <row r="300" spans="1:8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</row>
    <row r="301" spans="1:8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</row>
    <row r="302" spans="1:8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</row>
    <row r="303" spans="1:8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31</v>
      </c>
      <c r="F303" s="22">
        <v>1862</v>
      </c>
      <c r="G303" s="22">
        <v>0</v>
      </c>
      <c r="H303" s="22">
        <v>1893</v>
      </c>
    </row>
    <row r="304" spans="1:8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3694</v>
      </c>
      <c r="G304" s="22">
        <v>0</v>
      </c>
      <c r="H304" s="22">
        <v>3694</v>
      </c>
    </row>
    <row r="305" spans="1:8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</row>
    <row r="306" spans="1:8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241</v>
      </c>
      <c r="G306" s="22">
        <v>0</v>
      </c>
      <c r="H306" s="22">
        <v>241</v>
      </c>
    </row>
    <row r="307" spans="1:8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5343</v>
      </c>
      <c r="F307" s="22">
        <v>852</v>
      </c>
      <c r="G307" s="22">
        <v>0</v>
      </c>
      <c r="H307" s="22">
        <v>6195</v>
      </c>
    </row>
    <row r="308" spans="1:8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</row>
    <row r="309" spans="1:8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825</v>
      </c>
      <c r="G309" s="22">
        <v>0</v>
      </c>
      <c r="H309" s="22">
        <v>825</v>
      </c>
    </row>
    <row r="310" spans="1:8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4074</v>
      </c>
      <c r="F310" s="22">
        <v>0</v>
      </c>
      <c r="G310" s="22">
        <v>0</v>
      </c>
      <c r="H310" s="22">
        <v>4074</v>
      </c>
    </row>
    <row r="311" spans="1:8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2030</v>
      </c>
      <c r="F311" s="22">
        <v>0</v>
      </c>
      <c r="G311" s="22">
        <v>0</v>
      </c>
      <c r="H311" s="22">
        <v>2030</v>
      </c>
    </row>
    <row r="312" spans="1:8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</row>
    <row r="313" spans="1:8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16411</v>
      </c>
      <c r="G313" s="22">
        <v>0</v>
      </c>
      <c r="H313" s="22">
        <v>16411</v>
      </c>
    </row>
    <row r="314" spans="1:8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</row>
    <row r="315" spans="1:8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3863</v>
      </c>
      <c r="G315" s="22">
        <v>310</v>
      </c>
      <c r="H315" s="22">
        <v>4173</v>
      </c>
    </row>
    <row r="316" spans="1:8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16196</v>
      </c>
      <c r="G316" s="22">
        <v>4079</v>
      </c>
      <c r="H316" s="22">
        <v>20275</v>
      </c>
    </row>
    <row r="317" spans="1:8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940</v>
      </c>
      <c r="G317" s="22">
        <v>0</v>
      </c>
      <c r="H317" s="22">
        <v>940</v>
      </c>
    </row>
    <row r="318" spans="1:8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56</v>
      </c>
      <c r="G318" s="22">
        <v>0</v>
      </c>
      <c r="H318" s="22">
        <v>56</v>
      </c>
    </row>
    <row r="319" spans="1:8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33</v>
      </c>
      <c r="G319" s="22">
        <v>0</v>
      </c>
      <c r="H319" s="22">
        <v>33</v>
      </c>
    </row>
    <row r="320" spans="1:8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41420-5E6B-455C-B0C8-7A92648CF56A}">
  <dimension ref="A1:H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1322</v>
      </c>
      <c r="D1" s="20" t="s">
        <v>1332</v>
      </c>
    </row>
    <row r="2" spans="1: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1324</v>
      </c>
      <c r="F2" s="21" t="s">
        <v>1325</v>
      </c>
      <c r="G2" s="21" t="s">
        <v>1326</v>
      </c>
      <c r="H2" s="21" t="s">
        <v>1030</v>
      </c>
    </row>
    <row r="3" spans="1:8" x14ac:dyDescent="0.25">
      <c r="A3" s="21"/>
      <c r="B3" s="21"/>
      <c r="C3" s="21"/>
      <c r="D3" s="21" t="s">
        <v>89</v>
      </c>
      <c r="E3" s="21" t="s">
        <v>1327</v>
      </c>
      <c r="F3" s="21" t="s">
        <v>1328</v>
      </c>
      <c r="G3" s="21" t="s">
        <v>1329</v>
      </c>
      <c r="H3" s="21" t="s">
        <v>1330</v>
      </c>
    </row>
    <row r="4" spans="1: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0</v>
      </c>
      <c r="F4" s="22">
        <v>0</v>
      </c>
      <c r="G4" s="22">
        <v>0</v>
      </c>
      <c r="H4" s="22">
        <v>0</v>
      </c>
    </row>
    <row r="5" spans="1: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</row>
    <row r="6" spans="1: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0</v>
      </c>
    </row>
    <row r="7" spans="1: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14000</v>
      </c>
      <c r="F7" s="22">
        <v>0</v>
      </c>
      <c r="G7" s="22">
        <v>0</v>
      </c>
      <c r="H7" s="22">
        <v>14000</v>
      </c>
    </row>
    <row r="8" spans="1: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0</v>
      </c>
      <c r="F8" s="22">
        <v>0</v>
      </c>
      <c r="G8" s="22">
        <v>0</v>
      </c>
      <c r="H8" s="22">
        <v>0</v>
      </c>
    </row>
    <row r="9" spans="1: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0</v>
      </c>
      <c r="F9" s="22">
        <v>0</v>
      </c>
      <c r="G9" s="22">
        <v>0</v>
      </c>
      <c r="H9" s="22">
        <v>0</v>
      </c>
    </row>
    <row r="10" spans="1: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0</v>
      </c>
      <c r="F10" s="22">
        <v>0</v>
      </c>
      <c r="G10" s="22">
        <v>0</v>
      </c>
      <c r="H10" s="22">
        <v>0</v>
      </c>
    </row>
    <row r="11" spans="1: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0</v>
      </c>
      <c r="F11" s="22">
        <v>508000</v>
      </c>
      <c r="G11" s="22">
        <v>0</v>
      </c>
      <c r="H11" s="22">
        <v>508000</v>
      </c>
    </row>
    <row r="12" spans="1: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0</v>
      </c>
      <c r="G12" s="22">
        <v>0</v>
      </c>
      <c r="H12" s="22">
        <v>0</v>
      </c>
    </row>
    <row r="13" spans="1: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0</v>
      </c>
      <c r="F13" s="22">
        <v>0</v>
      </c>
      <c r="G13" s="22">
        <v>0</v>
      </c>
      <c r="H13" s="22">
        <v>0</v>
      </c>
    </row>
    <row r="14" spans="1: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0</v>
      </c>
    </row>
    <row r="15" spans="1: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0</v>
      </c>
      <c r="F15" s="22">
        <v>0</v>
      </c>
      <c r="G15" s="22">
        <v>0</v>
      </c>
      <c r="H15" s="22">
        <v>0</v>
      </c>
    </row>
    <row r="16" spans="1: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0</v>
      </c>
      <c r="G16" s="22">
        <v>0</v>
      </c>
      <c r="H16" s="22">
        <v>0</v>
      </c>
    </row>
    <row r="17" spans="1: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0</v>
      </c>
      <c r="G17" s="22">
        <v>219487</v>
      </c>
      <c r="H17" s="22">
        <v>219487</v>
      </c>
    </row>
    <row r="18" spans="1: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0</v>
      </c>
      <c r="F18" s="22">
        <v>0</v>
      </c>
      <c r="G18" s="22">
        <v>0</v>
      </c>
      <c r="H18" s="22">
        <v>0</v>
      </c>
    </row>
    <row r="19" spans="1: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0</v>
      </c>
      <c r="F19" s="22">
        <v>0</v>
      </c>
      <c r="G19" s="22">
        <v>0</v>
      </c>
      <c r="H19" s="22">
        <v>0</v>
      </c>
    </row>
    <row r="20" spans="1: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0</v>
      </c>
      <c r="F20" s="22">
        <v>0</v>
      </c>
      <c r="G20" s="22">
        <v>0</v>
      </c>
      <c r="H20" s="22">
        <v>0</v>
      </c>
    </row>
    <row r="21" spans="1:8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0</v>
      </c>
      <c r="F21" s="22">
        <v>0</v>
      </c>
      <c r="G21" s="22">
        <v>0</v>
      </c>
      <c r="H21" s="22">
        <v>0</v>
      </c>
    </row>
    <row r="22" spans="1:8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0</v>
      </c>
      <c r="F22" s="22">
        <v>0</v>
      </c>
      <c r="G22" s="22">
        <v>0</v>
      </c>
      <c r="H22" s="22">
        <v>0</v>
      </c>
    </row>
    <row r="23" spans="1:8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</row>
    <row r="24" spans="1:8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0</v>
      </c>
    </row>
    <row r="25" spans="1:8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</row>
    <row r="26" spans="1:8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0</v>
      </c>
      <c r="F26" s="22">
        <v>0</v>
      </c>
      <c r="G26" s="22">
        <v>0</v>
      </c>
      <c r="H26" s="22">
        <v>0</v>
      </c>
    </row>
    <row r="27" spans="1:8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0</v>
      </c>
      <c r="F27" s="22">
        <v>0</v>
      </c>
      <c r="G27" s="22">
        <v>0</v>
      </c>
      <c r="H27" s="22">
        <v>0</v>
      </c>
    </row>
    <row r="28" spans="1:8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0</v>
      </c>
      <c r="F28" s="22">
        <v>0</v>
      </c>
      <c r="G28" s="22">
        <v>0</v>
      </c>
      <c r="H28" s="22">
        <v>0</v>
      </c>
    </row>
    <row r="29" spans="1:8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</row>
    <row r="30" spans="1:8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</row>
    <row r="31" spans="1:8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</row>
    <row r="32" spans="1:8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</row>
    <row r="33" spans="1:8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0</v>
      </c>
      <c r="F33" s="22">
        <v>0</v>
      </c>
      <c r="G33" s="22">
        <v>0</v>
      </c>
      <c r="H33" s="22">
        <v>0</v>
      </c>
    </row>
    <row r="34" spans="1:8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</row>
    <row r="35" spans="1:8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</row>
    <row r="36" spans="1:8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0</v>
      </c>
      <c r="F36" s="22">
        <v>436968</v>
      </c>
      <c r="G36" s="22">
        <v>0</v>
      </c>
      <c r="H36" s="22">
        <v>436968</v>
      </c>
    </row>
    <row r="37" spans="1:8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0</v>
      </c>
      <c r="F37" s="22">
        <v>0</v>
      </c>
      <c r="G37" s="22">
        <v>0</v>
      </c>
      <c r="H37" s="22">
        <v>0</v>
      </c>
    </row>
    <row r="38" spans="1:8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</row>
    <row r="39" spans="1:8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</row>
    <row r="40" spans="1:8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</row>
    <row r="41" spans="1:8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</row>
    <row r="42" spans="1:8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</row>
    <row r="43" spans="1:8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</row>
    <row r="44" spans="1:8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0</v>
      </c>
    </row>
    <row r="45" spans="1:8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</row>
    <row r="46" spans="1:8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</row>
    <row r="47" spans="1:8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</row>
    <row r="48" spans="1:8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0</v>
      </c>
      <c r="H48" s="22">
        <v>0</v>
      </c>
    </row>
    <row r="49" spans="1:8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</row>
    <row r="50" spans="1:8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</row>
    <row r="51" spans="1:8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</row>
    <row r="52" spans="1:8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</row>
    <row r="53" spans="1:8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0</v>
      </c>
      <c r="F53" s="22">
        <v>0</v>
      </c>
      <c r="G53" s="22">
        <v>0</v>
      </c>
      <c r="H53" s="22">
        <v>0</v>
      </c>
    </row>
    <row r="54" spans="1:8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0</v>
      </c>
      <c r="F54" s="22">
        <v>0</v>
      </c>
      <c r="G54" s="22">
        <v>0</v>
      </c>
      <c r="H54" s="22">
        <v>0</v>
      </c>
    </row>
    <row r="55" spans="1:8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</row>
    <row r="56" spans="1:8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</row>
    <row r="57" spans="1:8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</row>
    <row r="58" spans="1:8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0</v>
      </c>
      <c r="H58" s="22">
        <v>0</v>
      </c>
    </row>
    <row r="59" spans="1:8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</row>
    <row r="60" spans="1:8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0</v>
      </c>
      <c r="F60" s="22">
        <v>0</v>
      </c>
      <c r="G60" s="22">
        <v>0</v>
      </c>
      <c r="H60" s="22">
        <v>0</v>
      </c>
    </row>
    <row r="61" spans="1:8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</row>
    <row r="62" spans="1:8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</row>
    <row r="63" spans="1:8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</row>
    <row r="64" spans="1:8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</row>
    <row r="65" spans="1:8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0</v>
      </c>
      <c r="H65" s="22">
        <v>0</v>
      </c>
    </row>
    <row r="66" spans="1:8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</row>
    <row r="67" spans="1:8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</row>
    <row r="68" spans="1:8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</row>
    <row r="69" spans="1:8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</row>
    <row r="70" spans="1:8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0</v>
      </c>
      <c r="H70" s="22">
        <v>0</v>
      </c>
    </row>
    <row r="71" spans="1:8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</row>
    <row r="72" spans="1:8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</row>
    <row r="73" spans="1:8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0</v>
      </c>
      <c r="H73" s="22">
        <v>0</v>
      </c>
    </row>
    <row r="74" spans="1:8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</row>
    <row r="75" spans="1:8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</row>
    <row r="76" spans="1:8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0</v>
      </c>
      <c r="F76" s="22">
        <v>0</v>
      </c>
      <c r="G76" s="22">
        <v>0</v>
      </c>
      <c r="H76" s="22">
        <v>0</v>
      </c>
    </row>
    <row r="77" spans="1:8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0</v>
      </c>
    </row>
    <row r="78" spans="1:8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0</v>
      </c>
      <c r="F78" s="22">
        <v>0</v>
      </c>
      <c r="G78" s="22">
        <v>0</v>
      </c>
      <c r="H78" s="22">
        <v>0</v>
      </c>
    </row>
    <row r="79" spans="1:8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</row>
    <row r="80" spans="1:8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</row>
    <row r="81" spans="1:8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0</v>
      </c>
    </row>
    <row r="82" spans="1:8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0</v>
      </c>
      <c r="F82" s="22">
        <v>0</v>
      </c>
      <c r="G82" s="22">
        <v>0</v>
      </c>
      <c r="H82" s="22">
        <v>0</v>
      </c>
    </row>
    <row r="83" spans="1:8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0</v>
      </c>
      <c r="F83" s="22">
        <v>0</v>
      </c>
      <c r="G83" s="22">
        <v>0</v>
      </c>
      <c r="H83" s="22">
        <v>0</v>
      </c>
    </row>
    <row r="84" spans="1:8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</row>
    <row r="85" spans="1:8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</row>
    <row r="86" spans="1:8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1</v>
      </c>
      <c r="H86" s="22">
        <v>1</v>
      </c>
    </row>
    <row r="87" spans="1:8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0</v>
      </c>
      <c r="F87" s="22">
        <v>0</v>
      </c>
      <c r="G87" s="22">
        <v>0</v>
      </c>
      <c r="H87" s="22">
        <v>0</v>
      </c>
    </row>
    <row r="88" spans="1:8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0</v>
      </c>
      <c r="F88" s="22">
        <v>0</v>
      </c>
      <c r="G88" s="22">
        <v>0</v>
      </c>
      <c r="H88" s="22">
        <v>0</v>
      </c>
    </row>
    <row r="89" spans="1:8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0</v>
      </c>
      <c r="F89" s="22">
        <v>0</v>
      </c>
      <c r="G89" s="22">
        <v>0</v>
      </c>
      <c r="H89" s="22">
        <v>0</v>
      </c>
    </row>
    <row r="90" spans="1:8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0</v>
      </c>
      <c r="F90" s="22">
        <v>0</v>
      </c>
      <c r="G90" s="22">
        <v>0</v>
      </c>
      <c r="H90" s="22">
        <v>0</v>
      </c>
    </row>
    <row r="91" spans="1:8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0</v>
      </c>
      <c r="F91" s="22">
        <v>0</v>
      </c>
      <c r="G91" s="22">
        <v>0</v>
      </c>
      <c r="H91" s="22">
        <v>0</v>
      </c>
    </row>
    <row r="92" spans="1:8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</row>
    <row r="93" spans="1:8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</row>
    <row r="94" spans="1:8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</row>
    <row r="95" spans="1:8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</row>
    <row r="96" spans="1:8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</row>
    <row r="97" spans="1:8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</row>
    <row r="98" spans="1:8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</row>
    <row r="99" spans="1:8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0</v>
      </c>
      <c r="F99" s="22">
        <v>0</v>
      </c>
      <c r="G99" s="22">
        <v>0</v>
      </c>
      <c r="H99" s="22">
        <v>0</v>
      </c>
    </row>
    <row r="100" spans="1:8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</row>
    <row r="101" spans="1:8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</row>
    <row r="102" spans="1:8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</row>
    <row r="103" spans="1:8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</row>
    <row r="104" spans="1:8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</row>
    <row r="105" spans="1:8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</row>
    <row r="106" spans="1:8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</row>
    <row r="107" spans="1:8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</row>
    <row r="108" spans="1:8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</row>
    <row r="109" spans="1:8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</row>
    <row r="110" spans="1:8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</row>
    <row r="111" spans="1:8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</row>
    <row r="112" spans="1:8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</row>
    <row r="113" spans="1:8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0</v>
      </c>
      <c r="H113" s="22">
        <v>0</v>
      </c>
    </row>
    <row r="114" spans="1:8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0</v>
      </c>
    </row>
    <row r="115" spans="1:8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</row>
    <row r="116" spans="1:8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</row>
    <row r="117" spans="1:8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</row>
    <row r="118" spans="1:8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</row>
    <row r="119" spans="1:8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</row>
    <row r="120" spans="1:8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0</v>
      </c>
      <c r="F120" s="22">
        <v>0</v>
      </c>
      <c r="G120" s="22">
        <v>0</v>
      </c>
      <c r="H120" s="22">
        <v>0</v>
      </c>
    </row>
    <row r="121" spans="1:8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</row>
    <row r="122" spans="1:8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</row>
    <row r="123" spans="1:8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</row>
    <row r="124" spans="1:8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</row>
    <row r="125" spans="1:8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</row>
    <row r="126" spans="1:8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</row>
    <row r="127" spans="1:8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</row>
    <row r="128" spans="1:8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</row>
    <row r="129" spans="1:8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</row>
    <row r="130" spans="1:8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</row>
    <row r="131" spans="1:8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</row>
    <row r="132" spans="1:8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</row>
    <row r="133" spans="1:8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</row>
    <row r="134" spans="1:8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0</v>
      </c>
      <c r="F134" s="22">
        <v>0</v>
      </c>
      <c r="G134" s="22">
        <v>0</v>
      </c>
      <c r="H134" s="22">
        <v>0</v>
      </c>
    </row>
    <row r="135" spans="1:8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</row>
    <row r="136" spans="1:8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</row>
    <row r="137" spans="1:8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</row>
    <row r="138" spans="1:8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</row>
    <row r="139" spans="1:8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</row>
    <row r="140" spans="1:8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</row>
    <row r="141" spans="1:8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</row>
    <row r="142" spans="1:8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</row>
    <row r="143" spans="1:8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</row>
    <row r="144" spans="1:8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</row>
    <row r="145" spans="1:8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0</v>
      </c>
      <c r="H145" s="22">
        <v>0</v>
      </c>
    </row>
    <row r="146" spans="1:8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0</v>
      </c>
      <c r="F146" s="22">
        <v>0</v>
      </c>
      <c r="G146" s="22">
        <v>0</v>
      </c>
      <c r="H146" s="22">
        <v>0</v>
      </c>
    </row>
    <row r="147" spans="1:8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</row>
    <row r="148" spans="1:8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</row>
    <row r="149" spans="1:8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</row>
    <row r="150" spans="1:8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0</v>
      </c>
    </row>
    <row r="151" spans="1:8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</row>
    <row r="152" spans="1:8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</row>
    <row r="153" spans="1:8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</row>
    <row r="154" spans="1:8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</row>
    <row r="155" spans="1:8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</row>
    <row r="156" spans="1:8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</row>
    <row r="157" spans="1:8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0</v>
      </c>
      <c r="H157" s="22">
        <v>0</v>
      </c>
    </row>
    <row r="158" spans="1:8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</row>
    <row r="159" spans="1:8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0</v>
      </c>
    </row>
    <row r="160" spans="1:8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</row>
    <row r="161" spans="1:8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</row>
    <row r="162" spans="1:8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</row>
    <row r="163" spans="1:8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</row>
    <row r="164" spans="1:8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</row>
    <row r="165" spans="1:8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0</v>
      </c>
    </row>
    <row r="166" spans="1:8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</row>
    <row r="167" spans="1:8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9590</v>
      </c>
      <c r="H167" s="22">
        <v>9590</v>
      </c>
    </row>
    <row r="168" spans="1:8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0</v>
      </c>
      <c r="F168" s="22">
        <v>0</v>
      </c>
      <c r="G168" s="22">
        <v>0</v>
      </c>
      <c r="H168" s="22">
        <v>0</v>
      </c>
    </row>
    <row r="169" spans="1:8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0</v>
      </c>
      <c r="F169" s="22">
        <v>0</v>
      </c>
      <c r="G169" s="22">
        <v>0</v>
      </c>
      <c r="H169" s="22">
        <v>0</v>
      </c>
    </row>
    <row r="170" spans="1:8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</row>
    <row r="171" spans="1:8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</row>
    <row r="172" spans="1:8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</row>
    <row r="173" spans="1:8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</row>
    <row r="174" spans="1:8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0</v>
      </c>
      <c r="F174" s="22">
        <v>0</v>
      </c>
      <c r="G174" s="22">
        <v>0</v>
      </c>
      <c r="H174" s="22">
        <v>0</v>
      </c>
    </row>
    <row r="175" spans="1:8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</row>
    <row r="176" spans="1:8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</row>
    <row r="177" spans="1:8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</row>
    <row r="178" spans="1:8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0</v>
      </c>
    </row>
    <row r="179" spans="1:8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</row>
    <row r="180" spans="1:8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</row>
    <row r="181" spans="1:8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</row>
    <row r="182" spans="1:8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</row>
    <row r="183" spans="1:8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0</v>
      </c>
    </row>
    <row r="184" spans="1:8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</row>
    <row r="185" spans="1:8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0</v>
      </c>
      <c r="F185" s="22">
        <v>0</v>
      </c>
      <c r="G185" s="22">
        <v>0</v>
      </c>
      <c r="H185" s="22">
        <v>0</v>
      </c>
    </row>
    <row r="186" spans="1:8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0</v>
      </c>
      <c r="F186" s="22">
        <v>0</v>
      </c>
      <c r="G186" s="22">
        <v>0</v>
      </c>
      <c r="H186" s="22">
        <v>0</v>
      </c>
    </row>
    <row r="187" spans="1:8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0</v>
      </c>
      <c r="F187" s="22">
        <v>0</v>
      </c>
      <c r="G187" s="22">
        <v>0</v>
      </c>
      <c r="H187" s="22">
        <v>0</v>
      </c>
    </row>
    <row r="188" spans="1:8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0</v>
      </c>
      <c r="F188" s="22">
        <v>0</v>
      </c>
      <c r="G188" s="22">
        <v>0</v>
      </c>
      <c r="H188" s="22">
        <v>0</v>
      </c>
    </row>
    <row r="189" spans="1:8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0</v>
      </c>
      <c r="G189" s="22">
        <v>0</v>
      </c>
      <c r="H189" s="22">
        <v>0</v>
      </c>
    </row>
    <row r="190" spans="1:8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0</v>
      </c>
      <c r="G190" s="22">
        <v>0</v>
      </c>
      <c r="H190" s="22">
        <v>0</v>
      </c>
    </row>
    <row r="191" spans="1:8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0</v>
      </c>
      <c r="F191" s="22">
        <v>0</v>
      </c>
      <c r="G191" s="22">
        <v>0</v>
      </c>
      <c r="H191" s="22">
        <v>0</v>
      </c>
    </row>
    <row r="192" spans="1:8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0</v>
      </c>
      <c r="F192" s="22">
        <v>0</v>
      </c>
      <c r="G192" s="22">
        <v>0</v>
      </c>
      <c r="H192" s="22">
        <v>0</v>
      </c>
    </row>
    <row r="193" spans="1:8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</row>
    <row r="194" spans="1:8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</row>
    <row r="195" spans="1:8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</row>
    <row r="196" spans="1:8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</row>
    <row r="197" spans="1:8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</row>
    <row r="198" spans="1:8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</row>
    <row r="199" spans="1:8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</row>
    <row r="200" spans="1:8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</row>
    <row r="201" spans="1:8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</row>
    <row r="202" spans="1:8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</row>
    <row r="203" spans="1:8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</row>
    <row r="204" spans="1:8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</row>
    <row r="205" spans="1:8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</row>
    <row r="206" spans="1:8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</row>
    <row r="207" spans="1:8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</row>
    <row r="208" spans="1:8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</row>
    <row r="209" spans="1:8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</row>
    <row r="210" spans="1:8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</row>
    <row r="211" spans="1:8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</row>
    <row r="212" spans="1:8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</row>
    <row r="213" spans="1:8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</row>
    <row r="214" spans="1:8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</row>
    <row r="215" spans="1:8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</row>
    <row r="216" spans="1:8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</row>
    <row r="217" spans="1:8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</row>
    <row r="218" spans="1:8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</row>
    <row r="219" spans="1:8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</row>
    <row r="220" spans="1:8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</row>
    <row r="221" spans="1:8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</row>
    <row r="222" spans="1:8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</row>
    <row r="223" spans="1:8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</row>
    <row r="224" spans="1:8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</row>
    <row r="225" spans="1:8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</row>
    <row r="226" spans="1:8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</row>
    <row r="227" spans="1:8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</row>
    <row r="228" spans="1:8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</row>
    <row r="229" spans="1:8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</row>
    <row r="230" spans="1:8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</row>
    <row r="231" spans="1:8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</row>
    <row r="232" spans="1:8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</row>
    <row r="233" spans="1:8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</row>
    <row r="234" spans="1:8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</row>
    <row r="235" spans="1:8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</row>
    <row r="236" spans="1:8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</row>
    <row r="237" spans="1:8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</row>
    <row r="238" spans="1:8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</row>
    <row r="239" spans="1:8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</row>
    <row r="240" spans="1:8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</row>
    <row r="241" spans="1:8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</row>
    <row r="242" spans="1:8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</row>
    <row r="243" spans="1:8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</row>
    <row r="244" spans="1:8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0</v>
      </c>
      <c r="F244" s="22">
        <v>0</v>
      </c>
      <c r="G244" s="22">
        <v>0</v>
      </c>
      <c r="H244" s="22">
        <v>0</v>
      </c>
    </row>
    <row r="245" spans="1:8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0</v>
      </c>
      <c r="G245" s="22">
        <v>0</v>
      </c>
      <c r="H245" s="22">
        <v>0</v>
      </c>
    </row>
    <row r="246" spans="1:8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</row>
    <row r="247" spans="1:8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0</v>
      </c>
      <c r="G247" s="22">
        <v>0</v>
      </c>
      <c r="H247" s="22">
        <v>0</v>
      </c>
    </row>
    <row r="248" spans="1:8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0</v>
      </c>
      <c r="F248" s="22">
        <v>0</v>
      </c>
      <c r="G248" s="22">
        <v>0</v>
      </c>
      <c r="H248" s="22">
        <v>0</v>
      </c>
    </row>
    <row r="249" spans="1:8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</row>
    <row r="250" spans="1:8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0</v>
      </c>
      <c r="F250" s="22">
        <v>0</v>
      </c>
      <c r="G250" s="22">
        <v>0</v>
      </c>
      <c r="H250" s="22">
        <v>0</v>
      </c>
    </row>
    <row r="251" spans="1:8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</row>
    <row r="252" spans="1:8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0</v>
      </c>
      <c r="F252" s="22">
        <v>0</v>
      </c>
      <c r="G252" s="22">
        <v>0</v>
      </c>
      <c r="H252" s="22">
        <v>0</v>
      </c>
    </row>
    <row r="253" spans="1:8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0</v>
      </c>
      <c r="G253" s="22">
        <v>0</v>
      </c>
      <c r="H253" s="22">
        <v>0</v>
      </c>
    </row>
    <row r="254" spans="1:8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0</v>
      </c>
    </row>
    <row r="255" spans="1:8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</row>
    <row r="256" spans="1:8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0</v>
      </c>
      <c r="F256" s="22">
        <v>0</v>
      </c>
      <c r="G256" s="22">
        <v>0</v>
      </c>
      <c r="H256" s="22">
        <v>0</v>
      </c>
    </row>
    <row r="257" spans="1:8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0</v>
      </c>
      <c r="G257" s="22">
        <v>0</v>
      </c>
      <c r="H257" s="22">
        <v>0</v>
      </c>
    </row>
    <row r="258" spans="1:8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</row>
    <row r="259" spans="1:8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0</v>
      </c>
    </row>
    <row r="260" spans="1:8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</row>
    <row r="261" spans="1:8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0</v>
      </c>
      <c r="G261" s="22">
        <v>0</v>
      </c>
      <c r="H261" s="22">
        <v>0</v>
      </c>
    </row>
    <row r="262" spans="1:8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</row>
    <row r="263" spans="1:8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</row>
    <row r="264" spans="1:8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</row>
    <row r="265" spans="1:8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</row>
    <row r="266" spans="1:8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</row>
    <row r="267" spans="1:8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</row>
    <row r="268" spans="1:8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</row>
    <row r="269" spans="1:8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</row>
    <row r="270" spans="1:8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</row>
    <row r="271" spans="1:8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</row>
    <row r="272" spans="1:8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</row>
    <row r="273" spans="1:8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</row>
    <row r="274" spans="1:8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</row>
    <row r="275" spans="1:8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</row>
    <row r="276" spans="1:8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</row>
    <row r="277" spans="1:8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</row>
    <row r="278" spans="1:8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</row>
    <row r="279" spans="1:8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</row>
    <row r="280" spans="1:8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</row>
    <row r="281" spans="1:8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</row>
    <row r="282" spans="1:8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</row>
    <row r="283" spans="1:8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</row>
    <row r="284" spans="1:8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</row>
    <row r="285" spans="1:8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</row>
    <row r="286" spans="1:8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</row>
    <row r="287" spans="1:8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</row>
    <row r="288" spans="1:8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</row>
    <row r="289" spans="1:8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</row>
    <row r="290" spans="1:8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</row>
    <row r="291" spans="1:8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</row>
    <row r="292" spans="1:8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</row>
    <row r="293" spans="1:8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</row>
    <row r="294" spans="1:8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</row>
    <row r="295" spans="1:8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0</v>
      </c>
    </row>
    <row r="296" spans="1:8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</row>
    <row r="297" spans="1:8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</row>
    <row r="298" spans="1:8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0</v>
      </c>
      <c r="G298" s="22">
        <v>0</v>
      </c>
      <c r="H298" s="22">
        <v>0</v>
      </c>
    </row>
    <row r="299" spans="1:8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</row>
    <row r="300" spans="1:8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</row>
    <row r="301" spans="1:8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</row>
    <row r="302" spans="1:8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</row>
    <row r="303" spans="1:8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0</v>
      </c>
      <c r="G303" s="22">
        <v>0</v>
      </c>
      <c r="H303" s="22">
        <v>0</v>
      </c>
    </row>
    <row r="304" spans="1:8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</row>
    <row r="305" spans="1:8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</row>
    <row r="306" spans="1:8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</row>
    <row r="307" spans="1:8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</row>
    <row r="308" spans="1:8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</row>
    <row r="309" spans="1:8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</row>
    <row r="310" spans="1:8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</row>
    <row r="311" spans="1:8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</row>
    <row r="312" spans="1:8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</row>
    <row r="313" spans="1:8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0</v>
      </c>
      <c r="G313" s="22">
        <v>0</v>
      </c>
      <c r="H313" s="22">
        <v>0</v>
      </c>
    </row>
    <row r="314" spans="1:8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</row>
    <row r="315" spans="1:8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</row>
    <row r="316" spans="1:8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</row>
    <row r="317" spans="1:8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</row>
    <row r="318" spans="1:8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</row>
    <row r="319" spans="1:8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</row>
    <row r="320" spans="1:8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753B1-49F8-4222-B7BD-95660BD0B1DB}">
  <dimension ref="A1:H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1322</v>
      </c>
      <c r="D1" s="20" t="s">
        <v>1333</v>
      </c>
    </row>
    <row r="2" spans="1: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1324</v>
      </c>
      <c r="F2" s="21" t="s">
        <v>1325</v>
      </c>
      <c r="G2" s="21" t="s">
        <v>1326</v>
      </c>
      <c r="H2" s="21" t="s">
        <v>1030</v>
      </c>
    </row>
    <row r="3" spans="1:8" x14ac:dyDescent="0.25">
      <c r="A3" s="21"/>
      <c r="B3" s="21"/>
      <c r="C3" s="21"/>
      <c r="D3" s="21" t="s">
        <v>89</v>
      </c>
      <c r="E3" s="21" t="s">
        <v>1327</v>
      </c>
      <c r="F3" s="21" t="s">
        <v>1328</v>
      </c>
      <c r="G3" s="21" t="s">
        <v>1329</v>
      </c>
      <c r="H3" s="21" t="s">
        <v>1330</v>
      </c>
    </row>
    <row r="4" spans="1: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565220</v>
      </c>
      <c r="F4" s="22">
        <v>360895</v>
      </c>
      <c r="G4" s="22">
        <v>396720</v>
      </c>
      <c r="H4" s="22">
        <v>1322835</v>
      </c>
    </row>
    <row r="5" spans="1: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435887</v>
      </c>
      <c r="F5" s="22">
        <v>310744</v>
      </c>
      <c r="G5" s="22">
        <v>575279</v>
      </c>
      <c r="H5" s="22">
        <v>1321910</v>
      </c>
    </row>
    <row r="6" spans="1: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283401</v>
      </c>
      <c r="F6" s="22">
        <v>260660</v>
      </c>
      <c r="G6" s="22">
        <v>0</v>
      </c>
      <c r="H6" s="22">
        <v>544061</v>
      </c>
    </row>
    <row r="7" spans="1: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2153000</v>
      </c>
      <c r="F7" s="22">
        <v>460000</v>
      </c>
      <c r="G7" s="22">
        <v>2249000</v>
      </c>
      <c r="H7" s="22">
        <v>4862000</v>
      </c>
    </row>
    <row r="8" spans="1: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432719</v>
      </c>
      <c r="F8" s="22">
        <v>293720</v>
      </c>
      <c r="G8" s="22">
        <v>177910</v>
      </c>
      <c r="H8" s="22">
        <v>904349</v>
      </c>
    </row>
    <row r="9" spans="1: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263903</v>
      </c>
      <c r="F9" s="22">
        <v>450761</v>
      </c>
      <c r="G9" s="22">
        <v>224976</v>
      </c>
      <c r="H9" s="22">
        <v>939640</v>
      </c>
    </row>
    <row r="10" spans="1: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322159</v>
      </c>
      <c r="F10" s="22">
        <v>334181</v>
      </c>
      <c r="G10" s="22">
        <v>138384</v>
      </c>
      <c r="H10" s="22">
        <v>794724</v>
      </c>
    </row>
    <row r="11" spans="1: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2089000</v>
      </c>
      <c r="F11" s="22">
        <v>941000</v>
      </c>
      <c r="G11" s="22">
        <v>1194000</v>
      </c>
      <c r="H11" s="22">
        <v>4224000</v>
      </c>
    </row>
    <row r="12" spans="1: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454413</v>
      </c>
      <c r="F12" s="22">
        <v>323628</v>
      </c>
      <c r="G12" s="22">
        <v>662717</v>
      </c>
      <c r="H12" s="22">
        <v>1440758</v>
      </c>
    </row>
    <row r="13" spans="1: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906356</v>
      </c>
      <c r="F13" s="22">
        <v>399841</v>
      </c>
      <c r="G13" s="22">
        <v>719718</v>
      </c>
      <c r="H13" s="22">
        <v>2025915</v>
      </c>
    </row>
    <row r="14" spans="1: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100897</v>
      </c>
      <c r="F14" s="22">
        <v>291949</v>
      </c>
      <c r="G14" s="22">
        <v>241162</v>
      </c>
      <c r="H14" s="22">
        <v>634008</v>
      </c>
    </row>
    <row r="15" spans="1: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439833</v>
      </c>
      <c r="F15" s="22">
        <v>320149</v>
      </c>
      <c r="G15" s="22">
        <v>0</v>
      </c>
      <c r="H15" s="22">
        <v>759982</v>
      </c>
    </row>
    <row r="16" spans="1: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777000</v>
      </c>
      <c r="F16" s="22">
        <v>390000</v>
      </c>
      <c r="G16" s="22">
        <v>1111000</v>
      </c>
      <c r="H16" s="22">
        <v>2278000</v>
      </c>
    </row>
    <row r="17" spans="1: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428425</v>
      </c>
      <c r="F17" s="22">
        <v>313361</v>
      </c>
      <c r="G17" s="22">
        <v>1195405</v>
      </c>
      <c r="H17" s="22">
        <v>1937191</v>
      </c>
    </row>
    <row r="18" spans="1: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713000</v>
      </c>
      <c r="F18" s="22">
        <v>361000</v>
      </c>
      <c r="G18" s="22">
        <v>1576000</v>
      </c>
      <c r="H18" s="22">
        <v>2650000</v>
      </c>
    </row>
    <row r="19" spans="1: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791709</v>
      </c>
      <c r="F19" s="22">
        <v>348198</v>
      </c>
      <c r="G19" s="22">
        <v>418754</v>
      </c>
      <c r="H19" s="22">
        <v>1558661</v>
      </c>
    </row>
    <row r="20" spans="1: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631074</v>
      </c>
      <c r="F20" s="22">
        <v>333685</v>
      </c>
      <c r="G20" s="22">
        <v>340896</v>
      </c>
      <c r="H20" s="22">
        <v>1305655</v>
      </c>
    </row>
    <row r="21" spans="1:8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632937</v>
      </c>
      <c r="F21" s="22">
        <v>313883</v>
      </c>
      <c r="G21" s="22">
        <v>212928</v>
      </c>
      <c r="H21" s="22">
        <v>1159748</v>
      </c>
    </row>
    <row r="22" spans="1:8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382568</v>
      </c>
      <c r="F22" s="22">
        <v>275278</v>
      </c>
      <c r="G22" s="22">
        <v>97664</v>
      </c>
      <c r="H22" s="22">
        <v>755510</v>
      </c>
    </row>
    <row r="23" spans="1:8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247843</v>
      </c>
      <c r="F23" s="22">
        <v>247628</v>
      </c>
      <c r="G23" s="22">
        <v>166223</v>
      </c>
      <c r="H23" s="22">
        <v>661694</v>
      </c>
    </row>
    <row r="24" spans="1:8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309928</v>
      </c>
      <c r="F24" s="22">
        <v>209379</v>
      </c>
      <c r="G24" s="22">
        <v>98209</v>
      </c>
      <c r="H24" s="22">
        <v>617516</v>
      </c>
    </row>
    <row r="25" spans="1:8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718935</v>
      </c>
      <c r="F25" s="22">
        <v>252142</v>
      </c>
      <c r="G25" s="22">
        <v>270465</v>
      </c>
      <c r="H25" s="22">
        <v>1241542</v>
      </c>
    </row>
    <row r="26" spans="1:8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571902</v>
      </c>
      <c r="F26" s="22">
        <v>190194</v>
      </c>
      <c r="G26" s="22">
        <v>0</v>
      </c>
      <c r="H26" s="22">
        <v>762096</v>
      </c>
    </row>
    <row r="27" spans="1:8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1256881</v>
      </c>
      <c r="F27" s="22">
        <v>398875</v>
      </c>
      <c r="G27" s="22">
        <v>479045</v>
      </c>
      <c r="H27" s="22">
        <v>2134801</v>
      </c>
    </row>
    <row r="28" spans="1:8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841320</v>
      </c>
      <c r="F28" s="22">
        <v>403374</v>
      </c>
      <c r="G28" s="22">
        <v>1163403</v>
      </c>
      <c r="H28" s="22">
        <v>2408097</v>
      </c>
    </row>
    <row r="29" spans="1:8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83970</v>
      </c>
      <c r="F29" s="22">
        <v>54292</v>
      </c>
      <c r="G29" s="22">
        <v>172323</v>
      </c>
      <c r="H29" s="22">
        <v>310585</v>
      </c>
    </row>
    <row r="30" spans="1:8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717762</v>
      </c>
      <c r="F30" s="22">
        <v>225818</v>
      </c>
      <c r="G30" s="22">
        <v>365869</v>
      </c>
      <c r="H30" s="22">
        <v>1309449</v>
      </c>
    </row>
    <row r="31" spans="1:8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282278</v>
      </c>
      <c r="F31" s="22">
        <v>241263</v>
      </c>
      <c r="G31" s="22">
        <v>0</v>
      </c>
      <c r="H31" s="22">
        <v>523541</v>
      </c>
    </row>
    <row r="32" spans="1:8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246263</v>
      </c>
      <c r="F32" s="22">
        <v>204407</v>
      </c>
      <c r="G32" s="22">
        <v>0</v>
      </c>
      <c r="H32" s="22">
        <v>450670</v>
      </c>
    </row>
    <row r="33" spans="1:8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346965</v>
      </c>
      <c r="F33" s="22">
        <v>236277</v>
      </c>
      <c r="G33" s="22">
        <v>1065329</v>
      </c>
      <c r="H33" s="22">
        <v>1648571</v>
      </c>
    </row>
    <row r="34" spans="1:8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287312</v>
      </c>
      <c r="F34" s="22">
        <v>258474</v>
      </c>
      <c r="G34" s="22">
        <v>791667</v>
      </c>
      <c r="H34" s="22">
        <v>1337453</v>
      </c>
    </row>
    <row r="35" spans="1:8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210278</v>
      </c>
      <c r="F35" s="22">
        <v>219181</v>
      </c>
      <c r="G35" s="22">
        <v>0</v>
      </c>
      <c r="H35" s="22">
        <v>429459</v>
      </c>
    </row>
    <row r="36" spans="1:8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613211</v>
      </c>
      <c r="F36" s="22">
        <v>797031</v>
      </c>
      <c r="G36" s="22">
        <v>2</v>
      </c>
      <c r="H36" s="22">
        <v>1410244</v>
      </c>
    </row>
    <row r="37" spans="1:8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495226</v>
      </c>
      <c r="F37" s="22">
        <v>173009</v>
      </c>
      <c r="G37" s="22">
        <v>992010</v>
      </c>
      <c r="H37" s="22">
        <v>1660245</v>
      </c>
    </row>
    <row r="38" spans="1:8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419707</v>
      </c>
      <c r="F38" s="22">
        <v>219480</v>
      </c>
      <c r="G38" s="22">
        <v>154825</v>
      </c>
      <c r="H38" s="22">
        <v>794012</v>
      </c>
    </row>
    <row r="39" spans="1:8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212007</v>
      </c>
      <c r="F39" s="22">
        <v>203107</v>
      </c>
      <c r="G39" s="22">
        <v>365592</v>
      </c>
      <c r="H39" s="22">
        <v>780706</v>
      </c>
    </row>
    <row r="40" spans="1:8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339405</v>
      </c>
      <c r="F40" s="22">
        <v>393763</v>
      </c>
      <c r="G40" s="22">
        <v>0</v>
      </c>
      <c r="H40" s="22">
        <v>733168</v>
      </c>
    </row>
    <row r="41" spans="1:8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582026</v>
      </c>
      <c r="F41" s="22">
        <v>289422</v>
      </c>
      <c r="G41" s="22">
        <v>1</v>
      </c>
      <c r="H41" s="22">
        <v>871449</v>
      </c>
    </row>
    <row r="42" spans="1:8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416756</v>
      </c>
      <c r="F42" s="22">
        <v>238215</v>
      </c>
      <c r="G42" s="22">
        <v>728407</v>
      </c>
      <c r="H42" s="22">
        <v>1383378</v>
      </c>
    </row>
    <row r="43" spans="1:8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203999</v>
      </c>
      <c r="F43" s="22">
        <v>169783</v>
      </c>
      <c r="G43" s="22">
        <v>473388</v>
      </c>
      <c r="H43" s="22">
        <v>847170</v>
      </c>
    </row>
    <row r="44" spans="1:8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344584</v>
      </c>
      <c r="F44" s="22">
        <v>246088</v>
      </c>
      <c r="G44" s="22">
        <v>346548</v>
      </c>
      <c r="H44" s="22">
        <v>937220</v>
      </c>
    </row>
    <row r="45" spans="1:8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675221</v>
      </c>
      <c r="F45" s="22">
        <v>293176</v>
      </c>
      <c r="G45" s="22">
        <v>1041458</v>
      </c>
      <c r="H45" s="22">
        <v>2009855</v>
      </c>
    </row>
    <row r="46" spans="1:8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193222</v>
      </c>
      <c r="F46" s="22">
        <v>224277</v>
      </c>
      <c r="G46" s="22">
        <v>121916</v>
      </c>
      <c r="H46" s="22">
        <v>539415</v>
      </c>
    </row>
    <row r="47" spans="1:8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1143586</v>
      </c>
      <c r="F47" s="22">
        <v>358239</v>
      </c>
      <c r="G47" s="22">
        <v>411847</v>
      </c>
      <c r="H47" s="22">
        <v>1913672</v>
      </c>
    </row>
    <row r="48" spans="1:8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998513</v>
      </c>
      <c r="F48" s="22">
        <v>309434</v>
      </c>
      <c r="G48" s="22">
        <v>945683</v>
      </c>
      <c r="H48" s="22">
        <v>2253630</v>
      </c>
    </row>
    <row r="49" spans="1:8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414899</v>
      </c>
      <c r="F49" s="22">
        <v>282295</v>
      </c>
      <c r="G49" s="22">
        <v>0</v>
      </c>
      <c r="H49" s="22">
        <v>697194</v>
      </c>
    </row>
    <row r="50" spans="1:8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558232</v>
      </c>
      <c r="F50" s="22">
        <v>307991</v>
      </c>
      <c r="G50" s="22">
        <v>2</v>
      </c>
      <c r="H50" s="22">
        <v>866225</v>
      </c>
    </row>
    <row r="51" spans="1:8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566275</v>
      </c>
      <c r="F51" s="22">
        <v>369954</v>
      </c>
      <c r="G51" s="22">
        <v>346766</v>
      </c>
      <c r="H51" s="22">
        <v>1282995</v>
      </c>
    </row>
    <row r="52" spans="1:8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424106</v>
      </c>
      <c r="F52" s="22">
        <v>290254</v>
      </c>
      <c r="G52" s="22">
        <v>544800</v>
      </c>
      <c r="H52" s="22">
        <v>1259160</v>
      </c>
    </row>
    <row r="53" spans="1:8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702074</v>
      </c>
      <c r="F53" s="22">
        <v>308726</v>
      </c>
      <c r="G53" s="22">
        <v>1</v>
      </c>
      <c r="H53" s="22">
        <v>1010801</v>
      </c>
    </row>
    <row r="54" spans="1:8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329942</v>
      </c>
      <c r="F54" s="22">
        <v>211172</v>
      </c>
      <c r="G54" s="22">
        <v>137020</v>
      </c>
      <c r="H54" s="22">
        <v>678134</v>
      </c>
    </row>
    <row r="55" spans="1:8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387878</v>
      </c>
      <c r="F55" s="22">
        <v>296514</v>
      </c>
      <c r="G55" s="22">
        <v>360421</v>
      </c>
      <c r="H55" s="22">
        <v>1044813</v>
      </c>
    </row>
    <row r="56" spans="1:8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555378</v>
      </c>
      <c r="F56" s="22">
        <v>220144</v>
      </c>
      <c r="G56" s="22">
        <v>183572</v>
      </c>
      <c r="H56" s="22">
        <v>959094</v>
      </c>
    </row>
    <row r="57" spans="1:8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532064</v>
      </c>
      <c r="F57" s="22">
        <v>285220</v>
      </c>
      <c r="G57" s="22">
        <v>0</v>
      </c>
      <c r="H57" s="22">
        <v>817284</v>
      </c>
    </row>
    <row r="58" spans="1:8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456743</v>
      </c>
      <c r="F58" s="22">
        <v>299510</v>
      </c>
      <c r="G58" s="22">
        <v>554134</v>
      </c>
      <c r="H58" s="22">
        <v>1310387</v>
      </c>
    </row>
    <row r="59" spans="1:8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319059</v>
      </c>
      <c r="F59" s="22">
        <v>184324</v>
      </c>
      <c r="G59" s="22">
        <v>0</v>
      </c>
      <c r="H59" s="22">
        <v>503383</v>
      </c>
    </row>
    <row r="60" spans="1:8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586440</v>
      </c>
      <c r="F60" s="22">
        <v>281458</v>
      </c>
      <c r="G60" s="22">
        <v>650547</v>
      </c>
      <c r="H60" s="22">
        <v>1518445</v>
      </c>
    </row>
    <row r="61" spans="1:8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1211807</v>
      </c>
      <c r="F61" s="22">
        <v>303812</v>
      </c>
      <c r="G61" s="22">
        <v>123732</v>
      </c>
      <c r="H61" s="22">
        <v>1639351</v>
      </c>
    </row>
    <row r="62" spans="1:8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302984</v>
      </c>
      <c r="F62" s="22">
        <v>225003</v>
      </c>
      <c r="G62" s="22">
        <v>406372</v>
      </c>
      <c r="H62" s="22">
        <v>934359</v>
      </c>
    </row>
    <row r="63" spans="1:8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683318</v>
      </c>
      <c r="F63" s="22">
        <v>353442</v>
      </c>
      <c r="G63" s="22">
        <v>733716</v>
      </c>
      <c r="H63" s="22">
        <v>1770476</v>
      </c>
    </row>
    <row r="64" spans="1:8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191130</v>
      </c>
      <c r="F64" s="22">
        <v>150264</v>
      </c>
      <c r="G64" s="22">
        <v>155203</v>
      </c>
      <c r="H64" s="22">
        <v>496597</v>
      </c>
    </row>
    <row r="65" spans="1:8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170733</v>
      </c>
      <c r="F65" s="22">
        <v>186673</v>
      </c>
      <c r="G65" s="22">
        <v>109486</v>
      </c>
      <c r="H65" s="22">
        <v>466892</v>
      </c>
    </row>
    <row r="66" spans="1:8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280888</v>
      </c>
      <c r="F66" s="22">
        <v>205895</v>
      </c>
      <c r="G66" s="22">
        <v>159996</v>
      </c>
      <c r="H66" s="22">
        <v>646779</v>
      </c>
    </row>
    <row r="67" spans="1:8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170826</v>
      </c>
      <c r="F67" s="22">
        <v>177155</v>
      </c>
      <c r="G67" s="22">
        <v>480424</v>
      </c>
      <c r="H67" s="22">
        <v>828405</v>
      </c>
    </row>
    <row r="68" spans="1:8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100940</v>
      </c>
      <c r="F68" s="22">
        <v>179352</v>
      </c>
      <c r="G68" s="22">
        <v>14000</v>
      </c>
      <c r="H68" s="22">
        <v>294292</v>
      </c>
    </row>
    <row r="69" spans="1:8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528988</v>
      </c>
      <c r="F69" s="22">
        <v>356081</v>
      </c>
      <c r="G69" s="22">
        <v>367108</v>
      </c>
      <c r="H69" s="22">
        <v>1252177</v>
      </c>
    </row>
    <row r="70" spans="1:8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771009</v>
      </c>
      <c r="F70" s="22">
        <v>318818</v>
      </c>
      <c r="G70" s="22">
        <v>357837</v>
      </c>
      <c r="H70" s="22">
        <v>1447664</v>
      </c>
    </row>
    <row r="71" spans="1:8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509746</v>
      </c>
      <c r="F71" s="22">
        <v>529581</v>
      </c>
      <c r="G71" s="22">
        <v>398140</v>
      </c>
      <c r="H71" s="22">
        <v>1437467</v>
      </c>
    </row>
    <row r="72" spans="1:8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426421</v>
      </c>
      <c r="F72" s="22">
        <v>191418</v>
      </c>
      <c r="G72" s="22">
        <v>341151</v>
      </c>
      <c r="H72" s="22">
        <v>958990</v>
      </c>
    </row>
    <row r="73" spans="1:8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207921</v>
      </c>
      <c r="F73" s="22">
        <v>324353</v>
      </c>
      <c r="G73" s="22">
        <v>81000</v>
      </c>
      <c r="H73" s="22">
        <v>613274</v>
      </c>
    </row>
    <row r="74" spans="1:8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94613</v>
      </c>
      <c r="F74" s="22">
        <v>198933</v>
      </c>
      <c r="G74" s="22">
        <v>137332</v>
      </c>
      <c r="H74" s="22">
        <v>430878</v>
      </c>
    </row>
    <row r="75" spans="1:8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412650</v>
      </c>
      <c r="F75" s="22">
        <v>206990</v>
      </c>
      <c r="G75" s="22">
        <v>415475</v>
      </c>
      <c r="H75" s="22">
        <v>1035115</v>
      </c>
    </row>
    <row r="76" spans="1:8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165599</v>
      </c>
      <c r="F76" s="22">
        <v>203933</v>
      </c>
      <c r="G76" s="22">
        <v>552810</v>
      </c>
      <c r="H76" s="22">
        <v>922342</v>
      </c>
    </row>
    <row r="77" spans="1:8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329872</v>
      </c>
      <c r="F77" s="22">
        <v>262562</v>
      </c>
      <c r="G77" s="22">
        <v>201397</v>
      </c>
      <c r="H77" s="22">
        <v>793831</v>
      </c>
    </row>
    <row r="78" spans="1:8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777959</v>
      </c>
      <c r="F78" s="22">
        <v>645891</v>
      </c>
      <c r="G78" s="22">
        <v>2092221</v>
      </c>
      <c r="H78" s="22">
        <v>3516071</v>
      </c>
    </row>
    <row r="79" spans="1:8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291474</v>
      </c>
      <c r="F79" s="22">
        <v>262399</v>
      </c>
      <c r="G79" s="22">
        <v>0</v>
      </c>
      <c r="H79" s="22">
        <v>553873</v>
      </c>
    </row>
    <row r="80" spans="1:8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361318</v>
      </c>
      <c r="F80" s="22">
        <v>257535</v>
      </c>
      <c r="G80" s="22">
        <v>915569</v>
      </c>
      <c r="H80" s="22">
        <v>1534422</v>
      </c>
    </row>
    <row r="81" spans="1:8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290905</v>
      </c>
      <c r="F81" s="22">
        <v>204203</v>
      </c>
      <c r="G81" s="22">
        <v>260049</v>
      </c>
      <c r="H81" s="22">
        <v>755157</v>
      </c>
    </row>
    <row r="82" spans="1:8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541125</v>
      </c>
      <c r="F82" s="22">
        <v>230940</v>
      </c>
      <c r="G82" s="22">
        <v>454715</v>
      </c>
      <c r="H82" s="22">
        <v>1226780</v>
      </c>
    </row>
    <row r="83" spans="1:8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286383</v>
      </c>
      <c r="F83" s="22">
        <v>274893</v>
      </c>
      <c r="G83" s="22">
        <v>134313</v>
      </c>
      <c r="H83" s="22">
        <v>695589</v>
      </c>
    </row>
    <row r="84" spans="1:8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530762</v>
      </c>
      <c r="F84" s="22">
        <v>277523</v>
      </c>
      <c r="G84" s="22">
        <v>480236</v>
      </c>
      <c r="H84" s="22">
        <v>1288521</v>
      </c>
    </row>
    <row r="85" spans="1:8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309395</v>
      </c>
      <c r="F85" s="22">
        <v>242626</v>
      </c>
      <c r="G85" s="22">
        <v>211541</v>
      </c>
      <c r="H85" s="22">
        <v>763562</v>
      </c>
    </row>
    <row r="86" spans="1:8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313313</v>
      </c>
      <c r="F86" s="22">
        <v>249524</v>
      </c>
      <c r="G86" s="22">
        <v>3</v>
      </c>
      <c r="H86" s="22">
        <v>562840</v>
      </c>
    </row>
    <row r="87" spans="1:8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519541</v>
      </c>
      <c r="F87" s="22">
        <v>258565</v>
      </c>
      <c r="G87" s="22">
        <v>738187</v>
      </c>
      <c r="H87" s="22">
        <v>1516293</v>
      </c>
    </row>
    <row r="88" spans="1:8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481549</v>
      </c>
      <c r="F88" s="22">
        <v>289060</v>
      </c>
      <c r="G88" s="22">
        <v>181846</v>
      </c>
      <c r="H88" s="22">
        <v>952455</v>
      </c>
    </row>
    <row r="89" spans="1:8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352167</v>
      </c>
      <c r="F89" s="22">
        <v>303375</v>
      </c>
      <c r="G89" s="22">
        <v>0</v>
      </c>
      <c r="H89" s="22">
        <v>655542</v>
      </c>
    </row>
    <row r="90" spans="1:8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556237</v>
      </c>
      <c r="F90" s="22">
        <v>407136</v>
      </c>
      <c r="G90" s="22">
        <v>292041</v>
      </c>
      <c r="H90" s="22">
        <v>1255414</v>
      </c>
    </row>
    <row r="91" spans="1:8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762657</v>
      </c>
      <c r="F91" s="22">
        <v>330201</v>
      </c>
      <c r="G91" s="22">
        <v>2</v>
      </c>
      <c r="H91" s="22">
        <v>1092860</v>
      </c>
    </row>
    <row r="92" spans="1:8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140238</v>
      </c>
      <c r="F92" s="22">
        <v>207457</v>
      </c>
      <c r="G92" s="22">
        <v>119357</v>
      </c>
      <c r="H92" s="22">
        <v>467052</v>
      </c>
    </row>
    <row r="93" spans="1:8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394254</v>
      </c>
      <c r="F93" s="22">
        <v>295899</v>
      </c>
      <c r="G93" s="22">
        <v>164830</v>
      </c>
      <c r="H93" s="22">
        <v>854983</v>
      </c>
    </row>
    <row r="94" spans="1:8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317557</v>
      </c>
      <c r="F94" s="22">
        <v>245251</v>
      </c>
      <c r="G94" s="22">
        <v>344330</v>
      </c>
      <c r="H94" s="22">
        <v>907138</v>
      </c>
    </row>
    <row r="95" spans="1:8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23075</v>
      </c>
      <c r="F95" s="22">
        <v>127634</v>
      </c>
      <c r="G95" s="22">
        <v>13547</v>
      </c>
      <c r="H95" s="22">
        <v>164256</v>
      </c>
    </row>
    <row r="96" spans="1:8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30475</v>
      </c>
      <c r="F96" s="22">
        <v>228877</v>
      </c>
      <c r="G96" s="22">
        <v>36368</v>
      </c>
      <c r="H96" s="22">
        <v>295720</v>
      </c>
    </row>
    <row r="97" spans="1:8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104635</v>
      </c>
      <c r="F97" s="22">
        <v>316350</v>
      </c>
      <c r="G97" s="22">
        <v>179987</v>
      </c>
      <c r="H97" s="22">
        <v>600972</v>
      </c>
    </row>
    <row r="98" spans="1:8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47532</v>
      </c>
      <c r="F98" s="22">
        <v>166693</v>
      </c>
      <c r="G98" s="22">
        <v>0</v>
      </c>
      <c r="H98" s="22">
        <v>214225</v>
      </c>
    </row>
    <row r="99" spans="1:8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283364</v>
      </c>
      <c r="F99" s="22">
        <v>292362</v>
      </c>
      <c r="G99" s="22">
        <v>60000</v>
      </c>
      <c r="H99" s="22">
        <v>635726</v>
      </c>
    </row>
    <row r="100" spans="1:8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79439</v>
      </c>
      <c r="F100" s="22">
        <v>149181</v>
      </c>
      <c r="G100" s="22">
        <v>0</v>
      </c>
      <c r="H100" s="22">
        <v>228620</v>
      </c>
    </row>
    <row r="101" spans="1:8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365679</v>
      </c>
      <c r="F101" s="22">
        <v>251094</v>
      </c>
      <c r="G101" s="22">
        <v>0</v>
      </c>
      <c r="H101" s="22">
        <v>616773</v>
      </c>
    </row>
    <row r="102" spans="1:8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60880</v>
      </c>
      <c r="F102" s="22">
        <v>141488</v>
      </c>
      <c r="G102" s="22">
        <v>21716</v>
      </c>
      <c r="H102" s="22">
        <v>224084</v>
      </c>
    </row>
    <row r="103" spans="1:8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68155</v>
      </c>
      <c r="F103" s="22">
        <v>134671</v>
      </c>
      <c r="G103" s="22">
        <v>46775</v>
      </c>
      <c r="H103" s="22">
        <v>249601</v>
      </c>
    </row>
    <row r="104" spans="1:8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58430</v>
      </c>
      <c r="F104" s="22">
        <v>160186</v>
      </c>
      <c r="G104" s="22">
        <v>14916</v>
      </c>
      <c r="H104" s="22">
        <v>233532</v>
      </c>
    </row>
    <row r="105" spans="1:8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88791</v>
      </c>
      <c r="F105" s="22">
        <v>178113</v>
      </c>
      <c r="G105" s="22">
        <v>358171</v>
      </c>
      <c r="H105" s="22">
        <v>625075</v>
      </c>
    </row>
    <row r="106" spans="1:8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470888</v>
      </c>
      <c r="F106" s="22">
        <v>281770</v>
      </c>
      <c r="G106" s="22">
        <v>2999591</v>
      </c>
      <c r="H106" s="22">
        <v>3752249</v>
      </c>
    </row>
    <row r="107" spans="1:8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101644</v>
      </c>
      <c r="F107" s="22">
        <v>173644</v>
      </c>
      <c r="G107" s="22">
        <v>241818</v>
      </c>
      <c r="H107" s="22">
        <v>517106</v>
      </c>
    </row>
    <row r="108" spans="1:8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166965</v>
      </c>
      <c r="F108" s="22">
        <v>203229</v>
      </c>
      <c r="G108" s="22">
        <v>0</v>
      </c>
      <c r="H108" s="22">
        <v>370194</v>
      </c>
    </row>
    <row r="109" spans="1:8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45514</v>
      </c>
      <c r="F109" s="22">
        <v>117215</v>
      </c>
      <c r="G109" s="22">
        <v>0</v>
      </c>
      <c r="H109" s="22">
        <v>162729</v>
      </c>
    </row>
    <row r="110" spans="1:8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102788</v>
      </c>
      <c r="F110" s="22">
        <v>173174</v>
      </c>
      <c r="G110" s="22">
        <v>562610</v>
      </c>
      <c r="H110" s="22">
        <v>838572</v>
      </c>
    </row>
    <row r="111" spans="1:8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284000</v>
      </c>
      <c r="F111" s="22">
        <v>252988</v>
      </c>
      <c r="G111" s="22">
        <v>394071</v>
      </c>
      <c r="H111" s="22">
        <v>931059</v>
      </c>
    </row>
    <row r="112" spans="1:8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123076</v>
      </c>
      <c r="F112" s="22">
        <v>263029</v>
      </c>
      <c r="G112" s="22">
        <v>0</v>
      </c>
      <c r="H112" s="22">
        <v>386105</v>
      </c>
    </row>
    <row r="113" spans="1:8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437445</v>
      </c>
      <c r="F113" s="22">
        <v>301392</v>
      </c>
      <c r="G113" s="22">
        <v>149422</v>
      </c>
      <c r="H113" s="22">
        <v>888259</v>
      </c>
    </row>
    <row r="114" spans="1:8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39512</v>
      </c>
      <c r="F114" s="22">
        <v>141804</v>
      </c>
      <c r="G114" s="22">
        <v>26411</v>
      </c>
      <c r="H114" s="22">
        <v>207727</v>
      </c>
    </row>
    <row r="115" spans="1:8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103723</v>
      </c>
      <c r="F115" s="22">
        <v>206682</v>
      </c>
      <c r="G115" s="22">
        <v>351578</v>
      </c>
      <c r="H115" s="22">
        <v>661983</v>
      </c>
    </row>
    <row r="116" spans="1:8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58927</v>
      </c>
      <c r="F116" s="22">
        <v>150552</v>
      </c>
      <c r="G116" s="22">
        <v>18370</v>
      </c>
      <c r="H116" s="22">
        <v>227849</v>
      </c>
    </row>
    <row r="117" spans="1:8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267961</v>
      </c>
      <c r="F117" s="22">
        <v>189695</v>
      </c>
      <c r="G117" s="22">
        <v>100000</v>
      </c>
      <c r="H117" s="22">
        <v>557656</v>
      </c>
    </row>
    <row r="118" spans="1:8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157729</v>
      </c>
      <c r="F118" s="22">
        <v>213471</v>
      </c>
      <c r="G118" s="22">
        <v>600518</v>
      </c>
      <c r="H118" s="22">
        <v>971718</v>
      </c>
    </row>
    <row r="119" spans="1:8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185879</v>
      </c>
      <c r="F119" s="22">
        <v>188761</v>
      </c>
      <c r="G119" s="22">
        <v>0</v>
      </c>
      <c r="H119" s="22">
        <v>374640</v>
      </c>
    </row>
    <row r="120" spans="1:8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388478</v>
      </c>
      <c r="F120" s="22">
        <v>220667</v>
      </c>
      <c r="G120" s="22">
        <v>453433</v>
      </c>
      <c r="H120" s="22">
        <v>1062578</v>
      </c>
    </row>
    <row r="121" spans="1:8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60405</v>
      </c>
      <c r="F121" s="22">
        <v>266305</v>
      </c>
      <c r="G121" s="22">
        <v>203903</v>
      </c>
      <c r="H121" s="22">
        <v>530613</v>
      </c>
    </row>
    <row r="122" spans="1:8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125530</v>
      </c>
      <c r="F122" s="22">
        <v>131598</v>
      </c>
      <c r="G122" s="22">
        <v>16393</v>
      </c>
      <c r="H122" s="22">
        <v>273521</v>
      </c>
    </row>
    <row r="123" spans="1:8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250080</v>
      </c>
      <c r="F123" s="22">
        <v>244880</v>
      </c>
      <c r="G123" s="22">
        <v>99022</v>
      </c>
      <c r="H123" s="22">
        <v>593982</v>
      </c>
    </row>
    <row r="124" spans="1:8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87998</v>
      </c>
      <c r="F124" s="22">
        <v>276232</v>
      </c>
      <c r="G124" s="22">
        <v>0</v>
      </c>
      <c r="H124" s="22">
        <v>364230</v>
      </c>
    </row>
    <row r="125" spans="1:8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109326</v>
      </c>
      <c r="F125" s="22">
        <v>195004</v>
      </c>
      <c r="G125" s="22">
        <v>160000</v>
      </c>
      <c r="H125" s="22">
        <v>464330</v>
      </c>
    </row>
    <row r="126" spans="1:8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52924</v>
      </c>
      <c r="F126" s="22">
        <v>132617</v>
      </c>
      <c r="G126" s="22">
        <v>0</v>
      </c>
      <c r="H126" s="22">
        <v>185541</v>
      </c>
    </row>
    <row r="127" spans="1:8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139213</v>
      </c>
      <c r="F127" s="22">
        <v>189675</v>
      </c>
      <c r="G127" s="22">
        <v>579530</v>
      </c>
      <c r="H127" s="22">
        <v>908418</v>
      </c>
    </row>
    <row r="128" spans="1:8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115054</v>
      </c>
      <c r="F128" s="22">
        <v>247285</v>
      </c>
      <c r="G128" s="22">
        <v>276189</v>
      </c>
      <c r="H128" s="22">
        <v>638528</v>
      </c>
    </row>
    <row r="129" spans="1:8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181253</v>
      </c>
      <c r="F129" s="22">
        <v>254292</v>
      </c>
      <c r="G129" s="22">
        <v>502680</v>
      </c>
      <c r="H129" s="22">
        <v>938225</v>
      </c>
    </row>
    <row r="130" spans="1:8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63005</v>
      </c>
      <c r="F130" s="22">
        <v>214757</v>
      </c>
      <c r="G130" s="22">
        <v>111063</v>
      </c>
      <c r="H130" s="22">
        <v>388825</v>
      </c>
    </row>
    <row r="131" spans="1:8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97610</v>
      </c>
      <c r="F131" s="22">
        <v>220760</v>
      </c>
      <c r="G131" s="22">
        <v>47163</v>
      </c>
      <c r="H131" s="22">
        <v>365533</v>
      </c>
    </row>
    <row r="132" spans="1:8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46399</v>
      </c>
      <c r="F132" s="22">
        <v>107167</v>
      </c>
      <c r="G132" s="22">
        <v>13470</v>
      </c>
      <c r="H132" s="22">
        <v>167036</v>
      </c>
    </row>
    <row r="133" spans="1:8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81867</v>
      </c>
      <c r="F133" s="22">
        <v>151354</v>
      </c>
      <c r="G133" s="22">
        <v>278271</v>
      </c>
      <c r="H133" s="22">
        <v>511492</v>
      </c>
    </row>
    <row r="134" spans="1:8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337730</v>
      </c>
      <c r="F134" s="22">
        <v>259858</v>
      </c>
      <c r="G134" s="22">
        <v>158065</v>
      </c>
      <c r="H134" s="22">
        <v>755653</v>
      </c>
    </row>
    <row r="135" spans="1:8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258460</v>
      </c>
      <c r="F135" s="22">
        <v>269353</v>
      </c>
      <c r="G135" s="22">
        <v>78524</v>
      </c>
      <c r="H135" s="22">
        <v>606337</v>
      </c>
    </row>
    <row r="136" spans="1:8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222825</v>
      </c>
      <c r="F136" s="22">
        <v>277519</v>
      </c>
      <c r="G136" s="22">
        <v>597949</v>
      </c>
      <c r="H136" s="22">
        <v>1098293</v>
      </c>
    </row>
    <row r="137" spans="1:8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42164</v>
      </c>
      <c r="F137" s="22">
        <v>155019</v>
      </c>
      <c r="G137" s="22">
        <v>20745</v>
      </c>
      <c r="H137" s="22">
        <v>217928</v>
      </c>
    </row>
    <row r="138" spans="1:8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79522</v>
      </c>
      <c r="F138" s="22">
        <v>148806</v>
      </c>
      <c r="G138" s="22">
        <v>147662</v>
      </c>
      <c r="H138" s="22">
        <v>375990</v>
      </c>
    </row>
    <row r="139" spans="1:8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80301</v>
      </c>
      <c r="F139" s="22">
        <v>176683</v>
      </c>
      <c r="G139" s="22">
        <v>61253</v>
      </c>
      <c r="H139" s="22">
        <v>318237</v>
      </c>
    </row>
    <row r="140" spans="1:8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89844</v>
      </c>
      <c r="F140" s="22">
        <v>154855</v>
      </c>
      <c r="G140" s="22">
        <v>176637</v>
      </c>
      <c r="H140" s="22">
        <v>421336</v>
      </c>
    </row>
    <row r="141" spans="1:8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46993</v>
      </c>
      <c r="F141" s="22">
        <v>93109</v>
      </c>
      <c r="G141" s="22">
        <v>26779</v>
      </c>
      <c r="H141" s="22">
        <v>166881</v>
      </c>
    </row>
    <row r="142" spans="1:8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82880</v>
      </c>
      <c r="F142" s="22">
        <v>200735</v>
      </c>
      <c r="G142" s="22">
        <v>348325</v>
      </c>
      <c r="H142" s="22">
        <v>631940</v>
      </c>
    </row>
    <row r="143" spans="1:8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27665</v>
      </c>
      <c r="F143" s="22">
        <v>89908</v>
      </c>
      <c r="G143" s="22">
        <v>16813</v>
      </c>
      <c r="H143" s="22">
        <v>134386</v>
      </c>
    </row>
    <row r="144" spans="1:8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32463</v>
      </c>
      <c r="F144" s="22">
        <v>89565</v>
      </c>
      <c r="G144" s="22">
        <v>15904</v>
      </c>
      <c r="H144" s="22">
        <v>137932</v>
      </c>
    </row>
    <row r="145" spans="1:8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104911</v>
      </c>
      <c r="F145" s="22">
        <v>185634</v>
      </c>
      <c r="G145" s="22">
        <v>73090</v>
      </c>
      <c r="H145" s="22">
        <v>363635</v>
      </c>
    </row>
    <row r="146" spans="1:8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369074</v>
      </c>
      <c r="F146" s="22">
        <v>455652</v>
      </c>
      <c r="G146" s="22">
        <v>378538</v>
      </c>
      <c r="H146" s="22">
        <v>1203264</v>
      </c>
    </row>
    <row r="147" spans="1:8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46339</v>
      </c>
      <c r="F147" s="22">
        <v>99231</v>
      </c>
      <c r="G147" s="22">
        <v>8800</v>
      </c>
      <c r="H147" s="22">
        <v>154370</v>
      </c>
    </row>
    <row r="148" spans="1:8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93145</v>
      </c>
      <c r="F148" s="22">
        <v>160792</v>
      </c>
      <c r="G148" s="22">
        <v>285910</v>
      </c>
      <c r="H148" s="22">
        <v>539847</v>
      </c>
    </row>
    <row r="149" spans="1:8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25236</v>
      </c>
      <c r="F149" s="22">
        <v>155379</v>
      </c>
      <c r="G149" s="22">
        <v>12180</v>
      </c>
      <c r="H149" s="22">
        <v>192795</v>
      </c>
    </row>
    <row r="150" spans="1:8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368289</v>
      </c>
      <c r="F150" s="22">
        <v>344112</v>
      </c>
      <c r="G150" s="22">
        <v>136731</v>
      </c>
      <c r="H150" s="22">
        <v>849132</v>
      </c>
    </row>
    <row r="151" spans="1:8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321434</v>
      </c>
      <c r="F151" s="22">
        <v>280696</v>
      </c>
      <c r="G151" s="22">
        <v>88829</v>
      </c>
      <c r="H151" s="22">
        <v>690959</v>
      </c>
    </row>
    <row r="152" spans="1:8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72384</v>
      </c>
      <c r="F152" s="22">
        <v>159046</v>
      </c>
      <c r="G152" s="22">
        <v>13664</v>
      </c>
      <c r="H152" s="22">
        <v>245094</v>
      </c>
    </row>
    <row r="153" spans="1:8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65814</v>
      </c>
      <c r="F153" s="22">
        <v>133806</v>
      </c>
      <c r="G153" s="22">
        <v>21000</v>
      </c>
      <c r="H153" s="22">
        <v>220620</v>
      </c>
    </row>
    <row r="154" spans="1:8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254004</v>
      </c>
      <c r="F154" s="22">
        <v>237019</v>
      </c>
      <c r="G154" s="22">
        <v>1</v>
      </c>
      <c r="H154" s="22">
        <v>491024</v>
      </c>
    </row>
    <row r="155" spans="1:8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165847</v>
      </c>
      <c r="F155" s="22">
        <v>261102</v>
      </c>
      <c r="G155" s="22">
        <v>35000</v>
      </c>
      <c r="H155" s="22">
        <v>461949</v>
      </c>
    </row>
    <row r="156" spans="1:8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61931</v>
      </c>
      <c r="F156" s="22">
        <v>153911</v>
      </c>
      <c r="G156" s="22">
        <v>93861</v>
      </c>
      <c r="H156" s="22">
        <v>309703</v>
      </c>
    </row>
    <row r="157" spans="1:8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207877</v>
      </c>
      <c r="F157" s="22">
        <v>229417</v>
      </c>
      <c r="G157" s="22">
        <v>151066</v>
      </c>
      <c r="H157" s="22">
        <v>588360</v>
      </c>
    </row>
    <row r="158" spans="1:8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187910</v>
      </c>
      <c r="F158" s="22">
        <v>215393</v>
      </c>
      <c r="G158" s="22">
        <v>0</v>
      </c>
      <c r="H158" s="22">
        <v>403303</v>
      </c>
    </row>
    <row r="159" spans="1:8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76623</v>
      </c>
      <c r="F159" s="22">
        <v>138682</v>
      </c>
      <c r="G159" s="22">
        <v>86812</v>
      </c>
      <c r="H159" s="22">
        <v>302117</v>
      </c>
    </row>
    <row r="160" spans="1:8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42943</v>
      </c>
      <c r="F160" s="22">
        <v>130257</v>
      </c>
      <c r="G160" s="22">
        <v>0</v>
      </c>
      <c r="H160" s="22">
        <v>173200</v>
      </c>
    </row>
    <row r="161" spans="1:8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135830</v>
      </c>
      <c r="F161" s="22">
        <v>214855</v>
      </c>
      <c r="G161" s="22">
        <v>50639</v>
      </c>
      <c r="H161" s="22">
        <v>401324</v>
      </c>
    </row>
    <row r="162" spans="1:8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139305</v>
      </c>
      <c r="F162" s="22">
        <v>170180</v>
      </c>
      <c r="G162" s="22">
        <v>467863</v>
      </c>
      <c r="H162" s="22">
        <v>777348</v>
      </c>
    </row>
    <row r="163" spans="1:8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196622</v>
      </c>
      <c r="F163" s="22">
        <v>217001</v>
      </c>
      <c r="G163" s="22">
        <v>145578</v>
      </c>
      <c r="H163" s="22">
        <v>559201</v>
      </c>
    </row>
    <row r="164" spans="1:8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150386</v>
      </c>
      <c r="F164" s="22">
        <v>186037</v>
      </c>
      <c r="G164" s="22">
        <v>46391</v>
      </c>
      <c r="H164" s="22">
        <v>382814</v>
      </c>
    </row>
    <row r="165" spans="1:8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243486</v>
      </c>
      <c r="F165" s="22">
        <v>272055</v>
      </c>
      <c r="G165" s="22">
        <v>0</v>
      </c>
      <c r="H165" s="22">
        <v>515541</v>
      </c>
    </row>
    <row r="166" spans="1:8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31141</v>
      </c>
      <c r="F166" s="22">
        <v>158628</v>
      </c>
      <c r="G166" s="22">
        <v>25354</v>
      </c>
      <c r="H166" s="22">
        <v>215123</v>
      </c>
    </row>
    <row r="167" spans="1:8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153706</v>
      </c>
      <c r="F167" s="22">
        <v>184419</v>
      </c>
      <c r="G167" s="22">
        <v>135475</v>
      </c>
      <c r="H167" s="22">
        <v>473600</v>
      </c>
    </row>
    <row r="168" spans="1:8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245113</v>
      </c>
      <c r="F168" s="22">
        <v>199595</v>
      </c>
      <c r="G168" s="22">
        <v>84113</v>
      </c>
      <c r="H168" s="22">
        <v>528821</v>
      </c>
    </row>
    <row r="169" spans="1:8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103694</v>
      </c>
      <c r="F169" s="22">
        <v>165682</v>
      </c>
      <c r="G169" s="22">
        <v>27477</v>
      </c>
      <c r="H169" s="22">
        <v>296853</v>
      </c>
    </row>
    <row r="170" spans="1:8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68499</v>
      </c>
      <c r="F170" s="22">
        <v>158567</v>
      </c>
      <c r="G170" s="22">
        <v>0</v>
      </c>
      <c r="H170" s="22">
        <v>227066</v>
      </c>
    </row>
    <row r="171" spans="1:8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307441</v>
      </c>
      <c r="F171" s="22">
        <v>184332</v>
      </c>
      <c r="G171" s="22">
        <v>188961</v>
      </c>
      <c r="H171" s="22">
        <v>680734</v>
      </c>
    </row>
    <row r="172" spans="1:8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23550</v>
      </c>
      <c r="F172" s="22">
        <v>103522</v>
      </c>
      <c r="G172" s="22">
        <v>30569</v>
      </c>
      <c r="H172" s="22">
        <v>157641</v>
      </c>
    </row>
    <row r="173" spans="1:8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197011</v>
      </c>
      <c r="F173" s="22">
        <v>199144</v>
      </c>
      <c r="G173" s="22">
        <v>185524</v>
      </c>
      <c r="H173" s="22">
        <v>581679</v>
      </c>
    </row>
    <row r="174" spans="1:8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416399</v>
      </c>
      <c r="F174" s="22">
        <v>283670</v>
      </c>
      <c r="G174" s="22">
        <v>197876</v>
      </c>
      <c r="H174" s="22">
        <v>897945</v>
      </c>
    </row>
    <row r="175" spans="1:8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328422</v>
      </c>
      <c r="F175" s="22">
        <v>316540</v>
      </c>
      <c r="G175" s="22">
        <v>204603</v>
      </c>
      <c r="H175" s="22">
        <v>849565</v>
      </c>
    </row>
    <row r="176" spans="1:8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129798</v>
      </c>
      <c r="F176" s="22">
        <v>220606</v>
      </c>
      <c r="G176" s="22">
        <v>35400</v>
      </c>
      <c r="H176" s="22">
        <v>385804</v>
      </c>
    </row>
    <row r="177" spans="1:8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158322</v>
      </c>
      <c r="F177" s="22">
        <v>137646</v>
      </c>
      <c r="G177" s="22">
        <v>271094</v>
      </c>
      <c r="H177" s="22">
        <v>567062</v>
      </c>
    </row>
    <row r="178" spans="1:8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346484</v>
      </c>
      <c r="F178" s="22">
        <v>252397</v>
      </c>
      <c r="G178" s="22">
        <v>416396</v>
      </c>
      <c r="H178" s="22">
        <v>1015277</v>
      </c>
    </row>
    <row r="179" spans="1:8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207915</v>
      </c>
      <c r="F179" s="22">
        <v>232175</v>
      </c>
      <c r="G179" s="22">
        <v>0</v>
      </c>
      <c r="H179" s="22">
        <v>440090</v>
      </c>
    </row>
    <row r="180" spans="1:8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66278</v>
      </c>
      <c r="F180" s="22">
        <v>85800</v>
      </c>
      <c r="G180" s="22">
        <v>85800</v>
      </c>
      <c r="H180" s="22">
        <v>237878</v>
      </c>
    </row>
    <row r="181" spans="1:8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76983</v>
      </c>
      <c r="F181" s="22">
        <v>184942</v>
      </c>
      <c r="G181" s="22">
        <v>169820</v>
      </c>
      <c r="H181" s="22">
        <v>431745</v>
      </c>
    </row>
    <row r="182" spans="1:8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146295</v>
      </c>
      <c r="F182" s="22">
        <v>110114</v>
      </c>
      <c r="G182" s="22">
        <v>1</v>
      </c>
      <c r="H182" s="22">
        <v>256410</v>
      </c>
    </row>
    <row r="183" spans="1:8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27614</v>
      </c>
      <c r="F183" s="22">
        <v>201171</v>
      </c>
      <c r="G183" s="22">
        <v>87022</v>
      </c>
      <c r="H183" s="22">
        <v>315807</v>
      </c>
    </row>
    <row r="184" spans="1:8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60756</v>
      </c>
      <c r="F184" s="22">
        <v>126603</v>
      </c>
      <c r="G184" s="22">
        <v>16918</v>
      </c>
      <c r="H184" s="22">
        <v>204277</v>
      </c>
    </row>
    <row r="185" spans="1:8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385165</v>
      </c>
      <c r="F185" s="22">
        <v>203269</v>
      </c>
      <c r="G185" s="22">
        <v>396872</v>
      </c>
      <c r="H185" s="22">
        <v>985306</v>
      </c>
    </row>
    <row r="186" spans="1:8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159508</v>
      </c>
      <c r="F186" s="22">
        <v>184690</v>
      </c>
      <c r="G186" s="22">
        <v>0</v>
      </c>
      <c r="H186" s="22">
        <v>344198</v>
      </c>
    </row>
    <row r="187" spans="1:8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82353</v>
      </c>
      <c r="F187" s="22">
        <v>90856</v>
      </c>
      <c r="G187" s="22">
        <v>25223</v>
      </c>
      <c r="H187" s="22">
        <v>198432</v>
      </c>
    </row>
    <row r="188" spans="1:8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70260</v>
      </c>
      <c r="F188" s="22">
        <v>144741</v>
      </c>
      <c r="G188" s="22">
        <v>36404</v>
      </c>
      <c r="H188" s="22">
        <v>251405</v>
      </c>
    </row>
    <row r="189" spans="1:8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170001</v>
      </c>
      <c r="F189" s="22">
        <v>202343</v>
      </c>
      <c r="G189" s="22">
        <v>0</v>
      </c>
      <c r="H189" s="22">
        <v>372344</v>
      </c>
    </row>
    <row r="190" spans="1:8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79763</v>
      </c>
      <c r="F190" s="22">
        <v>182885</v>
      </c>
      <c r="G190" s="22">
        <v>226980</v>
      </c>
      <c r="H190" s="22">
        <v>489628</v>
      </c>
    </row>
    <row r="191" spans="1:8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283092</v>
      </c>
      <c r="F191" s="22">
        <v>218384</v>
      </c>
      <c r="G191" s="22">
        <v>397468</v>
      </c>
      <c r="H191" s="22">
        <v>898944</v>
      </c>
    </row>
    <row r="192" spans="1:8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388107</v>
      </c>
      <c r="F192" s="22">
        <v>334532</v>
      </c>
      <c r="G192" s="22">
        <v>1</v>
      </c>
      <c r="H192" s="22">
        <v>722640</v>
      </c>
    </row>
    <row r="193" spans="1:8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47866</v>
      </c>
      <c r="F193" s="22">
        <v>112985</v>
      </c>
      <c r="G193" s="22">
        <v>10842</v>
      </c>
      <c r="H193" s="22">
        <v>171693</v>
      </c>
    </row>
    <row r="194" spans="1:8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67386</v>
      </c>
      <c r="F194" s="22">
        <v>140548</v>
      </c>
      <c r="G194" s="22">
        <v>24847</v>
      </c>
      <c r="H194" s="22">
        <v>232781</v>
      </c>
    </row>
    <row r="195" spans="1:8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32868</v>
      </c>
      <c r="F195" s="22">
        <v>106374</v>
      </c>
      <c r="G195" s="22">
        <v>109465</v>
      </c>
      <c r="H195" s="22">
        <v>248707</v>
      </c>
    </row>
    <row r="196" spans="1:8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23653</v>
      </c>
      <c r="F196" s="22">
        <v>70152</v>
      </c>
      <c r="G196" s="22">
        <v>8783</v>
      </c>
      <c r="H196" s="22">
        <v>102588</v>
      </c>
    </row>
    <row r="197" spans="1:8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9061</v>
      </c>
      <c r="F197" s="22">
        <v>54709</v>
      </c>
      <c r="G197" s="22">
        <v>4842</v>
      </c>
      <c r="H197" s="22">
        <v>68612</v>
      </c>
    </row>
    <row r="198" spans="1:8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36931</v>
      </c>
      <c r="F198" s="22">
        <v>107950</v>
      </c>
      <c r="G198" s="22">
        <v>11461</v>
      </c>
      <c r="H198" s="22">
        <v>156342</v>
      </c>
    </row>
    <row r="199" spans="1:8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21903</v>
      </c>
      <c r="F199" s="22">
        <v>48326</v>
      </c>
      <c r="G199" s="22">
        <v>10008</v>
      </c>
      <c r="H199" s="22">
        <v>80237</v>
      </c>
    </row>
    <row r="200" spans="1:8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17480</v>
      </c>
      <c r="F200" s="22">
        <v>69390</v>
      </c>
      <c r="G200" s="22">
        <v>6328</v>
      </c>
      <c r="H200" s="22">
        <v>93198</v>
      </c>
    </row>
    <row r="201" spans="1:8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9216</v>
      </c>
      <c r="F201" s="22">
        <v>113495</v>
      </c>
      <c r="G201" s="22">
        <v>9959</v>
      </c>
      <c r="H201" s="22">
        <v>132670</v>
      </c>
    </row>
    <row r="202" spans="1:8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30029</v>
      </c>
      <c r="F202" s="22">
        <v>83617</v>
      </c>
      <c r="G202" s="22">
        <v>6827</v>
      </c>
      <c r="H202" s="22">
        <v>120473</v>
      </c>
    </row>
    <row r="203" spans="1:8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40945</v>
      </c>
      <c r="F203" s="22">
        <v>94999</v>
      </c>
      <c r="G203" s="22">
        <v>3801</v>
      </c>
      <c r="H203" s="22">
        <v>139745</v>
      </c>
    </row>
    <row r="204" spans="1:8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6485</v>
      </c>
      <c r="F204" s="22">
        <v>68635</v>
      </c>
      <c r="G204" s="22">
        <v>4947</v>
      </c>
      <c r="H204" s="22">
        <v>80067</v>
      </c>
    </row>
    <row r="205" spans="1:8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179880</v>
      </c>
      <c r="F205" s="22">
        <v>143692</v>
      </c>
      <c r="G205" s="22">
        <v>51098</v>
      </c>
      <c r="H205" s="22">
        <v>374670</v>
      </c>
    </row>
    <row r="206" spans="1:8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1467</v>
      </c>
      <c r="F206" s="22">
        <v>46040</v>
      </c>
      <c r="G206" s="22">
        <v>0</v>
      </c>
      <c r="H206" s="22">
        <v>47507</v>
      </c>
    </row>
    <row r="207" spans="1:8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32293</v>
      </c>
      <c r="F207" s="22">
        <v>81688</v>
      </c>
      <c r="G207" s="22">
        <v>9100</v>
      </c>
      <c r="H207" s="22">
        <v>123081</v>
      </c>
    </row>
    <row r="208" spans="1:8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20985</v>
      </c>
      <c r="F208" s="22">
        <v>94999</v>
      </c>
      <c r="G208" s="22">
        <v>9848</v>
      </c>
      <c r="H208" s="22">
        <v>125832</v>
      </c>
    </row>
    <row r="209" spans="1:8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18918</v>
      </c>
      <c r="F209" s="22">
        <v>32489</v>
      </c>
      <c r="G209" s="22">
        <v>50568</v>
      </c>
      <c r="H209" s="22">
        <v>101975</v>
      </c>
    </row>
    <row r="210" spans="1:8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31788</v>
      </c>
      <c r="F210" s="22">
        <v>112042</v>
      </c>
      <c r="G210" s="22">
        <v>10713</v>
      </c>
      <c r="H210" s="22">
        <v>154543</v>
      </c>
    </row>
    <row r="211" spans="1:8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36000</v>
      </c>
      <c r="F211" s="22">
        <v>117054</v>
      </c>
      <c r="G211" s="22">
        <v>61848</v>
      </c>
      <c r="H211" s="22">
        <v>214902</v>
      </c>
    </row>
    <row r="212" spans="1:8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42325</v>
      </c>
      <c r="F212" s="22">
        <v>95041</v>
      </c>
      <c r="G212" s="22">
        <v>15807</v>
      </c>
      <c r="H212" s="22">
        <v>153173</v>
      </c>
    </row>
    <row r="213" spans="1:8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23855</v>
      </c>
      <c r="F213" s="22">
        <v>69627</v>
      </c>
      <c r="G213" s="22">
        <v>8617</v>
      </c>
      <c r="H213" s="22">
        <v>102099</v>
      </c>
    </row>
    <row r="214" spans="1:8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20219</v>
      </c>
      <c r="F214" s="22">
        <v>55830</v>
      </c>
      <c r="G214" s="22">
        <v>4500</v>
      </c>
      <c r="H214" s="22">
        <v>80549</v>
      </c>
    </row>
    <row r="215" spans="1:8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9247</v>
      </c>
      <c r="F215" s="22">
        <v>97467</v>
      </c>
      <c r="G215" s="22">
        <v>7775</v>
      </c>
      <c r="H215" s="22">
        <v>114489</v>
      </c>
    </row>
    <row r="216" spans="1:8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6600</v>
      </c>
      <c r="F216" s="22">
        <v>30367</v>
      </c>
      <c r="G216" s="22">
        <v>4842</v>
      </c>
      <c r="H216" s="22">
        <v>41809</v>
      </c>
    </row>
    <row r="217" spans="1:8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74996</v>
      </c>
      <c r="F217" s="22">
        <v>119912</v>
      </c>
      <c r="G217" s="22">
        <v>13500</v>
      </c>
      <c r="H217" s="22">
        <v>208408</v>
      </c>
    </row>
    <row r="218" spans="1:8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14652</v>
      </c>
      <c r="F218" s="22">
        <v>71136</v>
      </c>
      <c r="G218" s="22">
        <v>7349</v>
      </c>
      <c r="H218" s="22">
        <v>93137</v>
      </c>
    </row>
    <row r="219" spans="1:8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41877</v>
      </c>
      <c r="F219" s="22">
        <v>109394</v>
      </c>
      <c r="G219" s="22">
        <v>163505</v>
      </c>
      <c r="H219" s="22">
        <v>314776</v>
      </c>
    </row>
    <row r="220" spans="1:8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6750</v>
      </c>
      <c r="F220" s="22">
        <v>24850</v>
      </c>
      <c r="G220" s="22">
        <v>3047</v>
      </c>
      <c r="H220" s="22">
        <v>34647</v>
      </c>
    </row>
    <row r="221" spans="1:8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21454</v>
      </c>
      <c r="F221" s="22">
        <v>101146</v>
      </c>
      <c r="G221" s="22">
        <v>8664</v>
      </c>
      <c r="H221" s="22">
        <v>131264</v>
      </c>
    </row>
    <row r="222" spans="1:8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13394</v>
      </c>
      <c r="F222" s="22">
        <v>64894</v>
      </c>
      <c r="G222" s="22">
        <v>6475</v>
      </c>
      <c r="H222" s="22">
        <v>84763</v>
      </c>
    </row>
    <row r="223" spans="1:8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8520</v>
      </c>
      <c r="F223" s="22">
        <v>0</v>
      </c>
      <c r="G223" s="22">
        <v>96987</v>
      </c>
      <c r="H223" s="22">
        <v>105507</v>
      </c>
    </row>
    <row r="224" spans="1:8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33622</v>
      </c>
      <c r="F224" s="22">
        <v>133760</v>
      </c>
      <c r="G224" s="22">
        <v>1</v>
      </c>
      <c r="H224" s="22">
        <v>167383</v>
      </c>
    </row>
    <row r="225" spans="1:8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57034</v>
      </c>
      <c r="F225" s="22">
        <v>181868</v>
      </c>
      <c r="G225" s="22">
        <v>27203</v>
      </c>
      <c r="H225" s="22">
        <v>266105</v>
      </c>
    </row>
    <row r="226" spans="1:8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18232</v>
      </c>
      <c r="F226" s="22">
        <v>88820</v>
      </c>
      <c r="G226" s="22">
        <v>0</v>
      </c>
      <c r="H226" s="22">
        <v>107052</v>
      </c>
    </row>
    <row r="227" spans="1:8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36637</v>
      </c>
      <c r="F227" s="22">
        <v>96534</v>
      </c>
      <c r="G227" s="22">
        <v>30957</v>
      </c>
      <c r="H227" s="22">
        <v>164128</v>
      </c>
    </row>
    <row r="228" spans="1:8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9500</v>
      </c>
      <c r="F228" s="22">
        <v>89300</v>
      </c>
      <c r="G228" s="22">
        <v>9339</v>
      </c>
      <c r="H228" s="22">
        <v>108139</v>
      </c>
    </row>
    <row r="229" spans="1:8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6800</v>
      </c>
      <c r="F229" s="22">
        <v>61818</v>
      </c>
      <c r="G229" s="22">
        <v>5250</v>
      </c>
      <c r="H229" s="22">
        <v>73868</v>
      </c>
    </row>
    <row r="230" spans="1:8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31687</v>
      </c>
      <c r="F230" s="22">
        <v>85385</v>
      </c>
      <c r="G230" s="22">
        <v>7838</v>
      </c>
      <c r="H230" s="22">
        <v>124910</v>
      </c>
    </row>
    <row r="231" spans="1:8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5600</v>
      </c>
      <c r="F231" s="22">
        <v>64857</v>
      </c>
      <c r="G231" s="22">
        <v>6460</v>
      </c>
      <c r="H231" s="22">
        <v>76917</v>
      </c>
    </row>
    <row r="232" spans="1:8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8854</v>
      </c>
      <c r="F232" s="22">
        <v>61200</v>
      </c>
      <c r="G232" s="22">
        <v>4825</v>
      </c>
      <c r="H232" s="22">
        <v>74879</v>
      </c>
    </row>
    <row r="233" spans="1:8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33112</v>
      </c>
      <c r="F233" s="22">
        <v>75361</v>
      </c>
      <c r="G233" s="22">
        <v>1</v>
      </c>
      <c r="H233" s="22">
        <v>108474</v>
      </c>
    </row>
    <row r="234" spans="1:8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8419</v>
      </c>
      <c r="F234" s="22">
        <v>106100</v>
      </c>
      <c r="G234" s="22">
        <v>11934</v>
      </c>
      <c r="H234" s="22">
        <v>126453</v>
      </c>
    </row>
    <row r="235" spans="1:8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7111</v>
      </c>
      <c r="F235" s="22">
        <v>66344</v>
      </c>
      <c r="G235" s="22">
        <v>4662</v>
      </c>
      <c r="H235" s="22">
        <v>78117</v>
      </c>
    </row>
    <row r="236" spans="1:8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14975</v>
      </c>
      <c r="F236" s="22">
        <v>53684</v>
      </c>
      <c r="G236" s="22">
        <v>5775</v>
      </c>
      <c r="H236" s="22">
        <v>74434</v>
      </c>
    </row>
    <row r="237" spans="1:8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7018</v>
      </c>
      <c r="F237" s="22">
        <v>86540</v>
      </c>
      <c r="G237" s="22">
        <v>4600</v>
      </c>
      <c r="H237" s="22">
        <v>98158</v>
      </c>
    </row>
    <row r="238" spans="1:8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47521</v>
      </c>
      <c r="F238" s="22">
        <v>87763</v>
      </c>
      <c r="G238" s="22">
        <v>11019</v>
      </c>
      <c r="H238" s="22">
        <v>146303</v>
      </c>
    </row>
    <row r="239" spans="1:8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38031</v>
      </c>
      <c r="F239" s="22">
        <v>107216</v>
      </c>
      <c r="G239" s="22">
        <v>11713</v>
      </c>
      <c r="H239" s="22">
        <v>156960</v>
      </c>
    </row>
    <row r="240" spans="1:8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56228</v>
      </c>
      <c r="F240" s="22">
        <v>102437</v>
      </c>
      <c r="G240" s="22">
        <v>10790</v>
      </c>
      <c r="H240" s="22">
        <v>169455</v>
      </c>
    </row>
    <row r="241" spans="1:8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12650</v>
      </c>
      <c r="F241" s="22">
        <v>79741</v>
      </c>
      <c r="G241" s="22">
        <v>6526</v>
      </c>
      <c r="H241" s="22">
        <v>98917</v>
      </c>
    </row>
    <row r="242" spans="1:8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15147</v>
      </c>
      <c r="F242" s="22">
        <v>113851</v>
      </c>
      <c r="G242" s="22">
        <v>9685</v>
      </c>
      <c r="H242" s="22">
        <v>138683</v>
      </c>
    </row>
    <row r="243" spans="1:8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54450</v>
      </c>
      <c r="F243" s="22">
        <v>95690</v>
      </c>
      <c r="G243" s="22">
        <v>14851</v>
      </c>
      <c r="H243" s="22">
        <v>164991</v>
      </c>
    </row>
    <row r="244" spans="1:8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15111</v>
      </c>
      <c r="F244" s="22">
        <v>100311</v>
      </c>
      <c r="G244" s="22">
        <v>8739</v>
      </c>
      <c r="H244" s="22">
        <v>124161</v>
      </c>
    </row>
    <row r="245" spans="1:8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3257</v>
      </c>
      <c r="F245" s="22">
        <v>56630</v>
      </c>
      <c r="G245" s="22">
        <v>5750</v>
      </c>
      <c r="H245" s="22">
        <v>65637</v>
      </c>
    </row>
    <row r="246" spans="1:8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6825</v>
      </c>
      <c r="F246" s="22">
        <v>82769</v>
      </c>
      <c r="G246" s="22">
        <v>5475</v>
      </c>
      <c r="H246" s="22">
        <v>88244</v>
      </c>
    </row>
    <row r="247" spans="1:8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15665</v>
      </c>
      <c r="F247" s="22">
        <v>65171</v>
      </c>
      <c r="G247" s="22">
        <v>1</v>
      </c>
      <c r="H247" s="22">
        <v>80837</v>
      </c>
    </row>
    <row r="248" spans="1:8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43548</v>
      </c>
      <c r="F248" s="22">
        <v>116372</v>
      </c>
      <c r="G248" s="22">
        <v>1</v>
      </c>
      <c r="H248" s="22">
        <v>159921</v>
      </c>
    </row>
    <row r="249" spans="1:8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19500</v>
      </c>
      <c r="F249" s="22">
        <v>82073</v>
      </c>
      <c r="G249" s="22">
        <v>8648</v>
      </c>
      <c r="H249" s="22">
        <v>110221</v>
      </c>
    </row>
    <row r="250" spans="1:8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14693</v>
      </c>
      <c r="F250" s="22">
        <v>60356</v>
      </c>
      <c r="G250" s="22">
        <v>5494</v>
      </c>
      <c r="H250" s="22">
        <v>80543</v>
      </c>
    </row>
    <row r="251" spans="1:8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7051</v>
      </c>
      <c r="F251" s="22">
        <v>22556</v>
      </c>
      <c r="G251" s="22">
        <v>3399</v>
      </c>
      <c r="H251" s="22">
        <v>33006</v>
      </c>
    </row>
    <row r="252" spans="1:8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18216</v>
      </c>
      <c r="F252" s="22">
        <v>73302</v>
      </c>
      <c r="G252" s="22">
        <v>25490</v>
      </c>
      <c r="H252" s="22">
        <v>117008</v>
      </c>
    </row>
    <row r="253" spans="1:8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36807</v>
      </c>
      <c r="F253" s="22">
        <v>176626</v>
      </c>
      <c r="G253" s="22">
        <v>26636</v>
      </c>
      <c r="H253" s="22">
        <v>240069</v>
      </c>
    </row>
    <row r="254" spans="1:8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49794</v>
      </c>
      <c r="F254" s="22">
        <v>148741</v>
      </c>
      <c r="G254" s="22">
        <v>0</v>
      </c>
      <c r="H254" s="22">
        <v>198535</v>
      </c>
    </row>
    <row r="255" spans="1:8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29975</v>
      </c>
      <c r="F255" s="22">
        <v>182487</v>
      </c>
      <c r="G255" s="22">
        <v>48452</v>
      </c>
      <c r="H255" s="22">
        <v>260914</v>
      </c>
    </row>
    <row r="256" spans="1:8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14821</v>
      </c>
      <c r="F256" s="22">
        <v>55374</v>
      </c>
      <c r="G256" s="22">
        <v>5960</v>
      </c>
      <c r="H256" s="22">
        <v>76155</v>
      </c>
    </row>
    <row r="257" spans="1:8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14565</v>
      </c>
      <c r="F257" s="22">
        <v>147002</v>
      </c>
      <c r="G257" s="22">
        <v>13642</v>
      </c>
      <c r="H257" s="22">
        <v>175209</v>
      </c>
    </row>
    <row r="258" spans="1:8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10710</v>
      </c>
      <c r="F258" s="22">
        <v>74306</v>
      </c>
      <c r="G258" s="22">
        <v>16623</v>
      </c>
      <c r="H258" s="22">
        <v>101639</v>
      </c>
    </row>
    <row r="259" spans="1:8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30534</v>
      </c>
      <c r="F259" s="22">
        <v>75386</v>
      </c>
      <c r="G259" s="22">
        <v>5985</v>
      </c>
      <c r="H259" s="22">
        <v>111905</v>
      </c>
    </row>
    <row r="260" spans="1:8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27106</v>
      </c>
      <c r="F260" s="22">
        <v>122261</v>
      </c>
      <c r="G260" s="22">
        <v>9084</v>
      </c>
      <c r="H260" s="22">
        <v>158451</v>
      </c>
    </row>
    <row r="261" spans="1:8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19548</v>
      </c>
      <c r="F261" s="22">
        <v>50381</v>
      </c>
      <c r="G261" s="22">
        <v>11172</v>
      </c>
      <c r="H261" s="22">
        <v>81101</v>
      </c>
    </row>
    <row r="262" spans="1:8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25675</v>
      </c>
      <c r="F262" s="22">
        <v>50940</v>
      </c>
      <c r="G262" s="22">
        <v>5413</v>
      </c>
      <c r="H262" s="22">
        <v>82028</v>
      </c>
    </row>
    <row r="263" spans="1:8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18328</v>
      </c>
      <c r="F263" s="22">
        <v>45182</v>
      </c>
      <c r="G263" s="22">
        <v>7500</v>
      </c>
      <c r="H263" s="22">
        <v>71010</v>
      </c>
    </row>
    <row r="264" spans="1:8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1</v>
      </c>
      <c r="F264" s="22">
        <v>11984</v>
      </c>
      <c r="G264" s="22">
        <v>24752</v>
      </c>
      <c r="H264" s="22">
        <v>36737</v>
      </c>
    </row>
    <row r="265" spans="1:8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3600</v>
      </c>
      <c r="F265" s="22">
        <v>25190</v>
      </c>
      <c r="G265" s="22">
        <v>2821</v>
      </c>
      <c r="H265" s="22">
        <v>31611</v>
      </c>
    </row>
    <row r="266" spans="1:8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1</v>
      </c>
      <c r="F266" s="22">
        <v>31065</v>
      </c>
      <c r="G266" s="22">
        <v>6437</v>
      </c>
      <c r="H266" s="22">
        <v>37503</v>
      </c>
    </row>
    <row r="267" spans="1:8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13665</v>
      </c>
      <c r="F267" s="22">
        <v>28911</v>
      </c>
      <c r="G267" s="22">
        <v>8100</v>
      </c>
      <c r="H267" s="22">
        <v>50676</v>
      </c>
    </row>
    <row r="268" spans="1:8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7474</v>
      </c>
      <c r="F268" s="22">
        <v>33868</v>
      </c>
      <c r="G268" s="22">
        <v>5975</v>
      </c>
      <c r="H268" s="22">
        <v>47317</v>
      </c>
    </row>
    <row r="269" spans="1:8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4900</v>
      </c>
      <c r="F269" s="22">
        <v>14350</v>
      </c>
      <c r="G269" s="22">
        <v>0</v>
      </c>
      <c r="H269" s="22">
        <v>19250</v>
      </c>
    </row>
    <row r="270" spans="1:8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550</v>
      </c>
      <c r="F270" s="22">
        <v>21600</v>
      </c>
      <c r="G270" s="22">
        <v>1</v>
      </c>
      <c r="H270" s="22">
        <v>22151</v>
      </c>
    </row>
    <row r="271" spans="1:8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359</v>
      </c>
      <c r="F271" s="22">
        <v>17514</v>
      </c>
      <c r="G271" s="22">
        <v>0</v>
      </c>
      <c r="H271" s="22">
        <v>17873</v>
      </c>
    </row>
    <row r="272" spans="1:8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10950</v>
      </c>
      <c r="F272" s="22">
        <v>19429</v>
      </c>
      <c r="G272" s="22">
        <v>37543</v>
      </c>
      <c r="H272" s="22">
        <v>67922</v>
      </c>
    </row>
    <row r="273" spans="1:8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1500</v>
      </c>
      <c r="F273" s="22">
        <v>44768</v>
      </c>
      <c r="G273" s="22">
        <v>1</v>
      </c>
      <c r="H273" s="22">
        <v>46269</v>
      </c>
    </row>
    <row r="274" spans="1:8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12250</v>
      </c>
      <c r="F274" s="22">
        <v>31620</v>
      </c>
      <c r="G274" s="22">
        <v>75395</v>
      </c>
      <c r="H274" s="22">
        <v>119265</v>
      </c>
    </row>
    <row r="275" spans="1:8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1</v>
      </c>
      <c r="F275" s="22">
        <v>23571</v>
      </c>
      <c r="G275" s="22">
        <v>45084</v>
      </c>
      <c r="H275" s="22">
        <v>68656</v>
      </c>
    </row>
    <row r="276" spans="1:8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13722</v>
      </c>
      <c r="F276" s="22">
        <v>60000</v>
      </c>
      <c r="G276" s="22">
        <v>6675</v>
      </c>
      <c r="H276" s="22">
        <v>80397</v>
      </c>
    </row>
    <row r="277" spans="1:8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9541</v>
      </c>
      <c r="F277" s="22">
        <v>6844</v>
      </c>
      <c r="G277" s="22">
        <v>3200</v>
      </c>
      <c r="H277" s="22">
        <v>19585</v>
      </c>
    </row>
    <row r="278" spans="1:8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9433</v>
      </c>
      <c r="F278" s="22">
        <v>25851</v>
      </c>
      <c r="G278" s="22">
        <v>5600</v>
      </c>
      <c r="H278" s="22">
        <v>40884</v>
      </c>
    </row>
    <row r="279" spans="1:8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5999</v>
      </c>
      <c r="F279" s="22">
        <v>71002</v>
      </c>
      <c r="G279" s="22">
        <v>24941</v>
      </c>
      <c r="H279" s="22">
        <v>101942</v>
      </c>
    </row>
    <row r="280" spans="1:8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3625</v>
      </c>
      <c r="F280" s="22">
        <v>20094</v>
      </c>
      <c r="G280" s="22">
        <v>3613</v>
      </c>
      <c r="H280" s="22">
        <v>27332</v>
      </c>
    </row>
    <row r="281" spans="1:8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2635</v>
      </c>
      <c r="F281" s="22">
        <v>58769</v>
      </c>
      <c r="G281" s="22">
        <v>2944</v>
      </c>
      <c r="H281" s="22">
        <v>64348</v>
      </c>
    </row>
    <row r="282" spans="1:8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13429</v>
      </c>
      <c r="F282" s="22">
        <v>27590</v>
      </c>
      <c r="G282" s="22">
        <v>7000</v>
      </c>
      <c r="H282" s="22">
        <v>48019</v>
      </c>
    </row>
    <row r="283" spans="1:8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1</v>
      </c>
      <c r="F283" s="22">
        <v>29193</v>
      </c>
      <c r="G283" s="22">
        <v>3538</v>
      </c>
      <c r="H283" s="22">
        <v>32732</v>
      </c>
    </row>
    <row r="284" spans="1:8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2300</v>
      </c>
      <c r="F284" s="22">
        <v>21886</v>
      </c>
      <c r="G284" s="22">
        <v>2761</v>
      </c>
      <c r="H284" s="22">
        <v>26947</v>
      </c>
    </row>
    <row r="285" spans="1:8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6745</v>
      </c>
      <c r="F285" s="22">
        <v>24906</v>
      </c>
      <c r="G285" s="22">
        <v>3000</v>
      </c>
      <c r="H285" s="22">
        <v>34651</v>
      </c>
    </row>
    <row r="286" spans="1:8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14600</v>
      </c>
      <c r="F286" s="22">
        <v>28406</v>
      </c>
      <c r="G286" s="22">
        <v>51995</v>
      </c>
      <c r="H286" s="22">
        <v>95001</v>
      </c>
    </row>
    <row r="287" spans="1:8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6338</v>
      </c>
      <c r="F287" s="22">
        <v>29025</v>
      </c>
      <c r="G287" s="22">
        <v>6320</v>
      </c>
      <c r="H287" s="22">
        <v>41683</v>
      </c>
    </row>
    <row r="288" spans="1:8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10860</v>
      </c>
      <c r="F288" s="22">
        <v>54500</v>
      </c>
      <c r="G288" s="22">
        <v>16645</v>
      </c>
      <c r="H288" s="22">
        <v>82005</v>
      </c>
    </row>
    <row r="289" spans="1:8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32501</v>
      </c>
      <c r="F289" s="22">
        <v>33898</v>
      </c>
      <c r="G289" s="22">
        <v>7300</v>
      </c>
      <c r="H289" s="22">
        <v>73699</v>
      </c>
    </row>
    <row r="290" spans="1:8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8850</v>
      </c>
      <c r="F290" s="22">
        <v>12471</v>
      </c>
      <c r="G290" s="22">
        <v>23598</v>
      </c>
      <c r="H290" s="22">
        <v>44919</v>
      </c>
    </row>
    <row r="291" spans="1:8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18435</v>
      </c>
      <c r="F291" s="22">
        <v>63000</v>
      </c>
      <c r="G291" s="22">
        <v>9620</v>
      </c>
      <c r="H291" s="22">
        <v>91055</v>
      </c>
    </row>
    <row r="292" spans="1:8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3850</v>
      </c>
      <c r="F292" s="22">
        <v>26900</v>
      </c>
      <c r="G292" s="22">
        <v>0</v>
      </c>
      <c r="H292" s="22">
        <v>30750</v>
      </c>
    </row>
    <row r="293" spans="1:8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8000</v>
      </c>
      <c r="G293" s="22">
        <v>0</v>
      </c>
      <c r="H293" s="22">
        <v>8000</v>
      </c>
    </row>
    <row r="294" spans="1:8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8550</v>
      </c>
      <c r="F294" s="22">
        <v>19930</v>
      </c>
      <c r="G294" s="22">
        <v>39165</v>
      </c>
      <c r="H294" s="22">
        <v>67645</v>
      </c>
    </row>
    <row r="295" spans="1:8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9000</v>
      </c>
      <c r="F295" s="22">
        <v>93524</v>
      </c>
      <c r="G295" s="22">
        <v>8491</v>
      </c>
      <c r="H295" s="22">
        <v>111015</v>
      </c>
    </row>
    <row r="296" spans="1:8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10800</v>
      </c>
      <c r="F296" s="22">
        <v>51906</v>
      </c>
      <c r="G296" s="22">
        <v>19715</v>
      </c>
      <c r="H296" s="22">
        <v>82421</v>
      </c>
    </row>
    <row r="297" spans="1:8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12999</v>
      </c>
      <c r="F297" s="22">
        <v>81604</v>
      </c>
      <c r="G297" s="22">
        <v>8760</v>
      </c>
      <c r="H297" s="22">
        <v>103363</v>
      </c>
    </row>
    <row r="298" spans="1:8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13225</v>
      </c>
      <c r="F298" s="22">
        <v>104417</v>
      </c>
      <c r="G298" s="22">
        <v>50706</v>
      </c>
      <c r="H298" s="22">
        <v>168348</v>
      </c>
    </row>
    <row r="299" spans="1:8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3000</v>
      </c>
      <c r="F299" s="22">
        <v>55480</v>
      </c>
      <c r="G299" s="22">
        <v>12406</v>
      </c>
      <c r="H299" s="22">
        <v>70886</v>
      </c>
    </row>
    <row r="300" spans="1:8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16400</v>
      </c>
      <c r="F300" s="22">
        <v>80505</v>
      </c>
      <c r="G300" s="22">
        <v>20351</v>
      </c>
      <c r="H300" s="22">
        <v>117256</v>
      </c>
    </row>
    <row r="301" spans="1:8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7200</v>
      </c>
      <c r="F301" s="22">
        <v>31200</v>
      </c>
      <c r="G301" s="22">
        <v>3140</v>
      </c>
      <c r="H301" s="22">
        <v>41540</v>
      </c>
    </row>
    <row r="302" spans="1:8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11000</v>
      </c>
      <c r="F302" s="22">
        <v>56244</v>
      </c>
      <c r="G302" s="22">
        <v>18584</v>
      </c>
      <c r="H302" s="22">
        <v>85828</v>
      </c>
    </row>
    <row r="303" spans="1:8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8441</v>
      </c>
      <c r="F303" s="22">
        <v>21782</v>
      </c>
      <c r="G303" s="22">
        <v>7400</v>
      </c>
      <c r="H303" s="22">
        <v>37623</v>
      </c>
    </row>
    <row r="304" spans="1:8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10400</v>
      </c>
      <c r="F304" s="22">
        <v>55780</v>
      </c>
      <c r="G304" s="22">
        <v>7603</v>
      </c>
      <c r="H304" s="22">
        <v>73783</v>
      </c>
    </row>
    <row r="305" spans="1:8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6000</v>
      </c>
      <c r="F305" s="22">
        <v>63165</v>
      </c>
      <c r="G305" s="22">
        <v>5808</v>
      </c>
      <c r="H305" s="22">
        <v>74973</v>
      </c>
    </row>
    <row r="306" spans="1:8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7200</v>
      </c>
      <c r="F306" s="22">
        <v>39360</v>
      </c>
      <c r="G306" s="22">
        <v>5715</v>
      </c>
      <c r="H306" s="22">
        <v>52275</v>
      </c>
    </row>
    <row r="307" spans="1:8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19143</v>
      </c>
      <c r="F307" s="22">
        <v>59352</v>
      </c>
      <c r="G307" s="22">
        <v>12812</v>
      </c>
      <c r="H307" s="22">
        <v>91307</v>
      </c>
    </row>
    <row r="308" spans="1:8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18475</v>
      </c>
      <c r="F308" s="22">
        <v>44989</v>
      </c>
      <c r="G308" s="22">
        <v>4916</v>
      </c>
      <c r="H308" s="22">
        <v>68380</v>
      </c>
    </row>
    <row r="309" spans="1:8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1800</v>
      </c>
      <c r="F309" s="22">
        <v>32328</v>
      </c>
      <c r="G309" s="22">
        <v>1</v>
      </c>
      <c r="H309" s="22">
        <v>34129</v>
      </c>
    </row>
    <row r="310" spans="1:8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5424</v>
      </c>
      <c r="F310" s="22">
        <v>21000</v>
      </c>
      <c r="G310" s="22">
        <v>4466</v>
      </c>
      <c r="H310" s="22">
        <v>30890</v>
      </c>
    </row>
    <row r="311" spans="1:8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11555</v>
      </c>
      <c r="F311" s="22">
        <v>78162</v>
      </c>
      <c r="G311" s="22">
        <v>22680</v>
      </c>
      <c r="H311" s="22">
        <v>112397</v>
      </c>
    </row>
    <row r="312" spans="1:8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10139</v>
      </c>
      <c r="F312" s="22">
        <v>46920</v>
      </c>
      <c r="G312" s="22">
        <v>6765</v>
      </c>
      <c r="H312" s="22">
        <v>63824</v>
      </c>
    </row>
    <row r="313" spans="1:8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5062</v>
      </c>
      <c r="F313" s="22">
        <v>106411</v>
      </c>
      <c r="G313" s="22">
        <v>13007</v>
      </c>
      <c r="H313" s="22">
        <v>124480</v>
      </c>
    </row>
    <row r="314" spans="1:8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18942</v>
      </c>
      <c r="F314" s="22">
        <v>52295</v>
      </c>
      <c r="G314" s="22">
        <v>8930</v>
      </c>
      <c r="H314" s="22">
        <v>80167</v>
      </c>
    </row>
    <row r="315" spans="1:8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32643</v>
      </c>
      <c r="G315" s="22">
        <v>20910</v>
      </c>
      <c r="H315" s="22">
        <v>53553</v>
      </c>
    </row>
    <row r="316" spans="1:8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100210</v>
      </c>
      <c r="G316" s="22">
        <v>117269</v>
      </c>
      <c r="H316" s="22">
        <v>217479</v>
      </c>
    </row>
    <row r="317" spans="1:8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6163</v>
      </c>
      <c r="G317" s="22">
        <v>0</v>
      </c>
      <c r="H317" s="22">
        <v>6163</v>
      </c>
    </row>
    <row r="318" spans="1:8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365</v>
      </c>
      <c r="G318" s="22">
        <v>0</v>
      </c>
      <c r="H318" s="22">
        <v>365</v>
      </c>
    </row>
    <row r="319" spans="1:8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215</v>
      </c>
      <c r="G319" s="22">
        <v>0</v>
      </c>
      <c r="H319" s="22">
        <v>215</v>
      </c>
    </row>
    <row r="320" spans="1:8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35ABC-7396-49E3-8303-2FEBDF050260}">
  <dimension ref="A1:Y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5" width="15.7109375" customWidth="1"/>
  </cols>
  <sheetData>
    <row r="1" spans="1:25" ht="24" customHeight="1" x14ac:dyDescent="0.3">
      <c r="A1" s="4" t="str">
        <f>HYPERLINK("#'Index'!A1", "&lt;&lt; Index")</f>
        <v>&lt;&lt; Index</v>
      </c>
      <c r="B1" s="20" t="s">
        <v>1334</v>
      </c>
      <c r="D1" s="20" t="s">
        <v>1335</v>
      </c>
    </row>
    <row r="2" spans="1:25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1336</v>
      </c>
      <c r="F2" s="21" t="s">
        <v>1337</v>
      </c>
      <c r="G2" s="21" t="s">
        <v>1080</v>
      </c>
      <c r="H2" s="21" t="s">
        <v>1338</v>
      </c>
      <c r="I2" s="21" t="s">
        <v>1339</v>
      </c>
      <c r="J2" s="21" t="s">
        <v>1179</v>
      </c>
      <c r="K2" s="21" t="s">
        <v>1340</v>
      </c>
      <c r="L2" s="21" t="s">
        <v>1341</v>
      </c>
      <c r="M2" s="21" t="s">
        <v>1342</v>
      </c>
      <c r="N2" s="21" t="s">
        <v>1343</v>
      </c>
      <c r="O2" s="21" t="s">
        <v>1290</v>
      </c>
      <c r="P2" s="21" t="s">
        <v>1344</v>
      </c>
      <c r="Q2" s="21" t="s">
        <v>1343</v>
      </c>
      <c r="R2" s="21" t="s">
        <v>1290</v>
      </c>
      <c r="S2" s="21" t="s">
        <v>1345</v>
      </c>
      <c r="T2" s="21" t="s">
        <v>1346</v>
      </c>
      <c r="U2" s="21" t="s">
        <v>1347</v>
      </c>
      <c r="V2" s="21" t="s">
        <v>1348</v>
      </c>
      <c r="W2" s="21" t="s">
        <v>1349</v>
      </c>
      <c r="X2" s="21" t="s">
        <v>1350</v>
      </c>
      <c r="Y2" s="21" t="s">
        <v>1351</v>
      </c>
    </row>
    <row r="3" spans="1:25" x14ac:dyDescent="0.25">
      <c r="A3" s="21"/>
      <c r="B3" s="21"/>
      <c r="C3" s="21"/>
      <c r="D3" s="21" t="s">
        <v>89</v>
      </c>
      <c r="E3" s="21" t="s">
        <v>1352</v>
      </c>
      <c r="F3" s="21" t="s">
        <v>1353</v>
      </c>
      <c r="G3" s="21" t="s">
        <v>1354</v>
      </c>
      <c r="H3" s="21" t="s">
        <v>1355</v>
      </c>
      <c r="I3" s="21" t="s">
        <v>1356</v>
      </c>
      <c r="J3" s="21" t="s">
        <v>1357</v>
      </c>
      <c r="K3" s="21" t="s">
        <v>1358</v>
      </c>
      <c r="L3" s="21" t="s">
        <v>1359</v>
      </c>
      <c r="M3" s="21" t="s">
        <v>1360</v>
      </c>
      <c r="N3" s="21" t="s">
        <v>1361</v>
      </c>
      <c r="O3" s="21" t="s">
        <v>1362</v>
      </c>
      <c r="P3" s="21" t="s">
        <v>1363</v>
      </c>
      <c r="Q3" s="21" t="s">
        <v>1364</v>
      </c>
      <c r="R3" s="21" t="s">
        <v>1365</v>
      </c>
      <c r="S3" s="21" t="s">
        <v>1366</v>
      </c>
      <c r="T3" s="21" t="s">
        <v>1367</v>
      </c>
      <c r="U3" s="21" t="s">
        <v>1368</v>
      </c>
      <c r="V3" s="21" t="s">
        <v>1369</v>
      </c>
      <c r="W3" s="21" t="s">
        <v>1370</v>
      </c>
      <c r="X3" s="21" t="s">
        <v>1371</v>
      </c>
      <c r="Y3" s="21" t="s">
        <v>1372</v>
      </c>
    </row>
    <row r="4" spans="1:25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/>
      <c r="F4" s="22">
        <v>62946007.644553997</v>
      </c>
      <c r="G4" s="22">
        <v>0</v>
      </c>
      <c r="H4" s="22">
        <v>19628688.613770001</v>
      </c>
      <c r="I4" s="22">
        <v>0</v>
      </c>
      <c r="J4" s="22">
        <v>0</v>
      </c>
      <c r="K4" s="22">
        <v>724720</v>
      </c>
      <c r="L4" s="22"/>
      <c r="M4" s="22"/>
      <c r="N4" s="22">
        <v>29595050.649778999</v>
      </c>
      <c r="O4" s="22">
        <v>7018698.2402320001</v>
      </c>
      <c r="P4" s="22"/>
      <c r="Q4" s="22">
        <v>3082775.1060810001</v>
      </c>
      <c r="R4" s="22">
        <v>507974.485522</v>
      </c>
      <c r="S4" s="22">
        <v>0</v>
      </c>
      <c r="T4" s="22">
        <v>1302012.886746</v>
      </c>
      <c r="U4" s="22">
        <v>0</v>
      </c>
      <c r="V4" s="22">
        <v>7782.2180099999996</v>
      </c>
      <c r="W4" s="22">
        <v>0</v>
      </c>
      <c r="X4" s="22">
        <v>0</v>
      </c>
      <c r="Y4" s="22">
        <v>0</v>
      </c>
    </row>
    <row r="5" spans="1:25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/>
      <c r="F5" s="22">
        <v>25607823.643410001</v>
      </c>
      <c r="G5" s="22">
        <v>202.92732899999999</v>
      </c>
      <c r="H5" s="22">
        <v>2514359.5798729998</v>
      </c>
      <c r="I5" s="22">
        <v>0</v>
      </c>
      <c r="J5" s="22">
        <v>0</v>
      </c>
      <c r="K5" s="22">
        <v>79112</v>
      </c>
      <c r="L5" s="22"/>
      <c r="M5" s="22"/>
      <c r="N5" s="22">
        <v>8356949.5921560004</v>
      </c>
      <c r="O5" s="22">
        <v>941041.76016800001</v>
      </c>
      <c r="P5" s="22"/>
      <c r="Q5" s="22">
        <v>397978.99990900001</v>
      </c>
      <c r="R5" s="22">
        <v>518.99876200000006</v>
      </c>
      <c r="S5" s="22">
        <v>0</v>
      </c>
      <c r="T5" s="22">
        <v>183441.54833699999</v>
      </c>
      <c r="U5" s="22">
        <v>0</v>
      </c>
      <c r="V5" s="22">
        <v>1792.1502</v>
      </c>
      <c r="W5" s="22">
        <v>0</v>
      </c>
      <c r="X5" s="22">
        <v>0</v>
      </c>
      <c r="Y5" s="22">
        <v>0</v>
      </c>
    </row>
    <row r="6" spans="1:25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/>
      <c r="F6" s="22">
        <v>9878540.0504579991</v>
      </c>
      <c r="G6" s="22">
        <v>3998.8722640000001</v>
      </c>
      <c r="H6" s="22">
        <v>4217412.7241540002</v>
      </c>
      <c r="I6" s="22">
        <v>0</v>
      </c>
      <c r="J6" s="22">
        <v>0</v>
      </c>
      <c r="K6" s="22">
        <v>111350</v>
      </c>
      <c r="L6" s="22"/>
      <c r="M6" s="22"/>
      <c r="N6" s="22">
        <v>2921692.333811</v>
      </c>
      <c r="O6" s="22">
        <v>1253490.62108</v>
      </c>
      <c r="P6" s="22"/>
      <c r="Q6" s="22">
        <v>0</v>
      </c>
      <c r="R6" s="22">
        <v>0</v>
      </c>
      <c r="S6" s="22">
        <v>0</v>
      </c>
      <c r="T6" s="22">
        <v>151647.883317</v>
      </c>
      <c r="U6" s="22">
        <v>0</v>
      </c>
      <c r="V6" s="22">
        <v>2211.6302999999998</v>
      </c>
      <c r="W6" s="22">
        <v>0</v>
      </c>
      <c r="X6" s="22">
        <v>0</v>
      </c>
      <c r="Y6" s="22">
        <v>0</v>
      </c>
    </row>
    <row r="7" spans="1:25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/>
      <c r="F7" s="22">
        <v>1221804899.7249999</v>
      </c>
      <c r="G7" s="22">
        <v>1430559.1047169999</v>
      </c>
      <c r="H7" s="22">
        <v>1095799272.133007</v>
      </c>
      <c r="I7" s="22">
        <v>0</v>
      </c>
      <c r="J7" s="22">
        <v>0</v>
      </c>
      <c r="K7" s="22">
        <v>0</v>
      </c>
      <c r="L7" s="22"/>
      <c r="M7" s="22"/>
      <c r="N7" s="22">
        <v>581093873.42412996</v>
      </c>
      <c r="O7" s="22">
        <v>207608812.89738199</v>
      </c>
      <c r="P7" s="22"/>
      <c r="Q7" s="22">
        <v>81791771.850635007</v>
      </c>
      <c r="R7" s="22">
        <v>5240472.7365880003</v>
      </c>
      <c r="S7" s="22">
        <v>0</v>
      </c>
      <c r="T7" s="22">
        <v>0</v>
      </c>
      <c r="U7" s="22">
        <v>0</v>
      </c>
      <c r="V7" s="22">
        <v>488394.48546</v>
      </c>
      <c r="W7" s="22">
        <v>0</v>
      </c>
      <c r="X7" s="22">
        <v>0</v>
      </c>
      <c r="Y7" s="22">
        <v>0</v>
      </c>
    </row>
    <row r="8" spans="1:25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/>
      <c r="F8" s="22">
        <v>20261647.129190002</v>
      </c>
      <c r="G8" s="22">
        <v>8244.3133240000006</v>
      </c>
      <c r="H8" s="22">
        <v>9295007.1528060008</v>
      </c>
      <c r="I8" s="22">
        <v>0</v>
      </c>
      <c r="J8" s="22">
        <v>0</v>
      </c>
      <c r="K8" s="22">
        <v>13277</v>
      </c>
      <c r="L8" s="22"/>
      <c r="M8" s="22"/>
      <c r="N8" s="22">
        <v>4883216.4681190001</v>
      </c>
      <c r="O8" s="22">
        <v>2241652.2301190002</v>
      </c>
      <c r="P8" s="22"/>
      <c r="Q8" s="22">
        <v>824280.31030500005</v>
      </c>
      <c r="R8" s="22">
        <v>153454.476287</v>
      </c>
      <c r="S8" s="22">
        <v>0</v>
      </c>
      <c r="T8" s="22">
        <v>0</v>
      </c>
      <c r="U8" s="22">
        <v>97893.667056000006</v>
      </c>
      <c r="V8" s="22">
        <v>5515.89786</v>
      </c>
      <c r="W8" s="22">
        <v>0</v>
      </c>
      <c r="X8" s="22">
        <v>0</v>
      </c>
      <c r="Y8" s="22">
        <v>0</v>
      </c>
    </row>
    <row r="9" spans="1:25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/>
      <c r="F9" s="22">
        <v>18741405.522750001</v>
      </c>
      <c r="G9" s="22">
        <v>0</v>
      </c>
      <c r="H9" s="22">
        <v>1758156.2484190001</v>
      </c>
      <c r="I9" s="22">
        <v>0</v>
      </c>
      <c r="J9" s="22">
        <v>4422.6908579999999</v>
      </c>
      <c r="K9" s="22">
        <v>996036</v>
      </c>
      <c r="L9" s="22"/>
      <c r="M9" s="22"/>
      <c r="N9" s="22">
        <v>10963192</v>
      </c>
      <c r="O9" s="22">
        <v>869410.36159999995</v>
      </c>
      <c r="P9" s="22"/>
      <c r="Q9" s="22">
        <v>1508577.4412799999</v>
      </c>
      <c r="R9" s="22">
        <v>28846.302640000002</v>
      </c>
      <c r="S9" s="22">
        <v>0</v>
      </c>
      <c r="T9" s="22">
        <v>0</v>
      </c>
      <c r="U9" s="22">
        <v>0</v>
      </c>
      <c r="V9" s="22">
        <v>3358.6866</v>
      </c>
      <c r="W9" s="22">
        <v>0</v>
      </c>
      <c r="X9" s="22">
        <v>0</v>
      </c>
      <c r="Y9" s="22">
        <v>0</v>
      </c>
    </row>
    <row r="10" spans="1:25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/>
      <c r="F10" s="22">
        <v>14082055.586615</v>
      </c>
      <c r="G10" s="22">
        <v>1357.3960500000001</v>
      </c>
      <c r="H10" s="22">
        <v>8159531.0141380001</v>
      </c>
      <c r="I10" s="22">
        <v>0</v>
      </c>
      <c r="J10" s="22">
        <v>11875.605363999999</v>
      </c>
      <c r="K10" s="22">
        <v>1191617.1100000001</v>
      </c>
      <c r="L10" s="22"/>
      <c r="M10" s="22"/>
      <c r="N10" s="22">
        <v>3569461.6004619999</v>
      </c>
      <c r="O10" s="22">
        <v>887745.25055999996</v>
      </c>
      <c r="P10" s="22"/>
      <c r="Q10" s="22">
        <v>764113.08099499997</v>
      </c>
      <c r="R10" s="22">
        <v>1363057.729728</v>
      </c>
      <c r="S10" s="22">
        <v>0</v>
      </c>
      <c r="T10" s="22">
        <v>223142.04003599999</v>
      </c>
      <c r="U10" s="22">
        <v>0</v>
      </c>
      <c r="V10" s="22">
        <v>2205.4599629999998</v>
      </c>
      <c r="W10" s="22">
        <v>0</v>
      </c>
      <c r="X10" s="22">
        <v>0</v>
      </c>
      <c r="Y10" s="22">
        <v>0</v>
      </c>
    </row>
    <row r="11" spans="1:25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/>
      <c r="F11" s="22">
        <v>1030452317</v>
      </c>
      <c r="G11" s="22">
        <v>478535.24739999999</v>
      </c>
      <c r="H11" s="22">
        <v>951313319.70000005</v>
      </c>
      <c r="I11" s="22">
        <v>0</v>
      </c>
      <c r="J11" s="22">
        <v>0</v>
      </c>
      <c r="K11" s="22">
        <v>141511413</v>
      </c>
      <c r="L11" s="22"/>
      <c r="M11" s="22"/>
      <c r="N11" s="22">
        <v>321897066.10000002</v>
      </c>
      <c r="O11" s="22">
        <v>136625997</v>
      </c>
      <c r="P11" s="22"/>
      <c r="Q11" s="22">
        <v>44697242.890000001</v>
      </c>
      <c r="R11" s="22">
        <v>15527347.039999999</v>
      </c>
      <c r="S11" s="22">
        <v>0</v>
      </c>
      <c r="T11" s="22">
        <v>0</v>
      </c>
      <c r="U11" s="22">
        <v>0</v>
      </c>
      <c r="V11" s="22">
        <v>207696.6587</v>
      </c>
      <c r="W11" s="22">
        <v>13785802.02</v>
      </c>
      <c r="X11" s="22">
        <v>0</v>
      </c>
      <c r="Y11" s="22">
        <v>0</v>
      </c>
    </row>
    <row r="12" spans="1:25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/>
      <c r="F12" s="22">
        <v>23083288.237764999</v>
      </c>
      <c r="G12" s="22">
        <v>0</v>
      </c>
      <c r="H12" s="22">
        <v>14218447.749964001</v>
      </c>
      <c r="I12" s="22">
        <v>0</v>
      </c>
      <c r="J12" s="22">
        <v>19525705.476514</v>
      </c>
      <c r="K12" s="22">
        <v>203756</v>
      </c>
      <c r="L12" s="22"/>
      <c r="M12" s="22"/>
      <c r="N12" s="22">
        <v>9359155.3230479993</v>
      </c>
      <c r="O12" s="22">
        <v>4356370.7711840002</v>
      </c>
      <c r="P12" s="22"/>
      <c r="Q12" s="22">
        <v>1243399.957956</v>
      </c>
      <c r="R12" s="22">
        <v>603159.53838599997</v>
      </c>
      <c r="S12" s="22">
        <v>0</v>
      </c>
      <c r="T12" s="22">
        <v>705316.10911199998</v>
      </c>
      <c r="U12" s="22">
        <v>0</v>
      </c>
      <c r="V12" s="22">
        <v>150404.68242</v>
      </c>
      <c r="W12" s="22">
        <v>0</v>
      </c>
      <c r="X12" s="22">
        <v>0</v>
      </c>
      <c r="Y12" s="22">
        <v>0</v>
      </c>
    </row>
    <row r="13" spans="1:25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/>
      <c r="F13" s="22">
        <v>72172324.753409997</v>
      </c>
      <c r="G13" s="22">
        <v>14605.253565000001</v>
      </c>
      <c r="H13" s="22">
        <v>56371100.629152</v>
      </c>
      <c r="I13" s="22">
        <v>0</v>
      </c>
      <c r="J13" s="22">
        <v>789176.328416</v>
      </c>
      <c r="K13" s="22">
        <v>1989693</v>
      </c>
      <c r="L13" s="22"/>
      <c r="M13" s="22"/>
      <c r="N13" s="22">
        <v>16487486.725764001</v>
      </c>
      <c r="O13" s="22">
        <v>10430246.843297999</v>
      </c>
      <c r="P13" s="22"/>
      <c r="Q13" s="22">
        <v>1844674.683316</v>
      </c>
      <c r="R13" s="22">
        <v>1468474.7236929999</v>
      </c>
      <c r="S13" s="22">
        <v>0</v>
      </c>
      <c r="T13" s="22">
        <v>989368.19759999996</v>
      </c>
      <c r="U13" s="22">
        <v>0</v>
      </c>
      <c r="V13" s="22">
        <v>17999.181629999999</v>
      </c>
      <c r="W13" s="22">
        <v>0</v>
      </c>
      <c r="X13" s="22">
        <v>0</v>
      </c>
      <c r="Y13" s="22">
        <v>0</v>
      </c>
    </row>
    <row r="14" spans="1:25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/>
      <c r="F14" s="22">
        <v>14350405.365603</v>
      </c>
      <c r="G14" s="22">
        <v>0</v>
      </c>
      <c r="H14" s="22">
        <v>3863687.0136620002</v>
      </c>
      <c r="I14" s="22">
        <v>0</v>
      </c>
      <c r="J14" s="22">
        <v>4078.8926080000001</v>
      </c>
      <c r="K14" s="22">
        <v>172001</v>
      </c>
      <c r="L14" s="22"/>
      <c r="M14" s="22"/>
      <c r="N14" s="22">
        <v>3939655.7350260001</v>
      </c>
      <c r="O14" s="22">
        <v>1348081.4734370001</v>
      </c>
      <c r="P14" s="22"/>
      <c r="Q14" s="22">
        <v>133846.83619999999</v>
      </c>
      <c r="R14" s="22">
        <v>8533.3132499999992</v>
      </c>
      <c r="S14" s="22">
        <v>0</v>
      </c>
      <c r="T14" s="22">
        <v>140159.970114</v>
      </c>
      <c r="U14" s="22">
        <v>0</v>
      </c>
      <c r="V14" s="22">
        <v>1548.6506999999999</v>
      </c>
      <c r="W14" s="22">
        <v>0</v>
      </c>
      <c r="X14" s="22">
        <v>0</v>
      </c>
      <c r="Y14" s="22">
        <v>0</v>
      </c>
    </row>
    <row r="15" spans="1:25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/>
      <c r="F15" s="22">
        <v>37901926.602558002</v>
      </c>
      <c r="G15" s="22">
        <v>0</v>
      </c>
      <c r="H15" s="22">
        <v>22841125.273340002</v>
      </c>
      <c r="I15" s="22">
        <v>0</v>
      </c>
      <c r="J15" s="22">
        <v>0</v>
      </c>
      <c r="K15" s="22">
        <v>0</v>
      </c>
      <c r="L15" s="22"/>
      <c r="M15" s="22"/>
      <c r="N15" s="22">
        <v>10197561.150156001</v>
      </c>
      <c r="O15" s="22">
        <v>7056267.9662389997</v>
      </c>
      <c r="P15" s="22"/>
      <c r="Q15" s="22">
        <v>1004296.514829</v>
      </c>
      <c r="R15" s="22">
        <v>401332.25641999999</v>
      </c>
      <c r="S15" s="22">
        <v>0</v>
      </c>
      <c r="T15" s="22">
        <v>177504.32998400001</v>
      </c>
      <c r="U15" s="22">
        <v>0</v>
      </c>
      <c r="V15" s="22">
        <v>5443.1279999999997</v>
      </c>
      <c r="W15" s="22">
        <v>0</v>
      </c>
      <c r="X15" s="22">
        <v>0</v>
      </c>
      <c r="Y15" s="22">
        <v>0</v>
      </c>
    </row>
    <row r="16" spans="1:25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/>
      <c r="F16" s="22">
        <v>103790590.52374101</v>
      </c>
      <c r="G16" s="22">
        <v>19962.769431000001</v>
      </c>
      <c r="H16" s="22">
        <v>70001390.662281007</v>
      </c>
      <c r="I16" s="22">
        <v>0</v>
      </c>
      <c r="J16" s="22">
        <v>0</v>
      </c>
      <c r="K16" s="22">
        <v>8918899</v>
      </c>
      <c r="L16" s="22"/>
      <c r="M16" s="22"/>
      <c r="N16" s="22">
        <v>32195216.182271998</v>
      </c>
      <c r="O16" s="22">
        <v>11666593.666312</v>
      </c>
      <c r="P16" s="22"/>
      <c r="Q16" s="22">
        <v>0</v>
      </c>
      <c r="R16" s="22">
        <v>0</v>
      </c>
      <c r="S16" s="22">
        <v>0</v>
      </c>
      <c r="T16" s="22">
        <v>2396987.0779920002</v>
      </c>
      <c r="U16" s="22">
        <v>0</v>
      </c>
      <c r="V16" s="22">
        <v>25010.285759999999</v>
      </c>
      <c r="W16" s="22">
        <v>0</v>
      </c>
      <c r="X16" s="22">
        <v>0</v>
      </c>
      <c r="Y16" s="22">
        <v>0</v>
      </c>
    </row>
    <row r="17" spans="1:25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/>
      <c r="F17" s="22">
        <v>24161116.525350001</v>
      </c>
      <c r="G17" s="22">
        <v>0</v>
      </c>
      <c r="H17" s="22">
        <v>21231900.401687998</v>
      </c>
      <c r="I17" s="22">
        <v>0</v>
      </c>
      <c r="J17" s="22">
        <v>779844.11147999996</v>
      </c>
      <c r="K17" s="22">
        <v>35424</v>
      </c>
      <c r="L17" s="22"/>
      <c r="M17" s="22"/>
      <c r="N17" s="22">
        <v>6786282.1412589997</v>
      </c>
      <c r="O17" s="22">
        <v>4982126.6512529999</v>
      </c>
      <c r="P17" s="22"/>
      <c r="Q17" s="22">
        <v>1128048.097201</v>
      </c>
      <c r="R17" s="22">
        <v>241369.64175499999</v>
      </c>
      <c r="S17" s="22">
        <v>0</v>
      </c>
      <c r="T17" s="22">
        <v>0</v>
      </c>
      <c r="U17" s="22">
        <v>0</v>
      </c>
      <c r="V17" s="22">
        <v>19405.041255</v>
      </c>
      <c r="W17" s="22">
        <v>0</v>
      </c>
      <c r="X17" s="22">
        <v>0</v>
      </c>
      <c r="Y17" s="22">
        <v>0</v>
      </c>
    </row>
    <row r="18" spans="1:25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/>
      <c r="F18" s="22">
        <v>52457372.438945003</v>
      </c>
      <c r="G18" s="22">
        <v>17852.51814</v>
      </c>
      <c r="H18" s="22">
        <v>33902699.244695999</v>
      </c>
      <c r="I18" s="22">
        <v>0</v>
      </c>
      <c r="J18" s="22">
        <v>0</v>
      </c>
      <c r="K18" s="22">
        <v>3188226</v>
      </c>
      <c r="L18" s="22"/>
      <c r="M18" s="22"/>
      <c r="N18" s="22">
        <v>16990479.797880001</v>
      </c>
      <c r="O18" s="22">
        <v>5827583.8176100003</v>
      </c>
      <c r="P18" s="22"/>
      <c r="Q18" s="22">
        <v>3279952.269078</v>
      </c>
      <c r="R18" s="22">
        <v>779253.09700299997</v>
      </c>
      <c r="S18" s="22">
        <v>0</v>
      </c>
      <c r="T18" s="22">
        <v>1273138.246856</v>
      </c>
      <c r="U18" s="22">
        <v>0</v>
      </c>
      <c r="V18" s="22">
        <v>25346.625660000002</v>
      </c>
      <c r="W18" s="22">
        <v>0</v>
      </c>
      <c r="X18" s="22">
        <v>0</v>
      </c>
      <c r="Y18" s="22">
        <v>0</v>
      </c>
    </row>
    <row r="19" spans="1:25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/>
      <c r="F19" s="22">
        <v>84233120.82965</v>
      </c>
      <c r="G19" s="22">
        <v>17538.551759999998</v>
      </c>
      <c r="H19" s="22">
        <v>66635580.377035998</v>
      </c>
      <c r="I19" s="22">
        <v>0</v>
      </c>
      <c r="J19" s="22">
        <v>0</v>
      </c>
      <c r="K19" s="22">
        <v>9154295</v>
      </c>
      <c r="L19" s="22"/>
      <c r="M19" s="22"/>
      <c r="N19" s="22">
        <v>27424192.192706998</v>
      </c>
      <c r="O19" s="22">
        <v>12638092.645300001</v>
      </c>
      <c r="P19" s="22"/>
      <c r="Q19" s="22">
        <v>3587319.148937</v>
      </c>
      <c r="R19" s="22">
        <v>1434269.7720840001</v>
      </c>
      <c r="S19" s="22">
        <v>0</v>
      </c>
      <c r="T19" s="22">
        <v>665616.67168799997</v>
      </c>
      <c r="U19" s="22">
        <v>0</v>
      </c>
      <c r="V19" s="22">
        <v>13582.61478</v>
      </c>
      <c r="W19" s="22">
        <v>0</v>
      </c>
      <c r="X19" s="22">
        <v>0</v>
      </c>
      <c r="Y19" s="22">
        <v>0</v>
      </c>
    </row>
    <row r="20" spans="1:25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/>
      <c r="F20" s="22">
        <v>40587014.261799999</v>
      </c>
      <c r="G20" s="22">
        <v>0</v>
      </c>
      <c r="H20" s="22">
        <v>13432211.763893999</v>
      </c>
      <c r="I20" s="22">
        <v>0</v>
      </c>
      <c r="J20" s="22">
        <v>0</v>
      </c>
      <c r="K20" s="22">
        <v>50271</v>
      </c>
      <c r="L20" s="22"/>
      <c r="M20" s="22"/>
      <c r="N20" s="22">
        <v>12779284.160439</v>
      </c>
      <c r="O20" s="22">
        <v>3729019.6048559998</v>
      </c>
      <c r="P20" s="22"/>
      <c r="Q20" s="22">
        <v>1737450.194751</v>
      </c>
      <c r="R20" s="22">
        <v>826955.29677599994</v>
      </c>
      <c r="S20" s="22">
        <v>0</v>
      </c>
      <c r="T20" s="22">
        <v>770827.25979000004</v>
      </c>
      <c r="U20" s="22">
        <v>0</v>
      </c>
      <c r="V20" s="22">
        <v>4073.5745099999999</v>
      </c>
      <c r="W20" s="22">
        <v>0</v>
      </c>
      <c r="X20" s="22">
        <v>0</v>
      </c>
      <c r="Y20" s="22">
        <v>0</v>
      </c>
    </row>
    <row r="21" spans="1:25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/>
      <c r="F21" s="22">
        <v>104389683.480516</v>
      </c>
      <c r="G21" s="22">
        <v>0</v>
      </c>
      <c r="H21" s="22">
        <v>27598795.406608</v>
      </c>
      <c r="I21" s="22">
        <v>0</v>
      </c>
      <c r="J21" s="22">
        <v>0</v>
      </c>
      <c r="K21" s="22">
        <v>2216222</v>
      </c>
      <c r="L21" s="22"/>
      <c r="M21" s="22"/>
      <c r="N21" s="22">
        <v>21837018.157698002</v>
      </c>
      <c r="O21" s="22">
        <v>6321463.3097310001</v>
      </c>
      <c r="P21" s="22"/>
      <c r="Q21" s="22">
        <v>8631872.6044510007</v>
      </c>
      <c r="R21" s="22">
        <v>1408303.9744800001</v>
      </c>
      <c r="S21" s="22">
        <v>0</v>
      </c>
      <c r="T21" s="22">
        <v>978809.502309</v>
      </c>
      <c r="U21" s="22">
        <v>258788.64311999999</v>
      </c>
      <c r="V21" s="22">
        <v>7693.0136549999997</v>
      </c>
      <c r="W21" s="22">
        <v>0</v>
      </c>
      <c r="X21" s="22">
        <v>0</v>
      </c>
      <c r="Y21" s="22">
        <v>0</v>
      </c>
    </row>
    <row r="22" spans="1:25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/>
      <c r="F22" s="22">
        <v>11289809.27636</v>
      </c>
      <c r="G22" s="22">
        <v>0</v>
      </c>
      <c r="H22" s="22">
        <v>7666123.2064399999</v>
      </c>
      <c r="I22" s="22">
        <v>0</v>
      </c>
      <c r="J22" s="22">
        <v>0</v>
      </c>
      <c r="K22" s="22">
        <v>0</v>
      </c>
      <c r="L22" s="22"/>
      <c r="M22" s="22"/>
      <c r="N22" s="22">
        <v>2280762.7477449998</v>
      </c>
      <c r="O22" s="22">
        <v>1263609.5916840001</v>
      </c>
      <c r="P22" s="22"/>
      <c r="Q22" s="22">
        <v>280170.00382599997</v>
      </c>
      <c r="R22" s="22">
        <v>69487.999028000006</v>
      </c>
      <c r="S22" s="22">
        <v>0</v>
      </c>
      <c r="T22" s="22">
        <v>296337.55949000001</v>
      </c>
      <c r="U22" s="22">
        <v>0</v>
      </c>
      <c r="V22" s="22">
        <v>1884.050033</v>
      </c>
      <c r="W22" s="22">
        <v>0</v>
      </c>
      <c r="X22" s="22">
        <v>0</v>
      </c>
      <c r="Y22" s="22">
        <v>0</v>
      </c>
    </row>
    <row r="23" spans="1:25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/>
      <c r="F23" s="22">
        <v>8833672.4915699996</v>
      </c>
      <c r="G23" s="22">
        <v>3088.6175880000001</v>
      </c>
      <c r="H23" s="22">
        <v>1179708.9487999999</v>
      </c>
      <c r="I23" s="22">
        <v>1526911.90545</v>
      </c>
      <c r="J23" s="22">
        <v>3314.7248199999999</v>
      </c>
      <c r="K23" s="22">
        <v>367824</v>
      </c>
      <c r="L23" s="22"/>
      <c r="M23" s="22"/>
      <c r="N23" s="22">
        <v>2845621.055685</v>
      </c>
      <c r="O23" s="22">
        <v>657831.14300899999</v>
      </c>
      <c r="P23" s="22"/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4974.5195999999996</v>
      </c>
      <c r="W23" s="22">
        <v>0</v>
      </c>
      <c r="X23" s="22">
        <v>0</v>
      </c>
      <c r="Y23" s="22">
        <v>0</v>
      </c>
    </row>
    <row r="24" spans="1:25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/>
      <c r="F24" s="22">
        <v>2682903.6561599998</v>
      </c>
      <c r="G24" s="22">
        <v>101633.54945000001</v>
      </c>
      <c r="H24" s="22">
        <v>6658989.7488299999</v>
      </c>
      <c r="I24" s="22">
        <v>0</v>
      </c>
      <c r="J24" s="22">
        <v>228942.26454</v>
      </c>
      <c r="K24" s="22">
        <v>1413291</v>
      </c>
      <c r="L24" s="22"/>
      <c r="M24" s="22"/>
      <c r="N24" s="22">
        <v>2884907.2556799999</v>
      </c>
      <c r="O24" s="22">
        <v>2861945.7272999999</v>
      </c>
      <c r="P24" s="22"/>
      <c r="Q24" s="22">
        <v>0</v>
      </c>
      <c r="R24" s="22">
        <v>0</v>
      </c>
      <c r="S24" s="22">
        <v>0</v>
      </c>
      <c r="T24" s="22">
        <v>1011637.95936</v>
      </c>
      <c r="U24" s="22">
        <v>0</v>
      </c>
      <c r="V24" s="22">
        <v>5210.0005899999996</v>
      </c>
      <c r="W24" s="22">
        <v>0</v>
      </c>
      <c r="X24" s="22">
        <v>0</v>
      </c>
      <c r="Y24" s="22">
        <v>0</v>
      </c>
    </row>
    <row r="25" spans="1:25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/>
      <c r="F25" s="22">
        <v>4488735.6973860003</v>
      </c>
      <c r="G25" s="22">
        <v>73889.364203999998</v>
      </c>
      <c r="H25" s="22">
        <v>34246798.91612</v>
      </c>
      <c r="I25" s="22">
        <v>0</v>
      </c>
      <c r="J25" s="22">
        <v>33672863.298880003</v>
      </c>
      <c r="K25" s="22">
        <v>0</v>
      </c>
      <c r="L25" s="22"/>
      <c r="M25" s="22"/>
      <c r="N25" s="22">
        <v>3193839.3241599998</v>
      </c>
      <c r="O25" s="22">
        <v>6670160.7091199998</v>
      </c>
      <c r="P25" s="22"/>
      <c r="Q25" s="22">
        <v>140928.04608</v>
      </c>
      <c r="R25" s="22">
        <v>11509.03664</v>
      </c>
      <c r="S25" s="22">
        <v>0</v>
      </c>
      <c r="T25" s="22">
        <v>0</v>
      </c>
      <c r="U25" s="22">
        <v>659510.49760700006</v>
      </c>
      <c r="V25" s="22">
        <v>264223.48158000002</v>
      </c>
      <c r="W25" s="22">
        <v>0</v>
      </c>
      <c r="X25" s="22">
        <v>0</v>
      </c>
      <c r="Y25" s="22">
        <v>0</v>
      </c>
    </row>
    <row r="26" spans="1:25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/>
      <c r="F26" s="22">
        <v>9303412.3850999996</v>
      </c>
      <c r="G26" s="22">
        <v>1713943.2307</v>
      </c>
      <c r="H26" s="22">
        <v>16580818.08752</v>
      </c>
      <c r="I26" s="22">
        <v>0</v>
      </c>
      <c r="J26" s="22">
        <v>241481.89992</v>
      </c>
      <c r="K26" s="22">
        <v>815662</v>
      </c>
      <c r="L26" s="22"/>
      <c r="M26" s="22"/>
      <c r="N26" s="22">
        <v>3268039.760768</v>
      </c>
      <c r="O26" s="22">
        <v>3465024.3402860002</v>
      </c>
      <c r="P26" s="22"/>
      <c r="Q26" s="22">
        <v>3729.8149119999998</v>
      </c>
      <c r="R26" s="22">
        <v>250.90017399999999</v>
      </c>
      <c r="S26" s="22">
        <v>0</v>
      </c>
      <c r="T26" s="22">
        <v>0</v>
      </c>
      <c r="U26" s="22">
        <v>488133.98436</v>
      </c>
      <c r="V26" s="22">
        <v>74610.827919999996</v>
      </c>
      <c r="W26" s="22">
        <v>0</v>
      </c>
      <c r="X26" s="22">
        <v>0</v>
      </c>
      <c r="Y26" s="22">
        <v>0</v>
      </c>
    </row>
    <row r="27" spans="1:25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/>
      <c r="F27" s="22">
        <v>94954709.542349994</v>
      </c>
      <c r="G27" s="22">
        <v>157762.14939000001</v>
      </c>
      <c r="H27" s="22">
        <v>69824138.891200006</v>
      </c>
      <c r="I27" s="22">
        <v>0</v>
      </c>
      <c r="J27" s="22">
        <v>126393547.3952</v>
      </c>
      <c r="K27" s="22">
        <v>0</v>
      </c>
      <c r="L27" s="22"/>
      <c r="M27" s="22"/>
      <c r="N27" s="22">
        <v>43183397.771597996</v>
      </c>
      <c r="O27" s="22">
        <v>23155131.3891</v>
      </c>
      <c r="P27" s="22"/>
      <c r="Q27" s="22">
        <v>6392275.462762</v>
      </c>
      <c r="R27" s="22">
        <v>701967.3014</v>
      </c>
      <c r="S27" s="22">
        <v>0</v>
      </c>
      <c r="T27" s="22">
        <v>4286875.0959280003</v>
      </c>
      <c r="U27" s="22">
        <v>0</v>
      </c>
      <c r="V27" s="22">
        <v>1175887.278045</v>
      </c>
      <c r="W27" s="22">
        <v>0</v>
      </c>
      <c r="X27" s="22">
        <v>0</v>
      </c>
      <c r="Y27" s="22">
        <v>0</v>
      </c>
    </row>
    <row r="28" spans="1:25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/>
      <c r="F28" s="22">
        <v>21691260.919121999</v>
      </c>
      <c r="G28" s="22">
        <v>0</v>
      </c>
      <c r="H28" s="22">
        <v>111694051.43047801</v>
      </c>
      <c r="I28" s="22">
        <v>0</v>
      </c>
      <c r="J28" s="22">
        <v>324489439.20981401</v>
      </c>
      <c r="K28" s="22">
        <v>2510723</v>
      </c>
      <c r="L28" s="22"/>
      <c r="M28" s="22"/>
      <c r="N28" s="22">
        <v>22951027.629935998</v>
      </c>
      <c r="O28" s="22">
        <v>42423384.968443997</v>
      </c>
      <c r="P28" s="22"/>
      <c r="Q28" s="22">
        <v>2545399.2285540001</v>
      </c>
      <c r="R28" s="22">
        <v>2860032.49981</v>
      </c>
      <c r="S28" s="22">
        <v>0</v>
      </c>
      <c r="T28" s="22">
        <v>0</v>
      </c>
      <c r="U28" s="22">
        <v>2056988.32</v>
      </c>
      <c r="V28" s="22">
        <v>3747684.30039</v>
      </c>
      <c r="W28" s="22">
        <v>0</v>
      </c>
      <c r="X28" s="22">
        <v>0</v>
      </c>
      <c r="Y28" s="22">
        <v>0</v>
      </c>
    </row>
    <row r="29" spans="1:25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/>
      <c r="F29" s="22">
        <v>177096.7917</v>
      </c>
      <c r="G29" s="22">
        <v>498958.84354600002</v>
      </c>
      <c r="H29" s="22">
        <v>236002.51041399999</v>
      </c>
      <c r="I29" s="22">
        <v>42464.747049999998</v>
      </c>
      <c r="J29" s="22">
        <v>10582.195946</v>
      </c>
      <c r="K29" s="22">
        <v>0</v>
      </c>
      <c r="L29" s="22"/>
      <c r="M29" s="22"/>
      <c r="N29" s="22">
        <v>184219.19743500001</v>
      </c>
      <c r="O29" s="22">
        <v>38429.289616000002</v>
      </c>
      <c r="P29" s="22"/>
      <c r="Q29" s="22">
        <v>0</v>
      </c>
      <c r="R29" s="22">
        <v>0</v>
      </c>
      <c r="S29" s="22">
        <v>0</v>
      </c>
      <c r="T29" s="22">
        <v>39711.07574</v>
      </c>
      <c r="U29" s="22">
        <v>0</v>
      </c>
      <c r="V29" s="22">
        <v>508.43812500000001</v>
      </c>
      <c r="W29" s="22">
        <v>0</v>
      </c>
      <c r="X29" s="22">
        <v>0</v>
      </c>
      <c r="Y29" s="22">
        <v>0</v>
      </c>
    </row>
    <row r="30" spans="1:25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/>
      <c r="F30" s="22">
        <v>5233226.5908000004</v>
      </c>
      <c r="G30" s="22">
        <v>930453.49386000005</v>
      </c>
      <c r="H30" s="22">
        <v>11919549.684</v>
      </c>
      <c r="I30" s="22">
        <v>15451.63082</v>
      </c>
      <c r="J30" s="22">
        <v>1460.5042000000001</v>
      </c>
      <c r="K30" s="22">
        <v>12317449</v>
      </c>
      <c r="L30" s="22"/>
      <c r="M30" s="22"/>
      <c r="N30" s="22">
        <v>2973086.4408999998</v>
      </c>
      <c r="O30" s="22">
        <v>2764834.0588000002</v>
      </c>
      <c r="P30" s="22"/>
      <c r="Q30" s="22">
        <v>0</v>
      </c>
      <c r="R30" s="22">
        <v>0</v>
      </c>
      <c r="S30" s="22">
        <v>0</v>
      </c>
      <c r="T30" s="22">
        <v>303179.91998000001</v>
      </c>
      <c r="U30" s="22">
        <v>0</v>
      </c>
      <c r="V30" s="22">
        <v>99233.576144999999</v>
      </c>
      <c r="W30" s="22">
        <v>0</v>
      </c>
      <c r="X30" s="22">
        <v>0</v>
      </c>
      <c r="Y30" s="22">
        <v>0</v>
      </c>
    </row>
    <row r="31" spans="1:25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/>
      <c r="F31" s="22">
        <v>4809573.6055589998</v>
      </c>
      <c r="G31" s="22">
        <v>1110819.746085</v>
      </c>
      <c r="H31" s="22">
        <v>3477789.6613949998</v>
      </c>
      <c r="I31" s="22">
        <v>0</v>
      </c>
      <c r="J31" s="22">
        <v>863786.010549</v>
      </c>
      <c r="K31" s="22">
        <v>0</v>
      </c>
      <c r="L31" s="22"/>
      <c r="M31" s="22"/>
      <c r="N31" s="22">
        <v>2100330.3239250001</v>
      </c>
      <c r="O31" s="22">
        <v>638309.99077200005</v>
      </c>
      <c r="P31" s="22"/>
      <c r="Q31" s="22">
        <v>24750.071323</v>
      </c>
      <c r="R31" s="22">
        <v>169.89402000000001</v>
      </c>
      <c r="S31" s="22">
        <v>0</v>
      </c>
      <c r="T31" s="22">
        <v>0</v>
      </c>
      <c r="U31" s="22">
        <v>230801.98876000001</v>
      </c>
      <c r="V31" s="22">
        <v>14947.654005</v>
      </c>
      <c r="W31" s="22">
        <v>0</v>
      </c>
      <c r="X31" s="22">
        <v>0</v>
      </c>
      <c r="Y31" s="22">
        <v>0</v>
      </c>
    </row>
    <row r="32" spans="1:25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/>
      <c r="F32" s="22">
        <v>3612100.3803980001</v>
      </c>
      <c r="G32" s="22">
        <v>2142443.6958690002</v>
      </c>
      <c r="H32" s="22">
        <v>9619100.1308219992</v>
      </c>
      <c r="I32" s="22">
        <v>384341.71122</v>
      </c>
      <c r="J32" s="22">
        <v>190320.60767999999</v>
      </c>
      <c r="K32" s="22">
        <v>181263</v>
      </c>
      <c r="L32" s="22"/>
      <c r="M32" s="22"/>
      <c r="N32" s="22">
        <v>2128731.9422419998</v>
      </c>
      <c r="O32" s="22">
        <v>1708033.1064840001</v>
      </c>
      <c r="P32" s="22"/>
      <c r="Q32" s="22">
        <v>0</v>
      </c>
      <c r="R32" s="22">
        <v>0</v>
      </c>
      <c r="S32" s="22">
        <v>0</v>
      </c>
      <c r="T32" s="22">
        <v>387549.90731899999</v>
      </c>
      <c r="U32" s="22">
        <v>0</v>
      </c>
      <c r="V32" s="22">
        <v>30005.951960999999</v>
      </c>
      <c r="W32" s="22">
        <v>0</v>
      </c>
      <c r="X32" s="22">
        <v>0</v>
      </c>
      <c r="Y32" s="22">
        <v>0</v>
      </c>
    </row>
    <row r="33" spans="1:25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/>
      <c r="F33" s="22">
        <v>3089226.20328</v>
      </c>
      <c r="G33" s="22">
        <v>181653.93432</v>
      </c>
      <c r="H33" s="22">
        <v>17173225.229359999</v>
      </c>
      <c r="I33" s="22">
        <v>0</v>
      </c>
      <c r="J33" s="22">
        <v>5901231.4013999999</v>
      </c>
      <c r="K33" s="22">
        <v>0</v>
      </c>
      <c r="L33" s="22"/>
      <c r="M33" s="22"/>
      <c r="N33" s="22">
        <v>1590654.28</v>
      </c>
      <c r="O33" s="22">
        <v>3451525.85</v>
      </c>
      <c r="P33" s="22"/>
      <c r="Q33" s="22">
        <v>0</v>
      </c>
      <c r="R33" s="22">
        <v>0</v>
      </c>
      <c r="S33" s="22">
        <v>0</v>
      </c>
      <c r="T33" s="22">
        <v>607541.57999999996</v>
      </c>
      <c r="U33" s="22">
        <v>0</v>
      </c>
      <c r="V33" s="22">
        <v>96342.13089</v>
      </c>
      <c r="W33" s="22">
        <v>0</v>
      </c>
      <c r="X33" s="22">
        <v>0</v>
      </c>
      <c r="Y33" s="22">
        <v>0</v>
      </c>
    </row>
    <row r="34" spans="1:25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/>
      <c r="F34" s="22">
        <v>1410551.074368</v>
      </c>
      <c r="G34" s="22">
        <v>0</v>
      </c>
      <c r="H34" s="22">
        <v>6651903.9843539996</v>
      </c>
      <c r="I34" s="22">
        <v>0</v>
      </c>
      <c r="J34" s="22">
        <v>0</v>
      </c>
      <c r="K34" s="22">
        <v>0</v>
      </c>
      <c r="L34" s="22"/>
      <c r="M34" s="22"/>
      <c r="N34" s="22">
        <v>1805418.590724</v>
      </c>
      <c r="O34" s="22">
        <v>1755863.7662</v>
      </c>
      <c r="P34" s="22"/>
      <c r="Q34" s="22">
        <v>0</v>
      </c>
      <c r="R34" s="22">
        <v>0</v>
      </c>
      <c r="S34" s="22">
        <v>0</v>
      </c>
      <c r="T34" s="22">
        <v>269270.86943399999</v>
      </c>
      <c r="U34" s="22">
        <v>0</v>
      </c>
      <c r="V34" s="22">
        <v>43306.171110000003</v>
      </c>
      <c r="W34" s="22">
        <v>0</v>
      </c>
      <c r="X34" s="22">
        <v>0</v>
      </c>
      <c r="Y34" s="22">
        <v>0</v>
      </c>
    </row>
    <row r="35" spans="1:25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/>
      <c r="F35" s="22">
        <v>858785.71486199996</v>
      </c>
      <c r="G35" s="22">
        <v>936375.41823499999</v>
      </c>
      <c r="H35" s="22">
        <v>293325.23253600002</v>
      </c>
      <c r="I35" s="22">
        <v>58905.535324999997</v>
      </c>
      <c r="J35" s="22">
        <v>3290339.027605</v>
      </c>
      <c r="K35" s="22">
        <v>0</v>
      </c>
      <c r="L35" s="22"/>
      <c r="M35" s="22"/>
      <c r="N35" s="22">
        <v>297557.439251</v>
      </c>
      <c r="O35" s="22">
        <v>478070.66091799998</v>
      </c>
      <c r="P35" s="22"/>
      <c r="Q35" s="22">
        <v>0</v>
      </c>
      <c r="R35" s="22">
        <v>0</v>
      </c>
      <c r="S35" s="22">
        <v>0</v>
      </c>
      <c r="T35" s="22">
        <v>27347.31955</v>
      </c>
      <c r="U35" s="22">
        <v>0</v>
      </c>
      <c r="V35" s="22">
        <v>11352.138704999999</v>
      </c>
      <c r="W35" s="22">
        <v>0</v>
      </c>
      <c r="X35" s="22">
        <v>0</v>
      </c>
      <c r="Y35" s="22">
        <v>0</v>
      </c>
    </row>
    <row r="36" spans="1:25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/>
      <c r="F36" s="22">
        <v>5619740.2164639998</v>
      </c>
      <c r="G36" s="22">
        <v>315952.45</v>
      </c>
      <c r="H36" s="22">
        <v>32688471.3204</v>
      </c>
      <c r="I36" s="22">
        <v>1018814.947968</v>
      </c>
      <c r="J36" s="22">
        <v>23713303.198720001</v>
      </c>
      <c r="K36" s="22">
        <v>23617451</v>
      </c>
      <c r="L36" s="22"/>
      <c r="M36" s="22"/>
      <c r="N36" s="22">
        <v>4551490.1797979996</v>
      </c>
      <c r="O36" s="22">
        <v>12178711.925367</v>
      </c>
      <c r="P36" s="22"/>
      <c r="Q36" s="22">
        <v>452391.88353300001</v>
      </c>
      <c r="R36" s="22">
        <v>36247.891326999998</v>
      </c>
      <c r="S36" s="22">
        <v>0</v>
      </c>
      <c r="T36" s="22">
        <v>628073.35943499999</v>
      </c>
      <c r="U36" s="22">
        <v>289298.649599</v>
      </c>
      <c r="V36" s="22">
        <v>464452.58951999998</v>
      </c>
      <c r="W36" s="22">
        <v>0</v>
      </c>
      <c r="X36" s="22">
        <v>0</v>
      </c>
      <c r="Y36" s="22">
        <v>0</v>
      </c>
    </row>
    <row r="37" spans="1:25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/>
      <c r="F37" s="22">
        <v>2206020.5567399999</v>
      </c>
      <c r="G37" s="22">
        <v>51678.046419999999</v>
      </c>
      <c r="H37" s="22">
        <v>17661874.0075</v>
      </c>
      <c r="I37" s="22">
        <v>718219.32215000002</v>
      </c>
      <c r="J37" s="22">
        <v>6380228.4705600003</v>
      </c>
      <c r="K37" s="22">
        <v>46550.731549999997</v>
      </c>
      <c r="L37" s="22"/>
      <c r="M37" s="22"/>
      <c r="N37" s="22">
        <v>2559606.2972690002</v>
      </c>
      <c r="O37" s="22">
        <v>7318550.6365250004</v>
      </c>
      <c r="P37" s="22"/>
      <c r="Q37" s="22">
        <v>176764.95345999999</v>
      </c>
      <c r="R37" s="22">
        <v>21887.160779000002</v>
      </c>
      <c r="S37" s="22">
        <v>0</v>
      </c>
      <c r="T37" s="22">
        <v>779259.39199999999</v>
      </c>
      <c r="U37" s="22">
        <v>0</v>
      </c>
      <c r="V37" s="22">
        <v>201606.13099999999</v>
      </c>
      <c r="W37" s="22">
        <v>0</v>
      </c>
      <c r="X37" s="22">
        <v>0</v>
      </c>
      <c r="Y37" s="22">
        <v>0</v>
      </c>
    </row>
    <row r="38" spans="1:25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/>
      <c r="F38" s="22">
        <v>4247564.4617699999</v>
      </c>
      <c r="G38" s="22">
        <v>2055819.9572960001</v>
      </c>
      <c r="H38" s="22">
        <v>8602577.5600799993</v>
      </c>
      <c r="I38" s="22">
        <v>0</v>
      </c>
      <c r="J38" s="22">
        <v>2872160.748954</v>
      </c>
      <c r="K38" s="22">
        <v>16500</v>
      </c>
      <c r="L38" s="22"/>
      <c r="M38" s="22"/>
      <c r="N38" s="22">
        <v>3796716.3249070002</v>
      </c>
      <c r="O38" s="22">
        <v>2090349.602437</v>
      </c>
      <c r="P38" s="22"/>
      <c r="Q38" s="22">
        <v>1057.8954369999999</v>
      </c>
      <c r="R38" s="22">
        <v>0</v>
      </c>
      <c r="S38" s="22">
        <v>0</v>
      </c>
      <c r="T38" s="22">
        <v>0</v>
      </c>
      <c r="U38" s="22">
        <v>0</v>
      </c>
      <c r="V38" s="22">
        <v>32762.749094999999</v>
      </c>
      <c r="W38" s="22">
        <v>0</v>
      </c>
      <c r="X38" s="22">
        <v>0</v>
      </c>
      <c r="Y38" s="22">
        <v>0</v>
      </c>
    </row>
    <row r="39" spans="1:25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/>
      <c r="F39" s="22">
        <v>3280441.10219</v>
      </c>
      <c r="G39" s="22">
        <v>1332118.8681900001</v>
      </c>
      <c r="H39" s="22">
        <v>1785869.55697</v>
      </c>
      <c r="I39" s="22">
        <v>313621.24651000003</v>
      </c>
      <c r="J39" s="22">
        <v>249432.66761999999</v>
      </c>
      <c r="K39" s="22">
        <v>22043.200000000001</v>
      </c>
      <c r="L39" s="22"/>
      <c r="M39" s="22"/>
      <c r="N39" s="22">
        <v>1685329.2448720001</v>
      </c>
      <c r="O39" s="22">
        <v>341633.754892</v>
      </c>
      <c r="P39" s="22"/>
      <c r="Q39" s="22">
        <v>0</v>
      </c>
      <c r="R39" s="22">
        <v>0</v>
      </c>
      <c r="S39" s="22">
        <v>0</v>
      </c>
      <c r="T39" s="22">
        <v>150171.93529299999</v>
      </c>
      <c r="U39" s="22">
        <v>0</v>
      </c>
      <c r="V39" s="22">
        <v>6801.4841850000003</v>
      </c>
      <c r="W39" s="22">
        <v>0</v>
      </c>
      <c r="X39" s="22">
        <v>0</v>
      </c>
      <c r="Y39" s="22">
        <v>0</v>
      </c>
    </row>
    <row r="40" spans="1:25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/>
      <c r="F40" s="22">
        <v>275035.24109899998</v>
      </c>
      <c r="G40" s="22">
        <v>283215.18913800002</v>
      </c>
      <c r="H40" s="22">
        <v>10162284.140613999</v>
      </c>
      <c r="I40" s="22">
        <v>0</v>
      </c>
      <c r="J40" s="22">
        <v>4487999.3772560004</v>
      </c>
      <c r="K40" s="22">
        <v>0</v>
      </c>
      <c r="L40" s="22"/>
      <c r="M40" s="22"/>
      <c r="N40" s="22">
        <v>538561.98523200001</v>
      </c>
      <c r="O40" s="22">
        <v>2564712.165906</v>
      </c>
      <c r="P40" s="22"/>
      <c r="Q40" s="22">
        <v>1048.113216</v>
      </c>
      <c r="R40" s="22">
        <v>0</v>
      </c>
      <c r="S40" s="22">
        <v>0</v>
      </c>
      <c r="T40" s="22">
        <v>631325.10571999999</v>
      </c>
      <c r="U40" s="22">
        <v>0</v>
      </c>
      <c r="V40" s="22">
        <v>74898.571184999993</v>
      </c>
      <c r="W40" s="22">
        <v>0</v>
      </c>
      <c r="X40" s="22">
        <v>0</v>
      </c>
      <c r="Y40" s="22">
        <v>0</v>
      </c>
    </row>
    <row r="41" spans="1:25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/>
      <c r="F41" s="22">
        <v>5737553.6283020005</v>
      </c>
      <c r="G41" s="22">
        <v>262087.82056600001</v>
      </c>
      <c r="H41" s="22">
        <v>32054289.993011001</v>
      </c>
      <c r="I41" s="22">
        <v>502844.34589200001</v>
      </c>
      <c r="J41" s="22">
        <v>18388144.101744998</v>
      </c>
      <c r="K41" s="22">
        <v>0</v>
      </c>
      <c r="L41" s="22"/>
      <c r="M41" s="22"/>
      <c r="N41" s="22">
        <v>5017310.0521950005</v>
      </c>
      <c r="O41" s="22">
        <v>13978474.1417</v>
      </c>
      <c r="P41" s="22"/>
      <c r="Q41" s="22">
        <v>0</v>
      </c>
      <c r="R41" s="22">
        <v>0</v>
      </c>
      <c r="S41" s="22">
        <v>0</v>
      </c>
      <c r="T41" s="22">
        <v>1226345.8854759999</v>
      </c>
      <c r="U41" s="22">
        <v>0</v>
      </c>
      <c r="V41" s="22">
        <v>453458.25738000002</v>
      </c>
      <c r="W41" s="22">
        <v>-134594.53762700001</v>
      </c>
      <c r="X41" s="22">
        <v>0</v>
      </c>
      <c r="Y41" s="22">
        <v>0</v>
      </c>
    </row>
    <row r="42" spans="1:25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/>
      <c r="F42" s="22">
        <v>4509190.6829500003</v>
      </c>
      <c r="G42" s="22">
        <v>770176.36031999998</v>
      </c>
      <c r="H42" s="22">
        <v>24638427.521760002</v>
      </c>
      <c r="I42" s="22">
        <v>447889.24943999999</v>
      </c>
      <c r="J42" s="22">
        <v>8219118.6311999997</v>
      </c>
      <c r="K42" s="22">
        <v>0</v>
      </c>
      <c r="L42" s="22"/>
      <c r="M42" s="22"/>
      <c r="N42" s="22">
        <v>4164738.9988099998</v>
      </c>
      <c r="O42" s="22">
        <v>9169570.9963169992</v>
      </c>
      <c r="P42" s="22"/>
      <c r="Q42" s="22">
        <v>0</v>
      </c>
      <c r="R42" s="22">
        <v>0</v>
      </c>
      <c r="S42" s="22">
        <v>0</v>
      </c>
      <c r="T42" s="22">
        <v>615324.99991699995</v>
      </c>
      <c r="U42" s="22">
        <v>0</v>
      </c>
      <c r="V42" s="22">
        <v>251089.99997199999</v>
      </c>
      <c r="W42" s="22">
        <v>0</v>
      </c>
      <c r="X42" s="22">
        <v>0</v>
      </c>
      <c r="Y42" s="22">
        <v>0</v>
      </c>
    </row>
    <row r="43" spans="1:25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/>
      <c r="F43" s="22">
        <v>1235876.736</v>
      </c>
      <c r="G43" s="22">
        <v>690537.4</v>
      </c>
      <c r="H43" s="22">
        <v>2898438.15</v>
      </c>
      <c r="I43" s="22">
        <v>0</v>
      </c>
      <c r="J43" s="22">
        <v>899581.98</v>
      </c>
      <c r="K43" s="22">
        <v>0</v>
      </c>
      <c r="L43" s="22"/>
      <c r="M43" s="22"/>
      <c r="N43" s="22">
        <v>421476.71347900003</v>
      </c>
      <c r="O43" s="22">
        <v>449006.13749200001</v>
      </c>
      <c r="P43" s="22"/>
      <c r="Q43" s="22">
        <v>94243.212366000007</v>
      </c>
      <c r="R43" s="22">
        <v>4217.2172039999996</v>
      </c>
      <c r="S43" s="22">
        <v>0</v>
      </c>
      <c r="T43" s="22">
        <v>202463.451026</v>
      </c>
      <c r="U43" s="22">
        <v>0</v>
      </c>
      <c r="V43" s="22">
        <v>11474.83935</v>
      </c>
      <c r="W43" s="22">
        <v>0</v>
      </c>
      <c r="X43" s="22">
        <v>0</v>
      </c>
      <c r="Y43" s="22">
        <v>0</v>
      </c>
    </row>
    <row r="44" spans="1:25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/>
      <c r="F44" s="22">
        <v>2004682.8672</v>
      </c>
      <c r="G44" s="22">
        <v>3081675.18628</v>
      </c>
      <c r="H44" s="22">
        <v>10864378.149225</v>
      </c>
      <c r="I44" s="22">
        <v>0</v>
      </c>
      <c r="J44" s="22">
        <v>6627455.4603749998</v>
      </c>
      <c r="K44" s="22">
        <v>0</v>
      </c>
      <c r="L44" s="22"/>
      <c r="M44" s="22"/>
      <c r="N44" s="22">
        <v>1283354.4983270001</v>
      </c>
      <c r="O44" s="22">
        <v>2212154.81905</v>
      </c>
      <c r="P44" s="22"/>
      <c r="Q44" s="22">
        <v>28092.015755</v>
      </c>
      <c r="R44" s="22">
        <v>30679.853168000001</v>
      </c>
      <c r="S44" s="22">
        <v>0</v>
      </c>
      <c r="T44" s="22">
        <v>267871.49653499998</v>
      </c>
      <c r="U44" s="22">
        <v>0</v>
      </c>
      <c r="V44" s="22">
        <v>70396.328924999994</v>
      </c>
      <c r="W44" s="22">
        <v>0</v>
      </c>
      <c r="X44" s="22">
        <v>0</v>
      </c>
      <c r="Y44" s="22">
        <v>0</v>
      </c>
    </row>
    <row r="45" spans="1:25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/>
      <c r="F45" s="22">
        <v>64227555.019419</v>
      </c>
      <c r="G45" s="22">
        <v>2079335.2371100001</v>
      </c>
      <c r="H45" s="22">
        <v>15605935.125782</v>
      </c>
      <c r="I45" s="22">
        <v>0</v>
      </c>
      <c r="J45" s="22">
        <v>2156028.5547389998</v>
      </c>
      <c r="K45" s="22">
        <v>0</v>
      </c>
      <c r="L45" s="22"/>
      <c r="M45" s="22"/>
      <c r="N45" s="22">
        <v>18671814.200215001</v>
      </c>
      <c r="O45" s="22">
        <v>3903905.261769</v>
      </c>
      <c r="P45" s="22"/>
      <c r="Q45" s="22">
        <v>2046499.783721</v>
      </c>
      <c r="R45" s="22">
        <v>112991.540729</v>
      </c>
      <c r="S45" s="22">
        <v>0</v>
      </c>
      <c r="T45" s="22">
        <v>1030512.812066</v>
      </c>
      <c r="U45" s="22">
        <v>0</v>
      </c>
      <c r="V45" s="22">
        <v>46064.088674999999</v>
      </c>
      <c r="W45" s="22">
        <v>0</v>
      </c>
      <c r="X45" s="22">
        <v>0</v>
      </c>
      <c r="Y45" s="22">
        <v>0</v>
      </c>
    </row>
    <row r="46" spans="1:25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/>
      <c r="F46" s="22">
        <v>2119378.4744469998</v>
      </c>
      <c r="G46" s="22">
        <v>2340224.6318620001</v>
      </c>
      <c r="H46" s="22">
        <v>11535359.850961</v>
      </c>
      <c r="I46" s="22">
        <v>0</v>
      </c>
      <c r="J46" s="22">
        <v>225862.009987</v>
      </c>
      <c r="K46" s="22">
        <v>0</v>
      </c>
      <c r="L46" s="22"/>
      <c r="M46" s="22"/>
      <c r="N46" s="22">
        <v>1282341.677502</v>
      </c>
      <c r="O46" s="22">
        <v>866520.706702</v>
      </c>
      <c r="P46" s="22"/>
      <c r="Q46" s="22">
        <v>44311.732291</v>
      </c>
      <c r="R46" s="22">
        <v>12619.496748</v>
      </c>
      <c r="S46" s="22">
        <v>0</v>
      </c>
      <c r="T46" s="22">
        <v>86436.514714000004</v>
      </c>
      <c r="U46" s="22">
        <v>0</v>
      </c>
      <c r="V46" s="22">
        <v>76216.554495000004</v>
      </c>
      <c r="W46" s="22">
        <v>0</v>
      </c>
      <c r="X46" s="22">
        <v>0</v>
      </c>
      <c r="Y46" s="22">
        <v>0</v>
      </c>
    </row>
    <row r="47" spans="1:25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/>
      <c r="F47" s="22">
        <v>19048064</v>
      </c>
      <c r="G47" s="22">
        <v>1062328</v>
      </c>
      <c r="H47" s="22">
        <v>56530394</v>
      </c>
      <c r="I47" s="22">
        <v>0</v>
      </c>
      <c r="J47" s="22">
        <v>29370800</v>
      </c>
      <c r="K47" s="22">
        <v>0</v>
      </c>
      <c r="L47" s="22"/>
      <c r="M47" s="22"/>
      <c r="N47" s="22">
        <v>10976731.999926001</v>
      </c>
      <c r="O47" s="22">
        <v>14144760.761352001</v>
      </c>
      <c r="P47" s="22"/>
      <c r="Q47" s="22">
        <v>639171.99809799995</v>
      </c>
      <c r="R47" s="22">
        <v>435503.20827599999</v>
      </c>
      <c r="S47" s="22">
        <v>0</v>
      </c>
      <c r="T47" s="22">
        <v>1026230.000003</v>
      </c>
      <c r="U47" s="22">
        <v>0</v>
      </c>
      <c r="V47" s="22">
        <v>318993.25954499998</v>
      </c>
      <c r="W47" s="22">
        <v>0</v>
      </c>
      <c r="X47" s="22">
        <v>0</v>
      </c>
      <c r="Y47" s="22">
        <v>0</v>
      </c>
    </row>
    <row r="48" spans="1:25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/>
      <c r="F48" s="22">
        <v>2236926.082926</v>
      </c>
      <c r="G48" s="22">
        <v>0</v>
      </c>
      <c r="H48" s="22">
        <v>112087731.60945</v>
      </c>
      <c r="I48" s="22">
        <v>0</v>
      </c>
      <c r="J48" s="22">
        <v>0</v>
      </c>
      <c r="K48" s="22">
        <v>2267339</v>
      </c>
      <c r="L48" s="22"/>
      <c r="M48" s="22"/>
      <c r="N48" s="22">
        <v>2854287.6258240002</v>
      </c>
      <c r="O48" s="22">
        <v>29121965.004932001</v>
      </c>
      <c r="P48" s="22"/>
      <c r="Q48" s="22">
        <v>0</v>
      </c>
      <c r="R48" s="22">
        <v>0</v>
      </c>
      <c r="S48" s="22">
        <v>0</v>
      </c>
      <c r="T48" s="22">
        <v>5526099.334175</v>
      </c>
      <c r="U48" s="22">
        <v>0</v>
      </c>
      <c r="V48" s="22">
        <v>1139490.4385249999</v>
      </c>
      <c r="W48" s="22">
        <v>149984.185688</v>
      </c>
      <c r="X48" s="22">
        <v>0</v>
      </c>
      <c r="Y48" s="22">
        <v>0</v>
      </c>
    </row>
    <row r="49" spans="1:25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/>
      <c r="F49" s="22">
        <v>1972119.8485729999</v>
      </c>
      <c r="G49" s="22">
        <v>2367136.1855259999</v>
      </c>
      <c r="H49" s="22">
        <v>15028064.933109</v>
      </c>
      <c r="I49" s="22">
        <v>0</v>
      </c>
      <c r="J49" s="22">
        <v>6233321.4085060004</v>
      </c>
      <c r="K49" s="22">
        <v>79764</v>
      </c>
      <c r="L49" s="22"/>
      <c r="M49" s="22"/>
      <c r="N49" s="22">
        <v>1867563.059926</v>
      </c>
      <c r="O49" s="22">
        <v>3650285.2008739999</v>
      </c>
      <c r="P49" s="22"/>
      <c r="Q49" s="22">
        <v>52024.825319000003</v>
      </c>
      <c r="R49" s="22">
        <v>3024.2682199999999</v>
      </c>
      <c r="S49" s="22">
        <v>0</v>
      </c>
      <c r="T49" s="22">
        <v>84112.651178</v>
      </c>
      <c r="U49" s="22">
        <v>0</v>
      </c>
      <c r="V49" s="22">
        <v>100948.73512700001</v>
      </c>
      <c r="W49" s="22">
        <v>0</v>
      </c>
      <c r="X49" s="22">
        <v>0</v>
      </c>
      <c r="Y49" s="22">
        <v>0</v>
      </c>
    </row>
    <row r="50" spans="1:25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/>
      <c r="F50" s="22">
        <v>10058654.73504</v>
      </c>
      <c r="G50" s="22">
        <v>886430.77235999994</v>
      </c>
      <c r="H50" s="22">
        <v>7461587.6824500002</v>
      </c>
      <c r="I50" s="22">
        <v>526428.74245000002</v>
      </c>
      <c r="J50" s="22">
        <v>1452998.1990499999</v>
      </c>
      <c r="K50" s="22">
        <v>964395.73</v>
      </c>
      <c r="L50" s="22"/>
      <c r="M50" s="22"/>
      <c r="N50" s="22">
        <v>4786642.1727</v>
      </c>
      <c r="O50" s="22">
        <v>1301717.9358000001</v>
      </c>
      <c r="P50" s="22"/>
      <c r="Q50" s="22">
        <v>0</v>
      </c>
      <c r="R50" s="22">
        <v>0</v>
      </c>
      <c r="S50" s="22">
        <v>0</v>
      </c>
      <c r="T50" s="22">
        <v>575744.06824000005</v>
      </c>
      <c r="U50" s="22">
        <v>0</v>
      </c>
      <c r="V50" s="22">
        <v>25285.61116</v>
      </c>
      <c r="W50" s="22">
        <v>0</v>
      </c>
      <c r="X50" s="22">
        <v>0</v>
      </c>
      <c r="Y50" s="22">
        <v>0</v>
      </c>
    </row>
    <row r="51" spans="1:25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/>
      <c r="F51" s="22">
        <v>5882791.523116</v>
      </c>
      <c r="G51" s="22">
        <v>722422.61586400005</v>
      </c>
      <c r="H51" s="22">
        <v>11973427.549362</v>
      </c>
      <c r="I51" s="22">
        <v>0</v>
      </c>
      <c r="J51" s="22">
        <v>18805738.010885999</v>
      </c>
      <c r="K51" s="22">
        <v>0</v>
      </c>
      <c r="L51" s="22"/>
      <c r="M51" s="22"/>
      <c r="N51" s="22">
        <v>5551474.6392419999</v>
      </c>
      <c r="O51" s="22">
        <v>7646434.5697689997</v>
      </c>
      <c r="P51" s="22"/>
      <c r="Q51" s="22">
        <v>62910.000738000002</v>
      </c>
      <c r="R51" s="22">
        <v>1151.0007310000001</v>
      </c>
      <c r="S51" s="22">
        <v>0</v>
      </c>
      <c r="T51" s="22">
        <v>526403.98230000003</v>
      </c>
      <c r="U51" s="22">
        <v>0</v>
      </c>
      <c r="V51" s="22">
        <v>363462.60626999999</v>
      </c>
      <c r="W51" s="22">
        <v>0</v>
      </c>
      <c r="X51" s="22">
        <v>0</v>
      </c>
      <c r="Y51" s="22">
        <v>0</v>
      </c>
    </row>
    <row r="52" spans="1:25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/>
      <c r="F52" s="22">
        <v>2439823.9888880001</v>
      </c>
      <c r="G52" s="22">
        <v>1745976.4886459999</v>
      </c>
      <c r="H52" s="22">
        <v>12753399.089544</v>
      </c>
      <c r="I52" s="22">
        <v>0</v>
      </c>
      <c r="J52" s="22">
        <v>0</v>
      </c>
      <c r="K52" s="22">
        <v>0</v>
      </c>
      <c r="L52" s="22"/>
      <c r="M52" s="22"/>
      <c r="N52" s="22">
        <v>1559286.9068799999</v>
      </c>
      <c r="O52" s="22">
        <v>2033952.5532800001</v>
      </c>
      <c r="P52" s="22"/>
      <c r="Q52" s="22">
        <v>0</v>
      </c>
      <c r="R52" s="22">
        <v>0</v>
      </c>
      <c r="S52" s="22">
        <v>0</v>
      </c>
      <c r="T52" s="22">
        <v>748722.05590499996</v>
      </c>
      <c r="U52" s="22">
        <v>0</v>
      </c>
      <c r="V52" s="22">
        <v>39022.591095000003</v>
      </c>
      <c r="W52" s="22">
        <v>0</v>
      </c>
      <c r="X52" s="22">
        <v>0</v>
      </c>
      <c r="Y52" s="22">
        <v>0</v>
      </c>
    </row>
    <row r="53" spans="1:25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/>
      <c r="F53" s="22">
        <v>9675412.5402000006</v>
      </c>
      <c r="G53" s="22">
        <v>1092743.808</v>
      </c>
      <c r="H53" s="22">
        <v>42538668.031000003</v>
      </c>
      <c r="I53" s="22">
        <v>0</v>
      </c>
      <c r="J53" s="22">
        <v>1152317.1880000001</v>
      </c>
      <c r="K53" s="22">
        <v>1199663</v>
      </c>
      <c r="L53" s="22"/>
      <c r="M53" s="22"/>
      <c r="N53" s="22">
        <v>7839292.9325799998</v>
      </c>
      <c r="O53" s="22">
        <v>18405958.249666002</v>
      </c>
      <c r="P53" s="22"/>
      <c r="Q53" s="22">
        <v>326632.43086800002</v>
      </c>
      <c r="R53" s="22">
        <v>1943040.8077519999</v>
      </c>
      <c r="S53" s="22">
        <v>0</v>
      </c>
      <c r="T53" s="22">
        <v>252510.92582400001</v>
      </c>
      <c r="U53" s="22">
        <v>0</v>
      </c>
      <c r="V53" s="22">
        <v>130728.20233499999</v>
      </c>
      <c r="W53" s="22">
        <v>0</v>
      </c>
      <c r="X53" s="22">
        <v>0</v>
      </c>
      <c r="Y53" s="22">
        <v>0</v>
      </c>
    </row>
    <row r="54" spans="1:25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/>
      <c r="F54" s="22">
        <v>1435622.06978</v>
      </c>
      <c r="G54" s="22">
        <v>66642.57015</v>
      </c>
      <c r="H54" s="22">
        <v>9543726.4056780003</v>
      </c>
      <c r="I54" s="22">
        <v>0</v>
      </c>
      <c r="J54" s="22">
        <v>7874509.785658</v>
      </c>
      <c r="K54" s="22">
        <v>0</v>
      </c>
      <c r="L54" s="22"/>
      <c r="M54" s="22"/>
      <c r="N54" s="22">
        <v>1390446.535313</v>
      </c>
      <c r="O54" s="22">
        <v>2605169.7182999998</v>
      </c>
      <c r="P54" s="22"/>
      <c r="Q54" s="22">
        <v>50042.355743</v>
      </c>
      <c r="R54" s="22">
        <v>6182.7666300000001</v>
      </c>
      <c r="S54" s="22">
        <v>0</v>
      </c>
      <c r="T54" s="22">
        <v>627947.29098000005</v>
      </c>
      <c r="U54" s="22">
        <v>0</v>
      </c>
      <c r="V54" s="22">
        <v>99545.686199999996</v>
      </c>
      <c r="W54" s="22">
        <v>20903.386095999998</v>
      </c>
      <c r="X54" s="22">
        <v>0</v>
      </c>
      <c r="Y54" s="22">
        <v>0</v>
      </c>
    </row>
    <row r="55" spans="1:25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/>
      <c r="F55" s="22">
        <v>6355193.4996750001</v>
      </c>
      <c r="G55" s="22">
        <v>4615817.625</v>
      </c>
      <c r="H55" s="22">
        <v>8037300.2109399997</v>
      </c>
      <c r="I55" s="22">
        <v>0</v>
      </c>
      <c r="J55" s="22">
        <v>1101242.7599810001</v>
      </c>
      <c r="K55" s="22">
        <v>0</v>
      </c>
      <c r="L55" s="22"/>
      <c r="M55" s="22"/>
      <c r="N55" s="22">
        <v>3389495.0239300001</v>
      </c>
      <c r="O55" s="22">
        <v>2538460.4429000001</v>
      </c>
      <c r="P55" s="22"/>
      <c r="Q55" s="22">
        <v>309297.559358</v>
      </c>
      <c r="R55" s="22">
        <v>105239.013961</v>
      </c>
      <c r="S55" s="22">
        <v>0</v>
      </c>
      <c r="T55" s="22">
        <v>0</v>
      </c>
      <c r="U55" s="22">
        <v>342234.36637599999</v>
      </c>
      <c r="V55" s="22">
        <v>28548.553049999999</v>
      </c>
      <c r="W55" s="22">
        <v>0</v>
      </c>
      <c r="X55" s="22">
        <v>0</v>
      </c>
      <c r="Y55" s="22">
        <v>0</v>
      </c>
    </row>
    <row r="56" spans="1:25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/>
      <c r="F56" s="22">
        <v>1550964.3371280001</v>
      </c>
      <c r="G56" s="22">
        <v>2020898.686457</v>
      </c>
      <c r="H56" s="22">
        <v>12080327.299425</v>
      </c>
      <c r="I56" s="22">
        <v>140594.641088</v>
      </c>
      <c r="J56" s="22">
        <v>2304676.84895</v>
      </c>
      <c r="K56" s="22">
        <v>0</v>
      </c>
      <c r="L56" s="22"/>
      <c r="M56" s="22"/>
      <c r="N56" s="22">
        <v>984149.22904500004</v>
      </c>
      <c r="O56" s="22">
        <v>1344910.752749</v>
      </c>
      <c r="P56" s="22"/>
      <c r="Q56" s="22">
        <v>72690.078393000003</v>
      </c>
      <c r="R56" s="22">
        <v>23398.356683000002</v>
      </c>
      <c r="S56" s="22">
        <v>0</v>
      </c>
      <c r="T56" s="22">
        <v>283259.77521400002</v>
      </c>
      <c r="U56" s="22">
        <v>0</v>
      </c>
      <c r="V56" s="22">
        <v>46388.529000000002</v>
      </c>
      <c r="W56" s="22">
        <v>0</v>
      </c>
      <c r="X56" s="22">
        <v>0</v>
      </c>
      <c r="Y56" s="22">
        <v>0</v>
      </c>
    </row>
    <row r="57" spans="1:25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/>
      <c r="F57" s="22">
        <v>8149476.7675320003</v>
      </c>
      <c r="G57" s="22">
        <v>1316654.3397240001</v>
      </c>
      <c r="H57" s="22">
        <v>17487527.268114001</v>
      </c>
      <c r="I57" s="22">
        <v>0</v>
      </c>
      <c r="J57" s="22">
        <v>5685089.0912319999</v>
      </c>
      <c r="K57" s="22">
        <v>0</v>
      </c>
      <c r="L57" s="22"/>
      <c r="M57" s="22"/>
      <c r="N57" s="22">
        <v>7717003.6432849998</v>
      </c>
      <c r="O57" s="22">
        <v>6287243.355308</v>
      </c>
      <c r="P57" s="22"/>
      <c r="Q57" s="22">
        <v>55118.290147</v>
      </c>
      <c r="R57" s="22">
        <v>16184.153</v>
      </c>
      <c r="S57" s="22">
        <v>0</v>
      </c>
      <c r="T57" s="22">
        <v>2082670.70994</v>
      </c>
      <c r="U57" s="22">
        <v>0</v>
      </c>
      <c r="V57" s="22">
        <v>155898.096165</v>
      </c>
      <c r="W57" s="22">
        <v>0</v>
      </c>
      <c r="X57" s="22">
        <v>0</v>
      </c>
      <c r="Y57" s="22">
        <v>0</v>
      </c>
    </row>
    <row r="58" spans="1:25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/>
      <c r="F58" s="22">
        <v>3641729.8797300002</v>
      </c>
      <c r="G58" s="22">
        <v>1306034.3207680001</v>
      </c>
      <c r="H58" s="22">
        <v>27582125.954048</v>
      </c>
      <c r="I58" s="22">
        <v>415632.29404200002</v>
      </c>
      <c r="J58" s="22">
        <v>0</v>
      </c>
      <c r="K58" s="22">
        <v>28899</v>
      </c>
      <c r="L58" s="22"/>
      <c r="M58" s="22"/>
      <c r="N58" s="22">
        <v>2467441.1205910002</v>
      </c>
      <c r="O58" s="22">
        <v>9215230.2317210007</v>
      </c>
      <c r="P58" s="22"/>
      <c r="Q58" s="22">
        <v>171928.31425699999</v>
      </c>
      <c r="R58" s="22">
        <v>51005.778111</v>
      </c>
      <c r="S58" s="22">
        <v>0</v>
      </c>
      <c r="T58" s="22">
        <v>425192.09355400002</v>
      </c>
      <c r="U58" s="22">
        <v>0</v>
      </c>
      <c r="V58" s="22">
        <v>214559.58136499999</v>
      </c>
      <c r="W58" s="22">
        <v>0</v>
      </c>
      <c r="X58" s="22">
        <v>0</v>
      </c>
      <c r="Y58" s="22">
        <v>0</v>
      </c>
    </row>
    <row r="59" spans="1:25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/>
      <c r="F59" s="22">
        <v>2537451.11895</v>
      </c>
      <c r="G59" s="22">
        <v>473158.36979199998</v>
      </c>
      <c r="H59" s="22">
        <v>15395167.835138001</v>
      </c>
      <c r="I59" s="22">
        <v>0</v>
      </c>
      <c r="J59" s="22">
        <v>2095.914886</v>
      </c>
      <c r="K59" s="22">
        <v>0</v>
      </c>
      <c r="L59" s="22"/>
      <c r="M59" s="22"/>
      <c r="N59" s="22">
        <v>993700.865506</v>
      </c>
      <c r="O59" s="22">
        <v>2294293.020521</v>
      </c>
      <c r="P59" s="22"/>
      <c r="Q59" s="22">
        <v>0</v>
      </c>
      <c r="R59" s="22">
        <v>0</v>
      </c>
      <c r="S59" s="22">
        <v>0</v>
      </c>
      <c r="T59" s="22">
        <v>838227.42339000001</v>
      </c>
      <c r="U59" s="22">
        <v>0</v>
      </c>
      <c r="V59" s="22">
        <v>79287.166574999996</v>
      </c>
      <c r="W59" s="22">
        <v>0</v>
      </c>
      <c r="X59" s="22">
        <v>0</v>
      </c>
      <c r="Y59" s="22">
        <v>0</v>
      </c>
    </row>
    <row r="60" spans="1:25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/>
      <c r="F60" s="22">
        <v>640131.63</v>
      </c>
      <c r="G60" s="22">
        <v>225571.26800000001</v>
      </c>
      <c r="H60" s="22">
        <v>16454499.49</v>
      </c>
      <c r="I60" s="22">
        <v>0</v>
      </c>
      <c r="J60" s="22">
        <v>8500558.4299999997</v>
      </c>
      <c r="K60" s="22">
        <v>0</v>
      </c>
      <c r="L60" s="22"/>
      <c r="M60" s="22"/>
      <c r="N60" s="22">
        <v>590127.16986899998</v>
      </c>
      <c r="O60" s="22">
        <v>4331860.2232219996</v>
      </c>
      <c r="P60" s="22"/>
      <c r="Q60" s="22">
        <v>0</v>
      </c>
      <c r="R60" s="22">
        <v>0</v>
      </c>
      <c r="S60" s="22">
        <v>0</v>
      </c>
      <c r="T60" s="22">
        <v>860013.47784299997</v>
      </c>
      <c r="U60" s="22">
        <v>238290.33075299999</v>
      </c>
      <c r="V60" s="22">
        <v>139694.23719000001</v>
      </c>
      <c r="W60" s="22">
        <v>0</v>
      </c>
      <c r="X60" s="22">
        <v>0</v>
      </c>
      <c r="Y60" s="22">
        <v>0</v>
      </c>
    </row>
    <row r="61" spans="1:25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/>
      <c r="F61" s="22">
        <v>930189.88686700002</v>
      </c>
      <c r="G61" s="22">
        <v>1233.573494</v>
      </c>
      <c r="H61" s="22">
        <v>44958935.775150001</v>
      </c>
      <c r="I61" s="22">
        <v>130991.754</v>
      </c>
      <c r="J61" s="22">
        <v>9052467.4068960007</v>
      </c>
      <c r="K61" s="22">
        <v>0</v>
      </c>
      <c r="L61" s="22"/>
      <c r="M61" s="22"/>
      <c r="N61" s="22">
        <v>685336.71539400006</v>
      </c>
      <c r="O61" s="22">
        <v>7382958.8761259997</v>
      </c>
      <c r="P61" s="22"/>
      <c r="Q61" s="22">
        <v>0</v>
      </c>
      <c r="R61" s="22">
        <v>0</v>
      </c>
      <c r="S61" s="22">
        <v>0</v>
      </c>
      <c r="T61" s="22">
        <v>3937080.664382</v>
      </c>
      <c r="U61" s="22">
        <v>750065.437378</v>
      </c>
      <c r="V61" s="22">
        <v>205510.81328999999</v>
      </c>
      <c r="W61" s="22">
        <v>0</v>
      </c>
      <c r="X61" s="22">
        <v>0</v>
      </c>
      <c r="Y61" s="22">
        <v>0</v>
      </c>
    </row>
    <row r="62" spans="1:25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/>
      <c r="F62" s="22">
        <v>766936.37827900006</v>
      </c>
      <c r="G62" s="22">
        <v>993555.71518000006</v>
      </c>
      <c r="H62" s="22">
        <v>11012296.741243999</v>
      </c>
      <c r="I62" s="22">
        <v>0</v>
      </c>
      <c r="J62" s="22">
        <v>1882902.5075930001</v>
      </c>
      <c r="K62" s="22">
        <v>0</v>
      </c>
      <c r="L62" s="22"/>
      <c r="M62" s="22"/>
      <c r="N62" s="22">
        <v>575962.00099500001</v>
      </c>
      <c r="O62" s="22">
        <v>1366614.000188</v>
      </c>
      <c r="P62" s="22"/>
      <c r="Q62" s="22">
        <v>15807.997835</v>
      </c>
      <c r="R62" s="22">
        <v>95.708122000000003</v>
      </c>
      <c r="S62" s="22">
        <v>0</v>
      </c>
      <c r="T62" s="22">
        <v>547846.32415300002</v>
      </c>
      <c r="U62" s="22">
        <v>0</v>
      </c>
      <c r="V62" s="22">
        <v>59745.359385000003</v>
      </c>
      <c r="W62" s="22">
        <v>0</v>
      </c>
      <c r="X62" s="22">
        <v>0</v>
      </c>
      <c r="Y62" s="22">
        <v>0</v>
      </c>
    </row>
    <row r="63" spans="1:25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/>
      <c r="F63" s="22">
        <v>32087249.413043998</v>
      </c>
      <c r="G63" s="22">
        <v>182979.14885600001</v>
      </c>
      <c r="H63" s="22">
        <v>38117515.863206998</v>
      </c>
      <c r="I63" s="22">
        <v>0</v>
      </c>
      <c r="J63" s="22">
        <v>3158140.4257740001</v>
      </c>
      <c r="K63" s="22">
        <v>0</v>
      </c>
      <c r="L63" s="22"/>
      <c r="M63" s="22"/>
      <c r="N63" s="22">
        <v>16939632.472029999</v>
      </c>
      <c r="O63" s="22">
        <v>11729616.970876999</v>
      </c>
      <c r="P63" s="22"/>
      <c r="Q63" s="22">
        <v>1139237.133563</v>
      </c>
      <c r="R63" s="22">
        <v>1070976.859225</v>
      </c>
      <c r="S63" s="22">
        <v>0</v>
      </c>
      <c r="T63" s="22">
        <v>1454085.5725730001</v>
      </c>
      <c r="U63" s="22">
        <v>0</v>
      </c>
      <c r="V63" s="22">
        <v>127949.69326499999</v>
      </c>
      <c r="W63" s="22">
        <v>0</v>
      </c>
      <c r="X63" s="22">
        <v>0</v>
      </c>
      <c r="Y63" s="22">
        <v>0</v>
      </c>
    </row>
    <row r="64" spans="1:25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/>
      <c r="F64" s="22">
        <v>1099863.5964480001</v>
      </c>
      <c r="G64" s="22">
        <v>282989.57084900001</v>
      </c>
      <c r="H64" s="22">
        <v>2562608.7674699998</v>
      </c>
      <c r="I64" s="22">
        <v>0</v>
      </c>
      <c r="J64" s="22">
        <v>51273.563879000001</v>
      </c>
      <c r="K64" s="22">
        <v>0</v>
      </c>
      <c r="L64" s="22"/>
      <c r="M64" s="22"/>
      <c r="N64" s="22">
        <v>423072.01787400001</v>
      </c>
      <c r="O64" s="22">
        <v>421587.95900799998</v>
      </c>
      <c r="P64" s="22"/>
      <c r="Q64" s="22">
        <v>64229.109116</v>
      </c>
      <c r="R64" s="22">
        <v>14523.041359999999</v>
      </c>
      <c r="S64" s="22">
        <v>0</v>
      </c>
      <c r="T64" s="22">
        <v>178040.33806800001</v>
      </c>
      <c r="U64" s="22">
        <v>0</v>
      </c>
      <c r="V64" s="22">
        <v>5224.9721849999996</v>
      </c>
      <c r="W64" s="22">
        <v>0</v>
      </c>
      <c r="X64" s="22">
        <v>0</v>
      </c>
      <c r="Y64" s="22">
        <v>0</v>
      </c>
    </row>
    <row r="65" spans="1:25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/>
      <c r="F65" s="22">
        <v>3069989.1603629999</v>
      </c>
      <c r="G65" s="22">
        <v>464527.28843999997</v>
      </c>
      <c r="H65" s="22">
        <v>8412730.3878070004</v>
      </c>
      <c r="I65" s="22">
        <v>101396.129216</v>
      </c>
      <c r="J65" s="22">
        <v>2041141.2692120001</v>
      </c>
      <c r="K65" s="22">
        <v>5066</v>
      </c>
      <c r="L65" s="22"/>
      <c r="M65" s="22"/>
      <c r="N65" s="22">
        <v>1935494.9996859999</v>
      </c>
      <c r="O65" s="22">
        <v>1234669.9999760001</v>
      </c>
      <c r="P65" s="22"/>
      <c r="Q65" s="22">
        <v>0</v>
      </c>
      <c r="R65" s="22">
        <v>0</v>
      </c>
      <c r="S65" s="22">
        <v>0</v>
      </c>
      <c r="T65" s="22">
        <v>357584.51214499999</v>
      </c>
      <c r="U65" s="22">
        <v>0</v>
      </c>
      <c r="V65" s="22">
        <v>74717.382465000002</v>
      </c>
      <c r="W65" s="22">
        <v>0</v>
      </c>
      <c r="X65" s="22">
        <v>0</v>
      </c>
      <c r="Y65" s="22">
        <v>0</v>
      </c>
    </row>
    <row r="66" spans="1:25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/>
      <c r="F66" s="22">
        <v>3871001.0115</v>
      </c>
      <c r="G66" s="22">
        <v>554193.83499999996</v>
      </c>
      <c r="H66" s="22">
        <v>10264447.036</v>
      </c>
      <c r="I66" s="22">
        <v>479553.9375</v>
      </c>
      <c r="J66" s="22">
        <v>4931327.5480000004</v>
      </c>
      <c r="K66" s="22">
        <v>0</v>
      </c>
      <c r="L66" s="22"/>
      <c r="M66" s="22"/>
      <c r="N66" s="22">
        <v>4778929.1358120004</v>
      </c>
      <c r="O66" s="22">
        <v>3706343.4043999999</v>
      </c>
      <c r="P66" s="22"/>
      <c r="Q66" s="22">
        <v>0</v>
      </c>
      <c r="R66" s="22">
        <v>0</v>
      </c>
      <c r="S66" s="22">
        <v>0</v>
      </c>
      <c r="T66" s="22">
        <v>0</v>
      </c>
      <c r="U66" s="22">
        <v>310253.42425699998</v>
      </c>
      <c r="V66" s="22">
        <v>108726.350985</v>
      </c>
      <c r="W66" s="22">
        <v>0</v>
      </c>
      <c r="X66" s="22">
        <v>0</v>
      </c>
      <c r="Y66" s="22">
        <v>0</v>
      </c>
    </row>
    <row r="67" spans="1:25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/>
      <c r="F67" s="22">
        <v>841765.73722699995</v>
      </c>
      <c r="G67" s="22">
        <v>630487.00467199995</v>
      </c>
      <c r="H67" s="22">
        <v>11567708.326335</v>
      </c>
      <c r="I67" s="22">
        <v>0</v>
      </c>
      <c r="J67" s="22">
        <v>13354553.417138999</v>
      </c>
      <c r="K67" s="22">
        <v>0</v>
      </c>
      <c r="L67" s="22"/>
      <c r="M67" s="22"/>
      <c r="N67" s="22">
        <v>715887.90879999998</v>
      </c>
      <c r="O67" s="22">
        <v>4129276.1947110002</v>
      </c>
      <c r="P67" s="22"/>
      <c r="Q67" s="22">
        <v>58947.170044999999</v>
      </c>
      <c r="R67" s="22">
        <v>5868.9709810000004</v>
      </c>
      <c r="S67" s="22">
        <v>0</v>
      </c>
      <c r="T67" s="22">
        <v>552760.24597199995</v>
      </c>
      <c r="U67" s="22">
        <v>0</v>
      </c>
      <c r="V67" s="22">
        <v>198561.26412000001</v>
      </c>
      <c r="W67" s="22">
        <v>520040.79982700001</v>
      </c>
      <c r="X67" s="22">
        <v>0</v>
      </c>
      <c r="Y67" s="22">
        <v>0</v>
      </c>
    </row>
    <row r="68" spans="1:25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/>
      <c r="F68" s="22">
        <v>95583.970600000001</v>
      </c>
      <c r="G68" s="22">
        <v>45063.426599999999</v>
      </c>
      <c r="H68" s="22">
        <v>1656011.4813000001</v>
      </c>
      <c r="I68" s="22">
        <v>0</v>
      </c>
      <c r="J68" s="22">
        <v>793229.23349999997</v>
      </c>
      <c r="K68" s="22">
        <v>0</v>
      </c>
      <c r="L68" s="22"/>
      <c r="M68" s="22"/>
      <c r="N68" s="22">
        <v>69908.057144999999</v>
      </c>
      <c r="O68" s="22">
        <v>562186.430498</v>
      </c>
      <c r="P68" s="22"/>
      <c r="Q68" s="22">
        <v>0</v>
      </c>
      <c r="R68" s="22">
        <v>0</v>
      </c>
      <c r="S68" s="22">
        <v>0</v>
      </c>
      <c r="T68" s="22">
        <v>17563.254093</v>
      </c>
      <c r="U68" s="22">
        <v>0</v>
      </c>
      <c r="V68" s="22">
        <v>16327.051514999999</v>
      </c>
      <c r="W68" s="22">
        <v>0</v>
      </c>
      <c r="X68" s="22">
        <v>0</v>
      </c>
      <c r="Y68" s="22">
        <v>0</v>
      </c>
    </row>
    <row r="69" spans="1:25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/>
      <c r="F69" s="22">
        <v>18325015.508639999</v>
      </c>
      <c r="G69" s="22">
        <v>1874703.588974</v>
      </c>
      <c r="H69" s="22">
        <v>29923454.879515</v>
      </c>
      <c r="I69" s="22">
        <v>0</v>
      </c>
      <c r="J69" s="22">
        <v>3181108.6226579999</v>
      </c>
      <c r="K69" s="22">
        <v>0</v>
      </c>
      <c r="L69" s="22"/>
      <c r="M69" s="22"/>
      <c r="N69" s="22">
        <v>9965742.9996010009</v>
      </c>
      <c r="O69" s="22">
        <v>8586525.9991330002</v>
      </c>
      <c r="P69" s="22"/>
      <c r="Q69" s="22">
        <v>614401.75829499995</v>
      </c>
      <c r="R69" s="22">
        <v>413359.99881100003</v>
      </c>
      <c r="S69" s="22">
        <v>0</v>
      </c>
      <c r="T69" s="22">
        <v>195850.00000199999</v>
      </c>
      <c r="U69" s="22">
        <v>0</v>
      </c>
      <c r="V69" s="22">
        <v>91615.999981999994</v>
      </c>
      <c r="W69" s="22">
        <v>0</v>
      </c>
      <c r="X69" s="22">
        <v>0</v>
      </c>
      <c r="Y69" s="22">
        <v>0</v>
      </c>
    </row>
    <row r="70" spans="1:25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/>
      <c r="F70" s="22">
        <v>37134947.226225004</v>
      </c>
      <c r="G70" s="22">
        <v>821469.87601899996</v>
      </c>
      <c r="H70" s="22">
        <v>56739266.508905001</v>
      </c>
      <c r="I70" s="22">
        <v>0</v>
      </c>
      <c r="J70" s="22">
        <v>5391992.3764599999</v>
      </c>
      <c r="K70" s="22">
        <v>0</v>
      </c>
      <c r="L70" s="22"/>
      <c r="M70" s="22"/>
      <c r="N70" s="22">
        <v>36180104.995379001</v>
      </c>
      <c r="O70" s="22">
        <v>21508021.65557</v>
      </c>
      <c r="P70" s="22"/>
      <c r="Q70" s="22">
        <v>3125740.1610460002</v>
      </c>
      <c r="R70" s="22">
        <v>1892462.6728719999</v>
      </c>
      <c r="S70" s="22">
        <v>0</v>
      </c>
      <c r="T70" s="22">
        <v>1955224.8724169999</v>
      </c>
      <c r="U70" s="22">
        <v>0</v>
      </c>
      <c r="V70" s="22">
        <v>152663.49674</v>
      </c>
      <c r="W70" s="22">
        <v>0</v>
      </c>
      <c r="X70" s="22">
        <v>0</v>
      </c>
      <c r="Y70" s="22">
        <v>0</v>
      </c>
    </row>
    <row r="71" spans="1:25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/>
      <c r="F71" s="22">
        <v>750314.2</v>
      </c>
      <c r="G71" s="22">
        <v>536117.10089100001</v>
      </c>
      <c r="H71" s="22">
        <v>25695531.719999999</v>
      </c>
      <c r="I71" s="22">
        <v>80293.503224999993</v>
      </c>
      <c r="J71" s="22">
        <v>17190973.305</v>
      </c>
      <c r="K71" s="22">
        <v>13000</v>
      </c>
      <c r="L71" s="22"/>
      <c r="M71" s="22"/>
      <c r="N71" s="22">
        <v>516349.73056300002</v>
      </c>
      <c r="O71" s="22">
        <v>6717186.1212729998</v>
      </c>
      <c r="P71" s="22"/>
      <c r="Q71" s="22">
        <v>0</v>
      </c>
      <c r="R71" s="22">
        <v>0</v>
      </c>
      <c r="S71" s="22">
        <v>0</v>
      </c>
      <c r="T71" s="22">
        <v>307307.43485800002</v>
      </c>
      <c r="U71" s="22">
        <v>0</v>
      </c>
      <c r="V71" s="22">
        <v>242232.741855</v>
      </c>
      <c r="W71" s="22">
        <v>0</v>
      </c>
      <c r="X71" s="22">
        <v>0</v>
      </c>
      <c r="Y71" s="22">
        <v>0</v>
      </c>
    </row>
    <row r="72" spans="1:25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/>
      <c r="F72" s="22">
        <v>2184835.666311</v>
      </c>
      <c r="G72" s="22">
        <v>764783.12984399998</v>
      </c>
      <c r="H72" s="22">
        <v>6439676.0086120004</v>
      </c>
      <c r="I72" s="22">
        <v>128155.999136</v>
      </c>
      <c r="J72" s="22">
        <v>1313343.2312</v>
      </c>
      <c r="K72" s="22">
        <v>0</v>
      </c>
      <c r="L72" s="22"/>
      <c r="M72" s="22"/>
      <c r="N72" s="22">
        <v>949228.15662799997</v>
      </c>
      <c r="O72" s="22">
        <v>1019493.392596</v>
      </c>
      <c r="P72" s="22"/>
      <c r="Q72" s="22">
        <v>47595.72838</v>
      </c>
      <c r="R72" s="22">
        <v>9763.8988449999997</v>
      </c>
      <c r="S72" s="22">
        <v>0</v>
      </c>
      <c r="T72" s="22">
        <v>533873.67190299998</v>
      </c>
      <c r="U72" s="22">
        <v>0</v>
      </c>
      <c r="V72" s="22">
        <v>23923.088414999998</v>
      </c>
      <c r="W72" s="22">
        <v>0</v>
      </c>
      <c r="X72" s="22">
        <v>0</v>
      </c>
      <c r="Y72" s="22">
        <v>0</v>
      </c>
    </row>
    <row r="73" spans="1:25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/>
      <c r="F73" s="22">
        <v>1013689.236</v>
      </c>
      <c r="G73" s="22">
        <v>1559819.7120000001</v>
      </c>
      <c r="H73" s="22">
        <v>5215245.3595200004</v>
      </c>
      <c r="I73" s="22">
        <v>0</v>
      </c>
      <c r="J73" s="22">
        <v>131636.91407999999</v>
      </c>
      <c r="K73" s="22">
        <v>0</v>
      </c>
      <c r="L73" s="22"/>
      <c r="M73" s="22"/>
      <c r="N73" s="22">
        <v>618688.76606099994</v>
      </c>
      <c r="O73" s="22">
        <v>818874.43189200002</v>
      </c>
      <c r="P73" s="22"/>
      <c r="Q73" s="22">
        <v>8995.3603469999998</v>
      </c>
      <c r="R73" s="22">
        <v>2611.622574</v>
      </c>
      <c r="S73" s="22">
        <v>0</v>
      </c>
      <c r="T73" s="22">
        <v>194713.477334</v>
      </c>
      <c r="U73" s="22">
        <v>0</v>
      </c>
      <c r="V73" s="22">
        <v>17749.282905</v>
      </c>
      <c r="W73" s="22">
        <v>0</v>
      </c>
      <c r="X73" s="22">
        <v>0</v>
      </c>
      <c r="Y73" s="22">
        <v>0</v>
      </c>
    </row>
    <row r="74" spans="1:25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/>
      <c r="F74" s="22">
        <v>488390.61599999998</v>
      </c>
      <c r="G74" s="22">
        <v>225899.856</v>
      </c>
      <c r="H74" s="22">
        <v>3046862.6537100002</v>
      </c>
      <c r="I74" s="22">
        <v>0</v>
      </c>
      <c r="J74" s="22">
        <v>241859.13996</v>
      </c>
      <c r="K74" s="22">
        <v>2402</v>
      </c>
      <c r="L74" s="22"/>
      <c r="M74" s="22"/>
      <c r="N74" s="22">
        <v>185621.32242400001</v>
      </c>
      <c r="O74" s="22">
        <v>422260.897245</v>
      </c>
      <c r="P74" s="22"/>
      <c r="Q74" s="22">
        <v>35696.580185999999</v>
      </c>
      <c r="R74" s="22">
        <v>1148.708936</v>
      </c>
      <c r="S74" s="22">
        <v>0</v>
      </c>
      <c r="T74" s="22">
        <v>27064.238625000002</v>
      </c>
      <c r="U74" s="22">
        <v>0</v>
      </c>
      <c r="V74" s="22">
        <v>8443.7517599999992</v>
      </c>
      <c r="W74" s="22">
        <v>0</v>
      </c>
      <c r="X74" s="22">
        <v>0</v>
      </c>
      <c r="Y74" s="22">
        <v>0</v>
      </c>
    </row>
    <row r="75" spans="1:25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/>
      <c r="F75" s="22">
        <v>4621796.1546</v>
      </c>
      <c r="G75" s="22">
        <v>1148458.769441</v>
      </c>
      <c r="H75" s="22">
        <v>16915654.857879002</v>
      </c>
      <c r="I75" s="22">
        <v>267366.637216</v>
      </c>
      <c r="J75" s="22">
        <v>57418.816761000002</v>
      </c>
      <c r="K75" s="22">
        <v>0</v>
      </c>
      <c r="L75" s="22"/>
      <c r="M75" s="22"/>
      <c r="N75" s="22">
        <v>2721559.6233000001</v>
      </c>
      <c r="O75" s="22">
        <v>1675825.048125</v>
      </c>
      <c r="P75" s="22"/>
      <c r="Q75" s="22">
        <v>0</v>
      </c>
      <c r="R75" s="22">
        <v>0</v>
      </c>
      <c r="S75" s="22">
        <v>0</v>
      </c>
      <c r="T75" s="22">
        <v>934194.90841200005</v>
      </c>
      <c r="U75" s="22">
        <v>0</v>
      </c>
      <c r="V75" s="22">
        <v>59458.511924999999</v>
      </c>
      <c r="W75" s="22">
        <v>0</v>
      </c>
      <c r="X75" s="22">
        <v>0</v>
      </c>
      <c r="Y75" s="22">
        <v>0</v>
      </c>
    </row>
    <row r="76" spans="1:25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/>
      <c r="F76" s="22">
        <v>856628.15574700001</v>
      </c>
      <c r="G76" s="22">
        <v>1468479.4882380001</v>
      </c>
      <c r="H76" s="22">
        <v>10361301.954845</v>
      </c>
      <c r="I76" s="22">
        <v>0</v>
      </c>
      <c r="J76" s="22">
        <v>2279334.3745570001</v>
      </c>
      <c r="K76" s="22">
        <v>0</v>
      </c>
      <c r="L76" s="22"/>
      <c r="M76" s="22"/>
      <c r="N76" s="22">
        <v>615548.64007600001</v>
      </c>
      <c r="O76" s="22">
        <v>1339022.2117349999</v>
      </c>
      <c r="P76" s="22"/>
      <c r="Q76" s="22">
        <v>17881.659714000001</v>
      </c>
      <c r="R76" s="22">
        <v>0</v>
      </c>
      <c r="S76" s="22">
        <v>0</v>
      </c>
      <c r="T76" s="22">
        <v>516776.65547499998</v>
      </c>
      <c r="U76" s="22">
        <v>0</v>
      </c>
      <c r="V76" s="22">
        <v>44605.265805000003</v>
      </c>
      <c r="W76" s="22">
        <v>0</v>
      </c>
      <c r="X76" s="22">
        <v>0</v>
      </c>
      <c r="Y76" s="22">
        <v>0</v>
      </c>
    </row>
    <row r="77" spans="1:25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/>
      <c r="F77" s="22">
        <v>3881958.7890479998</v>
      </c>
      <c r="G77" s="22">
        <v>1997030.185722</v>
      </c>
      <c r="H77" s="22">
        <v>7968451.0050179996</v>
      </c>
      <c r="I77" s="22">
        <v>0</v>
      </c>
      <c r="J77" s="22">
        <v>2165986.0511869998</v>
      </c>
      <c r="K77" s="22">
        <v>24271</v>
      </c>
      <c r="L77" s="22"/>
      <c r="M77" s="22"/>
      <c r="N77" s="22">
        <v>2135467.3971460001</v>
      </c>
      <c r="O77" s="22">
        <v>1968872.5972190001</v>
      </c>
      <c r="P77" s="22"/>
      <c r="Q77" s="22">
        <v>46708.544390000003</v>
      </c>
      <c r="R77" s="22">
        <v>1800.3401349999999</v>
      </c>
      <c r="S77" s="22">
        <v>0</v>
      </c>
      <c r="T77" s="22">
        <v>692846.01535400003</v>
      </c>
      <c r="U77" s="22">
        <v>0</v>
      </c>
      <c r="V77" s="22">
        <v>44747.053200000002</v>
      </c>
      <c r="W77" s="22">
        <v>0</v>
      </c>
      <c r="X77" s="22">
        <v>0</v>
      </c>
      <c r="Y77" s="22">
        <v>0</v>
      </c>
    </row>
    <row r="78" spans="1:25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/>
      <c r="F78" s="22">
        <v>16660054.399184</v>
      </c>
      <c r="G78" s="22">
        <v>778636.68316899997</v>
      </c>
      <c r="H78" s="22">
        <v>27117907.475760002</v>
      </c>
      <c r="I78" s="22">
        <v>0</v>
      </c>
      <c r="J78" s="22">
        <v>55152815.877360001</v>
      </c>
      <c r="K78" s="22">
        <v>384548</v>
      </c>
      <c r="L78" s="22"/>
      <c r="M78" s="22"/>
      <c r="N78" s="22">
        <v>9951339.9842380006</v>
      </c>
      <c r="O78" s="22">
        <v>8898283.1857299991</v>
      </c>
      <c r="P78" s="22"/>
      <c r="Q78" s="22">
        <v>1009491.30881</v>
      </c>
      <c r="R78" s="22">
        <v>145242.11856599999</v>
      </c>
      <c r="S78" s="22">
        <v>0</v>
      </c>
      <c r="T78" s="22">
        <v>0</v>
      </c>
      <c r="U78" s="22">
        <v>1029336.682333</v>
      </c>
      <c r="V78" s="22">
        <v>431433.04446</v>
      </c>
      <c r="W78" s="22">
        <v>0</v>
      </c>
      <c r="X78" s="22">
        <v>0</v>
      </c>
      <c r="Y78" s="22">
        <v>0</v>
      </c>
    </row>
    <row r="79" spans="1:25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/>
      <c r="F79" s="22">
        <v>3388530.3992099999</v>
      </c>
      <c r="G79" s="22">
        <v>2097783.1696080002</v>
      </c>
      <c r="H79" s="22">
        <v>10143591.202488</v>
      </c>
      <c r="I79" s="22">
        <v>12220.339599000001</v>
      </c>
      <c r="J79" s="22">
        <v>2563530.8478959999</v>
      </c>
      <c r="K79" s="22">
        <v>61897.29</v>
      </c>
      <c r="L79" s="22"/>
      <c r="M79" s="22"/>
      <c r="N79" s="22">
        <v>2161912.1078849998</v>
      </c>
      <c r="O79" s="22">
        <v>2785075.1080959998</v>
      </c>
      <c r="P79" s="22"/>
      <c r="Q79" s="22">
        <v>121134.748721</v>
      </c>
      <c r="R79" s="22">
        <v>5404.6333439999999</v>
      </c>
      <c r="S79" s="22">
        <v>0</v>
      </c>
      <c r="T79" s="22">
        <v>295569.90762800002</v>
      </c>
      <c r="U79" s="22">
        <v>0</v>
      </c>
      <c r="V79" s="22">
        <v>80506.054080000002</v>
      </c>
      <c r="W79" s="22">
        <v>0</v>
      </c>
      <c r="X79" s="22">
        <v>0</v>
      </c>
      <c r="Y79" s="22">
        <v>0</v>
      </c>
    </row>
    <row r="80" spans="1:25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/>
      <c r="F80" s="22">
        <v>1880727.9488669999</v>
      </c>
      <c r="G80" s="22">
        <v>884774.74649599998</v>
      </c>
      <c r="H80" s="22">
        <v>8025343.3573019998</v>
      </c>
      <c r="I80" s="22">
        <v>137913.26811599999</v>
      </c>
      <c r="J80" s="22">
        <v>1022884.2059300001</v>
      </c>
      <c r="K80" s="22">
        <v>101776</v>
      </c>
      <c r="L80" s="22"/>
      <c r="M80" s="22"/>
      <c r="N80" s="22">
        <v>1109813.1355119999</v>
      </c>
      <c r="O80" s="22">
        <v>1296539.602743</v>
      </c>
      <c r="P80" s="22"/>
      <c r="Q80" s="22">
        <v>33974.238932</v>
      </c>
      <c r="R80" s="22">
        <v>174.99165199999999</v>
      </c>
      <c r="S80" s="22">
        <v>0</v>
      </c>
      <c r="T80" s="22">
        <v>473011.51043999998</v>
      </c>
      <c r="U80" s="22">
        <v>0</v>
      </c>
      <c r="V80" s="22">
        <v>27748.272779999999</v>
      </c>
      <c r="W80" s="22">
        <v>0</v>
      </c>
      <c r="X80" s="22">
        <v>0</v>
      </c>
      <c r="Y80" s="22">
        <v>0</v>
      </c>
    </row>
    <row r="81" spans="1:25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/>
      <c r="F81" s="22">
        <v>1866855.4849779999</v>
      </c>
      <c r="G81" s="22">
        <v>1736671.763204</v>
      </c>
      <c r="H81" s="22">
        <v>3805975.738345</v>
      </c>
      <c r="I81" s="22">
        <v>0</v>
      </c>
      <c r="J81" s="22">
        <v>42474.159914999997</v>
      </c>
      <c r="K81" s="22">
        <v>281292</v>
      </c>
      <c r="L81" s="22"/>
      <c r="M81" s="22"/>
      <c r="N81" s="22">
        <v>1129728.3939700001</v>
      </c>
      <c r="O81" s="22">
        <v>538973.15262499999</v>
      </c>
      <c r="P81" s="22"/>
      <c r="Q81" s="22">
        <v>0</v>
      </c>
      <c r="R81" s="22">
        <v>0</v>
      </c>
      <c r="S81" s="22">
        <v>0</v>
      </c>
      <c r="T81" s="22">
        <v>738369.259479</v>
      </c>
      <c r="U81" s="22">
        <v>0</v>
      </c>
      <c r="V81" s="22">
        <v>11342.9151</v>
      </c>
      <c r="W81" s="22">
        <v>0</v>
      </c>
      <c r="X81" s="22">
        <v>0</v>
      </c>
      <c r="Y81" s="22">
        <v>0</v>
      </c>
    </row>
    <row r="82" spans="1:25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/>
      <c r="F82" s="22">
        <v>2166126.7192319999</v>
      </c>
      <c r="G82" s="22">
        <v>3405772.4483960001</v>
      </c>
      <c r="H82" s="22">
        <v>17081801.474319998</v>
      </c>
      <c r="I82" s="22">
        <v>0</v>
      </c>
      <c r="J82" s="22">
        <v>4411470.847608</v>
      </c>
      <c r="K82" s="22">
        <v>1073331</v>
      </c>
      <c r="L82" s="22"/>
      <c r="M82" s="22"/>
      <c r="N82" s="22">
        <v>3047550.9591109999</v>
      </c>
      <c r="O82" s="22">
        <v>3560926.4242369998</v>
      </c>
      <c r="P82" s="22"/>
      <c r="Q82" s="22">
        <v>61708.743928000004</v>
      </c>
      <c r="R82" s="22">
        <v>2566.871795</v>
      </c>
      <c r="S82" s="22">
        <v>0</v>
      </c>
      <c r="T82" s="22">
        <v>584603.83609300002</v>
      </c>
      <c r="U82" s="22">
        <v>0</v>
      </c>
      <c r="V82" s="22">
        <v>73849.659795</v>
      </c>
      <c r="W82" s="22">
        <v>0</v>
      </c>
      <c r="X82" s="22">
        <v>0</v>
      </c>
      <c r="Y82" s="22">
        <v>0</v>
      </c>
    </row>
    <row r="83" spans="1:25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/>
      <c r="F83" s="22">
        <v>2470268.458778</v>
      </c>
      <c r="G83" s="22">
        <v>2544145.9568360001</v>
      </c>
      <c r="H83" s="22">
        <v>11738506.819349</v>
      </c>
      <c r="I83" s="22">
        <v>0</v>
      </c>
      <c r="J83" s="22">
        <v>782128.63142999995</v>
      </c>
      <c r="K83" s="22">
        <v>16538</v>
      </c>
      <c r="L83" s="22"/>
      <c r="M83" s="22"/>
      <c r="N83" s="22">
        <v>1971882.488105</v>
      </c>
      <c r="O83" s="22">
        <v>1556243.7839540001</v>
      </c>
      <c r="P83" s="22"/>
      <c r="Q83" s="22">
        <v>52455.258971000003</v>
      </c>
      <c r="R83" s="22">
        <v>8296.2766960000008</v>
      </c>
      <c r="S83" s="22">
        <v>0</v>
      </c>
      <c r="T83" s="22">
        <v>531302.68172400002</v>
      </c>
      <c r="U83" s="22">
        <v>0</v>
      </c>
      <c r="V83" s="22">
        <v>92470.503375</v>
      </c>
      <c r="W83" s="22">
        <v>0</v>
      </c>
      <c r="X83" s="22">
        <v>0</v>
      </c>
      <c r="Y83" s="22">
        <v>0</v>
      </c>
    </row>
    <row r="84" spans="1:25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/>
      <c r="F84" s="22">
        <v>2397361.6456320002</v>
      </c>
      <c r="G84" s="22">
        <v>750283.55327300006</v>
      </c>
      <c r="H84" s="22">
        <v>23024668.504239999</v>
      </c>
      <c r="I84" s="22">
        <v>0</v>
      </c>
      <c r="J84" s="22">
        <v>4099286.0016450002</v>
      </c>
      <c r="K84" s="22">
        <v>0</v>
      </c>
      <c r="L84" s="22"/>
      <c r="M84" s="22"/>
      <c r="N84" s="22">
        <v>1659078.2750820001</v>
      </c>
      <c r="O84" s="22">
        <v>4435964.4104880001</v>
      </c>
      <c r="P84" s="22"/>
      <c r="Q84" s="22">
        <v>208113.55415000001</v>
      </c>
      <c r="R84" s="22">
        <v>6257.146812</v>
      </c>
      <c r="S84" s="22">
        <v>0</v>
      </c>
      <c r="T84" s="22">
        <v>0</v>
      </c>
      <c r="U84" s="22">
        <v>372420.91477799998</v>
      </c>
      <c r="V84" s="22">
        <v>93306.109815000003</v>
      </c>
      <c r="W84" s="22">
        <v>0</v>
      </c>
      <c r="X84" s="22">
        <v>0</v>
      </c>
      <c r="Y84" s="22">
        <v>0</v>
      </c>
    </row>
    <row r="85" spans="1:25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/>
      <c r="F85" s="22">
        <v>1982100.1571480001</v>
      </c>
      <c r="G85" s="22">
        <v>2160758.1766019999</v>
      </c>
      <c r="H85" s="22">
        <v>4806926.5186200002</v>
      </c>
      <c r="I85" s="22">
        <v>0</v>
      </c>
      <c r="J85" s="22">
        <v>433273.374977</v>
      </c>
      <c r="K85" s="22">
        <v>0</v>
      </c>
      <c r="L85" s="22"/>
      <c r="M85" s="22"/>
      <c r="N85" s="22">
        <v>1342331.0932140001</v>
      </c>
      <c r="O85" s="22">
        <v>762990.70906400005</v>
      </c>
      <c r="P85" s="22"/>
      <c r="Q85" s="22">
        <v>35062.802359000001</v>
      </c>
      <c r="R85" s="22">
        <v>845.80181600000003</v>
      </c>
      <c r="S85" s="22">
        <v>0</v>
      </c>
      <c r="T85" s="22">
        <v>215896.539625</v>
      </c>
      <c r="U85" s="22">
        <v>0</v>
      </c>
      <c r="V85" s="22">
        <v>19888.852500000001</v>
      </c>
      <c r="W85" s="22">
        <v>0</v>
      </c>
      <c r="X85" s="22">
        <v>0</v>
      </c>
      <c r="Y85" s="22">
        <v>0</v>
      </c>
    </row>
    <row r="86" spans="1:25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/>
      <c r="F86" s="22">
        <v>2693058.7138</v>
      </c>
      <c r="G86" s="22">
        <v>2508055.75</v>
      </c>
      <c r="H86" s="22">
        <v>4325090.6349999998</v>
      </c>
      <c r="I86" s="22">
        <v>0</v>
      </c>
      <c r="J86" s="22">
        <v>49693.805</v>
      </c>
      <c r="K86" s="22">
        <v>2069697.3779200001</v>
      </c>
      <c r="L86" s="22"/>
      <c r="M86" s="22"/>
      <c r="N86" s="22">
        <v>2092636.454139</v>
      </c>
      <c r="O86" s="22">
        <v>556821.71712100005</v>
      </c>
      <c r="P86" s="22"/>
      <c r="Q86" s="22">
        <v>153603.33345599999</v>
      </c>
      <c r="R86" s="22">
        <v>5462.0341269999999</v>
      </c>
      <c r="S86" s="22">
        <v>0</v>
      </c>
      <c r="T86" s="22">
        <v>687353.42841000005</v>
      </c>
      <c r="U86" s="22">
        <v>0</v>
      </c>
      <c r="V86" s="22">
        <v>10796.895585</v>
      </c>
      <c r="W86" s="22">
        <v>0</v>
      </c>
      <c r="X86" s="22">
        <v>0</v>
      </c>
      <c r="Y86" s="22">
        <v>0</v>
      </c>
    </row>
    <row r="87" spans="1:25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/>
      <c r="F87" s="22">
        <v>7476657.0820650002</v>
      </c>
      <c r="G87" s="22">
        <v>1933962.541674</v>
      </c>
      <c r="H87" s="22">
        <v>11860624.393871</v>
      </c>
      <c r="I87" s="22">
        <v>0</v>
      </c>
      <c r="J87" s="22">
        <v>2988037.1042510001</v>
      </c>
      <c r="K87" s="22">
        <v>0</v>
      </c>
      <c r="L87" s="22"/>
      <c r="M87" s="22"/>
      <c r="N87" s="22">
        <v>5493262.201413</v>
      </c>
      <c r="O87" s="22">
        <v>2564811.048285</v>
      </c>
      <c r="P87" s="22"/>
      <c r="Q87" s="22">
        <v>40675.391749000002</v>
      </c>
      <c r="R87" s="22">
        <v>6587.1457200000004</v>
      </c>
      <c r="S87" s="22">
        <v>0</v>
      </c>
      <c r="T87" s="22">
        <v>0</v>
      </c>
      <c r="U87" s="22">
        <v>629603.05912800005</v>
      </c>
      <c r="V87" s="22">
        <v>57246.23214</v>
      </c>
      <c r="W87" s="22">
        <v>0</v>
      </c>
      <c r="X87" s="22">
        <v>0</v>
      </c>
      <c r="Y87" s="22">
        <v>0</v>
      </c>
    </row>
    <row r="88" spans="1:25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/>
      <c r="F88" s="22">
        <v>4494731.2796250004</v>
      </c>
      <c r="G88" s="22">
        <v>2695056.9596899999</v>
      </c>
      <c r="H88" s="22">
        <v>16587080.88618</v>
      </c>
      <c r="I88" s="22">
        <v>0</v>
      </c>
      <c r="J88" s="22">
        <v>6625759.0124249998</v>
      </c>
      <c r="K88" s="22">
        <v>0</v>
      </c>
      <c r="L88" s="22"/>
      <c r="M88" s="22"/>
      <c r="N88" s="22">
        <v>3963146.4957050001</v>
      </c>
      <c r="O88" s="22">
        <v>6601997.5254290001</v>
      </c>
      <c r="P88" s="22"/>
      <c r="Q88" s="22">
        <v>154849.49968000001</v>
      </c>
      <c r="R88" s="22">
        <v>41561.351726000001</v>
      </c>
      <c r="S88" s="22">
        <v>0</v>
      </c>
      <c r="T88" s="22">
        <v>483666.66405399999</v>
      </c>
      <c r="U88" s="22">
        <v>0</v>
      </c>
      <c r="V88" s="22">
        <v>171977.71760999999</v>
      </c>
      <c r="W88" s="22">
        <v>0</v>
      </c>
      <c r="X88" s="22">
        <v>0</v>
      </c>
      <c r="Y88" s="22">
        <v>0</v>
      </c>
    </row>
    <row r="89" spans="1:25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/>
      <c r="F89" s="22">
        <v>2471866.1616000002</v>
      </c>
      <c r="G89" s="22">
        <v>1413165.3783499999</v>
      </c>
      <c r="H89" s="22">
        <v>9161170.0454399996</v>
      </c>
      <c r="I89" s="22">
        <v>0</v>
      </c>
      <c r="J89" s="22">
        <v>0</v>
      </c>
      <c r="K89" s="22">
        <v>0</v>
      </c>
      <c r="L89" s="22"/>
      <c r="M89" s="22"/>
      <c r="N89" s="22">
        <v>2481580.6386799999</v>
      </c>
      <c r="O89" s="22">
        <v>1658093.5613899999</v>
      </c>
      <c r="P89" s="22"/>
      <c r="Q89" s="22">
        <v>0</v>
      </c>
      <c r="R89" s="22">
        <v>0</v>
      </c>
      <c r="S89" s="22">
        <v>0</v>
      </c>
      <c r="T89" s="22">
        <v>622831.04026000004</v>
      </c>
      <c r="U89" s="22">
        <v>0</v>
      </c>
      <c r="V89" s="22">
        <v>77950.443824999995</v>
      </c>
      <c r="W89" s="22">
        <v>0</v>
      </c>
      <c r="X89" s="22">
        <v>0</v>
      </c>
      <c r="Y89" s="22">
        <v>0</v>
      </c>
    </row>
    <row r="90" spans="1:25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/>
      <c r="F90" s="22">
        <v>2650660.0492819999</v>
      </c>
      <c r="G90" s="22">
        <v>49851.604954000002</v>
      </c>
      <c r="H90" s="22">
        <v>11864898.686248001</v>
      </c>
      <c r="I90" s="22">
        <v>0</v>
      </c>
      <c r="J90" s="22">
        <v>10519957.849256</v>
      </c>
      <c r="K90" s="22">
        <v>0</v>
      </c>
      <c r="L90" s="22"/>
      <c r="M90" s="22"/>
      <c r="N90" s="22">
        <v>1911578.671724</v>
      </c>
      <c r="O90" s="22">
        <v>3283534.8122490002</v>
      </c>
      <c r="P90" s="22"/>
      <c r="Q90" s="22">
        <v>131872.72365199999</v>
      </c>
      <c r="R90" s="22">
        <v>16490.274309</v>
      </c>
      <c r="S90" s="22">
        <v>0</v>
      </c>
      <c r="T90" s="22">
        <v>613659.24535300001</v>
      </c>
      <c r="U90" s="22">
        <v>0</v>
      </c>
      <c r="V90" s="22">
        <v>127792.25397000001</v>
      </c>
      <c r="W90" s="22">
        <v>0</v>
      </c>
      <c r="X90" s="22">
        <v>0</v>
      </c>
      <c r="Y90" s="22">
        <v>0</v>
      </c>
    </row>
    <row r="91" spans="1:25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/>
      <c r="F91" s="22">
        <v>4200625.6786099998</v>
      </c>
      <c r="G91" s="22">
        <v>0</v>
      </c>
      <c r="H91" s="22">
        <v>38961145.117109999</v>
      </c>
      <c r="I91" s="22">
        <v>0</v>
      </c>
      <c r="J91" s="22">
        <v>19226587.957710002</v>
      </c>
      <c r="K91" s="22">
        <v>19232</v>
      </c>
      <c r="L91" s="22"/>
      <c r="M91" s="22"/>
      <c r="N91" s="22">
        <v>4530708.0559649998</v>
      </c>
      <c r="O91" s="22">
        <v>21076036.797437999</v>
      </c>
      <c r="P91" s="22"/>
      <c r="Q91" s="22">
        <v>0</v>
      </c>
      <c r="R91" s="22">
        <v>0</v>
      </c>
      <c r="S91" s="22">
        <v>0</v>
      </c>
      <c r="T91" s="22">
        <v>5785065.1117799999</v>
      </c>
      <c r="U91" s="22">
        <v>0</v>
      </c>
      <c r="V91" s="22">
        <v>702713.44602000003</v>
      </c>
      <c r="W91" s="22">
        <v>0</v>
      </c>
      <c r="X91" s="22">
        <v>0</v>
      </c>
      <c r="Y91" s="22">
        <v>0</v>
      </c>
    </row>
    <row r="92" spans="1:25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/>
      <c r="F92" s="22">
        <v>2455933.9136950001</v>
      </c>
      <c r="G92" s="22">
        <v>0</v>
      </c>
      <c r="H92" s="22">
        <v>2022039.2727290001</v>
      </c>
      <c r="I92" s="22">
        <v>0</v>
      </c>
      <c r="J92" s="22">
        <v>7950.8825020000004</v>
      </c>
      <c r="K92" s="22">
        <v>10118</v>
      </c>
      <c r="L92" s="22"/>
      <c r="M92" s="22"/>
      <c r="N92" s="22">
        <v>673705.29359000002</v>
      </c>
      <c r="O92" s="22">
        <v>407865.80252000003</v>
      </c>
      <c r="P92" s="22"/>
      <c r="Q92" s="22">
        <v>0</v>
      </c>
      <c r="R92" s="22">
        <v>0</v>
      </c>
      <c r="S92" s="22">
        <v>0</v>
      </c>
      <c r="T92" s="22">
        <v>0</v>
      </c>
      <c r="U92" s="22">
        <v>48670.800428000002</v>
      </c>
      <c r="V92" s="22">
        <v>499.87371200000001</v>
      </c>
      <c r="W92" s="22">
        <v>0</v>
      </c>
      <c r="X92" s="22">
        <v>0</v>
      </c>
      <c r="Y92" s="22">
        <v>0</v>
      </c>
    </row>
    <row r="93" spans="1:25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/>
      <c r="F93" s="22">
        <v>5427101.9610489998</v>
      </c>
      <c r="G93" s="22">
        <v>0</v>
      </c>
      <c r="H93" s="22">
        <v>19484661.647920001</v>
      </c>
      <c r="I93" s="22">
        <v>0</v>
      </c>
      <c r="J93" s="22">
        <v>0</v>
      </c>
      <c r="K93" s="22">
        <v>0</v>
      </c>
      <c r="L93" s="22"/>
      <c r="M93" s="22"/>
      <c r="N93" s="22">
        <v>5442501.6801779997</v>
      </c>
      <c r="O93" s="22">
        <v>4883137.3379600001</v>
      </c>
      <c r="P93" s="22"/>
      <c r="Q93" s="22">
        <v>107302.360149</v>
      </c>
      <c r="R93" s="22">
        <v>386974.90152999997</v>
      </c>
      <c r="S93" s="22">
        <v>0</v>
      </c>
      <c r="T93" s="22">
        <v>0</v>
      </c>
      <c r="U93" s="22">
        <v>0</v>
      </c>
      <c r="V93" s="22">
        <v>705.32617500000003</v>
      </c>
      <c r="W93" s="22">
        <v>0</v>
      </c>
      <c r="X93" s="22">
        <v>0</v>
      </c>
      <c r="Y93" s="22">
        <v>0</v>
      </c>
    </row>
    <row r="94" spans="1:25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/>
      <c r="F94" s="22">
        <v>3633104.8100820002</v>
      </c>
      <c r="G94" s="22">
        <v>1161.1540600000001</v>
      </c>
      <c r="H94" s="22">
        <v>1997431.6161849999</v>
      </c>
      <c r="I94" s="22">
        <v>0</v>
      </c>
      <c r="J94" s="22">
        <v>70499.542625999995</v>
      </c>
      <c r="K94" s="22">
        <v>0</v>
      </c>
      <c r="L94" s="22"/>
      <c r="M94" s="22"/>
      <c r="N94" s="22">
        <v>975381.305743</v>
      </c>
      <c r="O94" s="22">
        <v>451155.98477500002</v>
      </c>
      <c r="P94" s="22"/>
      <c r="Q94" s="22">
        <v>0</v>
      </c>
      <c r="R94" s="22">
        <v>0</v>
      </c>
      <c r="S94" s="22">
        <v>0</v>
      </c>
      <c r="T94" s="22">
        <v>0</v>
      </c>
      <c r="U94" s="22">
        <v>112017.07556</v>
      </c>
      <c r="V94" s="22">
        <v>567.53896499999996</v>
      </c>
      <c r="W94" s="22">
        <v>0</v>
      </c>
      <c r="X94" s="22">
        <v>0</v>
      </c>
      <c r="Y94" s="22">
        <v>0</v>
      </c>
    </row>
    <row r="95" spans="1:25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/>
      <c r="F95" s="22">
        <v>626186.23446599999</v>
      </c>
      <c r="G95" s="22">
        <v>0</v>
      </c>
      <c r="H95" s="22">
        <v>223971.84981099999</v>
      </c>
      <c r="I95" s="22">
        <v>0</v>
      </c>
      <c r="J95" s="22">
        <v>19546.296297000001</v>
      </c>
      <c r="K95" s="22">
        <v>0</v>
      </c>
      <c r="L95" s="22"/>
      <c r="M95" s="22"/>
      <c r="N95" s="22">
        <v>156922.50695400001</v>
      </c>
      <c r="O95" s="22">
        <v>67935.730525000006</v>
      </c>
      <c r="P95" s="22"/>
      <c r="Q95" s="22">
        <v>0</v>
      </c>
      <c r="R95" s="22">
        <v>0</v>
      </c>
      <c r="S95" s="22">
        <v>0</v>
      </c>
      <c r="T95" s="22">
        <v>2693.17704</v>
      </c>
      <c r="U95" s="22">
        <v>0</v>
      </c>
      <c r="V95" s="22">
        <v>188.24735999999999</v>
      </c>
      <c r="W95" s="22">
        <v>0</v>
      </c>
      <c r="X95" s="22">
        <v>0</v>
      </c>
      <c r="Y95" s="22">
        <v>0</v>
      </c>
    </row>
    <row r="96" spans="1:25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/>
      <c r="F96" s="22">
        <v>1005601.543303</v>
      </c>
      <c r="G96" s="22">
        <v>1033.768548</v>
      </c>
      <c r="H96" s="22">
        <v>568063.97955499997</v>
      </c>
      <c r="I96" s="22">
        <v>0</v>
      </c>
      <c r="J96" s="22">
        <v>0</v>
      </c>
      <c r="K96" s="22">
        <v>0</v>
      </c>
      <c r="L96" s="22"/>
      <c r="M96" s="22"/>
      <c r="N96" s="22">
        <v>220181.61657899999</v>
      </c>
      <c r="O96" s="22">
        <v>113894.959267</v>
      </c>
      <c r="P96" s="22"/>
      <c r="Q96" s="22">
        <v>13801.071972</v>
      </c>
      <c r="R96" s="22">
        <v>0</v>
      </c>
      <c r="S96" s="22">
        <v>0</v>
      </c>
      <c r="T96" s="22">
        <v>12824.989018</v>
      </c>
      <c r="U96" s="22">
        <v>0</v>
      </c>
      <c r="V96" s="22">
        <v>220.37063800000001</v>
      </c>
      <c r="W96" s="22">
        <v>0</v>
      </c>
      <c r="X96" s="22">
        <v>0</v>
      </c>
      <c r="Y96" s="22">
        <v>0</v>
      </c>
    </row>
    <row r="97" spans="1:25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/>
      <c r="F97" s="22">
        <v>2223811.0734069999</v>
      </c>
      <c r="G97" s="22">
        <v>542.25255700000002</v>
      </c>
      <c r="H97" s="22">
        <v>1206701.91707</v>
      </c>
      <c r="I97" s="22">
        <v>0</v>
      </c>
      <c r="J97" s="22">
        <v>10829.36621</v>
      </c>
      <c r="K97" s="22">
        <v>0</v>
      </c>
      <c r="L97" s="22"/>
      <c r="M97" s="22"/>
      <c r="N97" s="22">
        <v>596693.42794600001</v>
      </c>
      <c r="O97" s="22">
        <v>244276.491434</v>
      </c>
      <c r="P97" s="22"/>
      <c r="Q97" s="22">
        <v>0</v>
      </c>
      <c r="R97" s="22">
        <v>0</v>
      </c>
      <c r="S97" s="22">
        <v>0</v>
      </c>
      <c r="T97" s="22">
        <v>28624.32964</v>
      </c>
      <c r="U97" s="22">
        <v>0</v>
      </c>
      <c r="V97" s="22">
        <v>357.41947499999998</v>
      </c>
      <c r="W97" s="22">
        <v>0</v>
      </c>
      <c r="X97" s="22">
        <v>0</v>
      </c>
      <c r="Y97" s="22">
        <v>0</v>
      </c>
    </row>
    <row r="98" spans="1:25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/>
      <c r="F98" s="22">
        <v>994517.593291</v>
      </c>
      <c r="G98" s="22">
        <v>0</v>
      </c>
      <c r="H98" s="22">
        <v>198663.13331400001</v>
      </c>
      <c r="I98" s="22">
        <v>0</v>
      </c>
      <c r="J98" s="22">
        <v>5033.2488000000003</v>
      </c>
      <c r="K98" s="22">
        <v>0</v>
      </c>
      <c r="L98" s="22"/>
      <c r="M98" s="22"/>
      <c r="N98" s="22">
        <v>250394.49688799999</v>
      </c>
      <c r="O98" s="22">
        <v>57414.525586000003</v>
      </c>
      <c r="P98" s="22"/>
      <c r="Q98" s="22">
        <v>0</v>
      </c>
      <c r="R98" s="22">
        <v>0</v>
      </c>
      <c r="S98" s="22">
        <v>0</v>
      </c>
      <c r="T98" s="22">
        <v>8160.0008070000003</v>
      </c>
      <c r="U98" s="22">
        <v>0</v>
      </c>
      <c r="V98" s="22">
        <v>128.64163500000001</v>
      </c>
      <c r="W98" s="22">
        <v>0</v>
      </c>
      <c r="X98" s="22">
        <v>0</v>
      </c>
      <c r="Y98" s="22">
        <v>0</v>
      </c>
    </row>
    <row r="99" spans="1:25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/>
      <c r="F99" s="22">
        <v>10602208.936319999</v>
      </c>
      <c r="G99" s="22">
        <v>0</v>
      </c>
      <c r="H99" s="22">
        <v>1918095.4718520001</v>
      </c>
      <c r="I99" s="22">
        <v>0</v>
      </c>
      <c r="J99" s="22">
        <v>0</v>
      </c>
      <c r="K99" s="22">
        <v>42595</v>
      </c>
      <c r="L99" s="22"/>
      <c r="M99" s="22"/>
      <c r="N99" s="22">
        <v>3267652.1224730001</v>
      </c>
      <c r="O99" s="22">
        <v>616762.883546</v>
      </c>
      <c r="P99" s="22"/>
      <c r="Q99" s="22">
        <v>73358.314908999993</v>
      </c>
      <c r="R99" s="22">
        <v>8008.8961660000004</v>
      </c>
      <c r="S99" s="22">
        <v>0</v>
      </c>
      <c r="T99" s="22">
        <v>103395.806188</v>
      </c>
      <c r="U99" s="22">
        <v>0</v>
      </c>
      <c r="V99" s="22">
        <v>1280.4539400000001</v>
      </c>
      <c r="W99" s="22">
        <v>0</v>
      </c>
      <c r="X99" s="22">
        <v>0</v>
      </c>
      <c r="Y99" s="22">
        <v>0</v>
      </c>
    </row>
    <row r="100" spans="1:25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/>
      <c r="F100" s="22">
        <v>1576019.50241</v>
      </c>
      <c r="G100" s="22">
        <v>3274.0323920000001</v>
      </c>
      <c r="H100" s="22">
        <v>147154.688425</v>
      </c>
      <c r="I100" s="22">
        <v>0</v>
      </c>
      <c r="J100" s="22">
        <v>947.83664399999998</v>
      </c>
      <c r="K100" s="22">
        <v>23249</v>
      </c>
      <c r="L100" s="22"/>
      <c r="M100" s="22"/>
      <c r="N100" s="22">
        <v>376941.18192800001</v>
      </c>
      <c r="O100" s="22">
        <v>27546.391978</v>
      </c>
      <c r="P100" s="22"/>
      <c r="Q100" s="22">
        <v>0</v>
      </c>
      <c r="R100" s="22">
        <v>0</v>
      </c>
      <c r="S100" s="22">
        <v>0</v>
      </c>
      <c r="T100" s="22">
        <v>14013.967468000001</v>
      </c>
      <c r="U100" s="22">
        <v>0</v>
      </c>
      <c r="V100" s="22">
        <v>154.83905999999999</v>
      </c>
      <c r="W100" s="22">
        <v>0</v>
      </c>
      <c r="X100" s="22">
        <v>0</v>
      </c>
      <c r="Y100" s="22">
        <v>0</v>
      </c>
    </row>
    <row r="101" spans="1:25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/>
      <c r="F101" s="22">
        <v>4161834.2189699998</v>
      </c>
      <c r="G101" s="22">
        <v>10973.143223999999</v>
      </c>
      <c r="H101" s="22">
        <v>4111162.2545759999</v>
      </c>
      <c r="I101" s="22">
        <v>0</v>
      </c>
      <c r="J101" s="22">
        <v>0</v>
      </c>
      <c r="K101" s="22">
        <v>198297</v>
      </c>
      <c r="L101" s="22"/>
      <c r="M101" s="22"/>
      <c r="N101" s="22">
        <v>1331193.7397459999</v>
      </c>
      <c r="O101" s="22">
        <v>1188915.2198399999</v>
      </c>
      <c r="P101" s="22"/>
      <c r="Q101" s="22">
        <v>187899.72748199999</v>
      </c>
      <c r="R101" s="22">
        <v>131046.58304</v>
      </c>
      <c r="S101" s="22">
        <v>0</v>
      </c>
      <c r="T101" s="22">
        <v>91843.928071999995</v>
      </c>
      <c r="U101" s="22">
        <v>1140.897285</v>
      </c>
      <c r="V101" s="22">
        <v>0</v>
      </c>
      <c r="W101" s="22">
        <v>0</v>
      </c>
      <c r="X101" s="22">
        <v>0</v>
      </c>
      <c r="Y101" s="22">
        <v>0</v>
      </c>
    </row>
    <row r="102" spans="1:25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/>
      <c r="F102" s="22">
        <v>1435156.933</v>
      </c>
      <c r="G102" s="22">
        <v>606.58864000000005</v>
      </c>
      <c r="H102" s="22">
        <v>670251.97556000005</v>
      </c>
      <c r="I102" s="22">
        <v>0</v>
      </c>
      <c r="J102" s="22">
        <v>26700.108489999999</v>
      </c>
      <c r="K102" s="22">
        <v>0</v>
      </c>
      <c r="L102" s="22"/>
      <c r="M102" s="22"/>
      <c r="N102" s="22">
        <v>375520.03227899998</v>
      </c>
      <c r="O102" s="22">
        <v>182784.915072</v>
      </c>
      <c r="P102" s="22"/>
      <c r="Q102" s="22">
        <v>0</v>
      </c>
      <c r="R102" s="22">
        <v>0</v>
      </c>
      <c r="S102" s="22">
        <v>0</v>
      </c>
      <c r="T102" s="22">
        <v>18397.444302</v>
      </c>
      <c r="U102" s="22">
        <v>0</v>
      </c>
      <c r="V102" s="22">
        <v>278.59540500000003</v>
      </c>
      <c r="W102" s="22">
        <v>0</v>
      </c>
      <c r="X102" s="22">
        <v>0</v>
      </c>
      <c r="Y102" s="22">
        <v>0</v>
      </c>
    </row>
    <row r="103" spans="1:25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/>
      <c r="F103" s="22">
        <v>846752.78181199997</v>
      </c>
      <c r="G103" s="22">
        <v>67.181799999999996</v>
      </c>
      <c r="H103" s="22">
        <v>255478.60547400001</v>
      </c>
      <c r="I103" s="22">
        <v>0</v>
      </c>
      <c r="J103" s="22">
        <v>0</v>
      </c>
      <c r="K103" s="22">
        <v>0</v>
      </c>
      <c r="L103" s="22"/>
      <c r="M103" s="22"/>
      <c r="N103" s="22">
        <v>262878.54423399997</v>
      </c>
      <c r="O103" s="22">
        <v>58368.888536999999</v>
      </c>
      <c r="P103" s="22"/>
      <c r="Q103" s="22">
        <v>8798.7887549999996</v>
      </c>
      <c r="R103" s="22">
        <v>0</v>
      </c>
      <c r="S103" s="22">
        <v>0</v>
      </c>
      <c r="T103" s="22">
        <v>0</v>
      </c>
      <c r="U103" s="22">
        <v>0</v>
      </c>
      <c r="V103" s="22">
        <v>220.20585</v>
      </c>
      <c r="W103" s="22">
        <v>0</v>
      </c>
      <c r="X103" s="22">
        <v>0</v>
      </c>
      <c r="Y103" s="22">
        <v>0</v>
      </c>
    </row>
    <row r="104" spans="1:25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/>
      <c r="F104" s="22">
        <v>1300984.75</v>
      </c>
      <c r="G104" s="22">
        <v>2560.4</v>
      </c>
      <c r="H104" s="22">
        <v>179548.14249999999</v>
      </c>
      <c r="I104" s="22">
        <v>0</v>
      </c>
      <c r="J104" s="22">
        <v>4109.7749999999996</v>
      </c>
      <c r="K104" s="22">
        <v>39694</v>
      </c>
      <c r="L104" s="22"/>
      <c r="M104" s="22"/>
      <c r="N104" s="22">
        <v>335474.15610000002</v>
      </c>
      <c r="O104" s="22">
        <v>68892.949779999995</v>
      </c>
      <c r="P104" s="22"/>
      <c r="Q104" s="22">
        <v>28945.732875000002</v>
      </c>
      <c r="R104" s="22">
        <v>0</v>
      </c>
      <c r="S104" s="22">
        <v>0</v>
      </c>
      <c r="T104" s="22">
        <v>97248.596799000006</v>
      </c>
      <c r="U104" s="22">
        <v>0</v>
      </c>
      <c r="V104" s="22">
        <v>393.40737000000001</v>
      </c>
      <c r="W104" s="22">
        <v>0</v>
      </c>
      <c r="X104" s="22">
        <v>0</v>
      </c>
      <c r="Y104" s="22">
        <v>0</v>
      </c>
    </row>
    <row r="105" spans="1:25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/>
      <c r="F105" s="22">
        <v>2380838.7142119999</v>
      </c>
      <c r="G105" s="22">
        <v>2447.43012</v>
      </c>
      <c r="H105" s="22">
        <v>616571.602097</v>
      </c>
      <c r="I105" s="22">
        <v>0</v>
      </c>
      <c r="J105" s="22">
        <v>580.68191999999999</v>
      </c>
      <c r="K105" s="22">
        <v>257278</v>
      </c>
      <c r="L105" s="22"/>
      <c r="M105" s="22"/>
      <c r="N105" s="22">
        <v>617919.26053199999</v>
      </c>
      <c r="O105" s="22">
        <v>187037.01530200001</v>
      </c>
      <c r="P105" s="22"/>
      <c r="Q105" s="22">
        <v>0</v>
      </c>
      <c r="R105" s="22">
        <v>0</v>
      </c>
      <c r="S105" s="22">
        <v>0</v>
      </c>
      <c r="T105" s="22">
        <v>7866.1542959999997</v>
      </c>
      <c r="U105" s="22">
        <v>0</v>
      </c>
      <c r="V105" s="22">
        <v>253.933335</v>
      </c>
      <c r="W105" s="22">
        <v>0</v>
      </c>
      <c r="X105" s="22">
        <v>0</v>
      </c>
      <c r="Y105" s="22">
        <v>0</v>
      </c>
    </row>
    <row r="106" spans="1:25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/>
      <c r="F106" s="22">
        <v>19497008.81481</v>
      </c>
      <c r="G106" s="22">
        <v>0</v>
      </c>
      <c r="H106" s="22">
        <v>15327033.014492</v>
      </c>
      <c r="I106" s="22">
        <v>0</v>
      </c>
      <c r="J106" s="22">
        <v>80900.383774999995</v>
      </c>
      <c r="K106" s="22">
        <v>0</v>
      </c>
      <c r="L106" s="22"/>
      <c r="M106" s="22"/>
      <c r="N106" s="22">
        <v>23096938.425574999</v>
      </c>
      <c r="O106" s="22">
        <v>6377186.8679020004</v>
      </c>
      <c r="P106" s="22"/>
      <c r="Q106" s="22">
        <v>832616.31082500005</v>
      </c>
      <c r="R106" s="22">
        <v>71759.636475000007</v>
      </c>
      <c r="S106" s="22">
        <v>0</v>
      </c>
      <c r="T106" s="22">
        <v>1604863.155513</v>
      </c>
      <c r="U106" s="22">
        <v>0</v>
      </c>
      <c r="V106" s="22">
        <v>4561.1319599999997</v>
      </c>
      <c r="W106" s="22">
        <v>0</v>
      </c>
      <c r="X106" s="22">
        <v>0</v>
      </c>
      <c r="Y106" s="22">
        <v>0</v>
      </c>
    </row>
    <row r="107" spans="1:25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/>
      <c r="F107" s="22">
        <v>2572413.9219999998</v>
      </c>
      <c r="G107" s="22">
        <v>0</v>
      </c>
      <c r="H107" s="22">
        <v>644657.12800000003</v>
      </c>
      <c r="I107" s="22">
        <v>0</v>
      </c>
      <c r="J107" s="22">
        <v>4507.1279999999997</v>
      </c>
      <c r="K107" s="22">
        <v>0</v>
      </c>
      <c r="L107" s="22"/>
      <c r="M107" s="22"/>
      <c r="N107" s="22">
        <v>907772.26500999997</v>
      </c>
      <c r="O107" s="22">
        <v>177561.60000000001</v>
      </c>
      <c r="P107" s="22"/>
      <c r="Q107" s="22">
        <v>0</v>
      </c>
      <c r="R107" s="22">
        <v>0</v>
      </c>
      <c r="S107" s="22">
        <v>0</v>
      </c>
      <c r="T107" s="22">
        <v>77205.261899999998</v>
      </c>
      <c r="U107" s="22">
        <v>0</v>
      </c>
      <c r="V107" s="22">
        <v>489.01783499999999</v>
      </c>
      <c r="W107" s="22">
        <v>0</v>
      </c>
      <c r="X107" s="22">
        <v>0</v>
      </c>
      <c r="Y107" s="22">
        <v>0</v>
      </c>
    </row>
    <row r="108" spans="1:25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/>
      <c r="F108" s="22">
        <v>4683072.5466</v>
      </c>
      <c r="G108" s="22">
        <v>1976.835</v>
      </c>
      <c r="H108" s="22">
        <v>621267.67989999999</v>
      </c>
      <c r="I108" s="22">
        <v>0</v>
      </c>
      <c r="J108" s="22">
        <v>943.98761999999999</v>
      </c>
      <c r="K108" s="22">
        <v>0</v>
      </c>
      <c r="L108" s="22"/>
      <c r="M108" s="22"/>
      <c r="N108" s="22">
        <v>1910806.0523999999</v>
      </c>
      <c r="O108" s="22">
        <v>255522.5344</v>
      </c>
      <c r="P108" s="22"/>
      <c r="Q108" s="22">
        <v>0</v>
      </c>
      <c r="R108" s="22">
        <v>0</v>
      </c>
      <c r="S108" s="22">
        <v>0</v>
      </c>
      <c r="T108" s="22">
        <v>320870.69532</v>
      </c>
      <c r="U108" s="22">
        <v>0</v>
      </c>
      <c r="V108" s="22">
        <v>935.64855999999997</v>
      </c>
      <c r="W108" s="22">
        <v>0</v>
      </c>
      <c r="X108" s="22">
        <v>0</v>
      </c>
      <c r="Y108" s="22">
        <v>0</v>
      </c>
    </row>
    <row r="109" spans="1:25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/>
      <c r="F109" s="22">
        <v>824378.99026999995</v>
      </c>
      <c r="G109" s="22">
        <v>0</v>
      </c>
      <c r="H109" s="22">
        <v>309963.000184</v>
      </c>
      <c r="I109" s="22">
        <v>0</v>
      </c>
      <c r="J109" s="22">
        <v>0</v>
      </c>
      <c r="K109" s="22">
        <v>0</v>
      </c>
      <c r="L109" s="22"/>
      <c r="M109" s="22"/>
      <c r="N109" s="22">
        <v>119598.40895300001</v>
      </c>
      <c r="O109" s="22">
        <v>46447.427582999997</v>
      </c>
      <c r="P109" s="22"/>
      <c r="Q109" s="22">
        <v>25126.816512000001</v>
      </c>
      <c r="R109" s="22">
        <v>5890.1289129999996</v>
      </c>
      <c r="S109" s="22">
        <v>0</v>
      </c>
      <c r="T109" s="22">
        <v>0</v>
      </c>
      <c r="U109" s="22">
        <v>41508.116136999997</v>
      </c>
      <c r="V109" s="22">
        <v>142.27732</v>
      </c>
      <c r="W109" s="22">
        <v>0</v>
      </c>
      <c r="X109" s="22">
        <v>0</v>
      </c>
      <c r="Y109" s="22">
        <v>0</v>
      </c>
    </row>
    <row r="110" spans="1:25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/>
      <c r="F110" s="22">
        <v>2710412.3762249998</v>
      </c>
      <c r="G110" s="22">
        <v>22489.569500000001</v>
      </c>
      <c r="H110" s="22">
        <v>1104545.900894</v>
      </c>
      <c r="I110" s="22">
        <v>0</v>
      </c>
      <c r="J110" s="22">
        <v>0</v>
      </c>
      <c r="K110" s="22">
        <v>40641</v>
      </c>
      <c r="L110" s="22"/>
      <c r="M110" s="22"/>
      <c r="N110" s="22">
        <v>1064123.8380150001</v>
      </c>
      <c r="O110" s="22">
        <v>361362.31006799999</v>
      </c>
      <c r="P110" s="22"/>
      <c r="Q110" s="22">
        <v>0</v>
      </c>
      <c r="R110" s="22">
        <v>0</v>
      </c>
      <c r="S110" s="22">
        <v>0</v>
      </c>
      <c r="T110" s="22">
        <v>197304.774428</v>
      </c>
      <c r="U110" s="22">
        <v>0</v>
      </c>
      <c r="V110" s="22">
        <v>751.10224500000004</v>
      </c>
      <c r="W110" s="22">
        <v>0</v>
      </c>
      <c r="X110" s="22">
        <v>0</v>
      </c>
      <c r="Y110" s="22">
        <v>0</v>
      </c>
    </row>
    <row r="111" spans="1:25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/>
      <c r="F111" s="22">
        <v>7948921.2514920002</v>
      </c>
      <c r="G111" s="22">
        <v>216.69905399999999</v>
      </c>
      <c r="H111" s="22">
        <v>1931948.7888</v>
      </c>
      <c r="I111" s="22">
        <v>0</v>
      </c>
      <c r="J111" s="22">
        <v>0</v>
      </c>
      <c r="K111" s="22">
        <v>177113</v>
      </c>
      <c r="L111" s="22"/>
      <c r="M111" s="22"/>
      <c r="N111" s="22">
        <v>2448992.426124</v>
      </c>
      <c r="O111" s="22">
        <v>587346.57451299997</v>
      </c>
      <c r="P111" s="22"/>
      <c r="Q111" s="22">
        <v>309893.939067</v>
      </c>
      <c r="R111" s="22">
        <v>85157.541343000004</v>
      </c>
      <c r="S111" s="22">
        <v>0</v>
      </c>
      <c r="T111" s="22">
        <v>188846.80254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</row>
    <row r="112" spans="1:25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/>
      <c r="F112" s="22">
        <v>2341323.2645009998</v>
      </c>
      <c r="G112" s="22">
        <v>0</v>
      </c>
      <c r="H112" s="22">
        <v>145375.2396</v>
      </c>
      <c r="I112" s="22">
        <v>0</v>
      </c>
      <c r="J112" s="22">
        <v>195.22944000000001</v>
      </c>
      <c r="K112" s="22">
        <v>6084</v>
      </c>
      <c r="L112" s="22"/>
      <c r="M112" s="22"/>
      <c r="N112" s="22">
        <v>797284.94061199995</v>
      </c>
      <c r="O112" s="22">
        <v>55482.880620000004</v>
      </c>
      <c r="P112" s="22"/>
      <c r="Q112" s="22">
        <v>0</v>
      </c>
      <c r="R112" s="22">
        <v>0</v>
      </c>
      <c r="S112" s="22">
        <v>0</v>
      </c>
      <c r="T112" s="22">
        <v>48868.414539999998</v>
      </c>
      <c r="U112" s="22">
        <v>0</v>
      </c>
      <c r="V112" s="22">
        <v>244.98972000000001</v>
      </c>
      <c r="W112" s="22">
        <v>0</v>
      </c>
      <c r="X112" s="22">
        <v>0</v>
      </c>
      <c r="Y112" s="22">
        <v>0</v>
      </c>
    </row>
    <row r="113" spans="1:25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/>
      <c r="F113" s="22">
        <v>32002699.496459998</v>
      </c>
      <c r="G113" s="22">
        <v>0</v>
      </c>
      <c r="H113" s="22">
        <v>5552394.900924</v>
      </c>
      <c r="I113" s="22">
        <v>0</v>
      </c>
      <c r="J113" s="22">
        <v>0</v>
      </c>
      <c r="K113" s="22">
        <v>104671</v>
      </c>
      <c r="L113" s="22"/>
      <c r="M113" s="22"/>
      <c r="N113" s="22">
        <v>15320673.523878001</v>
      </c>
      <c r="O113" s="22">
        <v>2464850.6940720002</v>
      </c>
      <c r="P113" s="22"/>
      <c r="Q113" s="22">
        <v>1681076.9043320001</v>
      </c>
      <c r="R113" s="22">
        <v>125412.565308</v>
      </c>
      <c r="S113" s="22">
        <v>0</v>
      </c>
      <c r="T113" s="22">
        <v>645199.78162599995</v>
      </c>
      <c r="U113" s="22">
        <v>0</v>
      </c>
      <c r="V113" s="22">
        <v>4435.1096850000004</v>
      </c>
      <c r="W113" s="22">
        <v>0</v>
      </c>
      <c r="X113" s="22">
        <v>0</v>
      </c>
      <c r="Y113" s="22">
        <v>0</v>
      </c>
    </row>
    <row r="114" spans="1:25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/>
      <c r="F114" s="22">
        <v>815772.65117500001</v>
      </c>
      <c r="G114" s="22">
        <v>53638.596691999999</v>
      </c>
      <c r="H114" s="22">
        <v>525587.62005100003</v>
      </c>
      <c r="I114" s="22">
        <v>0</v>
      </c>
      <c r="J114" s="22">
        <v>2312.198668</v>
      </c>
      <c r="K114" s="22">
        <v>0</v>
      </c>
      <c r="L114" s="22"/>
      <c r="M114" s="22"/>
      <c r="N114" s="22">
        <v>145011.29419399999</v>
      </c>
      <c r="O114" s="22">
        <v>81339.355590000006</v>
      </c>
      <c r="P114" s="22"/>
      <c r="Q114" s="22">
        <v>0</v>
      </c>
      <c r="R114" s="22">
        <v>0</v>
      </c>
      <c r="S114" s="22">
        <v>0</v>
      </c>
      <c r="T114" s="22">
        <v>41844.190146000001</v>
      </c>
      <c r="U114" s="22">
        <v>0</v>
      </c>
      <c r="V114" s="22">
        <v>178.84567999999999</v>
      </c>
      <c r="W114" s="22">
        <v>0</v>
      </c>
      <c r="X114" s="22">
        <v>0</v>
      </c>
      <c r="Y114" s="22">
        <v>0</v>
      </c>
    </row>
    <row r="115" spans="1:25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/>
      <c r="F115" s="22">
        <v>3164450.0725599998</v>
      </c>
      <c r="G115" s="22">
        <v>0</v>
      </c>
      <c r="H115" s="22">
        <v>1273683.761889</v>
      </c>
      <c r="I115" s="22">
        <v>0</v>
      </c>
      <c r="J115" s="22">
        <v>38397.913605000002</v>
      </c>
      <c r="K115" s="22">
        <v>0</v>
      </c>
      <c r="L115" s="22"/>
      <c r="M115" s="22"/>
      <c r="N115" s="22">
        <v>1291751.2330700001</v>
      </c>
      <c r="O115" s="22">
        <v>650312.29963999998</v>
      </c>
      <c r="P115" s="22"/>
      <c r="Q115" s="22">
        <v>98663.215289999993</v>
      </c>
      <c r="R115" s="22">
        <v>66413.304000000004</v>
      </c>
      <c r="S115" s="22">
        <v>0</v>
      </c>
      <c r="T115" s="22">
        <v>65123.655083999998</v>
      </c>
      <c r="U115" s="22">
        <v>0</v>
      </c>
      <c r="V115" s="22">
        <v>683.73099000000002</v>
      </c>
      <c r="W115" s="22">
        <v>0</v>
      </c>
      <c r="X115" s="22">
        <v>0</v>
      </c>
      <c r="Y115" s="22">
        <v>0</v>
      </c>
    </row>
    <row r="116" spans="1:25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/>
      <c r="F116" s="22">
        <v>760150.39994999999</v>
      </c>
      <c r="G116" s="22">
        <v>45.531874000000002</v>
      </c>
      <c r="H116" s="22">
        <v>159735.492134</v>
      </c>
      <c r="I116" s="22">
        <v>0</v>
      </c>
      <c r="J116" s="22">
        <v>0</v>
      </c>
      <c r="K116" s="22">
        <v>45918</v>
      </c>
      <c r="L116" s="22"/>
      <c r="M116" s="22"/>
      <c r="N116" s="22">
        <v>194940.04187799999</v>
      </c>
      <c r="O116" s="22">
        <v>28246.005577</v>
      </c>
      <c r="P116" s="22"/>
      <c r="Q116" s="22">
        <v>0</v>
      </c>
      <c r="R116" s="22">
        <v>0</v>
      </c>
      <c r="S116" s="22">
        <v>0</v>
      </c>
      <c r="T116" s="22">
        <v>14560.035049</v>
      </c>
      <c r="U116" s="22">
        <v>0</v>
      </c>
      <c r="V116" s="22">
        <v>102.33252</v>
      </c>
      <c r="W116" s="22">
        <v>0</v>
      </c>
      <c r="X116" s="22">
        <v>0</v>
      </c>
      <c r="Y116" s="22">
        <v>0</v>
      </c>
    </row>
    <row r="117" spans="1:25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/>
      <c r="F117" s="22">
        <v>5879690.4519920005</v>
      </c>
      <c r="G117" s="22">
        <v>691.98692000000005</v>
      </c>
      <c r="H117" s="22">
        <v>1668405.0068280001</v>
      </c>
      <c r="I117" s="22">
        <v>0</v>
      </c>
      <c r="J117" s="22">
        <v>1059.4563909999999</v>
      </c>
      <c r="K117" s="22">
        <v>0</v>
      </c>
      <c r="L117" s="22"/>
      <c r="M117" s="22"/>
      <c r="N117" s="22">
        <v>1871882.247581</v>
      </c>
      <c r="O117" s="22">
        <v>385012.78019999998</v>
      </c>
      <c r="P117" s="22"/>
      <c r="Q117" s="22">
        <v>185131.212359</v>
      </c>
      <c r="R117" s="22">
        <v>38078.1878</v>
      </c>
      <c r="S117" s="22">
        <v>0</v>
      </c>
      <c r="T117" s="22">
        <v>49175.786448999999</v>
      </c>
      <c r="U117" s="22">
        <v>0</v>
      </c>
      <c r="V117" s="22">
        <v>842.09364000000005</v>
      </c>
      <c r="W117" s="22">
        <v>0</v>
      </c>
      <c r="X117" s="22">
        <v>0</v>
      </c>
      <c r="Y117" s="22">
        <v>0</v>
      </c>
    </row>
    <row r="118" spans="1:25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/>
      <c r="F118" s="22">
        <v>5941844.2180869998</v>
      </c>
      <c r="G118" s="22">
        <v>0</v>
      </c>
      <c r="H118" s="22">
        <v>810252.11541900004</v>
      </c>
      <c r="I118" s="22">
        <v>0</v>
      </c>
      <c r="J118" s="22">
        <v>0</v>
      </c>
      <c r="K118" s="22">
        <v>23112</v>
      </c>
      <c r="L118" s="22"/>
      <c r="M118" s="22"/>
      <c r="N118" s="22">
        <v>2217397.1471620002</v>
      </c>
      <c r="O118" s="22">
        <v>316360.53390799998</v>
      </c>
      <c r="P118" s="22"/>
      <c r="Q118" s="22">
        <v>0</v>
      </c>
      <c r="R118" s="22">
        <v>0</v>
      </c>
      <c r="S118" s="22">
        <v>0</v>
      </c>
      <c r="T118" s="22">
        <v>102988.894455</v>
      </c>
      <c r="U118" s="22">
        <v>0</v>
      </c>
      <c r="V118" s="22">
        <v>1158.3813600000001</v>
      </c>
      <c r="W118" s="22">
        <v>0</v>
      </c>
      <c r="X118" s="22">
        <v>0</v>
      </c>
      <c r="Y118" s="22">
        <v>0</v>
      </c>
    </row>
    <row r="119" spans="1:25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/>
      <c r="F119" s="22">
        <v>4370877.3648389997</v>
      </c>
      <c r="G119" s="22">
        <v>48731.331441000002</v>
      </c>
      <c r="H119" s="22">
        <v>759374.91513600003</v>
      </c>
      <c r="I119" s="22">
        <v>0</v>
      </c>
      <c r="J119" s="22">
        <v>1617.806088</v>
      </c>
      <c r="K119" s="22">
        <v>59261</v>
      </c>
      <c r="L119" s="22"/>
      <c r="M119" s="22"/>
      <c r="N119" s="22">
        <v>1498020.849653</v>
      </c>
      <c r="O119" s="22">
        <v>305789.46509000001</v>
      </c>
      <c r="P119" s="22"/>
      <c r="Q119" s="22">
        <v>23037.626272000001</v>
      </c>
      <c r="R119" s="22">
        <v>744.64754600000003</v>
      </c>
      <c r="S119" s="22">
        <v>0</v>
      </c>
      <c r="T119" s="22">
        <v>266147.63509200001</v>
      </c>
      <c r="U119" s="22">
        <v>0</v>
      </c>
      <c r="V119" s="22">
        <v>703.00593000000003</v>
      </c>
      <c r="W119" s="22">
        <v>0</v>
      </c>
      <c r="X119" s="22">
        <v>0</v>
      </c>
      <c r="Y119" s="22">
        <v>0</v>
      </c>
    </row>
    <row r="120" spans="1:25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/>
      <c r="F120" s="22">
        <v>4998718.4375700001</v>
      </c>
      <c r="G120" s="22">
        <v>0</v>
      </c>
      <c r="H120" s="22">
        <v>6006003.0701040002</v>
      </c>
      <c r="I120" s="22">
        <v>0</v>
      </c>
      <c r="J120" s="22">
        <v>456892.05842999998</v>
      </c>
      <c r="K120" s="22">
        <v>1399708</v>
      </c>
      <c r="L120" s="22"/>
      <c r="M120" s="22"/>
      <c r="N120" s="22">
        <v>1598187.1785259999</v>
      </c>
      <c r="O120" s="22">
        <v>1325656.4050970001</v>
      </c>
      <c r="P120" s="22"/>
      <c r="Q120" s="22">
        <v>131354.69433</v>
      </c>
      <c r="R120" s="22">
        <v>95441.995504000006</v>
      </c>
      <c r="S120" s="22">
        <v>0</v>
      </c>
      <c r="T120" s="22">
        <v>249385.22100399999</v>
      </c>
      <c r="U120" s="22">
        <v>0</v>
      </c>
      <c r="V120" s="22">
        <v>7384.7530800000004</v>
      </c>
      <c r="W120" s="22">
        <v>0</v>
      </c>
      <c r="X120" s="22">
        <v>0</v>
      </c>
      <c r="Y120" s="22">
        <v>0</v>
      </c>
    </row>
    <row r="121" spans="1:25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/>
      <c r="F121" s="22">
        <v>6701394.5064780004</v>
      </c>
      <c r="G121" s="22">
        <v>25588.003199999999</v>
      </c>
      <c r="H121" s="22">
        <v>3829681.063505</v>
      </c>
      <c r="I121" s="22">
        <v>0</v>
      </c>
      <c r="J121" s="22">
        <v>0</v>
      </c>
      <c r="K121" s="22">
        <v>0</v>
      </c>
      <c r="L121" s="22"/>
      <c r="M121" s="22"/>
      <c r="N121" s="22">
        <v>1894288.8703999999</v>
      </c>
      <c r="O121" s="22">
        <v>901589.3064</v>
      </c>
      <c r="P121" s="22"/>
      <c r="Q121" s="22">
        <v>0</v>
      </c>
      <c r="R121" s="22">
        <v>0</v>
      </c>
      <c r="S121" s="22">
        <v>0</v>
      </c>
      <c r="T121" s="22">
        <v>696246.20435500005</v>
      </c>
      <c r="U121" s="22">
        <v>0</v>
      </c>
      <c r="V121" s="22">
        <v>2964.0957749999998</v>
      </c>
      <c r="W121" s="22">
        <v>0</v>
      </c>
      <c r="X121" s="22">
        <v>0</v>
      </c>
      <c r="Y121" s="22">
        <v>0</v>
      </c>
    </row>
    <row r="122" spans="1:25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/>
      <c r="F122" s="22">
        <v>936479.50682999997</v>
      </c>
      <c r="G122" s="22">
        <v>0</v>
      </c>
      <c r="H122" s="22">
        <v>340681.46500000003</v>
      </c>
      <c r="I122" s="22">
        <v>0</v>
      </c>
      <c r="J122" s="22">
        <v>0</v>
      </c>
      <c r="K122" s="22">
        <v>0</v>
      </c>
      <c r="L122" s="22"/>
      <c r="M122" s="22"/>
      <c r="N122" s="22">
        <v>247973.55006000001</v>
      </c>
      <c r="O122" s="22">
        <v>80844.343599999993</v>
      </c>
      <c r="P122" s="22"/>
      <c r="Q122" s="22">
        <v>0</v>
      </c>
      <c r="R122" s="22">
        <v>0</v>
      </c>
      <c r="S122" s="22">
        <v>0</v>
      </c>
      <c r="T122" s="22">
        <v>8450.3866300000009</v>
      </c>
      <c r="U122" s="22">
        <v>0</v>
      </c>
      <c r="V122" s="22">
        <v>181.83228</v>
      </c>
      <c r="W122" s="22">
        <v>0</v>
      </c>
      <c r="X122" s="22">
        <v>0</v>
      </c>
      <c r="Y122" s="22">
        <v>0</v>
      </c>
    </row>
    <row r="123" spans="1:25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/>
      <c r="F123" s="22">
        <v>6056956.2551290002</v>
      </c>
      <c r="G123" s="22">
        <v>200.52041</v>
      </c>
      <c r="H123" s="22">
        <v>6579500.5193919996</v>
      </c>
      <c r="I123" s="22">
        <v>0</v>
      </c>
      <c r="J123" s="22">
        <v>724607.68863999995</v>
      </c>
      <c r="K123" s="22">
        <v>0</v>
      </c>
      <c r="L123" s="22"/>
      <c r="M123" s="22"/>
      <c r="N123" s="22">
        <v>2015892.8948299999</v>
      </c>
      <c r="O123" s="22">
        <v>1380045.4298</v>
      </c>
      <c r="P123" s="22"/>
      <c r="Q123" s="22">
        <v>230858.493265</v>
      </c>
      <c r="R123" s="22">
        <v>132753.152264</v>
      </c>
      <c r="S123" s="22">
        <v>0</v>
      </c>
      <c r="T123" s="22">
        <v>707501.86563200003</v>
      </c>
      <c r="U123" s="22">
        <v>0</v>
      </c>
      <c r="V123" s="22">
        <v>7079.4576450000004</v>
      </c>
      <c r="W123" s="22">
        <v>0</v>
      </c>
      <c r="X123" s="22">
        <v>0</v>
      </c>
      <c r="Y123" s="22">
        <v>0</v>
      </c>
    </row>
    <row r="124" spans="1:25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/>
      <c r="F124" s="22">
        <v>1088736.8077440001</v>
      </c>
      <c r="G124" s="22">
        <v>2663.1834239999998</v>
      </c>
      <c r="H124" s="22">
        <v>508655.02509000001</v>
      </c>
      <c r="I124" s="22">
        <v>484209.32707499998</v>
      </c>
      <c r="J124" s="22">
        <v>2356.85709</v>
      </c>
      <c r="K124" s="22">
        <v>24666</v>
      </c>
      <c r="L124" s="22"/>
      <c r="M124" s="22"/>
      <c r="N124" s="22">
        <v>260648.99740399999</v>
      </c>
      <c r="O124" s="22">
        <v>163800.426741</v>
      </c>
      <c r="P124" s="22"/>
      <c r="Q124" s="22">
        <v>0</v>
      </c>
      <c r="R124" s="22">
        <v>0</v>
      </c>
      <c r="S124" s="22">
        <v>0</v>
      </c>
      <c r="T124" s="22">
        <v>73938.837111000001</v>
      </c>
      <c r="U124" s="22">
        <v>0</v>
      </c>
      <c r="V124" s="22">
        <v>276.71427</v>
      </c>
      <c r="W124" s="22">
        <v>0</v>
      </c>
      <c r="X124" s="22">
        <v>0</v>
      </c>
      <c r="Y124" s="22">
        <v>0</v>
      </c>
    </row>
    <row r="125" spans="1:25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/>
      <c r="F125" s="22">
        <v>2100564.7650000001</v>
      </c>
      <c r="G125" s="22">
        <v>1351.9349999999999</v>
      </c>
      <c r="H125" s="22">
        <v>993824.18200000003</v>
      </c>
      <c r="I125" s="22">
        <v>0</v>
      </c>
      <c r="J125" s="22">
        <v>20853.517500000002</v>
      </c>
      <c r="K125" s="22">
        <v>126464</v>
      </c>
      <c r="L125" s="22"/>
      <c r="M125" s="22"/>
      <c r="N125" s="22">
        <v>459404.749396</v>
      </c>
      <c r="O125" s="22">
        <v>204856.51639999999</v>
      </c>
      <c r="P125" s="22"/>
      <c r="Q125" s="22">
        <v>114437.220604</v>
      </c>
      <c r="R125" s="22">
        <v>46577.284599999999</v>
      </c>
      <c r="S125" s="22">
        <v>0</v>
      </c>
      <c r="T125" s="22">
        <v>163393.717045</v>
      </c>
      <c r="U125" s="22">
        <v>0</v>
      </c>
      <c r="V125" s="22">
        <v>575.32666500000005</v>
      </c>
      <c r="W125" s="22">
        <v>0</v>
      </c>
      <c r="X125" s="22">
        <v>0</v>
      </c>
      <c r="Y125" s="22">
        <v>0</v>
      </c>
    </row>
    <row r="126" spans="1:25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/>
      <c r="F126" s="22">
        <v>811146.35557100002</v>
      </c>
      <c r="G126" s="22">
        <v>213.64403999999999</v>
      </c>
      <c r="H126" s="22">
        <v>521412.10928199999</v>
      </c>
      <c r="I126" s="22">
        <v>0</v>
      </c>
      <c r="J126" s="22">
        <v>4097.8905770000001</v>
      </c>
      <c r="K126" s="22">
        <v>0</v>
      </c>
      <c r="L126" s="22"/>
      <c r="M126" s="22"/>
      <c r="N126" s="22">
        <v>145053.99996300001</v>
      </c>
      <c r="O126" s="22">
        <v>100789.999845</v>
      </c>
      <c r="P126" s="22"/>
      <c r="Q126" s="22">
        <v>0</v>
      </c>
      <c r="R126" s="22">
        <v>0</v>
      </c>
      <c r="S126" s="22">
        <v>0</v>
      </c>
      <c r="T126" s="22">
        <v>30374.999887999998</v>
      </c>
      <c r="U126" s="22">
        <v>0</v>
      </c>
      <c r="V126" s="22">
        <v>233.37396000000001</v>
      </c>
      <c r="W126" s="22">
        <v>0</v>
      </c>
      <c r="X126" s="22">
        <v>0</v>
      </c>
      <c r="Y126" s="22">
        <v>0</v>
      </c>
    </row>
    <row r="127" spans="1:25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/>
      <c r="F127" s="22">
        <v>2105817.6510000001</v>
      </c>
      <c r="G127" s="22">
        <v>1591.9981</v>
      </c>
      <c r="H127" s="22">
        <v>1698990.6602</v>
      </c>
      <c r="I127" s="22">
        <v>0</v>
      </c>
      <c r="J127" s="22">
        <v>0</v>
      </c>
      <c r="K127" s="22">
        <v>0</v>
      </c>
      <c r="L127" s="22"/>
      <c r="M127" s="22"/>
      <c r="N127" s="22">
        <v>869224.86800400005</v>
      </c>
      <c r="O127" s="22">
        <v>526460.09103300003</v>
      </c>
      <c r="P127" s="22"/>
      <c r="Q127" s="22">
        <v>0</v>
      </c>
      <c r="R127" s="22">
        <v>0</v>
      </c>
      <c r="S127" s="22">
        <v>0</v>
      </c>
      <c r="T127" s="22">
        <v>0</v>
      </c>
      <c r="U127" s="22">
        <v>133264.94487000001</v>
      </c>
      <c r="V127" s="22">
        <v>1266.8063400000001</v>
      </c>
      <c r="W127" s="22">
        <v>0</v>
      </c>
      <c r="X127" s="22">
        <v>0</v>
      </c>
      <c r="Y127" s="22">
        <v>0</v>
      </c>
    </row>
    <row r="128" spans="1:25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/>
      <c r="F128" s="22">
        <v>1742844.5280299999</v>
      </c>
      <c r="G128" s="22">
        <v>0</v>
      </c>
      <c r="H128" s="22">
        <v>2199881.6157320002</v>
      </c>
      <c r="I128" s="22">
        <v>0</v>
      </c>
      <c r="J128" s="22">
        <v>147500.21160800001</v>
      </c>
      <c r="K128" s="22">
        <v>391546</v>
      </c>
      <c r="L128" s="22"/>
      <c r="M128" s="22"/>
      <c r="N128" s="22">
        <v>499787.87911099999</v>
      </c>
      <c r="O128" s="22">
        <v>573207.54718500003</v>
      </c>
      <c r="P128" s="22"/>
      <c r="Q128" s="22">
        <v>5027.0017500000004</v>
      </c>
      <c r="R128" s="22">
        <v>3945.5885699999999</v>
      </c>
      <c r="S128" s="22">
        <v>0</v>
      </c>
      <c r="T128" s="22">
        <v>127239.546418</v>
      </c>
      <c r="U128" s="22">
        <v>0</v>
      </c>
      <c r="V128" s="22">
        <v>673.46469000000002</v>
      </c>
      <c r="W128" s="22">
        <v>0</v>
      </c>
      <c r="X128" s="22">
        <v>0</v>
      </c>
      <c r="Y128" s="22">
        <v>0</v>
      </c>
    </row>
    <row r="129" spans="1:25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/>
      <c r="F129" s="22">
        <v>2825445.2873249999</v>
      </c>
      <c r="G129" s="22">
        <v>4927.0756810000003</v>
      </c>
      <c r="H129" s="22">
        <v>522209.04542500002</v>
      </c>
      <c r="I129" s="22">
        <v>0</v>
      </c>
      <c r="J129" s="22">
        <v>0</v>
      </c>
      <c r="K129" s="22">
        <v>115719</v>
      </c>
      <c r="L129" s="22"/>
      <c r="M129" s="22"/>
      <c r="N129" s="22">
        <v>901128.34871699999</v>
      </c>
      <c r="O129" s="22">
        <v>118711.781464</v>
      </c>
      <c r="P129" s="22"/>
      <c r="Q129" s="22">
        <v>0</v>
      </c>
      <c r="R129" s="22">
        <v>0</v>
      </c>
      <c r="S129" s="22">
        <v>0</v>
      </c>
      <c r="T129" s="22">
        <v>33943.865310000001</v>
      </c>
      <c r="U129" s="22">
        <v>0</v>
      </c>
      <c r="V129" s="22">
        <v>341.70781099999999</v>
      </c>
      <c r="W129" s="22">
        <v>15830.55</v>
      </c>
      <c r="X129" s="22">
        <v>0</v>
      </c>
      <c r="Y129" s="22">
        <v>0</v>
      </c>
    </row>
    <row r="130" spans="1:25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/>
      <c r="F130" s="22">
        <v>1938767.8493220001</v>
      </c>
      <c r="G130" s="22">
        <v>1934.560148</v>
      </c>
      <c r="H130" s="22">
        <v>586951.35578400001</v>
      </c>
      <c r="I130" s="22">
        <v>0</v>
      </c>
      <c r="J130" s="22">
        <v>2389.9576959999999</v>
      </c>
      <c r="K130" s="22">
        <v>0</v>
      </c>
      <c r="L130" s="22"/>
      <c r="M130" s="22"/>
      <c r="N130" s="22">
        <v>442651.97852599999</v>
      </c>
      <c r="O130" s="22">
        <v>171613.45249699999</v>
      </c>
      <c r="P130" s="22"/>
      <c r="Q130" s="22">
        <v>62623.064934000002</v>
      </c>
      <c r="R130" s="22">
        <v>21788.279435</v>
      </c>
      <c r="S130" s="22">
        <v>0</v>
      </c>
      <c r="T130" s="22">
        <v>146395.989</v>
      </c>
      <c r="U130" s="22">
        <v>0</v>
      </c>
      <c r="V130" s="22">
        <v>455.484825</v>
      </c>
      <c r="W130" s="22">
        <v>0</v>
      </c>
      <c r="X130" s="22">
        <v>0</v>
      </c>
      <c r="Y130" s="22">
        <v>0</v>
      </c>
    </row>
    <row r="131" spans="1:25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/>
      <c r="F131" s="22">
        <v>1901881.3969099999</v>
      </c>
      <c r="G131" s="22">
        <v>1010.74303</v>
      </c>
      <c r="H131" s="22">
        <v>976160.55420000001</v>
      </c>
      <c r="I131" s="22">
        <v>0</v>
      </c>
      <c r="J131" s="22">
        <v>0</v>
      </c>
      <c r="K131" s="22">
        <v>0</v>
      </c>
      <c r="L131" s="22"/>
      <c r="M131" s="22"/>
      <c r="N131" s="22">
        <v>429945.66064199997</v>
      </c>
      <c r="O131" s="22">
        <v>235286.164265</v>
      </c>
      <c r="P131" s="22"/>
      <c r="Q131" s="22">
        <v>0</v>
      </c>
      <c r="R131" s="22">
        <v>0</v>
      </c>
      <c r="S131" s="22">
        <v>0</v>
      </c>
      <c r="T131" s="22">
        <v>174111.43288499999</v>
      </c>
      <c r="U131" s="22">
        <v>0</v>
      </c>
      <c r="V131" s="22">
        <v>684.88996499999996</v>
      </c>
      <c r="W131" s="22">
        <v>0</v>
      </c>
      <c r="X131" s="22">
        <v>0</v>
      </c>
      <c r="Y131" s="22">
        <v>0</v>
      </c>
    </row>
    <row r="132" spans="1:25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/>
      <c r="F132" s="22">
        <v>550251.41610000003</v>
      </c>
      <c r="G132" s="22">
        <v>15926.28</v>
      </c>
      <c r="H132" s="22">
        <v>381164.81735500001</v>
      </c>
      <c r="I132" s="22">
        <v>0</v>
      </c>
      <c r="J132" s="22">
        <v>0</v>
      </c>
      <c r="K132" s="22">
        <v>90559</v>
      </c>
      <c r="L132" s="22"/>
      <c r="M132" s="22"/>
      <c r="N132" s="22">
        <v>174968.533027</v>
      </c>
      <c r="O132" s="22">
        <v>112379.38111</v>
      </c>
      <c r="P132" s="22"/>
      <c r="Q132" s="22">
        <v>0</v>
      </c>
      <c r="R132" s="22">
        <v>0</v>
      </c>
      <c r="S132" s="22">
        <v>0</v>
      </c>
      <c r="T132" s="22">
        <v>10269.032754</v>
      </c>
      <c r="U132" s="22">
        <v>6846.0119539999996</v>
      </c>
      <c r="V132" s="22">
        <v>0</v>
      </c>
      <c r="W132" s="22">
        <v>142.36803</v>
      </c>
      <c r="X132" s="22">
        <v>0</v>
      </c>
      <c r="Y132" s="22">
        <v>0</v>
      </c>
    </row>
    <row r="133" spans="1:25" x14ac:dyDescent="0.25">
      <c r="A133" s="22" t="s">
        <v>125</v>
      </c>
      <c r="B133" s="22" t="s">
        <v>305</v>
      </c>
      <c r="C133" s="22" t="s">
        <v>1091</v>
      </c>
      <c r="D133" s="22" t="s">
        <v>1092</v>
      </c>
      <c r="E133" s="22"/>
      <c r="F133" s="22">
        <v>2924229.1870880001</v>
      </c>
      <c r="G133" s="22">
        <v>1964.711924</v>
      </c>
      <c r="H133" s="22">
        <v>2966977.7236549999</v>
      </c>
      <c r="I133" s="22">
        <v>0</v>
      </c>
      <c r="J133" s="22">
        <v>1379910.360482</v>
      </c>
      <c r="K133" s="22">
        <v>7260</v>
      </c>
      <c r="L133" s="22"/>
      <c r="M133" s="22"/>
      <c r="N133" s="22">
        <v>672912.95310000004</v>
      </c>
      <c r="O133" s="22">
        <v>759900.51598499995</v>
      </c>
      <c r="P133" s="22"/>
      <c r="Q133" s="22">
        <v>0</v>
      </c>
      <c r="R133" s="22">
        <v>0</v>
      </c>
      <c r="S133" s="22"/>
      <c r="T133" s="22">
        <v>0</v>
      </c>
      <c r="U133" s="22">
        <v>108444.32025</v>
      </c>
      <c r="V133" s="22">
        <v>10761.070635</v>
      </c>
      <c r="W133" s="22">
        <v>0</v>
      </c>
      <c r="X133" s="22"/>
      <c r="Y133" s="22"/>
    </row>
    <row r="134" spans="1:25" x14ac:dyDescent="0.25">
      <c r="A134" s="22" t="s">
        <v>125</v>
      </c>
      <c r="B134" s="22" t="s">
        <v>305</v>
      </c>
      <c r="C134" s="22" t="s">
        <v>388</v>
      </c>
      <c r="D134" s="22" t="s">
        <v>389</v>
      </c>
      <c r="E134" s="22"/>
      <c r="F134" s="22">
        <v>1891439.0447539999</v>
      </c>
      <c r="G134" s="22">
        <v>0</v>
      </c>
      <c r="H134" s="22">
        <v>2285711.0642960002</v>
      </c>
      <c r="I134" s="22">
        <v>0</v>
      </c>
      <c r="J134" s="22">
        <v>0</v>
      </c>
      <c r="K134" s="22">
        <v>0</v>
      </c>
      <c r="L134" s="22"/>
      <c r="M134" s="22"/>
      <c r="N134" s="22">
        <v>463044.92313499999</v>
      </c>
      <c r="O134" s="22">
        <v>417478.97790599999</v>
      </c>
      <c r="P134" s="22"/>
      <c r="Q134" s="22">
        <v>0</v>
      </c>
      <c r="R134" s="22">
        <v>0</v>
      </c>
      <c r="S134" s="22">
        <v>0</v>
      </c>
      <c r="T134" s="22">
        <v>115212.71124</v>
      </c>
      <c r="U134" s="22">
        <v>0</v>
      </c>
      <c r="V134" s="22">
        <v>2902.1636159999998</v>
      </c>
      <c r="W134" s="22">
        <v>0</v>
      </c>
      <c r="X134" s="22">
        <v>0</v>
      </c>
      <c r="Y134" s="22">
        <v>0</v>
      </c>
    </row>
    <row r="135" spans="1:25" x14ac:dyDescent="0.25">
      <c r="A135" s="22" t="s">
        <v>125</v>
      </c>
      <c r="B135" s="22" t="s">
        <v>305</v>
      </c>
      <c r="C135" s="22" t="s">
        <v>390</v>
      </c>
      <c r="D135" s="22" t="s">
        <v>391</v>
      </c>
      <c r="E135" s="22"/>
      <c r="F135" s="22">
        <v>12713243.993388001</v>
      </c>
      <c r="G135" s="22">
        <v>657.37980000000005</v>
      </c>
      <c r="H135" s="22">
        <v>2586587.4059199998</v>
      </c>
      <c r="I135" s="22">
        <v>0</v>
      </c>
      <c r="J135" s="22">
        <v>0</v>
      </c>
      <c r="K135" s="22">
        <v>141587</v>
      </c>
      <c r="L135" s="22"/>
      <c r="M135" s="22"/>
      <c r="N135" s="22">
        <v>4884610.0005139997</v>
      </c>
      <c r="O135" s="22">
        <v>1175783.6516090001</v>
      </c>
      <c r="P135" s="22"/>
      <c r="Q135" s="22">
        <v>300765.00113799999</v>
      </c>
      <c r="R135" s="22">
        <v>82841.998632000003</v>
      </c>
      <c r="S135" s="22">
        <v>0</v>
      </c>
      <c r="T135" s="22">
        <v>265062.08600100002</v>
      </c>
      <c r="U135" s="22">
        <v>0</v>
      </c>
      <c r="V135" s="22">
        <v>1601.3553750000001</v>
      </c>
      <c r="W135" s="22">
        <v>0</v>
      </c>
      <c r="X135" s="22">
        <v>0</v>
      </c>
      <c r="Y135" s="22">
        <v>0</v>
      </c>
    </row>
    <row r="136" spans="1:25" x14ac:dyDescent="0.25">
      <c r="A136" s="22" t="s">
        <v>125</v>
      </c>
      <c r="B136" s="22" t="s">
        <v>305</v>
      </c>
      <c r="C136" s="22" t="s">
        <v>392</v>
      </c>
      <c r="D136" s="22" t="s">
        <v>393</v>
      </c>
      <c r="E136" s="22"/>
      <c r="F136" s="22">
        <v>6554112.2671919996</v>
      </c>
      <c r="G136" s="22">
        <v>0</v>
      </c>
      <c r="H136" s="22">
        <v>7376135.1516920002</v>
      </c>
      <c r="I136" s="22">
        <v>0</v>
      </c>
      <c r="J136" s="22">
        <v>3887.1719199999998</v>
      </c>
      <c r="K136" s="22">
        <v>0</v>
      </c>
      <c r="L136" s="22"/>
      <c r="M136" s="22"/>
      <c r="N136" s="22">
        <v>2634063.708143</v>
      </c>
      <c r="O136" s="22">
        <v>1271324.325926</v>
      </c>
      <c r="P136" s="22"/>
      <c r="Q136" s="22">
        <v>288970.14918800001</v>
      </c>
      <c r="R136" s="22">
        <v>139166.05254500001</v>
      </c>
      <c r="S136" s="22">
        <v>0</v>
      </c>
      <c r="T136" s="22">
        <v>1085845.9837499999</v>
      </c>
      <c r="U136" s="22">
        <v>0</v>
      </c>
      <c r="V136" s="22">
        <v>31346.723385000001</v>
      </c>
      <c r="W136" s="22">
        <v>0</v>
      </c>
      <c r="X136" s="22">
        <v>0</v>
      </c>
      <c r="Y136" s="22">
        <v>0</v>
      </c>
    </row>
    <row r="137" spans="1:25" x14ac:dyDescent="0.25">
      <c r="A137" s="22" t="s">
        <v>125</v>
      </c>
      <c r="B137" s="22" t="s">
        <v>305</v>
      </c>
      <c r="C137" s="22" t="s">
        <v>394</v>
      </c>
      <c r="D137" s="22" t="s">
        <v>395</v>
      </c>
      <c r="E137" s="22"/>
      <c r="F137" s="22">
        <v>6374047.5018509999</v>
      </c>
      <c r="G137" s="22">
        <v>0</v>
      </c>
      <c r="H137" s="22">
        <v>2539061.482446</v>
      </c>
      <c r="I137" s="22">
        <v>0</v>
      </c>
      <c r="J137" s="22">
        <v>578772.11429399997</v>
      </c>
      <c r="K137" s="22">
        <v>0</v>
      </c>
      <c r="L137" s="22"/>
      <c r="M137" s="22"/>
      <c r="N137" s="22">
        <v>2000969.6329650001</v>
      </c>
      <c r="O137" s="22">
        <v>954566.45739400003</v>
      </c>
      <c r="P137" s="22"/>
      <c r="Q137" s="22">
        <v>162274.31169599999</v>
      </c>
      <c r="R137" s="22">
        <v>18446.353244000002</v>
      </c>
      <c r="S137" s="22">
        <v>0</v>
      </c>
      <c r="T137" s="22">
        <v>34457.802650999998</v>
      </c>
      <c r="U137" s="22">
        <v>0</v>
      </c>
      <c r="V137" s="22">
        <v>9447.7209299999995</v>
      </c>
      <c r="W137" s="22">
        <v>0</v>
      </c>
      <c r="X137" s="22">
        <v>0</v>
      </c>
      <c r="Y137" s="22">
        <v>0</v>
      </c>
    </row>
    <row r="138" spans="1:25" x14ac:dyDescent="0.25">
      <c r="A138" s="22" t="s">
        <v>125</v>
      </c>
      <c r="B138" s="22" t="s">
        <v>305</v>
      </c>
      <c r="C138" s="22" t="s">
        <v>1093</v>
      </c>
      <c r="D138" s="22" t="s">
        <v>1094</v>
      </c>
      <c r="E138" s="22"/>
      <c r="F138" s="22">
        <v>1420365.846924</v>
      </c>
      <c r="G138" s="22">
        <v>0</v>
      </c>
      <c r="H138" s="22">
        <v>90661.631508000006</v>
      </c>
      <c r="I138" s="22">
        <v>0</v>
      </c>
      <c r="J138" s="22">
        <v>0</v>
      </c>
      <c r="K138" s="22">
        <v>0</v>
      </c>
      <c r="L138" s="22"/>
      <c r="M138" s="22"/>
      <c r="N138" s="22">
        <v>315967.47193900001</v>
      </c>
      <c r="O138" s="22">
        <v>30463.310153999999</v>
      </c>
      <c r="P138" s="22"/>
      <c r="Q138" s="22">
        <v>19814.293034999999</v>
      </c>
      <c r="R138" s="22">
        <v>1006.858502</v>
      </c>
      <c r="S138" s="22">
        <v>0</v>
      </c>
      <c r="T138" s="22">
        <v>12331.492920000001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</row>
    <row r="139" spans="1:25" x14ac:dyDescent="0.25">
      <c r="A139" s="22" t="s">
        <v>125</v>
      </c>
      <c r="B139" s="22" t="s">
        <v>305</v>
      </c>
      <c r="C139" s="22" t="s">
        <v>396</v>
      </c>
      <c r="D139" s="22" t="s">
        <v>397</v>
      </c>
      <c r="E139" s="22"/>
      <c r="F139" s="22">
        <v>559974.01099500002</v>
      </c>
      <c r="G139" s="22">
        <v>0</v>
      </c>
      <c r="H139" s="22">
        <v>400298.34311999998</v>
      </c>
      <c r="I139" s="22">
        <v>0</v>
      </c>
      <c r="J139" s="22">
        <v>0</v>
      </c>
      <c r="K139" s="22">
        <v>161000</v>
      </c>
      <c r="L139" s="22"/>
      <c r="M139" s="22"/>
      <c r="N139" s="22">
        <v>184515.44493200001</v>
      </c>
      <c r="O139" s="22">
        <v>88283.733057999998</v>
      </c>
      <c r="P139" s="22"/>
      <c r="Q139" s="22">
        <v>0</v>
      </c>
      <c r="R139" s="22">
        <v>0</v>
      </c>
      <c r="S139" s="22">
        <v>0</v>
      </c>
      <c r="T139" s="22">
        <v>16624.639103000001</v>
      </c>
      <c r="U139" s="22">
        <v>0</v>
      </c>
      <c r="V139" s="22">
        <v>158.31921199999999</v>
      </c>
      <c r="W139" s="22">
        <v>0</v>
      </c>
      <c r="X139" s="22">
        <v>0</v>
      </c>
      <c r="Y139" s="22">
        <v>0</v>
      </c>
    </row>
    <row r="140" spans="1:25" x14ac:dyDescent="0.25">
      <c r="A140" s="22" t="s">
        <v>125</v>
      </c>
      <c r="B140" s="22" t="s">
        <v>305</v>
      </c>
      <c r="C140" s="22" t="s">
        <v>398</v>
      </c>
      <c r="D140" s="22" t="s">
        <v>399</v>
      </c>
      <c r="E140" s="22"/>
      <c r="F140" s="22">
        <v>1633102.440431</v>
      </c>
      <c r="G140" s="22">
        <v>0</v>
      </c>
      <c r="H140" s="22">
        <v>425210.63217599998</v>
      </c>
      <c r="I140" s="22">
        <v>0</v>
      </c>
      <c r="J140" s="22">
        <v>3276.5839700000001</v>
      </c>
      <c r="K140" s="22">
        <v>0</v>
      </c>
      <c r="L140" s="22"/>
      <c r="M140" s="22"/>
      <c r="N140" s="22">
        <v>348706.75943799998</v>
      </c>
      <c r="O140" s="22">
        <v>104465.700029</v>
      </c>
      <c r="P140" s="22"/>
      <c r="Q140" s="22">
        <v>0</v>
      </c>
      <c r="R140" s="22">
        <v>0</v>
      </c>
      <c r="S140" s="22">
        <v>0</v>
      </c>
      <c r="T140" s="22">
        <v>99009.634785000002</v>
      </c>
      <c r="U140" s="22">
        <v>0</v>
      </c>
      <c r="V140" s="22">
        <v>245.61677</v>
      </c>
      <c r="W140" s="22">
        <v>0</v>
      </c>
      <c r="X140" s="22">
        <v>0</v>
      </c>
      <c r="Y140" s="22">
        <v>0</v>
      </c>
    </row>
    <row r="141" spans="1:25" x14ac:dyDescent="0.25">
      <c r="A141" s="22" t="s">
        <v>125</v>
      </c>
      <c r="B141" s="22" t="s">
        <v>305</v>
      </c>
      <c r="C141" s="22" t="s">
        <v>400</v>
      </c>
      <c r="D141" s="22" t="s">
        <v>401</v>
      </c>
      <c r="E141" s="22"/>
      <c r="F141" s="22">
        <v>1040727.7224260001</v>
      </c>
      <c r="G141" s="22">
        <v>1175.902998</v>
      </c>
      <c r="H141" s="22">
        <v>173143.945033</v>
      </c>
      <c r="I141" s="22">
        <v>0</v>
      </c>
      <c r="J141" s="22">
        <v>0</v>
      </c>
      <c r="K141" s="22">
        <v>0</v>
      </c>
      <c r="L141" s="22"/>
      <c r="M141" s="22"/>
      <c r="N141" s="22">
        <v>316267.95020800002</v>
      </c>
      <c r="O141" s="22">
        <v>32995.549017999998</v>
      </c>
      <c r="P141" s="22"/>
      <c r="Q141" s="22">
        <v>0</v>
      </c>
      <c r="R141" s="22">
        <v>0</v>
      </c>
      <c r="S141" s="22">
        <v>0</v>
      </c>
      <c r="T141" s="22">
        <v>11722.443772000001</v>
      </c>
      <c r="U141" s="22">
        <v>0</v>
      </c>
      <c r="V141" s="22">
        <v>133.47909899999999</v>
      </c>
      <c r="W141" s="22">
        <v>0</v>
      </c>
      <c r="X141" s="22">
        <v>0</v>
      </c>
      <c r="Y141" s="22">
        <v>0</v>
      </c>
    </row>
    <row r="142" spans="1:25" x14ac:dyDescent="0.25">
      <c r="A142" s="22" t="s">
        <v>125</v>
      </c>
      <c r="B142" s="22" t="s">
        <v>305</v>
      </c>
      <c r="C142" s="22" t="s">
        <v>402</v>
      </c>
      <c r="D142" s="22" t="s">
        <v>403</v>
      </c>
      <c r="E142" s="22"/>
      <c r="F142" s="22">
        <v>2183703.751034</v>
      </c>
      <c r="G142" s="22">
        <v>0</v>
      </c>
      <c r="H142" s="22">
        <v>228106.57968</v>
      </c>
      <c r="I142" s="22">
        <v>0</v>
      </c>
      <c r="J142" s="22">
        <v>18768.713039999999</v>
      </c>
      <c r="K142" s="22">
        <v>0</v>
      </c>
      <c r="L142" s="22"/>
      <c r="M142" s="22"/>
      <c r="N142" s="22">
        <v>638898.07485800004</v>
      </c>
      <c r="O142" s="22">
        <v>62836.269008000003</v>
      </c>
      <c r="P142" s="22"/>
      <c r="Q142" s="22">
        <v>0</v>
      </c>
      <c r="R142" s="22">
        <v>0</v>
      </c>
      <c r="S142" s="22">
        <v>0</v>
      </c>
      <c r="T142" s="22">
        <v>51078.218416000003</v>
      </c>
      <c r="U142" s="22">
        <v>0</v>
      </c>
      <c r="V142" s="22">
        <v>293.19217400000002</v>
      </c>
      <c r="W142" s="22">
        <v>0</v>
      </c>
      <c r="X142" s="22">
        <v>0</v>
      </c>
      <c r="Y142" s="22">
        <v>0</v>
      </c>
    </row>
    <row r="143" spans="1:25" x14ac:dyDescent="0.25">
      <c r="A143" s="22" t="s">
        <v>125</v>
      </c>
      <c r="B143" s="22" t="s">
        <v>305</v>
      </c>
      <c r="C143" s="22" t="s">
        <v>404</v>
      </c>
      <c r="D143" s="22" t="s">
        <v>405</v>
      </c>
      <c r="E143" s="22"/>
      <c r="F143" s="22">
        <v>1099399.4346090001</v>
      </c>
      <c r="G143" s="22">
        <v>0</v>
      </c>
      <c r="H143" s="22">
        <v>438715.38032400003</v>
      </c>
      <c r="I143" s="22">
        <v>0</v>
      </c>
      <c r="J143" s="22">
        <v>0</v>
      </c>
      <c r="K143" s="22">
        <v>1571600</v>
      </c>
      <c r="L143" s="22"/>
      <c r="M143" s="22"/>
      <c r="N143" s="22">
        <v>182170.08150900001</v>
      </c>
      <c r="O143" s="22">
        <v>77687.520176999999</v>
      </c>
      <c r="P143" s="22"/>
      <c r="Q143" s="22">
        <v>45542.520377000001</v>
      </c>
      <c r="R143" s="22">
        <v>31731.521255</v>
      </c>
      <c r="S143" s="22">
        <v>0</v>
      </c>
      <c r="T143" s="22">
        <v>64861.216017999999</v>
      </c>
      <c r="U143" s="22">
        <v>0</v>
      </c>
      <c r="V143" s="22">
        <v>189.74830499999999</v>
      </c>
      <c r="W143" s="22">
        <v>0</v>
      </c>
      <c r="X143" s="22">
        <v>0</v>
      </c>
      <c r="Y143" s="22">
        <v>0</v>
      </c>
    </row>
    <row r="144" spans="1:25" x14ac:dyDescent="0.25">
      <c r="A144" s="22" t="s">
        <v>125</v>
      </c>
      <c r="B144" s="22" t="s">
        <v>305</v>
      </c>
      <c r="C144" s="22" t="s">
        <v>406</v>
      </c>
      <c r="D144" s="22" t="s">
        <v>407</v>
      </c>
      <c r="E144" s="22"/>
      <c r="F144" s="22">
        <v>955764.75415499997</v>
      </c>
      <c r="G144" s="22">
        <v>0</v>
      </c>
      <c r="H144" s="22">
        <v>579115.07666999998</v>
      </c>
      <c r="I144" s="22">
        <v>0</v>
      </c>
      <c r="J144" s="22">
        <v>0</v>
      </c>
      <c r="K144" s="22">
        <v>292382</v>
      </c>
      <c r="L144" s="22"/>
      <c r="M144" s="22"/>
      <c r="N144" s="22">
        <v>196104.250245</v>
      </c>
      <c r="O144" s="22">
        <v>103073.01214200001</v>
      </c>
      <c r="P144" s="22"/>
      <c r="Q144" s="22">
        <v>0</v>
      </c>
      <c r="R144" s="22">
        <v>0</v>
      </c>
      <c r="S144" s="22">
        <v>0</v>
      </c>
      <c r="T144" s="22">
        <v>26327.999597999999</v>
      </c>
      <c r="U144" s="22">
        <v>0</v>
      </c>
      <c r="V144" s="22">
        <v>212.06412</v>
      </c>
      <c r="W144" s="22">
        <v>0</v>
      </c>
      <c r="X144" s="22">
        <v>0</v>
      </c>
      <c r="Y144" s="22">
        <v>0</v>
      </c>
    </row>
    <row r="145" spans="1:25" x14ac:dyDescent="0.25">
      <c r="A145" s="22" t="s">
        <v>125</v>
      </c>
      <c r="B145" s="22" t="s">
        <v>305</v>
      </c>
      <c r="C145" s="22" t="s">
        <v>408</v>
      </c>
      <c r="D145" s="22" t="s">
        <v>409</v>
      </c>
      <c r="E145" s="22"/>
      <c r="F145" s="22">
        <v>552528.12600000005</v>
      </c>
      <c r="G145" s="22">
        <v>0</v>
      </c>
      <c r="H145" s="22">
        <v>288357.09999999998</v>
      </c>
      <c r="I145" s="22">
        <v>0</v>
      </c>
      <c r="J145" s="22">
        <v>1925.2249999999999</v>
      </c>
      <c r="K145" s="22">
        <v>0</v>
      </c>
      <c r="L145" s="22"/>
      <c r="M145" s="22"/>
      <c r="N145" s="22">
        <v>41217.109519999998</v>
      </c>
      <c r="O145" s="22">
        <v>25953.927251000001</v>
      </c>
      <c r="P145" s="22"/>
      <c r="Q145" s="22">
        <v>31309.189724</v>
      </c>
      <c r="R145" s="22">
        <v>5844.08439</v>
      </c>
      <c r="S145" s="22">
        <v>0</v>
      </c>
      <c r="T145" s="22">
        <v>14785.697523000001</v>
      </c>
      <c r="U145" s="22">
        <v>0</v>
      </c>
      <c r="V145" s="22">
        <v>126.0108</v>
      </c>
      <c r="W145" s="22">
        <v>0</v>
      </c>
      <c r="X145" s="22">
        <v>0</v>
      </c>
      <c r="Y145" s="22">
        <v>0</v>
      </c>
    </row>
    <row r="146" spans="1:25" x14ac:dyDescent="0.25">
      <c r="A146" s="22" t="s">
        <v>125</v>
      </c>
      <c r="B146" s="22" t="s">
        <v>305</v>
      </c>
      <c r="C146" s="22" t="s">
        <v>410</v>
      </c>
      <c r="D146" s="22" t="s">
        <v>411</v>
      </c>
      <c r="E146" s="22"/>
      <c r="F146" s="22">
        <v>648830.57160000002</v>
      </c>
      <c r="G146" s="22">
        <v>0</v>
      </c>
      <c r="H146" s="22">
        <v>286268.43</v>
      </c>
      <c r="I146" s="22">
        <v>0</v>
      </c>
      <c r="J146" s="22">
        <v>1072.8900000000001</v>
      </c>
      <c r="K146" s="22">
        <v>0</v>
      </c>
      <c r="L146" s="22"/>
      <c r="M146" s="22"/>
      <c r="N146" s="22">
        <v>163612.753692</v>
      </c>
      <c r="O146" s="22">
        <v>42079.332611999998</v>
      </c>
      <c r="P146" s="22"/>
      <c r="Q146" s="22">
        <v>0</v>
      </c>
      <c r="R146" s="22">
        <v>0</v>
      </c>
      <c r="S146" s="22">
        <v>0</v>
      </c>
      <c r="T146" s="22">
        <v>20794.994386999999</v>
      </c>
      <c r="U146" s="22">
        <v>0</v>
      </c>
      <c r="V146" s="22">
        <v>134.93987999999999</v>
      </c>
      <c r="W146" s="22">
        <v>0</v>
      </c>
      <c r="X146" s="22">
        <v>0</v>
      </c>
      <c r="Y146" s="22">
        <v>0</v>
      </c>
    </row>
    <row r="147" spans="1:25" x14ac:dyDescent="0.25">
      <c r="A147" s="22" t="s">
        <v>125</v>
      </c>
      <c r="B147" s="22" t="s">
        <v>305</v>
      </c>
      <c r="C147" s="22" t="s">
        <v>412</v>
      </c>
      <c r="D147" s="22" t="s">
        <v>413</v>
      </c>
      <c r="E147" s="22"/>
      <c r="F147" s="22">
        <v>1622378.531583</v>
      </c>
      <c r="G147" s="22">
        <v>0</v>
      </c>
      <c r="H147" s="22">
        <v>570368.50875000004</v>
      </c>
      <c r="I147" s="22">
        <v>0</v>
      </c>
      <c r="J147" s="22">
        <v>1758.2454</v>
      </c>
      <c r="K147" s="22">
        <v>5999</v>
      </c>
      <c r="L147" s="22"/>
      <c r="M147" s="22"/>
      <c r="N147" s="22">
        <v>470810.92185699998</v>
      </c>
      <c r="O147" s="22">
        <v>95493.936669999996</v>
      </c>
      <c r="P147" s="22"/>
      <c r="Q147" s="22">
        <v>0</v>
      </c>
      <c r="R147" s="22">
        <v>0</v>
      </c>
      <c r="S147" s="22"/>
      <c r="T147" s="22">
        <v>49275.626918000002</v>
      </c>
      <c r="U147" s="22">
        <v>0</v>
      </c>
      <c r="V147" s="22">
        <v>305.19828000000001</v>
      </c>
      <c r="W147" s="22">
        <v>0</v>
      </c>
      <c r="X147" s="22"/>
      <c r="Y147" s="22"/>
    </row>
    <row r="148" spans="1:25" x14ac:dyDescent="0.25">
      <c r="A148" s="22" t="s">
        <v>125</v>
      </c>
      <c r="B148" s="22" t="s">
        <v>305</v>
      </c>
      <c r="C148" s="22" t="s">
        <v>414</v>
      </c>
      <c r="D148" s="22" t="s">
        <v>415</v>
      </c>
      <c r="E148" s="22"/>
      <c r="F148" s="22">
        <v>10791039.002040001</v>
      </c>
      <c r="G148" s="22">
        <v>0</v>
      </c>
      <c r="H148" s="22">
        <v>2053298.3296409999</v>
      </c>
      <c r="I148" s="22">
        <v>0</v>
      </c>
      <c r="J148" s="22">
        <v>27843.421199</v>
      </c>
      <c r="K148" s="22">
        <v>151566</v>
      </c>
      <c r="L148" s="22"/>
      <c r="M148" s="22"/>
      <c r="N148" s="22">
        <v>2796186.7989929998</v>
      </c>
      <c r="O148" s="22">
        <v>663393.27408100001</v>
      </c>
      <c r="P148" s="22"/>
      <c r="Q148" s="22">
        <v>284987.31068</v>
      </c>
      <c r="R148" s="22">
        <v>27355.625296999999</v>
      </c>
      <c r="S148" s="22">
        <v>0</v>
      </c>
      <c r="T148" s="22">
        <v>123062.08964999999</v>
      </c>
      <c r="U148" s="22">
        <v>0</v>
      </c>
      <c r="V148" s="22">
        <v>1082.1728250000001</v>
      </c>
      <c r="W148" s="22">
        <v>0</v>
      </c>
      <c r="X148" s="22">
        <v>0</v>
      </c>
      <c r="Y148" s="22">
        <v>0</v>
      </c>
    </row>
    <row r="149" spans="1:25" x14ac:dyDescent="0.25">
      <c r="A149" s="22" t="s">
        <v>125</v>
      </c>
      <c r="B149" s="22" t="s">
        <v>305</v>
      </c>
      <c r="C149" s="22" t="s">
        <v>416</v>
      </c>
      <c r="D149" s="22" t="s">
        <v>417</v>
      </c>
      <c r="E149" s="22"/>
      <c r="F149" s="22">
        <v>703312.875</v>
      </c>
      <c r="G149" s="22">
        <v>694.49400000000003</v>
      </c>
      <c r="H149" s="22">
        <v>166264.83900000001</v>
      </c>
      <c r="I149" s="22">
        <v>0</v>
      </c>
      <c r="J149" s="22">
        <v>14861.23</v>
      </c>
      <c r="K149" s="22">
        <v>0</v>
      </c>
      <c r="L149" s="22"/>
      <c r="M149" s="22"/>
      <c r="N149" s="22">
        <v>217816.40338900001</v>
      </c>
      <c r="O149" s="22">
        <v>52967.135620000001</v>
      </c>
      <c r="P149" s="22"/>
      <c r="Q149" s="22">
        <v>0</v>
      </c>
      <c r="R149" s="22">
        <v>0</v>
      </c>
      <c r="S149" s="22">
        <v>0</v>
      </c>
      <c r="T149" s="22">
        <v>59439.820037999998</v>
      </c>
      <c r="U149" s="22">
        <v>0</v>
      </c>
      <c r="V149" s="22">
        <v>165.97593000000001</v>
      </c>
      <c r="W149" s="22">
        <v>0</v>
      </c>
      <c r="X149" s="22">
        <v>0</v>
      </c>
      <c r="Y149" s="22">
        <v>0</v>
      </c>
    </row>
    <row r="150" spans="1:25" x14ac:dyDescent="0.25">
      <c r="A150" s="22" t="s">
        <v>125</v>
      </c>
      <c r="B150" s="22" t="s">
        <v>305</v>
      </c>
      <c r="C150" s="22" t="s">
        <v>418</v>
      </c>
      <c r="D150" s="22" t="s">
        <v>419</v>
      </c>
      <c r="E150" s="22"/>
      <c r="F150" s="22">
        <v>2257289.2064970001</v>
      </c>
      <c r="G150" s="22">
        <v>231.541414</v>
      </c>
      <c r="H150" s="22">
        <v>543496.07643300004</v>
      </c>
      <c r="I150" s="22">
        <v>150195.545055</v>
      </c>
      <c r="J150" s="22">
        <v>58820.181713999998</v>
      </c>
      <c r="K150" s="22">
        <v>0</v>
      </c>
      <c r="L150" s="22"/>
      <c r="M150" s="22"/>
      <c r="N150" s="22">
        <v>691286.28596500005</v>
      </c>
      <c r="O150" s="22">
        <v>227317.66131200001</v>
      </c>
      <c r="P150" s="22"/>
      <c r="Q150" s="22">
        <v>0</v>
      </c>
      <c r="R150" s="22">
        <v>0</v>
      </c>
      <c r="S150" s="22">
        <v>0</v>
      </c>
      <c r="T150" s="22">
        <v>0</v>
      </c>
      <c r="U150" s="22">
        <v>127341.86391499999</v>
      </c>
      <c r="V150" s="22">
        <v>329.64155</v>
      </c>
      <c r="W150" s="22">
        <v>0</v>
      </c>
      <c r="X150" s="22">
        <v>0</v>
      </c>
      <c r="Y150" s="22">
        <v>0</v>
      </c>
    </row>
    <row r="151" spans="1:25" x14ac:dyDescent="0.25">
      <c r="A151" s="22" t="s">
        <v>125</v>
      </c>
      <c r="B151" s="22" t="s">
        <v>305</v>
      </c>
      <c r="C151" s="22" t="s">
        <v>420</v>
      </c>
      <c r="D151" s="22" t="s">
        <v>421</v>
      </c>
      <c r="E151" s="22"/>
      <c r="F151" s="22">
        <v>368827.92590999999</v>
      </c>
      <c r="G151" s="22">
        <v>45.985154999999999</v>
      </c>
      <c r="H151" s="22">
        <v>212325.48622699999</v>
      </c>
      <c r="I151" s="22">
        <v>0</v>
      </c>
      <c r="J151" s="22">
        <v>37679.433835000003</v>
      </c>
      <c r="K151" s="22">
        <v>31853</v>
      </c>
      <c r="L151" s="22"/>
      <c r="M151" s="22"/>
      <c r="N151" s="22">
        <v>347705.98589100002</v>
      </c>
      <c r="O151" s="22">
        <v>146866.00183699999</v>
      </c>
      <c r="P151" s="22"/>
      <c r="Q151" s="22">
        <v>0</v>
      </c>
      <c r="R151" s="22">
        <v>0</v>
      </c>
      <c r="S151" s="22">
        <v>0</v>
      </c>
      <c r="T151" s="22">
        <v>24666.154343999999</v>
      </c>
      <c r="U151" s="22">
        <v>0</v>
      </c>
      <c r="V151" s="22">
        <v>133.02661499999999</v>
      </c>
      <c r="W151" s="22">
        <v>0</v>
      </c>
      <c r="X151" s="22">
        <v>0</v>
      </c>
      <c r="Y151" s="22">
        <v>0</v>
      </c>
    </row>
    <row r="152" spans="1:25" x14ac:dyDescent="0.25">
      <c r="A152" s="22" t="s">
        <v>125</v>
      </c>
      <c r="B152" s="22" t="s">
        <v>305</v>
      </c>
      <c r="C152" s="22" t="s">
        <v>422</v>
      </c>
      <c r="D152" s="22" t="s">
        <v>423</v>
      </c>
      <c r="E152" s="22"/>
      <c r="F152" s="22">
        <v>29143677.37545</v>
      </c>
      <c r="G152" s="22">
        <v>373.71866399999999</v>
      </c>
      <c r="H152" s="22">
        <v>7285388.2591800001</v>
      </c>
      <c r="I152" s="22">
        <v>0</v>
      </c>
      <c r="J152" s="22">
        <v>0</v>
      </c>
      <c r="K152" s="22">
        <v>272680</v>
      </c>
      <c r="L152" s="22"/>
      <c r="M152" s="22"/>
      <c r="N152" s="22">
        <v>12154328.136723001</v>
      </c>
      <c r="O152" s="22">
        <v>2874923.3054900002</v>
      </c>
      <c r="P152" s="22"/>
      <c r="Q152" s="22">
        <v>1561598.2800400001</v>
      </c>
      <c r="R152" s="22">
        <v>156499.648739</v>
      </c>
      <c r="S152" s="22">
        <v>0</v>
      </c>
      <c r="T152" s="22">
        <v>670917.28211899998</v>
      </c>
      <c r="U152" s="22">
        <v>0</v>
      </c>
      <c r="V152" s="22">
        <v>2778.0890850000001</v>
      </c>
      <c r="W152" s="22">
        <v>0</v>
      </c>
      <c r="X152" s="22">
        <v>0</v>
      </c>
      <c r="Y152" s="22">
        <v>0</v>
      </c>
    </row>
    <row r="153" spans="1:25" x14ac:dyDescent="0.25">
      <c r="A153" s="22" t="s">
        <v>125</v>
      </c>
      <c r="B153" s="22" t="s">
        <v>305</v>
      </c>
      <c r="C153" s="22" t="s">
        <v>424</v>
      </c>
      <c r="D153" s="22" t="s">
        <v>425</v>
      </c>
      <c r="E153" s="22"/>
      <c r="F153" s="22">
        <v>7884423.7996410001</v>
      </c>
      <c r="G153" s="22">
        <v>3127.1840280000001</v>
      </c>
      <c r="H153" s="22">
        <v>2835001.6823570002</v>
      </c>
      <c r="I153" s="22">
        <v>0</v>
      </c>
      <c r="J153" s="22">
        <v>87528.193245999995</v>
      </c>
      <c r="K153" s="22">
        <v>285926</v>
      </c>
      <c r="L153" s="22"/>
      <c r="M153" s="22"/>
      <c r="N153" s="22">
        <v>3187601.1853200002</v>
      </c>
      <c r="O153" s="22">
        <v>1468289.80584</v>
      </c>
      <c r="P153" s="22"/>
      <c r="Q153" s="22">
        <v>0</v>
      </c>
      <c r="R153" s="22">
        <v>0</v>
      </c>
      <c r="S153" s="22">
        <v>0</v>
      </c>
      <c r="T153" s="22">
        <v>657909.26763100002</v>
      </c>
      <c r="U153" s="22">
        <v>0</v>
      </c>
      <c r="V153" s="22">
        <v>1230.11337</v>
      </c>
      <c r="W153" s="22">
        <v>0</v>
      </c>
      <c r="X153" s="22">
        <v>0</v>
      </c>
      <c r="Y153" s="22">
        <v>0</v>
      </c>
    </row>
    <row r="154" spans="1:25" x14ac:dyDescent="0.25">
      <c r="A154" s="22" t="s">
        <v>125</v>
      </c>
      <c r="B154" s="22" t="s">
        <v>305</v>
      </c>
      <c r="C154" s="22" t="s">
        <v>426</v>
      </c>
      <c r="D154" s="22" t="s">
        <v>427</v>
      </c>
      <c r="E154" s="22"/>
      <c r="F154" s="22">
        <v>654691.17220999999</v>
      </c>
      <c r="G154" s="22">
        <v>650</v>
      </c>
      <c r="H154" s="22">
        <v>647007.42718799994</v>
      </c>
      <c r="I154" s="22">
        <v>0</v>
      </c>
      <c r="J154" s="22">
        <v>0</v>
      </c>
      <c r="K154" s="22">
        <v>124308</v>
      </c>
      <c r="L154" s="22"/>
      <c r="M154" s="22"/>
      <c r="N154" s="22">
        <v>202083.49</v>
      </c>
      <c r="O154" s="22">
        <v>105478.41</v>
      </c>
      <c r="P154" s="22"/>
      <c r="Q154" s="22">
        <v>0</v>
      </c>
      <c r="R154" s="22">
        <v>0</v>
      </c>
      <c r="S154" s="22">
        <v>0</v>
      </c>
      <c r="T154" s="22">
        <v>30840.033650000001</v>
      </c>
      <c r="U154" s="22">
        <v>0</v>
      </c>
      <c r="V154" s="22">
        <v>283.50594000000001</v>
      </c>
      <c r="W154" s="22">
        <v>0</v>
      </c>
      <c r="X154" s="22">
        <v>0</v>
      </c>
      <c r="Y154" s="22">
        <v>0</v>
      </c>
    </row>
    <row r="155" spans="1:25" x14ac:dyDescent="0.25">
      <c r="A155" s="22" t="s">
        <v>125</v>
      </c>
      <c r="B155" s="22" t="s">
        <v>305</v>
      </c>
      <c r="C155" s="22" t="s">
        <v>428</v>
      </c>
      <c r="D155" s="22" t="s">
        <v>429</v>
      </c>
      <c r="E155" s="22"/>
      <c r="F155" s="22">
        <v>1019279.3274</v>
      </c>
      <c r="G155" s="22">
        <v>395.42039999999997</v>
      </c>
      <c r="H155" s="22">
        <v>293992.232648</v>
      </c>
      <c r="I155" s="22">
        <v>150392.529752</v>
      </c>
      <c r="J155" s="22">
        <v>1180.878616</v>
      </c>
      <c r="K155" s="22">
        <v>0</v>
      </c>
      <c r="L155" s="22"/>
      <c r="M155" s="22"/>
      <c r="N155" s="22">
        <v>136280.00133699999</v>
      </c>
      <c r="O155" s="22">
        <v>74831.083830000003</v>
      </c>
      <c r="P155" s="22"/>
      <c r="Q155" s="22">
        <v>44666.276393</v>
      </c>
      <c r="R155" s="22">
        <v>6759.8378949999997</v>
      </c>
      <c r="S155" s="22">
        <v>0</v>
      </c>
      <c r="T155" s="22">
        <v>65238.945655000003</v>
      </c>
      <c r="U155" s="22">
        <v>0</v>
      </c>
      <c r="V155" s="22">
        <v>195.946335</v>
      </c>
      <c r="W155" s="22">
        <v>0</v>
      </c>
      <c r="X155" s="22">
        <v>0</v>
      </c>
      <c r="Y155" s="22">
        <v>0</v>
      </c>
    </row>
    <row r="156" spans="1:25" x14ac:dyDescent="0.25">
      <c r="A156" s="22" t="s">
        <v>125</v>
      </c>
      <c r="B156" s="22" t="s">
        <v>305</v>
      </c>
      <c r="C156" s="22" t="s">
        <v>430</v>
      </c>
      <c r="D156" s="22" t="s">
        <v>431</v>
      </c>
      <c r="E156" s="22"/>
      <c r="F156" s="22">
        <v>5817934.3166399999</v>
      </c>
      <c r="G156" s="22">
        <v>611.650398</v>
      </c>
      <c r="H156" s="22">
        <v>5789055.2039599996</v>
      </c>
      <c r="I156" s="22">
        <v>0</v>
      </c>
      <c r="J156" s="22">
        <v>8031.8521920000003</v>
      </c>
      <c r="K156" s="22">
        <v>842337</v>
      </c>
      <c r="L156" s="22"/>
      <c r="M156" s="22"/>
      <c r="N156" s="22">
        <v>1357860.0020999999</v>
      </c>
      <c r="O156" s="22">
        <v>828166.95089400001</v>
      </c>
      <c r="P156" s="22"/>
      <c r="Q156" s="22">
        <v>304303.26850000001</v>
      </c>
      <c r="R156" s="22">
        <v>177840.916386</v>
      </c>
      <c r="S156" s="22">
        <v>0</v>
      </c>
      <c r="T156" s="22">
        <v>515211.54103399999</v>
      </c>
      <c r="U156" s="22">
        <v>0</v>
      </c>
      <c r="V156" s="22">
        <v>1409.91642</v>
      </c>
      <c r="W156" s="22">
        <v>0</v>
      </c>
      <c r="X156" s="22">
        <v>0</v>
      </c>
      <c r="Y156" s="22">
        <v>0</v>
      </c>
    </row>
    <row r="157" spans="1:25" x14ac:dyDescent="0.25">
      <c r="A157" s="22" t="s">
        <v>125</v>
      </c>
      <c r="B157" s="22" t="s">
        <v>305</v>
      </c>
      <c r="C157" s="22" t="s">
        <v>432</v>
      </c>
      <c r="D157" s="22" t="s">
        <v>433</v>
      </c>
      <c r="E157" s="22"/>
      <c r="F157" s="22">
        <v>3431525.7721250001</v>
      </c>
      <c r="G157" s="22">
        <v>1746.6723750000001</v>
      </c>
      <c r="H157" s="22">
        <v>468396.86959999998</v>
      </c>
      <c r="I157" s="22">
        <v>0</v>
      </c>
      <c r="J157" s="22">
        <v>2753.6511999999998</v>
      </c>
      <c r="K157" s="22">
        <v>292948</v>
      </c>
      <c r="L157" s="22"/>
      <c r="M157" s="22"/>
      <c r="N157" s="22">
        <v>977033.99980800005</v>
      </c>
      <c r="O157" s="22">
        <v>157386.00090000001</v>
      </c>
      <c r="P157" s="22"/>
      <c r="Q157" s="22">
        <v>39992.978448000002</v>
      </c>
      <c r="R157" s="22">
        <v>0</v>
      </c>
      <c r="S157" s="22"/>
      <c r="T157" s="22">
        <v>12800.000006</v>
      </c>
      <c r="U157" s="22">
        <v>0</v>
      </c>
      <c r="V157" s="22">
        <v>590.00021000000004</v>
      </c>
      <c r="W157" s="22">
        <v>0</v>
      </c>
      <c r="X157" s="22"/>
      <c r="Y157" s="22"/>
    </row>
    <row r="158" spans="1:25" x14ac:dyDescent="0.25">
      <c r="A158" s="22" t="s">
        <v>125</v>
      </c>
      <c r="B158" s="22" t="s">
        <v>305</v>
      </c>
      <c r="C158" s="22" t="s">
        <v>434</v>
      </c>
      <c r="D158" s="22" t="s">
        <v>435</v>
      </c>
      <c r="E158" s="22"/>
      <c r="F158" s="22">
        <v>1366654.8917400001</v>
      </c>
      <c r="G158" s="22">
        <v>478.50308999999999</v>
      </c>
      <c r="H158" s="22">
        <v>397267.91641300003</v>
      </c>
      <c r="I158" s="22">
        <v>0</v>
      </c>
      <c r="J158" s="22">
        <v>16413.246851</v>
      </c>
      <c r="K158" s="22">
        <v>0</v>
      </c>
      <c r="L158" s="22"/>
      <c r="M158" s="22"/>
      <c r="N158" s="22">
        <v>419474.99894100003</v>
      </c>
      <c r="O158" s="22">
        <v>119505.000036</v>
      </c>
      <c r="P158" s="22"/>
      <c r="Q158" s="22">
        <v>52670.642920999999</v>
      </c>
      <c r="R158" s="22">
        <v>31745.178012</v>
      </c>
      <c r="S158" s="22">
        <v>0</v>
      </c>
      <c r="T158" s="22">
        <v>33999.760399999999</v>
      </c>
      <c r="U158" s="22">
        <v>0</v>
      </c>
      <c r="V158" s="22">
        <v>196.99992599999999</v>
      </c>
      <c r="W158" s="22">
        <v>0</v>
      </c>
      <c r="X158" s="22">
        <v>0</v>
      </c>
      <c r="Y158" s="22">
        <v>0</v>
      </c>
    </row>
    <row r="159" spans="1:25" x14ac:dyDescent="0.25">
      <c r="A159" s="22" t="s">
        <v>125</v>
      </c>
      <c r="B159" s="22" t="s">
        <v>305</v>
      </c>
      <c r="C159" s="22" t="s">
        <v>436</v>
      </c>
      <c r="D159" s="22" t="s">
        <v>437</v>
      </c>
      <c r="E159" s="22"/>
      <c r="F159" s="22">
        <v>3613510.7821610002</v>
      </c>
      <c r="G159" s="22">
        <v>0</v>
      </c>
      <c r="H159" s="22">
        <v>1597826.6301750001</v>
      </c>
      <c r="I159" s="22">
        <v>0</v>
      </c>
      <c r="J159" s="22">
        <v>0</v>
      </c>
      <c r="K159" s="22">
        <v>0</v>
      </c>
      <c r="L159" s="22"/>
      <c r="M159" s="22"/>
      <c r="N159" s="22">
        <v>747520.15297000005</v>
      </c>
      <c r="O159" s="22">
        <v>423442.76806700003</v>
      </c>
      <c r="P159" s="22"/>
      <c r="Q159" s="22">
        <v>225739.11036399999</v>
      </c>
      <c r="R159" s="22">
        <v>46242.77001</v>
      </c>
      <c r="S159" s="22"/>
      <c r="T159" s="22">
        <v>172554.95732799999</v>
      </c>
      <c r="U159" s="22">
        <v>0</v>
      </c>
      <c r="V159" s="22">
        <v>604.84495500000003</v>
      </c>
      <c r="W159" s="22">
        <v>0</v>
      </c>
      <c r="X159" s="22"/>
      <c r="Y159" s="22"/>
    </row>
    <row r="160" spans="1:25" x14ac:dyDescent="0.25">
      <c r="A160" s="22" t="s">
        <v>125</v>
      </c>
      <c r="B160" s="22" t="s">
        <v>305</v>
      </c>
      <c r="C160" s="22" t="s">
        <v>438</v>
      </c>
      <c r="D160" s="22" t="s">
        <v>439</v>
      </c>
      <c r="E160" s="22"/>
      <c r="F160" s="22">
        <v>6242247.4892189996</v>
      </c>
      <c r="G160" s="22">
        <v>1621.85196</v>
      </c>
      <c r="H160" s="22">
        <v>2230820.8849800001</v>
      </c>
      <c r="I160" s="22">
        <v>0</v>
      </c>
      <c r="J160" s="22">
        <v>0</v>
      </c>
      <c r="K160" s="22">
        <v>31077</v>
      </c>
      <c r="L160" s="22"/>
      <c r="M160" s="22"/>
      <c r="N160" s="22">
        <v>1632702.0689280001</v>
      </c>
      <c r="O160" s="22">
        <v>661137.11008500005</v>
      </c>
      <c r="P160" s="22"/>
      <c r="Q160" s="22">
        <v>145161.290736</v>
      </c>
      <c r="R160" s="22">
        <v>66606.450354000001</v>
      </c>
      <c r="S160" s="22">
        <v>0</v>
      </c>
      <c r="T160" s="22">
        <v>84229.072146000006</v>
      </c>
      <c r="U160" s="22">
        <v>0</v>
      </c>
      <c r="V160" s="22">
        <v>923.46133499999996</v>
      </c>
      <c r="W160" s="22">
        <v>0</v>
      </c>
      <c r="X160" s="22">
        <v>0</v>
      </c>
      <c r="Y160" s="22">
        <v>0</v>
      </c>
    </row>
    <row r="161" spans="1:25" x14ac:dyDescent="0.25">
      <c r="A161" s="22" t="s">
        <v>125</v>
      </c>
      <c r="B161" s="22" t="s">
        <v>305</v>
      </c>
      <c r="C161" s="22" t="s">
        <v>440</v>
      </c>
      <c r="D161" s="22" t="s">
        <v>441</v>
      </c>
      <c r="E161" s="22"/>
      <c r="F161" s="22">
        <v>1597450.5126779999</v>
      </c>
      <c r="G161" s="22">
        <v>0</v>
      </c>
      <c r="H161" s="22">
        <v>1261428.553453</v>
      </c>
      <c r="I161" s="22">
        <v>0</v>
      </c>
      <c r="J161" s="22">
        <v>0</v>
      </c>
      <c r="K161" s="22">
        <v>16114</v>
      </c>
      <c r="L161" s="22"/>
      <c r="M161" s="22"/>
      <c r="N161" s="22">
        <v>364150.72390099999</v>
      </c>
      <c r="O161" s="22">
        <v>246407.31973700001</v>
      </c>
      <c r="P161" s="22"/>
      <c r="Q161" s="22">
        <v>0</v>
      </c>
      <c r="R161" s="22">
        <v>0</v>
      </c>
      <c r="S161" s="22">
        <v>0</v>
      </c>
      <c r="T161" s="22">
        <v>40138.659527000003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</row>
    <row r="162" spans="1:25" x14ac:dyDescent="0.25">
      <c r="A162" s="22" t="s">
        <v>125</v>
      </c>
      <c r="B162" s="22" t="s">
        <v>305</v>
      </c>
      <c r="C162" s="22" t="s">
        <v>442</v>
      </c>
      <c r="D162" s="22" t="s">
        <v>443</v>
      </c>
      <c r="E162" s="22"/>
      <c r="F162" s="22">
        <v>245218.932</v>
      </c>
      <c r="G162" s="22">
        <v>0</v>
      </c>
      <c r="H162" s="22">
        <v>194468.652</v>
      </c>
      <c r="I162" s="22">
        <v>0</v>
      </c>
      <c r="J162" s="22">
        <v>0</v>
      </c>
      <c r="K162" s="22">
        <v>0</v>
      </c>
      <c r="L162" s="22"/>
      <c r="M162" s="22"/>
      <c r="N162" s="22">
        <v>46403.487200000003</v>
      </c>
      <c r="O162" s="22">
        <v>51670.69973</v>
      </c>
      <c r="P162" s="22"/>
      <c r="Q162" s="22">
        <v>0</v>
      </c>
      <c r="R162" s="22">
        <v>0</v>
      </c>
      <c r="S162" s="22">
        <v>0</v>
      </c>
      <c r="T162" s="22">
        <v>0</v>
      </c>
      <c r="U162" s="22">
        <v>6012.0547200000001</v>
      </c>
      <c r="V162" s="22">
        <v>168.31815</v>
      </c>
      <c r="W162" s="22">
        <v>0</v>
      </c>
      <c r="X162" s="22">
        <v>0</v>
      </c>
      <c r="Y162" s="22">
        <v>0</v>
      </c>
    </row>
    <row r="163" spans="1:25" x14ac:dyDescent="0.25">
      <c r="A163" s="22" t="s">
        <v>125</v>
      </c>
      <c r="B163" s="22" t="s">
        <v>305</v>
      </c>
      <c r="C163" s="22" t="s">
        <v>444</v>
      </c>
      <c r="D163" s="22" t="s">
        <v>445</v>
      </c>
      <c r="E163" s="22"/>
      <c r="F163" s="22">
        <v>3348785.2609979999</v>
      </c>
      <c r="G163" s="22">
        <v>0</v>
      </c>
      <c r="H163" s="22">
        <v>65098.896374999997</v>
      </c>
      <c r="I163" s="22">
        <v>300863.62698900001</v>
      </c>
      <c r="J163" s="22">
        <v>875.76317300000005</v>
      </c>
      <c r="K163" s="22">
        <v>0</v>
      </c>
      <c r="L163" s="22"/>
      <c r="M163" s="22"/>
      <c r="N163" s="22">
        <v>982979.05237000005</v>
      </c>
      <c r="O163" s="22">
        <v>107100.013528</v>
      </c>
      <c r="P163" s="22"/>
      <c r="Q163" s="22">
        <v>9916.2550699999993</v>
      </c>
      <c r="R163" s="22">
        <v>895.67864799999995</v>
      </c>
      <c r="S163" s="22">
        <v>0</v>
      </c>
      <c r="T163" s="22">
        <v>115310.00681200001</v>
      </c>
      <c r="U163" s="22">
        <v>0</v>
      </c>
      <c r="V163" s="22">
        <v>403.35543000000001</v>
      </c>
      <c r="W163" s="22">
        <v>0</v>
      </c>
      <c r="X163" s="22">
        <v>0</v>
      </c>
      <c r="Y163" s="22">
        <v>0</v>
      </c>
    </row>
    <row r="164" spans="1:25" x14ac:dyDescent="0.25">
      <c r="A164" s="22" t="s">
        <v>125</v>
      </c>
      <c r="B164" s="22" t="s">
        <v>305</v>
      </c>
      <c r="C164" s="22" t="s">
        <v>446</v>
      </c>
      <c r="D164" s="22" t="s">
        <v>447</v>
      </c>
      <c r="E164" s="22"/>
      <c r="F164" s="22">
        <v>3175744.9210950001</v>
      </c>
      <c r="G164" s="22">
        <v>235620.54840100001</v>
      </c>
      <c r="H164" s="22">
        <v>2883733.222391</v>
      </c>
      <c r="I164" s="22">
        <v>0</v>
      </c>
      <c r="J164" s="22">
        <v>123311.243724</v>
      </c>
      <c r="K164" s="22">
        <v>0</v>
      </c>
      <c r="L164" s="22"/>
      <c r="M164" s="22"/>
      <c r="N164" s="22">
        <v>1562609.5612019999</v>
      </c>
      <c r="O164" s="22">
        <v>778969.23174700001</v>
      </c>
      <c r="P164" s="22"/>
      <c r="Q164" s="22">
        <v>0</v>
      </c>
      <c r="R164" s="22">
        <v>0</v>
      </c>
      <c r="S164" s="22">
        <v>0</v>
      </c>
      <c r="T164" s="22">
        <v>101153.458638</v>
      </c>
      <c r="U164" s="22">
        <v>0</v>
      </c>
      <c r="V164" s="22">
        <v>962.93686500000001</v>
      </c>
      <c r="W164" s="22">
        <v>0</v>
      </c>
      <c r="X164" s="22">
        <v>0</v>
      </c>
      <c r="Y164" s="22">
        <v>0</v>
      </c>
    </row>
    <row r="165" spans="1:25" x14ac:dyDescent="0.25">
      <c r="A165" s="22" t="s">
        <v>125</v>
      </c>
      <c r="B165" s="22" t="s">
        <v>305</v>
      </c>
      <c r="C165" s="22" t="s">
        <v>448</v>
      </c>
      <c r="D165" s="22" t="s">
        <v>449</v>
      </c>
      <c r="E165" s="22"/>
      <c r="F165" s="22">
        <v>2011618.5022799999</v>
      </c>
      <c r="G165" s="22">
        <v>11320.520689999999</v>
      </c>
      <c r="H165" s="22">
        <v>917184.40252799995</v>
      </c>
      <c r="I165" s="22">
        <v>0</v>
      </c>
      <c r="J165" s="22">
        <v>219698.696375</v>
      </c>
      <c r="K165" s="22">
        <v>263561</v>
      </c>
      <c r="L165" s="22"/>
      <c r="M165" s="22"/>
      <c r="N165" s="22">
        <v>534786.316506</v>
      </c>
      <c r="O165" s="22">
        <v>338656.877653</v>
      </c>
      <c r="P165" s="22"/>
      <c r="Q165" s="22">
        <v>0</v>
      </c>
      <c r="R165" s="22">
        <v>0</v>
      </c>
      <c r="S165" s="22">
        <v>0</v>
      </c>
      <c r="T165" s="22">
        <v>28195.9552</v>
      </c>
      <c r="U165" s="22">
        <v>0</v>
      </c>
      <c r="V165" s="22">
        <v>3044.3756400000002</v>
      </c>
      <c r="W165" s="22">
        <v>0</v>
      </c>
      <c r="X165" s="22">
        <v>0</v>
      </c>
      <c r="Y165" s="22">
        <v>0</v>
      </c>
    </row>
    <row r="166" spans="1:25" x14ac:dyDescent="0.25">
      <c r="A166" s="22" t="s">
        <v>125</v>
      </c>
      <c r="B166" s="22" t="s">
        <v>305</v>
      </c>
      <c r="C166" s="22" t="s">
        <v>450</v>
      </c>
      <c r="D166" s="22" t="s">
        <v>451</v>
      </c>
      <c r="E166" s="22"/>
      <c r="F166" s="22">
        <v>1909869.4075</v>
      </c>
      <c r="G166" s="22">
        <v>734.89112499999999</v>
      </c>
      <c r="H166" s="22">
        <v>925581.162946</v>
      </c>
      <c r="I166" s="22">
        <v>0</v>
      </c>
      <c r="J166" s="22">
        <v>15112.075521999999</v>
      </c>
      <c r="K166" s="22">
        <v>66334</v>
      </c>
      <c r="L166" s="22"/>
      <c r="M166" s="22"/>
      <c r="N166" s="22">
        <v>613977.44373099995</v>
      </c>
      <c r="O166" s="22">
        <v>309419.95932999998</v>
      </c>
      <c r="P166" s="22"/>
      <c r="Q166" s="22">
        <v>0</v>
      </c>
      <c r="R166" s="22">
        <v>0</v>
      </c>
      <c r="S166" s="22">
        <v>0</v>
      </c>
      <c r="T166" s="22">
        <v>0</v>
      </c>
      <c r="U166" s="22">
        <v>30599.877435999999</v>
      </c>
      <c r="V166" s="22">
        <v>583.19239500000003</v>
      </c>
      <c r="W166" s="22">
        <v>0</v>
      </c>
      <c r="X166" s="22">
        <v>0</v>
      </c>
      <c r="Y166" s="22">
        <v>0</v>
      </c>
    </row>
    <row r="167" spans="1:25" x14ac:dyDescent="0.25">
      <c r="A167" s="22" t="s">
        <v>125</v>
      </c>
      <c r="B167" s="22" t="s">
        <v>305</v>
      </c>
      <c r="C167" s="22" t="s">
        <v>452</v>
      </c>
      <c r="D167" s="22" t="s">
        <v>453</v>
      </c>
      <c r="E167" s="22"/>
      <c r="F167" s="22">
        <v>6312396.3392970003</v>
      </c>
      <c r="G167" s="22">
        <v>0</v>
      </c>
      <c r="H167" s="22">
        <v>1191314.943803</v>
      </c>
      <c r="I167" s="22">
        <v>2117523.545717</v>
      </c>
      <c r="J167" s="22">
        <v>3324.1069630000002</v>
      </c>
      <c r="K167" s="22">
        <v>226294</v>
      </c>
      <c r="L167" s="22"/>
      <c r="M167" s="22"/>
      <c r="N167" s="22">
        <v>1806148.2105149999</v>
      </c>
      <c r="O167" s="22">
        <v>1066308.0238979999</v>
      </c>
      <c r="P167" s="22"/>
      <c r="Q167" s="22">
        <v>0</v>
      </c>
      <c r="R167" s="22">
        <v>0</v>
      </c>
      <c r="S167" s="22">
        <v>0</v>
      </c>
      <c r="T167" s="22">
        <v>0</v>
      </c>
      <c r="U167" s="22">
        <v>155714.28193900001</v>
      </c>
      <c r="V167" s="22">
        <v>1003.06647</v>
      </c>
      <c r="W167" s="22">
        <v>0</v>
      </c>
      <c r="X167" s="22">
        <v>0</v>
      </c>
      <c r="Y167" s="22">
        <v>0</v>
      </c>
    </row>
    <row r="168" spans="1:25" x14ac:dyDescent="0.25">
      <c r="A168" s="22" t="s">
        <v>125</v>
      </c>
      <c r="B168" s="22" t="s">
        <v>305</v>
      </c>
      <c r="C168" s="22" t="s">
        <v>454</v>
      </c>
      <c r="D168" s="22" t="s">
        <v>455</v>
      </c>
      <c r="E168" s="22"/>
      <c r="F168" s="22">
        <v>613968.49000999995</v>
      </c>
      <c r="G168" s="22">
        <v>0</v>
      </c>
      <c r="H168" s="22">
        <v>213933.34104999999</v>
      </c>
      <c r="I168" s="22">
        <v>0</v>
      </c>
      <c r="J168" s="22">
        <v>0</v>
      </c>
      <c r="K168" s="22">
        <v>77448</v>
      </c>
      <c r="L168" s="22"/>
      <c r="M168" s="22"/>
      <c r="N168" s="22">
        <v>183203.881731</v>
      </c>
      <c r="O168" s="22">
        <v>69687.294238000002</v>
      </c>
      <c r="P168" s="22"/>
      <c r="Q168" s="22">
        <v>0</v>
      </c>
      <c r="R168" s="22">
        <v>0</v>
      </c>
      <c r="S168" s="22">
        <v>0</v>
      </c>
      <c r="T168" s="22">
        <v>15679.999592</v>
      </c>
      <c r="U168" s="22">
        <v>0</v>
      </c>
      <c r="V168" s="22">
        <v>141.294735</v>
      </c>
      <c r="W168" s="22">
        <v>0</v>
      </c>
      <c r="X168" s="22">
        <v>0</v>
      </c>
      <c r="Y168" s="22">
        <v>0</v>
      </c>
    </row>
    <row r="169" spans="1:25" x14ac:dyDescent="0.25">
      <c r="A169" s="22" t="s">
        <v>125</v>
      </c>
      <c r="B169" s="22" t="s">
        <v>305</v>
      </c>
      <c r="C169" s="22" t="s">
        <v>456</v>
      </c>
      <c r="D169" s="22" t="s">
        <v>457</v>
      </c>
      <c r="E169" s="22"/>
      <c r="F169" s="22">
        <v>2159128.1186190001</v>
      </c>
      <c r="G169" s="22">
        <v>996.77984400000003</v>
      </c>
      <c r="H169" s="22">
        <v>879945.32387600001</v>
      </c>
      <c r="I169" s="22">
        <v>38757.440875</v>
      </c>
      <c r="J169" s="22">
        <v>10360.624400000001</v>
      </c>
      <c r="K169" s="22">
        <v>15079</v>
      </c>
      <c r="L169" s="22"/>
      <c r="M169" s="22"/>
      <c r="N169" s="22">
        <v>652173.279583</v>
      </c>
      <c r="O169" s="22">
        <v>213226.46959600001</v>
      </c>
      <c r="P169" s="22"/>
      <c r="Q169" s="22">
        <v>0</v>
      </c>
      <c r="R169" s="22">
        <v>0</v>
      </c>
      <c r="S169" s="22">
        <v>0</v>
      </c>
      <c r="T169" s="22">
        <v>30144.448403999999</v>
      </c>
      <c r="U169" s="22">
        <v>0</v>
      </c>
      <c r="V169" s="22">
        <v>656.38606500000003</v>
      </c>
      <c r="W169" s="22">
        <v>0</v>
      </c>
      <c r="X169" s="22">
        <v>0</v>
      </c>
      <c r="Y169" s="22">
        <v>0</v>
      </c>
    </row>
    <row r="170" spans="1:25" x14ac:dyDescent="0.25">
      <c r="A170" s="22" t="s">
        <v>125</v>
      </c>
      <c r="B170" s="22" t="s">
        <v>305</v>
      </c>
      <c r="C170" s="22" t="s">
        <v>458</v>
      </c>
      <c r="D170" s="22" t="s">
        <v>459</v>
      </c>
      <c r="E170" s="22"/>
      <c r="F170" s="22">
        <v>6039791.1238240004</v>
      </c>
      <c r="G170" s="22">
        <v>116.01025199999999</v>
      </c>
      <c r="H170" s="22">
        <v>3828531.2042</v>
      </c>
      <c r="I170" s="22">
        <v>0</v>
      </c>
      <c r="J170" s="22">
        <v>0</v>
      </c>
      <c r="K170" s="22">
        <v>0</v>
      </c>
      <c r="L170" s="22"/>
      <c r="M170" s="22"/>
      <c r="N170" s="22">
        <v>1485438.862744</v>
      </c>
      <c r="O170" s="22">
        <v>897351.48319499998</v>
      </c>
      <c r="P170" s="22"/>
      <c r="Q170" s="22">
        <v>144342.21704799999</v>
      </c>
      <c r="R170" s="22">
        <v>52384.764789000001</v>
      </c>
      <c r="S170" s="22">
        <v>0</v>
      </c>
      <c r="T170" s="22">
        <v>278789.246216</v>
      </c>
      <c r="U170" s="22">
        <v>0</v>
      </c>
      <c r="V170" s="22">
        <v>1003.04572</v>
      </c>
      <c r="W170" s="22">
        <v>0</v>
      </c>
      <c r="X170" s="22">
        <v>0</v>
      </c>
      <c r="Y170" s="22">
        <v>0</v>
      </c>
    </row>
    <row r="171" spans="1:25" x14ac:dyDescent="0.25">
      <c r="A171" s="22" t="s">
        <v>125</v>
      </c>
      <c r="B171" s="22" t="s">
        <v>305</v>
      </c>
      <c r="C171" s="22" t="s">
        <v>460</v>
      </c>
      <c r="D171" s="22" t="s">
        <v>461</v>
      </c>
      <c r="E171" s="22"/>
      <c r="F171" s="22">
        <v>714768.63766300003</v>
      </c>
      <c r="G171" s="22">
        <v>2342.7827940000002</v>
      </c>
      <c r="H171" s="22">
        <v>378069.97007600003</v>
      </c>
      <c r="I171" s="22">
        <v>0</v>
      </c>
      <c r="J171" s="22">
        <v>591.97923500000002</v>
      </c>
      <c r="K171" s="22">
        <v>0</v>
      </c>
      <c r="L171" s="22"/>
      <c r="M171" s="22"/>
      <c r="N171" s="22">
        <v>194903.21563699999</v>
      </c>
      <c r="O171" s="22">
        <v>74667.166182999994</v>
      </c>
      <c r="P171" s="22"/>
      <c r="Q171" s="22">
        <v>2189.7889300000002</v>
      </c>
      <c r="R171" s="22">
        <v>24.219439000000001</v>
      </c>
      <c r="S171" s="22">
        <v>0</v>
      </c>
      <c r="T171" s="22">
        <v>70136.650240000003</v>
      </c>
      <c r="U171" s="22">
        <v>0</v>
      </c>
      <c r="V171" s="22">
        <v>244.273224</v>
      </c>
      <c r="W171" s="22">
        <v>0</v>
      </c>
      <c r="X171" s="22">
        <v>0</v>
      </c>
      <c r="Y171" s="22">
        <v>0</v>
      </c>
    </row>
    <row r="172" spans="1:25" x14ac:dyDescent="0.25">
      <c r="A172" s="22" t="s">
        <v>125</v>
      </c>
      <c r="B172" s="22" t="s">
        <v>305</v>
      </c>
      <c r="C172" s="22" t="s">
        <v>462</v>
      </c>
      <c r="D172" s="22" t="s">
        <v>463</v>
      </c>
      <c r="E172" s="22"/>
      <c r="F172" s="22">
        <v>705259.69523099996</v>
      </c>
      <c r="G172" s="22">
        <v>587.92499999999995</v>
      </c>
      <c r="H172" s="22">
        <v>304409.658</v>
      </c>
      <c r="I172" s="22">
        <v>0</v>
      </c>
      <c r="J172" s="22">
        <v>210.65100000000001</v>
      </c>
      <c r="K172" s="22">
        <v>91644</v>
      </c>
      <c r="L172" s="22"/>
      <c r="M172" s="22"/>
      <c r="N172" s="22">
        <v>122358.359356</v>
      </c>
      <c r="O172" s="22">
        <v>49863.018996999999</v>
      </c>
      <c r="P172" s="22"/>
      <c r="Q172" s="22">
        <v>52195.708401000004</v>
      </c>
      <c r="R172" s="22">
        <v>27337.959754</v>
      </c>
      <c r="S172" s="22">
        <v>0</v>
      </c>
      <c r="T172" s="22">
        <v>8135.9667609999997</v>
      </c>
      <c r="U172" s="22">
        <v>0</v>
      </c>
      <c r="V172" s="22">
        <v>5.3243999999999998</v>
      </c>
      <c r="W172" s="22">
        <v>0</v>
      </c>
      <c r="X172" s="22">
        <v>0</v>
      </c>
      <c r="Y172" s="22">
        <v>0</v>
      </c>
    </row>
    <row r="173" spans="1:25" x14ac:dyDescent="0.25">
      <c r="A173" s="22" t="s">
        <v>125</v>
      </c>
      <c r="B173" s="22" t="s">
        <v>305</v>
      </c>
      <c r="C173" s="22" t="s">
        <v>464</v>
      </c>
      <c r="D173" s="22" t="s">
        <v>465</v>
      </c>
      <c r="E173" s="22"/>
      <c r="F173" s="22">
        <v>4855567.7899679998</v>
      </c>
      <c r="G173" s="22">
        <v>885.81830400000001</v>
      </c>
      <c r="H173" s="22">
        <v>3295788.9389109998</v>
      </c>
      <c r="I173" s="22">
        <v>0</v>
      </c>
      <c r="J173" s="22">
        <v>11268.027266999999</v>
      </c>
      <c r="K173" s="22">
        <v>303431</v>
      </c>
      <c r="L173" s="22"/>
      <c r="M173" s="22"/>
      <c r="N173" s="22">
        <v>1260442.0253039999</v>
      </c>
      <c r="O173" s="22">
        <v>627694.61959400005</v>
      </c>
      <c r="P173" s="22"/>
      <c r="Q173" s="22">
        <v>0</v>
      </c>
      <c r="R173" s="22">
        <v>0</v>
      </c>
      <c r="S173" s="22">
        <v>0</v>
      </c>
      <c r="T173" s="22">
        <v>337785.18549599999</v>
      </c>
      <c r="U173" s="22">
        <v>0</v>
      </c>
      <c r="V173" s="22">
        <v>841.12514999999996</v>
      </c>
      <c r="W173" s="22">
        <v>0</v>
      </c>
      <c r="X173" s="22">
        <v>0</v>
      </c>
      <c r="Y173" s="22">
        <v>0</v>
      </c>
    </row>
    <row r="174" spans="1:25" x14ac:dyDescent="0.25">
      <c r="A174" s="22" t="s">
        <v>125</v>
      </c>
      <c r="B174" s="22" t="s">
        <v>305</v>
      </c>
      <c r="C174" s="22" t="s">
        <v>466</v>
      </c>
      <c r="D174" s="22" t="s">
        <v>467</v>
      </c>
      <c r="E174" s="22"/>
      <c r="F174" s="22">
        <v>454933.95948000002</v>
      </c>
      <c r="G174" s="22">
        <v>217.028448</v>
      </c>
      <c r="H174" s="22">
        <v>74998.152000000002</v>
      </c>
      <c r="I174" s="22">
        <v>0</v>
      </c>
      <c r="J174" s="22">
        <v>5589.3213999999998</v>
      </c>
      <c r="K174" s="22">
        <v>0</v>
      </c>
      <c r="L174" s="22"/>
      <c r="M174" s="22"/>
      <c r="N174" s="22">
        <v>133224.90307999999</v>
      </c>
      <c r="O174" s="22">
        <v>44153.866181999998</v>
      </c>
      <c r="P174" s="22"/>
      <c r="Q174" s="22">
        <v>0</v>
      </c>
      <c r="R174" s="22">
        <v>0</v>
      </c>
      <c r="S174" s="22">
        <v>0</v>
      </c>
      <c r="T174" s="22">
        <v>26066.356182</v>
      </c>
      <c r="U174" s="22">
        <v>0</v>
      </c>
      <c r="V174" s="22">
        <v>102.137862</v>
      </c>
      <c r="W174" s="22">
        <v>0</v>
      </c>
      <c r="X174" s="22">
        <v>0</v>
      </c>
      <c r="Y174" s="22">
        <v>0</v>
      </c>
    </row>
    <row r="175" spans="1:25" x14ac:dyDescent="0.25">
      <c r="A175" s="22" t="s">
        <v>125</v>
      </c>
      <c r="B175" s="22" t="s">
        <v>305</v>
      </c>
      <c r="C175" s="22" t="s">
        <v>468</v>
      </c>
      <c r="D175" s="22" t="s">
        <v>469</v>
      </c>
      <c r="E175" s="22"/>
      <c r="F175" s="22">
        <v>4212485.4532080004</v>
      </c>
      <c r="G175" s="22">
        <v>0</v>
      </c>
      <c r="H175" s="22">
        <v>2469901.3294950002</v>
      </c>
      <c r="I175" s="22">
        <v>0</v>
      </c>
      <c r="J175" s="22">
        <v>0</v>
      </c>
      <c r="K175" s="22">
        <v>0</v>
      </c>
      <c r="L175" s="22"/>
      <c r="M175" s="22"/>
      <c r="N175" s="22">
        <v>1336746.999054</v>
      </c>
      <c r="O175" s="22">
        <v>822458.00141999999</v>
      </c>
      <c r="P175" s="22"/>
      <c r="Q175" s="22">
        <v>111036.999196</v>
      </c>
      <c r="R175" s="22">
        <v>62135.997949999997</v>
      </c>
      <c r="S175" s="22">
        <v>0</v>
      </c>
      <c r="T175" s="22">
        <v>371967.999893</v>
      </c>
      <c r="U175" s="22">
        <v>0</v>
      </c>
      <c r="V175" s="22">
        <v>929.57000100000005</v>
      </c>
      <c r="W175" s="22">
        <v>0</v>
      </c>
      <c r="X175" s="22">
        <v>0</v>
      </c>
      <c r="Y175" s="22">
        <v>0</v>
      </c>
    </row>
    <row r="176" spans="1:25" x14ac:dyDescent="0.25">
      <c r="A176" s="22" t="s">
        <v>125</v>
      </c>
      <c r="B176" s="22" t="s">
        <v>305</v>
      </c>
      <c r="C176" s="22" t="s">
        <v>470</v>
      </c>
      <c r="D176" s="22" t="s">
        <v>471</v>
      </c>
      <c r="E176" s="22"/>
      <c r="F176" s="22">
        <v>16608738.416616</v>
      </c>
      <c r="G176" s="22">
        <v>6314.1787759999997</v>
      </c>
      <c r="H176" s="22">
        <v>4831984.0231170002</v>
      </c>
      <c r="I176" s="22">
        <v>0</v>
      </c>
      <c r="J176" s="22">
        <v>6637.2906030000004</v>
      </c>
      <c r="K176" s="22">
        <v>540021</v>
      </c>
      <c r="L176" s="22"/>
      <c r="M176" s="22"/>
      <c r="N176" s="22">
        <v>5621882.7144640004</v>
      </c>
      <c r="O176" s="22">
        <v>1589129.2983299999</v>
      </c>
      <c r="P176" s="22"/>
      <c r="Q176" s="22">
        <v>755317.85970999999</v>
      </c>
      <c r="R176" s="22">
        <v>357847.07268799999</v>
      </c>
      <c r="S176" s="22">
        <v>0</v>
      </c>
      <c r="T176" s="22">
        <v>0</v>
      </c>
      <c r="U176" s="22">
        <v>292543.25760999997</v>
      </c>
      <c r="V176" s="22">
        <v>2509.6987800000002</v>
      </c>
      <c r="W176" s="22">
        <v>0</v>
      </c>
      <c r="X176" s="22">
        <v>0</v>
      </c>
      <c r="Y176" s="22">
        <v>0</v>
      </c>
    </row>
    <row r="177" spans="1:25" x14ac:dyDescent="0.25">
      <c r="A177" s="22" t="s">
        <v>125</v>
      </c>
      <c r="B177" s="22" t="s">
        <v>305</v>
      </c>
      <c r="C177" s="22" t="s">
        <v>472</v>
      </c>
      <c r="D177" s="22" t="s">
        <v>473</v>
      </c>
      <c r="E177" s="22"/>
      <c r="F177" s="22">
        <v>12678291.16512</v>
      </c>
      <c r="G177" s="22">
        <v>0</v>
      </c>
      <c r="H177" s="22">
        <v>3250694.1493500001</v>
      </c>
      <c r="I177" s="22">
        <v>0</v>
      </c>
      <c r="J177" s="22">
        <v>0</v>
      </c>
      <c r="K177" s="22">
        <v>83915</v>
      </c>
      <c r="L177" s="22"/>
      <c r="M177" s="22"/>
      <c r="N177" s="22">
        <v>4188643.1378000001</v>
      </c>
      <c r="O177" s="22">
        <v>1103946.897075</v>
      </c>
      <c r="P177" s="22"/>
      <c r="Q177" s="22">
        <v>359993.61420000001</v>
      </c>
      <c r="R177" s="22">
        <v>37017.680865000002</v>
      </c>
      <c r="S177" s="22">
        <v>0</v>
      </c>
      <c r="T177" s="22">
        <v>243408.18744000001</v>
      </c>
      <c r="U177" s="22">
        <v>0</v>
      </c>
      <c r="V177" s="22">
        <v>4796.12619</v>
      </c>
      <c r="W177" s="22">
        <v>0</v>
      </c>
      <c r="X177" s="22">
        <v>0</v>
      </c>
      <c r="Y177" s="22">
        <v>0</v>
      </c>
    </row>
    <row r="178" spans="1:25" x14ac:dyDescent="0.25">
      <c r="A178" s="22" t="s">
        <v>125</v>
      </c>
      <c r="B178" s="22" t="s">
        <v>305</v>
      </c>
      <c r="C178" s="22" t="s">
        <v>474</v>
      </c>
      <c r="D178" s="22" t="s">
        <v>475</v>
      </c>
      <c r="E178" s="22"/>
      <c r="F178" s="22">
        <v>2612273.0281799999</v>
      </c>
      <c r="G178" s="22">
        <v>1178.5465999999999</v>
      </c>
      <c r="H178" s="22">
        <v>1096258.740428</v>
      </c>
      <c r="I178" s="22">
        <v>0</v>
      </c>
      <c r="J178" s="22">
        <v>918.95629199999996</v>
      </c>
      <c r="K178" s="22">
        <v>0</v>
      </c>
      <c r="L178" s="22"/>
      <c r="M178" s="22"/>
      <c r="N178" s="22">
        <v>837865.83369999996</v>
      </c>
      <c r="O178" s="22">
        <v>370405.44147800002</v>
      </c>
      <c r="P178" s="22"/>
      <c r="Q178" s="22">
        <v>0</v>
      </c>
      <c r="R178" s="22">
        <v>0</v>
      </c>
      <c r="S178" s="22">
        <v>0</v>
      </c>
      <c r="T178" s="22">
        <v>167775.66978</v>
      </c>
      <c r="U178" s="22">
        <v>0</v>
      </c>
      <c r="V178" s="22">
        <v>1053.6306750000001</v>
      </c>
      <c r="W178" s="22">
        <v>0</v>
      </c>
      <c r="X178" s="22">
        <v>0</v>
      </c>
      <c r="Y178" s="22">
        <v>0</v>
      </c>
    </row>
    <row r="179" spans="1:25" x14ac:dyDescent="0.25">
      <c r="A179" s="22" t="s">
        <v>125</v>
      </c>
      <c r="B179" s="22" t="s">
        <v>305</v>
      </c>
      <c r="C179" s="22" t="s">
        <v>476</v>
      </c>
      <c r="D179" s="22" t="s">
        <v>477</v>
      </c>
      <c r="E179" s="22"/>
      <c r="F179" s="22">
        <v>927719.47970000003</v>
      </c>
      <c r="G179" s="22">
        <v>0</v>
      </c>
      <c r="H179" s="22">
        <v>854392.77</v>
      </c>
      <c r="I179" s="22">
        <v>0</v>
      </c>
      <c r="J179" s="22">
        <v>29406.3</v>
      </c>
      <c r="K179" s="22">
        <v>34311</v>
      </c>
      <c r="L179" s="22"/>
      <c r="M179" s="22"/>
      <c r="N179" s="22">
        <v>122536.33762000001</v>
      </c>
      <c r="O179" s="22">
        <v>111044.70337800001</v>
      </c>
      <c r="P179" s="22"/>
      <c r="Q179" s="22">
        <v>0</v>
      </c>
      <c r="R179" s="22">
        <v>0</v>
      </c>
      <c r="S179" s="22">
        <v>0</v>
      </c>
      <c r="T179" s="22">
        <v>17331.597308</v>
      </c>
      <c r="U179" s="22">
        <v>0</v>
      </c>
      <c r="V179" s="22">
        <v>753.69406500000002</v>
      </c>
      <c r="W179" s="22">
        <v>0</v>
      </c>
      <c r="X179" s="22">
        <v>0</v>
      </c>
      <c r="Y179" s="22">
        <v>0</v>
      </c>
    </row>
    <row r="180" spans="1:25" x14ac:dyDescent="0.25">
      <c r="A180" s="22" t="s">
        <v>125</v>
      </c>
      <c r="B180" s="22" t="s">
        <v>305</v>
      </c>
      <c r="C180" s="22" t="s">
        <v>478</v>
      </c>
      <c r="D180" s="22" t="s">
        <v>479</v>
      </c>
      <c r="E180" s="22"/>
      <c r="F180" s="22">
        <v>17638133.277290002</v>
      </c>
      <c r="G180" s="22">
        <v>10637.903688</v>
      </c>
      <c r="H180" s="22">
        <v>4324661.3810660001</v>
      </c>
      <c r="I180" s="22">
        <v>0</v>
      </c>
      <c r="J180" s="22">
        <v>27770.991092</v>
      </c>
      <c r="K180" s="22">
        <v>0</v>
      </c>
      <c r="L180" s="22"/>
      <c r="M180" s="22"/>
      <c r="N180" s="22">
        <v>5719763.3996799998</v>
      </c>
      <c r="O180" s="22">
        <v>1179797.18096</v>
      </c>
      <c r="P180" s="22"/>
      <c r="Q180" s="22">
        <v>446562.04031999997</v>
      </c>
      <c r="R180" s="22">
        <v>102873.99856000001</v>
      </c>
      <c r="S180" s="22">
        <v>0</v>
      </c>
      <c r="T180" s="22">
        <v>0</v>
      </c>
      <c r="U180" s="22">
        <v>407579.35046400002</v>
      </c>
      <c r="V180" s="22">
        <v>1985.1176250000001</v>
      </c>
      <c r="W180" s="22">
        <v>0</v>
      </c>
      <c r="X180" s="22">
        <v>0</v>
      </c>
      <c r="Y180" s="22">
        <v>0</v>
      </c>
    </row>
    <row r="181" spans="1:25" x14ac:dyDescent="0.25">
      <c r="A181" s="22" t="s">
        <v>125</v>
      </c>
      <c r="B181" s="22" t="s">
        <v>305</v>
      </c>
      <c r="C181" s="22" t="s">
        <v>480</v>
      </c>
      <c r="D181" s="22" t="s">
        <v>481</v>
      </c>
      <c r="E181" s="22"/>
      <c r="F181" s="22">
        <v>6945710.1298270002</v>
      </c>
      <c r="G181" s="22">
        <v>0</v>
      </c>
      <c r="H181" s="22">
        <v>3576904.6971080001</v>
      </c>
      <c r="I181" s="22">
        <v>0</v>
      </c>
      <c r="J181" s="22">
        <v>891885.51286999998</v>
      </c>
      <c r="K181" s="22">
        <v>86193</v>
      </c>
      <c r="L181" s="22"/>
      <c r="M181" s="22"/>
      <c r="N181" s="22">
        <v>1966614.243677</v>
      </c>
      <c r="O181" s="22">
        <v>878544.14662500005</v>
      </c>
      <c r="P181" s="22"/>
      <c r="Q181" s="22">
        <v>211010.88631999999</v>
      </c>
      <c r="R181" s="22">
        <v>116972.99400000001</v>
      </c>
      <c r="S181" s="22">
        <v>0</v>
      </c>
      <c r="T181" s="22">
        <v>160265.87994899999</v>
      </c>
      <c r="U181" s="22">
        <v>0</v>
      </c>
      <c r="V181" s="22">
        <v>2036.6365499999999</v>
      </c>
      <c r="W181" s="22">
        <v>0</v>
      </c>
      <c r="X181" s="22">
        <v>0</v>
      </c>
      <c r="Y181" s="22">
        <v>0</v>
      </c>
    </row>
    <row r="182" spans="1:25" x14ac:dyDescent="0.25">
      <c r="A182" s="22" t="s">
        <v>125</v>
      </c>
      <c r="B182" s="22" t="s">
        <v>305</v>
      </c>
      <c r="C182" s="22" t="s">
        <v>482</v>
      </c>
      <c r="D182" s="22" t="s">
        <v>483</v>
      </c>
      <c r="E182" s="22"/>
      <c r="F182" s="22">
        <v>1092076.60806</v>
      </c>
      <c r="G182" s="22">
        <v>1149.6184800000001</v>
      </c>
      <c r="H182" s="22">
        <v>474910.63591999997</v>
      </c>
      <c r="I182" s="22">
        <v>0</v>
      </c>
      <c r="J182" s="22">
        <v>19472.648639999999</v>
      </c>
      <c r="K182" s="22">
        <v>109100</v>
      </c>
      <c r="L182" s="22"/>
      <c r="M182" s="22"/>
      <c r="N182" s="22">
        <v>207963.55322999999</v>
      </c>
      <c r="O182" s="22">
        <v>80838.021940000006</v>
      </c>
      <c r="P182" s="22"/>
      <c r="Q182" s="22">
        <v>0</v>
      </c>
      <c r="R182" s="22">
        <v>0</v>
      </c>
      <c r="S182" s="22">
        <v>0</v>
      </c>
      <c r="T182" s="22">
        <v>2823.01712</v>
      </c>
      <c r="U182" s="22">
        <v>0</v>
      </c>
      <c r="V182" s="22">
        <v>280.15676999999999</v>
      </c>
      <c r="W182" s="22">
        <v>0</v>
      </c>
      <c r="X182" s="22">
        <v>0</v>
      </c>
      <c r="Y182" s="22">
        <v>0</v>
      </c>
    </row>
    <row r="183" spans="1:25" x14ac:dyDescent="0.25">
      <c r="A183" s="22" t="s">
        <v>125</v>
      </c>
      <c r="B183" s="22" t="s">
        <v>305</v>
      </c>
      <c r="C183" s="22" t="s">
        <v>1095</v>
      </c>
      <c r="D183" s="22" t="s">
        <v>1096</v>
      </c>
      <c r="E183" s="22"/>
      <c r="F183" s="22">
        <v>2791582.125</v>
      </c>
      <c r="G183" s="22">
        <v>2004.5</v>
      </c>
      <c r="H183" s="22">
        <v>874563.81599999999</v>
      </c>
      <c r="I183" s="22">
        <v>0</v>
      </c>
      <c r="J183" s="22">
        <v>24572.955999999998</v>
      </c>
      <c r="K183" s="22">
        <v>0</v>
      </c>
      <c r="L183" s="22"/>
      <c r="M183" s="22"/>
      <c r="N183" s="22">
        <v>713993.63612499996</v>
      </c>
      <c r="O183" s="22">
        <v>233715.04724399999</v>
      </c>
      <c r="P183" s="22"/>
      <c r="Q183" s="22">
        <v>0</v>
      </c>
      <c r="R183" s="22">
        <v>0</v>
      </c>
      <c r="S183" s="22">
        <v>0</v>
      </c>
      <c r="T183" s="22">
        <v>49264.984849</v>
      </c>
      <c r="U183" s="22">
        <v>0</v>
      </c>
      <c r="V183" s="22">
        <v>434.02427999999998</v>
      </c>
      <c r="W183" s="22">
        <v>0</v>
      </c>
      <c r="X183" s="22">
        <v>0</v>
      </c>
      <c r="Y183" s="22">
        <v>0</v>
      </c>
    </row>
    <row r="184" spans="1:25" x14ac:dyDescent="0.25">
      <c r="A184" s="22" t="s">
        <v>125</v>
      </c>
      <c r="B184" s="22" t="s">
        <v>305</v>
      </c>
      <c r="C184" s="22" t="s">
        <v>484</v>
      </c>
      <c r="D184" s="22" t="s">
        <v>485</v>
      </c>
      <c r="E184" s="22"/>
      <c r="F184" s="22">
        <v>1831674.4672999999</v>
      </c>
      <c r="G184" s="22">
        <v>1210.87717</v>
      </c>
      <c r="H184" s="22">
        <v>1045409.9115179999</v>
      </c>
      <c r="I184" s="22">
        <v>0</v>
      </c>
      <c r="J184" s="22">
        <v>31996.904832</v>
      </c>
      <c r="K184" s="22">
        <v>7529</v>
      </c>
      <c r="L184" s="22"/>
      <c r="M184" s="22"/>
      <c r="N184" s="22">
        <v>505702.16716000001</v>
      </c>
      <c r="O184" s="22">
        <v>201851.14957000001</v>
      </c>
      <c r="P184" s="22"/>
      <c r="Q184" s="22">
        <v>0</v>
      </c>
      <c r="R184" s="22">
        <v>0</v>
      </c>
      <c r="S184" s="22">
        <v>0</v>
      </c>
      <c r="T184" s="22">
        <v>135043.06508</v>
      </c>
      <c r="U184" s="22">
        <v>0</v>
      </c>
      <c r="V184" s="22">
        <v>453.70803100000001</v>
      </c>
      <c r="W184" s="22">
        <v>0</v>
      </c>
      <c r="X184" s="22">
        <v>0</v>
      </c>
      <c r="Y184" s="22">
        <v>0</v>
      </c>
    </row>
    <row r="185" spans="1:25" x14ac:dyDescent="0.25">
      <c r="A185" s="22" t="s">
        <v>125</v>
      </c>
      <c r="B185" s="22" t="s">
        <v>305</v>
      </c>
      <c r="C185" s="22" t="s">
        <v>1097</v>
      </c>
      <c r="D185" s="22" t="s">
        <v>1098</v>
      </c>
      <c r="E185" s="22"/>
      <c r="F185" s="22">
        <v>913207.79599999997</v>
      </c>
      <c r="G185" s="22">
        <v>382.8</v>
      </c>
      <c r="H185" s="22">
        <v>435105.17599999998</v>
      </c>
      <c r="I185" s="22">
        <v>0</v>
      </c>
      <c r="J185" s="22">
        <v>6362.56</v>
      </c>
      <c r="K185" s="22">
        <v>21063</v>
      </c>
      <c r="L185" s="22"/>
      <c r="M185" s="22"/>
      <c r="N185" s="22">
        <v>182467.19681699999</v>
      </c>
      <c r="O185" s="22">
        <v>60459.965984000002</v>
      </c>
      <c r="P185" s="22"/>
      <c r="Q185" s="22">
        <v>0</v>
      </c>
      <c r="R185" s="22">
        <v>0</v>
      </c>
      <c r="S185" s="22">
        <v>0</v>
      </c>
      <c r="T185" s="22">
        <v>0</v>
      </c>
      <c r="U185" s="22">
        <v>13040.692566</v>
      </c>
      <c r="V185" s="22">
        <v>156.40195499999999</v>
      </c>
      <c r="W185" s="22">
        <v>0</v>
      </c>
      <c r="X185" s="22">
        <v>0</v>
      </c>
      <c r="Y185" s="22">
        <v>0</v>
      </c>
    </row>
    <row r="186" spans="1:25" x14ac:dyDescent="0.25">
      <c r="A186" s="22" t="s">
        <v>125</v>
      </c>
      <c r="B186" s="22" t="s">
        <v>305</v>
      </c>
      <c r="C186" s="22" t="s">
        <v>486</v>
      </c>
      <c r="D186" s="22" t="s">
        <v>487</v>
      </c>
      <c r="E186" s="22"/>
      <c r="F186" s="22">
        <v>876244.42822</v>
      </c>
      <c r="G186" s="22">
        <v>0</v>
      </c>
      <c r="H186" s="22">
        <v>409249.45676999999</v>
      </c>
      <c r="I186" s="22">
        <v>0</v>
      </c>
      <c r="J186" s="22">
        <v>0</v>
      </c>
      <c r="K186" s="22">
        <v>108590</v>
      </c>
      <c r="L186" s="22"/>
      <c r="M186" s="22"/>
      <c r="N186" s="22">
        <v>164335.767792</v>
      </c>
      <c r="O186" s="22">
        <v>56443.327819999999</v>
      </c>
      <c r="P186" s="22"/>
      <c r="Q186" s="22">
        <v>0</v>
      </c>
      <c r="R186" s="22">
        <v>0</v>
      </c>
      <c r="S186" s="22">
        <v>0</v>
      </c>
      <c r="T186" s="22">
        <v>0</v>
      </c>
      <c r="U186" s="22">
        <v>95313.562325999999</v>
      </c>
      <c r="V186" s="22">
        <v>180.45432</v>
      </c>
      <c r="W186" s="22">
        <v>0</v>
      </c>
      <c r="X186" s="22">
        <v>0</v>
      </c>
      <c r="Y186" s="22">
        <v>0</v>
      </c>
    </row>
    <row r="187" spans="1:25" x14ac:dyDescent="0.25">
      <c r="A187" s="22" t="s">
        <v>125</v>
      </c>
      <c r="B187" s="22" t="s">
        <v>305</v>
      </c>
      <c r="C187" s="22" t="s">
        <v>488</v>
      </c>
      <c r="D187" s="22" t="s">
        <v>489</v>
      </c>
      <c r="E187" s="22"/>
      <c r="F187" s="22">
        <v>1201628.7649999999</v>
      </c>
      <c r="G187" s="22">
        <v>0</v>
      </c>
      <c r="H187" s="22">
        <v>1298984.2028049999</v>
      </c>
      <c r="I187" s="22">
        <v>0</v>
      </c>
      <c r="J187" s="22">
        <v>0</v>
      </c>
      <c r="K187" s="22">
        <v>160620</v>
      </c>
      <c r="L187" s="22"/>
      <c r="M187" s="22"/>
      <c r="N187" s="22">
        <v>307126.42088699999</v>
      </c>
      <c r="O187" s="22">
        <v>265964.29748000001</v>
      </c>
      <c r="P187" s="22"/>
      <c r="Q187" s="22">
        <v>41288.687171999998</v>
      </c>
      <c r="R187" s="22">
        <v>27450.947370000002</v>
      </c>
      <c r="S187" s="22">
        <v>0</v>
      </c>
      <c r="T187" s="22">
        <v>0</v>
      </c>
      <c r="U187" s="22">
        <v>77857.983213</v>
      </c>
      <c r="V187" s="22">
        <v>505.71834000000001</v>
      </c>
      <c r="W187" s="22">
        <v>0</v>
      </c>
      <c r="X187" s="22">
        <v>0</v>
      </c>
      <c r="Y187" s="22">
        <v>0</v>
      </c>
    </row>
    <row r="188" spans="1:25" x14ac:dyDescent="0.25">
      <c r="A188" s="22" t="s">
        <v>125</v>
      </c>
      <c r="B188" s="22" t="s">
        <v>305</v>
      </c>
      <c r="C188" s="22" t="s">
        <v>490</v>
      </c>
      <c r="D188" s="22" t="s">
        <v>491</v>
      </c>
      <c r="E188" s="22"/>
      <c r="F188" s="22">
        <v>647877.50399999996</v>
      </c>
      <c r="G188" s="22">
        <v>1183.896</v>
      </c>
      <c r="H188" s="22">
        <v>348725.92800000001</v>
      </c>
      <c r="I188" s="22">
        <v>0</v>
      </c>
      <c r="J188" s="22">
        <v>7736.5619999999999</v>
      </c>
      <c r="K188" s="22">
        <v>0</v>
      </c>
      <c r="L188" s="22"/>
      <c r="M188" s="22"/>
      <c r="N188" s="22">
        <v>204636.75088800001</v>
      </c>
      <c r="O188" s="22">
        <v>66672.789923999997</v>
      </c>
      <c r="P188" s="22"/>
      <c r="Q188" s="22">
        <v>0</v>
      </c>
      <c r="R188" s="22">
        <v>0</v>
      </c>
      <c r="S188" s="22">
        <v>0</v>
      </c>
      <c r="T188" s="22">
        <v>13097.159019999999</v>
      </c>
      <c r="U188" s="22">
        <v>0</v>
      </c>
      <c r="V188" s="22">
        <v>159.03279000000001</v>
      </c>
      <c r="W188" s="22">
        <v>0</v>
      </c>
      <c r="X188" s="22">
        <v>0</v>
      </c>
      <c r="Y188" s="22">
        <v>0</v>
      </c>
    </row>
    <row r="189" spans="1:25" x14ac:dyDescent="0.25">
      <c r="A189" s="22" t="s">
        <v>125</v>
      </c>
      <c r="B189" s="22" t="s">
        <v>305</v>
      </c>
      <c r="C189" s="22" t="s">
        <v>492</v>
      </c>
      <c r="D189" s="22" t="s">
        <v>493</v>
      </c>
      <c r="E189" s="22"/>
      <c r="F189" s="22">
        <v>4624813.5245399997</v>
      </c>
      <c r="G189" s="22">
        <v>0</v>
      </c>
      <c r="H189" s="22">
        <v>4741671.5315159997</v>
      </c>
      <c r="I189" s="22">
        <v>473542.83088199998</v>
      </c>
      <c r="J189" s="22">
        <v>0</v>
      </c>
      <c r="K189" s="22">
        <v>0</v>
      </c>
      <c r="L189" s="22"/>
      <c r="M189" s="22"/>
      <c r="N189" s="22">
        <v>1061701.0718119999</v>
      </c>
      <c r="O189" s="22">
        <v>636560.92884499999</v>
      </c>
      <c r="P189" s="22"/>
      <c r="Q189" s="22">
        <v>208542.68765800001</v>
      </c>
      <c r="R189" s="22">
        <v>77641.257492999997</v>
      </c>
      <c r="S189" s="22">
        <v>0</v>
      </c>
      <c r="T189" s="22">
        <v>235951.68314000001</v>
      </c>
      <c r="U189" s="22">
        <v>0</v>
      </c>
      <c r="V189" s="22">
        <v>2122.9254900000001</v>
      </c>
      <c r="W189" s="22">
        <v>0</v>
      </c>
      <c r="X189" s="22">
        <v>0</v>
      </c>
      <c r="Y189" s="22">
        <v>0</v>
      </c>
    </row>
    <row r="190" spans="1:25" x14ac:dyDescent="0.25">
      <c r="A190" s="22" t="s">
        <v>125</v>
      </c>
      <c r="B190" s="22" t="s">
        <v>305</v>
      </c>
      <c r="C190" s="22" t="s">
        <v>494</v>
      </c>
      <c r="D190" s="22" t="s">
        <v>495</v>
      </c>
      <c r="E190" s="22"/>
      <c r="F190" s="22">
        <v>3715152.6567319999</v>
      </c>
      <c r="G190" s="22">
        <v>568.96701399999995</v>
      </c>
      <c r="H190" s="22">
        <v>2391916.5546539999</v>
      </c>
      <c r="I190" s="22">
        <v>0</v>
      </c>
      <c r="J190" s="22">
        <v>148881.229827</v>
      </c>
      <c r="K190" s="22">
        <v>0</v>
      </c>
      <c r="L190" s="22"/>
      <c r="M190" s="22"/>
      <c r="N190" s="22">
        <v>887091.92369099997</v>
      </c>
      <c r="O190" s="22">
        <v>579206.46677199996</v>
      </c>
      <c r="P190" s="22"/>
      <c r="Q190" s="22">
        <v>141242.87797199999</v>
      </c>
      <c r="R190" s="22">
        <v>72689.030224999995</v>
      </c>
      <c r="S190" s="22">
        <v>0</v>
      </c>
      <c r="T190" s="22">
        <v>0</v>
      </c>
      <c r="U190" s="22">
        <v>140568.75102</v>
      </c>
      <c r="V190" s="22">
        <v>1508.123014</v>
      </c>
      <c r="W190" s="22">
        <v>0</v>
      </c>
      <c r="X190" s="22">
        <v>0</v>
      </c>
      <c r="Y190" s="22">
        <v>0</v>
      </c>
    </row>
    <row r="191" spans="1:25" x14ac:dyDescent="0.25">
      <c r="A191" s="22" t="s">
        <v>125</v>
      </c>
      <c r="B191" s="22" t="s">
        <v>305</v>
      </c>
      <c r="C191" s="22" t="s">
        <v>496</v>
      </c>
      <c r="D191" s="22" t="s">
        <v>497</v>
      </c>
      <c r="E191" s="22"/>
      <c r="F191" s="22">
        <v>848062.32825599995</v>
      </c>
      <c r="G191" s="22">
        <v>0</v>
      </c>
      <c r="H191" s="22">
        <v>512612.30604200001</v>
      </c>
      <c r="I191" s="22">
        <v>0</v>
      </c>
      <c r="J191" s="22">
        <v>0</v>
      </c>
      <c r="K191" s="22">
        <v>0</v>
      </c>
      <c r="L191" s="22"/>
      <c r="M191" s="22"/>
      <c r="N191" s="22">
        <v>181712.29204299999</v>
      </c>
      <c r="O191" s="22">
        <v>82710.386528000003</v>
      </c>
      <c r="P191" s="22"/>
      <c r="Q191" s="22">
        <v>0</v>
      </c>
      <c r="R191" s="22">
        <v>0</v>
      </c>
      <c r="S191" s="22">
        <v>0</v>
      </c>
      <c r="T191" s="22">
        <v>72966.057335999998</v>
      </c>
      <c r="U191" s="22">
        <v>0</v>
      </c>
      <c r="V191" s="22">
        <v>180.66163499999999</v>
      </c>
      <c r="W191" s="22">
        <v>0</v>
      </c>
      <c r="X191" s="22">
        <v>0</v>
      </c>
      <c r="Y191" s="22">
        <v>0</v>
      </c>
    </row>
    <row r="192" spans="1:25" x14ac:dyDescent="0.25">
      <c r="A192" s="22" t="s">
        <v>125</v>
      </c>
      <c r="B192" s="22" t="s">
        <v>305</v>
      </c>
      <c r="C192" s="22" t="s">
        <v>498</v>
      </c>
      <c r="D192" s="22" t="s">
        <v>499</v>
      </c>
      <c r="E192" s="22"/>
      <c r="F192" s="22">
        <v>1960959.64218</v>
      </c>
      <c r="G192" s="22">
        <v>806.41319999999996</v>
      </c>
      <c r="H192" s="22">
        <v>662413.08562000003</v>
      </c>
      <c r="I192" s="22">
        <v>0</v>
      </c>
      <c r="J192" s="22">
        <v>0</v>
      </c>
      <c r="K192" s="22">
        <v>1041</v>
      </c>
      <c r="L192" s="22"/>
      <c r="M192" s="22"/>
      <c r="N192" s="22">
        <v>511638.03249999997</v>
      </c>
      <c r="O192" s="22">
        <v>150558.76295999999</v>
      </c>
      <c r="P192" s="22"/>
      <c r="Q192" s="22">
        <v>226.74367000000001</v>
      </c>
      <c r="R192" s="22">
        <v>215.208</v>
      </c>
      <c r="S192" s="22">
        <v>0</v>
      </c>
      <c r="T192" s="22">
        <v>83229.1878</v>
      </c>
      <c r="U192" s="22">
        <v>52.956960000000002</v>
      </c>
      <c r="V192" s="22">
        <v>295.81936999999999</v>
      </c>
      <c r="W192" s="22">
        <v>0</v>
      </c>
      <c r="X192" s="22">
        <v>0</v>
      </c>
      <c r="Y192" s="22">
        <v>0</v>
      </c>
    </row>
    <row r="193" spans="1:25" x14ac:dyDescent="0.25">
      <c r="A193" s="22" t="s">
        <v>125</v>
      </c>
      <c r="B193" s="22" t="s">
        <v>305</v>
      </c>
      <c r="C193" s="22" t="s">
        <v>500</v>
      </c>
      <c r="D193" s="22" t="s">
        <v>501</v>
      </c>
      <c r="E193" s="22"/>
      <c r="F193" s="22">
        <v>4541346.9066239996</v>
      </c>
      <c r="G193" s="22">
        <v>0</v>
      </c>
      <c r="H193" s="22">
        <v>2632803.8356650001</v>
      </c>
      <c r="I193" s="22">
        <v>0</v>
      </c>
      <c r="J193" s="22">
        <v>94999.056924999997</v>
      </c>
      <c r="K193" s="22">
        <v>8163</v>
      </c>
      <c r="L193" s="22"/>
      <c r="M193" s="22"/>
      <c r="N193" s="22">
        <v>1394322.437078</v>
      </c>
      <c r="O193" s="22">
        <v>777544.28711999999</v>
      </c>
      <c r="P193" s="22"/>
      <c r="Q193" s="22">
        <v>252884.31261600001</v>
      </c>
      <c r="R193" s="22">
        <v>174543.069915</v>
      </c>
      <c r="S193" s="22">
        <v>0</v>
      </c>
      <c r="T193" s="22">
        <v>0</v>
      </c>
      <c r="U193" s="22">
        <v>158260.369676</v>
      </c>
      <c r="V193" s="22">
        <v>1507.06989</v>
      </c>
      <c r="W193" s="22">
        <v>0</v>
      </c>
      <c r="X193" s="22">
        <v>0</v>
      </c>
      <c r="Y193" s="22">
        <v>0</v>
      </c>
    </row>
    <row r="194" spans="1:25" x14ac:dyDescent="0.25">
      <c r="A194" s="22" t="s">
        <v>125</v>
      </c>
      <c r="B194" s="22" t="s">
        <v>305</v>
      </c>
      <c r="C194" s="22" t="s">
        <v>502</v>
      </c>
      <c r="D194" s="22" t="s">
        <v>503</v>
      </c>
      <c r="E194" s="22"/>
      <c r="F194" s="22">
        <v>1465392.01523</v>
      </c>
      <c r="G194" s="22">
        <v>0</v>
      </c>
      <c r="H194" s="22">
        <v>706444.31606500002</v>
      </c>
      <c r="I194" s="22">
        <v>0</v>
      </c>
      <c r="J194" s="22">
        <v>16800.377105</v>
      </c>
      <c r="K194" s="22">
        <v>0</v>
      </c>
      <c r="L194" s="22"/>
      <c r="M194" s="22"/>
      <c r="N194" s="22">
        <v>338735.73973600002</v>
      </c>
      <c r="O194" s="22">
        <v>145440.28347200001</v>
      </c>
      <c r="P194" s="22"/>
      <c r="Q194" s="22">
        <v>29494.871035</v>
      </c>
      <c r="R194" s="22">
        <v>0</v>
      </c>
      <c r="S194" s="22">
        <v>0</v>
      </c>
      <c r="T194" s="22">
        <v>17567.595615999999</v>
      </c>
      <c r="U194" s="22">
        <v>0</v>
      </c>
      <c r="V194" s="22">
        <v>313.12007199999999</v>
      </c>
      <c r="W194" s="22">
        <v>0</v>
      </c>
      <c r="X194" s="22">
        <v>0</v>
      </c>
      <c r="Y194" s="22">
        <v>0</v>
      </c>
    </row>
    <row r="195" spans="1:25" x14ac:dyDescent="0.25">
      <c r="A195" s="22" t="s">
        <v>125</v>
      </c>
      <c r="B195" s="22" t="s">
        <v>305</v>
      </c>
      <c r="C195" s="22" t="s">
        <v>504</v>
      </c>
      <c r="D195" s="22" t="s">
        <v>505</v>
      </c>
      <c r="E195" s="22"/>
      <c r="F195" s="22">
        <v>4431240.63858</v>
      </c>
      <c r="G195" s="22">
        <v>13026.15072</v>
      </c>
      <c r="H195" s="22">
        <v>3197298.1380759999</v>
      </c>
      <c r="I195" s="22">
        <v>0</v>
      </c>
      <c r="J195" s="22">
        <v>54384.790498000002</v>
      </c>
      <c r="K195" s="22">
        <v>151848</v>
      </c>
      <c r="L195" s="22"/>
      <c r="M195" s="22"/>
      <c r="N195" s="22">
        <v>970083.16735100001</v>
      </c>
      <c r="O195" s="22">
        <v>588556.34824299999</v>
      </c>
      <c r="P195" s="22"/>
      <c r="Q195" s="22">
        <v>93313.777581000002</v>
      </c>
      <c r="R195" s="22">
        <v>91682.987372999996</v>
      </c>
      <c r="S195" s="22">
        <v>0</v>
      </c>
      <c r="T195" s="22">
        <v>391449.932118</v>
      </c>
      <c r="U195" s="22">
        <v>0</v>
      </c>
      <c r="V195" s="22">
        <v>787.66848000000005</v>
      </c>
      <c r="W195" s="22">
        <v>0</v>
      </c>
      <c r="X195" s="22">
        <v>0</v>
      </c>
      <c r="Y195" s="22">
        <v>0</v>
      </c>
    </row>
    <row r="196" spans="1:25" x14ac:dyDescent="0.25">
      <c r="A196" s="22" t="s">
        <v>125</v>
      </c>
      <c r="B196" s="22" t="s">
        <v>305</v>
      </c>
      <c r="C196" s="22" t="s">
        <v>506</v>
      </c>
      <c r="D196" s="22" t="s">
        <v>507</v>
      </c>
      <c r="E196" s="22"/>
      <c r="F196" s="22">
        <v>7135357.3169059996</v>
      </c>
      <c r="G196" s="22">
        <v>0</v>
      </c>
      <c r="H196" s="22">
        <v>7197950.3183939997</v>
      </c>
      <c r="I196" s="22">
        <v>0</v>
      </c>
      <c r="J196" s="22">
        <v>2251171.8815279999</v>
      </c>
      <c r="K196" s="22">
        <v>62489.52</v>
      </c>
      <c r="L196" s="22"/>
      <c r="M196" s="22"/>
      <c r="N196" s="22">
        <v>2520340.1439499999</v>
      </c>
      <c r="O196" s="22">
        <v>2121088.8167039999</v>
      </c>
      <c r="P196" s="22"/>
      <c r="Q196" s="22">
        <v>215923.938153</v>
      </c>
      <c r="R196" s="22">
        <v>156817.01536799999</v>
      </c>
      <c r="S196" s="22">
        <v>0</v>
      </c>
      <c r="T196" s="22">
        <v>469545.83510199998</v>
      </c>
      <c r="U196" s="22">
        <v>0</v>
      </c>
      <c r="V196" s="22">
        <v>21981.707989999999</v>
      </c>
      <c r="W196" s="22">
        <v>0</v>
      </c>
      <c r="X196" s="22">
        <v>0</v>
      </c>
      <c r="Y196" s="22">
        <v>0</v>
      </c>
    </row>
    <row r="197" spans="1:25" x14ac:dyDescent="0.25">
      <c r="A197" s="22" t="s">
        <v>125</v>
      </c>
      <c r="B197" s="22" t="s">
        <v>508</v>
      </c>
      <c r="C197" s="22" t="s">
        <v>509</v>
      </c>
      <c r="D197" s="22" t="s">
        <v>510</v>
      </c>
      <c r="E197" s="22"/>
      <c r="F197" s="22">
        <v>748848.69057900005</v>
      </c>
      <c r="G197" s="22">
        <v>663.50752999999997</v>
      </c>
      <c r="H197" s="22">
        <v>238192.703649</v>
      </c>
      <c r="I197" s="22">
        <v>0</v>
      </c>
      <c r="J197" s="22">
        <v>0</v>
      </c>
      <c r="K197" s="22">
        <v>0</v>
      </c>
      <c r="L197" s="22"/>
      <c r="M197" s="22"/>
      <c r="N197" s="22">
        <v>137589.02495200001</v>
      </c>
      <c r="O197" s="22">
        <v>41136.065534000001</v>
      </c>
      <c r="P197" s="22"/>
      <c r="Q197" s="22">
        <v>0</v>
      </c>
      <c r="R197" s="22">
        <v>0</v>
      </c>
      <c r="S197" s="22">
        <v>0</v>
      </c>
      <c r="T197" s="22">
        <v>9366.1872519999997</v>
      </c>
      <c r="U197" s="22">
        <v>0</v>
      </c>
      <c r="V197" s="22">
        <v>98.447850000000003</v>
      </c>
      <c r="W197" s="22">
        <v>0</v>
      </c>
      <c r="X197" s="22">
        <v>0</v>
      </c>
      <c r="Y197" s="22">
        <v>0</v>
      </c>
    </row>
    <row r="198" spans="1:25" x14ac:dyDescent="0.25">
      <c r="A198" s="22" t="s">
        <v>125</v>
      </c>
      <c r="B198" s="22" t="s">
        <v>508</v>
      </c>
      <c r="C198" s="22" t="s">
        <v>511</v>
      </c>
      <c r="D198" s="22" t="s">
        <v>512</v>
      </c>
      <c r="E198" s="22"/>
      <c r="F198" s="22">
        <v>852703.15406099998</v>
      </c>
      <c r="G198" s="22">
        <v>73.661951999999999</v>
      </c>
      <c r="H198" s="22">
        <v>120033.046349</v>
      </c>
      <c r="I198" s="22">
        <v>0</v>
      </c>
      <c r="J198" s="22">
        <v>1554.8266659999999</v>
      </c>
      <c r="K198" s="22">
        <v>831200</v>
      </c>
      <c r="L198" s="22"/>
      <c r="M198" s="22"/>
      <c r="N198" s="22">
        <v>460850.60236999998</v>
      </c>
      <c r="O198" s="22">
        <v>42315.106071000002</v>
      </c>
      <c r="P198" s="22"/>
      <c r="Q198" s="22">
        <v>0</v>
      </c>
      <c r="R198" s="22">
        <v>0</v>
      </c>
      <c r="S198" s="22">
        <v>0</v>
      </c>
      <c r="T198" s="22">
        <v>48140.084385000002</v>
      </c>
      <c r="U198" s="22">
        <v>0</v>
      </c>
      <c r="V198" s="22">
        <v>164.54537999999999</v>
      </c>
      <c r="W198" s="22">
        <v>0</v>
      </c>
      <c r="X198" s="22">
        <v>0</v>
      </c>
      <c r="Y198" s="22">
        <v>0</v>
      </c>
    </row>
    <row r="199" spans="1:25" x14ac:dyDescent="0.25">
      <c r="A199" s="22" t="s">
        <v>125</v>
      </c>
      <c r="B199" s="22" t="s">
        <v>508</v>
      </c>
      <c r="C199" s="22" t="s">
        <v>513</v>
      </c>
      <c r="D199" s="22" t="s">
        <v>514</v>
      </c>
      <c r="E199" s="22"/>
      <c r="F199" s="22">
        <v>697133.15928400005</v>
      </c>
      <c r="G199" s="22">
        <v>518.59640000000002</v>
      </c>
      <c r="H199" s="22">
        <v>317364.29269999999</v>
      </c>
      <c r="I199" s="22">
        <v>0</v>
      </c>
      <c r="J199" s="22">
        <v>557101.34479999996</v>
      </c>
      <c r="K199" s="22">
        <v>0</v>
      </c>
      <c r="L199" s="22"/>
      <c r="M199" s="22"/>
      <c r="N199" s="22">
        <v>156733.68036299999</v>
      </c>
      <c r="O199" s="22">
        <v>60842.615850000002</v>
      </c>
      <c r="P199" s="22"/>
      <c r="Q199" s="22">
        <v>0</v>
      </c>
      <c r="R199" s="22">
        <v>0</v>
      </c>
      <c r="S199" s="22">
        <v>0</v>
      </c>
      <c r="T199" s="22">
        <v>7599.4567989999996</v>
      </c>
      <c r="U199" s="22">
        <v>0</v>
      </c>
      <c r="V199" s="22">
        <v>124.72177499999999</v>
      </c>
      <c r="W199" s="22">
        <v>0</v>
      </c>
      <c r="X199" s="22">
        <v>0</v>
      </c>
      <c r="Y199" s="22">
        <v>0</v>
      </c>
    </row>
    <row r="200" spans="1:25" x14ac:dyDescent="0.25">
      <c r="A200" s="22" t="s">
        <v>125</v>
      </c>
      <c r="B200" s="22" t="s">
        <v>508</v>
      </c>
      <c r="C200" s="22" t="s">
        <v>515</v>
      </c>
      <c r="D200" s="22" t="s">
        <v>516</v>
      </c>
      <c r="E200" s="22"/>
      <c r="F200" s="22">
        <v>134103.99246000001</v>
      </c>
      <c r="G200" s="22">
        <v>0</v>
      </c>
      <c r="H200" s="22">
        <v>66183.556219999999</v>
      </c>
      <c r="I200" s="22">
        <v>0</v>
      </c>
      <c r="J200" s="22">
        <v>2572.917195</v>
      </c>
      <c r="K200" s="22">
        <v>33401</v>
      </c>
      <c r="L200" s="22"/>
      <c r="M200" s="22"/>
      <c r="N200" s="22">
        <v>17449.217594999998</v>
      </c>
      <c r="O200" s="22">
        <v>10806.72458</v>
      </c>
      <c r="P200" s="22"/>
      <c r="Q200" s="22">
        <v>0</v>
      </c>
      <c r="R200" s="22">
        <v>0</v>
      </c>
      <c r="S200" s="22">
        <v>0</v>
      </c>
      <c r="T200" s="22">
        <v>1715.6631520000001</v>
      </c>
      <c r="U200" s="22">
        <v>0</v>
      </c>
      <c r="V200" s="22">
        <v>27.198810000000002</v>
      </c>
      <c r="W200" s="22">
        <v>0</v>
      </c>
      <c r="X200" s="22">
        <v>0</v>
      </c>
      <c r="Y200" s="22">
        <v>0</v>
      </c>
    </row>
    <row r="201" spans="1:25" x14ac:dyDescent="0.25">
      <c r="A201" s="22" t="s">
        <v>125</v>
      </c>
      <c r="B201" s="22" t="s">
        <v>508</v>
      </c>
      <c r="C201" s="22" t="s">
        <v>517</v>
      </c>
      <c r="D201" s="22" t="s">
        <v>518</v>
      </c>
      <c r="E201" s="22"/>
      <c r="F201" s="22">
        <v>154407.14097000001</v>
      </c>
      <c r="G201" s="22">
        <v>0</v>
      </c>
      <c r="H201" s="22">
        <v>23290.365679999999</v>
      </c>
      <c r="I201" s="22">
        <v>0</v>
      </c>
      <c r="J201" s="22">
        <v>0</v>
      </c>
      <c r="K201" s="22">
        <v>29748</v>
      </c>
      <c r="L201" s="22"/>
      <c r="M201" s="22"/>
      <c r="N201" s="22">
        <v>29421.11031</v>
      </c>
      <c r="O201" s="22">
        <v>5498.2380000000003</v>
      </c>
      <c r="P201" s="22"/>
      <c r="Q201" s="22">
        <v>0</v>
      </c>
      <c r="R201" s="22">
        <v>0</v>
      </c>
      <c r="S201" s="22">
        <v>0</v>
      </c>
      <c r="T201" s="22">
        <v>2497.4688000000001</v>
      </c>
      <c r="U201" s="22">
        <v>0</v>
      </c>
      <c r="V201" s="22">
        <v>970.37068999999997</v>
      </c>
      <c r="W201" s="22">
        <v>0</v>
      </c>
      <c r="X201" s="22">
        <v>0</v>
      </c>
      <c r="Y201" s="22">
        <v>0</v>
      </c>
    </row>
    <row r="202" spans="1:25" x14ac:dyDescent="0.25">
      <c r="A202" s="22" t="s">
        <v>125</v>
      </c>
      <c r="B202" s="22" t="s">
        <v>508</v>
      </c>
      <c r="C202" s="22" t="s">
        <v>519</v>
      </c>
      <c r="D202" s="22" t="s">
        <v>520</v>
      </c>
      <c r="E202" s="22"/>
      <c r="F202" s="22">
        <v>384298.86001599999</v>
      </c>
      <c r="G202" s="22">
        <v>0</v>
      </c>
      <c r="H202" s="22">
        <v>103023.79997199999</v>
      </c>
      <c r="I202" s="22">
        <v>0</v>
      </c>
      <c r="J202" s="22">
        <v>0</v>
      </c>
      <c r="K202" s="22">
        <v>12514</v>
      </c>
      <c r="L202" s="22"/>
      <c r="M202" s="22"/>
      <c r="N202" s="22">
        <v>71655.094045999998</v>
      </c>
      <c r="O202" s="22">
        <v>27092.764299999999</v>
      </c>
      <c r="P202" s="22"/>
      <c r="Q202" s="22">
        <v>0</v>
      </c>
      <c r="R202" s="22">
        <v>0</v>
      </c>
      <c r="S202" s="22">
        <v>0</v>
      </c>
      <c r="T202" s="22">
        <v>20254.676335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</row>
    <row r="203" spans="1:25" x14ac:dyDescent="0.25">
      <c r="A203" s="22" t="s">
        <v>125</v>
      </c>
      <c r="B203" s="22" t="s">
        <v>508</v>
      </c>
      <c r="C203" s="22" t="s">
        <v>1099</v>
      </c>
      <c r="D203" s="22" t="s">
        <v>1100</v>
      </c>
      <c r="E203" s="22"/>
      <c r="F203" s="22">
        <v>137871.20000000001</v>
      </c>
      <c r="G203" s="22">
        <v>3.4039999999999999</v>
      </c>
      <c r="H203" s="22">
        <v>32222.171999999999</v>
      </c>
      <c r="I203" s="22">
        <v>0</v>
      </c>
      <c r="J203" s="22">
        <v>0</v>
      </c>
      <c r="K203" s="22">
        <v>0</v>
      </c>
      <c r="L203" s="22"/>
      <c r="M203" s="22"/>
      <c r="N203" s="22">
        <v>34108.97812</v>
      </c>
      <c r="O203" s="22">
        <v>11414.35419</v>
      </c>
      <c r="P203" s="22"/>
      <c r="Q203" s="22">
        <v>0</v>
      </c>
      <c r="R203" s="22">
        <v>0</v>
      </c>
      <c r="S203" s="22">
        <v>0</v>
      </c>
      <c r="T203" s="22">
        <v>5652.0200459999996</v>
      </c>
      <c r="U203" s="22">
        <v>0</v>
      </c>
      <c r="V203" s="22">
        <v>18.231408999999999</v>
      </c>
      <c r="W203" s="22">
        <v>0</v>
      </c>
      <c r="X203" s="22">
        <v>0</v>
      </c>
      <c r="Y203" s="22">
        <v>0</v>
      </c>
    </row>
    <row r="204" spans="1:25" x14ac:dyDescent="0.25">
      <c r="A204" s="22" t="s">
        <v>125</v>
      </c>
      <c r="B204" s="22" t="s">
        <v>508</v>
      </c>
      <c r="C204" s="22" t="s">
        <v>521</v>
      </c>
      <c r="D204" s="22" t="s">
        <v>522</v>
      </c>
      <c r="E204" s="22"/>
      <c r="F204" s="22">
        <v>575233.719851</v>
      </c>
      <c r="G204" s="22">
        <v>0</v>
      </c>
      <c r="H204" s="22">
        <v>36700.015987999999</v>
      </c>
      <c r="I204" s="22">
        <v>0</v>
      </c>
      <c r="J204" s="22">
        <v>0</v>
      </c>
      <c r="K204" s="22">
        <v>0</v>
      </c>
      <c r="L204" s="22"/>
      <c r="M204" s="22"/>
      <c r="N204" s="22">
        <v>263431.96463100001</v>
      </c>
      <c r="O204" s="22">
        <v>17376.984281000001</v>
      </c>
      <c r="P204" s="22"/>
      <c r="Q204" s="22">
        <v>0</v>
      </c>
      <c r="R204" s="22">
        <v>0</v>
      </c>
      <c r="S204" s="22">
        <v>0</v>
      </c>
      <c r="T204" s="22">
        <v>14457.428492999999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</row>
    <row r="205" spans="1:25" x14ac:dyDescent="0.25">
      <c r="A205" s="22" t="s">
        <v>125</v>
      </c>
      <c r="B205" s="22" t="s">
        <v>508</v>
      </c>
      <c r="C205" s="22" t="s">
        <v>523</v>
      </c>
      <c r="D205" s="22" t="s">
        <v>524</v>
      </c>
      <c r="E205" s="22"/>
      <c r="F205" s="22">
        <v>241017.31953000001</v>
      </c>
      <c r="G205" s="22">
        <v>0</v>
      </c>
      <c r="H205" s="22">
        <v>37133.27865</v>
      </c>
      <c r="I205" s="22">
        <v>0</v>
      </c>
      <c r="J205" s="22">
        <v>0</v>
      </c>
      <c r="K205" s="22">
        <v>0</v>
      </c>
      <c r="L205" s="22"/>
      <c r="M205" s="22"/>
      <c r="N205" s="22">
        <v>47344.754354999997</v>
      </c>
      <c r="O205" s="22">
        <v>9813.9662879999996</v>
      </c>
      <c r="P205" s="22"/>
      <c r="Q205" s="22">
        <v>0</v>
      </c>
      <c r="R205" s="22">
        <v>0</v>
      </c>
      <c r="S205" s="22">
        <v>0</v>
      </c>
      <c r="T205" s="22">
        <v>3168.0265960000002</v>
      </c>
      <c r="U205" s="22">
        <v>0</v>
      </c>
      <c r="V205" s="22">
        <v>51.936615000000003</v>
      </c>
      <c r="W205" s="22">
        <v>0</v>
      </c>
      <c r="X205" s="22">
        <v>0</v>
      </c>
      <c r="Y205" s="22">
        <v>0</v>
      </c>
    </row>
    <row r="206" spans="1:25" x14ac:dyDescent="0.25">
      <c r="A206" s="22" t="s">
        <v>125</v>
      </c>
      <c r="B206" s="22" t="s">
        <v>508</v>
      </c>
      <c r="C206" s="22" t="s">
        <v>525</v>
      </c>
      <c r="D206" s="22" t="s">
        <v>526</v>
      </c>
      <c r="E206" s="22"/>
      <c r="F206" s="22">
        <v>287142.1176</v>
      </c>
      <c r="G206" s="22">
        <v>0</v>
      </c>
      <c r="H206" s="22">
        <v>26855.64</v>
      </c>
      <c r="I206" s="22">
        <v>4051.2836000000002</v>
      </c>
      <c r="J206" s="22">
        <v>0</v>
      </c>
      <c r="K206" s="22">
        <v>4856</v>
      </c>
      <c r="L206" s="22"/>
      <c r="M206" s="22"/>
      <c r="N206" s="22">
        <v>80360.814360000004</v>
      </c>
      <c r="O206" s="22">
        <v>7296.0795600000001</v>
      </c>
      <c r="P206" s="22"/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42.870381999999999</v>
      </c>
      <c r="W206" s="22">
        <v>0</v>
      </c>
      <c r="X206" s="22">
        <v>0</v>
      </c>
      <c r="Y206" s="22">
        <v>0</v>
      </c>
    </row>
    <row r="207" spans="1:25" x14ac:dyDescent="0.25">
      <c r="A207" s="22" t="s">
        <v>125</v>
      </c>
      <c r="B207" s="22" t="s">
        <v>508</v>
      </c>
      <c r="C207" s="22" t="s">
        <v>527</v>
      </c>
      <c r="D207" s="22" t="s">
        <v>528</v>
      </c>
      <c r="E207" s="22"/>
      <c r="F207" s="22">
        <v>924457.09823999996</v>
      </c>
      <c r="G207" s="22">
        <v>0</v>
      </c>
      <c r="H207" s="22">
        <v>322407.28888000001</v>
      </c>
      <c r="I207" s="22">
        <v>0</v>
      </c>
      <c r="J207" s="22">
        <v>0</v>
      </c>
      <c r="K207" s="22">
        <v>34597</v>
      </c>
      <c r="L207" s="22"/>
      <c r="M207" s="22"/>
      <c r="N207" s="22">
        <v>188844.50649999999</v>
      </c>
      <c r="O207" s="22">
        <v>103227.41</v>
      </c>
      <c r="P207" s="22"/>
      <c r="Q207" s="22">
        <v>0</v>
      </c>
      <c r="R207" s="22">
        <v>0</v>
      </c>
      <c r="S207" s="22">
        <v>0</v>
      </c>
      <c r="T207" s="22">
        <v>9989.2120950000008</v>
      </c>
      <c r="U207" s="22">
        <v>0</v>
      </c>
      <c r="V207" s="22">
        <v>1.59426</v>
      </c>
      <c r="W207" s="22">
        <v>0</v>
      </c>
      <c r="X207" s="22">
        <v>0</v>
      </c>
      <c r="Y207" s="22">
        <v>0</v>
      </c>
    </row>
    <row r="208" spans="1:25" x14ac:dyDescent="0.25">
      <c r="A208" s="22" t="s">
        <v>125</v>
      </c>
      <c r="B208" s="22" t="s">
        <v>508</v>
      </c>
      <c r="C208" s="22" t="s">
        <v>529</v>
      </c>
      <c r="D208" s="22" t="s">
        <v>530</v>
      </c>
      <c r="E208" s="22"/>
      <c r="F208" s="22">
        <v>411347.78700000001</v>
      </c>
      <c r="G208" s="22">
        <v>194.298</v>
      </c>
      <c r="H208" s="22">
        <v>98157.305999999997</v>
      </c>
      <c r="I208" s="22">
        <v>0</v>
      </c>
      <c r="J208" s="22">
        <v>1555.566</v>
      </c>
      <c r="K208" s="22">
        <v>42228</v>
      </c>
      <c r="L208" s="22"/>
      <c r="M208" s="22"/>
      <c r="N208" s="22">
        <v>67061.362448</v>
      </c>
      <c r="O208" s="22">
        <v>11729.975533000001</v>
      </c>
      <c r="P208" s="22"/>
      <c r="Q208" s="22">
        <v>6863.1694100000004</v>
      </c>
      <c r="R208" s="22">
        <v>624.14490000000001</v>
      </c>
      <c r="S208" s="22">
        <v>0</v>
      </c>
      <c r="T208" s="22">
        <v>18092.978852</v>
      </c>
      <c r="U208" s="22">
        <v>0</v>
      </c>
      <c r="V208" s="22">
        <v>95.284575000000004</v>
      </c>
      <c r="W208" s="22">
        <v>0</v>
      </c>
      <c r="X208" s="22">
        <v>0</v>
      </c>
      <c r="Y208" s="22">
        <v>0</v>
      </c>
    </row>
    <row r="209" spans="1:25" x14ac:dyDescent="0.25">
      <c r="A209" s="22" t="s">
        <v>125</v>
      </c>
      <c r="B209" s="22" t="s">
        <v>508</v>
      </c>
      <c r="C209" s="22" t="s">
        <v>1101</v>
      </c>
      <c r="D209" s="22" t="s">
        <v>1102</v>
      </c>
      <c r="E209" s="22"/>
      <c r="F209" s="22">
        <v>251690.621495</v>
      </c>
      <c r="G209" s="22">
        <v>0</v>
      </c>
      <c r="H209" s="22">
        <v>50864.457216000003</v>
      </c>
      <c r="I209" s="22">
        <v>0</v>
      </c>
      <c r="J209" s="22">
        <v>577.21834200000001</v>
      </c>
      <c r="K209" s="22">
        <v>20000</v>
      </c>
      <c r="L209" s="22"/>
      <c r="M209" s="22"/>
      <c r="N209" s="22">
        <v>67020.6394</v>
      </c>
      <c r="O209" s="22">
        <v>19214.791679999998</v>
      </c>
      <c r="P209" s="22"/>
      <c r="Q209" s="22">
        <v>0</v>
      </c>
      <c r="R209" s="22">
        <v>0</v>
      </c>
      <c r="S209" s="22">
        <v>0</v>
      </c>
      <c r="T209" s="22">
        <v>12710.471232</v>
      </c>
      <c r="U209" s="22">
        <v>0</v>
      </c>
      <c r="V209" s="22">
        <v>255.05176499999999</v>
      </c>
      <c r="W209" s="22">
        <v>0</v>
      </c>
      <c r="X209" s="22">
        <v>0</v>
      </c>
      <c r="Y209" s="22">
        <v>0</v>
      </c>
    </row>
    <row r="210" spans="1:25" x14ac:dyDescent="0.25">
      <c r="A210" s="22" t="s">
        <v>125</v>
      </c>
      <c r="B210" s="22" t="s">
        <v>508</v>
      </c>
      <c r="C210" s="22" t="s">
        <v>531</v>
      </c>
      <c r="D210" s="22" t="s">
        <v>532</v>
      </c>
      <c r="E210" s="22"/>
      <c r="F210" s="22">
        <v>197735.01930000001</v>
      </c>
      <c r="G210" s="22">
        <v>1155.40347</v>
      </c>
      <c r="H210" s="22">
        <v>22365.466199999999</v>
      </c>
      <c r="I210" s="22">
        <v>0</v>
      </c>
      <c r="J210" s="22">
        <v>2412.1818600000001</v>
      </c>
      <c r="K210" s="22">
        <v>0</v>
      </c>
      <c r="L210" s="22"/>
      <c r="M210" s="22"/>
      <c r="N210" s="22">
        <v>53047.021379999998</v>
      </c>
      <c r="O210" s="22">
        <v>7520.2764619999998</v>
      </c>
      <c r="P210" s="22"/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89.519535000000005</v>
      </c>
      <c r="W210" s="22">
        <v>0</v>
      </c>
      <c r="X210" s="22">
        <v>0</v>
      </c>
      <c r="Y210" s="22">
        <v>0</v>
      </c>
    </row>
    <row r="211" spans="1:25" x14ac:dyDescent="0.25">
      <c r="A211" s="22" t="s">
        <v>125</v>
      </c>
      <c r="B211" s="22" t="s">
        <v>508</v>
      </c>
      <c r="C211" s="22" t="s">
        <v>533</v>
      </c>
      <c r="D211" s="22" t="s">
        <v>534</v>
      </c>
      <c r="E211" s="22"/>
      <c r="F211" s="22">
        <v>616110.65755200002</v>
      </c>
      <c r="G211" s="22">
        <v>505.46595000000002</v>
      </c>
      <c r="H211" s="22">
        <v>469760.82887299999</v>
      </c>
      <c r="I211" s="22">
        <v>0</v>
      </c>
      <c r="J211" s="22">
        <v>10851.13132</v>
      </c>
      <c r="K211" s="22">
        <v>19419</v>
      </c>
      <c r="L211" s="22"/>
      <c r="M211" s="22"/>
      <c r="N211" s="22">
        <v>156179.3792</v>
      </c>
      <c r="O211" s="22">
        <v>96101.87444</v>
      </c>
      <c r="P211" s="22"/>
      <c r="Q211" s="22">
        <v>0</v>
      </c>
      <c r="R211" s="22">
        <v>0</v>
      </c>
      <c r="S211" s="22">
        <v>0</v>
      </c>
      <c r="T211" s="22">
        <v>11887.626668999999</v>
      </c>
      <c r="U211" s="22">
        <v>0</v>
      </c>
      <c r="V211" s="22">
        <v>717.05974500000002</v>
      </c>
      <c r="W211" s="22">
        <v>0</v>
      </c>
      <c r="X211" s="22">
        <v>0</v>
      </c>
      <c r="Y211" s="22">
        <v>0</v>
      </c>
    </row>
    <row r="212" spans="1:25" x14ac:dyDescent="0.25">
      <c r="A212" s="22" t="s">
        <v>125</v>
      </c>
      <c r="B212" s="22" t="s">
        <v>508</v>
      </c>
      <c r="C212" s="22" t="s">
        <v>1103</v>
      </c>
      <c r="D212" s="22" t="s">
        <v>1104</v>
      </c>
      <c r="E212" s="22"/>
      <c r="F212" s="22">
        <v>457308.28125</v>
      </c>
      <c r="G212" s="22">
        <v>0</v>
      </c>
      <c r="H212" s="22">
        <v>166136.95800000001</v>
      </c>
      <c r="I212" s="22">
        <v>0</v>
      </c>
      <c r="J212" s="22">
        <v>0</v>
      </c>
      <c r="K212" s="22">
        <v>22000</v>
      </c>
      <c r="L212" s="22"/>
      <c r="M212" s="22"/>
      <c r="N212" s="22">
        <v>100481.42742000001</v>
      </c>
      <c r="O212" s="22">
        <v>41904.78688</v>
      </c>
      <c r="P212" s="22"/>
      <c r="Q212" s="22">
        <v>0</v>
      </c>
      <c r="R212" s="22">
        <v>0</v>
      </c>
      <c r="S212" s="22">
        <v>0</v>
      </c>
      <c r="T212" s="22">
        <v>10536.4606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</row>
    <row r="213" spans="1:25" x14ac:dyDescent="0.25">
      <c r="A213" s="22" t="s">
        <v>125</v>
      </c>
      <c r="B213" s="22" t="s">
        <v>508</v>
      </c>
      <c r="C213" s="22" t="s">
        <v>1105</v>
      </c>
      <c r="D213" s="22" t="s">
        <v>1106</v>
      </c>
      <c r="E213" s="22"/>
      <c r="F213" s="22">
        <v>433046.21266399999</v>
      </c>
      <c r="G213" s="22">
        <v>120.9588</v>
      </c>
      <c r="H213" s="22">
        <v>42378.725599999998</v>
      </c>
      <c r="I213" s="22">
        <v>0</v>
      </c>
      <c r="J213" s="22">
        <v>0</v>
      </c>
      <c r="K213" s="22">
        <v>0</v>
      </c>
      <c r="L213" s="22"/>
      <c r="M213" s="22"/>
      <c r="N213" s="22">
        <v>102293.47072</v>
      </c>
      <c r="O213" s="22">
        <v>11484.262000000001</v>
      </c>
      <c r="P213" s="22"/>
      <c r="Q213" s="22">
        <v>0</v>
      </c>
      <c r="R213" s="22">
        <v>0</v>
      </c>
      <c r="S213" s="22"/>
      <c r="T213" s="22">
        <v>1813.4023999999999</v>
      </c>
      <c r="U213" s="22">
        <v>0</v>
      </c>
      <c r="V213" s="22">
        <v>97.083089999999999</v>
      </c>
      <c r="W213" s="22">
        <v>0</v>
      </c>
      <c r="X213" s="22"/>
      <c r="Y213" s="22"/>
    </row>
    <row r="214" spans="1:25" x14ac:dyDescent="0.25">
      <c r="A214" s="22" t="s">
        <v>125</v>
      </c>
      <c r="B214" s="22" t="s">
        <v>508</v>
      </c>
      <c r="C214" s="22" t="s">
        <v>535</v>
      </c>
      <c r="D214" s="22" t="s">
        <v>536</v>
      </c>
      <c r="E214" s="22"/>
      <c r="F214" s="22">
        <v>215820.78294</v>
      </c>
      <c r="G214" s="22">
        <v>85.086350999999993</v>
      </c>
      <c r="H214" s="22">
        <v>29832.966435999999</v>
      </c>
      <c r="I214" s="22">
        <v>0</v>
      </c>
      <c r="J214" s="22">
        <v>261.13050900000002</v>
      </c>
      <c r="K214" s="22">
        <v>36000</v>
      </c>
      <c r="L214" s="22"/>
      <c r="M214" s="22"/>
      <c r="N214" s="22">
        <v>48404.941605</v>
      </c>
      <c r="O214" s="22">
        <v>9537.8221599999997</v>
      </c>
      <c r="P214" s="22"/>
      <c r="Q214" s="22">
        <v>0</v>
      </c>
      <c r="R214" s="22">
        <v>0</v>
      </c>
      <c r="S214" s="22">
        <v>0</v>
      </c>
      <c r="T214" s="22">
        <v>7425.7648360000003</v>
      </c>
      <c r="U214" s="22">
        <v>0</v>
      </c>
      <c r="V214" s="22">
        <v>64.925550000000001</v>
      </c>
      <c r="W214" s="22">
        <v>0</v>
      </c>
      <c r="X214" s="22">
        <v>0</v>
      </c>
      <c r="Y214" s="22">
        <v>0</v>
      </c>
    </row>
    <row r="215" spans="1:25" x14ac:dyDescent="0.25">
      <c r="A215" s="22" t="s">
        <v>125</v>
      </c>
      <c r="B215" s="22" t="s">
        <v>508</v>
      </c>
      <c r="C215" s="22" t="s">
        <v>537</v>
      </c>
      <c r="D215" s="22" t="s">
        <v>538</v>
      </c>
      <c r="E215" s="22"/>
      <c r="F215" s="22">
        <v>382820.12960500002</v>
      </c>
      <c r="G215" s="22">
        <v>179.7055</v>
      </c>
      <c r="H215" s="22">
        <v>134424.26955</v>
      </c>
      <c r="I215" s="22">
        <v>0</v>
      </c>
      <c r="J215" s="22">
        <v>446.63589999999999</v>
      </c>
      <c r="K215" s="22">
        <v>0</v>
      </c>
      <c r="L215" s="22"/>
      <c r="M215" s="22"/>
      <c r="N215" s="22">
        <v>64980.38</v>
      </c>
      <c r="O215" s="22">
        <v>42794.93</v>
      </c>
      <c r="P215" s="22"/>
      <c r="Q215" s="22">
        <v>3490</v>
      </c>
      <c r="R215" s="22">
        <v>200.07</v>
      </c>
      <c r="S215" s="22">
        <v>0</v>
      </c>
      <c r="T215" s="22">
        <v>0</v>
      </c>
      <c r="U215" s="22">
        <v>5969.2413509999997</v>
      </c>
      <c r="V215" s="22">
        <v>93.367485000000002</v>
      </c>
      <c r="W215" s="22">
        <v>0</v>
      </c>
      <c r="X215" s="22">
        <v>0</v>
      </c>
      <c r="Y215" s="22">
        <v>0</v>
      </c>
    </row>
    <row r="216" spans="1:25" x14ac:dyDescent="0.25">
      <c r="A216" s="22" t="s">
        <v>125</v>
      </c>
      <c r="B216" s="22" t="s">
        <v>508</v>
      </c>
      <c r="C216" s="22" t="s">
        <v>1107</v>
      </c>
      <c r="D216" s="22" t="s">
        <v>1108</v>
      </c>
      <c r="E216" s="22"/>
      <c r="F216" s="22">
        <v>250936.125</v>
      </c>
      <c r="G216" s="22">
        <v>0</v>
      </c>
      <c r="H216" s="22">
        <v>49984.404999999999</v>
      </c>
      <c r="I216" s="22">
        <v>0</v>
      </c>
      <c r="J216" s="22">
        <v>0</v>
      </c>
      <c r="K216" s="22">
        <v>118950</v>
      </c>
      <c r="L216" s="22"/>
      <c r="M216" s="22"/>
      <c r="N216" s="22">
        <v>77866.240000000005</v>
      </c>
      <c r="O216" s="22">
        <v>11790.72</v>
      </c>
      <c r="P216" s="22"/>
      <c r="Q216" s="22">
        <v>0</v>
      </c>
      <c r="R216" s="22">
        <v>0</v>
      </c>
      <c r="S216" s="22">
        <v>0</v>
      </c>
      <c r="T216" s="22">
        <v>9443.98</v>
      </c>
      <c r="U216" s="22">
        <v>0</v>
      </c>
      <c r="V216" s="22">
        <v>55.793745000000001</v>
      </c>
      <c r="W216" s="22">
        <v>0</v>
      </c>
      <c r="X216" s="22">
        <v>0</v>
      </c>
      <c r="Y216" s="22">
        <v>0</v>
      </c>
    </row>
    <row r="217" spans="1:25" x14ac:dyDescent="0.25">
      <c r="A217" s="22" t="s">
        <v>125</v>
      </c>
      <c r="B217" s="22" t="s">
        <v>508</v>
      </c>
      <c r="C217" s="22" t="s">
        <v>539</v>
      </c>
      <c r="D217" s="22" t="s">
        <v>540</v>
      </c>
      <c r="E217" s="22"/>
      <c r="F217" s="22">
        <v>205553.717477</v>
      </c>
      <c r="G217" s="22">
        <v>234.15161000000001</v>
      </c>
      <c r="H217" s="22">
        <v>36290.658927999997</v>
      </c>
      <c r="I217" s="22">
        <v>0</v>
      </c>
      <c r="J217" s="22">
        <v>5963.309722</v>
      </c>
      <c r="K217" s="22">
        <v>0</v>
      </c>
      <c r="L217" s="22"/>
      <c r="M217" s="22"/>
      <c r="N217" s="22">
        <v>40059.427839999997</v>
      </c>
      <c r="O217" s="22">
        <v>21383.119999999999</v>
      </c>
      <c r="P217" s="22"/>
      <c r="Q217" s="22">
        <v>0</v>
      </c>
      <c r="R217" s="22">
        <v>0</v>
      </c>
      <c r="S217" s="22">
        <v>0</v>
      </c>
      <c r="T217" s="22">
        <v>3715.0064710000001</v>
      </c>
      <c r="U217" s="22">
        <v>0</v>
      </c>
      <c r="V217" s="22">
        <v>358.26632999999998</v>
      </c>
      <c r="W217" s="22">
        <v>0</v>
      </c>
      <c r="X217" s="22">
        <v>0</v>
      </c>
      <c r="Y217" s="22">
        <v>0</v>
      </c>
    </row>
    <row r="218" spans="1:25" x14ac:dyDescent="0.25">
      <c r="A218" s="22" t="s">
        <v>125</v>
      </c>
      <c r="B218" s="22" t="s">
        <v>508</v>
      </c>
      <c r="C218" s="22" t="s">
        <v>541</v>
      </c>
      <c r="D218" s="22" t="s">
        <v>542</v>
      </c>
      <c r="E218" s="22"/>
      <c r="F218" s="22">
        <v>207228.56774999999</v>
      </c>
      <c r="G218" s="22">
        <v>3669.0185070000002</v>
      </c>
      <c r="H218" s="22">
        <v>111174.278072</v>
      </c>
      <c r="I218" s="22">
        <v>0</v>
      </c>
      <c r="J218" s="22">
        <v>0</v>
      </c>
      <c r="K218" s="22">
        <v>39742</v>
      </c>
      <c r="L218" s="22"/>
      <c r="M218" s="22"/>
      <c r="N218" s="22">
        <v>47318.476547999999</v>
      </c>
      <c r="O218" s="22">
        <v>16261.520527999999</v>
      </c>
      <c r="P218" s="22"/>
      <c r="Q218" s="22">
        <v>0</v>
      </c>
      <c r="R218" s="22">
        <v>0</v>
      </c>
      <c r="S218" s="22">
        <v>0</v>
      </c>
      <c r="T218" s="22">
        <v>0</v>
      </c>
      <c r="U218" s="22">
        <v>13748.848812</v>
      </c>
      <c r="V218" s="22">
        <v>225.30706900000001</v>
      </c>
      <c r="W218" s="22">
        <v>6339.5761519999996</v>
      </c>
      <c r="X218" s="22">
        <v>0</v>
      </c>
      <c r="Y218" s="22">
        <v>0</v>
      </c>
    </row>
    <row r="219" spans="1:25" x14ac:dyDescent="0.25">
      <c r="A219" s="22" t="s">
        <v>125</v>
      </c>
      <c r="B219" s="22" t="s">
        <v>508</v>
      </c>
      <c r="C219" s="22" t="s">
        <v>543</v>
      </c>
      <c r="D219" s="22" t="s">
        <v>544</v>
      </c>
      <c r="E219" s="22"/>
      <c r="F219" s="22">
        <v>731568.75581999996</v>
      </c>
      <c r="G219" s="22">
        <v>529.15463999999997</v>
      </c>
      <c r="H219" s="22">
        <v>31475.305049999999</v>
      </c>
      <c r="I219" s="22">
        <v>0</v>
      </c>
      <c r="J219" s="22">
        <v>284.76483000000002</v>
      </c>
      <c r="K219" s="22">
        <v>0</v>
      </c>
      <c r="L219" s="22"/>
      <c r="M219" s="22"/>
      <c r="N219" s="22">
        <v>194459.34647700001</v>
      </c>
      <c r="O219" s="22">
        <v>12321.999991000001</v>
      </c>
      <c r="P219" s="22"/>
      <c r="Q219" s="22">
        <v>0</v>
      </c>
      <c r="R219" s="22">
        <v>0</v>
      </c>
      <c r="S219" s="22">
        <v>0</v>
      </c>
      <c r="T219" s="22">
        <v>5445.8625419999998</v>
      </c>
      <c r="U219" s="22">
        <v>234.13560200000001</v>
      </c>
      <c r="V219" s="22">
        <v>90.987570000000005</v>
      </c>
      <c r="W219" s="22">
        <v>0</v>
      </c>
      <c r="X219" s="22">
        <v>0</v>
      </c>
      <c r="Y219" s="22">
        <v>0</v>
      </c>
    </row>
    <row r="220" spans="1:25" x14ac:dyDescent="0.25">
      <c r="A220" s="22" t="s">
        <v>125</v>
      </c>
      <c r="B220" s="22" t="s">
        <v>508</v>
      </c>
      <c r="C220" s="22" t="s">
        <v>545</v>
      </c>
      <c r="D220" s="22" t="s">
        <v>546</v>
      </c>
      <c r="E220" s="22"/>
      <c r="F220" s="22">
        <v>326712.64500000002</v>
      </c>
      <c r="G220" s="22">
        <v>39.9</v>
      </c>
      <c r="H220" s="22">
        <v>47640.84</v>
      </c>
      <c r="I220" s="22">
        <v>0</v>
      </c>
      <c r="J220" s="22">
        <v>0</v>
      </c>
      <c r="K220" s="22">
        <v>0</v>
      </c>
      <c r="L220" s="22"/>
      <c r="M220" s="22"/>
      <c r="N220" s="22">
        <v>77160.279555000001</v>
      </c>
      <c r="O220" s="22">
        <v>9843.8646599999993</v>
      </c>
      <c r="P220" s="22"/>
      <c r="Q220" s="22">
        <v>0</v>
      </c>
      <c r="R220" s="22">
        <v>0</v>
      </c>
      <c r="S220" s="22">
        <v>0</v>
      </c>
      <c r="T220" s="22">
        <v>21041.885825000001</v>
      </c>
      <c r="U220" s="22">
        <v>0</v>
      </c>
      <c r="V220" s="22">
        <v>68.888249999999999</v>
      </c>
      <c r="W220" s="22">
        <v>0</v>
      </c>
      <c r="X220" s="22">
        <v>0</v>
      </c>
      <c r="Y220" s="22">
        <v>0</v>
      </c>
    </row>
    <row r="221" spans="1:25" x14ac:dyDescent="0.25">
      <c r="A221" s="22" t="s">
        <v>125</v>
      </c>
      <c r="B221" s="22" t="s">
        <v>508</v>
      </c>
      <c r="C221" s="22" t="s">
        <v>547</v>
      </c>
      <c r="D221" s="22" t="s">
        <v>548</v>
      </c>
      <c r="E221" s="22"/>
      <c r="F221" s="22">
        <v>496612.47604799998</v>
      </c>
      <c r="G221" s="22">
        <v>0</v>
      </c>
      <c r="H221" s="22">
        <v>464529.81290299998</v>
      </c>
      <c r="I221" s="22">
        <v>459.199208</v>
      </c>
      <c r="J221" s="22">
        <v>2474.5173180000002</v>
      </c>
      <c r="K221" s="22">
        <v>57222</v>
      </c>
      <c r="L221" s="22"/>
      <c r="M221" s="22"/>
      <c r="N221" s="22">
        <v>105923.957628</v>
      </c>
      <c r="O221" s="22">
        <v>61994.678652000002</v>
      </c>
      <c r="P221" s="22"/>
      <c r="Q221" s="22">
        <v>0</v>
      </c>
      <c r="R221" s="22">
        <v>0</v>
      </c>
      <c r="S221" s="22">
        <v>0</v>
      </c>
      <c r="T221" s="22">
        <v>0</v>
      </c>
      <c r="U221" s="22">
        <v>42217.419882000002</v>
      </c>
      <c r="V221" s="22">
        <v>141.50664</v>
      </c>
      <c r="W221" s="22">
        <v>0</v>
      </c>
      <c r="X221" s="22">
        <v>0</v>
      </c>
      <c r="Y221" s="22">
        <v>0</v>
      </c>
    </row>
    <row r="222" spans="1:25" x14ac:dyDescent="0.25">
      <c r="A222" s="22" t="s">
        <v>125</v>
      </c>
      <c r="B222" s="22" t="s">
        <v>508</v>
      </c>
      <c r="C222" s="22" t="s">
        <v>549</v>
      </c>
      <c r="D222" s="22" t="s">
        <v>550</v>
      </c>
      <c r="E222" s="22"/>
      <c r="F222" s="22">
        <v>116364.37582</v>
      </c>
      <c r="G222" s="22">
        <v>0</v>
      </c>
      <c r="H222" s="22">
        <v>202592.475844</v>
      </c>
      <c r="I222" s="22">
        <v>0</v>
      </c>
      <c r="J222" s="22">
        <v>0</v>
      </c>
      <c r="K222" s="22">
        <v>0</v>
      </c>
      <c r="L222" s="22"/>
      <c r="M222" s="22"/>
      <c r="N222" s="22">
        <v>37084.795440000002</v>
      </c>
      <c r="O222" s="22">
        <v>35535.082587999997</v>
      </c>
      <c r="P222" s="22"/>
      <c r="Q222" s="22">
        <v>0</v>
      </c>
      <c r="R222" s="22">
        <v>0</v>
      </c>
      <c r="S222" s="22">
        <v>0</v>
      </c>
      <c r="T222" s="22">
        <v>0</v>
      </c>
      <c r="U222" s="22">
        <v>6622.75173</v>
      </c>
      <c r="V222" s="22">
        <v>50.052419999999998</v>
      </c>
      <c r="W222" s="22">
        <v>0</v>
      </c>
      <c r="X222" s="22">
        <v>0</v>
      </c>
      <c r="Y222" s="22">
        <v>0</v>
      </c>
    </row>
    <row r="223" spans="1:25" x14ac:dyDescent="0.25">
      <c r="A223" s="22" t="s">
        <v>125</v>
      </c>
      <c r="B223" s="22" t="s">
        <v>508</v>
      </c>
      <c r="C223" s="22" t="s">
        <v>551</v>
      </c>
      <c r="D223" s="22" t="s">
        <v>552</v>
      </c>
      <c r="E223" s="22"/>
      <c r="F223" s="22">
        <v>166889.528754</v>
      </c>
      <c r="G223" s="22">
        <v>0</v>
      </c>
      <c r="H223" s="22">
        <v>35113.804478999999</v>
      </c>
      <c r="I223" s="22">
        <v>0</v>
      </c>
      <c r="J223" s="22">
        <v>0</v>
      </c>
      <c r="K223" s="22">
        <v>0</v>
      </c>
      <c r="L223" s="22"/>
      <c r="M223" s="22"/>
      <c r="N223" s="22">
        <v>39602.60529</v>
      </c>
      <c r="O223" s="22">
        <v>13967.142578999999</v>
      </c>
      <c r="P223" s="22"/>
      <c r="Q223" s="22">
        <v>0</v>
      </c>
      <c r="R223" s="22">
        <v>0</v>
      </c>
      <c r="S223" s="22">
        <v>0</v>
      </c>
      <c r="T223" s="22">
        <v>10820.204234999999</v>
      </c>
      <c r="U223" s="22">
        <v>0</v>
      </c>
      <c r="V223" s="22">
        <v>47.978150999999997</v>
      </c>
      <c r="W223" s="22">
        <v>0</v>
      </c>
      <c r="X223" s="22">
        <v>0</v>
      </c>
      <c r="Y223" s="22">
        <v>0</v>
      </c>
    </row>
    <row r="224" spans="1:25" x14ac:dyDescent="0.25">
      <c r="A224" s="22" t="s">
        <v>125</v>
      </c>
      <c r="B224" s="22" t="s">
        <v>508</v>
      </c>
      <c r="C224" s="22" t="s">
        <v>553</v>
      </c>
      <c r="D224" s="22" t="s">
        <v>554</v>
      </c>
      <c r="E224" s="22"/>
      <c r="F224" s="22">
        <v>388233.29643400002</v>
      </c>
      <c r="G224" s="22">
        <v>362.70970799999998</v>
      </c>
      <c r="H224" s="22">
        <v>100360.11057600001</v>
      </c>
      <c r="I224" s="22">
        <v>0</v>
      </c>
      <c r="J224" s="22">
        <v>0</v>
      </c>
      <c r="K224" s="22">
        <v>12977</v>
      </c>
      <c r="L224" s="22"/>
      <c r="M224" s="22"/>
      <c r="N224" s="22">
        <v>111325.9059</v>
      </c>
      <c r="O224" s="22">
        <v>26962.842164999998</v>
      </c>
      <c r="P224" s="22"/>
      <c r="Q224" s="22">
        <v>0</v>
      </c>
      <c r="R224" s="22">
        <v>0</v>
      </c>
      <c r="S224" s="22">
        <v>0</v>
      </c>
      <c r="T224" s="22">
        <v>19475.451423999999</v>
      </c>
      <c r="U224" s="22">
        <v>0</v>
      </c>
      <c r="V224" s="22">
        <v>78.031599999999997</v>
      </c>
      <c r="W224" s="22">
        <v>0</v>
      </c>
      <c r="X224" s="22">
        <v>0</v>
      </c>
      <c r="Y224" s="22">
        <v>0</v>
      </c>
    </row>
    <row r="225" spans="1:25" x14ac:dyDescent="0.25">
      <c r="A225" s="22" t="s">
        <v>125</v>
      </c>
      <c r="B225" s="22" t="s">
        <v>508</v>
      </c>
      <c r="C225" s="22" t="s">
        <v>555</v>
      </c>
      <c r="D225" s="22" t="s">
        <v>556</v>
      </c>
      <c r="E225" s="22"/>
      <c r="F225" s="22">
        <v>101112.16494</v>
      </c>
      <c r="G225" s="22">
        <v>0</v>
      </c>
      <c r="H225" s="22">
        <v>30617.296009999998</v>
      </c>
      <c r="I225" s="22">
        <v>0</v>
      </c>
      <c r="J225" s="22">
        <v>0</v>
      </c>
      <c r="K225" s="22">
        <v>0</v>
      </c>
      <c r="L225" s="22"/>
      <c r="M225" s="22"/>
      <c r="N225" s="22">
        <v>25085.11836</v>
      </c>
      <c r="O225" s="22">
        <v>7748.5718100000004</v>
      </c>
      <c r="P225" s="22"/>
      <c r="Q225" s="22">
        <v>0</v>
      </c>
      <c r="R225" s="22">
        <v>0</v>
      </c>
      <c r="S225" s="22">
        <v>0</v>
      </c>
      <c r="T225" s="22">
        <v>2372.6584499999999</v>
      </c>
      <c r="U225" s="22">
        <v>0</v>
      </c>
      <c r="V225" s="22">
        <v>36.374985000000002</v>
      </c>
      <c r="W225" s="22">
        <v>0</v>
      </c>
      <c r="X225" s="22">
        <v>0</v>
      </c>
      <c r="Y225" s="22">
        <v>0</v>
      </c>
    </row>
    <row r="226" spans="1:25" x14ac:dyDescent="0.25">
      <c r="A226" s="22" t="s">
        <v>125</v>
      </c>
      <c r="B226" s="22" t="s">
        <v>508</v>
      </c>
      <c r="C226" s="22" t="s">
        <v>557</v>
      </c>
      <c r="D226" s="22" t="s">
        <v>558</v>
      </c>
      <c r="E226" s="22"/>
      <c r="F226" s="22">
        <v>583659.91064000002</v>
      </c>
      <c r="G226" s="22">
        <v>0</v>
      </c>
      <c r="H226" s="22">
        <v>196773.1464</v>
      </c>
      <c r="I226" s="22">
        <v>0</v>
      </c>
      <c r="J226" s="22">
        <v>0</v>
      </c>
      <c r="K226" s="22">
        <v>6663</v>
      </c>
      <c r="L226" s="22"/>
      <c r="M226" s="22"/>
      <c r="N226" s="22">
        <v>207064.503482</v>
      </c>
      <c r="O226" s="22">
        <v>48580.527529999999</v>
      </c>
      <c r="P226" s="22"/>
      <c r="Q226" s="22">
        <v>0</v>
      </c>
      <c r="R226" s="22">
        <v>0</v>
      </c>
      <c r="S226" s="22">
        <v>0</v>
      </c>
      <c r="T226" s="22">
        <v>2657.9667869999998</v>
      </c>
      <c r="U226" s="22">
        <v>0</v>
      </c>
      <c r="V226" s="22">
        <v>122.11908</v>
      </c>
      <c r="W226" s="22">
        <v>0</v>
      </c>
      <c r="X226" s="22">
        <v>0</v>
      </c>
      <c r="Y226" s="22">
        <v>0</v>
      </c>
    </row>
    <row r="227" spans="1:25" x14ac:dyDescent="0.25">
      <c r="A227" s="22" t="s">
        <v>125</v>
      </c>
      <c r="B227" s="22" t="s">
        <v>508</v>
      </c>
      <c r="C227" s="22" t="s">
        <v>559</v>
      </c>
      <c r="D227" s="22" t="s">
        <v>560</v>
      </c>
      <c r="E227" s="22"/>
      <c r="F227" s="22">
        <v>172502.7487</v>
      </c>
      <c r="G227" s="22">
        <v>212.92105000000001</v>
      </c>
      <c r="H227" s="22">
        <v>92019.212700000004</v>
      </c>
      <c r="I227" s="22">
        <v>0</v>
      </c>
      <c r="J227" s="22">
        <v>0</v>
      </c>
      <c r="K227" s="22">
        <v>24350</v>
      </c>
      <c r="L227" s="22"/>
      <c r="M227" s="22"/>
      <c r="N227" s="22">
        <v>36295.639784999999</v>
      </c>
      <c r="O227" s="22">
        <v>12081.57331</v>
      </c>
      <c r="P227" s="22"/>
      <c r="Q227" s="22">
        <v>0</v>
      </c>
      <c r="R227" s="22">
        <v>0</v>
      </c>
      <c r="S227" s="22">
        <v>0</v>
      </c>
      <c r="T227" s="22">
        <v>12376.582848</v>
      </c>
      <c r="U227" s="22">
        <v>0</v>
      </c>
      <c r="V227" s="22">
        <v>40.074525000000001</v>
      </c>
      <c r="W227" s="22">
        <v>0</v>
      </c>
      <c r="X227" s="22">
        <v>0</v>
      </c>
      <c r="Y227" s="22">
        <v>0</v>
      </c>
    </row>
    <row r="228" spans="1:25" x14ac:dyDescent="0.25">
      <c r="A228" s="22" t="s">
        <v>125</v>
      </c>
      <c r="B228" s="22" t="s">
        <v>508</v>
      </c>
      <c r="C228" s="22" t="s">
        <v>1109</v>
      </c>
      <c r="D228" s="22" t="s">
        <v>1110</v>
      </c>
      <c r="E228" s="22"/>
      <c r="F228" s="22">
        <v>157349.57576000001</v>
      </c>
      <c r="G228" s="22">
        <v>0</v>
      </c>
      <c r="H228" s="22">
        <v>38714.894346000001</v>
      </c>
      <c r="I228" s="22">
        <v>0</v>
      </c>
      <c r="J228" s="22">
        <v>0</v>
      </c>
      <c r="K228" s="22">
        <v>0</v>
      </c>
      <c r="L228" s="22"/>
      <c r="M228" s="22"/>
      <c r="N228" s="22">
        <v>31630.004267</v>
      </c>
      <c r="O228" s="22">
        <v>5957.9993089999998</v>
      </c>
      <c r="P228" s="22"/>
      <c r="Q228" s="22">
        <v>0</v>
      </c>
      <c r="R228" s="22">
        <v>0</v>
      </c>
      <c r="S228" s="22"/>
      <c r="T228" s="22">
        <v>6407.8073640000002</v>
      </c>
      <c r="U228" s="22">
        <v>0</v>
      </c>
      <c r="V228" s="22">
        <v>4.5999999999999999E-2</v>
      </c>
      <c r="W228" s="22">
        <v>0</v>
      </c>
      <c r="X228" s="22"/>
      <c r="Y228" s="22"/>
    </row>
    <row r="229" spans="1:25" x14ac:dyDescent="0.25">
      <c r="A229" s="22" t="s">
        <v>125</v>
      </c>
      <c r="B229" s="22" t="s">
        <v>508</v>
      </c>
      <c r="C229" s="22" t="s">
        <v>1111</v>
      </c>
      <c r="D229" s="22" t="s">
        <v>1112</v>
      </c>
      <c r="E229" s="22"/>
      <c r="F229" s="22">
        <v>199305.80669999999</v>
      </c>
      <c r="G229" s="22">
        <v>277.42959000000002</v>
      </c>
      <c r="H229" s="22">
        <v>23044.542600000001</v>
      </c>
      <c r="I229" s="22">
        <v>0</v>
      </c>
      <c r="J229" s="22">
        <v>11055.8896</v>
      </c>
      <c r="K229" s="22">
        <v>89347</v>
      </c>
      <c r="L229" s="22"/>
      <c r="M229" s="22"/>
      <c r="N229" s="22">
        <v>58939.747320000002</v>
      </c>
      <c r="O229" s="22">
        <v>9697.3048999999992</v>
      </c>
      <c r="P229" s="22"/>
      <c r="Q229" s="22">
        <v>0</v>
      </c>
      <c r="R229" s="22">
        <v>0</v>
      </c>
      <c r="S229" s="22">
        <v>0</v>
      </c>
      <c r="T229" s="22">
        <v>7783.4521599999998</v>
      </c>
      <c r="U229" s="22">
        <v>0</v>
      </c>
      <c r="V229" s="22">
        <v>55.679760000000002</v>
      </c>
      <c r="W229" s="22">
        <v>0</v>
      </c>
      <c r="X229" s="22">
        <v>0</v>
      </c>
      <c r="Y229" s="22">
        <v>0</v>
      </c>
    </row>
    <row r="230" spans="1:25" x14ac:dyDescent="0.25">
      <c r="A230" s="22" t="s">
        <v>125</v>
      </c>
      <c r="B230" s="22" t="s">
        <v>508</v>
      </c>
      <c r="C230" s="22" t="s">
        <v>561</v>
      </c>
      <c r="D230" s="22" t="s">
        <v>562</v>
      </c>
      <c r="E230" s="22"/>
      <c r="F230" s="22">
        <v>788880.19329299999</v>
      </c>
      <c r="G230" s="22">
        <v>0</v>
      </c>
      <c r="H230" s="22">
        <v>101045.764755</v>
      </c>
      <c r="I230" s="22">
        <v>0</v>
      </c>
      <c r="J230" s="22">
        <v>3372.5881800000002</v>
      </c>
      <c r="K230" s="22">
        <v>9596</v>
      </c>
      <c r="L230" s="22"/>
      <c r="M230" s="22"/>
      <c r="N230" s="22">
        <v>250761.42874500001</v>
      </c>
      <c r="O230" s="22">
        <v>35705.148555</v>
      </c>
      <c r="P230" s="22"/>
      <c r="Q230" s="22">
        <v>0</v>
      </c>
      <c r="R230" s="22">
        <v>0</v>
      </c>
      <c r="S230" s="22">
        <v>0</v>
      </c>
      <c r="T230" s="22">
        <v>11079.864691999999</v>
      </c>
      <c r="U230" s="22">
        <v>0</v>
      </c>
      <c r="V230" s="22">
        <v>139.98189400000001</v>
      </c>
      <c r="W230" s="22">
        <v>0</v>
      </c>
      <c r="X230" s="22">
        <v>0</v>
      </c>
      <c r="Y230" s="22">
        <v>0</v>
      </c>
    </row>
    <row r="231" spans="1:25" x14ac:dyDescent="0.25">
      <c r="A231" s="22" t="s">
        <v>125</v>
      </c>
      <c r="B231" s="22" t="s">
        <v>508</v>
      </c>
      <c r="C231" s="22" t="s">
        <v>563</v>
      </c>
      <c r="D231" s="22" t="s">
        <v>564</v>
      </c>
      <c r="E231" s="22"/>
      <c r="F231" s="22">
        <v>69138.959669999997</v>
      </c>
      <c r="G231" s="22">
        <v>0</v>
      </c>
      <c r="H231" s="22">
        <v>7884.6774699999996</v>
      </c>
      <c r="I231" s="22">
        <v>0</v>
      </c>
      <c r="J231" s="22">
        <v>0</v>
      </c>
      <c r="K231" s="22">
        <v>9101</v>
      </c>
      <c r="L231" s="22"/>
      <c r="M231" s="22"/>
      <c r="N231" s="22">
        <v>21296.563200000001</v>
      </c>
      <c r="O231" s="22">
        <v>1974.7144000000001</v>
      </c>
      <c r="P231" s="22"/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7.136056</v>
      </c>
      <c r="W231" s="22">
        <v>0</v>
      </c>
      <c r="X231" s="22">
        <v>0</v>
      </c>
      <c r="Y231" s="22">
        <v>0</v>
      </c>
    </row>
    <row r="232" spans="1:25" x14ac:dyDescent="0.25">
      <c r="A232" s="22" t="s">
        <v>125</v>
      </c>
      <c r="B232" s="22" t="s">
        <v>508</v>
      </c>
      <c r="C232" s="22" t="s">
        <v>565</v>
      </c>
      <c r="D232" s="22" t="s">
        <v>566</v>
      </c>
      <c r="E232" s="22"/>
      <c r="F232" s="22">
        <v>350167.21406000003</v>
      </c>
      <c r="G232" s="22">
        <v>0</v>
      </c>
      <c r="H232" s="22">
        <v>54313.964077999997</v>
      </c>
      <c r="I232" s="22">
        <v>0</v>
      </c>
      <c r="J232" s="22">
        <v>0</v>
      </c>
      <c r="K232" s="22">
        <v>0</v>
      </c>
      <c r="L232" s="22"/>
      <c r="M232" s="22"/>
      <c r="N232" s="22">
        <v>64304.990918000003</v>
      </c>
      <c r="O232" s="22">
        <v>9007.9985880000004</v>
      </c>
      <c r="P232" s="22"/>
      <c r="Q232" s="22">
        <v>0</v>
      </c>
      <c r="R232" s="22">
        <v>0</v>
      </c>
      <c r="S232" s="22">
        <v>0</v>
      </c>
      <c r="T232" s="22">
        <v>115.771708</v>
      </c>
      <c r="U232" s="22">
        <v>0</v>
      </c>
      <c r="V232" s="22">
        <v>5019.9970320000002</v>
      </c>
      <c r="W232" s="22">
        <v>10000.695627999999</v>
      </c>
      <c r="X232" s="22">
        <v>0</v>
      </c>
      <c r="Y232" s="22">
        <v>0</v>
      </c>
    </row>
    <row r="233" spans="1:25" x14ac:dyDescent="0.25">
      <c r="A233" s="22" t="s">
        <v>125</v>
      </c>
      <c r="B233" s="22" t="s">
        <v>508</v>
      </c>
      <c r="C233" s="22" t="s">
        <v>567</v>
      </c>
      <c r="D233" s="22" t="s">
        <v>568</v>
      </c>
      <c r="E233" s="22"/>
      <c r="F233" s="22">
        <v>250279.868862</v>
      </c>
      <c r="G233" s="22">
        <v>201.23878999999999</v>
      </c>
      <c r="H233" s="22">
        <v>32810.879641</v>
      </c>
      <c r="I233" s="22">
        <v>0</v>
      </c>
      <c r="J233" s="22">
        <v>544.27531699999997</v>
      </c>
      <c r="K233" s="22">
        <v>0</v>
      </c>
      <c r="L233" s="22"/>
      <c r="M233" s="22"/>
      <c r="N233" s="22">
        <v>50646.180480000003</v>
      </c>
      <c r="O233" s="22">
        <v>10709.801923000001</v>
      </c>
      <c r="P233" s="22"/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60.099930000000001</v>
      </c>
      <c r="W233" s="22">
        <v>0</v>
      </c>
      <c r="X233" s="22">
        <v>0</v>
      </c>
      <c r="Y233" s="22">
        <v>0</v>
      </c>
    </row>
    <row r="234" spans="1:25" x14ac:dyDescent="0.25">
      <c r="A234" s="22" t="s">
        <v>125</v>
      </c>
      <c r="B234" s="22" t="s">
        <v>508</v>
      </c>
      <c r="C234" s="22" t="s">
        <v>569</v>
      </c>
      <c r="D234" s="22" t="s">
        <v>570</v>
      </c>
      <c r="E234" s="22"/>
      <c r="F234" s="22">
        <v>136493.04268399999</v>
      </c>
      <c r="G234" s="22">
        <v>291.755357</v>
      </c>
      <c r="H234" s="22">
        <v>35813.212380999998</v>
      </c>
      <c r="I234" s="22">
        <v>0</v>
      </c>
      <c r="J234" s="22">
        <v>0</v>
      </c>
      <c r="K234" s="22">
        <v>23726</v>
      </c>
      <c r="L234" s="22"/>
      <c r="M234" s="22"/>
      <c r="N234" s="22">
        <v>18551.997657</v>
      </c>
      <c r="O234" s="22">
        <v>5907.580637</v>
      </c>
      <c r="P234" s="22"/>
      <c r="Q234" s="22">
        <v>0</v>
      </c>
      <c r="R234" s="22">
        <v>0</v>
      </c>
      <c r="S234" s="22">
        <v>0</v>
      </c>
      <c r="T234" s="22">
        <v>4621.0000319999999</v>
      </c>
      <c r="U234" s="22">
        <v>0</v>
      </c>
      <c r="V234" s="22">
        <v>20.929635000000001</v>
      </c>
      <c r="W234" s="22">
        <v>0</v>
      </c>
      <c r="X234" s="22">
        <v>0</v>
      </c>
      <c r="Y234" s="22">
        <v>0</v>
      </c>
    </row>
    <row r="235" spans="1:25" x14ac:dyDescent="0.25">
      <c r="A235" s="22" t="s">
        <v>125</v>
      </c>
      <c r="B235" s="22" t="s">
        <v>508</v>
      </c>
      <c r="C235" s="22" t="s">
        <v>571</v>
      </c>
      <c r="D235" s="22" t="s">
        <v>572</v>
      </c>
      <c r="E235" s="22"/>
      <c r="F235" s="22">
        <v>698392.72588699998</v>
      </c>
      <c r="G235" s="22">
        <v>350.99038899999999</v>
      </c>
      <c r="H235" s="22">
        <v>124108.35157300001</v>
      </c>
      <c r="I235" s="22">
        <v>0</v>
      </c>
      <c r="J235" s="22">
        <v>1310.1152239999999</v>
      </c>
      <c r="K235" s="22">
        <v>89628.39</v>
      </c>
      <c r="L235" s="22"/>
      <c r="M235" s="22"/>
      <c r="N235" s="22">
        <v>112856.954961</v>
      </c>
      <c r="O235" s="22">
        <v>43500.386720000002</v>
      </c>
      <c r="P235" s="22"/>
      <c r="Q235" s="22">
        <v>0</v>
      </c>
      <c r="R235" s="22">
        <v>0</v>
      </c>
      <c r="S235" s="22">
        <v>0</v>
      </c>
      <c r="T235" s="22">
        <v>5008.9360360000001</v>
      </c>
      <c r="U235" s="22">
        <v>0</v>
      </c>
      <c r="V235" s="22">
        <v>84.040763999999996</v>
      </c>
      <c r="W235" s="22">
        <v>0</v>
      </c>
      <c r="X235" s="22">
        <v>0</v>
      </c>
      <c r="Y235" s="22">
        <v>0</v>
      </c>
    </row>
    <row r="236" spans="1:25" x14ac:dyDescent="0.25">
      <c r="A236" s="22" t="s">
        <v>125</v>
      </c>
      <c r="B236" s="22" t="s">
        <v>508</v>
      </c>
      <c r="C236" s="22" t="s">
        <v>573</v>
      </c>
      <c r="D236" s="22" t="s">
        <v>574</v>
      </c>
      <c r="E236" s="22"/>
      <c r="F236" s="22">
        <v>615029.57349800004</v>
      </c>
      <c r="G236" s="22">
        <v>0</v>
      </c>
      <c r="H236" s="22">
        <v>187689.664281</v>
      </c>
      <c r="I236" s="22">
        <v>0</v>
      </c>
      <c r="J236" s="22">
        <v>793.917868</v>
      </c>
      <c r="K236" s="22">
        <v>51955</v>
      </c>
      <c r="L236" s="22"/>
      <c r="M236" s="22"/>
      <c r="N236" s="22">
        <v>139996.192446</v>
      </c>
      <c r="O236" s="22">
        <v>34402.010162999999</v>
      </c>
      <c r="P236" s="22"/>
      <c r="Q236" s="22">
        <v>0</v>
      </c>
      <c r="R236" s="22">
        <v>0</v>
      </c>
      <c r="S236" s="22">
        <v>0</v>
      </c>
      <c r="T236" s="22">
        <v>11830.235859</v>
      </c>
      <c r="U236" s="22">
        <v>0</v>
      </c>
      <c r="V236" s="22">
        <v>137.440665</v>
      </c>
      <c r="W236" s="22">
        <v>0</v>
      </c>
      <c r="X236" s="22">
        <v>0</v>
      </c>
      <c r="Y236" s="22">
        <v>0</v>
      </c>
    </row>
    <row r="237" spans="1:25" x14ac:dyDescent="0.25">
      <c r="A237" s="22" t="s">
        <v>125</v>
      </c>
      <c r="B237" s="22" t="s">
        <v>508</v>
      </c>
      <c r="C237" s="22" t="s">
        <v>575</v>
      </c>
      <c r="D237" s="22" t="s">
        <v>576</v>
      </c>
      <c r="E237" s="22"/>
      <c r="F237" s="22">
        <v>241953.67872</v>
      </c>
      <c r="G237" s="22">
        <v>139.55583999999999</v>
      </c>
      <c r="H237" s="22">
        <v>46432.170239999999</v>
      </c>
      <c r="I237" s="22">
        <v>0</v>
      </c>
      <c r="J237" s="22">
        <v>478.19456000000002</v>
      </c>
      <c r="K237" s="22">
        <v>7912</v>
      </c>
      <c r="L237" s="22"/>
      <c r="M237" s="22"/>
      <c r="N237" s="22">
        <v>33277.050479999998</v>
      </c>
      <c r="O237" s="22">
        <v>10113.145619999999</v>
      </c>
      <c r="P237" s="22"/>
      <c r="Q237" s="22">
        <v>0</v>
      </c>
      <c r="R237" s="22">
        <v>0</v>
      </c>
      <c r="S237" s="22">
        <v>0</v>
      </c>
      <c r="T237" s="22">
        <v>5701.6501920000001</v>
      </c>
      <c r="U237" s="22">
        <v>0</v>
      </c>
      <c r="V237" s="22">
        <v>55.011915000000002</v>
      </c>
      <c r="W237" s="22">
        <v>0</v>
      </c>
      <c r="X237" s="22">
        <v>0</v>
      </c>
      <c r="Y237" s="22">
        <v>0</v>
      </c>
    </row>
    <row r="238" spans="1:25" x14ac:dyDescent="0.25">
      <c r="A238" s="22" t="s">
        <v>125</v>
      </c>
      <c r="B238" s="22" t="s">
        <v>508</v>
      </c>
      <c r="C238" s="22" t="s">
        <v>577</v>
      </c>
      <c r="D238" s="22" t="s">
        <v>578</v>
      </c>
      <c r="E238" s="22"/>
      <c r="F238" s="22">
        <v>251225.193</v>
      </c>
      <c r="G238" s="22">
        <v>177.07400000000001</v>
      </c>
      <c r="H238" s="22">
        <v>103991.845</v>
      </c>
      <c r="I238" s="22">
        <v>0</v>
      </c>
      <c r="J238" s="22">
        <v>3174.4749999999999</v>
      </c>
      <c r="K238" s="22">
        <v>0</v>
      </c>
      <c r="L238" s="22"/>
      <c r="M238" s="22"/>
      <c r="N238" s="22">
        <v>92994.052651000005</v>
      </c>
      <c r="O238" s="22">
        <v>17998.811796000002</v>
      </c>
      <c r="P238" s="22"/>
      <c r="Q238" s="22">
        <v>0</v>
      </c>
      <c r="R238" s="22">
        <v>0</v>
      </c>
      <c r="S238" s="22">
        <v>0</v>
      </c>
      <c r="T238" s="22">
        <v>3966.61715</v>
      </c>
      <c r="U238" s="22">
        <v>0</v>
      </c>
      <c r="V238" s="22">
        <v>117.120735</v>
      </c>
      <c r="W238" s="22">
        <v>0</v>
      </c>
      <c r="X238" s="22">
        <v>0</v>
      </c>
      <c r="Y238" s="22">
        <v>0</v>
      </c>
    </row>
    <row r="239" spans="1:25" x14ac:dyDescent="0.25">
      <c r="A239" s="22" t="s">
        <v>125</v>
      </c>
      <c r="B239" s="22" t="s">
        <v>508</v>
      </c>
      <c r="C239" s="22" t="s">
        <v>579</v>
      </c>
      <c r="D239" s="22" t="s">
        <v>580</v>
      </c>
      <c r="E239" s="22"/>
      <c r="F239" s="22">
        <v>201993.940042</v>
      </c>
      <c r="G239" s="22">
        <v>0</v>
      </c>
      <c r="H239" s="22">
        <v>30310.004584999999</v>
      </c>
      <c r="I239" s="22">
        <v>0</v>
      </c>
      <c r="J239" s="22">
        <v>0</v>
      </c>
      <c r="K239" s="22">
        <v>15500</v>
      </c>
      <c r="L239" s="22"/>
      <c r="M239" s="22"/>
      <c r="N239" s="22">
        <v>75308.048389999996</v>
      </c>
      <c r="O239" s="22">
        <v>9189.9968779999999</v>
      </c>
      <c r="P239" s="22"/>
      <c r="Q239" s="22">
        <v>0</v>
      </c>
      <c r="R239" s="22">
        <v>0</v>
      </c>
      <c r="S239" s="22">
        <v>0</v>
      </c>
      <c r="T239" s="22">
        <v>6097.8653180000001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</row>
    <row r="240" spans="1:25" x14ac:dyDescent="0.25">
      <c r="A240" s="22" t="s">
        <v>125</v>
      </c>
      <c r="B240" s="22" t="s">
        <v>508</v>
      </c>
      <c r="C240" s="22" t="s">
        <v>581</v>
      </c>
      <c r="D240" s="22" t="s">
        <v>582</v>
      </c>
      <c r="E240" s="22"/>
      <c r="F240" s="22">
        <v>68000.002462999997</v>
      </c>
      <c r="G240" s="22">
        <v>0</v>
      </c>
      <c r="H240" s="22">
        <v>19999.995802000001</v>
      </c>
      <c r="I240" s="22">
        <v>0</v>
      </c>
      <c r="J240" s="22">
        <v>0</v>
      </c>
      <c r="K240" s="22">
        <v>12000</v>
      </c>
      <c r="L240" s="22"/>
      <c r="M240" s="22"/>
      <c r="N240" s="22">
        <v>13009.749441</v>
      </c>
      <c r="O240" s="22">
        <v>6323.9802220000001</v>
      </c>
      <c r="P240" s="22"/>
      <c r="Q240" s="22">
        <v>1453.0399500000001</v>
      </c>
      <c r="R240" s="22">
        <v>21.580000999999999</v>
      </c>
      <c r="S240" s="22">
        <v>0</v>
      </c>
      <c r="T240" s="22">
        <v>4034.0008769999999</v>
      </c>
      <c r="U240" s="22">
        <v>20.166481999999998</v>
      </c>
      <c r="V240" s="22">
        <v>0</v>
      </c>
      <c r="W240" s="22">
        <v>0</v>
      </c>
      <c r="X240" s="22">
        <v>0</v>
      </c>
      <c r="Y240" s="22">
        <v>0</v>
      </c>
    </row>
    <row r="241" spans="1:25" x14ac:dyDescent="0.25">
      <c r="A241" s="22" t="s">
        <v>125</v>
      </c>
      <c r="B241" s="22" t="s">
        <v>508</v>
      </c>
      <c r="C241" s="22" t="s">
        <v>583</v>
      </c>
      <c r="D241" s="22" t="s">
        <v>584</v>
      </c>
      <c r="E241" s="22"/>
      <c r="F241" s="22">
        <v>417725.29080000002</v>
      </c>
      <c r="G241" s="22">
        <v>0</v>
      </c>
      <c r="H241" s="22">
        <v>22867.084999999999</v>
      </c>
      <c r="I241" s="22">
        <v>0</v>
      </c>
      <c r="J241" s="22">
        <v>0</v>
      </c>
      <c r="K241" s="22">
        <v>0</v>
      </c>
      <c r="L241" s="22"/>
      <c r="M241" s="22"/>
      <c r="N241" s="22">
        <v>127572.91158</v>
      </c>
      <c r="O241" s="22">
        <v>8658.5020000000004</v>
      </c>
      <c r="P241" s="22"/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56.406509999999997</v>
      </c>
      <c r="W241" s="22">
        <v>0</v>
      </c>
      <c r="X241" s="22">
        <v>0</v>
      </c>
      <c r="Y241" s="22">
        <v>0</v>
      </c>
    </row>
    <row r="242" spans="1:25" x14ac:dyDescent="0.25">
      <c r="A242" s="22" t="s">
        <v>125</v>
      </c>
      <c r="B242" s="22" t="s">
        <v>508</v>
      </c>
      <c r="C242" s="22" t="s">
        <v>585</v>
      </c>
      <c r="D242" s="22" t="s">
        <v>586</v>
      </c>
      <c r="E242" s="22"/>
      <c r="F242" s="22">
        <v>120446.63955000001</v>
      </c>
      <c r="G242" s="22">
        <v>0</v>
      </c>
      <c r="H242" s="22">
        <v>53769.940515000002</v>
      </c>
      <c r="I242" s="22">
        <v>0</v>
      </c>
      <c r="J242" s="22">
        <v>0</v>
      </c>
      <c r="K242" s="22">
        <v>26411.5</v>
      </c>
      <c r="L242" s="22"/>
      <c r="M242" s="22"/>
      <c r="N242" s="22">
        <v>17265.592463000001</v>
      </c>
      <c r="O242" s="22">
        <v>5182.3038839999999</v>
      </c>
      <c r="P242" s="22"/>
      <c r="Q242" s="22">
        <v>0</v>
      </c>
      <c r="R242" s="22">
        <v>0</v>
      </c>
      <c r="S242" s="22">
        <v>0</v>
      </c>
      <c r="T242" s="22">
        <v>1435.0030979999999</v>
      </c>
      <c r="U242" s="22">
        <v>0</v>
      </c>
      <c r="V242" s="22">
        <v>30.50055</v>
      </c>
      <c r="W242" s="22">
        <v>0</v>
      </c>
      <c r="X242" s="22">
        <v>0</v>
      </c>
      <c r="Y242" s="22">
        <v>0</v>
      </c>
    </row>
    <row r="243" spans="1:25" x14ac:dyDescent="0.25">
      <c r="A243" s="22" t="s">
        <v>125</v>
      </c>
      <c r="B243" s="22" t="s">
        <v>508</v>
      </c>
      <c r="C243" s="22" t="s">
        <v>587</v>
      </c>
      <c r="D243" s="22" t="s">
        <v>588</v>
      </c>
      <c r="E243" s="22"/>
      <c r="F243" s="22">
        <v>196869.014348</v>
      </c>
      <c r="G243" s="22">
        <v>11.003437999999999</v>
      </c>
      <c r="H243" s="22">
        <v>6278.3961740000004</v>
      </c>
      <c r="I243" s="22">
        <v>9954.6615550000006</v>
      </c>
      <c r="J243" s="22">
        <v>0</v>
      </c>
      <c r="K243" s="22">
        <v>0</v>
      </c>
      <c r="L243" s="22"/>
      <c r="M243" s="22"/>
      <c r="N243" s="22">
        <v>54413.608846000003</v>
      </c>
      <c r="O243" s="22">
        <v>4210.5297650000002</v>
      </c>
      <c r="P243" s="22"/>
      <c r="Q243" s="22">
        <v>0</v>
      </c>
      <c r="R243" s="22">
        <v>0</v>
      </c>
      <c r="S243" s="22">
        <v>0</v>
      </c>
      <c r="T243" s="22">
        <v>4352.5054550000004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</row>
    <row r="244" spans="1:25" x14ac:dyDescent="0.25">
      <c r="A244" s="22" t="s">
        <v>125</v>
      </c>
      <c r="B244" s="22" t="s">
        <v>508</v>
      </c>
      <c r="C244" s="22" t="s">
        <v>589</v>
      </c>
      <c r="D244" s="22" t="s">
        <v>590</v>
      </c>
      <c r="E244" s="22"/>
      <c r="F244" s="22">
        <v>223475.93429999999</v>
      </c>
      <c r="G244" s="22">
        <v>503.54730000000001</v>
      </c>
      <c r="H244" s="22">
        <v>191641.31280000001</v>
      </c>
      <c r="I244" s="22">
        <v>0</v>
      </c>
      <c r="J244" s="22">
        <v>123250.68</v>
      </c>
      <c r="K244" s="22">
        <v>0</v>
      </c>
      <c r="L244" s="22"/>
      <c r="M244" s="22"/>
      <c r="N244" s="22">
        <v>34209.292800000003</v>
      </c>
      <c r="O244" s="22">
        <v>20014.968799999999</v>
      </c>
      <c r="P244" s="22"/>
      <c r="Q244" s="22">
        <v>0</v>
      </c>
      <c r="R244" s="22">
        <v>0</v>
      </c>
      <c r="S244" s="22">
        <v>0</v>
      </c>
      <c r="T244" s="22">
        <v>12340.953734999999</v>
      </c>
      <c r="U244" s="22">
        <v>0</v>
      </c>
      <c r="V244" s="22">
        <v>69.013205999999997</v>
      </c>
      <c r="W244" s="22">
        <v>0</v>
      </c>
      <c r="X244" s="22">
        <v>0</v>
      </c>
      <c r="Y244" s="22">
        <v>0</v>
      </c>
    </row>
    <row r="245" spans="1:25" x14ac:dyDescent="0.25">
      <c r="A245" s="22" t="s">
        <v>125</v>
      </c>
      <c r="B245" s="22" t="s">
        <v>508</v>
      </c>
      <c r="C245" s="22" t="s">
        <v>591</v>
      </c>
      <c r="D245" s="22" t="s">
        <v>592</v>
      </c>
      <c r="E245" s="22"/>
      <c r="F245" s="22">
        <v>310757.02840800001</v>
      </c>
      <c r="G245" s="22">
        <v>0</v>
      </c>
      <c r="H245" s="22">
        <v>167079.56872499999</v>
      </c>
      <c r="I245" s="22">
        <v>0</v>
      </c>
      <c r="J245" s="22">
        <v>0</v>
      </c>
      <c r="K245" s="22">
        <v>0</v>
      </c>
      <c r="L245" s="22"/>
      <c r="M245" s="22"/>
      <c r="N245" s="22">
        <v>42466.303534999999</v>
      </c>
      <c r="O245" s="22">
        <v>33981.503940000002</v>
      </c>
      <c r="P245" s="22"/>
      <c r="Q245" s="22">
        <v>0</v>
      </c>
      <c r="R245" s="22">
        <v>0</v>
      </c>
      <c r="S245" s="22">
        <v>0</v>
      </c>
      <c r="T245" s="22">
        <v>22318.314849999999</v>
      </c>
      <c r="U245" s="22">
        <v>0</v>
      </c>
      <c r="V245" s="22">
        <v>205.889805</v>
      </c>
      <c r="W245" s="22">
        <v>0</v>
      </c>
      <c r="X245" s="22">
        <v>0</v>
      </c>
      <c r="Y245" s="22">
        <v>0</v>
      </c>
    </row>
    <row r="246" spans="1:25" x14ac:dyDescent="0.25">
      <c r="A246" s="22" t="s">
        <v>125</v>
      </c>
      <c r="B246" s="22" t="s">
        <v>508</v>
      </c>
      <c r="C246" s="22" t="s">
        <v>593</v>
      </c>
      <c r="D246" s="22" t="s">
        <v>594</v>
      </c>
      <c r="E246" s="22"/>
      <c r="F246" s="22">
        <v>187672.64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/>
      <c r="M246" s="22"/>
      <c r="N246" s="22">
        <v>26564.8874</v>
      </c>
      <c r="O246" s="22">
        <v>5868.0963000000002</v>
      </c>
      <c r="P246" s="22"/>
      <c r="Q246" s="22">
        <v>0</v>
      </c>
      <c r="R246" s="22">
        <v>0</v>
      </c>
      <c r="S246" s="22">
        <v>0</v>
      </c>
      <c r="T246" s="22">
        <v>2310.71938</v>
      </c>
      <c r="U246" s="22">
        <v>0</v>
      </c>
      <c r="V246" s="22">
        <v>39.065489999999997</v>
      </c>
      <c r="W246" s="22">
        <v>0</v>
      </c>
      <c r="X246" s="22">
        <v>0</v>
      </c>
      <c r="Y246" s="22">
        <v>0</v>
      </c>
    </row>
    <row r="247" spans="1:25" x14ac:dyDescent="0.25">
      <c r="A247" s="22" t="s">
        <v>125</v>
      </c>
      <c r="B247" s="22" t="s">
        <v>508</v>
      </c>
      <c r="C247" s="22" t="s">
        <v>595</v>
      </c>
      <c r="D247" s="22" t="s">
        <v>596</v>
      </c>
      <c r="E247" s="22"/>
      <c r="F247" s="22">
        <v>125265.864047</v>
      </c>
      <c r="G247" s="22">
        <v>9.8631039999999999</v>
      </c>
      <c r="H247" s="22">
        <v>33724.393927999998</v>
      </c>
      <c r="I247" s="22">
        <v>0</v>
      </c>
      <c r="J247" s="22">
        <v>25228.88607</v>
      </c>
      <c r="K247" s="22">
        <v>0</v>
      </c>
      <c r="L247" s="22"/>
      <c r="M247" s="22"/>
      <c r="N247" s="22">
        <v>30710.188181000001</v>
      </c>
      <c r="O247" s="22">
        <v>10013.356596</v>
      </c>
      <c r="P247" s="22"/>
      <c r="Q247" s="22">
        <v>0</v>
      </c>
      <c r="R247" s="22">
        <v>0</v>
      </c>
      <c r="S247" s="22">
        <v>0</v>
      </c>
      <c r="T247" s="22">
        <v>1849.0007639999999</v>
      </c>
      <c r="U247" s="22">
        <v>0</v>
      </c>
      <c r="V247" s="22">
        <v>40.806624999999997</v>
      </c>
      <c r="W247" s="22">
        <v>0</v>
      </c>
      <c r="X247" s="22">
        <v>0</v>
      </c>
      <c r="Y247" s="22">
        <v>0</v>
      </c>
    </row>
    <row r="248" spans="1:25" x14ac:dyDescent="0.25">
      <c r="A248" s="22" t="s">
        <v>125</v>
      </c>
      <c r="B248" s="22" t="s">
        <v>508</v>
      </c>
      <c r="C248" s="22" t="s">
        <v>597</v>
      </c>
      <c r="D248" s="22" t="s">
        <v>598</v>
      </c>
      <c r="E248" s="22"/>
      <c r="F248" s="22">
        <v>180557.00591199999</v>
      </c>
      <c r="G248" s="22">
        <v>0</v>
      </c>
      <c r="H248" s="22">
        <v>84240.968489999999</v>
      </c>
      <c r="I248" s="22">
        <v>0</v>
      </c>
      <c r="J248" s="22">
        <v>1479.1523400000001</v>
      </c>
      <c r="K248" s="22">
        <v>26405</v>
      </c>
      <c r="L248" s="22"/>
      <c r="M248" s="22"/>
      <c r="N248" s="22">
        <v>24566.269633</v>
      </c>
      <c r="O248" s="22">
        <v>11944.001864</v>
      </c>
      <c r="P248" s="22"/>
      <c r="Q248" s="22">
        <v>0</v>
      </c>
      <c r="R248" s="22">
        <v>0</v>
      </c>
      <c r="S248" s="22">
        <v>0</v>
      </c>
      <c r="T248" s="22">
        <v>4117.8085920000003</v>
      </c>
      <c r="U248" s="22">
        <v>0</v>
      </c>
      <c r="V248" s="22">
        <v>91.050376999999997</v>
      </c>
      <c r="W248" s="22">
        <v>0</v>
      </c>
      <c r="X248" s="22">
        <v>0</v>
      </c>
      <c r="Y248" s="22">
        <v>0</v>
      </c>
    </row>
    <row r="249" spans="1:25" x14ac:dyDescent="0.25">
      <c r="A249" s="22" t="s">
        <v>125</v>
      </c>
      <c r="B249" s="22" t="s">
        <v>508</v>
      </c>
      <c r="C249" s="22" t="s">
        <v>599</v>
      </c>
      <c r="D249" s="22" t="s">
        <v>600</v>
      </c>
      <c r="E249" s="22"/>
      <c r="F249" s="22">
        <v>351435.03197100002</v>
      </c>
      <c r="G249" s="22">
        <v>0</v>
      </c>
      <c r="H249" s="22">
        <v>123472.47622</v>
      </c>
      <c r="I249" s="22">
        <v>0</v>
      </c>
      <c r="J249" s="22">
        <v>7097.9813990000002</v>
      </c>
      <c r="K249" s="22">
        <v>45653</v>
      </c>
      <c r="L249" s="22"/>
      <c r="M249" s="22"/>
      <c r="N249" s="22">
        <v>93173.325228000002</v>
      </c>
      <c r="O249" s="22">
        <v>18579.237738</v>
      </c>
      <c r="P249" s="22"/>
      <c r="Q249" s="22">
        <v>0</v>
      </c>
      <c r="R249" s="22">
        <v>0</v>
      </c>
      <c r="S249" s="22">
        <v>0</v>
      </c>
      <c r="T249" s="22">
        <v>7864.9939869999998</v>
      </c>
      <c r="U249" s="22">
        <v>0</v>
      </c>
      <c r="V249" s="22">
        <v>95.041304999999994</v>
      </c>
      <c r="W249" s="22">
        <v>0</v>
      </c>
      <c r="X249" s="22">
        <v>0</v>
      </c>
      <c r="Y249" s="22">
        <v>0</v>
      </c>
    </row>
    <row r="250" spans="1:25" x14ac:dyDescent="0.25">
      <c r="A250" s="22" t="s">
        <v>125</v>
      </c>
      <c r="B250" s="22" t="s">
        <v>508</v>
      </c>
      <c r="C250" s="22" t="s">
        <v>601</v>
      </c>
      <c r="D250" s="22" t="s">
        <v>602</v>
      </c>
      <c r="E250" s="22"/>
      <c r="F250" s="22">
        <v>716412.70663999999</v>
      </c>
      <c r="G250" s="22">
        <v>0</v>
      </c>
      <c r="H250" s="22">
        <v>136752.13680000001</v>
      </c>
      <c r="I250" s="22">
        <v>0</v>
      </c>
      <c r="J250" s="22">
        <v>2916.5987700000001</v>
      </c>
      <c r="K250" s="22">
        <v>0</v>
      </c>
      <c r="L250" s="22"/>
      <c r="M250" s="22"/>
      <c r="N250" s="22">
        <v>211097.03352</v>
      </c>
      <c r="O250" s="22">
        <v>26720.444800000001</v>
      </c>
      <c r="P250" s="22"/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165.337155</v>
      </c>
      <c r="W250" s="22">
        <v>0</v>
      </c>
      <c r="X250" s="22">
        <v>0</v>
      </c>
      <c r="Y250" s="22">
        <v>0</v>
      </c>
    </row>
    <row r="251" spans="1:25" x14ac:dyDescent="0.25">
      <c r="A251" s="22" t="s">
        <v>125</v>
      </c>
      <c r="B251" s="22" t="s">
        <v>508</v>
      </c>
      <c r="C251" s="22" t="s">
        <v>603</v>
      </c>
      <c r="D251" s="22" t="s">
        <v>604</v>
      </c>
      <c r="E251" s="22"/>
      <c r="F251" s="22">
        <v>860171.43385000003</v>
      </c>
      <c r="G251" s="22">
        <v>874.15499999999997</v>
      </c>
      <c r="H251" s="22">
        <v>468855.88833500003</v>
      </c>
      <c r="I251" s="22">
        <v>0</v>
      </c>
      <c r="J251" s="22">
        <v>96989.043411000006</v>
      </c>
      <c r="K251" s="22">
        <v>0</v>
      </c>
      <c r="L251" s="22"/>
      <c r="M251" s="22"/>
      <c r="N251" s="22">
        <v>168416.105305</v>
      </c>
      <c r="O251" s="22">
        <v>65603.989950000003</v>
      </c>
      <c r="P251" s="22"/>
      <c r="Q251" s="22">
        <v>0</v>
      </c>
      <c r="R251" s="22">
        <v>0</v>
      </c>
      <c r="S251" s="22">
        <v>0</v>
      </c>
      <c r="T251" s="22">
        <v>12328.762827</v>
      </c>
      <c r="U251" s="22">
        <v>0</v>
      </c>
      <c r="V251" s="22">
        <v>103.896945</v>
      </c>
      <c r="W251" s="22">
        <v>0</v>
      </c>
      <c r="X251" s="22">
        <v>0</v>
      </c>
      <c r="Y251" s="22">
        <v>0</v>
      </c>
    </row>
    <row r="252" spans="1:25" x14ac:dyDescent="0.25">
      <c r="A252" s="22" t="s">
        <v>125</v>
      </c>
      <c r="B252" s="22" t="s">
        <v>508</v>
      </c>
      <c r="C252" s="22" t="s">
        <v>1113</v>
      </c>
      <c r="D252" s="22" t="s">
        <v>1114</v>
      </c>
      <c r="E252" s="22"/>
      <c r="F252" s="22">
        <v>119008.885346</v>
      </c>
      <c r="G252" s="22">
        <v>0</v>
      </c>
      <c r="H252" s="22">
        <v>65370.494035999996</v>
      </c>
      <c r="I252" s="22">
        <v>0</v>
      </c>
      <c r="J252" s="22">
        <v>1571.87003</v>
      </c>
      <c r="K252" s="22">
        <v>0</v>
      </c>
      <c r="L252" s="22"/>
      <c r="M252" s="22"/>
      <c r="N252" s="22">
        <v>26896.959284</v>
      </c>
      <c r="O252" s="22">
        <v>8775.0380249999998</v>
      </c>
      <c r="P252" s="22"/>
      <c r="Q252" s="22">
        <v>0</v>
      </c>
      <c r="R252" s="22">
        <v>0</v>
      </c>
      <c r="S252" s="22">
        <v>0</v>
      </c>
      <c r="T252" s="22">
        <v>4793.7312860000002</v>
      </c>
      <c r="U252" s="22">
        <v>0</v>
      </c>
      <c r="V252" s="22">
        <v>26.899238</v>
      </c>
      <c r="W252" s="22">
        <v>0</v>
      </c>
      <c r="X252" s="22">
        <v>0</v>
      </c>
      <c r="Y252" s="22">
        <v>0</v>
      </c>
    </row>
    <row r="253" spans="1:25" x14ac:dyDescent="0.25">
      <c r="A253" s="22" t="s">
        <v>125</v>
      </c>
      <c r="B253" s="22" t="s">
        <v>508</v>
      </c>
      <c r="C253" s="22" t="s">
        <v>605</v>
      </c>
      <c r="D253" s="22" t="s">
        <v>606</v>
      </c>
      <c r="E253" s="22"/>
      <c r="F253" s="22">
        <v>255672.74859599999</v>
      </c>
      <c r="G253" s="22">
        <v>0</v>
      </c>
      <c r="H253" s="22">
        <v>114516.870993</v>
      </c>
      <c r="I253" s="22">
        <v>0</v>
      </c>
      <c r="J253" s="22">
        <v>0</v>
      </c>
      <c r="K253" s="22">
        <v>0</v>
      </c>
      <c r="L253" s="22"/>
      <c r="M253" s="22"/>
      <c r="N253" s="22">
        <v>129124.90579800001</v>
      </c>
      <c r="O253" s="22">
        <v>48453.604388</v>
      </c>
      <c r="P253" s="22"/>
      <c r="Q253" s="22">
        <v>4169.9929000000002</v>
      </c>
      <c r="R253" s="22">
        <v>0</v>
      </c>
      <c r="S253" s="22">
        <v>0</v>
      </c>
      <c r="T253" s="22">
        <v>6854.0683250000002</v>
      </c>
      <c r="U253" s="22">
        <v>0</v>
      </c>
      <c r="V253" s="22">
        <v>361.80365999999998</v>
      </c>
      <c r="W253" s="22">
        <v>0</v>
      </c>
      <c r="X253" s="22">
        <v>0</v>
      </c>
      <c r="Y253" s="22">
        <v>0</v>
      </c>
    </row>
    <row r="254" spans="1:25" x14ac:dyDescent="0.25">
      <c r="A254" s="22" t="s">
        <v>125</v>
      </c>
      <c r="B254" s="22" t="s">
        <v>508</v>
      </c>
      <c r="C254" s="22" t="s">
        <v>607</v>
      </c>
      <c r="D254" s="22" t="s">
        <v>608</v>
      </c>
      <c r="E254" s="22"/>
      <c r="F254" s="22">
        <v>148456.73699999999</v>
      </c>
      <c r="G254" s="22">
        <v>0</v>
      </c>
      <c r="H254" s="22">
        <v>90353.34</v>
      </c>
      <c r="I254" s="22">
        <v>0</v>
      </c>
      <c r="J254" s="22">
        <v>8347.5</v>
      </c>
      <c r="K254" s="22">
        <v>62944.05</v>
      </c>
      <c r="L254" s="22"/>
      <c r="M254" s="22"/>
      <c r="N254" s="22">
        <v>32003.618178000001</v>
      </c>
      <c r="O254" s="22">
        <v>14357.936942</v>
      </c>
      <c r="P254" s="22"/>
      <c r="Q254" s="22">
        <v>0</v>
      </c>
      <c r="R254" s="22">
        <v>0</v>
      </c>
      <c r="S254" s="22">
        <v>0</v>
      </c>
      <c r="T254" s="22">
        <v>3114.9968060000001</v>
      </c>
      <c r="U254" s="22">
        <v>0</v>
      </c>
      <c r="V254" s="22">
        <v>4.7843999999999998E-2</v>
      </c>
      <c r="W254" s="22">
        <v>0</v>
      </c>
      <c r="X254" s="22">
        <v>0</v>
      </c>
      <c r="Y254" s="22">
        <v>0</v>
      </c>
    </row>
    <row r="255" spans="1:25" x14ac:dyDescent="0.25">
      <c r="A255" s="22" t="s">
        <v>125</v>
      </c>
      <c r="B255" s="22" t="s">
        <v>508</v>
      </c>
      <c r="C255" s="22" t="s">
        <v>609</v>
      </c>
      <c r="D255" s="22" t="s">
        <v>610</v>
      </c>
      <c r="E255" s="22"/>
      <c r="F255" s="22">
        <v>559828.68766399997</v>
      </c>
      <c r="G255" s="22">
        <v>0</v>
      </c>
      <c r="H255" s="22">
        <v>208794.43184599999</v>
      </c>
      <c r="I255" s="22">
        <v>0</v>
      </c>
      <c r="J255" s="22">
        <v>8612.7011879999991</v>
      </c>
      <c r="K255" s="22">
        <v>88504</v>
      </c>
      <c r="L255" s="22"/>
      <c r="M255" s="22"/>
      <c r="N255" s="22">
        <v>107609.489904</v>
      </c>
      <c r="O255" s="22">
        <v>32971.261861999999</v>
      </c>
      <c r="P255" s="22"/>
      <c r="Q255" s="22">
        <v>0</v>
      </c>
      <c r="R255" s="22">
        <v>0</v>
      </c>
      <c r="S255" s="22">
        <v>0</v>
      </c>
      <c r="T255" s="22">
        <v>16413.308550000002</v>
      </c>
      <c r="U255" s="22">
        <v>0</v>
      </c>
      <c r="V255" s="22">
        <v>41.767470000000003</v>
      </c>
      <c r="W255" s="22">
        <v>0</v>
      </c>
      <c r="X255" s="22">
        <v>0</v>
      </c>
      <c r="Y255" s="22">
        <v>0</v>
      </c>
    </row>
    <row r="256" spans="1:25" x14ac:dyDescent="0.25">
      <c r="A256" s="22" t="s">
        <v>125</v>
      </c>
      <c r="B256" s="22" t="s">
        <v>508</v>
      </c>
      <c r="C256" s="22" t="s">
        <v>611</v>
      </c>
      <c r="D256" s="22" t="s">
        <v>612</v>
      </c>
      <c r="E256" s="22"/>
      <c r="F256" s="22">
        <v>404761.32</v>
      </c>
      <c r="G256" s="22">
        <v>142.88399999999999</v>
      </c>
      <c r="H256" s="22">
        <v>71179.222500000003</v>
      </c>
      <c r="I256" s="22">
        <v>0</v>
      </c>
      <c r="J256" s="22">
        <v>1545.9475</v>
      </c>
      <c r="K256" s="22">
        <v>0</v>
      </c>
      <c r="L256" s="22"/>
      <c r="M256" s="22"/>
      <c r="N256" s="22">
        <v>92006.982132999998</v>
      </c>
      <c r="O256" s="22">
        <v>16705.990365000001</v>
      </c>
      <c r="P256" s="22"/>
      <c r="Q256" s="22">
        <v>0</v>
      </c>
      <c r="R256" s="22">
        <v>0</v>
      </c>
      <c r="S256" s="22"/>
      <c r="T256" s="22">
        <v>0</v>
      </c>
      <c r="U256" s="22">
        <v>0</v>
      </c>
      <c r="V256" s="22">
        <v>74.166749999999993</v>
      </c>
      <c r="W256" s="22">
        <v>0</v>
      </c>
      <c r="X256" s="22"/>
      <c r="Y256" s="22"/>
    </row>
    <row r="257" spans="1:25" x14ac:dyDescent="0.25">
      <c r="A257" s="22" t="s">
        <v>125</v>
      </c>
      <c r="B257" s="22" t="s">
        <v>508</v>
      </c>
      <c r="C257" s="22" t="s">
        <v>613</v>
      </c>
      <c r="D257" s="22" t="s">
        <v>614</v>
      </c>
      <c r="E257" s="22"/>
      <c r="F257" s="22">
        <v>164529.66529999999</v>
      </c>
      <c r="G257" s="22">
        <v>244.12960000000001</v>
      </c>
      <c r="H257" s="22">
        <v>57888.317999999999</v>
      </c>
      <c r="I257" s="22">
        <v>0</v>
      </c>
      <c r="J257" s="22">
        <v>256.79250000000002</v>
      </c>
      <c r="K257" s="22">
        <v>7119</v>
      </c>
      <c r="L257" s="22"/>
      <c r="M257" s="22"/>
      <c r="N257" s="22">
        <v>23852.761600000002</v>
      </c>
      <c r="O257" s="22">
        <v>12798.41208</v>
      </c>
      <c r="P257" s="22"/>
      <c r="Q257" s="22">
        <v>0</v>
      </c>
      <c r="R257" s="22">
        <v>0</v>
      </c>
      <c r="S257" s="22">
        <v>0</v>
      </c>
      <c r="T257" s="22">
        <v>4408.2196320000003</v>
      </c>
      <c r="U257" s="22">
        <v>0</v>
      </c>
      <c r="V257" s="22">
        <v>14.600025</v>
      </c>
      <c r="W257" s="22">
        <v>0</v>
      </c>
      <c r="X257" s="22">
        <v>0</v>
      </c>
      <c r="Y257" s="22">
        <v>0</v>
      </c>
    </row>
    <row r="258" spans="1:25" x14ac:dyDescent="0.25">
      <c r="A258" s="22" t="s">
        <v>125</v>
      </c>
      <c r="B258" s="22" t="s">
        <v>508</v>
      </c>
      <c r="C258" s="22" t="s">
        <v>615</v>
      </c>
      <c r="D258" s="22" t="s">
        <v>616</v>
      </c>
      <c r="E258" s="22"/>
      <c r="F258" s="22">
        <v>191834.25599999999</v>
      </c>
      <c r="G258" s="22">
        <v>104.72</v>
      </c>
      <c r="H258" s="22">
        <v>18139.68</v>
      </c>
      <c r="I258" s="22">
        <v>0</v>
      </c>
      <c r="J258" s="22">
        <v>0</v>
      </c>
      <c r="K258" s="22">
        <v>14500</v>
      </c>
      <c r="L258" s="22"/>
      <c r="M258" s="22"/>
      <c r="N258" s="22">
        <v>34153.847199999997</v>
      </c>
      <c r="O258" s="22">
        <v>3908.0340000000001</v>
      </c>
      <c r="P258" s="22"/>
      <c r="Q258" s="22">
        <v>0</v>
      </c>
      <c r="R258" s="22">
        <v>0</v>
      </c>
      <c r="S258" s="22">
        <v>0</v>
      </c>
      <c r="T258" s="22">
        <v>10998.23552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</row>
    <row r="259" spans="1:25" x14ac:dyDescent="0.25">
      <c r="A259" s="22" t="s">
        <v>125</v>
      </c>
      <c r="B259" s="22" t="s">
        <v>508</v>
      </c>
      <c r="C259" s="22" t="s">
        <v>1115</v>
      </c>
      <c r="D259" s="22" t="s">
        <v>1116</v>
      </c>
      <c r="E259" s="22"/>
      <c r="F259" s="22">
        <v>146206.73579999999</v>
      </c>
      <c r="G259" s="22">
        <v>747.43330000000003</v>
      </c>
      <c r="H259" s="22">
        <v>28683.654999999999</v>
      </c>
      <c r="I259" s="22">
        <v>0</v>
      </c>
      <c r="J259" s="22">
        <v>0</v>
      </c>
      <c r="K259" s="22">
        <v>13976</v>
      </c>
      <c r="L259" s="22"/>
      <c r="M259" s="22"/>
      <c r="N259" s="22">
        <v>43378.245920000001</v>
      </c>
      <c r="O259" s="22">
        <v>3658.1219999999998</v>
      </c>
      <c r="P259" s="22"/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63.544936</v>
      </c>
      <c r="W259" s="22">
        <v>0</v>
      </c>
      <c r="X259" s="22">
        <v>0</v>
      </c>
      <c r="Y259" s="22">
        <v>0</v>
      </c>
    </row>
    <row r="260" spans="1:25" x14ac:dyDescent="0.25">
      <c r="A260" s="22" t="s">
        <v>125</v>
      </c>
      <c r="B260" s="22" t="s">
        <v>508</v>
      </c>
      <c r="C260" s="22" t="s">
        <v>617</v>
      </c>
      <c r="D260" s="22" t="s">
        <v>618</v>
      </c>
      <c r="E260" s="22"/>
      <c r="F260" s="22">
        <v>244465.31341</v>
      </c>
      <c r="G260" s="22">
        <v>0</v>
      </c>
      <c r="H260" s="22">
        <v>27657.471020000001</v>
      </c>
      <c r="I260" s="22">
        <v>0</v>
      </c>
      <c r="J260" s="22">
        <v>0</v>
      </c>
      <c r="K260" s="22">
        <v>0</v>
      </c>
      <c r="L260" s="22"/>
      <c r="M260" s="22"/>
      <c r="N260" s="22">
        <v>36942.542070000003</v>
      </c>
      <c r="O260" s="22">
        <v>5457.2380300000004</v>
      </c>
      <c r="P260" s="22"/>
      <c r="Q260" s="22">
        <v>0</v>
      </c>
      <c r="R260" s="22">
        <v>0</v>
      </c>
      <c r="S260" s="22">
        <v>0</v>
      </c>
      <c r="T260" s="22">
        <v>15847.30096</v>
      </c>
      <c r="U260" s="22">
        <v>3472.9358299999999</v>
      </c>
      <c r="V260" s="22">
        <v>45.09525</v>
      </c>
      <c r="W260" s="22">
        <v>0</v>
      </c>
      <c r="X260" s="22">
        <v>0</v>
      </c>
      <c r="Y260" s="22">
        <v>0</v>
      </c>
    </row>
    <row r="261" spans="1:25" x14ac:dyDescent="0.25">
      <c r="A261" s="22" t="s">
        <v>125</v>
      </c>
      <c r="B261" s="22" t="s">
        <v>508</v>
      </c>
      <c r="C261" s="22" t="s">
        <v>619</v>
      </c>
      <c r="D261" s="22" t="s">
        <v>620</v>
      </c>
      <c r="E261" s="22"/>
      <c r="F261" s="22">
        <v>129795.16800000001</v>
      </c>
      <c r="G261" s="22">
        <v>63.948</v>
      </c>
      <c r="H261" s="22">
        <v>267886.42700000003</v>
      </c>
      <c r="I261" s="22">
        <v>0</v>
      </c>
      <c r="J261" s="22">
        <v>49862.252</v>
      </c>
      <c r="K261" s="22">
        <v>0</v>
      </c>
      <c r="L261" s="22"/>
      <c r="M261" s="22"/>
      <c r="N261" s="22">
        <v>48641.32864</v>
      </c>
      <c r="O261" s="22">
        <v>63034.52</v>
      </c>
      <c r="P261" s="22"/>
      <c r="Q261" s="22">
        <v>8743.5801599999995</v>
      </c>
      <c r="R261" s="22">
        <v>4818.8159999999998</v>
      </c>
      <c r="S261" s="22">
        <v>0</v>
      </c>
      <c r="T261" s="22">
        <v>0</v>
      </c>
      <c r="U261" s="22">
        <v>28945.18146</v>
      </c>
      <c r="V261" s="22">
        <v>163.723005</v>
      </c>
      <c r="W261" s="22">
        <v>0</v>
      </c>
      <c r="X261" s="22">
        <v>0</v>
      </c>
      <c r="Y261" s="22">
        <v>0</v>
      </c>
    </row>
    <row r="262" spans="1:25" x14ac:dyDescent="0.25">
      <c r="A262" s="22" t="s">
        <v>125</v>
      </c>
      <c r="B262" s="22" t="s">
        <v>508</v>
      </c>
      <c r="C262" s="22" t="s">
        <v>621</v>
      </c>
      <c r="D262" s="22" t="s">
        <v>622</v>
      </c>
      <c r="E262" s="22"/>
      <c r="F262" s="22">
        <v>111966.34393</v>
      </c>
      <c r="G262" s="22">
        <v>0</v>
      </c>
      <c r="H262" s="22">
        <v>6946.97685</v>
      </c>
      <c r="I262" s="22">
        <v>13756.882809999999</v>
      </c>
      <c r="J262" s="22">
        <v>721.45979999999997</v>
      </c>
      <c r="K262" s="22">
        <v>45816</v>
      </c>
      <c r="L262" s="22"/>
      <c r="M262" s="22"/>
      <c r="N262" s="22">
        <v>21596.318719999999</v>
      </c>
      <c r="O262" s="22">
        <v>5094.8</v>
      </c>
      <c r="P262" s="22"/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29.965814999999999</v>
      </c>
      <c r="W262" s="22">
        <v>0</v>
      </c>
      <c r="X262" s="22">
        <v>0</v>
      </c>
      <c r="Y262" s="22">
        <v>0</v>
      </c>
    </row>
    <row r="263" spans="1:25" x14ac:dyDescent="0.25">
      <c r="A263" s="22" t="s">
        <v>125</v>
      </c>
      <c r="B263" s="22" t="s">
        <v>508</v>
      </c>
      <c r="C263" s="22" t="s">
        <v>623</v>
      </c>
      <c r="D263" s="22" t="s">
        <v>624</v>
      </c>
      <c r="E263" s="22"/>
      <c r="F263" s="22">
        <v>296124.27398400003</v>
      </c>
      <c r="G263" s="22">
        <v>253.34534400000001</v>
      </c>
      <c r="H263" s="22">
        <v>6476.8923519999998</v>
      </c>
      <c r="I263" s="22">
        <v>67722.257792000004</v>
      </c>
      <c r="J263" s="22">
        <v>2752.9519359999999</v>
      </c>
      <c r="K263" s="22">
        <v>0</v>
      </c>
      <c r="L263" s="22"/>
      <c r="M263" s="22"/>
      <c r="N263" s="22">
        <v>63383.329279999998</v>
      </c>
      <c r="O263" s="22">
        <v>20325.116160000001</v>
      </c>
      <c r="P263" s="22"/>
      <c r="Q263" s="22">
        <v>871.17568000000006</v>
      </c>
      <c r="R263" s="22">
        <v>3320.3620000000001</v>
      </c>
      <c r="S263" s="22">
        <v>0</v>
      </c>
      <c r="T263" s="22">
        <v>0</v>
      </c>
      <c r="U263" s="22">
        <v>11302.015487999999</v>
      </c>
      <c r="V263" s="22">
        <v>41.936534999999999</v>
      </c>
      <c r="W263" s="22">
        <v>0</v>
      </c>
      <c r="X263" s="22">
        <v>0</v>
      </c>
      <c r="Y263" s="22">
        <v>0</v>
      </c>
    </row>
    <row r="264" spans="1:25" x14ac:dyDescent="0.25">
      <c r="A264" s="22" t="s">
        <v>125</v>
      </c>
      <c r="B264" s="22" t="s">
        <v>508</v>
      </c>
      <c r="C264" s="22" t="s">
        <v>625</v>
      </c>
      <c r="D264" s="22" t="s">
        <v>626</v>
      </c>
      <c r="E264" s="22"/>
      <c r="F264" s="22">
        <v>100456.686</v>
      </c>
      <c r="G264" s="22">
        <v>0</v>
      </c>
      <c r="H264" s="22">
        <v>53772.226955999999</v>
      </c>
      <c r="I264" s="22">
        <v>0</v>
      </c>
      <c r="J264" s="22">
        <v>6609.8216110000003</v>
      </c>
      <c r="K264" s="22">
        <v>4744</v>
      </c>
      <c r="L264" s="22"/>
      <c r="M264" s="22"/>
      <c r="N264" s="22">
        <v>31127.930393999999</v>
      </c>
      <c r="O264" s="22">
        <v>9256.0797000000002</v>
      </c>
      <c r="P264" s="22"/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27.616499999999998</v>
      </c>
      <c r="W264" s="22">
        <v>0</v>
      </c>
      <c r="X264" s="22">
        <v>0</v>
      </c>
      <c r="Y264" s="22">
        <v>0</v>
      </c>
    </row>
    <row r="265" spans="1:25" x14ac:dyDescent="0.25">
      <c r="A265" s="22" t="s">
        <v>125</v>
      </c>
      <c r="B265" s="22" t="s">
        <v>508</v>
      </c>
      <c r="C265" s="22" t="s">
        <v>627</v>
      </c>
      <c r="D265" s="22" t="s">
        <v>628</v>
      </c>
      <c r="E265" s="22"/>
      <c r="F265" s="22">
        <v>292347.79929</v>
      </c>
      <c r="G265" s="22">
        <v>0</v>
      </c>
      <c r="H265" s="22">
        <v>30903.473222000001</v>
      </c>
      <c r="I265" s="22">
        <v>0</v>
      </c>
      <c r="J265" s="22">
        <v>1240.2147869999999</v>
      </c>
      <c r="K265" s="22">
        <v>0</v>
      </c>
      <c r="L265" s="22"/>
      <c r="M265" s="22"/>
      <c r="N265" s="22">
        <v>71514.001204</v>
      </c>
      <c r="O265" s="22">
        <v>7925.9996890000002</v>
      </c>
      <c r="P265" s="22"/>
      <c r="Q265" s="22">
        <v>1664.1113069999999</v>
      </c>
      <c r="R265" s="22">
        <v>457.881889</v>
      </c>
      <c r="S265" s="22">
        <v>0</v>
      </c>
      <c r="T265" s="22">
        <v>3176.8249999999998</v>
      </c>
      <c r="U265" s="22">
        <v>0</v>
      </c>
      <c r="V265" s="22">
        <v>46.008111999999997</v>
      </c>
      <c r="W265" s="22">
        <v>0</v>
      </c>
      <c r="X265" s="22">
        <v>0</v>
      </c>
      <c r="Y265" s="22">
        <v>0</v>
      </c>
    </row>
    <row r="266" spans="1:25" x14ac:dyDescent="0.25">
      <c r="A266" s="22" t="s">
        <v>125</v>
      </c>
      <c r="B266" s="22" t="s">
        <v>508</v>
      </c>
      <c r="C266" s="22" t="s">
        <v>629</v>
      </c>
      <c r="D266" s="22" t="s">
        <v>630</v>
      </c>
      <c r="E266" s="22"/>
      <c r="F266" s="22">
        <v>372128.65139999997</v>
      </c>
      <c r="G266" s="22">
        <v>106.53660000000001</v>
      </c>
      <c r="H266" s="22">
        <v>551024.39399999997</v>
      </c>
      <c r="I266" s="22">
        <v>0</v>
      </c>
      <c r="J266" s="22">
        <v>0</v>
      </c>
      <c r="K266" s="22">
        <v>69765</v>
      </c>
      <c r="L266" s="22"/>
      <c r="M266" s="22"/>
      <c r="N266" s="22">
        <v>88637.218800000002</v>
      </c>
      <c r="O266" s="22">
        <v>94491.752949999995</v>
      </c>
      <c r="P266" s="22"/>
      <c r="Q266" s="22">
        <v>0</v>
      </c>
      <c r="R266" s="22">
        <v>0</v>
      </c>
      <c r="S266" s="22">
        <v>0</v>
      </c>
      <c r="T266" s="22">
        <v>0</v>
      </c>
      <c r="U266" s="22">
        <v>5710.2164640000001</v>
      </c>
      <c r="V266" s="22">
        <v>148.29448500000001</v>
      </c>
      <c r="W266" s="22">
        <v>0</v>
      </c>
      <c r="X266" s="22">
        <v>0</v>
      </c>
      <c r="Y266" s="22">
        <v>0</v>
      </c>
    </row>
    <row r="267" spans="1:25" x14ac:dyDescent="0.25">
      <c r="A267" s="22" t="s">
        <v>125</v>
      </c>
      <c r="B267" s="22" t="s">
        <v>508</v>
      </c>
      <c r="C267" s="22" t="s">
        <v>631</v>
      </c>
      <c r="D267" s="22" t="s">
        <v>632</v>
      </c>
      <c r="E267" s="22"/>
      <c r="F267" s="22">
        <v>302382.65805000003</v>
      </c>
      <c r="G267" s="22">
        <v>0</v>
      </c>
      <c r="H267" s="22">
        <v>265273.36690000002</v>
      </c>
      <c r="I267" s="22">
        <v>0</v>
      </c>
      <c r="J267" s="22">
        <v>16277.959951999999</v>
      </c>
      <c r="K267" s="22">
        <v>0</v>
      </c>
      <c r="L267" s="22"/>
      <c r="M267" s="22"/>
      <c r="N267" s="22">
        <v>65140.762951999997</v>
      </c>
      <c r="O267" s="22">
        <v>43681.770624999997</v>
      </c>
      <c r="P267" s="22"/>
      <c r="Q267" s="22">
        <v>0</v>
      </c>
      <c r="R267" s="22">
        <v>0</v>
      </c>
      <c r="S267" s="22">
        <v>0</v>
      </c>
      <c r="T267" s="22">
        <v>35815.330054999999</v>
      </c>
      <c r="U267" s="22">
        <v>0</v>
      </c>
      <c r="V267" s="22">
        <v>210.30155999999999</v>
      </c>
      <c r="W267" s="22">
        <v>0</v>
      </c>
      <c r="X267" s="22">
        <v>0</v>
      </c>
      <c r="Y267" s="22">
        <v>0</v>
      </c>
    </row>
    <row r="268" spans="1:25" x14ac:dyDescent="0.25">
      <c r="A268" s="22" t="s">
        <v>125</v>
      </c>
      <c r="B268" s="22" t="s">
        <v>508</v>
      </c>
      <c r="C268" s="22" t="s">
        <v>633</v>
      </c>
      <c r="D268" s="22" t="s">
        <v>634</v>
      </c>
      <c r="E268" s="22"/>
      <c r="F268" s="22">
        <v>861716.53849399998</v>
      </c>
      <c r="G268" s="22">
        <v>0</v>
      </c>
      <c r="H268" s="22">
        <v>29202.960414000001</v>
      </c>
      <c r="I268" s="22">
        <v>0</v>
      </c>
      <c r="J268" s="22">
        <v>0</v>
      </c>
      <c r="K268" s="22">
        <v>35589</v>
      </c>
      <c r="L268" s="22"/>
      <c r="M268" s="22"/>
      <c r="N268" s="22">
        <v>319149.94659000001</v>
      </c>
      <c r="O268" s="22">
        <v>2374.403855</v>
      </c>
      <c r="P268" s="22"/>
      <c r="Q268" s="22">
        <v>54404.033495999996</v>
      </c>
      <c r="R268" s="22">
        <v>9611.3770000000004</v>
      </c>
      <c r="S268" s="22">
        <v>0</v>
      </c>
      <c r="T268" s="22">
        <v>0</v>
      </c>
      <c r="U268" s="22">
        <v>0</v>
      </c>
      <c r="V268" s="22">
        <v>35.027819999999998</v>
      </c>
      <c r="W268" s="22">
        <v>0</v>
      </c>
      <c r="X268" s="22">
        <v>0</v>
      </c>
      <c r="Y268" s="22">
        <v>0</v>
      </c>
    </row>
    <row r="269" spans="1:25" x14ac:dyDescent="0.25">
      <c r="A269" s="22" t="s">
        <v>125</v>
      </c>
      <c r="B269" s="22" t="s">
        <v>508</v>
      </c>
      <c r="C269" s="22" t="s">
        <v>635</v>
      </c>
      <c r="D269" s="22" t="s">
        <v>636</v>
      </c>
      <c r="E269" s="22"/>
      <c r="F269" s="22">
        <v>398832.21120000002</v>
      </c>
      <c r="G269" s="22">
        <v>0</v>
      </c>
      <c r="H269" s="22">
        <v>0</v>
      </c>
      <c r="I269" s="22">
        <v>0</v>
      </c>
      <c r="J269" s="22">
        <v>0</v>
      </c>
      <c r="K269" s="22">
        <v>75926</v>
      </c>
      <c r="L269" s="22"/>
      <c r="M269" s="22"/>
      <c r="N269" s="22">
        <v>80933.516495999997</v>
      </c>
      <c r="O269" s="22">
        <v>52179.577448999997</v>
      </c>
      <c r="P269" s="22"/>
      <c r="Q269" s="22">
        <v>0</v>
      </c>
      <c r="R269" s="22">
        <v>0</v>
      </c>
      <c r="S269" s="22">
        <v>0</v>
      </c>
      <c r="T269" s="22">
        <v>5160.6777599999996</v>
      </c>
      <c r="U269" s="22">
        <v>0</v>
      </c>
      <c r="V269" s="22">
        <v>60.413580000000003</v>
      </c>
      <c r="W269" s="22">
        <v>0</v>
      </c>
      <c r="X269" s="22">
        <v>0</v>
      </c>
      <c r="Y269" s="22">
        <v>0</v>
      </c>
    </row>
    <row r="270" spans="1:25" x14ac:dyDescent="0.25">
      <c r="A270" s="22" t="s">
        <v>125</v>
      </c>
      <c r="B270" s="22" t="s">
        <v>508</v>
      </c>
      <c r="C270" s="22" t="s">
        <v>637</v>
      </c>
      <c r="D270" s="22" t="s">
        <v>638</v>
      </c>
      <c r="E270" s="22"/>
      <c r="F270" s="22">
        <v>1053285.476214</v>
      </c>
      <c r="G270" s="22">
        <v>0</v>
      </c>
      <c r="H270" s="22">
        <v>35748.99</v>
      </c>
      <c r="I270" s="22">
        <v>0</v>
      </c>
      <c r="J270" s="22">
        <v>0</v>
      </c>
      <c r="K270" s="22">
        <v>0</v>
      </c>
      <c r="L270" s="22"/>
      <c r="M270" s="22"/>
      <c r="N270" s="22">
        <v>287098.12991999998</v>
      </c>
      <c r="O270" s="22">
        <v>14240.887199999999</v>
      </c>
      <c r="P270" s="22"/>
      <c r="Q270" s="22">
        <v>7682.4831999999997</v>
      </c>
      <c r="R270" s="22">
        <v>0</v>
      </c>
      <c r="S270" s="22">
        <v>0</v>
      </c>
      <c r="T270" s="22">
        <v>32917.398013999999</v>
      </c>
      <c r="U270" s="22">
        <v>0</v>
      </c>
      <c r="V270" s="22">
        <v>130.92057</v>
      </c>
      <c r="W270" s="22">
        <v>0</v>
      </c>
      <c r="X270" s="22">
        <v>0</v>
      </c>
      <c r="Y270" s="22">
        <v>0</v>
      </c>
    </row>
    <row r="271" spans="1:25" x14ac:dyDescent="0.25">
      <c r="A271" s="22" t="s">
        <v>125</v>
      </c>
      <c r="B271" s="22" t="s">
        <v>508</v>
      </c>
      <c r="C271" s="22" t="s">
        <v>639</v>
      </c>
      <c r="D271" s="22" t="s">
        <v>640</v>
      </c>
      <c r="E271" s="22"/>
      <c r="F271" s="22">
        <v>114973.8575</v>
      </c>
      <c r="G271" s="22">
        <v>0</v>
      </c>
      <c r="H271" s="22">
        <v>71554.724019999994</v>
      </c>
      <c r="I271" s="22">
        <v>0</v>
      </c>
      <c r="J271" s="22">
        <v>440.99560000000002</v>
      </c>
      <c r="K271" s="22">
        <v>0</v>
      </c>
      <c r="L271" s="22"/>
      <c r="M271" s="22"/>
      <c r="N271" s="22">
        <v>23295.20912</v>
      </c>
      <c r="O271" s="22">
        <v>8521.8003000000008</v>
      </c>
      <c r="P271" s="22"/>
      <c r="Q271" s="22">
        <v>0</v>
      </c>
      <c r="R271" s="22">
        <v>0</v>
      </c>
      <c r="S271" s="22">
        <v>0</v>
      </c>
      <c r="T271" s="22">
        <v>5608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</row>
    <row r="272" spans="1:25" x14ac:dyDescent="0.25">
      <c r="A272" s="22" t="s">
        <v>125</v>
      </c>
      <c r="B272" s="22" t="s">
        <v>508</v>
      </c>
      <c r="C272" s="22" t="s">
        <v>641</v>
      </c>
      <c r="D272" s="22" t="s">
        <v>642</v>
      </c>
      <c r="E272" s="22"/>
      <c r="F272" s="22">
        <v>198612.109692</v>
      </c>
      <c r="G272" s="22">
        <v>116.73215999999999</v>
      </c>
      <c r="H272" s="22">
        <v>39528.625108</v>
      </c>
      <c r="I272" s="22">
        <v>45325.393081000002</v>
      </c>
      <c r="J272" s="22">
        <v>0</v>
      </c>
      <c r="K272" s="22">
        <v>86438</v>
      </c>
      <c r="L272" s="22"/>
      <c r="M272" s="22"/>
      <c r="N272" s="22">
        <v>26126.549846000002</v>
      </c>
      <c r="O272" s="22">
        <v>7331.3599880000002</v>
      </c>
      <c r="P272" s="22"/>
      <c r="Q272" s="22">
        <v>2414.360013</v>
      </c>
      <c r="R272" s="22">
        <v>395.92001800000003</v>
      </c>
      <c r="S272" s="22">
        <v>0</v>
      </c>
      <c r="T272" s="22">
        <v>0</v>
      </c>
      <c r="U272" s="22">
        <v>9558.0231540000004</v>
      </c>
      <c r="V272" s="22">
        <v>61.462181999999999</v>
      </c>
      <c r="W272" s="22">
        <v>0</v>
      </c>
      <c r="X272" s="22">
        <v>0</v>
      </c>
      <c r="Y272" s="22">
        <v>0</v>
      </c>
    </row>
    <row r="273" spans="1:25" x14ac:dyDescent="0.25">
      <c r="A273" s="22" t="s">
        <v>125</v>
      </c>
      <c r="B273" s="22" t="s">
        <v>508</v>
      </c>
      <c r="C273" s="22" t="s">
        <v>643</v>
      </c>
      <c r="D273" s="22" t="s">
        <v>644</v>
      </c>
      <c r="E273" s="22"/>
      <c r="F273" s="22">
        <v>529485.103</v>
      </c>
      <c r="G273" s="22">
        <v>0</v>
      </c>
      <c r="H273" s="22">
        <v>210254.72159999999</v>
      </c>
      <c r="I273" s="22">
        <v>0</v>
      </c>
      <c r="J273" s="22">
        <v>0</v>
      </c>
      <c r="K273" s="22">
        <v>0</v>
      </c>
      <c r="L273" s="22"/>
      <c r="M273" s="22"/>
      <c r="N273" s="22">
        <v>122521.50750000001</v>
      </c>
      <c r="O273" s="22">
        <v>42053.607199999999</v>
      </c>
      <c r="P273" s="22"/>
      <c r="Q273" s="22">
        <v>0</v>
      </c>
      <c r="R273" s="22">
        <v>0</v>
      </c>
      <c r="S273" s="22">
        <v>0</v>
      </c>
      <c r="T273" s="22">
        <v>0</v>
      </c>
      <c r="U273" s="22">
        <v>1782.7520999999999</v>
      </c>
      <c r="V273" s="22">
        <v>111.3532</v>
      </c>
      <c r="W273" s="22">
        <v>0</v>
      </c>
      <c r="X273" s="22">
        <v>0</v>
      </c>
      <c r="Y273" s="22">
        <v>0</v>
      </c>
    </row>
    <row r="274" spans="1:25" x14ac:dyDescent="0.25">
      <c r="A274" s="22" t="s">
        <v>125</v>
      </c>
      <c r="B274" s="22" t="s">
        <v>508</v>
      </c>
      <c r="C274" s="22" t="s">
        <v>645</v>
      </c>
      <c r="D274" s="22" t="s">
        <v>646</v>
      </c>
      <c r="E274" s="22"/>
      <c r="F274" s="22">
        <v>405565.72499999998</v>
      </c>
      <c r="G274" s="22">
        <v>55.534999999999997</v>
      </c>
      <c r="H274" s="22">
        <v>91489.16</v>
      </c>
      <c r="I274" s="22">
        <v>0</v>
      </c>
      <c r="J274" s="22">
        <v>13208.26</v>
      </c>
      <c r="K274" s="22">
        <v>0</v>
      </c>
      <c r="L274" s="22"/>
      <c r="M274" s="22"/>
      <c r="N274" s="22">
        <v>65586.99957</v>
      </c>
      <c r="O274" s="22">
        <v>16418.001757000002</v>
      </c>
      <c r="P274" s="22"/>
      <c r="Q274" s="22">
        <v>0</v>
      </c>
      <c r="R274" s="22">
        <v>0</v>
      </c>
      <c r="S274" s="22">
        <v>0</v>
      </c>
      <c r="T274" s="22">
        <v>8490.7013399999996</v>
      </c>
      <c r="U274" s="22">
        <v>0</v>
      </c>
      <c r="V274" s="22">
        <v>40.776029999999999</v>
      </c>
      <c r="W274" s="22">
        <v>0</v>
      </c>
      <c r="X274" s="22">
        <v>0</v>
      </c>
      <c r="Y274" s="22">
        <v>0</v>
      </c>
    </row>
    <row r="275" spans="1:25" x14ac:dyDescent="0.25">
      <c r="A275" s="22" t="s">
        <v>125</v>
      </c>
      <c r="B275" s="22" t="s">
        <v>508</v>
      </c>
      <c r="C275" s="22" t="s">
        <v>647</v>
      </c>
      <c r="D275" s="22" t="s">
        <v>648</v>
      </c>
      <c r="E275" s="22"/>
      <c r="F275" s="22">
        <v>138001.46460000001</v>
      </c>
      <c r="G275" s="22">
        <v>0</v>
      </c>
      <c r="H275" s="22">
        <v>30498.6031</v>
      </c>
      <c r="I275" s="22">
        <v>0</v>
      </c>
      <c r="J275" s="22">
        <v>0</v>
      </c>
      <c r="K275" s="22">
        <v>25000</v>
      </c>
      <c r="L275" s="22"/>
      <c r="M275" s="22"/>
      <c r="N275" s="22">
        <v>1384.9584</v>
      </c>
      <c r="O275" s="22">
        <v>0</v>
      </c>
      <c r="P275" s="22"/>
      <c r="Q275" s="22">
        <v>39479.628360000002</v>
      </c>
      <c r="R275" s="22">
        <v>6750.18253</v>
      </c>
      <c r="S275" s="22">
        <v>0</v>
      </c>
      <c r="T275" s="22">
        <v>12863.39611</v>
      </c>
      <c r="U275" s="22">
        <v>0</v>
      </c>
      <c r="V275" s="22">
        <v>44.537360999999997</v>
      </c>
      <c r="W275" s="22">
        <v>0</v>
      </c>
      <c r="X275" s="22">
        <v>0</v>
      </c>
      <c r="Y275" s="22">
        <v>0</v>
      </c>
    </row>
    <row r="276" spans="1:25" x14ac:dyDescent="0.25">
      <c r="A276" s="22" t="s">
        <v>125</v>
      </c>
      <c r="B276" s="22" t="s">
        <v>508</v>
      </c>
      <c r="C276" s="22" t="s">
        <v>649</v>
      </c>
      <c r="D276" s="22" t="s">
        <v>650</v>
      </c>
      <c r="E276" s="22"/>
      <c r="F276" s="22">
        <v>110535.35709999999</v>
      </c>
      <c r="G276" s="22">
        <v>0</v>
      </c>
      <c r="H276" s="22">
        <v>26340.945400000001</v>
      </c>
      <c r="I276" s="22">
        <v>0</v>
      </c>
      <c r="J276" s="22">
        <v>0</v>
      </c>
      <c r="K276" s="22">
        <v>0</v>
      </c>
      <c r="L276" s="22"/>
      <c r="M276" s="22"/>
      <c r="N276" s="22">
        <v>22727.748899999999</v>
      </c>
      <c r="O276" s="22">
        <v>7765.2497999999996</v>
      </c>
      <c r="P276" s="22"/>
      <c r="Q276" s="22">
        <v>0</v>
      </c>
      <c r="R276" s="22">
        <v>0</v>
      </c>
      <c r="S276" s="22">
        <v>0</v>
      </c>
      <c r="T276" s="22">
        <v>5425.32</v>
      </c>
      <c r="U276" s="22">
        <v>0</v>
      </c>
      <c r="V276" s="22">
        <v>40.115070000000003</v>
      </c>
      <c r="W276" s="22">
        <v>0</v>
      </c>
      <c r="X276" s="22">
        <v>0</v>
      </c>
      <c r="Y276" s="22">
        <v>0</v>
      </c>
    </row>
    <row r="277" spans="1:25" x14ac:dyDescent="0.25">
      <c r="A277" s="22" t="s">
        <v>125</v>
      </c>
      <c r="B277" s="22" t="s">
        <v>651</v>
      </c>
      <c r="C277" s="22" t="s">
        <v>652</v>
      </c>
      <c r="D277" s="22" t="s">
        <v>653</v>
      </c>
      <c r="E277" s="22"/>
      <c r="F277" s="22">
        <v>260026.22492000001</v>
      </c>
      <c r="G277" s="22">
        <v>0</v>
      </c>
      <c r="H277" s="22">
        <v>905.82682299999999</v>
      </c>
      <c r="I277" s="22">
        <v>0</v>
      </c>
      <c r="J277" s="22">
        <v>0</v>
      </c>
      <c r="K277" s="22">
        <v>0</v>
      </c>
      <c r="L277" s="22"/>
      <c r="M277" s="22"/>
      <c r="N277" s="22">
        <v>233387.27893999999</v>
      </c>
      <c r="O277" s="22">
        <v>1179.7821980000001</v>
      </c>
      <c r="P277" s="22"/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24.735868</v>
      </c>
      <c r="W277" s="22">
        <v>0</v>
      </c>
      <c r="X277" s="22">
        <v>0</v>
      </c>
      <c r="Y277" s="22">
        <v>0</v>
      </c>
    </row>
    <row r="278" spans="1:25" x14ac:dyDescent="0.25">
      <c r="A278" s="22" t="s">
        <v>125</v>
      </c>
      <c r="B278" s="22" t="s">
        <v>651</v>
      </c>
      <c r="C278" s="22" t="s">
        <v>654</v>
      </c>
      <c r="D278" s="22" t="s">
        <v>655</v>
      </c>
      <c r="E278" s="22"/>
      <c r="F278" s="22">
        <v>79580.706000000006</v>
      </c>
      <c r="G278" s="22">
        <v>0</v>
      </c>
      <c r="H278" s="22">
        <v>137.0565</v>
      </c>
      <c r="I278" s="22">
        <v>0</v>
      </c>
      <c r="J278" s="22">
        <v>0</v>
      </c>
      <c r="K278" s="22">
        <v>0</v>
      </c>
      <c r="L278" s="22"/>
      <c r="M278" s="22"/>
      <c r="N278" s="22">
        <v>80456.441279999999</v>
      </c>
      <c r="O278" s="22">
        <v>215.489925</v>
      </c>
      <c r="P278" s="22"/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4.578525</v>
      </c>
      <c r="W278" s="22">
        <v>0</v>
      </c>
      <c r="X278" s="22">
        <v>0</v>
      </c>
      <c r="Y278" s="22">
        <v>0</v>
      </c>
    </row>
    <row r="279" spans="1:25" x14ac:dyDescent="0.25">
      <c r="A279" s="22" t="s">
        <v>125</v>
      </c>
      <c r="B279" s="22" t="s">
        <v>651</v>
      </c>
      <c r="C279" s="22" t="s">
        <v>656</v>
      </c>
      <c r="D279" s="22" t="s">
        <v>657</v>
      </c>
      <c r="E279" s="22"/>
      <c r="F279" s="22">
        <v>56590.008413000003</v>
      </c>
      <c r="G279" s="22">
        <v>0</v>
      </c>
      <c r="H279" s="22">
        <v>0</v>
      </c>
      <c r="I279" s="22">
        <v>0</v>
      </c>
      <c r="J279" s="22">
        <v>0</v>
      </c>
      <c r="K279" s="22">
        <v>28492</v>
      </c>
      <c r="L279" s="22"/>
      <c r="M279" s="22"/>
      <c r="N279" s="22">
        <v>36310.999746000001</v>
      </c>
      <c r="O279" s="22">
        <v>207.00000299999999</v>
      </c>
      <c r="P279" s="22"/>
      <c r="Q279" s="22">
        <v>0</v>
      </c>
      <c r="R279" s="22">
        <v>0</v>
      </c>
      <c r="S279" s="22">
        <v>0</v>
      </c>
      <c r="T279" s="22">
        <v>3580.1895829999999</v>
      </c>
      <c r="U279" s="22">
        <v>0</v>
      </c>
      <c r="V279" s="22">
        <v>4.38957</v>
      </c>
      <c r="W279" s="22">
        <v>0</v>
      </c>
      <c r="X279" s="22">
        <v>0</v>
      </c>
      <c r="Y279" s="22">
        <v>0</v>
      </c>
    </row>
    <row r="280" spans="1:25" x14ac:dyDescent="0.25">
      <c r="A280" s="22" t="s">
        <v>125</v>
      </c>
      <c r="B280" s="22" t="s">
        <v>651</v>
      </c>
      <c r="C280" s="22" t="s">
        <v>658</v>
      </c>
      <c r="D280" s="22" t="s">
        <v>659</v>
      </c>
      <c r="E280" s="22"/>
      <c r="F280" s="22">
        <v>413144.30586000002</v>
      </c>
      <c r="G280" s="22">
        <v>0</v>
      </c>
      <c r="H280" s="22">
        <v>4074.1529009999999</v>
      </c>
      <c r="I280" s="22">
        <v>0</v>
      </c>
      <c r="J280" s="22">
        <v>8.7832709999999992</v>
      </c>
      <c r="K280" s="22">
        <v>0</v>
      </c>
      <c r="L280" s="22"/>
      <c r="M280" s="22"/>
      <c r="N280" s="22">
        <v>506294.39140000002</v>
      </c>
      <c r="O280" s="22">
        <v>7128.3652309999998</v>
      </c>
      <c r="P280" s="22"/>
      <c r="Q280" s="22">
        <v>2785.1244999999999</v>
      </c>
      <c r="R280" s="22">
        <v>0</v>
      </c>
      <c r="S280" s="22">
        <v>0</v>
      </c>
      <c r="T280" s="22">
        <v>0</v>
      </c>
      <c r="U280" s="22">
        <v>0</v>
      </c>
      <c r="V280" s="22">
        <v>44.399835000000003</v>
      </c>
      <c r="W280" s="22">
        <v>0</v>
      </c>
      <c r="X280" s="22">
        <v>0</v>
      </c>
      <c r="Y280" s="22">
        <v>0</v>
      </c>
    </row>
    <row r="281" spans="1:25" x14ac:dyDescent="0.25">
      <c r="A281" s="22" t="s">
        <v>125</v>
      </c>
      <c r="B281" s="22" t="s">
        <v>651</v>
      </c>
      <c r="C281" s="22" t="s">
        <v>660</v>
      </c>
      <c r="D281" s="22" t="s">
        <v>661</v>
      </c>
      <c r="E281" s="22"/>
      <c r="F281" s="22">
        <v>163346.69553200001</v>
      </c>
      <c r="G281" s="22">
        <v>0</v>
      </c>
      <c r="H281" s="22">
        <v>623.15911100000005</v>
      </c>
      <c r="I281" s="22">
        <v>1535.1914360000001</v>
      </c>
      <c r="J281" s="22">
        <v>0</v>
      </c>
      <c r="K281" s="22">
        <v>0</v>
      </c>
      <c r="L281" s="22"/>
      <c r="M281" s="22"/>
      <c r="N281" s="22">
        <v>170893.12598800001</v>
      </c>
      <c r="O281" s="22">
        <v>2876.6069339999999</v>
      </c>
      <c r="P281" s="22"/>
      <c r="Q281" s="22">
        <v>0</v>
      </c>
      <c r="R281" s="22">
        <v>0</v>
      </c>
      <c r="S281" s="22">
        <v>0</v>
      </c>
      <c r="T281" s="22">
        <v>10905.511311</v>
      </c>
      <c r="U281" s="22">
        <v>0</v>
      </c>
      <c r="V281" s="22">
        <v>20.816414999999999</v>
      </c>
      <c r="W281" s="22">
        <v>0</v>
      </c>
      <c r="X281" s="22">
        <v>0</v>
      </c>
      <c r="Y281" s="22">
        <v>0</v>
      </c>
    </row>
    <row r="282" spans="1:25" x14ac:dyDescent="0.25">
      <c r="A282" s="22" t="s">
        <v>125</v>
      </c>
      <c r="B282" s="22" t="s">
        <v>651</v>
      </c>
      <c r="C282" s="22" t="s">
        <v>662</v>
      </c>
      <c r="D282" s="22" t="s">
        <v>663</v>
      </c>
      <c r="E282" s="22"/>
      <c r="F282" s="22">
        <v>77377.365000000005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/>
      <c r="M282" s="22"/>
      <c r="N282" s="22">
        <v>24572.646400000001</v>
      </c>
      <c r="O282" s="22">
        <v>666.87360000000001</v>
      </c>
      <c r="P282" s="22"/>
      <c r="Q282" s="22">
        <v>43278.847999999998</v>
      </c>
      <c r="R282" s="22">
        <v>0</v>
      </c>
      <c r="S282" s="22"/>
      <c r="T282" s="22">
        <v>2582.8030800000001</v>
      </c>
      <c r="U282" s="22">
        <v>0</v>
      </c>
      <c r="V282" s="22">
        <v>13.231056000000001</v>
      </c>
      <c r="W282" s="22">
        <v>0</v>
      </c>
      <c r="X282" s="22"/>
      <c r="Y282" s="22"/>
    </row>
    <row r="283" spans="1:25" x14ac:dyDescent="0.25">
      <c r="A283" s="22" t="s">
        <v>125</v>
      </c>
      <c r="B283" s="22" t="s">
        <v>651</v>
      </c>
      <c r="C283" s="22" t="s">
        <v>664</v>
      </c>
      <c r="D283" s="22" t="s">
        <v>665</v>
      </c>
      <c r="E283" s="22"/>
      <c r="F283" s="22">
        <v>62747.1</v>
      </c>
      <c r="G283" s="22">
        <v>0</v>
      </c>
      <c r="H283" s="22">
        <v>87.071250000000006</v>
      </c>
      <c r="I283" s="22">
        <v>0</v>
      </c>
      <c r="J283" s="22">
        <v>0</v>
      </c>
      <c r="K283" s="22">
        <v>0</v>
      </c>
      <c r="L283" s="22"/>
      <c r="M283" s="22"/>
      <c r="N283" s="22">
        <v>53976</v>
      </c>
      <c r="O283" s="22">
        <v>131.07499999999999</v>
      </c>
      <c r="P283" s="22"/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2.8462000000000001</v>
      </c>
      <c r="W283" s="22">
        <v>0</v>
      </c>
      <c r="X283" s="22">
        <v>0</v>
      </c>
      <c r="Y283" s="22">
        <v>0</v>
      </c>
    </row>
    <row r="284" spans="1:25" x14ac:dyDescent="0.25">
      <c r="A284" s="22" t="s">
        <v>125</v>
      </c>
      <c r="B284" s="22" t="s">
        <v>651</v>
      </c>
      <c r="C284" s="22" t="s">
        <v>666</v>
      </c>
      <c r="D284" s="22" t="s">
        <v>667</v>
      </c>
      <c r="E284" s="22"/>
      <c r="F284" s="22">
        <v>65479.115616000003</v>
      </c>
      <c r="G284" s="22">
        <v>0</v>
      </c>
      <c r="H284" s="22">
        <v>86.204800000000006</v>
      </c>
      <c r="I284" s="22">
        <v>0</v>
      </c>
      <c r="J284" s="22">
        <v>0</v>
      </c>
      <c r="K284" s="22">
        <v>7505.22</v>
      </c>
      <c r="L284" s="22"/>
      <c r="M284" s="22"/>
      <c r="N284" s="22">
        <v>35578.999776999997</v>
      </c>
      <c r="O284" s="22">
        <v>62.000000999999997</v>
      </c>
      <c r="P284" s="22"/>
      <c r="Q284" s="22">
        <v>0</v>
      </c>
      <c r="R284" s="22">
        <v>0</v>
      </c>
      <c r="S284" s="22">
        <v>0</v>
      </c>
      <c r="T284" s="22">
        <v>3498.6195280000002</v>
      </c>
      <c r="U284" s="22">
        <v>0</v>
      </c>
      <c r="V284" s="22">
        <v>1.3295699999999999</v>
      </c>
      <c r="W284" s="22">
        <v>0</v>
      </c>
      <c r="X284" s="22">
        <v>0</v>
      </c>
      <c r="Y284" s="22">
        <v>0</v>
      </c>
    </row>
    <row r="285" spans="1:25" x14ac:dyDescent="0.25">
      <c r="A285" s="22" t="s">
        <v>125</v>
      </c>
      <c r="B285" s="22" t="s">
        <v>651</v>
      </c>
      <c r="C285" s="22" t="s">
        <v>668</v>
      </c>
      <c r="D285" s="22" t="s">
        <v>669</v>
      </c>
      <c r="E285" s="22"/>
      <c r="F285" s="22">
        <v>282017.99232000002</v>
      </c>
      <c r="G285" s="22">
        <v>0</v>
      </c>
      <c r="H285" s="22">
        <v>984.75088800000003</v>
      </c>
      <c r="I285" s="22">
        <v>0</v>
      </c>
      <c r="J285" s="22">
        <v>0</v>
      </c>
      <c r="K285" s="22">
        <v>12363</v>
      </c>
      <c r="L285" s="22"/>
      <c r="M285" s="22"/>
      <c r="N285" s="22">
        <v>238164.19931500001</v>
      </c>
      <c r="O285" s="22">
        <v>1208.2418299999999</v>
      </c>
      <c r="P285" s="22"/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25.011887999999999</v>
      </c>
      <c r="W285" s="22">
        <v>0</v>
      </c>
      <c r="X285" s="22">
        <v>0</v>
      </c>
      <c r="Y285" s="22">
        <v>0</v>
      </c>
    </row>
    <row r="286" spans="1:25" x14ac:dyDescent="0.25">
      <c r="A286" s="22" t="s">
        <v>125</v>
      </c>
      <c r="B286" s="22" t="s">
        <v>651</v>
      </c>
      <c r="C286" s="22" t="s">
        <v>670</v>
      </c>
      <c r="D286" s="22" t="s">
        <v>671</v>
      </c>
      <c r="E286" s="22"/>
      <c r="F286" s="22">
        <v>153661.75055</v>
      </c>
      <c r="G286" s="22">
        <v>0</v>
      </c>
      <c r="H286" s="22">
        <v>194.71129999999999</v>
      </c>
      <c r="I286" s="22">
        <v>0</v>
      </c>
      <c r="J286" s="22">
        <v>0</v>
      </c>
      <c r="K286" s="22">
        <v>0</v>
      </c>
      <c r="L286" s="22"/>
      <c r="M286" s="22"/>
      <c r="N286" s="22">
        <v>123285.00070999999</v>
      </c>
      <c r="O286" s="22">
        <v>263.37079999999997</v>
      </c>
      <c r="P286" s="22"/>
      <c r="Q286" s="22">
        <v>2867.6841899999999</v>
      </c>
      <c r="R286" s="22">
        <v>0</v>
      </c>
      <c r="S286" s="22">
        <v>0</v>
      </c>
      <c r="T286" s="22">
        <v>0</v>
      </c>
      <c r="U286" s="22">
        <v>0</v>
      </c>
      <c r="V286" s="22">
        <v>5.38713</v>
      </c>
      <c r="W286" s="22">
        <v>0</v>
      </c>
      <c r="X286" s="22">
        <v>0</v>
      </c>
      <c r="Y286" s="22">
        <v>0</v>
      </c>
    </row>
    <row r="287" spans="1:25" x14ac:dyDescent="0.25">
      <c r="A287" s="22" t="s">
        <v>125</v>
      </c>
      <c r="B287" s="22" t="s">
        <v>651</v>
      </c>
      <c r="C287" s="22" t="s">
        <v>672</v>
      </c>
      <c r="D287" s="22" t="s">
        <v>673</v>
      </c>
      <c r="E287" s="22"/>
      <c r="F287" s="22">
        <v>530979.90991799999</v>
      </c>
      <c r="G287" s="22">
        <v>0</v>
      </c>
      <c r="H287" s="22">
        <v>2888.4258869999999</v>
      </c>
      <c r="I287" s="22">
        <v>0</v>
      </c>
      <c r="J287" s="22">
        <v>279.69668100000001</v>
      </c>
      <c r="K287" s="22">
        <v>0</v>
      </c>
      <c r="L287" s="22"/>
      <c r="M287" s="22"/>
      <c r="N287" s="22">
        <v>367536.97794200003</v>
      </c>
      <c r="O287" s="22">
        <v>3257.8785509999998</v>
      </c>
      <c r="P287" s="22"/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46.763756000000001</v>
      </c>
      <c r="W287" s="22">
        <v>0</v>
      </c>
      <c r="X287" s="22">
        <v>0</v>
      </c>
      <c r="Y287" s="22">
        <v>0</v>
      </c>
    </row>
    <row r="288" spans="1:25" x14ac:dyDescent="0.25">
      <c r="A288" s="22" t="s">
        <v>125</v>
      </c>
      <c r="B288" s="22" t="s">
        <v>651</v>
      </c>
      <c r="C288" s="22" t="s">
        <v>674</v>
      </c>
      <c r="D288" s="22" t="s">
        <v>675</v>
      </c>
      <c r="E288" s="22"/>
      <c r="F288" s="22">
        <v>216496.66453800001</v>
      </c>
      <c r="G288" s="22">
        <v>0</v>
      </c>
      <c r="H288" s="22">
        <v>1481.9512239999999</v>
      </c>
      <c r="I288" s="22">
        <v>0</v>
      </c>
      <c r="J288" s="22">
        <v>0</v>
      </c>
      <c r="K288" s="22">
        <v>10515</v>
      </c>
      <c r="L288" s="22"/>
      <c r="M288" s="22"/>
      <c r="N288" s="22">
        <v>287307.56670000002</v>
      </c>
      <c r="O288" s="22">
        <v>1075.533273</v>
      </c>
      <c r="P288" s="22"/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22.798506</v>
      </c>
      <c r="W288" s="22">
        <v>0</v>
      </c>
      <c r="X288" s="22">
        <v>0</v>
      </c>
      <c r="Y288" s="22">
        <v>0</v>
      </c>
    </row>
    <row r="289" spans="1:25" x14ac:dyDescent="0.25">
      <c r="A289" s="22" t="s">
        <v>125</v>
      </c>
      <c r="B289" s="22" t="s">
        <v>651</v>
      </c>
      <c r="C289" s="22" t="s">
        <v>676</v>
      </c>
      <c r="D289" s="22" t="s">
        <v>677</v>
      </c>
      <c r="E289" s="22"/>
      <c r="F289" s="22">
        <v>346286.175819</v>
      </c>
      <c r="G289" s="22">
        <v>0</v>
      </c>
      <c r="H289" s="22">
        <v>6403.8717900000001</v>
      </c>
      <c r="I289" s="22">
        <v>0</v>
      </c>
      <c r="J289" s="22">
        <v>0</v>
      </c>
      <c r="K289" s="22">
        <v>12000</v>
      </c>
      <c r="L289" s="22"/>
      <c r="M289" s="22"/>
      <c r="N289" s="22">
        <v>269295.24182</v>
      </c>
      <c r="O289" s="22">
        <v>4503.9964030000001</v>
      </c>
      <c r="P289" s="22"/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17.980837999999999</v>
      </c>
      <c r="W289" s="22">
        <v>0</v>
      </c>
      <c r="X289" s="22">
        <v>0</v>
      </c>
      <c r="Y289" s="22">
        <v>0</v>
      </c>
    </row>
    <row r="290" spans="1:25" x14ac:dyDescent="0.25">
      <c r="A290" s="22" t="s">
        <v>125</v>
      </c>
      <c r="B290" s="22" t="s">
        <v>651</v>
      </c>
      <c r="C290" s="22" t="s">
        <v>678</v>
      </c>
      <c r="D290" s="22" t="s">
        <v>679</v>
      </c>
      <c r="E290" s="22"/>
      <c r="F290" s="22">
        <v>147467.43859999999</v>
      </c>
      <c r="G290" s="22">
        <v>0</v>
      </c>
      <c r="H290" s="22">
        <v>138.391381</v>
      </c>
      <c r="I290" s="22">
        <v>0</v>
      </c>
      <c r="J290" s="22">
        <v>0</v>
      </c>
      <c r="K290" s="22">
        <v>0</v>
      </c>
      <c r="L290" s="22"/>
      <c r="M290" s="22"/>
      <c r="N290" s="22">
        <v>116503.992</v>
      </c>
      <c r="O290" s="22">
        <v>157.168868</v>
      </c>
      <c r="P290" s="22"/>
      <c r="Q290" s="22">
        <v>5147.4368000000004</v>
      </c>
      <c r="R290" s="22">
        <v>0</v>
      </c>
      <c r="S290" s="22">
        <v>0</v>
      </c>
      <c r="T290" s="22">
        <v>0</v>
      </c>
      <c r="U290" s="22">
        <v>0</v>
      </c>
      <c r="V290" s="22">
        <v>3.4295960000000001</v>
      </c>
      <c r="W290" s="22">
        <v>0</v>
      </c>
      <c r="X290" s="22">
        <v>0</v>
      </c>
      <c r="Y290" s="22">
        <v>0</v>
      </c>
    </row>
    <row r="291" spans="1:25" x14ac:dyDescent="0.25">
      <c r="A291" s="22" t="s">
        <v>125</v>
      </c>
      <c r="B291" s="22" t="s">
        <v>651</v>
      </c>
      <c r="C291" s="22" t="s">
        <v>680</v>
      </c>
      <c r="D291" s="22" t="s">
        <v>681</v>
      </c>
      <c r="E291" s="22"/>
      <c r="F291" s="22">
        <v>76435.255999999994</v>
      </c>
      <c r="G291" s="22">
        <v>0</v>
      </c>
      <c r="H291" s="22">
        <v>928.74</v>
      </c>
      <c r="I291" s="22">
        <v>0</v>
      </c>
      <c r="J291" s="22">
        <v>0</v>
      </c>
      <c r="K291" s="22">
        <v>25639</v>
      </c>
      <c r="L291" s="22"/>
      <c r="M291" s="22"/>
      <c r="N291" s="22">
        <v>42270.358203999996</v>
      </c>
      <c r="O291" s="22">
        <v>727.44569999999999</v>
      </c>
      <c r="P291" s="22"/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15.445349999999999</v>
      </c>
      <c r="W291" s="22">
        <v>0</v>
      </c>
      <c r="X291" s="22">
        <v>0</v>
      </c>
      <c r="Y291" s="22">
        <v>0</v>
      </c>
    </row>
    <row r="292" spans="1:25" x14ac:dyDescent="0.25">
      <c r="A292" s="22" t="s">
        <v>125</v>
      </c>
      <c r="B292" s="22" t="s">
        <v>651</v>
      </c>
      <c r="C292" s="22" t="s">
        <v>682</v>
      </c>
      <c r="D292" s="22" t="s">
        <v>683</v>
      </c>
      <c r="E292" s="22"/>
      <c r="F292" s="22">
        <v>255181.955143</v>
      </c>
      <c r="G292" s="22">
        <v>0</v>
      </c>
      <c r="H292" s="22">
        <v>4411.628318</v>
      </c>
      <c r="I292" s="22">
        <v>0</v>
      </c>
      <c r="J292" s="22">
        <v>0</v>
      </c>
      <c r="K292" s="22">
        <v>9815</v>
      </c>
      <c r="L292" s="22"/>
      <c r="M292" s="22"/>
      <c r="N292" s="22">
        <v>300690.68523100001</v>
      </c>
      <c r="O292" s="22">
        <v>2611.058524</v>
      </c>
      <c r="P292" s="22"/>
      <c r="Q292" s="22">
        <v>0</v>
      </c>
      <c r="R292" s="22">
        <v>0</v>
      </c>
      <c r="S292" s="22">
        <v>0</v>
      </c>
      <c r="T292" s="22">
        <v>15795.341665</v>
      </c>
      <c r="U292" s="22">
        <v>0</v>
      </c>
      <c r="V292" s="22">
        <v>35.259</v>
      </c>
      <c r="W292" s="22">
        <v>0</v>
      </c>
      <c r="X292" s="22">
        <v>0</v>
      </c>
      <c r="Y292" s="22">
        <v>0</v>
      </c>
    </row>
    <row r="293" spans="1:25" x14ac:dyDescent="0.25">
      <c r="A293" s="22" t="s">
        <v>125</v>
      </c>
      <c r="B293" s="22" t="s">
        <v>651</v>
      </c>
      <c r="C293" s="22" t="s">
        <v>684</v>
      </c>
      <c r="D293" s="22" t="s">
        <v>685</v>
      </c>
      <c r="E293" s="22"/>
      <c r="F293" s="22">
        <v>79266.488364000004</v>
      </c>
      <c r="G293" s="22">
        <v>0</v>
      </c>
      <c r="H293" s="22">
        <v>276.86881799999998</v>
      </c>
      <c r="I293" s="22">
        <v>0</v>
      </c>
      <c r="J293" s="22">
        <v>0</v>
      </c>
      <c r="K293" s="22">
        <v>0</v>
      </c>
      <c r="L293" s="22"/>
      <c r="M293" s="22"/>
      <c r="N293" s="22">
        <v>82852.749559999997</v>
      </c>
      <c r="O293" s="22">
        <v>408.26496200000003</v>
      </c>
      <c r="P293" s="22"/>
      <c r="Q293" s="22">
        <v>0</v>
      </c>
      <c r="R293" s="22">
        <v>0</v>
      </c>
      <c r="S293" s="22">
        <v>0</v>
      </c>
      <c r="T293" s="22">
        <v>3844.382748</v>
      </c>
      <c r="U293" s="22">
        <v>0</v>
      </c>
      <c r="V293" s="22">
        <v>8.7194699999999994</v>
      </c>
      <c r="W293" s="22">
        <v>0</v>
      </c>
      <c r="X293" s="22">
        <v>0</v>
      </c>
      <c r="Y293" s="22">
        <v>0</v>
      </c>
    </row>
    <row r="294" spans="1:25" x14ac:dyDescent="0.25">
      <c r="A294" s="22" t="s">
        <v>125</v>
      </c>
      <c r="B294" s="22" t="s">
        <v>651</v>
      </c>
      <c r="C294" s="22" t="s">
        <v>686</v>
      </c>
      <c r="D294" s="22" t="s">
        <v>687</v>
      </c>
      <c r="E294" s="22"/>
      <c r="F294" s="22">
        <v>179243.576</v>
      </c>
      <c r="G294" s="22">
        <v>0</v>
      </c>
      <c r="H294" s="22">
        <v>580.68420000000003</v>
      </c>
      <c r="I294" s="22">
        <v>0</v>
      </c>
      <c r="J294" s="22">
        <v>0</v>
      </c>
      <c r="K294" s="22">
        <v>0</v>
      </c>
      <c r="L294" s="22"/>
      <c r="M294" s="22"/>
      <c r="N294" s="22">
        <v>124500.01312</v>
      </c>
      <c r="O294" s="22">
        <v>582.19301599999994</v>
      </c>
      <c r="P294" s="22"/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12.271364999999999</v>
      </c>
      <c r="W294" s="22">
        <v>0</v>
      </c>
      <c r="X294" s="22">
        <v>0</v>
      </c>
      <c r="Y294" s="22">
        <v>0</v>
      </c>
    </row>
    <row r="295" spans="1:25" x14ac:dyDescent="0.25">
      <c r="A295" s="22" t="s">
        <v>125</v>
      </c>
      <c r="B295" s="22" t="s">
        <v>651</v>
      </c>
      <c r="C295" s="22" t="s">
        <v>688</v>
      </c>
      <c r="D295" s="22" t="s">
        <v>689</v>
      </c>
      <c r="E295" s="22"/>
      <c r="F295" s="22">
        <v>452374.45990000002</v>
      </c>
      <c r="G295" s="22">
        <v>0</v>
      </c>
      <c r="H295" s="22">
        <v>860.92445999999995</v>
      </c>
      <c r="I295" s="22">
        <v>0</v>
      </c>
      <c r="J295" s="22">
        <v>0</v>
      </c>
      <c r="K295" s="22">
        <v>0</v>
      </c>
      <c r="L295" s="22"/>
      <c r="M295" s="22"/>
      <c r="N295" s="22">
        <v>480368.44130000001</v>
      </c>
      <c r="O295" s="22">
        <v>1387.19856</v>
      </c>
      <c r="P295" s="22"/>
      <c r="Q295" s="22">
        <v>9695.3647999999994</v>
      </c>
      <c r="R295" s="22">
        <v>0</v>
      </c>
      <c r="S295" s="22">
        <v>0</v>
      </c>
      <c r="T295" s="22">
        <v>0</v>
      </c>
      <c r="U295" s="22">
        <v>0</v>
      </c>
      <c r="V295" s="22">
        <v>29.789100000000001</v>
      </c>
      <c r="W295" s="22">
        <v>0</v>
      </c>
      <c r="X295" s="22">
        <v>0</v>
      </c>
      <c r="Y295" s="22">
        <v>0</v>
      </c>
    </row>
    <row r="296" spans="1:25" x14ac:dyDescent="0.25">
      <c r="A296" s="22" t="s">
        <v>125</v>
      </c>
      <c r="B296" s="22" t="s">
        <v>651</v>
      </c>
      <c r="C296" s="22" t="s">
        <v>690</v>
      </c>
      <c r="D296" s="22" t="s">
        <v>691</v>
      </c>
      <c r="E296" s="22"/>
      <c r="F296" s="22">
        <v>92081.046520000004</v>
      </c>
      <c r="G296" s="22">
        <v>0</v>
      </c>
      <c r="H296" s="22">
        <v>954.25</v>
      </c>
      <c r="I296" s="22">
        <v>0</v>
      </c>
      <c r="J296" s="22">
        <v>0</v>
      </c>
      <c r="K296" s="22">
        <v>0</v>
      </c>
      <c r="L296" s="22"/>
      <c r="M296" s="22"/>
      <c r="N296" s="22">
        <v>87854.229890000002</v>
      </c>
      <c r="O296" s="22">
        <v>317.00184999999999</v>
      </c>
      <c r="P296" s="22"/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6.7128750000000004</v>
      </c>
      <c r="W296" s="22">
        <v>0</v>
      </c>
      <c r="X296" s="22">
        <v>0</v>
      </c>
      <c r="Y296" s="22">
        <v>0</v>
      </c>
    </row>
    <row r="297" spans="1:25" x14ac:dyDescent="0.25">
      <c r="A297" s="22" t="s">
        <v>125</v>
      </c>
      <c r="B297" s="22" t="s">
        <v>651</v>
      </c>
      <c r="C297" s="22" t="s">
        <v>692</v>
      </c>
      <c r="D297" s="22" t="s">
        <v>693</v>
      </c>
      <c r="E297" s="22"/>
      <c r="F297" s="22">
        <v>63156.032500000001</v>
      </c>
      <c r="G297" s="22">
        <v>0</v>
      </c>
      <c r="H297" s="22">
        <v>238.342533</v>
      </c>
      <c r="I297" s="22">
        <v>0</v>
      </c>
      <c r="J297" s="22">
        <v>0</v>
      </c>
      <c r="K297" s="22">
        <v>13701</v>
      </c>
      <c r="L297" s="22"/>
      <c r="M297" s="22"/>
      <c r="N297" s="22">
        <v>46084.327499999999</v>
      </c>
      <c r="O297" s="22">
        <v>256.31977799999999</v>
      </c>
      <c r="P297" s="22"/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5.5791449999999996</v>
      </c>
      <c r="W297" s="22">
        <v>0</v>
      </c>
      <c r="X297" s="22">
        <v>0</v>
      </c>
      <c r="Y297" s="22">
        <v>0</v>
      </c>
    </row>
    <row r="298" spans="1:25" x14ac:dyDescent="0.25">
      <c r="A298" s="22" t="s">
        <v>125</v>
      </c>
      <c r="B298" s="22" t="s">
        <v>651</v>
      </c>
      <c r="C298" s="22" t="s">
        <v>694</v>
      </c>
      <c r="D298" s="22" t="s">
        <v>695</v>
      </c>
      <c r="E298" s="22"/>
      <c r="F298" s="22">
        <v>91878.541530000002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/>
      <c r="M298" s="22"/>
      <c r="N298" s="22">
        <v>88447.691854999997</v>
      </c>
      <c r="O298" s="22">
        <v>220.36860300000001</v>
      </c>
      <c r="P298" s="22"/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4.4707780000000001</v>
      </c>
      <c r="W298" s="22">
        <v>0</v>
      </c>
      <c r="X298" s="22">
        <v>0</v>
      </c>
      <c r="Y298" s="22">
        <v>0</v>
      </c>
    </row>
    <row r="299" spans="1:25" x14ac:dyDescent="0.25">
      <c r="A299" s="22" t="s">
        <v>125</v>
      </c>
      <c r="B299" s="22" t="s">
        <v>651</v>
      </c>
      <c r="C299" s="22" t="s">
        <v>696</v>
      </c>
      <c r="D299" s="22" t="s">
        <v>697</v>
      </c>
      <c r="E299" s="22"/>
      <c r="F299" s="22">
        <v>495389.742776</v>
      </c>
      <c r="G299" s="22">
        <v>0</v>
      </c>
      <c r="H299" s="22">
        <v>9931.1802929999994</v>
      </c>
      <c r="I299" s="22">
        <v>0</v>
      </c>
      <c r="J299" s="22">
        <v>0</v>
      </c>
      <c r="K299" s="22">
        <v>11611</v>
      </c>
      <c r="L299" s="22"/>
      <c r="M299" s="22"/>
      <c r="N299" s="22">
        <v>272676.29111599998</v>
      </c>
      <c r="O299" s="22">
        <v>7796.5121010000003</v>
      </c>
      <c r="P299" s="22"/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40.006095999999999</v>
      </c>
      <c r="W299" s="22">
        <v>0</v>
      </c>
      <c r="X299" s="22">
        <v>0</v>
      </c>
      <c r="Y299" s="22">
        <v>0</v>
      </c>
    </row>
    <row r="300" spans="1:25" x14ac:dyDescent="0.25">
      <c r="A300" s="22" t="s">
        <v>125</v>
      </c>
      <c r="B300" s="22" t="s">
        <v>651</v>
      </c>
      <c r="C300" s="22" t="s">
        <v>698</v>
      </c>
      <c r="D300" s="22" t="s">
        <v>699</v>
      </c>
      <c r="E300" s="22"/>
      <c r="F300" s="22">
        <v>145658.14199999999</v>
      </c>
      <c r="G300" s="22">
        <v>0</v>
      </c>
      <c r="H300" s="22">
        <v>547.43071699999996</v>
      </c>
      <c r="I300" s="22">
        <v>0</v>
      </c>
      <c r="J300" s="22">
        <v>0</v>
      </c>
      <c r="K300" s="22">
        <v>10622</v>
      </c>
      <c r="L300" s="22"/>
      <c r="M300" s="22"/>
      <c r="N300" s="22">
        <v>153697.068</v>
      </c>
      <c r="O300" s="22">
        <v>915.3229</v>
      </c>
      <c r="P300" s="22"/>
      <c r="Q300" s="22">
        <v>0</v>
      </c>
      <c r="R300" s="22">
        <v>0</v>
      </c>
      <c r="S300" s="22">
        <v>0</v>
      </c>
      <c r="T300" s="22">
        <v>7830.4833140000001</v>
      </c>
      <c r="U300" s="22">
        <v>0</v>
      </c>
      <c r="V300" s="22">
        <v>18.475515000000001</v>
      </c>
      <c r="W300" s="22">
        <v>0</v>
      </c>
      <c r="X300" s="22">
        <v>0</v>
      </c>
      <c r="Y300" s="22">
        <v>0</v>
      </c>
    </row>
    <row r="301" spans="1:25" x14ac:dyDescent="0.25">
      <c r="A301" s="22" t="s">
        <v>125</v>
      </c>
      <c r="B301" s="22" t="s">
        <v>651</v>
      </c>
      <c r="C301" s="22" t="s">
        <v>700</v>
      </c>
      <c r="D301" s="22" t="s">
        <v>701</v>
      </c>
      <c r="E301" s="22"/>
      <c r="F301" s="22">
        <v>182505.17570699999</v>
      </c>
      <c r="G301" s="22">
        <v>0</v>
      </c>
      <c r="H301" s="22">
        <v>3145.3850000000002</v>
      </c>
      <c r="I301" s="22">
        <v>0</v>
      </c>
      <c r="J301" s="22">
        <v>0</v>
      </c>
      <c r="K301" s="22">
        <v>58552</v>
      </c>
      <c r="L301" s="22"/>
      <c r="M301" s="22"/>
      <c r="N301" s="22">
        <v>110355.019768</v>
      </c>
      <c r="O301" s="22">
        <v>567.99999400000002</v>
      </c>
      <c r="P301" s="22"/>
      <c r="Q301" s="22">
        <v>0</v>
      </c>
      <c r="R301" s="22">
        <v>0</v>
      </c>
      <c r="S301" s="22">
        <v>0</v>
      </c>
      <c r="T301" s="22">
        <v>10876.784970999999</v>
      </c>
      <c r="U301" s="22">
        <v>0</v>
      </c>
      <c r="V301" s="22">
        <v>12.183389999999999</v>
      </c>
      <c r="W301" s="22">
        <v>0</v>
      </c>
      <c r="X301" s="22">
        <v>0</v>
      </c>
      <c r="Y301" s="22">
        <v>0</v>
      </c>
    </row>
    <row r="302" spans="1:25" x14ac:dyDescent="0.25">
      <c r="A302" s="22" t="s">
        <v>125</v>
      </c>
      <c r="B302" s="22" t="s">
        <v>651</v>
      </c>
      <c r="C302" s="22" t="s">
        <v>702</v>
      </c>
      <c r="D302" s="22" t="s">
        <v>703</v>
      </c>
      <c r="E302" s="22"/>
      <c r="F302" s="22">
        <v>513416.18280000001</v>
      </c>
      <c r="G302" s="22">
        <v>0</v>
      </c>
      <c r="H302" s="22">
        <v>1294.9416759999999</v>
      </c>
      <c r="I302" s="22">
        <v>0</v>
      </c>
      <c r="J302" s="22">
        <v>0</v>
      </c>
      <c r="K302" s="22">
        <v>0</v>
      </c>
      <c r="L302" s="22"/>
      <c r="M302" s="22"/>
      <c r="N302" s="22">
        <v>573460.78749999998</v>
      </c>
      <c r="O302" s="22">
        <v>2191.517832</v>
      </c>
      <c r="P302" s="22"/>
      <c r="Q302" s="22">
        <v>27000.237499999999</v>
      </c>
      <c r="R302" s="22">
        <v>0</v>
      </c>
      <c r="S302" s="22">
        <v>0</v>
      </c>
      <c r="T302" s="22">
        <v>0</v>
      </c>
      <c r="U302" s="22">
        <v>0</v>
      </c>
      <c r="V302" s="22">
        <v>48.527009999999997</v>
      </c>
      <c r="W302" s="22">
        <v>0</v>
      </c>
      <c r="X302" s="22">
        <v>0</v>
      </c>
      <c r="Y302" s="22">
        <v>0</v>
      </c>
    </row>
    <row r="303" spans="1:25" x14ac:dyDescent="0.25">
      <c r="A303" s="22" t="s">
        <v>125</v>
      </c>
      <c r="B303" s="22" t="s">
        <v>651</v>
      </c>
      <c r="C303" s="22" t="s">
        <v>704</v>
      </c>
      <c r="D303" s="22" t="s">
        <v>705</v>
      </c>
      <c r="E303" s="22"/>
      <c r="F303" s="22">
        <v>170210.06709999999</v>
      </c>
      <c r="G303" s="22">
        <v>0</v>
      </c>
      <c r="H303" s="22">
        <v>794.19546000000003</v>
      </c>
      <c r="I303" s="22">
        <v>0</v>
      </c>
      <c r="J303" s="22">
        <v>0</v>
      </c>
      <c r="K303" s="22">
        <v>19247</v>
      </c>
      <c r="L303" s="22"/>
      <c r="M303" s="22"/>
      <c r="N303" s="22">
        <v>97746.003979999994</v>
      </c>
      <c r="O303" s="22">
        <v>660.52364399999999</v>
      </c>
      <c r="P303" s="22"/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13.468284000000001</v>
      </c>
      <c r="W303" s="22">
        <v>0</v>
      </c>
      <c r="X303" s="22">
        <v>0</v>
      </c>
      <c r="Y303" s="22">
        <v>0</v>
      </c>
    </row>
    <row r="304" spans="1:25" x14ac:dyDescent="0.25">
      <c r="A304" s="22" t="s">
        <v>125</v>
      </c>
      <c r="B304" s="22" t="s">
        <v>651</v>
      </c>
      <c r="C304" s="22" t="s">
        <v>706</v>
      </c>
      <c r="D304" s="22" t="s">
        <v>707</v>
      </c>
      <c r="E304" s="22"/>
      <c r="F304" s="22">
        <v>285533.52</v>
      </c>
      <c r="G304" s="22">
        <v>0</v>
      </c>
      <c r="H304" s="22">
        <v>16824.475964000001</v>
      </c>
      <c r="I304" s="22">
        <v>0</v>
      </c>
      <c r="J304" s="22">
        <v>0</v>
      </c>
      <c r="K304" s="22">
        <v>38142</v>
      </c>
      <c r="L304" s="22"/>
      <c r="M304" s="22"/>
      <c r="N304" s="22">
        <v>203203.98721200001</v>
      </c>
      <c r="O304" s="22">
        <v>9297.8350929999997</v>
      </c>
      <c r="P304" s="22"/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29.258955</v>
      </c>
      <c r="W304" s="22">
        <v>0</v>
      </c>
      <c r="X304" s="22">
        <v>0</v>
      </c>
      <c r="Y304" s="22">
        <v>0</v>
      </c>
    </row>
    <row r="305" spans="1:25" x14ac:dyDescent="0.25">
      <c r="A305" s="22" t="s">
        <v>125</v>
      </c>
      <c r="B305" s="22" t="s">
        <v>651</v>
      </c>
      <c r="C305" s="22" t="s">
        <v>708</v>
      </c>
      <c r="D305" s="22" t="s">
        <v>709</v>
      </c>
      <c r="E305" s="22"/>
      <c r="F305" s="22">
        <v>157627.42499999999</v>
      </c>
      <c r="G305" s="22">
        <v>3.0455999999999999</v>
      </c>
      <c r="H305" s="22">
        <v>901.6386</v>
      </c>
      <c r="I305" s="22">
        <v>0</v>
      </c>
      <c r="J305" s="22">
        <v>0</v>
      </c>
      <c r="K305" s="22">
        <v>0</v>
      </c>
      <c r="L305" s="22"/>
      <c r="M305" s="22"/>
      <c r="N305" s="22">
        <v>138837.78825400001</v>
      </c>
      <c r="O305" s="22">
        <v>794.14537399999995</v>
      </c>
      <c r="P305" s="22"/>
      <c r="Q305" s="22">
        <v>0</v>
      </c>
      <c r="R305" s="22">
        <v>0</v>
      </c>
      <c r="S305" s="22">
        <v>0</v>
      </c>
      <c r="T305" s="22">
        <v>5229.3109210000002</v>
      </c>
      <c r="U305" s="22">
        <v>0</v>
      </c>
      <c r="V305" s="22">
        <v>24.459344999999999</v>
      </c>
      <c r="W305" s="22">
        <v>0</v>
      </c>
      <c r="X305" s="22">
        <v>0</v>
      </c>
      <c r="Y305" s="22">
        <v>0</v>
      </c>
    </row>
    <row r="306" spans="1:25" x14ac:dyDescent="0.25">
      <c r="A306" s="22" t="s">
        <v>125</v>
      </c>
      <c r="B306" s="22" t="s">
        <v>651</v>
      </c>
      <c r="C306" s="22" t="s">
        <v>710</v>
      </c>
      <c r="D306" s="22" t="s">
        <v>711</v>
      </c>
      <c r="E306" s="22"/>
      <c r="F306" s="22">
        <v>99816.417346999995</v>
      </c>
      <c r="G306" s="22">
        <v>0</v>
      </c>
      <c r="H306" s="22">
        <v>884.38299500000005</v>
      </c>
      <c r="I306" s="22">
        <v>0</v>
      </c>
      <c r="J306" s="22">
        <v>0</v>
      </c>
      <c r="K306" s="22">
        <v>0</v>
      </c>
      <c r="L306" s="22"/>
      <c r="M306" s="22"/>
      <c r="N306" s="22">
        <v>63261.999503999999</v>
      </c>
      <c r="O306" s="22">
        <v>884.38299500000005</v>
      </c>
      <c r="P306" s="22"/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</row>
    <row r="307" spans="1:25" x14ac:dyDescent="0.25">
      <c r="A307" s="22" t="s">
        <v>125</v>
      </c>
      <c r="B307" s="22" t="s">
        <v>651</v>
      </c>
      <c r="C307" s="22" t="s">
        <v>712</v>
      </c>
      <c r="D307" s="22" t="s">
        <v>713</v>
      </c>
      <c r="E307" s="22"/>
      <c r="F307" s="22">
        <v>495389.742776</v>
      </c>
      <c r="G307" s="22">
        <v>0</v>
      </c>
      <c r="H307" s="22">
        <v>9931.1802929999994</v>
      </c>
      <c r="I307" s="22">
        <v>0</v>
      </c>
      <c r="J307" s="22">
        <v>0</v>
      </c>
      <c r="K307" s="22">
        <v>11611</v>
      </c>
      <c r="L307" s="22"/>
      <c r="M307" s="22"/>
      <c r="N307" s="22">
        <v>272676.29111599998</v>
      </c>
      <c r="O307" s="22">
        <v>7796.5121010000003</v>
      </c>
      <c r="P307" s="22"/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40.006095999999999</v>
      </c>
      <c r="W307" s="22">
        <v>0</v>
      </c>
      <c r="X307" s="22">
        <v>0</v>
      </c>
      <c r="Y307" s="22">
        <v>0</v>
      </c>
    </row>
    <row r="308" spans="1:25" x14ac:dyDescent="0.25">
      <c r="A308" s="22" t="s">
        <v>125</v>
      </c>
      <c r="B308" s="22" t="s">
        <v>651</v>
      </c>
      <c r="C308" s="22" t="s">
        <v>714</v>
      </c>
      <c r="D308" s="22" t="s">
        <v>715</v>
      </c>
      <c r="E308" s="22"/>
      <c r="F308" s="22">
        <v>290704.34993600001</v>
      </c>
      <c r="G308" s="22">
        <v>0</v>
      </c>
      <c r="H308" s="22">
        <v>3675.001546</v>
      </c>
      <c r="I308" s="22">
        <v>0</v>
      </c>
      <c r="J308" s="22">
        <v>0</v>
      </c>
      <c r="K308" s="22">
        <v>0</v>
      </c>
      <c r="L308" s="22"/>
      <c r="M308" s="22"/>
      <c r="N308" s="22">
        <v>153444.97963099999</v>
      </c>
      <c r="O308" s="22">
        <v>1733.9979470000001</v>
      </c>
      <c r="P308" s="22"/>
      <c r="Q308" s="22">
        <v>0</v>
      </c>
      <c r="R308" s="22">
        <v>0</v>
      </c>
      <c r="S308" s="22">
        <v>0</v>
      </c>
      <c r="T308" s="22">
        <v>28597.206537999999</v>
      </c>
      <c r="U308" s="22">
        <v>0</v>
      </c>
      <c r="V308" s="22">
        <v>29.144204999999999</v>
      </c>
      <c r="W308" s="22">
        <v>0</v>
      </c>
      <c r="X308" s="22">
        <v>0</v>
      </c>
      <c r="Y308" s="22">
        <v>0</v>
      </c>
    </row>
    <row r="309" spans="1:25" x14ac:dyDescent="0.25">
      <c r="A309" s="22" t="s">
        <v>125</v>
      </c>
      <c r="B309" s="22" t="s">
        <v>651</v>
      </c>
      <c r="C309" s="22" t="s">
        <v>716</v>
      </c>
      <c r="D309" s="22" t="s">
        <v>717</v>
      </c>
      <c r="E309" s="22"/>
      <c r="F309" s="22">
        <v>190693.53</v>
      </c>
      <c r="G309" s="22">
        <v>0</v>
      </c>
      <c r="H309" s="22">
        <v>632.42990599999996</v>
      </c>
      <c r="I309" s="22">
        <v>0</v>
      </c>
      <c r="J309" s="22">
        <v>0</v>
      </c>
      <c r="K309" s="22">
        <v>148818</v>
      </c>
      <c r="L309" s="22"/>
      <c r="M309" s="22"/>
      <c r="N309" s="22">
        <v>168445.9515</v>
      </c>
      <c r="O309" s="22">
        <v>0</v>
      </c>
      <c r="P309" s="22"/>
      <c r="Q309" s="22">
        <v>0</v>
      </c>
      <c r="R309" s="22">
        <v>0</v>
      </c>
      <c r="S309" s="22">
        <v>0</v>
      </c>
      <c r="T309" s="22">
        <v>16081.821029999999</v>
      </c>
      <c r="U309" s="22">
        <v>0</v>
      </c>
      <c r="V309" s="22">
        <v>17.880344999999998</v>
      </c>
      <c r="W309" s="22">
        <v>0</v>
      </c>
      <c r="X309" s="22">
        <v>0</v>
      </c>
      <c r="Y309" s="22">
        <v>0</v>
      </c>
    </row>
    <row r="310" spans="1:25" x14ac:dyDescent="0.25">
      <c r="A310" s="22" t="s">
        <v>125</v>
      </c>
      <c r="B310" s="22" t="s">
        <v>651</v>
      </c>
      <c r="C310" s="22" t="s">
        <v>718</v>
      </c>
      <c r="D310" s="22" t="s">
        <v>719</v>
      </c>
      <c r="E310" s="22"/>
      <c r="F310" s="22">
        <v>360134.97852599999</v>
      </c>
      <c r="G310" s="22">
        <v>0</v>
      </c>
      <c r="H310" s="22">
        <v>8646.7097450000001</v>
      </c>
      <c r="I310" s="22">
        <v>0</v>
      </c>
      <c r="J310" s="22">
        <v>0</v>
      </c>
      <c r="K310" s="22">
        <v>24517</v>
      </c>
      <c r="L310" s="22"/>
      <c r="M310" s="22"/>
      <c r="N310" s="22">
        <v>123809.27734499999</v>
      </c>
      <c r="O310" s="22">
        <v>2364.55276</v>
      </c>
      <c r="P310" s="22"/>
      <c r="Q310" s="22">
        <v>0</v>
      </c>
      <c r="R310" s="22">
        <v>0</v>
      </c>
      <c r="S310" s="22">
        <v>0</v>
      </c>
      <c r="T310" s="22">
        <v>12317.272655999999</v>
      </c>
      <c r="U310" s="22">
        <v>0</v>
      </c>
      <c r="V310" s="22">
        <v>18.985005000000001</v>
      </c>
      <c r="W310" s="22">
        <v>0</v>
      </c>
      <c r="X310" s="22">
        <v>0</v>
      </c>
      <c r="Y310" s="22">
        <v>0</v>
      </c>
    </row>
    <row r="311" spans="1:25" x14ac:dyDescent="0.25">
      <c r="A311" s="22" t="s">
        <v>125</v>
      </c>
      <c r="B311" s="22" t="s">
        <v>651</v>
      </c>
      <c r="C311" s="22" t="s">
        <v>720</v>
      </c>
      <c r="D311" s="22" t="s">
        <v>721</v>
      </c>
      <c r="E311" s="22"/>
      <c r="F311" s="22">
        <v>494429.85443599999</v>
      </c>
      <c r="G311" s="22">
        <v>0</v>
      </c>
      <c r="H311" s="22">
        <v>21395.904748000001</v>
      </c>
      <c r="I311" s="22">
        <v>0</v>
      </c>
      <c r="J311" s="22">
        <v>0</v>
      </c>
      <c r="K311" s="22">
        <v>0</v>
      </c>
      <c r="L311" s="22"/>
      <c r="M311" s="22"/>
      <c r="N311" s="22">
        <v>480200.095333</v>
      </c>
      <c r="O311" s="22">
        <v>13885.262822999999</v>
      </c>
      <c r="P311" s="22"/>
      <c r="Q311" s="22">
        <v>0</v>
      </c>
      <c r="R311" s="22">
        <v>0</v>
      </c>
      <c r="S311" s="22"/>
      <c r="T311" s="22">
        <v>0</v>
      </c>
      <c r="U311" s="22">
        <v>0</v>
      </c>
      <c r="V311" s="22">
        <v>63.763371999999997</v>
      </c>
      <c r="W311" s="22">
        <v>0</v>
      </c>
      <c r="X311" s="22"/>
      <c r="Y311" s="22"/>
    </row>
    <row r="312" spans="1:25" x14ac:dyDescent="0.25">
      <c r="A312" s="22" t="s">
        <v>125</v>
      </c>
      <c r="B312" s="22" t="s">
        <v>651</v>
      </c>
      <c r="C312" s="22" t="s">
        <v>722</v>
      </c>
      <c r="D312" s="22" t="s">
        <v>723</v>
      </c>
      <c r="E312" s="22"/>
      <c r="F312" s="22">
        <v>210446.95499999999</v>
      </c>
      <c r="G312" s="22">
        <v>0</v>
      </c>
      <c r="H312" s="22">
        <v>459.46199999999999</v>
      </c>
      <c r="I312" s="22">
        <v>0</v>
      </c>
      <c r="J312" s="22">
        <v>0</v>
      </c>
      <c r="K312" s="22">
        <v>0</v>
      </c>
      <c r="L312" s="22"/>
      <c r="M312" s="22"/>
      <c r="N312" s="22">
        <v>247020.52170000001</v>
      </c>
      <c r="O312" s="22">
        <v>755.34294</v>
      </c>
      <c r="P312" s="22"/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16.049700000000001</v>
      </c>
      <c r="W312" s="22">
        <v>0</v>
      </c>
      <c r="X312" s="22">
        <v>0</v>
      </c>
      <c r="Y312" s="22">
        <v>0</v>
      </c>
    </row>
    <row r="313" spans="1:25" x14ac:dyDescent="0.25">
      <c r="A313" s="22" t="s">
        <v>125</v>
      </c>
      <c r="B313" s="22" t="s">
        <v>651</v>
      </c>
      <c r="C313" s="22" t="s">
        <v>724</v>
      </c>
      <c r="D313" s="22" t="s">
        <v>725</v>
      </c>
      <c r="E313" s="22"/>
      <c r="F313" s="22">
        <v>299176.31596799998</v>
      </c>
      <c r="G313" s="22">
        <v>18.298463999999999</v>
      </c>
      <c r="H313" s="22">
        <v>7351.26</v>
      </c>
      <c r="I313" s="22">
        <v>4096.1793049999997</v>
      </c>
      <c r="J313" s="22">
        <v>0</v>
      </c>
      <c r="K313" s="22">
        <v>117053</v>
      </c>
      <c r="L313" s="22"/>
      <c r="M313" s="22"/>
      <c r="N313" s="22">
        <v>163468.00075400001</v>
      </c>
      <c r="O313" s="22">
        <v>4716.9998969999997</v>
      </c>
      <c r="P313" s="22"/>
      <c r="Q313" s="22">
        <v>0</v>
      </c>
      <c r="R313" s="22">
        <v>0</v>
      </c>
      <c r="S313" s="22">
        <v>0</v>
      </c>
      <c r="T313" s="22">
        <v>16375.750081</v>
      </c>
      <c r="U313" s="22">
        <v>0</v>
      </c>
      <c r="V313" s="22">
        <v>32.601239999999997</v>
      </c>
      <c r="W313" s="22">
        <v>0</v>
      </c>
      <c r="X313" s="22">
        <v>0</v>
      </c>
      <c r="Y313" s="22">
        <v>0</v>
      </c>
    </row>
    <row r="314" spans="1:25" x14ac:dyDescent="0.25">
      <c r="A314" s="22" t="s">
        <v>125</v>
      </c>
      <c r="B314" s="22" t="s">
        <v>651</v>
      </c>
      <c r="C314" s="22" t="s">
        <v>726</v>
      </c>
      <c r="D314" s="22" t="s">
        <v>727</v>
      </c>
      <c r="E314" s="22"/>
      <c r="F314" s="22">
        <v>80632.83339</v>
      </c>
      <c r="G314" s="22">
        <v>0</v>
      </c>
      <c r="H314" s="22">
        <v>484.15850999999998</v>
      </c>
      <c r="I314" s="22">
        <v>0</v>
      </c>
      <c r="J314" s="22">
        <v>0</v>
      </c>
      <c r="K314" s="22">
        <v>0</v>
      </c>
      <c r="L314" s="22"/>
      <c r="M314" s="22"/>
      <c r="N314" s="22">
        <v>56962.552300000003</v>
      </c>
      <c r="O314" s="22">
        <v>342.03070000000002</v>
      </c>
      <c r="P314" s="22"/>
      <c r="Q314" s="22">
        <v>0</v>
      </c>
      <c r="R314" s="22">
        <v>0</v>
      </c>
      <c r="S314" s="22">
        <v>0</v>
      </c>
      <c r="T314" s="22">
        <v>2797.62</v>
      </c>
      <c r="U314" s="22">
        <v>0</v>
      </c>
      <c r="V314" s="22">
        <v>10.644975000000001</v>
      </c>
      <c r="W314" s="22">
        <v>0</v>
      </c>
      <c r="X314" s="22">
        <v>0</v>
      </c>
      <c r="Y314" s="22">
        <v>0</v>
      </c>
    </row>
    <row r="315" spans="1:25" x14ac:dyDescent="0.25">
      <c r="A315" s="22" t="s">
        <v>125</v>
      </c>
      <c r="B315" s="22" t="s">
        <v>651</v>
      </c>
      <c r="C315" s="22" t="s">
        <v>728</v>
      </c>
      <c r="D315" s="22" t="s">
        <v>729</v>
      </c>
      <c r="E315" s="22"/>
      <c r="F315" s="22">
        <v>190901.13937300001</v>
      </c>
      <c r="G315" s="22">
        <v>0</v>
      </c>
      <c r="H315" s="22">
        <v>2716.4270000000001</v>
      </c>
      <c r="I315" s="22">
        <v>0</v>
      </c>
      <c r="J315" s="22">
        <v>0</v>
      </c>
      <c r="K315" s="22">
        <v>28213</v>
      </c>
      <c r="L315" s="22"/>
      <c r="M315" s="22"/>
      <c r="N315" s="22">
        <v>50810.000002000001</v>
      </c>
      <c r="O315" s="22">
        <v>498.10260199999999</v>
      </c>
      <c r="P315" s="22"/>
      <c r="Q315" s="22">
        <v>0</v>
      </c>
      <c r="R315" s="22">
        <v>0</v>
      </c>
      <c r="S315" s="22">
        <v>0</v>
      </c>
      <c r="T315" s="22">
        <v>5023.7804569999998</v>
      </c>
      <c r="U315" s="22">
        <v>0</v>
      </c>
      <c r="V315" s="22">
        <v>10.56465</v>
      </c>
      <c r="W315" s="22">
        <v>0</v>
      </c>
      <c r="X315" s="22">
        <v>0</v>
      </c>
      <c r="Y315" s="22">
        <v>0</v>
      </c>
    </row>
    <row r="316" spans="1:25" x14ac:dyDescent="0.25">
      <c r="A316" s="22" t="s">
        <v>125</v>
      </c>
      <c r="B316" s="22" t="s">
        <v>651</v>
      </c>
      <c r="C316" s="22" t="s">
        <v>730</v>
      </c>
      <c r="D316" s="22" t="s">
        <v>731</v>
      </c>
      <c r="E316" s="22"/>
      <c r="F316" s="22">
        <v>377005.3455</v>
      </c>
      <c r="G316" s="22">
        <v>0</v>
      </c>
      <c r="H316" s="22">
        <v>405.69553500000001</v>
      </c>
      <c r="I316" s="22">
        <v>0</v>
      </c>
      <c r="J316" s="22">
        <v>0</v>
      </c>
      <c r="K316" s="22">
        <v>0</v>
      </c>
      <c r="L316" s="22"/>
      <c r="M316" s="22"/>
      <c r="N316" s="22">
        <v>377248.59379999997</v>
      </c>
      <c r="O316" s="22">
        <v>612.87514699999997</v>
      </c>
      <c r="P316" s="22"/>
      <c r="Q316" s="22">
        <v>9737.4680000000008</v>
      </c>
      <c r="R316" s="22">
        <v>0</v>
      </c>
      <c r="S316" s="22">
        <v>0</v>
      </c>
      <c r="T316" s="22">
        <v>0</v>
      </c>
      <c r="U316" s="22">
        <v>0</v>
      </c>
      <c r="V316" s="22">
        <v>13.021065</v>
      </c>
      <c r="W316" s="22">
        <v>0</v>
      </c>
      <c r="X316" s="22">
        <v>0</v>
      </c>
      <c r="Y316" s="22">
        <v>0</v>
      </c>
    </row>
    <row r="317" spans="1:25" x14ac:dyDescent="0.25">
      <c r="A317" s="22" t="s">
        <v>125</v>
      </c>
      <c r="B317" s="22" t="s">
        <v>651</v>
      </c>
      <c r="C317" s="22" t="s">
        <v>732</v>
      </c>
      <c r="D317" s="22" t="s">
        <v>733</v>
      </c>
      <c r="E317" s="22"/>
      <c r="F317" s="22">
        <v>224565.73319999999</v>
      </c>
      <c r="G317" s="22">
        <v>0</v>
      </c>
      <c r="H317" s="22">
        <v>307.94655999999998</v>
      </c>
      <c r="I317" s="22">
        <v>0</v>
      </c>
      <c r="J317" s="22">
        <v>0</v>
      </c>
      <c r="K317" s="22">
        <v>0</v>
      </c>
      <c r="L317" s="22"/>
      <c r="M317" s="22"/>
      <c r="N317" s="22">
        <v>169430.027841</v>
      </c>
      <c r="O317" s="22">
        <v>326.51997699999998</v>
      </c>
      <c r="P317" s="22"/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7.0196399999999999</v>
      </c>
      <c r="W317" s="22">
        <v>0</v>
      </c>
      <c r="X317" s="22">
        <v>0</v>
      </c>
      <c r="Y317" s="22">
        <v>0</v>
      </c>
    </row>
    <row r="318" spans="1:25" x14ac:dyDescent="0.25">
      <c r="A318" s="22" t="s">
        <v>125</v>
      </c>
      <c r="B318" s="22" t="s">
        <v>651</v>
      </c>
      <c r="C318" s="22" t="s">
        <v>734</v>
      </c>
      <c r="D318" s="22" t="s">
        <v>735</v>
      </c>
      <c r="E318" s="22"/>
      <c r="F318" s="22">
        <v>227251.73251100001</v>
      </c>
      <c r="G318" s="22">
        <v>0</v>
      </c>
      <c r="H318" s="22">
        <v>4284.5600000000004</v>
      </c>
      <c r="I318" s="22">
        <v>0</v>
      </c>
      <c r="J318" s="22">
        <v>0</v>
      </c>
      <c r="K318" s="22">
        <v>39065</v>
      </c>
      <c r="L318" s="22"/>
      <c r="M318" s="22"/>
      <c r="N318" s="22">
        <v>75973.004386999994</v>
      </c>
      <c r="O318" s="22">
        <v>546.99998200000005</v>
      </c>
      <c r="P318" s="22"/>
      <c r="Q318" s="22">
        <v>0</v>
      </c>
      <c r="R318" s="22">
        <v>0</v>
      </c>
      <c r="S318" s="22">
        <v>0</v>
      </c>
      <c r="T318" s="22">
        <v>7498.4314649999997</v>
      </c>
      <c r="U318" s="22">
        <v>0</v>
      </c>
      <c r="V318" s="22">
        <v>11.70603</v>
      </c>
      <c r="W318" s="22">
        <v>0</v>
      </c>
      <c r="X318" s="22">
        <v>0</v>
      </c>
      <c r="Y318" s="22">
        <v>0</v>
      </c>
    </row>
    <row r="319" spans="1:25" x14ac:dyDescent="0.25">
      <c r="A319" s="22" t="s">
        <v>125</v>
      </c>
      <c r="B319" s="22" t="s">
        <v>651</v>
      </c>
      <c r="C319" s="22" t="s">
        <v>736</v>
      </c>
      <c r="D319" s="22" t="s">
        <v>737</v>
      </c>
      <c r="E319" s="22"/>
      <c r="F319" s="22">
        <v>105137.26247</v>
      </c>
      <c r="G319" s="22">
        <v>0</v>
      </c>
      <c r="H319" s="22">
        <v>458.43083000000001</v>
      </c>
      <c r="I319" s="22">
        <v>0</v>
      </c>
      <c r="J319" s="22">
        <v>0</v>
      </c>
      <c r="K319" s="22">
        <v>0</v>
      </c>
      <c r="L319" s="22"/>
      <c r="M319" s="22"/>
      <c r="N319" s="22">
        <v>94308.532088000007</v>
      </c>
      <c r="O319" s="22">
        <v>574.87258399999996</v>
      </c>
      <c r="P319" s="22"/>
      <c r="Q319" s="22">
        <v>0</v>
      </c>
      <c r="R319" s="22">
        <v>0</v>
      </c>
      <c r="S319" s="22">
        <v>0</v>
      </c>
      <c r="T319" s="22">
        <v>4712.1659399999999</v>
      </c>
      <c r="U319" s="22">
        <v>0</v>
      </c>
      <c r="V319" s="22">
        <v>12.361635</v>
      </c>
      <c r="W319" s="22">
        <v>0</v>
      </c>
      <c r="X319" s="22">
        <v>0</v>
      </c>
      <c r="Y319" s="22">
        <v>0</v>
      </c>
    </row>
    <row r="320" spans="1:25" x14ac:dyDescent="0.25">
      <c r="A320" s="22" t="s">
        <v>125</v>
      </c>
      <c r="B320" s="22" t="s">
        <v>651</v>
      </c>
      <c r="C320" s="22" t="s">
        <v>738</v>
      </c>
      <c r="D320" s="22" t="s">
        <v>739</v>
      </c>
      <c r="E320" s="22"/>
      <c r="F320" s="22">
        <v>340821.52887500002</v>
      </c>
      <c r="G320" s="22">
        <v>0</v>
      </c>
      <c r="H320" s="22">
        <v>0</v>
      </c>
      <c r="I320" s="22">
        <v>0</v>
      </c>
      <c r="J320" s="22">
        <v>1517.7736</v>
      </c>
      <c r="K320" s="22">
        <v>221868</v>
      </c>
      <c r="L320" s="22"/>
      <c r="M320" s="22"/>
      <c r="N320" s="22">
        <v>181020.92879999999</v>
      </c>
      <c r="O320" s="22">
        <v>425.54399999999998</v>
      </c>
      <c r="P320" s="22"/>
      <c r="Q320" s="22">
        <v>0</v>
      </c>
      <c r="R320" s="22">
        <v>0</v>
      </c>
      <c r="S320" s="22"/>
      <c r="T320" s="22">
        <v>18745.226695000001</v>
      </c>
      <c r="U320" s="22">
        <v>0</v>
      </c>
      <c r="V320" s="22">
        <v>15.400639999999999</v>
      </c>
      <c r="W320" s="22">
        <v>0</v>
      </c>
      <c r="X320" s="22"/>
      <c r="Y320" s="22"/>
    </row>
    <row r="321" spans="1:25" x14ac:dyDescent="0.25">
      <c r="A321" s="22" t="s">
        <v>125</v>
      </c>
      <c r="B321" s="22" t="s">
        <v>651</v>
      </c>
      <c r="C321" s="22" t="s">
        <v>742</v>
      </c>
      <c r="D321" s="22" t="s">
        <v>743</v>
      </c>
      <c r="E321" s="22"/>
      <c r="F321" s="22">
        <v>117720.9866</v>
      </c>
      <c r="G321" s="22">
        <v>0</v>
      </c>
      <c r="H321" s="22">
        <v>135.3674</v>
      </c>
      <c r="I321" s="22">
        <v>0</v>
      </c>
      <c r="J321" s="22">
        <v>0</v>
      </c>
      <c r="K321" s="22">
        <v>0</v>
      </c>
      <c r="L321" s="22"/>
      <c r="M321" s="22"/>
      <c r="N321" s="22">
        <v>89507.979000000007</v>
      </c>
      <c r="O321" s="22">
        <v>183.20400000000001</v>
      </c>
      <c r="P321" s="22"/>
      <c r="Q321" s="22">
        <v>7855.2430000000004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</row>
    <row r="322" spans="1:25" x14ac:dyDescent="0.25">
      <c r="A322" s="22" t="s">
        <v>125</v>
      </c>
      <c r="B322" s="22" t="s">
        <v>651</v>
      </c>
      <c r="C322" s="22" t="s">
        <v>744</v>
      </c>
      <c r="D322" s="22" t="s">
        <v>745</v>
      </c>
      <c r="E322" s="22"/>
      <c r="F322" s="22">
        <v>80134.933680000002</v>
      </c>
      <c r="G322" s="22">
        <v>0</v>
      </c>
      <c r="H322" s="22">
        <v>273.72264000000001</v>
      </c>
      <c r="I322" s="22">
        <v>0</v>
      </c>
      <c r="J322" s="22">
        <v>0</v>
      </c>
      <c r="K322" s="22">
        <v>0</v>
      </c>
      <c r="L322" s="22"/>
      <c r="M322" s="22"/>
      <c r="N322" s="22">
        <v>98447.978340000001</v>
      </c>
      <c r="O322" s="22">
        <v>504.06387999999998</v>
      </c>
      <c r="P322" s="22"/>
      <c r="Q322" s="22">
        <v>0</v>
      </c>
      <c r="R322" s="22">
        <v>0</v>
      </c>
      <c r="S322" s="22">
        <v>0</v>
      </c>
      <c r="T322" s="22">
        <v>5257.8052879999996</v>
      </c>
      <c r="U322" s="22">
        <v>0</v>
      </c>
      <c r="V322" s="22">
        <v>10.439524</v>
      </c>
      <c r="W322" s="22">
        <v>0</v>
      </c>
      <c r="X322" s="22">
        <v>0</v>
      </c>
      <c r="Y322" s="22">
        <v>0</v>
      </c>
    </row>
    <row r="323" spans="1:25" x14ac:dyDescent="0.25">
      <c r="A323" s="22" t="s">
        <v>125</v>
      </c>
      <c r="B323" s="22" t="s">
        <v>651</v>
      </c>
      <c r="C323" s="22" t="s">
        <v>746</v>
      </c>
      <c r="D323" s="22" t="s">
        <v>747</v>
      </c>
      <c r="E323" s="22"/>
      <c r="F323" s="22">
        <v>306963.79522099998</v>
      </c>
      <c r="G323" s="22">
        <v>0</v>
      </c>
      <c r="H323" s="22">
        <v>2648.816026</v>
      </c>
      <c r="I323" s="22">
        <v>0</v>
      </c>
      <c r="J323" s="22">
        <v>0</v>
      </c>
      <c r="K323" s="22">
        <v>106496</v>
      </c>
      <c r="L323" s="22"/>
      <c r="M323" s="22"/>
      <c r="N323" s="22">
        <v>152266.00234100001</v>
      </c>
      <c r="O323" s="22">
        <v>792.99999300000002</v>
      </c>
      <c r="P323" s="22"/>
      <c r="Q323" s="22">
        <v>0</v>
      </c>
      <c r="R323" s="22">
        <v>0</v>
      </c>
      <c r="S323" s="22">
        <v>0</v>
      </c>
      <c r="T323" s="22">
        <v>15008.292116000001</v>
      </c>
      <c r="U323" s="22">
        <v>0</v>
      </c>
      <c r="V323" s="22">
        <v>16.94781</v>
      </c>
      <c r="W323" s="22">
        <v>0</v>
      </c>
      <c r="X323" s="22">
        <v>0</v>
      </c>
      <c r="Y323" s="22">
        <v>0</v>
      </c>
    </row>
    <row r="324" spans="1:25" x14ac:dyDescent="0.25">
      <c r="A324" s="22" t="s">
        <v>125</v>
      </c>
      <c r="B324" s="22" t="s">
        <v>651</v>
      </c>
      <c r="C324" s="22" t="s">
        <v>748</v>
      </c>
      <c r="D324" s="22" t="s">
        <v>749</v>
      </c>
      <c r="E324" s="22"/>
      <c r="F324" s="22">
        <v>184185.226008</v>
      </c>
      <c r="G324" s="22">
        <v>0</v>
      </c>
      <c r="H324" s="22">
        <v>991.63108799999998</v>
      </c>
      <c r="I324" s="22">
        <v>0</v>
      </c>
      <c r="J324" s="22">
        <v>0</v>
      </c>
      <c r="K324" s="22">
        <v>0</v>
      </c>
      <c r="L324" s="22"/>
      <c r="M324" s="22"/>
      <c r="N324" s="22">
        <v>126673.705544</v>
      </c>
      <c r="O324" s="22">
        <v>1095.968486</v>
      </c>
      <c r="P324" s="22"/>
      <c r="Q324" s="22">
        <v>0</v>
      </c>
      <c r="R324" s="22">
        <v>0</v>
      </c>
      <c r="S324" s="22">
        <v>0</v>
      </c>
      <c r="T324" s="22">
        <v>6761.5217009999997</v>
      </c>
      <c r="U324" s="22">
        <v>0</v>
      </c>
      <c r="V324" s="22">
        <v>22.46499</v>
      </c>
      <c r="W324" s="22">
        <v>0</v>
      </c>
      <c r="X324" s="22">
        <v>0</v>
      </c>
      <c r="Y324" s="22">
        <v>0</v>
      </c>
    </row>
    <row r="325" spans="1:25" x14ac:dyDescent="0.25">
      <c r="A325" s="22" t="s">
        <v>125</v>
      </c>
      <c r="B325" s="22" t="s">
        <v>651</v>
      </c>
      <c r="C325" s="22" t="s">
        <v>750</v>
      </c>
      <c r="D325" s="22" t="s">
        <v>751</v>
      </c>
      <c r="E325" s="22"/>
      <c r="F325" s="22">
        <v>394425.88678499998</v>
      </c>
      <c r="G325" s="22">
        <v>1.955835</v>
      </c>
      <c r="H325" s="22">
        <v>3799.7024999999999</v>
      </c>
      <c r="I325" s="22">
        <v>0</v>
      </c>
      <c r="J325" s="22">
        <v>0</v>
      </c>
      <c r="K325" s="22">
        <v>76343</v>
      </c>
      <c r="L325" s="22"/>
      <c r="M325" s="22"/>
      <c r="N325" s="22">
        <v>304164.78730800003</v>
      </c>
      <c r="O325" s="22">
        <v>2163.0041999999999</v>
      </c>
      <c r="P325" s="22"/>
      <c r="Q325" s="22">
        <v>0</v>
      </c>
      <c r="R325" s="22">
        <v>0</v>
      </c>
      <c r="S325" s="22">
        <v>0</v>
      </c>
      <c r="T325" s="22">
        <v>55517.126235999996</v>
      </c>
      <c r="U325" s="22">
        <v>0</v>
      </c>
      <c r="V325" s="22">
        <v>48.045825000000001</v>
      </c>
      <c r="W325" s="22">
        <v>0</v>
      </c>
      <c r="X325" s="22">
        <v>0</v>
      </c>
      <c r="Y325" s="22">
        <v>0</v>
      </c>
    </row>
    <row r="326" spans="1:25" x14ac:dyDescent="0.25">
      <c r="A326" s="22" t="s">
        <v>125</v>
      </c>
      <c r="B326" s="22" t="s">
        <v>651</v>
      </c>
      <c r="C326" s="22" t="s">
        <v>752</v>
      </c>
      <c r="D326" s="22" t="s">
        <v>753</v>
      </c>
      <c r="E326" s="22"/>
      <c r="F326" s="22">
        <v>212749.85460799999</v>
      </c>
      <c r="G326" s="22">
        <v>0</v>
      </c>
      <c r="H326" s="22">
        <v>319.81152500000002</v>
      </c>
      <c r="I326" s="22">
        <v>0</v>
      </c>
      <c r="J326" s="22">
        <v>0</v>
      </c>
      <c r="K326" s="22">
        <v>0</v>
      </c>
      <c r="L326" s="22"/>
      <c r="M326" s="22"/>
      <c r="N326" s="22">
        <v>95653.266275000002</v>
      </c>
      <c r="O326" s="22">
        <v>629.49933399999998</v>
      </c>
      <c r="P326" s="22"/>
      <c r="Q326" s="22">
        <v>0</v>
      </c>
      <c r="R326" s="22">
        <v>0</v>
      </c>
      <c r="S326" s="22">
        <v>0</v>
      </c>
      <c r="T326" s="22">
        <v>9599.7356529999997</v>
      </c>
      <c r="U326" s="22">
        <v>33.468874</v>
      </c>
      <c r="V326" s="22">
        <v>13.518314999999999</v>
      </c>
      <c r="W326" s="22">
        <v>0</v>
      </c>
      <c r="X326" s="22">
        <v>0</v>
      </c>
      <c r="Y326" s="22">
        <v>0</v>
      </c>
    </row>
    <row r="327" spans="1:25" x14ac:dyDescent="0.25">
      <c r="A327" s="22" t="s">
        <v>125</v>
      </c>
      <c r="B327" s="22" t="s">
        <v>754</v>
      </c>
      <c r="C327" s="22" t="s">
        <v>755</v>
      </c>
      <c r="D327" s="22" t="s">
        <v>756</v>
      </c>
      <c r="E327" s="22"/>
      <c r="F327" s="22">
        <v>220400.22913399999</v>
      </c>
      <c r="G327" s="22">
        <v>0</v>
      </c>
      <c r="H327" s="22">
        <v>422195.13735999999</v>
      </c>
      <c r="I327" s="22">
        <v>0</v>
      </c>
      <c r="J327" s="22">
        <v>0</v>
      </c>
      <c r="K327" s="22">
        <v>0</v>
      </c>
      <c r="L327" s="22"/>
      <c r="M327" s="22"/>
      <c r="N327" s="22">
        <v>486963.11859199998</v>
      </c>
      <c r="O327" s="22">
        <v>267911.85373600002</v>
      </c>
      <c r="P327" s="22"/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54.356310000000001</v>
      </c>
      <c r="W327" s="22">
        <v>0</v>
      </c>
      <c r="X327" s="22">
        <v>0</v>
      </c>
      <c r="Y327" s="22">
        <v>0</v>
      </c>
    </row>
    <row r="328" spans="1:25" x14ac:dyDescent="0.25">
      <c r="A328" s="22" t="s">
        <v>125</v>
      </c>
      <c r="B328" s="22" t="s">
        <v>754</v>
      </c>
      <c r="C328" s="22" t="s">
        <v>757</v>
      </c>
      <c r="D328" s="22" t="s">
        <v>758</v>
      </c>
      <c r="E328" s="22"/>
      <c r="F328" s="22">
        <v>111617.432</v>
      </c>
      <c r="G328" s="22">
        <v>0</v>
      </c>
      <c r="H328" s="22">
        <v>4153463.1313009998</v>
      </c>
      <c r="I328" s="22">
        <v>0</v>
      </c>
      <c r="J328" s="22">
        <v>0</v>
      </c>
      <c r="K328" s="22">
        <v>0</v>
      </c>
      <c r="L328" s="22"/>
      <c r="M328" s="22"/>
      <c r="N328" s="22">
        <v>311788.11206199997</v>
      </c>
      <c r="O328" s="22">
        <v>2732754.0983460001</v>
      </c>
      <c r="P328" s="22"/>
      <c r="Q328" s="22">
        <v>0</v>
      </c>
      <c r="R328" s="22">
        <v>0</v>
      </c>
      <c r="S328" s="22">
        <v>0</v>
      </c>
      <c r="T328" s="22">
        <v>0</v>
      </c>
      <c r="U328" s="22">
        <v>124156.881043</v>
      </c>
      <c r="V328" s="22">
        <v>3296.9090249999999</v>
      </c>
      <c r="W328" s="22">
        <v>0</v>
      </c>
      <c r="X328" s="22">
        <v>0</v>
      </c>
      <c r="Y328" s="22">
        <v>0</v>
      </c>
    </row>
    <row r="329" spans="1:25" x14ac:dyDescent="0.25">
      <c r="A329" s="22" t="s">
        <v>125</v>
      </c>
      <c r="B329" s="22" t="s">
        <v>754</v>
      </c>
      <c r="C329" s="22" t="s">
        <v>759</v>
      </c>
      <c r="D329" s="22" t="s">
        <v>760</v>
      </c>
      <c r="E329" s="22"/>
      <c r="F329" s="22">
        <v>35441.826835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/>
      <c r="M329" s="22"/>
      <c r="N329" s="22">
        <v>15811.817574999999</v>
      </c>
      <c r="O329" s="22">
        <v>215094.17943799999</v>
      </c>
      <c r="P329" s="22"/>
      <c r="Q329" s="22">
        <v>0</v>
      </c>
      <c r="R329" s="22">
        <v>0</v>
      </c>
      <c r="S329" s="22">
        <v>0</v>
      </c>
      <c r="T329" s="22">
        <v>14410.55507</v>
      </c>
      <c r="U329" s="22">
        <v>0</v>
      </c>
      <c r="V329" s="22">
        <v>2937.7254600000001</v>
      </c>
      <c r="W329" s="22">
        <v>0</v>
      </c>
      <c r="X329" s="22">
        <v>0</v>
      </c>
      <c r="Y329" s="22">
        <v>0</v>
      </c>
    </row>
    <row r="330" spans="1:25" x14ac:dyDescent="0.25">
      <c r="A330" s="22" t="s">
        <v>125</v>
      </c>
      <c r="B330" s="22" t="s">
        <v>754</v>
      </c>
      <c r="C330" s="22" t="s">
        <v>761</v>
      </c>
      <c r="D330" s="22" t="s">
        <v>762</v>
      </c>
      <c r="E330" s="22"/>
      <c r="F330" s="22">
        <v>10589.431404999999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/>
      <c r="M330" s="22"/>
      <c r="N330" s="22">
        <v>956.16030000000001</v>
      </c>
      <c r="O330" s="22">
        <v>22334.455400999999</v>
      </c>
      <c r="P330" s="22"/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57.663404999999997</v>
      </c>
      <c r="W330" s="22">
        <v>0</v>
      </c>
      <c r="X330" s="22">
        <v>0</v>
      </c>
      <c r="Y330" s="22">
        <v>0</v>
      </c>
    </row>
    <row r="331" spans="1:25" x14ac:dyDescent="0.25">
      <c r="A331" s="22" t="s">
        <v>125</v>
      </c>
      <c r="B331" s="22" t="s">
        <v>754</v>
      </c>
      <c r="C331" s="22" t="s">
        <v>763</v>
      </c>
      <c r="D331" s="22" t="s">
        <v>764</v>
      </c>
      <c r="E331" s="22"/>
      <c r="F331" s="22">
        <v>37569.134669999999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/>
      <c r="M331" s="22"/>
      <c r="N331" s="22">
        <v>6266.6301599999997</v>
      </c>
      <c r="O331" s="22">
        <v>3913.3322640000001</v>
      </c>
      <c r="P331" s="22"/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61.806645000000003</v>
      </c>
      <c r="W331" s="22">
        <v>0</v>
      </c>
      <c r="X331" s="22">
        <v>0</v>
      </c>
      <c r="Y331" s="22">
        <v>0</v>
      </c>
    </row>
    <row r="332" spans="1:25" x14ac:dyDescent="0.25">
      <c r="A332" s="22" t="s">
        <v>125</v>
      </c>
      <c r="B332" s="22" t="s">
        <v>754</v>
      </c>
      <c r="C332" s="22" t="s">
        <v>765</v>
      </c>
      <c r="D332" s="22" t="s">
        <v>766</v>
      </c>
      <c r="E332" s="22"/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/>
      <c r="M332" s="22"/>
      <c r="N332" s="22">
        <v>0</v>
      </c>
      <c r="O332" s="22">
        <v>0</v>
      </c>
      <c r="P332" s="22"/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</row>
    <row r="333" spans="1:25" x14ac:dyDescent="0.25">
      <c r="A333" s="22" t="s">
        <v>125</v>
      </c>
      <c r="B333" s="22" t="s">
        <v>754</v>
      </c>
      <c r="C333" s="22" t="s">
        <v>1117</v>
      </c>
      <c r="D333" s="22" t="s">
        <v>1118</v>
      </c>
      <c r="E333" s="22"/>
      <c r="F333" s="22">
        <v>885221.90975999995</v>
      </c>
      <c r="G333" s="22">
        <v>0</v>
      </c>
      <c r="H333" s="22">
        <v>348112.55831499997</v>
      </c>
      <c r="I333" s="22">
        <v>0</v>
      </c>
      <c r="J333" s="22">
        <v>0</v>
      </c>
      <c r="K333" s="22">
        <v>0</v>
      </c>
      <c r="L333" s="22"/>
      <c r="M333" s="22"/>
      <c r="N333" s="22">
        <v>0</v>
      </c>
      <c r="O333" s="22">
        <v>0</v>
      </c>
      <c r="P333" s="22"/>
      <c r="Q333" s="22">
        <v>0</v>
      </c>
      <c r="R333" s="22">
        <v>0</v>
      </c>
      <c r="S333" s="22">
        <v>0</v>
      </c>
      <c r="T333" s="22">
        <v>31322</v>
      </c>
      <c r="U333" s="22">
        <v>0</v>
      </c>
      <c r="V333" s="22">
        <v>5662</v>
      </c>
      <c r="W333" s="22">
        <v>0</v>
      </c>
      <c r="X333" s="22">
        <v>0</v>
      </c>
      <c r="Y333" s="22">
        <v>0</v>
      </c>
    </row>
    <row r="334" spans="1:25" x14ac:dyDescent="0.25">
      <c r="A334" s="22" t="s">
        <v>125</v>
      </c>
      <c r="B334" s="22" t="s">
        <v>1119</v>
      </c>
      <c r="C334" s="22" t="s">
        <v>1120</v>
      </c>
      <c r="D334" s="22" t="s">
        <v>1121</v>
      </c>
      <c r="E334" s="22"/>
      <c r="F334" s="22">
        <v>1201220.0216000001</v>
      </c>
      <c r="G334" s="22">
        <v>2118063.9076999999</v>
      </c>
      <c r="H334" s="22">
        <v>26191188.914799999</v>
      </c>
      <c r="I334" s="22">
        <v>2486802.3999000001</v>
      </c>
      <c r="J334" s="22">
        <v>11151434.807700001</v>
      </c>
      <c r="K334" s="22">
        <v>5271</v>
      </c>
      <c r="L334" s="22"/>
      <c r="M334" s="22"/>
      <c r="N334" s="22">
        <v>1595949.1215359999</v>
      </c>
      <c r="O334" s="22">
        <v>8876844.3445619997</v>
      </c>
      <c r="P334" s="22"/>
      <c r="Q334" s="22">
        <v>0</v>
      </c>
      <c r="R334" s="22">
        <v>0</v>
      </c>
      <c r="S334" s="22">
        <v>0</v>
      </c>
      <c r="T334" s="22">
        <v>1828808.73</v>
      </c>
      <c r="U334" s="22">
        <v>0</v>
      </c>
      <c r="V334" s="22">
        <v>258005.75206500001</v>
      </c>
      <c r="W334" s="22">
        <v>0</v>
      </c>
      <c r="X334" s="22">
        <v>0</v>
      </c>
      <c r="Y334" s="22">
        <v>0</v>
      </c>
    </row>
    <row r="335" spans="1:25" x14ac:dyDescent="0.25">
      <c r="A335" s="22"/>
      <c r="B335" s="22"/>
      <c r="C335" s="22"/>
      <c r="D335" s="22" t="s">
        <v>1373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5B797-B94A-4A98-B0A2-A2696712CFB6}">
  <dimension ref="A1:W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3" width="15.7109375" customWidth="1"/>
  </cols>
  <sheetData>
    <row r="1" spans="1:23" ht="24" customHeight="1" x14ac:dyDescent="0.3">
      <c r="A1" s="4" t="str">
        <f>HYPERLINK("#'Index'!A1", "&lt;&lt; Index")</f>
        <v>&lt;&lt; Index</v>
      </c>
      <c r="B1" s="20" t="s">
        <v>1334</v>
      </c>
      <c r="D1" s="20" t="s">
        <v>1374</v>
      </c>
    </row>
    <row r="2" spans="1:23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1336</v>
      </c>
      <c r="F2" s="21" t="s">
        <v>1337</v>
      </c>
      <c r="G2" s="21" t="s">
        <v>1080</v>
      </c>
      <c r="H2" s="21" t="s">
        <v>1338</v>
      </c>
      <c r="I2" s="21" t="s">
        <v>1339</v>
      </c>
      <c r="J2" s="21" t="s">
        <v>1179</v>
      </c>
      <c r="K2" s="21" t="s">
        <v>1340</v>
      </c>
      <c r="L2" s="21" t="s">
        <v>1341</v>
      </c>
      <c r="M2" s="21" t="s">
        <v>1342</v>
      </c>
      <c r="N2" s="21" t="s">
        <v>1343</v>
      </c>
      <c r="O2" s="21" t="s">
        <v>1290</v>
      </c>
      <c r="P2" s="21" t="s">
        <v>1344</v>
      </c>
      <c r="Q2" s="21" t="s">
        <v>1343</v>
      </c>
      <c r="R2" s="21" t="s">
        <v>1290</v>
      </c>
      <c r="S2" s="21" t="s">
        <v>1345</v>
      </c>
      <c r="T2" s="21" t="s">
        <v>1346</v>
      </c>
      <c r="U2" s="21" t="s">
        <v>1347</v>
      </c>
      <c r="V2" s="21" t="s">
        <v>1348</v>
      </c>
      <c r="W2" s="21" t="s">
        <v>1349</v>
      </c>
    </row>
    <row r="3" spans="1:23" x14ac:dyDescent="0.25">
      <c r="A3" s="21"/>
      <c r="B3" s="21"/>
      <c r="C3" s="21"/>
      <c r="D3" s="21" t="s">
        <v>89</v>
      </c>
      <c r="E3" s="21" t="s">
        <v>1352</v>
      </c>
      <c r="F3" s="21" t="s">
        <v>1353</v>
      </c>
      <c r="G3" s="21" t="s">
        <v>1354</v>
      </c>
      <c r="H3" s="21" t="s">
        <v>1355</v>
      </c>
      <c r="I3" s="21" t="s">
        <v>1356</v>
      </c>
      <c r="J3" s="21" t="s">
        <v>1357</v>
      </c>
      <c r="K3" s="21" t="s">
        <v>1358</v>
      </c>
      <c r="L3" s="21" t="s">
        <v>1359</v>
      </c>
      <c r="M3" s="21" t="s">
        <v>1360</v>
      </c>
      <c r="N3" s="21" t="s">
        <v>1361</v>
      </c>
      <c r="O3" s="21" t="s">
        <v>1362</v>
      </c>
      <c r="P3" s="21" t="s">
        <v>1363</v>
      </c>
      <c r="Q3" s="21" t="s">
        <v>1364</v>
      </c>
      <c r="R3" s="21" t="s">
        <v>1365</v>
      </c>
      <c r="S3" s="21" t="s">
        <v>1366</v>
      </c>
      <c r="T3" s="21" t="s">
        <v>1367</v>
      </c>
      <c r="U3" s="21" t="s">
        <v>1368</v>
      </c>
      <c r="V3" s="21" t="s">
        <v>1369</v>
      </c>
      <c r="W3" s="21" t="s">
        <v>1370</v>
      </c>
    </row>
    <row r="4" spans="1:23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/>
      <c r="F4" s="22">
        <v>14747255980</v>
      </c>
      <c r="G4" s="22">
        <v>0</v>
      </c>
      <c r="H4" s="22">
        <v>2189809800</v>
      </c>
      <c r="I4" s="22">
        <v>0</v>
      </c>
      <c r="J4" s="22">
        <v>0</v>
      </c>
      <c r="K4" s="22">
        <v>257162620</v>
      </c>
      <c r="L4" s="22"/>
      <c r="M4" s="22"/>
      <c r="N4" s="22">
        <v>13562770682</v>
      </c>
      <c r="O4" s="22">
        <v>2054148933</v>
      </c>
      <c r="P4" s="22"/>
      <c r="Q4" s="22">
        <v>1412769058</v>
      </c>
      <c r="R4" s="22">
        <v>148667917</v>
      </c>
      <c r="S4" s="22">
        <v>0</v>
      </c>
      <c r="T4" s="22">
        <v>17179217400</v>
      </c>
      <c r="U4" s="22">
        <v>0</v>
      </c>
      <c r="V4" s="22">
        <v>101728340</v>
      </c>
      <c r="W4" s="22">
        <v>0</v>
      </c>
    </row>
    <row r="5" spans="1:23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/>
      <c r="F5" s="22">
        <v>3735285850</v>
      </c>
      <c r="G5" s="22">
        <v>29600</v>
      </c>
      <c r="H5" s="22">
        <v>261969380</v>
      </c>
      <c r="I5" s="22">
        <v>0</v>
      </c>
      <c r="J5" s="22">
        <v>0</v>
      </c>
      <c r="K5" s="22">
        <v>21766440</v>
      </c>
      <c r="L5" s="22"/>
      <c r="M5" s="22"/>
      <c r="N5" s="22">
        <v>3582537582</v>
      </c>
      <c r="O5" s="22">
        <v>264877596</v>
      </c>
      <c r="P5" s="22"/>
      <c r="Q5" s="22">
        <v>170609468</v>
      </c>
      <c r="R5" s="22">
        <v>146084</v>
      </c>
      <c r="S5" s="22">
        <v>0</v>
      </c>
      <c r="T5" s="22">
        <v>4018170730</v>
      </c>
      <c r="U5" s="22">
        <v>0</v>
      </c>
      <c r="V5" s="22">
        <v>23426800</v>
      </c>
      <c r="W5" s="22">
        <v>0</v>
      </c>
    </row>
    <row r="6" spans="1:23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/>
      <c r="F6" s="22">
        <v>1165996460</v>
      </c>
      <c r="G6" s="22">
        <v>472000</v>
      </c>
      <c r="H6" s="22">
        <v>327507200</v>
      </c>
      <c r="I6" s="22">
        <v>0</v>
      </c>
      <c r="J6" s="22">
        <v>0</v>
      </c>
      <c r="K6" s="22">
        <v>7461720</v>
      </c>
      <c r="L6" s="22"/>
      <c r="M6" s="22"/>
      <c r="N6" s="22">
        <v>1165180460</v>
      </c>
      <c r="O6" s="22">
        <v>333302920</v>
      </c>
      <c r="P6" s="22"/>
      <c r="Q6" s="22">
        <v>0</v>
      </c>
      <c r="R6" s="22">
        <v>0</v>
      </c>
      <c r="S6" s="22">
        <v>0</v>
      </c>
      <c r="T6" s="22">
        <v>1499771380</v>
      </c>
      <c r="U6" s="22">
        <v>0</v>
      </c>
      <c r="V6" s="22">
        <v>28910200</v>
      </c>
      <c r="W6" s="22">
        <v>0</v>
      </c>
    </row>
    <row r="7" spans="1:23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/>
      <c r="F7" s="22">
        <v>290656794111</v>
      </c>
      <c r="G7" s="22">
        <v>41939335</v>
      </c>
      <c r="H7" s="22">
        <v>59674630485</v>
      </c>
      <c r="I7" s="22">
        <v>0</v>
      </c>
      <c r="J7" s="22">
        <v>0</v>
      </c>
      <c r="K7" s="22">
        <v>0</v>
      </c>
      <c r="L7" s="22"/>
      <c r="M7" s="22"/>
      <c r="N7" s="22">
        <v>254586582004</v>
      </c>
      <c r="O7" s="22">
        <v>57203541426</v>
      </c>
      <c r="P7" s="22"/>
      <c r="Q7" s="22">
        <v>35834292158</v>
      </c>
      <c r="R7" s="22">
        <v>1443934846</v>
      </c>
      <c r="S7" s="22">
        <v>0</v>
      </c>
      <c r="T7" s="22">
        <v>0</v>
      </c>
      <c r="U7" s="22">
        <v>0</v>
      </c>
      <c r="V7" s="22">
        <v>6384241640</v>
      </c>
      <c r="W7" s="22">
        <v>0</v>
      </c>
    </row>
    <row r="8" spans="1:23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/>
      <c r="F8" s="22">
        <v>2329755100</v>
      </c>
      <c r="G8" s="22">
        <v>947960</v>
      </c>
      <c r="H8" s="22">
        <v>662873220</v>
      </c>
      <c r="I8" s="22">
        <v>0</v>
      </c>
      <c r="J8" s="22">
        <v>60279080</v>
      </c>
      <c r="K8" s="22">
        <v>3438450</v>
      </c>
      <c r="L8" s="22"/>
      <c r="M8" s="22"/>
      <c r="N8" s="22">
        <v>1991442628</v>
      </c>
      <c r="O8" s="22">
        <v>614875670</v>
      </c>
      <c r="P8" s="22"/>
      <c r="Q8" s="22">
        <v>336152812</v>
      </c>
      <c r="R8" s="22">
        <v>42091910</v>
      </c>
      <c r="S8" s="22">
        <v>0</v>
      </c>
      <c r="T8" s="22">
        <v>0</v>
      </c>
      <c r="U8" s="22">
        <v>2984563020</v>
      </c>
      <c r="V8" s="22">
        <v>72103240</v>
      </c>
      <c r="W8" s="22">
        <v>0</v>
      </c>
    </row>
    <row r="9" spans="1:23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/>
      <c r="F9" s="22">
        <v>5769703730</v>
      </c>
      <c r="G9" s="22">
        <v>0</v>
      </c>
      <c r="H9" s="22">
        <v>242879450</v>
      </c>
      <c r="I9" s="22">
        <v>0</v>
      </c>
      <c r="J9" s="22">
        <v>610970</v>
      </c>
      <c r="K9" s="22">
        <v>22338000</v>
      </c>
      <c r="L9" s="22"/>
      <c r="M9" s="22"/>
      <c r="N9" s="22">
        <v>4282496875</v>
      </c>
      <c r="O9" s="22">
        <v>231226160</v>
      </c>
      <c r="P9" s="22"/>
      <c r="Q9" s="22">
        <v>589288063</v>
      </c>
      <c r="R9" s="22">
        <v>7671889</v>
      </c>
      <c r="S9" s="22">
        <v>0</v>
      </c>
      <c r="T9" s="22">
        <v>0</v>
      </c>
      <c r="U9" s="22">
        <v>0</v>
      </c>
      <c r="V9" s="22">
        <v>43904400</v>
      </c>
      <c r="W9" s="22">
        <v>0</v>
      </c>
    </row>
    <row r="10" spans="1:23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/>
      <c r="F10" s="22">
        <v>1683751490</v>
      </c>
      <c r="G10" s="22">
        <v>162300</v>
      </c>
      <c r="H10" s="22">
        <v>604056220</v>
      </c>
      <c r="I10" s="22">
        <v>0</v>
      </c>
      <c r="J10" s="22">
        <v>879160</v>
      </c>
      <c r="K10" s="22">
        <v>133665930</v>
      </c>
      <c r="L10" s="22"/>
      <c r="M10" s="22"/>
      <c r="N10" s="22">
        <v>1485480711</v>
      </c>
      <c r="O10" s="22">
        <v>243351220</v>
      </c>
      <c r="P10" s="22"/>
      <c r="Q10" s="22">
        <v>317996205</v>
      </c>
      <c r="R10" s="22">
        <v>373645211</v>
      </c>
      <c r="S10" s="22">
        <v>0</v>
      </c>
      <c r="T10" s="22">
        <v>2420195662</v>
      </c>
      <c r="U10" s="22">
        <v>0</v>
      </c>
      <c r="V10" s="22">
        <v>28829542</v>
      </c>
      <c r="W10" s="22">
        <v>0</v>
      </c>
    </row>
    <row r="11" spans="1:23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/>
      <c r="F11" s="22">
        <v>134439557008</v>
      </c>
      <c r="G11" s="22">
        <v>62432842</v>
      </c>
      <c r="H11" s="22">
        <v>41977051267</v>
      </c>
      <c r="I11" s="22">
        <v>0</v>
      </c>
      <c r="J11" s="22">
        <v>780646936</v>
      </c>
      <c r="K11" s="22">
        <v>16405618398</v>
      </c>
      <c r="L11" s="22"/>
      <c r="M11" s="22"/>
      <c r="N11" s="22">
        <v>132147077504</v>
      </c>
      <c r="O11" s="22">
        <v>36608343013</v>
      </c>
      <c r="P11" s="22"/>
      <c r="Q11" s="22">
        <v>18349375133</v>
      </c>
      <c r="R11" s="22">
        <v>4160485261</v>
      </c>
      <c r="S11" s="22">
        <v>0</v>
      </c>
      <c r="T11" s="22">
        <v>0</v>
      </c>
      <c r="U11" s="22">
        <v>0</v>
      </c>
      <c r="V11" s="22">
        <v>2714989003</v>
      </c>
      <c r="W11" s="22">
        <v>191265280911</v>
      </c>
    </row>
    <row r="12" spans="1:23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/>
      <c r="F12" s="22">
        <v>4265083410</v>
      </c>
      <c r="G12" s="22">
        <v>0</v>
      </c>
      <c r="H12" s="22">
        <v>1443120850</v>
      </c>
      <c r="I12" s="22">
        <v>0</v>
      </c>
      <c r="J12" s="22">
        <v>1981788250</v>
      </c>
      <c r="K12" s="22">
        <v>31763230</v>
      </c>
      <c r="L12" s="22"/>
      <c r="M12" s="22"/>
      <c r="N12" s="22">
        <v>3783364759</v>
      </c>
      <c r="O12" s="22">
        <v>1187503805</v>
      </c>
      <c r="P12" s="22"/>
      <c r="Q12" s="22">
        <v>502634631</v>
      </c>
      <c r="R12" s="22">
        <v>164415355</v>
      </c>
      <c r="S12" s="22">
        <v>0</v>
      </c>
      <c r="T12" s="22">
        <v>7652173210</v>
      </c>
      <c r="U12" s="22">
        <v>0</v>
      </c>
      <c r="V12" s="22">
        <v>1966074280</v>
      </c>
      <c r="W12" s="22">
        <v>0</v>
      </c>
    </row>
    <row r="13" spans="1:23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/>
      <c r="F13" s="22">
        <v>7170409700</v>
      </c>
      <c r="G13" s="22">
        <v>1451050</v>
      </c>
      <c r="H13" s="22">
        <v>3014432880</v>
      </c>
      <c r="I13" s="22">
        <v>0</v>
      </c>
      <c r="J13" s="22">
        <v>42201040</v>
      </c>
      <c r="K13" s="22">
        <v>227652910</v>
      </c>
      <c r="L13" s="22"/>
      <c r="M13" s="22"/>
      <c r="N13" s="22">
        <v>6541615111</v>
      </c>
      <c r="O13" s="22">
        <v>2698850323</v>
      </c>
      <c r="P13" s="22"/>
      <c r="Q13" s="22">
        <v>731897589</v>
      </c>
      <c r="R13" s="22">
        <v>379971207</v>
      </c>
      <c r="S13" s="22">
        <v>0</v>
      </c>
      <c r="T13" s="22">
        <v>10414402080</v>
      </c>
      <c r="U13" s="22">
        <v>0</v>
      </c>
      <c r="V13" s="22">
        <v>235283420</v>
      </c>
      <c r="W13" s="22">
        <v>0</v>
      </c>
    </row>
    <row r="14" spans="1:23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/>
      <c r="F14" s="22">
        <v>1676980530</v>
      </c>
      <c r="G14" s="22">
        <v>0</v>
      </c>
      <c r="H14" s="22">
        <v>390679340</v>
      </c>
      <c r="I14" s="22">
        <v>0</v>
      </c>
      <c r="J14" s="22">
        <v>412440</v>
      </c>
      <c r="K14" s="22">
        <v>2054967310</v>
      </c>
      <c r="L14" s="22"/>
      <c r="M14" s="22"/>
      <c r="N14" s="22">
        <v>1611838530</v>
      </c>
      <c r="O14" s="22">
        <v>375199340</v>
      </c>
      <c r="P14" s="22"/>
      <c r="Q14" s="22">
        <v>54761000</v>
      </c>
      <c r="R14" s="22">
        <v>2375000</v>
      </c>
      <c r="S14" s="22">
        <v>0</v>
      </c>
      <c r="T14" s="22">
        <v>2054967310</v>
      </c>
      <c r="U14" s="22">
        <v>0</v>
      </c>
      <c r="V14" s="22">
        <v>20243800</v>
      </c>
      <c r="W14" s="22">
        <v>0</v>
      </c>
    </row>
    <row r="15" spans="1:23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/>
      <c r="F15" s="22">
        <v>5033255860</v>
      </c>
      <c r="G15" s="22">
        <v>0</v>
      </c>
      <c r="H15" s="22">
        <v>2408918600</v>
      </c>
      <c r="I15" s="22">
        <v>0</v>
      </c>
      <c r="J15" s="22">
        <v>0</v>
      </c>
      <c r="K15" s="22">
        <v>0</v>
      </c>
      <c r="L15" s="22"/>
      <c r="M15" s="22"/>
      <c r="N15" s="22">
        <v>4272303469</v>
      </c>
      <c r="O15" s="22">
        <v>2036617302</v>
      </c>
      <c r="P15" s="22"/>
      <c r="Q15" s="22">
        <v>420753494</v>
      </c>
      <c r="R15" s="22">
        <v>115834634</v>
      </c>
      <c r="S15" s="22">
        <v>0</v>
      </c>
      <c r="T15" s="22">
        <v>6933762890</v>
      </c>
      <c r="U15" s="22">
        <v>0</v>
      </c>
      <c r="V15" s="22">
        <v>71152000</v>
      </c>
      <c r="W15" s="22">
        <v>0</v>
      </c>
    </row>
    <row r="16" spans="1:23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/>
      <c r="F16" s="22">
        <v>12694078070</v>
      </c>
      <c r="G16" s="22">
        <v>2343700</v>
      </c>
      <c r="H16" s="22">
        <v>3349332810</v>
      </c>
      <c r="I16" s="22">
        <v>0</v>
      </c>
      <c r="J16" s="22">
        <v>355003690</v>
      </c>
      <c r="K16" s="22">
        <v>731386990</v>
      </c>
      <c r="L16" s="22"/>
      <c r="M16" s="22"/>
      <c r="N16" s="22">
        <v>13374549760</v>
      </c>
      <c r="O16" s="22">
        <v>3294345080</v>
      </c>
      <c r="P16" s="22"/>
      <c r="Q16" s="22">
        <v>0</v>
      </c>
      <c r="R16" s="22">
        <v>0</v>
      </c>
      <c r="S16" s="22">
        <v>0</v>
      </c>
      <c r="T16" s="22">
        <v>16668894840</v>
      </c>
      <c r="U16" s="22">
        <v>0</v>
      </c>
      <c r="V16" s="22">
        <v>326931840</v>
      </c>
      <c r="W16" s="22">
        <v>0</v>
      </c>
    </row>
    <row r="17" spans="1:23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/>
      <c r="F17" s="22">
        <v>3195280900</v>
      </c>
      <c r="G17" s="22">
        <v>0</v>
      </c>
      <c r="H17" s="22">
        <v>1559941840</v>
      </c>
      <c r="I17" s="22">
        <v>0</v>
      </c>
      <c r="J17" s="22">
        <v>57296400</v>
      </c>
      <c r="K17" s="22">
        <v>8208360</v>
      </c>
      <c r="L17" s="22"/>
      <c r="M17" s="22"/>
      <c r="N17" s="22">
        <v>2738060174</v>
      </c>
      <c r="O17" s="22">
        <v>1343905549</v>
      </c>
      <c r="P17" s="22"/>
      <c r="Q17" s="22">
        <v>455133386</v>
      </c>
      <c r="R17" s="22">
        <v>65108341</v>
      </c>
      <c r="S17" s="22">
        <v>0</v>
      </c>
      <c r="T17" s="22">
        <v>0</v>
      </c>
      <c r="U17" s="22">
        <v>0</v>
      </c>
      <c r="V17" s="22">
        <v>253660670</v>
      </c>
      <c r="W17" s="22">
        <v>0</v>
      </c>
    </row>
    <row r="18" spans="1:23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/>
      <c r="F18" s="22">
        <v>7732741596</v>
      </c>
      <c r="G18" s="22">
        <v>1032600</v>
      </c>
      <c r="H18" s="22">
        <v>2096551123</v>
      </c>
      <c r="I18" s="22">
        <v>0</v>
      </c>
      <c r="J18" s="22">
        <v>564223719</v>
      </c>
      <c r="K18" s="22">
        <v>411567461</v>
      </c>
      <c r="L18" s="22"/>
      <c r="M18" s="22"/>
      <c r="N18" s="22">
        <v>6812542020</v>
      </c>
      <c r="O18" s="22">
        <v>1613305968</v>
      </c>
      <c r="P18" s="22"/>
      <c r="Q18" s="22">
        <v>1315137237</v>
      </c>
      <c r="R18" s="22">
        <v>215728115</v>
      </c>
      <c r="S18" s="22">
        <v>0</v>
      </c>
      <c r="T18" s="22">
        <v>10136451010</v>
      </c>
      <c r="U18" s="22">
        <v>0</v>
      </c>
      <c r="V18" s="22">
        <v>339767100</v>
      </c>
      <c r="W18" s="22">
        <v>0</v>
      </c>
    </row>
    <row r="19" spans="1:23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/>
      <c r="F19" s="22">
        <v>11468089970</v>
      </c>
      <c r="G19" s="22">
        <v>1732100</v>
      </c>
      <c r="H19" s="22">
        <v>4063442470</v>
      </c>
      <c r="I19" s="22">
        <v>0</v>
      </c>
      <c r="J19" s="22">
        <v>0</v>
      </c>
      <c r="K19" s="22">
        <v>1099007730</v>
      </c>
      <c r="L19" s="22"/>
      <c r="M19" s="22"/>
      <c r="N19" s="22">
        <v>11078243665</v>
      </c>
      <c r="O19" s="22">
        <v>3400810679</v>
      </c>
      <c r="P19" s="22"/>
      <c r="Q19" s="22">
        <v>1449129125</v>
      </c>
      <c r="R19" s="22">
        <v>385950641</v>
      </c>
      <c r="S19" s="22">
        <v>0</v>
      </c>
      <c r="T19" s="22">
        <v>16314134110</v>
      </c>
      <c r="U19" s="22">
        <v>0</v>
      </c>
      <c r="V19" s="22">
        <v>177550520</v>
      </c>
      <c r="W19" s="22">
        <v>0</v>
      </c>
    </row>
    <row r="20" spans="1:23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/>
      <c r="F20" s="22">
        <v>6000800500</v>
      </c>
      <c r="G20" s="22">
        <v>0</v>
      </c>
      <c r="H20" s="22">
        <v>1283622580</v>
      </c>
      <c r="I20" s="22">
        <v>0</v>
      </c>
      <c r="J20" s="22">
        <v>0</v>
      </c>
      <c r="K20" s="22">
        <v>8933620</v>
      </c>
      <c r="L20" s="22"/>
      <c r="M20" s="22"/>
      <c r="N20" s="22">
        <v>5288344366</v>
      </c>
      <c r="O20" s="22">
        <v>1051968970</v>
      </c>
      <c r="P20" s="22"/>
      <c r="Q20" s="22">
        <v>718994494</v>
      </c>
      <c r="R20" s="22">
        <v>233286870</v>
      </c>
      <c r="S20" s="22">
        <v>0</v>
      </c>
      <c r="T20" s="22">
        <v>7292594700</v>
      </c>
      <c r="U20" s="22">
        <v>0</v>
      </c>
      <c r="V20" s="22">
        <v>53249340</v>
      </c>
      <c r="W20" s="22">
        <v>0</v>
      </c>
    </row>
    <row r="21" spans="1:23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/>
      <c r="F21" s="22">
        <v>12216406650</v>
      </c>
      <c r="G21" s="22">
        <v>0</v>
      </c>
      <c r="H21" s="22">
        <v>2125043920</v>
      </c>
      <c r="I21" s="22">
        <v>0</v>
      </c>
      <c r="J21" s="22">
        <v>0</v>
      </c>
      <c r="K21" s="22">
        <v>34735660</v>
      </c>
      <c r="L21" s="22"/>
      <c r="M21" s="22"/>
      <c r="N21" s="22">
        <v>8778771350</v>
      </c>
      <c r="O21" s="22">
        <v>1729079645</v>
      </c>
      <c r="P21" s="22"/>
      <c r="Q21" s="22">
        <v>3470127440</v>
      </c>
      <c r="R21" s="22">
        <v>385206655</v>
      </c>
      <c r="S21" s="22">
        <v>0</v>
      </c>
      <c r="T21" s="22">
        <v>12248898790</v>
      </c>
      <c r="U21" s="22">
        <v>2114286300</v>
      </c>
      <c r="V21" s="22">
        <v>100562270</v>
      </c>
      <c r="W21" s="22">
        <v>0</v>
      </c>
    </row>
    <row r="22" spans="1:23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/>
      <c r="F22" s="22">
        <v>1054925180</v>
      </c>
      <c r="G22" s="22">
        <v>0</v>
      </c>
      <c r="H22" s="22">
        <v>358163110</v>
      </c>
      <c r="I22" s="22">
        <v>0</v>
      </c>
      <c r="J22" s="22">
        <v>30083980</v>
      </c>
      <c r="K22" s="22">
        <v>0</v>
      </c>
      <c r="L22" s="22"/>
      <c r="M22" s="22"/>
      <c r="N22" s="22">
        <v>938894594</v>
      </c>
      <c r="O22" s="22">
        <v>335121623</v>
      </c>
      <c r="P22" s="22"/>
      <c r="Q22" s="22">
        <v>115334268</v>
      </c>
      <c r="R22" s="22">
        <v>18428897</v>
      </c>
      <c r="S22" s="22">
        <v>0</v>
      </c>
      <c r="T22" s="22">
        <v>1407779380</v>
      </c>
      <c r="U22" s="22">
        <v>0</v>
      </c>
      <c r="V22" s="22">
        <v>24628105</v>
      </c>
      <c r="W22" s="22">
        <v>-28</v>
      </c>
    </row>
    <row r="23" spans="1:23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/>
      <c r="F23" s="22">
        <v>1236066450</v>
      </c>
      <c r="G23" s="22">
        <v>432180</v>
      </c>
      <c r="H23" s="22">
        <v>65026400</v>
      </c>
      <c r="I23" s="22">
        <v>112219300</v>
      </c>
      <c r="J23" s="22">
        <v>182710</v>
      </c>
      <c r="K23" s="22">
        <v>20118600</v>
      </c>
      <c r="L23" s="22"/>
      <c r="M23" s="22"/>
      <c r="N23" s="22">
        <v>1231071190</v>
      </c>
      <c r="O23" s="22">
        <v>180025490</v>
      </c>
      <c r="P23" s="22"/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65026400</v>
      </c>
      <c r="W23" s="22">
        <v>0</v>
      </c>
    </row>
    <row r="24" spans="1:23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/>
      <c r="F24" s="22">
        <v>1052944920</v>
      </c>
      <c r="G24" s="22">
        <v>143651660</v>
      </c>
      <c r="H24" s="22">
        <v>522642630</v>
      </c>
      <c r="I24" s="22">
        <v>0</v>
      </c>
      <c r="J24" s="22">
        <v>17968940</v>
      </c>
      <c r="K24" s="22">
        <v>316314050</v>
      </c>
      <c r="L24" s="22"/>
      <c r="M24" s="22"/>
      <c r="N24" s="22">
        <v>1188182560</v>
      </c>
      <c r="O24" s="22">
        <v>836337150</v>
      </c>
      <c r="P24" s="22"/>
      <c r="Q24" s="22">
        <v>0</v>
      </c>
      <c r="R24" s="22">
        <v>0</v>
      </c>
      <c r="S24" s="22">
        <v>0</v>
      </c>
      <c r="T24" s="22">
        <v>2039592660</v>
      </c>
      <c r="U24" s="22">
        <v>0</v>
      </c>
      <c r="V24" s="22">
        <v>73380290</v>
      </c>
      <c r="W24" s="22">
        <v>0</v>
      </c>
    </row>
    <row r="25" spans="1:23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/>
      <c r="F25" s="22">
        <v>1330153410</v>
      </c>
      <c r="G25" s="22">
        <v>21895740</v>
      </c>
      <c r="H25" s="22">
        <v>1913335880</v>
      </c>
      <c r="I25" s="22">
        <v>0</v>
      </c>
      <c r="J25" s="22">
        <v>1771696480</v>
      </c>
      <c r="K25" s="22">
        <v>0</v>
      </c>
      <c r="L25" s="22"/>
      <c r="M25" s="22"/>
      <c r="N25" s="22">
        <v>1247593486</v>
      </c>
      <c r="O25" s="22">
        <v>1773978912</v>
      </c>
      <c r="P25" s="22"/>
      <c r="Q25" s="22">
        <v>55050018</v>
      </c>
      <c r="R25" s="22">
        <v>3060914</v>
      </c>
      <c r="S25" s="22">
        <v>0</v>
      </c>
      <c r="T25" s="22">
        <v>0</v>
      </c>
      <c r="U25" s="22">
        <v>5022928390</v>
      </c>
      <c r="V25" s="22">
        <v>3453901720</v>
      </c>
      <c r="W25" s="22">
        <v>0</v>
      </c>
    </row>
    <row r="26" spans="1:23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/>
      <c r="F26" s="22">
        <v>1302634050</v>
      </c>
      <c r="G26" s="22">
        <v>47996170</v>
      </c>
      <c r="H26" s="22">
        <v>1269199180</v>
      </c>
      <c r="I26" s="22">
        <v>0</v>
      </c>
      <c r="J26" s="22">
        <v>18484530</v>
      </c>
      <c r="K26" s="22">
        <v>0</v>
      </c>
      <c r="L26" s="22"/>
      <c r="M26" s="22"/>
      <c r="N26" s="22">
        <v>1343766349</v>
      </c>
      <c r="O26" s="22">
        <v>938014169</v>
      </c>
      <c r="P26" s="22"/>
      <c r="Q26" s="22">
        <v>1533641</v>
      </c>
      <c r="R26" s="22">
        <v>67921</v>
      </c>
      <c r="S26" s="22">
        <v>0</v>
      </c>
      <c r="T26" s="22">
        <v>0</v>
      </c>
      <c r="U26" s="22">
        <v>2624376260</v>
      </c>
      <c r="V26" s="22">
        <v>981721420</v>
      </c>
      <c r="W26" s="22">
        <v>0</v>
      </c>
    </row>
    <row r="27" spans="1:23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/>
      <c r="F27" s="22">
        <v>20282966900</v>
      </c>
      <c r="G27" s="22">
        <v>33699060</v>
      </c>
      <c r="H27" s="22">
        <v>6637275560</v>
      </c>
      <c r="I27" s="22">
        <v>0</v>
      </c>
      <c r="J27" s="22">
        <v>12014595760</v>
      </c>
      <c r="K27" s="22">
        <v>0</v>
      </c>
      <c r="L27" s="22"/>
      <c r="M27" s="22"/>
      <c r="N27" s="22">
        <v>17676380586</v>
      </c>
      <c r="O27" s="22">
        <v>6409724952</v>
      </c>
      <c r="P27" s="22"/>
      <c r="Q27" s="22">
        <v>2616567934</v>
      </c>
      <c r="R27" s="22">
        <v>194316208</v>
      </c>
      <c r="S27" s="22">
        <v>0</v>
      </c>
      <c r="T27" s="22">
        <v>39656568880</v>
      </c>
      <c r="U27" s="22">
        <v>0</v>
      </c>
      <c r="V27" s="22">
        <v>15371075530</v>
      </c>
      <c r="W27" s="22">
        <v>0</v>
      </c>
    </row>
    <row r="28" spans="1:23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/>
      <c r="F28" s="22">
        <v>9549000469</v>
      </c>
      <c r="G28" s="22">
        <v>0</v>
      </c>
      <c r="H28" s="22">
        <v>12924033625</v>
      </c>
      <c r="I28" s="22">
        <v>0</v>
      </c>
      <c r="J28" s="22">
        <v>36390386705</v>
      </c>
      <c r="K28" s="22">
        <v>403574781</v>
      </c>
      <c r="L28" s="22"/>
      <c r="M28" s="22"/>
      <c r="N28" s="22">
        <v>9261915912</v>
      </c>
      <c r="O28" s="22">
        <v>12257905449</v>
      </c>
      <c r="P28" s="22"/>
      <c r="Q28" s="22">
        <v>1027199043</v>
      </c>
      <c r="R28" s="22">
        <v>826384033</v>
      </c>
      <c r="S28" s="22">
        <v>0</v>
      </c>
      <c r="T28" s="22">
        <v>0</v>
      </c>
      <c r="U28" s="22">
        <v>62133053237</v>
      </c>
      <c r="V28" s="22">
        <v>48989337260</v>
      </c>
      <c r="W28" s="22">
        <v>0</v>
      </c>
    </row>
    <row r="29" spans="1:23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/>
      <c r="F29" s="22">
        <v>37127210</v>
      </c>
      <c r="G29" s="22">
        <v>34695940</v>
      </c>
      <c r="H29" s="22">
        <v>9939710</v>
      </c>
      <c r="I29" s="22">
        <v>1960750</v>
      </c>
      <c r="J29" s="22">
        <v>445690</v>
      </c>
      <c r="K29" s="22">
        <v>0</v>
      </c>
      <c r="L29" s="22"/>
      <c r="M29" s="22"/>
      <c r="N29" s="22">
        <v>71823150</v>
      </c>
      <c r="O29" s="22">
        <v>12040760</v>
      </c>
      <c r="P29" s="22"/>
      <c r="Q29" s="22">
        <v>0</v>
      </c>
      <c r="R29" s="22">
        <v>0</v>
      </c>
      <c r="S29" s="22">
        <v>0</v>
      </c>
      <c r="T29" s="22">
        <v>84169300</v>
      </c>
      <c r="U29" s="22">
        <v>0</v>
      </c>
      <c r="V29" s="22">
        <v>6646250</v>
      </c>
      <c r="W29" s="22">
        <v>0</v>
      </c>
    </row>
    <row r="30" spans="1:23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/>
      <c r="F30" s="22">
        <v>1118210810</v>
      </c>
      <c r="G30" s="22">
        <v>66285780</v>
      </c>
      <c r="H30" s="22">
        <v>670202400</v>
      </c>
      <c r="I30" s="22">
        <v>1158380</v>
      </c>
      <c r="J30" s="22">
        <v>82120</v>
      </c>
      <c r="K30" s="22">
        <v>693112630</v>
      </c>
      <c r="L30" s="22"/>
      <c r="M30" s="22"/>
      <c r="N30" s="22">
        <v>1184496590</v>
      </c>
      <c r="O30" s="22">
        <v>788151100</v>
      </c>
      <c r="P30" s="22"/>
      <c r="Q30" s="22">
        <v>0</v>
      </c>
      <c r="R30" s="22">
        <v>0</v>
      </c>
      <c r="S30" s="22">
        <v>0</v>
      </c>
      <c r="T30" s="22">
        <v>2547730420</v>
      </c>
      <c r="U30" s="22">
        <v>0</v>
      </c>
      <c r="V30" s="22">
        <v>1297170930</v>
      </c>
      <c r="W30" s="22">
        <v>0</v>
      </c>
    </row>
    <row r="31" spans="1:23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/>
      <c r="F31" s="22">
        <v>782922890</v>
      </c>
      <c r="G31" s="22">
        <v>61130450</v>
      </c>
      <c r="H31" s="22">
        <v>191389150</v>
      </c>
      <c r="I31" s="22">
        <v>0</v>
      </c>
      <c r="J31" s="22">
        <v>47535730</v>
      </c>
      <c r="K31" s="22">
        <v>0</v>
      </c>
      <c r="L31" s="22"/>
      <c r="M31" s="22"/>
      <c r="N31" s="22">
        <v>832407389</v>
      </c>
      <c r="O31" s="22">
        <v>191236740</v>
      </c>
      <c r="P31" s="22"/>
      <c r="Q31" s="22">
        <v>9809001</v>
      </c>
      <c r="R31" s="22">
        <v>50900</v>
      </c>
      <c r="S31" s="22">
        <v>0</v>
      </c>
      <c r="T31" s="22">
        <v>0</v>
      </c>
      <c r="U31" s="22">
        <v>1081039760</v>
      </c>
      <c r="V31" s="22">
        <v>195394170</v>
      </c>
      <c r="W31" s="22">
        <v>0</v>
      </c>
    </row>
    <row r="32" spans="1:23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/>
      <c r="F32" s="22">
        <v>722723620</v>
      </c>
      <c r="G32" s="22">
        <v>114705970</v>
      </c>
      <c r="H32" s="22">
        <v>495388140</v>
      </c>
      <c r="I32" s="22">
        <v>25913880</v>
      </c>
      <c r="J32" s="22">
        <v>9801600</v>
      </c>
      <c r="K32" s="22">
        <v>19327100</v>
      </c>
      <c r="L32" s="22"/>
      <c r="M32" s="22"/>
      <c r="N32" s="22">
        <v>856756690</v>
      </c>
      <c r="O32" s="22">
        <v>460156080</v>
      </c>
      <c r="P32" s="22"/>
      <c r="Q32" s="22">
        <v>0</v>
      </c>
      <c r="R32" s="22">
        <v>0</v>
      </c>
      <c r="S32" s="22">
        <v>0</v>
      </c>
      <c r="T32" s="22">
        <v>1386079500</v>
      </c>
      <c r="U32" s="22">
        <v>0</v>
      </c>
      <c r="V32" s="22">
        <v>392368020</v>
      </c>
      <c r="W32" s="22">
        <v>0</v>
      </c>
    </row>
    <row r="33" spans="1:23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/>
      <c r="F33" s="22">
        <v>610036770</v>
      </c>
      <c r="G33" s="22">
        <v>35871630</v>
      </c>
      <c r="H33" s="22">
        <v>1037281060</v>
      </c>
      <c r="I33" s="22">
        <v>0</v>
      </c>
      <c r="J33" s="22">
        <v>356440650</v>
      </c>
      <c r="K33" s="22">
        <v>0</v>
      </c>
      <c r="L33" s="22"/>
      <c r="M33" s="22"/>
      <c r="N33" s="22">
        <v>644391870</v>
      </c>
      <c r="O33" s="22">
        <v>965305010</v>
      </c>
      <c r="P33" s="22"/>
      <c r="Q33" s="22">
        <v>0</v>
      </c>
      <c r="R33" s="22">
        <v>0</v>
      </c>
      <c r="S33" s="22">
        <v>0</v>
      </c>
      <c r="T33" s="22">
        <v>1951272860</v>
      </c>
      <c r="U33" s="22">
        <v>0</v>
      </c>
      <c r="V33" s="22">
        <v>1259374260</v>
      </c>
      <c r="W33" s="22">
        <v>0</v>
      </c>
    </row>
    <row r="34" spans="1:23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/>
      <c r="F34" s="22">
        <v>757221500</v>
      </c>
      <c r="G34" s="22">
        <v>0</v>
      </c>
      <c r="H34" s="22">
        <v>942043290</v>
      </c>
      <c r="I34" s="22">
        <v>0</v>
      </c>
      <c r="J34" s="22">
        <v>0</v>
      </c>
      <c r="K34" s="22">
        <v>0</v>
      </c>
      <c r="L34" s="22"/>
      <c r="M34" s="22"/>
      <c r="N34" s="22">
        <v>756931800</v>
      </c>
      <c r="O34" s="22">
        <v>499634000</v>
      </c>
      <c r="P34" s="22"/>
      <c r="Q34" s="22">
        <v>0</v>
      </c>
      <c r="R34" s="22">
        <v>0</v>
      </c>
      <c r="S34" s="22">
        <v>0</v>
      </c>
      <c r="T34" s="22">
        <v>1698002090</v>
      </c>
      <c r="U34" s="22">
        <v>0</v>
      </c>
      <c r="V34" s="22">
        <v>566093740</v>
      </c>
      <c r="W34" s="22">
        <v>0</v>
      </c>
    </row>
    <row r="35" spans="1:23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/>
      <c r="F35" s="22">
        <v>71792220</v>
      </c>
      <c r="G35" s="22">
        <v>51487390</v>
      </c>
      <c r="H35" s="22">
        <v>13132280</v>
      </c>
      <c r="I35" s="22">
        <v>2980250</v>
      </c>
      <c r="J35" s="22">
        <v>143179610</v>
      </c>
      <c r="K35" s="22">
        <v>0</v>
      </c>
      <c r="L35" s="22"/>
      <c r="M35" s="22"/>
      <c r="N35" s="22">
        <v>120766849</v>
      </c>
      <c r="O35" s="22">
        <v>119293989</v>
      </c>
      <c r="P35" s="22"/>
      <c r="Q35" s="22">
        <v>0</v>
      </c>
      <c r="R35" s="22">
        <v>0</v>
      </c>
      <c r="S35" s="22">
        <v>0</v>
      </c>
      <c r="T35" s="22">
        <v>279911152</v>
      </c>
      <c r="U35" s="22">
        <v>0</v>
      </c>
      <c r="V35" s="22">
        <v>148393970</v>
      </c>
      <c r="W35" s="22">
        <v>0</v>
      </c>
    </row>
    <row r="36" spans="1:23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/>
      <c r="F36" s="22">
        <v>1963296610</v>
      </c>
      <c r="G36" s="22">
        <v>63190490</v>
      </c>
      <c r="H36" s="22">
        <v>2283990450</v>
      </c>
      <c r="I36" s="22">
        <v>88982580</v>
      </c>
      <c r="J36" s="22">
        <v>1656882560</v>
      </c>
      <c r="K36" s="22">
        <v>2353935310</v>
      </c>
      <c r="L36" s="22"/>
      <c r="M36" s="22"/>
      <c r="N36" s="22">
        <v>1840845371</v>
      </c>
      <c r="O36" s="22">
        <v>3336450585</v>
      </c>
      <c r="P36" s="22"/>
      <c r="Q36" s="22">
        <v>182969417</v>
      </c>
      <c r="R36" s="22">
        <v>9930385</v>
      </c>
      <c r="S36" s="22">
        <v>0</v>
      </c>
      <c r="T36" s="22">
        <v>6052552370</v>
      </c>
      <c r="U36" s="22">
        <v>2353935310</v>
      </c>
      <c r="V36" s="22">
        <v>6071275680</v>
      </c>
      <c r="W36" s="22">
        <v>0</v>
      </c>
    </row>
    <row r="37" spans="1:23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/>
      <c r="F37" s="22">
        <v>1101908370</v>
      </c>
      <c r="G37" s="22">
        <v>25813210</v>
      </c>
      <c r="H37" s="22">
        <v>1952451250</v>
      </c>
      <c r="I37" s="22">
        <v>105853990</v>
      </c>
      <c r="J37" s="22">
        <v>705309360</v>
      </c>
      <c r="K37" s="22">
        <v>6860830</v>
      </c>
      <c r="L37" s="22"/>
      <c r="M37" s="22"/>
      <c r="N37" s="22">
        <v>1051604887.94952</v>
      </c>
      <c r="O37" s="22">
        <v>2044859076.9837601</v>
      </c>
      <c r="P37" s="22"/>
      <c r="Q37" s="22">
        <v>72623234.782079995</v>
      </c>
      <c r="R37" s="22">
        <v>6115440.2846400002</v>
      </c>
      <c r="S37" s="22">
        <v>0</v>
      </c>
      <c r="T37" s="22">
        <v>3896296960</v>
      </c>
      <c r="U37" s="22">
        <v>0</v>
      </c>
      <c r="V37" s="22">
        <v>2652712250</v>
      </c>
      <c r="W37" s="22">
        <v>0</v>
      </c>
    </row>
    <row r="38" spans="1:23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/>
      <c r="F38" s="22">
        <v>1383796860</v>
      </c>
      <c r="G38" s="22">
        <v>140740180</v>
      </c>
      <c r="H38" s="22">
        <v>574217200</v>
      </c>
      <c r="I38" s="22">
        <v>0</v>
      </c>
      <c r="J38" s="22">
        <v>191715110</v>
      </c>
      <c r="K38" s="22">
        <v>0</v>
      </c>
      <c r="L38" s="22"/>
      <c r="M38" s="22"/>
      <c r="N38" s="22">
        <v>1524112370</v>
      </c>
      <c r="O38" s="22">
        <v>566659330</v>
      </c>
      <c r="P38" s="22"/>
      <c r="Q38" s="22">
        <v>424670</v>
      </c>
      <c r="R38" s="22">
        <v>0</v>
      </c>
      <c r="S38" s="22">
        <v>0</v>
      </c>
      <c r="T38" s="22">
        <v>0</v>
      </c>
      <c r="U38" s="22">
        <v>0</v>
      </c>
      <c r="V38" s="22">
        <v>428271230</v>
      </c>
      <c r="W38" s="22">
        <v>0</v>
      </c>
    </row>
    <row r="39" spans="1:23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/>
      <c r="F39" s="22">
        <v>651786430</v>
      </c>
      <c r="G39" s="22">
        <v>100666430</v>
      </c>
      <c r="H39" s="22">
        <v>100144090</v>
      </c>
      <c r="I39" s="22">
        <v>20321470</v>
      </c>
      <c r="J39" s="22">
        <v>13987140</v>
      </c>
      <c r="K39" s="22">
        <v>1616900</v>
      </c>
      <c r="L39" s="22"/>
      <c r="M39" s="22"/>
      <c r="N39" s="22">
        <v>750502870</v>
      </c>
      <c r="O39" s="22">
        <v>98320360</v>
      </c>
      <c r="P39" s="22"/>
      <c r="Q39" s="22">
        <v>0</v>
      </c>
      <c r="R39" s="22">
        <v>0</v>
      </c>
      <c r="S39" s="22">
        <v>0</v>
      </c>
      <c r="T39" s="22">
        <v>872585330</v>
      </c>
      <c r="U39" s="22">
        <v>0</v>
      </c>
      <c r="V39" s="22">
        <v>88908290</v>
      </c>
      <c r="W39" s="22">
        <v>0</v>
      </c>
    </row>
    <row r="40" spans="1:23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/>
      <c r="F40" s="22">
        <v>187748900</v>
      </c>
      <c r="G40" s="22">
        <v>40630250</v>
      </c>
      <c r="H40" s="22">
        <v>693865460</v>
      </c>
      <c r="I40" s="22">
        <v>0</v>
      </c>
      <c r="J40" s="22">
        <v>306433840</v>
      </c>
      <c r="K40" s="22">
        <v>0</v>
      </c>
      <c r="L40" s="22"/>
      <c r="M40" s="22"/>
      <c r="N40" s="22">
        <v>226973190</v>
      </c>
      <c r="O40" s="22">
        <v>693502830</v>
      </c>
      <c r="P40" s="22"/>
      <c r="Q40" s="22">
        <v>441720</v>
      </c>
      <c r="R40" s="22">
        <v>0</v>
      </c>
      <c r="S40" s="22">
        <v>0</v>
      </c>
      <c r="T40" s="22">
        <v>1227351580</v>
      </c>
      <c r="U40" s="22">
        <v>0</v>
      </c>
      <c r="V40" s="22">
        <v>979066290</v>
      </c>
      <c r="W40" s="22">
        <v>0</v>
      </c>
    </row>
    <row r="41" spans="1:23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/>
      <c r="F41" s="22">
        <v>2069973890</v>
      </c>
      <c r="G41" s="22">
        <v>57453980</v>
      </c>
      <c r="H41" s="22">
        <v>3835759330</v>
      </c>
      <c r="I41" s="22">
        <v>80229170</v>
      </c>
      <c r="J41" s="22">
        <v>2200407350</v>
      </c>
      <c r="K41" s="22">
        <v>188327210</v>
      </c>
      <c r="L41" s="22"/>
      <c r="M41" s="22"/>
      <c r="N41" s="22">
        <v>2122830570</v>
      </c>
      <c r="O41" s="22">
        <v>3912798920</v>
      </c>
      <c r="P41" s="22"/>
      <c r="Q41" s="22">
        <v>0</v>
      </c>
      <c r="R41" s="22">
        <v>0</v>
      </c>
      <c r="S41" s="22">
        <v>0</v>
      </c>
      <c r="T41" s="22">
        <v>8236036840</v>
      </c>
      <c r="U41" s="22">
        <v>0</v>
      </c>
      <c r="V41" s="22">
        <v>5927558920</v>
      </c>
      <c r="W41" s="22">
        <v>6035629490</v>
      </c>
    </row>
    <row r="42" spans="1:23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/>
      <c r="F42" s="22">
        <v>1579401290</v>
      </c>
      <c r="G42" s="22">
        <v>151371140</v>
      </c>
      <c r="H42" s="22">
        <v>2835914770</v>
      </c>
      <c r="I42" s="22">
        <v>68736840</v>
      </c>
      <c r="J42" s="22">
        <v>946031150</v>
      </c>
      <c r="K42" s="22">
        <v>0</v>
      </c>
      <c r="L42" s="22"/>
      <c r="M42" s="22"/>
      <c r="N42" s="22">
        <v>1722247539</v>
      </c>
      <c r="O42" s="22">
        <v>2488755563</v>
      </c>
      <c r="P42" s="22"/>
      <c r="Q42" s="22">
        <v>0</v>
      </c>
      <c r="R42" s="22">
        <v>0</v>
      </c>
      <c r="S42" s="22">
        <v>0</v>
      </c>
      <c r="T42" s="22">
        <v>5583711433</v>
      </c>
      <c r="U42" s="22">
        <v>0</v>
      </c>
      <c r="V42" s="22">
        <v>3365817694</v>
      </c>
      <c r="W42" s="22">
        <v>0</v>
      </c>
    </row>
    <row r="43" spans="1:23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/>
      <c r="F43" s="22">
        <v>162615360</v>
      </c>
      <c r="G43" s="22">
        <v>34526870</v>
      </c>
      <c r="H43" s="22">
        <v>126019050</v>
      </c>
      <c r="I43" s="22">
        <v>0</v>
      </c>
      <c r="J43" s="22">
        <v>39112260</v>
      </c>
      <c r="K43" s="22">
        <v>0</v>
      </c>
      <c r="L43" s="22"/>
      <c r="M43" s="22"/>
      <c r="N43" s="22">
        <v>161116245</v>
      </c>
      <c r="O43" s="22">
        <v>124846450</v>
      </c>
      <c r="P43" s="22"/>
      <c r="Q43" s="22">
        <v>36025982</v>
      </c>
      <c r="R43" s="22">
        <v>1172600</v>
      </c>
      <c r="S43" s="22">
        <v>0</v>
      </c>
      <c r="T43" s="22">
        <v>362273540</v>
      </c>
      <c r="U43" s="22">
        <v>0</v>
      </c>
      <c r="V43" s="22">
        <v>149997900</v>
      </c>
      <c r="W43" s="22">
        <v>0</v>
      </c>
    </row>
    <row r="44" spans="1:23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/>
      <c r="F44" s="22">
        <v>395400960</v>
      </c>
      <c r="G44" s="22">
        <v>165036400</v>
      </c>
      <c r="H44" s="22">
        <v>620910310</v>
      </c>
      <c r="I44" s="22">
        <v>0</v>
      </c>
      <c r="J44" s="22">
        <v>378765850</v>
      </c>
      <c r="K44" s="22">
        <v>0</v>
      </c>
      <c r="L44" s="22"/>
      <c r="M44" s="22"/>
      <c r="N44" s="22">
        <v>548465532</v>
      </c>
      <c r="O44" s="22">
        <v>607367750</v>
      </c>
      <c r="P44" s="22"/>
      <c r="Q44" s="22">
        <v>12005648</v>
      </c>
      <c r="R44" s="22">
        <v>8423440</v>
      </c>
      <c r="S44" s="22">
        <v>0</v>
      </c>
      <c r="T44" s="22">
        <v>1560113550</v>
      </c>
      <c r="U44" s="22">
        <v>0</v>
      </c>
      <c r="V44" s="22">
        <v>920213450</v>
      </c>
      <c r="W44" s="22">
        <v>0</v>
      </c>
    </row>
    <row r="45" spans="1:23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/>
      <c r="F45" s="22">
        <v>8888493940</v>
      </c>
      <c r="G45" s="22">
        <v>137205990</v>
      </c>
      <c r="H45" s="22">
        <v>1135595690</v>
      </c>
      <c r="I45" s="22">
        <v>0</v>
      </c>
      <c r="J45" s="22">
        <v>212368860</v>
      </c>
      <c r="K45" s="22">
        <v>0</v>
      </c>
      <c r="L45" s="22"/>
      <c r="M45" s="22"/>
      <c r="N45" s="22">
        <v>8134101707</v>
      </c>
      <c r="O45" s="22">
        <v>1087369733</v>
      </c>
      <c r="P45" s="22"/>
      <c r="Q45" s="22">
        <v>891527583</v>
      </c>
      <c r="R45" s="22">
        <v>31471968</v>
      </c>
      <c r="S45" s="22">
        <v>0</v>
      </c>
      <c r="T45" s="22">
        <v>10373593840</v>
      </c>
      <c r="U45" s="22">
        <v>0</v>
      </c>
      <c r="V45" s="22">
        <v>602144950</v>
      </c>
      <c r="W45" s="22">
        <v>0</v>
      </c>
    </row>
    <row r="46" spans="1:23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/>
      <c r="F46" s="22">
        <v>327308040</v>
      </c>
      <c r="G46" s="22">
        <v>196242290</v>
      </c>
      <c r="H46" s="22">
        <v>1032230340</v>
      </c>
      <c r="I46" s="22">
        <v>0</v>
      </c>
      <c r="J46" s="22">
        <v>20211040</v>
      </c>
      <c r="K46" s="22">
        <v>0</v>
      </c>
      <c r="L46" s="22"/>
      <c r="M46" s="22"/>
      <c r="N46" s="22">
        <v>503849246</v>
      </c>
      <c r="O46" s="22">
        <v>218348580</v>
      </c>
      <c r="P46" s="22"/>
      <c r="Q46" s="22">
        <v>17410674</v>
      </c>
      <c r="R46" s="22">
        <v>3179900</v>
      </c>
      <c r="S46" s="22">
        <v>0</v>
      </c>
      <c r="T46" s="22">
        <v>1339062970</v>
      </c>
      <c r="U46" s="22">
        <v>0</v>
      </c>
      <c r="V46" s="22">
        <v>996294830</v>
      </c>
      <c r="W46" s="22">
        <v>0</v>
      </c>
    </row>
    <row r="47" spans="1:23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/>
      <c r="F47" s="22">
        <v>4520223900</v>
      </c>
      <c r="G47" s="22">
        <v>120587230</v>
      </c>
      <c r="H47" s="22">
        <v>4042368750</v>
      </c>
      <c r="I47" s="22">
        <v>0</v>
      </c>
      <c r="J47" s="22">
        <v>2101517890</v>
      </c>
      <c r="K47" s="22">
        <v>0</v>
      </c>
      <c r="L47" s="22"/>
      <c r="M47" s="22"/>
      <c r="N47" s="22">
        <v>4382436290</v>
      </c>
      <c r="O47" s="22">
        <v>3807144677</v>
      </c>
      <c r="P47" s="22"/>
      <c r="Q47" s="22">
        <v>255188025</v>
      </c>
      <c r="R47" s="22">
        <v>117218223</v>
      </c>
      <c r="S47" s="22">
        <v>0</v>
      </c>
      <c r="T47" s="22">
        <v>10780859334</v>
      </c>
      <c r="U47" s="22">
        <v>0</v>
      </c>
      <c r="V47" s="22">
        <v>4169846530</v>
      </c>
      <c r="W47" s="22">
        <v>0</v>
      </c>
    </row>
    <row r="48" spans="1:23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/>
      <c r="F48" s="22">
        <v>895594380</v>
      </c>
      <c r="G48" s="22">
        <v>0</v>
      </c>
      <c r="H48" s="22">
        <v>15281217670</v>
      </c>
      <c r="I48" s="22">
        <v>0</v>
      </c>
      <c r="J48" s="22">
        <v>0</v>
      </c>
      <c r="K48" s="22">
        <v>316014210</v>
      </c>
      <c r="L48" s="22"/>
      <c r="M48" s="22"/>
      <c r="N48" s="22">
        <v>1201704120</v>
      </c>
      <c r="O48" s="22">
        <v>5873021620</v>
      </c>
      <c r="P48" s="22"/>
      <c r="Q48" s="22">
        <v>0</v>
      </c>
      <c r="R48" s="22">
        <v>0</v>
      </c>
      <c r="S48" s="22">
        <v>0</v>
      </c>
      <c r="T48" s="22">
        <v>16481059750</v>
      </c>
      <c r="U48" s="22">
        <v>0</v>
      </c>
      <c r="V48" s="22">
        <v>14895299850</v>
      </c>
      <c r="W48" s="22">
        <v>7074725740</v>
      </c>
    </row>
    <row r="49" spans="1:23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/>
      <c r="F49" s="22">
        <v>660620010</v>
      </c>
      <c r="G49" s="22">
        <v>151648850</v>
      </c>
      <c r="H49" s="22">
        <v>1008825570</v>
      </c>
      <c r="I49" s="22">
        <v>0</v>
      </c>
      <c r="J49" s="22">
        <v>418439370</v>
      </c>
      <c r="K49" s="22">
        <v>244950</v>
      </c>
      <c r="L49" s="22"/>
      <c r="M49" s="22"/>
      <c r="N49" s="22">
        <v>790254684</v>
      </c>
      <c r="O49" s="22">
        <v>1007990448</v>
      </c>
      <c r="P49" s="22"/>
      <c r="Q49" s="22">
        <v>22014176</v>
      </c>
      <c r="R49" s="22">
        <v>835122</v>
      </c>
      <c r="S49" s="22">
        <v>0</v>
      </c>
      <c r="T49" s="22">
        <v>2239778750</v>
      </c>
      <c r="U49" s="22">
        <v>0</v>
      </c>
      <c r="V49" s="22">
        <v>1341333180</v>
      </c>
      <c r="W49" s="22">
        <v>150000</v>
      </c>
    </row>
    <row r="50" spans="1:23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/>
      <c r="F50" s="22">
        <v>1876264640</v>
      </c>
      <c r="G50" s="22">
        <v>57815730</v>
      </c>
      <c r="H50" s="22">
        <v>317311830</v>
      </c>
      <c r="I50" s="22">
        <v>31133050</v>
      </c>
      <c r="J50" s="22">
        <v>61790270</v>
      </c>
      <c r="K50" s="22">
        <v>34792200</v>
      </c>
      <c r="L50" s="22"/>
      <c r="M50" s="22"/>
      <c r="N50" s="22">
        <v>1957726860</v>
      </c>
      <c r="O50" s="22">
        <v>359590590</v>
      </c>
      <c r="P50" s="22"/>
      <c r="Q50" s="22">
        <v>0</v>
      </c>
      <c r="R50" s="22">
        <v>0</v>
      </c>
      <c r="S50" s="22">
        <v>0</v>
      </c>
      <c r="T50" s="22">
        <v>2379107720</v>
      </c>
      <c r="U50" s="22">
        <v>0</v>
      </c>
      <c r="V50" s="22">
        <v>332705410</v>
      </c>
      <c r="W50" s="22">
        <v>0</v>
      </c>
    </row>
    <row r="51" spans="1:23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/>
      <c r="F51" s="22">
        <v>2128823740</v>
      </c>
      <c r="G51" s="22">
        <v>126112460</v>
      </c>
      <c r="H51" s="22">
        <v>2051157630</v>
      </c>
      <c r="I51" s="22">
        <v>0</v>
      </c>
      <c r="J51" s="22">
        <v>3221594890</v>
      </c>
      <c r="K51" s="22">
        <v>0</v>
      </c>
      <c r="L51" s="22"/>
      <c r="M51" s="22"/>
      <c r="N51" s="22">
        <v>2228612862</v>
      </c>
      <c r="O51" s="22">
        <v>1945162699</v>
      </c>
      <c r="P51" s="22"/>
      <c r="Q51" s="22">
        <v>25254918</v>
      </c>
      <c r="R51" s="22">
        <v>292801</v>
      </c>
      <c r="S51" s="22">
        <v>0</v>
      </c>
      <c r="T51" s="22">
        <v>7520056890</v>
      </c>
      <c r="U51" s="22">
        <v>0</v>
      </c>
      <c r="V51" s="22">
        <v>4751145180</v>
      </c>
      <c r="W51" s="22">
        <v>0</v>
      </c>
    </row>
    <row r="52" spans="1:23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/>
      <c r="F52" s="22">
        <v>520173970</v>
      </c>
      <c r="G52" s="22">
        <v>95673090</v>
      </c>
      <c r="H52" s="22">
        <v>646540490</v>
      </c>
      <c r="I52" s="22">
        <v>0</v>
      </c>
      <c r="J52" s="22">
        <v>0</v>
      </c>
      <c r="K52" s="22">
        <v>0</v>
      </c>
      <c r="L52" s="22"/>
      <c r="M52" s="22"/>
      <c r="N52" s="22">
        <v>609096448</v>
      </c>
      <c r="O52" s="22">
        <v>540944828</v>
      </c>
      <c r="P52" s="22"/>
      <c r="Q52" s="22">
        <v>0</v>
      </c>
      <c r="R52" s="22">
        <v>0</v>
      </c>
      <c r="S52" s="22">
        <v>0</v>
      </c>
      <c r="T52" s="22">
        <v>1262387550</v>
      </c>
      <c r="U52" s="22">
        <v>0</v>
      </c>
      <c r="V52" s="22">
        <v>510099230</v>
      </c>
      <c r="W52" s="22">
        <v>0</v>
      </c>
    </row>
    <row r="53" spans="1:23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/>
      <c r="F53" s="22">
        <v>3257714660</v>
      </c>
      <c r="G53" s="22">
        <v>85370610</v>
      </c>
      <c r="H53" s="22">
        <v>6349054930</v>
      </c>
      <c r="I53" s="22">
        <v>0</v>
      </c>
      <c r="J53" s="22">
        <v>171987640</v>
      </c>
      <c r="K53" s="22">
        <v>0</v>
      </c>
      <c r="L53" s="22"/>
      <c r="M53" s="22"/>
      <c r="N53" s="22">
        <v>3209142350</v>
      </c>
      <c r="O53" s="22">
        <v>5222141023</v>
      </c>
      <c r="P53" s="22"/>
      <c r="Q53" s="22">
        <v>133712310</v>
      </c>
      <c r="R53" s="22">
        <v>551279807</v>
      </c>
      <c r="S53" s="22">
        <v>0</v>
      </c>
      <c r="T53" s="22">
        <v>9863708040</v>
      </c>
      <c r="U53" s="22">
        <v>0</v>
      </c>
      <c r="V53" s="22">
        <v>1708865390</v>
      </c>
      <c r="W53" s="22">
        <v>0</v>
      </c>
    </row>
    <row r="54" spans="1:23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/>
      <c r="F54" s="22">
        <v>565896200</v>
      </c>
      <c r="G54" s="22">
        <v>7307700</v>
      </c>
      <c r="H54" s="22">
        <v>752410590</v>
      </c>
      <c r="I54" s="22">
        <v>0</v>
      </c>
      <c r="J54" s="22">
        <v>620812490</v>
      </c>
      <c r="K54" s="22">
        <v>0</v>
      </c>
      <c r="L54" s="22"/>
      <c r="M54" s="22"/>
      <c r="N54" s="22">
        <v>552093125</v>
      </c>
      <c r="O54" s="22">
        <v>749257900</v>
      </c>
      <c r="P54" s="22"/>
      <c r="Q54" s="22">
        <v>19869905</v>
      </c>
      <c r="R54" s="22">
        <v>1778190</v>
      </c>
      <c r="S54" s="22">
        <v>0</v>
      </c>
      <c r="T54" s="22">
        <v>1944109260</v>
      </c>
      <c r="U54" s="22">
        <v>0</v>
      </c>
      <c r="V54" s="22">
        <v>1301250800</v>
      </c>
      <c r="W54" s="22">
        <v>1322999120</v>
      </c>
    </row>
    <row r="55" spans="1:23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/>
      <c r="F55" s="22">
        <v>1335545550</v>
      </c>
      <c r="G55" s="22">
        <v>159166125</v>
      </c>
      <c r="H55" s="22">
        <v>910401800</v>
      </c>
      <c r="I55" s="22">
        <v>0</v>
      </c>
      <c r="J55" s="22">
        <v>124740070</v>
      </c>
      <c r="K55" s="22">
        <v>0</v>
      </c>
      <c r="L55" s="22"/>
      <c r="M55" s="22"/>
      <c r="N55" s="22">
        <v>1367172888</v>
      </c>
      <c r="O55" s="22">
        <v>710356917</v>
      </c>
      <c r="P55" s="22"/>
      <c r="Q55" s="22">
        <v>124757002</v>
      </c>
      <c r="R55" s="22">
        <v>29449843</v>
      </c>
      <c r="S55" s="22">
        <v>0</v>
      </c>
      <c r="T55" s="22">
        <v>0</v>
      </c>
      <c r="U55" s="22">
        <v>2494419580</v>
      </c>
      <c r="V55" s="22">
        <v>373183700</v>
      </c>
      <c r="W55" s="22">
        <v>0</v>
      </c>
    </row>
    <row r="56" spans="1:23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/>
      <c r="F56" s="22">
        <v>319529520</v>
      </c>
      <c r="G56" s="22">
        <v>108098930</v>
      </c>
      <c r="H56" s="22">
        <v>565730550</v>
      </c>
      <c r="I56" s="22">
        <v>8778880</v>
      </c>
      <c r="J56" s="22">
        <v>107929700</v>
      </c>
      <c r="K56" s="22">
        <v>0</v>
      </c>
      <c r="L56" s="22"/>
      <c r="M56" s="22"/>
      <c r="N56" s="22">
        <v>397298950</v>
      </c>
      <c r="O56" s="22">
        <v>564685205</v>
      </c>
      <c r="P56" s="22"/>
      <c r="Q56" s="22">
        <v>29344830</v>
      </c>
      <c r="R56" s="22">
        <v>9824225</v>
      </c>
      <c r="S56" s="22">
        <v>0</v>
      </c>
      <c r="T56" s="22">
        <v>1109082910</v>
      </c>
      <c r="U56" s="22">
        <v>0</v>
      </c>
      <c r="V56" s="22">
        <v>606386000</v>
      </c>
      <c r="W56" s="22">
        <v>0</v>
      </c>
    </row>
    <row r="57" spans="1:23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/>
      <c r="F57" s="22">
        <v>3142390980</v>
      </c>
      <c r="G57" s="22">
        <v>158293580</v>
      </c>
      <c r="H57" s="22">
        <v>1747808910</v>
      </c>
      <c r="I57" s="22">
        <v>0</v>
      </c>
      <c r="J57" s="22">
        <v>568202080</v>
      </c>
      <c r="K57" s="22">
        <v>0</v>
      </c>
      <c r="L57" s="22"/>
      <c r="M57" s="22"/>
      <c r="N57" s="22">
        <v>3277276784</v>
      </c>
      <c r="O57" s="22">
        <v>1715061337</v>
      </c>
      <c r="P57" s="22"/>
      <c r="Q57" s="22">
        <v>23407776</v>
      </c>
      <c r="R57" s="22">
        <v>4414783</v>
      </c>
      <c r="S57" s="22">
        <v>0</v>
      </c>
      <c r="T57" s="22">
        <v>5616695550</v>
      </c>
      <c r="U57" s="22">
        <v>0</v>
      </c>
      <c r="V57" s="22">
        <v>2037883610</v>
      </c>
      <c r="W57" s="22">
        <v>0</v>
      </c>
    </row>
    <row r="58" spans="1:23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/>
      <c r="F58" s="22">
        <v>961056100</v>
      </c>
      <c r="G58" s="22">
        <v>147487840</v>
      </c>
      <c r="H58" s="22">
        <v>3114794240</v>
      </c>
      <c r="I58" s="22">
        <v>62582030</v>
      </c>
      <c r="J58" s="22">
        <v>0</v>
      </c>
      <c r="K58" s="22">
        <v>0</v>
      </c>
      <c r="L58" s="22"/>
      <c r="M58" s="22"/>
      <c r="N58" s="22">
        <v>1034089569</v>
      </c>
      <c r="O58" s="22">
        <v>2491343435</v>
      </c>
      <c r="P58" s="22"/>
      <c r="Q58" s="22">
        <v>72054111</v>
      </c>
      <c r="R58" s="22">
        <v>13789445</v>
      </c>
      <c r="S58" s="22">
        <v>0</v>
      </c>
      <c r="T58" s="22">
        <v>4279308510</v>
      </c>
      <c r="U58" s="22">
        <v>0</v>
      </c>
      <c r="V58" s="22">
        <v>2804700410</v>
      </c>
      <c r="W58" s="22">
        <v>0</v>
      </c>
    </row>
    <row r="59" spans="1:23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/>
      <c r="F59" s="22">
        <v>396012660</v>
      </c>
      <c r="G59" s="22">
        <v>51483980</v>
      </c>
      <c r="H59" s="22">
        <v>1036718620</v>
      </c>
      <c r="I59" s="22">
        <v>0</v>
      </c>
      <c r="J59" s="22">
        <v>141140</v>
      </c>
      <c r="K59" s="22">
        <v>0</v>
      </c>
      <c r="L59" s="22"/>
      <c r="M59" s="22"/>
      <c r="N59" s="22">
        <v>466154180</v>
      </c>
      <c r="O59" s="22">
        <v>602066030</v>
      </c>
      <c r="P59" s="22"/>
      <c r="Q59" s="22">
        <v>0</v>
      </c>
      <c r="R59" s="22">
        <v>0</v>
      </c>
      <c r="S59" s="22">
        <v>0</v>
      </c>
      <c r="T59" s="22">
        <v>1521283890</v>
      </c>
      <c r="U59" s="22">
        <v>0</v>
      </c>
      <c r="V59" s="22">
        <v>1036433550</v>
      </c>
      <c r="W59" s="22">
        <v>0</v>
      </c>
    </row>
    <row r="60" spans="1:23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/>
      <c r="F60" s="22">
        <v>213377210</v>
      </c>
      <c r="G60" s="22">
        <v>29680430</v>
      </c>
      <c r="H60" s="22">
        <v>1265730730</v>
      </c>
      <c r="I60" s="22">
        <v>0</v>
      </c>
      <c r="J60" s="22">
        <v>653889110</v>
      </c>
      <c r="K60" s="22">
        <v>0</v>
      </c>
      <c r="L60" s="22"/>
      <c r="M60" s="22"/>
      <c r="N60" s="22">
        <v>241865310</v>
      </c>
      <c r="O60" s="22">
        <v>1246901420</v>
      </c>
      <c r="P60" s="22"/>
      <c r="Q60" s="22">
        <v>241865310</v>
      </c>
      <c r="R60" s="22">
        <v>1919619840</v>
      </c>
      <c r="S60" s="22">
        <v>0</v>
      </c>
      <c r="T60" s="22">
        <v>2212537890</v>
      </c>
      <c r="U60" s="22">
        <v>2212537890</v>
      </c>
      <c r="V60" s="22">
        <v>1826068460</v>
      </c>
      <c r="W60" s="22">
        <v>0</v>
      </c>
    </row>
    <row r="61" spans="1:23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/>
      <c r="F61" s="22">
        <v>263876170</v>
      </c>
      <c r="G61" s="22">
        <v>349940</v>
      </c>
      <c r="H61" s="22">
        <v>2319072750</v>
      </c>
      <c r="I61" s="22">
        <v>9030800</v>
      </c>
      <c r="J61" s="22">
        <v>466944560</v>
      </c>
      <c r="K61" s="22">
        <v>0</v>
      </c>
      <c r="L61" s="22"/>
      <c r="M61" s="22"/>
      <c r="N61" s="22">
        <v>261798730</v>
      </c>
      <c r="O61" s="22">
        <v>2321247210</v>
      </c>
      <c r="P61" s="22"/>
      <c r="Q61" s="22">
        <v>0</v>
      </c>
      <c r="R61" s="22">
        <v>0</v>
      </c>
      <c r="S61" s="22">
        <v>0</v>
      </c>
      <c r="T61" s="22">
        <v>3051527410</v>
      </c>
      <c r="U61" s="22">
        <v>3051527410</v>
      </c>
      <c r="V61" s="22">
        <v>2686415860</v>
      </c>
      <c r="W61" s="22">
        <v>0</v>
      </c>
    </row>
    <row r="62" spans="1:23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/>
      <c r="F62" s="22">
        <v>151364740</v>
      </c>
      <c r="G62" s="22">
        <v>91166370</v>
      </c>
      <c r="H62" s="22">
        <v>729480550</v>
      </c>
      <c r="I62" s="22">
        <v>0</v>
      </c>
      <c r="J62" s="22">
        <v>124727910</v>
      </c>
      <c r="K62" s="22">
        <v>0</v>
      </c>
      <c r="L62" s="22"/>
      <c r="M62" s="22"/>
      <c r="N62" s="22">
        <v>235702243</v>
      </c>
      <c r="O62" s="22">
        <v>410320663</v>
      </c>
      <c r="P62" s="22"/>
      <c r="Q62" s="22">
        <v>6469143</v>
      </c>
      <c r="R62" s="22">
        <v>28736</v>
      </c>
      <c r="S62" s="22">
        <v>0</v>
      </c>
      <c r="T62" s="22">
        <v>1096679660</v>
      </c>
      <c r="U62" s="22">
        <v>0</v>
      </c>
      <c r="V62" s="22">
        <v>780985090</v>
      </c>
      <c r="W62" s="22">
        <v>0</v>
      </c>
    </row>
    <row r="63" spans="1:23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/>
      <c r="F63" s="22">
        <v>7292225220</v>
      </c>
      <c r="G63" s="22">
        <v>41584280</v>
      </c>
      <c r="H63" s="22">
        <v>4246461890</v>
      </c>
      <c r="I63" s="22">
        <v>0</v>
      </c>
      <c r="J63" s="22">
        <v>351830980</v>
      </c>
      <c r="K63" s="22">
        <v>0</v>
      </c>
      <c r="L63" s="22"/>
      <c r="M63" s="22"/>
      <c r="N63" s="22">
        <v>6868439554</v>
      </c>
      <c r="O63" s="22">
        <v>3099874989</v>
      </c>
      <c r="P63" s="22"/>
      <c r="Q63" s="22">
        <v>461921556</v>
      </c>
      <c r="R63" s="22">
        <v>283035191</v>
      </c>
      <c r="S63" s="22">
        <v>0</v>
      </c>
      <c r="T63" s="22">
        <v>11928511670</v>
      </c>
      <c r="U63" s="22">
        <v>0</v>
      </c>
      <c r="V63" s="22">
        <v>1672545010</v>
      </c>
      <c r="W63" s="22">
        <v>0</v>
      </c>
    </row>
    <row r="64" spans="1:23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/>
      <c r="F64" s="22">
        <v>176799430</v>
      </c>
      <c r="G64" s="22">
        <v>20183620</v>
      </c>
      <c r="H64" s="22">
        <v>152257460</v>
      </c>
      <c r="I64" s="22">
        <v>0</v>
      </c>
      <c r="J64" s="22">
        <v>3046420</v>
      </c>
      <c r="K64" s="22">
        <v>0</v>
      </c>
      <c r="L64" s="22"/>
      <c r="M64" s="22"/>
      <c r="N64" s="22">
        <v>170364045</v>
      </c>
      <c r="O64" s="22">
        <v>105369699</v>
      </c>
      <c r="P64" s="22"/>
      <c r="Q64" s="22">
        <v>25684452</v>
      </c>
      <c r="R64" s="22">
        <v>3714710</v>
      </c>
      <c r="S64" s="22">
        <v>0</v>
      </c>
      <c r="T64" s="22">
        <v>315724180</v>
      </c>
      <c r="U64" s="22">
        <v>0</v>
      </c>
      <c r="V64" s="22">
        <v>68300290</v>
      </c>
      <c r="W64" s="22">
        <v>0</v>
      </c>
    </row>
    <row r="65" spans="1:23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/>
      <c r="F65" s="22">
        <v>774682470</v>
      </c>
      <c r="G65" s="22">
        <v>58803900</v>
      </c>
      <c r="H65" s="22">
        <v>802052740</v>
      </c>
      <c r="I65" s="22">
        <v>12889120</v>
      </c>
      <c r="J65" s="22">
        <v>194598290</v>
      </c>
      <c r="K65" s="22">
        <v>0</v>
      </c>
      <c r="L65" s="22"/>
      <c r="M65" s="22"/>
      <c r="N65" s="22">
        <v>831722990</v>
      </c>
      <c r="O65" s="22">
        <v>338616720</v>
      </c>
      <c r="P65" s="22"/>
      <c r="Q65" s="22">
        <v>0</v>
      </c>
      <c r="R65" s="22">
        <v>0</v>
      </c>
      <c r="S65" s="22">
        <v>0</v>
      </c>
      <c r="T65" s="22">
        <v>1840202720</v>
      </c>
      <c r="U65" s="22">
        <v>0</v>
      </c>
      <c r="V65" s="22">
        <v>976697810</v>
      </c>
      <c r="W65" s="22">
        <v>0</v>
      </c>
    </row>
    <row r="66" spans="1:23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/>
      <c r="F66" s="22">
        <v>1925871150</v>
      </c>
      <c r="G66" s="22">
        <v>85260590</v>
      </c>
      <c r="H66" s="22">
        <v>968344060</v>
      </c>
      <c r="I66" s="22">
        <v>60321250</v>
      </c>
      <c r="J66" s="22">
        <v>465219580</v>
      </c>
      <c r="K66" s="22">
        <v>0</v>
      </c>
      <c r="L66" s="22"/>
      <c r="M66" s="22"/>
      <c r="N66" s="22">
        <v>2011113740</v>
      </c>
      <c r="O66" s="22">
        <v>1018226210</v>
      </c>
      <c r="P66" s="22"/>
      <c r="Q66" s="22">
        <v>0</v>
      </c>
      <c r="R66" s="22">
        <v>0</v>
      </c>
      <c r="S66" s="22">
        <v>0</v>
      </c>
      <c r="T66" s="22">
        <v>0</v>
      </c>
      <c r="U66" s="22">
        <v>3282236702</v>
      </c>
      <c r="V66" s="22">
        <v>1421259490</v>
      </c>
      <c r="W66" s="22">
        <v>0</v>
      </c>
    </row>
    <row r="67" spans="1:23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/>
      <c r="F67" s="22">
        <v>216408910</v>
      </c>
      <c r="G67" s="22">
        <v>87412240</v>
      </c>
      <c r="H67" s="22">
        <v>1228111850</v>
      </c>
      <c r="I67" s="22">
        <v>0</v>
      </c>
      <c r="J67" s="22">
        <v>1417816290</v>
      </c>
      <c r="K67" s="22">
        <v>0</v>
      </c>
      <c r="L67" s="22"/>
      <c r="M67" s="22"/>
      <c r="N67" s="22">
        <v>280707332</v>
      </c>
      <c r="O67" s="22">
        <v>1129266585</v>
      </c>
      <c r="P67" s="22"/>
      <c r="Q67" s="22">
        <v>23113818</v>
      </c>
      <c r="R67" s="22">
        <v>1605035</v>
      </c>
      <c r="S67" s="22">
        <v>0</v>
      </c>
      <c r="T67" s="22">
        <v>2949627780</v>
      </c>
      <c r="U67" s="22">
        <v>0</v>
      </c>
      <c r="V67" s="22">
        <v>2595572080</v>
      </c>
      <c r="W67" s="22">
        <v>2949749290</v>
      </c>
    </row>
    <row r="68" spans="1:23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/>
      <c r="F68" s="22">
        <v>22074820</v>
      </c>
      <c r="G68" s="22">
        <v>9090500</v>
      </c>
      <c r="H68" s="22">
        <v>152067170</v>
      </c>
      <c r="I68" s="22">
        <v>0</v>
      </c>
      <c r="J68" s="22">
        <v>72840150</v>
      </c>
      <c r="K68" s="22">
        <v>0</v>
      </c>
      <c r="L68" s="22"/>
      <c r="M68" s="22"/>
      <c r="N68" s="22">
        <v>29122290</v>
      </c>
      <c r="O68" s="22">
        <v>151475570</v>
      </c>
      <c r="P68" s="22"/>
      <c r="Q68" s="22">
        <v>0</v>
      </c>
      <c r="R68" s="22">
        <v>0</v>
      </c>
      <c r="S68" s="22">
        <v>0</v>
      </c>
      <c r="T68" s="22">
        <v>253438010</v>
      </c>
      <c r="U68" s="22">
        <v>0</v>
      </c>
      <c r="V68" s="22">
        <v>213425510</v>
      </c>
      <c r="W68" s="22">
        <v>0</v>
      </c>
    </row>
    <row r="69" spans="1:23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/>
      <c r="F69" s="22">
        <v>4210904800</v>
      </c>
      <c r="G69" s="22">
        <v>163196510</v>
      </c>
      <c r="H69" s="22">
        <v>2387058950</v>
      </c>
      <c r="I69" s="22">
        <v>0</v>
      </c>
      <c r="J69" s="22">
        <v>253763940</v>
      </c>
      <c r="K69" s="22">
        <v>0</v>
      </c>
      <c r="L69" s="22"/>
      <c r="M69" s="22"/>
      <c r="N69" s="22">
        <v>4126772537</v>
      </c>
      <c r="O69" s="22">
        <v>2324515011</v>
      </c>
      <c r="P69" s="22"/>
      <c r="Q69" s="22">
        <v>254421201</v>
      </c>
      <c r="R69" s="22">
        <v>111903408</v>
      </c>
      <c r="S69" s="22">
        <v>0</v>
      </c>
      <c r="T69" s="22">
        <v>7070397112</v>
      </c>
      <c r="U69" s="22">
        <v>0</v>
      </c>
      <c r="V69" s="22">
        <v>1197594771</v>
      </c>
      <c r="W69" s="22">
        <v>0</v>
      </c>
    </row>
    <row r="70" spans="1:23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/>
      <c r="F70" s="22">
        <v>17055503250</v>
      </c>
      <c r="G70" s="22">
        <v>150919490</v>
      </c>
      <c r="H70" s="22">
        <v>7445609410</v>
      </c>
      <c r="I70" s="22">
        <v>0</v>
      </c>
      <c r="J70" s="22">
        <v>707564120</v>
      </c>
      <c r="K70" s="22">
        <v>0</v>
      </c>
      <c r="L70" s="22"/>
      <c r="M70" s="22"/>
      <c r="N70" s="22">
        <v>15837209453</v>
      </c>
      <c r="O70" s="22">
        <v>6719786814</v>
      </c>
      <c r="P70" s="22"/>
      <c r="Q70" s="22">
        <v>1368238197</v>
      </c>
      <c r="R70" s="22">
        <v>591265246</v>
      </c>
      <c r="S70" s="22">
        <v>0</v>
      </c>
      <c r="T70" s="22">
        <v>25359596270</v>
      </c>
      <c r="U70" s="22">
        <v>0</v>
      </c>
      <c r="V70" s="22">
        <v>2014030300</v>
      </c>
      <c r="W70" s="22">
        <v>0</v>
      </c>
    </row>
    <row r="71" spans="1:23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/>
      <c r="F71" s="22">
        <v>187578550</v>
      </c>
      <c r="G71" s="22">
        <v>51255740</v>
      </c>
      <c r="H71" s="22">
        <v>1903372720</v>
      </c>
      <c r="I71" s="22">
        <v>7676500</v>
      </c>
      <c r="J71" s="22">
        <v>1273405430</v>
      </c>
      <c r="K71" s="22">
        <v>0</v>
      </c>
      <c r="L71" s="22"/>
      <c r="M71" s="22"/>
      <c r="N71" s="22">
        <v>237404358</v>
      </c>
      <c r="O71" s="22">
        <v>1888276850</v>
      </c>
      <c r="P71" s="22"/>
      <c r="Q71" s="22">
        <v>0</v>
      </c>
      <c r="R71" s="22">
        <v>0</v>
      </c>
      <c r="S71" s="22">
        <v>0</v>
      </c>
      <c r="T71" s="22">
        <v>3421750750</v>
      </c>
      <c r="U71" s="22">
        <v>0</v>
      </c>
      <c r="V71" s="22">
        <v>3166441070</v>
      </c>
      <c r="W71" s="22">
        <v>0</v>
      </c>
    </row>
    <row r="72" spans="1:23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/>
      <c r="F72" s="22">
        <v>378306870</v>
      </c>
      <c r="G72" s="22">
        <v>57609480</v>
      </c>
      <c r="H72" s="22">
        <v>290793310</v>
      </c>
      <c r="I72" s="22">
        <v>5844080</v>
      </c>
      <c r="J72" s="22">
        <v>59306000</v>
      </c>
      <c r="K72" s="22">
        <v>0</v>
      </c>
      <c r="L72" s="22"/>
      <c r="M72" s="22"/>
      <c r="N72" s="22">
        <v>414311098</v>
      </c>
      <c r="O72" s="22">
        <v>291059295</v>
      </c>
      <c r="P72" s="22"/>
      <c r="Q72" s="22">
        <v>20774182</v>
      </c>
      <c r="R72" s="22">
        <v>2787535</v>
      </c>
      <c r="S72" s="22">
        <v>0</v>
      </c>
      <c r="T72" s="22">
        <v>788238110</v>
      </c>
      <c r="U72" s="22">
        <v>0</v>
      </c>
      <c r="V72" s="22">
        <v>312720110</v>
      </c>
      <c r="W72" s="22">
        <v>0</v>
      </c>
    </row>
    <row r="73" spans="1:23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/>
      <c r="F73" s="22">
        <v>191262120</v>
      </c>
      <c r="G73" s="22">
        <v>64455360</v>
      </c>
      <c r="H73" s="22">
        <v>292859690</v>
      </c>
      <c r="I73" s="22">
        <v>0</v>
      </c>
      <c r="J73" s="22">
        <v>7392010</v>
      </c>
      <c r="K73" s="22">
        <v>0</v>
      </c>
      <c r="L73" s="22"/>
      <c r="M73" s="22"/>
      <c r="N73" s="22">
        <v>252052785</v>
      </c>
      <c r="O73" s="22">
        <v>228493340</v>
      </c>
      <c r="P73" s="22"/>
      <c r="Q73" s="22">
        <v>3664695</v>
      </c>
      <c r="R73" s="22">
        <v>728730</v>
      </c>
      <c r="S73" s="22">
        <v>0</v>
      </c>
      <c r="T73" s="22">
        <v>555847780</v>
      </c>
      <c r="U73" s="22">
        <v>0</v>
      </c>
      <c r="V73" s="22">
        <v>232016770</v>
      </c>
      <c r="W73" s="22">
        <v>0</v>
      </c>
    </row>
    <row r="74" spans="1:23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/>
      <c r="F74" s="22">
        <v>67832030</v>
      </c>
      <c r="G74" s="22">
        <v>20169630</v>
      </c>
      <c r="H74" s="22">
        <v>191301730</v>
      </c>
      <c r="I74" s="22">
        <v>0</v>
      </c>
      <c r="J74" s="22">
        <v>15185480</v>
      </c>
      <c r="K74" s="22">
        <v>0</v>
      </c>
      <c r="L74" s="22"/>
      <c r="M74" s="22"/>
      <c r="N74" s="22">
        <v>72792390</v>
      </c>
      <c r="O74" s="22">
        <v>139449777</v>
      </c>
      <c r="P74" s="22"/>
      <c r="Q74" s="22">
        <v>13998604</v>
      </c>
      <c r="R74" s="22">
        <v>379356</v>
      </c>
      <c r="S74" s="22">
        <v>0</v>
      </c>
      <c r="T74" s="22">
        <v>301866490</v>
      </c>
      <c r="U74" s="22">
        <v>0</v>
      </c>
      <c r="V74" s="22">
        <v>110375840</v>
      </c>
      <c r="W74" s="22">
        <v>0</v>
      </c>
    </row>
    <row r="75" spans="1:23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/>
      <c r="F75" s="22">
        <v>1030271100</v>
      </c>
      <c r="G75" s="22">
        <v>74865470</v>
      </c>
      <c r="H75" s="22">
        <v>806002490</v>
      </c>
      <c r="I75" s="22">
        <v>13376960</v>
      </c>
      <c r="J75" s="22">
        <v>2735910</v>
      </c>
      <c r="K75" s="22">
        <v>0</v>
      </c>
      <c r="L75" s="22"/>
      <c r="M75" s="22"/>
      <c r="N75" s="22">
        <v>1102962360</v>
      </c>
      <c r="O75" s="22">
        <v>454461030</v>
      </c>
      <c r="P75" s="22"/>
      <c r="Q75" s="22">
        <v>0</v>
      </c>
      <c r="R75" s="22">
        <v>0</v>
      </c>
      <c r="S75" s="22">
        <v>0</v>
      </c>
      <c r="T75" s="22">
        <v>1924587780</v>
      </c>
      <c r="U75" s="22">
        <v>0</v>
      </c>
      <c r="V75" s="22">
        <v>777235450</v>
      </c>
      <c r="W75" s="22">
        <v>0</v>
      </c>
    </row>
    <row r="76" spans="1:23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/>
      <c r="F76" s="22">
        <v>155082310</v>
      </c>
      <c r="G76" s="22">
        <v>101679060</v>
      </c>
      <c r="H76" s="22">
        <v>492595450</v>
      </c>
      <c r="I76" s="22">
        <v>0</v>
      </c>
      <c r="J76" s="22">
        <v>108363770</v>
      </c>
      <c r="K76" s="22">
        <v>0</v>
      </c>
      <c r="L76" s="22"/>
      <c r="M76" s="22"/>
      <c r="N76" s="22">
        <v>249513028</v>
      </c>
      <c r="O76" s="22">
        <v>492595450</v>
      </c>
      <c r="P76" s="22"/>
      <c r="Q76" s="22">
        <v>7248342</v>
      </c>
      <c r="R76" s="22">
        <v>0</v>
      </c>
      <c r="S76" s="22">
        <v>0</v>
      </c>
      <c r="T76" s="22">
        <v>857720590</v>
      </c>
      <c r="U76" s="22">
        <v>0</v>
      </c>
      <c r="V76" s="22">
        <v>583075370</v>
      </c>
      <c r="W76" s="22">
        <v>0</v>
      </c>
    </row>
    <row r="77" spans="1:23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/>
      <c r="F77" s="22">
        <v>773483460</v>
      </c>
      <c r="G77" s="22">
        <v>125197020</v>
      </c>
      <c r="H77" s="22">
        <v>526453380</v>
      </c>
      <c r="I77" s="22">
        <v>0</v>
      </c>
      <c r="J77" s="22">
        <v>143100670</v>
      </c>
      <c r="K77" s="22">
        <v>0</v>
      </c>
      <c r="L77" s="22"/>
      <c r="M77" s="22"/>
      <c r="N77" s="22">
        <v>879444608</v>
      </c>
      <c r="O77" s="22">
        <v>525972430</v>
      </c>
      <c r="P77" s="22"/>
      <c r="Q77" s="22">
        <v>19235872</v>
      </c>
      <c r="R77" s="22">
        <v>480950</v>
      </c>
      <c r="S77" s="22">
        <v>0</v>
      </c>
      <c r="T77" s="22">
        <v>1568234530</v>
      </c>
      <c r="U77" s="22">
        <v>0</v>
      </c>
      <c r="V77" s="22">
        <v>584928800</v>
      </c>
      <c r="W77" s="22">
        <v>0</v>
      </c>
    </row>
    <row r="78" spans="1:23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/>
      <c r="F78" s="22">
        <v>4304478710</v>
      </c>
      <c r="G78" s="22">
        <v>77429290</v>
      </c>
      <c r="H78" s="22">
        <v>2484007280</v>
      </c>
      <c r="I78" s="22">
        <v>0</v>
      </c>
      <c r="J78" s="22">
        <v>5052012080</v>
      </c>
      <c r="K78" s="22">
        <v>65318750</v>
      </c>
      <c r="L78" s="22"/>
      <c r="M78" s="22"/>
      <c r="N78" s="22">
        <v>4037382337</v>
      </c>
      <c r="O78" s="22">
        <v>2444113271</v>
      </c>
      <c r="P78" s="22"/>
      <c r="Q78" s="22">
        <v>409563173</v>
      </c>
      <c r="R78" s="22">
        <v>39894009</v>
      </c>
      <c r="S78" s="22">
        <v>0</v>
      </c>
      <c r="T78" s="22">
        <v>0</v>
      </c>
      <c r="U78" s="22">
        <v>11982964870</v>
      </c>
      <c r="V78" s="22">
        <v>5639647640</v>
      </c>
      <c r="W78" s="22">
        <v>0</v>
      </c>
    </row>
    <row r="79" spans="1:23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/>
      <c r="F79" s="22">
        <v>878882220</v>
      </c>
      <c r="G79" s="22">
        <v>179952920</v>
      </c>
      <c r="H79" s="22">
        <v>1059139540</v>
      </c>
      <c r="I79" s="22">
        <v>1701310</v>
      </c>
      <c r="J79" s="22">
        <v>267670180</v>
      </c>
      <c r="K79" s="22">
        <v>3958390</v>
      </c>
      <c r="L79" s="22"/>
      <c r="M79" s="22"/>
      <c r="N79" s="22">
        <v>998989006</v>
      </c>
      <c r="O79" s="22">
        <v>813398104</v>
      </c>
      <c r="P79" s="22"/>
      <c r="Q79" s="22">
        <v>55974654</v>
      </c>
      <c r="R79" s="22">
        <v>1578456</v>
      </c>
      <c r="S79" s="22">
        <v>0</v>
      </c>
      <c r="T79" s="22">
        <v>2387479060</v>
      </c>
      <c r="U79" s="22">
        <v>0</v>
      </c>
      <c r="V79" s="22">
        <v>1052366720</v>
      </c>
      <c r="W79" s="22">
        <v>0</v>
      </c>
    </row>
    <row r="80" spans="1:23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/>
      <c r="F80" s="22">
        <v>403442510</v>
      </c>
      <c r="G80" s="22">
        <v>47576720</v>
      </c>
      <c r="H80" s="22">
        <v>347789340</v>
      </c>
      <c r="I80" s="22">
        <v>7957560</v>
      </c>
      <c r="J80" s="22">
        <v>44328100</v>
      </c>
      <c r="K80" s="22">
        <v>0</v>
      </c>
      <c r="L80" s="22"/>
      <c r="M80" s="22"/>
      <c r="N80" s="22">
        <v>436882705</v>
      </c>
      <c r="O80" s="22">
        <v>355342890</v>
      </c>
      <c r="P80" s="22"/>
      <c r="Q80" s="22">
        <v>13374105</v>
      </c>
      <c r="R80" s="22">
        <v>47960</v>
      </c>
      <c r="S80" s="22">
        <v>0</v>
      </c>
      <c r="T80" s="22">
        <v>849975760</v>
      </c>
      <c r="U80" s="22">
        <v>0</v>
      </c>
      <c r="V80" s="22">
        <v>362722520</v>
      </c>
      <c r="W80" s="22">
        <v>0</v>
      </c>
    </row>
    <row r="81" spans="1:23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/>
      <c r="F81" s="22">
        <v>356617220</v>
      </c>
      <c r="G81" s="22">
        <v>89701340</v>
      </c>
      <c r="H81" s="22">
        <v>160891790</v>
      </c>
      <c r="I81" s="22">
        <v>0</v>
      </c>
      <c r="J81" s="22">
        <v>1795530</v>
      </c>
      <c r="K81" s="22">
        <v>18602030</v>
      </c>
      <c r="L81" s="22"/>
      <c r="M81" s="22"/>
      <c r="N81" s="22">
        <v>461170100</v>
      </c>
      <c r="O81" s="22">
        <v>140449030</v>
      </c>
      <c r="P81" s="22"/>
      <c r="Q81" s="22">
        <v>0</v>
      </c>
      <c r="R81" s="22">
        <v>0</v>
      </c>
      <c r="S81" s="22">
        <v>0</v>
      </c>
      <c r="T81" s="22">
        <v>625153890</v>
      </c>
      <c r="U81" s="22">
        <v>0</v>
      </c>
      <c r="V81" s="22">
        <v>148273400</v>
      </c>
      <c r="W81" s="22">
        <v>0</v>
      </c>
    </row>
    <row r="82" spans="1:23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/>
      <c r="F82" s="22">
        <v>823497080</v>
      </c>
      <c r="G82" s="22">
        <v>183664940</v>
      </c>
      <c r="H82" s="22">
        <v>995187800</v>
      </c>
      <c r="I82" s="22">
        <v>0</v>
      </c>
      <c r="J82" s="22">
        <v>257012820</v>
      </c>
      <c r="K82" s="22">
        <v>257227270</v>
      </c>
      <c r="L82" s="22"/>
      <c r="M82" s="22"/>
      <c r="N82" s="22">
        <v>1239295254</v>
      </c>
      <c r="O82" s="22">
        <v>994255598</v>
      </c>
      <c r="P82" s="22"/>
      <c r="Q82" s="22">
        <v>25094036</v>
      </c>
      <c r="R82" s="22">
        <v>716703</v>
      </c>
      <c r="S82" s="22">
        <v>0</v>
      </c>
      <c r="T82" s="22">
        <v>2516589910</v>
      </c>
      <c r="U82" s="22">
        <v>0</v>
      </c>
      <c r="V82" s="22">
        <v>965355030</v>
      </c>
      <c r="W82" s="22">
        <v>0</v>
      </c>
    </row>
    <row r="83" spans="1:23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/>
      <c r="F83" s="22">
        <v>672341060</v>
      </c>
      <c r="G83" s="22">
        <v>205080940</v>
      </c>
      <c r="H83" s="22">
        <v>1225347120</v>
      </c>
      <c r="I83" s="22">
        <v>0</v>
      </c>
      <c r="J83" s="22">
        <v>77381400</v>
      </c>
      <c r="K83" s="22">
        <v>0</v>
      </c>
      <c r="L83" s="22"/>
      <c r="M83" s="22"/>
      <c r="N83" s="22">
        <v>853961495</v>
      </c>
      <c r="O83" s="22">
        <v>436191430</v>
      </c>
      <c r="P83" s="22"/>
      <c r="Q83" s="22">
        <v>22716755</v>
      </c>
      <c r="R83" s="22">
        <v>2325320</v>
      </c>
      <c r="S83" s="22">
        <v>0</v>
      </c>
      <c r="T83" s="22">
        <v>2180150520</v>
      </c>
      <c r="U83" s="22">
        <v>0</v>
      </c>
      <c r="V83" s="22">
        <v>1208764750</v>
      </c>
      <c r="W83" s="22">
        <v>0</v>
      </c>
    </row>
    <row r="84" spans="1:23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/>
      <c r="F84" s="22">
        <v>646869120</v>
      </c>
      <c r="G84" s="22">
        <v>92203010</v>
      </c>
      <c r="H84" s="22">
        <v>1251034720</v>
      </c>
      <c r="I84" s="22">
        <v>0</v>
      </c>
      <c r="J84" s="22">
        <v>222732810</v>
      </c>
      <c r="K84" s="22">
        <v>0</v>
      </c>
      <c r="L84" s="22"/>
      <c r="M84" s="22"/>
      <c r="N84" s="22">
        <v>656696594</v>
      </c>
      <c r="O84" s="22">
        <v>1234269452</v>
      </c>
      <c r="P84" s="22"/>
      <c r="Q84" s="22">
        <v>82375536</v>
      </c>
      <c r="R84" s="22">
        <v>1740998</v>
      </c>
      <c r="S84" s="22">
        <v>0</v>
      </c>
      <c r="T84" s="22">
        <v>0</v>
      </c>
      <c r="U84" s="22">
        <v>2212839660</v>
      </c>
      <c r="V84" s="22">
        <v>1219687710</v>
      </c>
      <c r="W84" s="22">
        <v>0</v>
      </c>
    </row>
    <row r="85" spans="1:23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/>
      <c r="F85" s="22">
        <v>413539750</v>
      </c>
      <c r="G85" s="22">
        <v>154835010</v>
      </c>
      <c r="H85" s="22">
        <v>309345340</v>
      </c>
      <c r="I85" s="22">
        <v>0</v>
      </c>
      <c r="J85" s="22">
        <v>27882910</v>
      </c>
      <c r="K85" s="22">
        <v>0</v>
      </c>
      <c r="L85" s="22"/>
      <c r="M85" s="22"/>
      <c r="N85" s="22">
        <v>552615670</v>
      </c>
      <c r="O85" s="22">
        <v>208103510</v>
      </c>
      <c r="P85" s="22"/>
      <c r="Q85" s="22">
        <v>14434780</v>
      </c>
      <c r="R85" s="22">
        <v>230690</v>
      </c>
      <c r="S85" s="22">
        <v>0</v>
      </c>
      <c r="T85" s="22">
        <v>904278700</v>
      </c>
      <c r="U85" s="22">
        <v>0</v>
      </c>
      <c r="V85" s="22">
        <v>259985000</v>
      </c>
      <c r="W85" s="22">
        <v>0</v>
      </c>
    </row>
    <row r="86" spans="1:23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/>
      <c r="F86" s="22">
        <v>508364080</v>
      </c>
      <c r="G86" s="22">
        <v>100322230</v>
      </c>
      <c r="H86" s="22">
        <v>184046410</v>
      </c>
      <c r="I86" s="22">
        <v>0</v>
      </c>
      <c r="J86" s="22">
        <v>2114630</v>
      </c>
      <c r="K86" s="22">
        <v>317481030</v>
      </c>
      <c r="L86" s="22"/>
      <c r="M86" s="22"/>
      <c r="N86" s="22">
        <v>861912127.40999997</v>
      </c>
      <c r="O86" s="22">
        <v>163751828.34999999</v>
      </c>
      <c r="P86" s="22"/>
      <c r="Q86" s="22">
        <v>63265922.590000004</v>
      </c>
      <c r="R86" s="22">
        <v>1606291.65</v>
      </c>
      <c r="S86" s="22">
        <v>0</v>
      </c>
      <c r="T86" s="22">
        <v>1111862550</v>
      </c>
      <c r="U86" s="22">
        <v>0</v>
      </c>
      <c r="V86" s="22">
        <v>141135890</v>
      </c>
      <c r="W86" s="22">
        <v>0</v>
      </c>
    </row>
    <row r="87" spans="1:23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/>
      <c r="F87" s="22">
        <v>2221823150</v>
      </c>
      <c r="G87" s="22">
        <v>94051060</v>
      </c>
      <c r="H87" s="22">
        <v>696238070</v>
      </c>
      <c r="I87" s="22">
        <v>0</v>
      </c>
      <c r="J87" s="22">
        <v>175402670</v>
      </c>
      <c r="K87" s="22">
        <v>0</v>
      </c>
      <c r="L87" s="22"/>
      <c r="M87" s="22"/>
      <c r="N87" s="22">
        <v>2296226310</v>
      </c>
      <c r="O87" s="22">
        <v>694224130</v>
      </c>
      <c r="P87" s="22"/>
      <c r="Q87" s="22">
        <v>17002630</v>
      </c>
      <c r="R87" s="22">
        <v>1782960</v>
      </c>
      <c r="S87" s="22">
        <v>0</v>
      </c>
      <c r="T87" s="22">
        <v>0</v>
      </c>
      <c r="U87" s="22">
        <v>3184638640</v>
      </c>
      <c r="V87" s="22">
        <v>748316760</v>
      </c>
      <c r="W87" s="22">
        <v>0</v>
      </c>
    </row>
    <row r="88" spans="1:23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/>
      <c r="F88" s="22">
        <v>1540610550</v>
      </c>
      <c r="G88" s="22">
        <v>199898900</v>
      </c>
      <c r="H88" s="22">
        <v>2141511960</v>
      </c>
      <c r="I88" s="22">
        <v>0</v>
      </c>
      <c r="J88" s="22">
        <v>855433350</v>
      </c>
      <c r="K88" s="22">
        <v>0</v>
      </c>
      <c r="L88" s="22"/>
      <c r="M88" s="22"/>
      <c r="N88" s="22">
        <v>1674969991</v>
      </c>
      <c r="O88" s="22">
        <v>1823605095</v>
      </c>
      <c r="P88" s="22"/>
      <c r="Q88" s="22">
        <v>65445036</v>
      </c>
      <c r="R88" s="22">
        <v>11480085</v>
      </c>
      <c r="S88" s="22">
        <v>0</v>
      </c>
      <c r="T88" s="22">
        <v>4737185740</v>
      </c>
      <c r="U88" s="22">
        <v>0</v>
      </c>
      <c r="V88" s="22">
        <v>2248074740</v>
      </c>
      <c r="W88" s="22">
        <v>0</v>
      </c>
    </row>
    <row r="89" spans="1:23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/>
      <c r="F89" s="22">
        <v>933484200</v>
      </c>
      <c r="G89" s="22">
        <v>143541430</v>
      </c>
      <c r="H89" s="22">
        <v>1100705280</v>
      </c>
      <c r="I89" s="22">
        <v>0</v>
      </c>
      <c r="J89" s="22">
        <v>0</v>
      </c>
      <c r="K89" s="22">
        <v>0</v>
      </c>
      <c r="L89" s="22"/>
      <c r="M89" s="22"/>
      <c r="N89" s="22">
        <v>1076140780</v>
      </c>
      <c r="O89" s="22">
        <v>463543070</v>
      </c>
      <c r="P89" s="22"/>
      <c r="Q89" s="22">
        <v>0</v>
      </c>
      <c r="R89" s="22">
        <v>0</v>
      </c>
      <c r="S89" s="22">
        <v>0</v>
      </c>
      <c r="T89" s="22">
        <v>2177730910</v>
      </c>
      <c r="U89" s="22">
        <v>0</v>
      </c>
      <c r="V89" s="22">
        <v>1018960050</v>
      </c>
      <c r="W89" s="22">
        <v>0</v>
      </c>
    </row>
    <row r="90" spans="1:23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/>
      <c r="F90" s="22">
        <v>814134790</v>
      </c>
      <c r="G90" s="22">
        <v>15311630</v>
      </c>
      <c r="H90" s="22">
        <v>927466910</v>
      </c>
      <c r="I90" s="22">
        <v>0</v>
      </c>
      <c r="J90" s="22">
        <v>822334270</v>
      </c>
      <c r="K90" s="22">
        <v>0</v>
      </c>
      <c r="L90" s="22"/>
      <c r="M90" s="22"/>
      <c r="N90" s="22">
        <v>775331037</v>
      </c>
      <c r="O90" s="22">
        <v>921668111</v>
      </c>
      <c r="P90" s="22"/>
      <c r="Q90" s="22">
        <v>53487213</v>
      </c>
      <c r="R90" s="22">
        <v>4628719</v>
      </c>
      <c r="S90" s="22">
        <v>0</v>
      </c>
      <c r="T90" s="22">
        <v>2577449350</v>
      </c>
      <c r="U90" s="22">
        <v>0</v>
      </c>
      <c r="V90" s="22">
        <v>1670486980</v>
      </c>
      <c r="W90" s="22">
        <v>0</v>
      </c>
    </row>
    <row r="91" spans="1:23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/>
      <c r="F91" s="22">
        <v>1768312220</v>
      </c>
      <c r="G91" s="22">
        <v>0</v>
      </c>
      <c r="H91" s="22">
        <v>6334115610</v>
      </c>
      <c r="I91" s="22">
        <v>0</v>
      </c>
      <c r="J91" s="22">
        <v>3125766210</v>
      </c>
      <c r="K91" s="22">
        <v>0</v>
      </c>
      <c r="L91" s="22"/>
      <c r="M91" s="22"/>
      <c r="N91" s="22">
        <v>1746947390</v>
      </c>
      <c r="O91" s="22">
        <v>5946795180</v>
      </c>
      <c r="P91" s="22"/>
      <c r="Q91" s="22">
        <v>0</v>
      </c>
      <c r="R91" s="22">
        <v>0</v>
      </c>
      <c r="S91" s="22">
        <v>0</v>
      </c>
      <c r="T91" s="22">
        <v>11222240760</v>
      </c>
      <c r="U91" s="22">
        <v>0</v>
      </c>
      <c r="V91" s="22">
        <v>9185796680</v>
      </c>
      <c r="W91" s="22">
        <v>0</v>
      </c>
    </row>
    <row r="92" spans="1:23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/>
      <c r="F92" s="22">
        <v>266572081</v>
      </c>
      <c r="G92" s="22">
        <v>0</v>
      </c>
      <c r="H92" s="22">
        <v>112537520</v>
      </c>
      <c r="I92" s="22">
        <v>0</v>
      </c>
      <c r="J92" s="22">
        <v>442510</v>
      </c>
      <c r="K92" s="22">
        <v>274550</v>
      </c>
      <c r="L92" s="22"/>
      <c r="M92" s="22"/>
      <c r="N92" s="22">
        <v>266775731</v>
      </c>
      <c r="O92" s="22">
        <v>109601570</v>
      </c>
      <c r="P92" s="22"/>
      <c r="Q92" s="22">
        <v>0</v>
      </c>
      <c r="R92" s="22">
        <v>0</v>
      </c>
      <c r="S92" s="22">
        <v>0</v>
      </c>
      <c r="T92" s="22">
        <v>0</v>
      </c>
      <c r="U92" s="22">
        <v>376819811</v>
      </c>
      <c r="V92" s="22">
        <v>6700720</v>
      </c>
      <c r="W92" s="22">
        <v>0</v>
      </c>
    </row>
    <row r="93" spans="1:23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/>
      <c r="F93" s="22">
        <v>2259503710</v>
      </c>
      <c r="G93" s="22">
        <v>0</v>
      </c>
      <c r="H93" s="22">
        <v>1760577350</v>
      </c>
      <c r="I93" s="22">
        <v>0</v>
      </c>
      <c r="J93" s="22">
        <v>0</v>
      </c>
      <c r="K93" s="22">
        <v>0</v>
      </c>
      <c r="L93" s="22"/>
      <c r="M93" s="22"/>
      <c r="N93" s="22">
        <v>2249525370</v>
      </c>
      <c r="O93" s="22">
        <v>1760577350</v>
      </c>
      <c r="P93" s="22"/>
      <c r="Q93" s="22">
        <v>2249525370</v>
      </c>
      <c r="R93" s="22">
        <v>1760577350</v>
      </c>
      <c r="S93" s="22">
        <v>0</v>
      </c>
      <c r="T93" s="22">
        <v>0</v>
      </c>
      <c r="U93" s="22">
        <v>0</v>
      </c>
      <c r="V93" s="22">
        <v>9219950</v>
      </c>
      <c r="W93" s="22">
        <v>0</v>
      </c>
    </row>
    <row r="94" spans="1:23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/>
      <c r="F94" s="22">
        <v>388293270</v>
      </c>
      <c r="G94" s="22">
        <v>124100</v>
      </c>
      <c r="H94" s="22">
        <v>131540650</v>
      </c>
      <c r="I94" s="22">
        <v>0</v>
      </c>
      <c r="J94" s="22">
        <v>4642740</v>
      </c>
      <c r="K94" s="22">
        <v>0</v>
      </c>
      <c r="L94" s="22"/>
      <c r="M94" s="22"/>
      <c r="N94" s="22">
        <v>388149670</v>
      </c>
      <c r="O94" s="22">
        <v>126285790</v>
      </c>
      <c r="P94" s="22"/>
      <c r="Q94" s="22">
        <v>0</v>
      </c>
      <c r="R94" s="22">
        <v>0</v>
      </c>
      <c r="S94" s="22">
        <v>0</v>
      </c>
      <c r="T94" s="22">
        <v>0</v>
      </c>
      <c r="U94" s="22">
        <v>519078200</v>
      </c>
      <c r="V94" s="22">
        <v>7418810</v>
      </c>
      <c r="W94" s="22">
        <v>0</v>
      </c>
    </row>
    <row r="95" spans="1:23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/>
      <c r="F95" s="22">
        <v>66835260</v>
      </c>
      <c r="G95" s="22">
        <v>0</v>
      </c>
      <c r="H95" s="22">
        <v>20899330</v>
      </c>
      <c r="I95" s="22">
        <v>0</v>
      </c>
      <c r="J95" s="22">
        <v>1823910</v>
      </c>
      <c r="K95" s="22">
        <v>0</v>
      </c>
      <c r="L95" s="22"/>
      <c r="M95" s="22"/>
      <c r="N95" s="22">
        <v>66835260</v>
      </c>
      <c r="O95" s="22">
        <v>19892750</v>
      </c>
      <c r="P95" s="22"/>
      <c r="Q95" s="22">
        <v>0</v>
      </c>
      <c r="R95" s="22">
        <v>0</v>
      </c>
      <c r="S95" s="22">
        <v>0</v>
      </c>
      <c r="T95" s="22">
        <v>88591350</v>
      </c>
      <c r="U95" s="22">
        <v>0</v>
      </c>
      <c r="V95" s="22">
        <v>2467200</v>
      </c>
      <c r="W95" s="22">
        <v>0</v>
      </c>
    </row>
    <row r="96" spans="1:23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/>
      <c r="F96" s="22">
        <v>95417350</v>
      </c>
      <c r="G96" s="22">
        <v>98090</v>
      </c>
      <c r="H96" s="22">
        <v>34240090</v>
      </c>
      <c r="I96" s="22">
        <v>0</v>
      </c>
      <c r="J96" s="22">
        <v>3340940</v>
      </c>
      <c r="K96" s="22">
        <v>0</v>
      </c>
      <c r="L96" s="22"/>
      <c r="M96" s="22"/>
      <c r="N96" s="22">
        <v>92087669</v>
      </c>
      <c r="O96" s="22">
        <v>32435769</v>
      </c>
      <c r="P96" s="22"/>
      <c r="Q96" s="22">
        <v>5772092</v>
      </c>
      <c r="R96" s="22">
        <v>0</v>
      </c>
      <c r="S96" s="22">
        <v>0</v>
      </c>
      <c r="T96" s="22">
        <v>130295530</v>
      </c>
      <c r="U96" s="22">
        <v>0</v>
      </c>
      <c r="V96" s="22">
        <v>2954030</v>
      </c>
      <c r="W96" s="22">
        <v>0</v>
      </c>
    </row>
    <row r="97" spans="1:23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/>
      <c r="F97" s="22">
        <v>233473430</v>
      </c>
      <c r="G97" s="22">
        <v>56930</v>
      </c>
      <c r="H97" s="22">
        <v>66731290</v>
      </c>
      <c r="I97" s="22">
        <v>0</v>
      </c>
      <c r="J97" s="22">
        <v>598870</v>
      </c>
      <c r="K97" s="22">
        <v>0</v>
      </c>
      <c r="L97" s="22"/>
      <c r="M97" s="22"/>
      <c r="N97" s="22">
        <v>233530362</v>
      </c>
      <c r="O97" s="22">
        <v>66598460</v>
      </c>
      <c r="P97" s="22"/>
      <c r="Q97" s="22">
        <v>0</v>
      </c>
      <c r="R97" s="22">
        <v>0</v>
      </c>
      <c r="S97" s="22">
        <v>0</v>
      </c>
      <c r="T97" s="22">
        <v>300805280</v>
      </c>
      <c r="U97" s="22">
        <v>0</v>
      </c>
      <c r="V97" s="22">
        <v>4672150</v>
      </c>
      <c r="W97" s="22">
        <v>0</v>
      </c>
    </row>
    <row r="98" spans="1:23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/>
      <c r="F98" s="22">
        <v>101172810</v>
      </c>
      <c r="G98" s="22">
        <v>0</v>
      </c>
      <c r="H98" s="22">
        <v>14840780</v>
      </c>
      <c r="I98" s="22">
        <v>0</v>
      </c>
      <c r="J98" s="22">
        <v>376000</v>
      </c>
      <c r="K98" s="22">
        <v>0</v>
      </c>
      <c r="L98" s="22"/>
      <c r="M98" s="22"/>
      <c r="N98" s="22">
        <v>100512810</v>
      </c>
      <c r="O98" s="22">
        <v>14840780</v>
      </c>
      <c r="P98" s="22"/>
      <c r="Q98" s="22">
        <v>0</v>
      </c>
      <c r="R98" s="22">
        <v>0</v>
      </c>
      <c r="S98" s="22">
        <v>0</v>
      </c>
      <c r="T98" s="22">
        <v>115729590</v>
      </c>
      <c r="U98" s="22">
        <v>0</v>
      </c>
      <c r="V98" s="22">
        <v>1681590</v>
      </c>
      <c r="W98" s="22">
        <v>0</v>
      </c>
    </row>
    <row r="99" spans="1:23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/>
      <c r="F99" s="22">
        <v>1357308600</v>
      </c>
      <c r="G99" s="22">
        <v>0</v>
      </c>
      <c r="H99" s="22">
        <v>178813390</v>
      </c>
      <c r="I99" s="22">
        <v>0</v>
      </c>
      <c r="J99" s="22">
        <v>0</v>
      </c>
      <c r="K99" s="22">
        <v>11719420</v>
      </c>
      <c r="L99" s="22"/>
      <c r="M99" s="22"/>
      <c r="N99" s="22">
        <v>1364991070</v>
      </c>
      <c r="O99" s="22">
        <v>175171940</v>
      </c>
      <c r="P99" s="22"/>
      <c r="Q99" s="22">
        <v>30643851</v>
      </c>
      <c r="R99" s="22">
        <v>2274673</v>
      </c>
      <c r="S99" s="22">
        <v>0</v>
      </c>
      <c r="T99" s="22">
        <v>1547841410</v>
      </c>
      <c r="U99" s="22">
        <v>0</v>
      </c>
      <c r="V99" s="22">
        <v>16737960</v>
      </c>
      <c r="W99" s="22">
        <v>0</v>
      </c>
    </row>
    <row r="100" spans="1:23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/>
      <c r="F100" s="22">
        <v>146527000</v>
      </c>
      <c r="G100" s="22">
        <v>63200</v>
      </c>
      <c r="H100" s="22">
        <v>7577060</v>
      </c>
      <c r="I100" s="22">
        <v>0</v>
      </c>
      <c r="J100" s="22">
        <v>47740</v>
      </c>
      <c r="K100" s="22">
        <v>1971250</v>
      </c>
      <c r="L100" s="22"/>
      <c r="M100" s="22"/>
      <c r="N100" s="22">
        <v>148060510</v>
      </c>
      <c r="O100" s="22">
        <v>8078000</v>
      </c>
      <c r="P100" s="22"/>
      <c r="Q100" s="22">
        <v>0</v>
      </c>
      <c r="R100" s="22">
        <v>0</v>
      </c>
      <c r="S100" s="22">
        <v>0</v>
      </c>
      <c r="T100" s="22">
        <v>156186250</v>
      </c>
      <c r="U100" s="22">
        <v>0</v>
      </c>
      <c r="V100" s="22">
        <v>2024040</v>
      </c>
      <c r="W100" s="22">
        <v>0</v>
      </c>
    </row>
    <row r="101" spans="1:23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/>
      <c r="F101" s="22">
        <v>545442350</v>
      </c>
      <c r="G101" s="22">
        <v>1438120</v>
      </c>
      <c r="H101" s="22">
        <v>341367930</v>
      </c>
      <c r="I101" s="22">
        <v>0</v>
      </c>
      <c r="J101" s="22">
        <v>0</v>
      </c>
      <c r="K101" s="22">
        <v>30195000</v>
      </c>
      <c r="L101" s="22"/>
      <c r="M101" s="22"/>
      <c r="N101" s="22">
        <v>505695844</v>
      </c>
      <c r="O101" s="22">
        <v>304537710</v>
      </c>
      <c r="P101" s="22"/>
      <c r="Q101" s="22">
        <v>71379626</v>
      </c>
      <c r="R101" s="22">
        <v>33567260</v>
      </c>
      <c r="S101" s="22">
        <v>0</v>
      </c>
      <c r="T101" s="22">
        <v>915418400</v>
      </c>
      <c r="U101" s="22">
        <v>14913690</v>
      </c>
      <c r="V101" s="22">
        <v>0</v>
      </c>
      <c r="W101" s="22">
        <v>0</v>
      </c>
    </row>
    <row r="102" spans="1:23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/>
      <c r="F102" s="22">
        <v>149433250</v>
      </c>
      <c r="G102" s="22">
        <v>63160</v>
      </c>
      <c r="H102" s="22">
        <v>52652200</v>
      </c>
      <c r="I102" s="22">
        <v>0</v>
      </c>
      <c r="J102" s="22">
        <v>2425100</v>
      </c>
      <c r="K102" s="22">
        <v>0</v>
      </c>
      <c r="L102" s="22"/>
      <c r="M102" s="22"/>
      <c r="N102" s="22">
        <v>149496410</v>
      </c>
      <c r="O102" s="22">
        <v>50954760</v>
      </c>
      <c r="P102" s="22"/>
      <c r="Q102" s="22">
        <v>0</v>
      </c>
      <c r="R102" s="22">
        <v>0</v>
      </c>
      <c r="S102" s="22">
        <v>0</v>
      </c>
      <c r="T102" s="22">
        <v>200407890</v>
      </c>
      <c r="U102" s="22">
        <v>0</v>
      </c>
      <c r="V102" s="22">
        <v>3641770</v>
      </c>
      <c r="W102" s="22">
        <v>0</v>
      </c>
    </row>
    <row r="103" spans="1:23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/>
      <c r="F103" s="22">
        <v>110601410</v>
      </c>
      <c r="G103" s="22">
        <v>7000</v>
      </c>
      <c r="H103" s="22">
        <v>18410500</v>
      </c>
      <c r="I103" s="22">
        <v>0</v>
      </c>
      <c r="J103" s="22">
        <v>0</v>
      </c>
      <c r="K103" s="22">
        <v>0</v>
      </c>
      <c r="L103" s="22"/>
      <c r="M103" s="22"/>
      <c r="N103" s="22">
        <v>107069460</v>
      </c>
      <c r="O103" s="22">
        <v>18410500</v>
      </c>
      <c r="P103" s="22"/>
      <c r="Q103" s="22">
        <v>3538950</v>
      </c>
      <c r="R103" s="22">
        <v>0</v>
      </c>
      <c r="S103" s="22">
        <v>0</v>
      </c>
      <c r="T103" s="22">
        <v>0</v>
      </c>
      <c r="U103" s="22">
        <v>0</v>
      </c>
      <c r="V103" s="22">
        <v>2874750</v>
      </c>
      <c r="W103" s="22">
        <v>0</v>
      </c>
    </row>
    <row r="104" spans="1:23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/>
      <c r="F104" s="22">
        <v>140647000</v>
      </c>
      <c r="G104" s="22">
        <v>276800</v>
      </c>
      <c r="H104" s="22">
        <v>19410610</v>
      </c>
      <c r="I104" s="22">
        <v>0</v>
      </c>
      <c r="J104" s="22">
        <v>444300</v>
      </c>
      <c r="K104" s="22">
        <v>1985580</v>
      </c>
      <c r="L104" s="22"/>
      <c r="M104" s="22"/>
      <c r="N104" s="22">
        <v>131429640</v>
      </c>
      <c r="O104" s="22">
        <v>19550200</v>
      </c>
      <c r="P104" s="22"/>
      <c r="Q104" s="22">
        <v>11340150</v>
      </c>
      <c r="R104" s="22">
        <v>0</v>
      </c>
      <c r="S104" s="22">
        <v>0</v>
      </c>
      <c r="T104" s="22">
        <v>162753710</v>
      </c>
      <c r="U104" s="22">
        <v>0</v>
      </c>
      <c r="V104" s="22">
        <v>5142580</v>
      </c>
      <c r="W104" s="22">
        <v>80.709999999999994</v>
      </c>
    </row>
    <row r="105" spans="1:23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/>
      <c r="F105" s="22">
        <v>236348600</v>
      </c>
      <c r="G105" s="22">
        <v>146000</v>
      </c>
      <c r="H105" s="22">
        <v>47138790</v>
      </c>
      <c r="I105" s="22">
        <v>0</v>
      </c>
      <c r="J105" s="22">
        <v>46000</v>
      </c>
      <c r="K105" s="22">
        <v>14281000</v>
      </c>
      <c r="L105" s="22"/>
      <c r="M105" s="22"/>
      <c r="N105" s="22">
        <v>247091600</v>
      </c>
      <c r="O105" s="22">
        <v>50822790</v>
      </c>
      <c r="P105" s="22"/>
      <c r="Q105" s="22">
        <v>0</v>
      </c>
      <c r="R105" s="22">
        <v>0</v>
      </c>
      <c r="S105" s="22">
        <v>0</v>
      </c>
      <c r="T105" s="22">
        <v>297960390</v>
      </c>
      <c r="U105" s="22">
        <v>0</v>
      </c>
      <c r="V105" s="22">
        <v>3319390</v>
      </c>
      <c r="W105" s="22">
        <v>0</v>
      </c>
    </row>
    <row r="106" spans="1:23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/>
      <c r="F106" s="22">
        <v>9436258610</v>
      </c>
      <c r="G106" s="22">
        <v>0</v>
      </c>
      <c r="H106" s="22">
        <v>2397763690</v>
      </c>
      <c r="I106" s="22">
        <v>0</v>
      </c>
      <c r="J106" s="22">
        <v>12656070</v>
      </c>
      <c r="K106" s="22">
        <v>0</v>
      </c>
      <c r="L106" s="22"/>
      <c r="M106" s="22"/>
      <c r="N106" s="22">
        <v>9574852700</v>
      </c>
      <c r="O106" s="22">
        <v>1879706680</v>
      </c>
      <c r="P106" s="22"/>
      <c r="Q106" s="22">
        <v>345161700</v>
      </c>
      <c r="R106" s="22">
        <v>21151500</v>
      </c>
      <c r="S106" s="22">
        <v>0</v>
      </c>
      <c r="T106" s="22">
        <v>11833528650</v>
      </c>
      <c r="U106" s="22">
        <v>0</v>
      </c>
      <c r="V106" s="22">
        <v>59622640</v>
      </c>
      <c r="W106" s="22">
        <v>0</v>
      </c>
    </row>
    <row r="107" spans="1:23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/>
      <c r="F107" s="22">
        <v>362311820</v>
      </c>
      <c r="G107" s="22">
        <v>0</v>
      </c>
      <c r="H107" s="22">
        <v>54631960</v>
      </c>
      <c r="I107" s="22">
        <v>0</v>
      </c>
      <c r="J107" s="22">
        <v>381960</v>
      </c>
      <c r="K107" s="22">
        <v>0</v>
      </c>
      <c r="L107" s="22"/>
      <c r="M107" s="22"/>
      <c r="N107" s="22">
        <v>362311820</v>
      </c>
      <c r="O107" s="22">
        <v>52224000</v>
      </c>
      <c r="P107" s="22"/>
      <c r="Q107" s="22">
        <v>0</v>
      </c>
      <c r="R107" s="22">
        <v>0</v>
      </c>
      <c r="S107" s="22">
        <v>0</v>
      </c>
      <c r="T107" s="22">
        <v>417325740</v>
      </c>
      <c r="U107" s="22">
        <v>0</v>
      </c>
      <c r="V107" s="22">
        <v>6392390</v>
      </c>
      <c r="W107" s="22">
        <v>0</v>
      </c>
    </row>
    <row r="108" spans="1:23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/>
      <c r="F108" s="22">
        <v>793606600</v>
      </c>
      <c r="G108" s="22">
        <v>335000</v>
      </c>
      <c r="H108" s="22">
        <v>71295350</v>
      </c>
      <c r="I108" s="22">
        <v>0</v>
      </c>
      <c r="J108" s="22">
        <v>108330</v>
      </c>
      <c r="K108" s="22">
        <v>4223000</v>
      </c>
      <c r="L108" s="22"/>
      <c r="M108" s="22"/>
      <c r="N108" s="22">
        <v>798164600</v>
      </c>
      <c r="O108" s="22">
        <v>71295350</v>
      </c>
      <c r="P108" s="22"/>
      <c r="Q108" s="22">
        <v>0</v>
      </c>
      <c r="R108" s="22">
        <v>0</v>
      </c>
      <c r="S108" s="22">
        <v>0</v>
      </c>
      <c r="T108" s="22">
        <v>869568280</v>
      </c>
      <c r="U108" s="22">
        <v>0</v>
      </c>
      <c r="V108" s="22">
        <v>12151280</v>
      </c>
      <c r="W108" s="22">
        <v>0</v>
      </c>
    </row>
    <row r="109" spans="1:23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/>
      <c r="F109" s="22">
        <v>67945190</v>
      </c>
      <c r="G109" s="22">
        <v>0</v>
      </c>
      <c r="H109" s="22">
        <v>15919900</v>
      </c>
      <c r="I109" s="22">
        <v>0</v>
      </c>
      <c r="J109" s="22">
        <v>0</v>
      </c>
      <c r="K109" s="22">
        <v>0</v>
      </c>
      <c r="L109" s="22"/>
      <c r="M109" s="22"/>
      <c r="N109" s="22">
        <v>52414063</v>
      </c>
      <c r="O109" s="22">
        <v>12615413</v>
      </c>
      <c r="P109" s="22"/>
      <c r="Q109" s="22">
        <v>11011840</v>
      </c>
      <c r="R109" s="22">
        <v>1599796</v>
      </c>
      <c r="S109" s="22">
        <v>0</v>
      </c>
      <c r="T109" s="22">
        <v>0</v>
      </c>
      <c r="U109" s="22">
        <v>83574510</v>
      </c>
      <c r="V109" s="22">
        <v>1872070</v>
      </c>
      <c r="W109" s="22">
        <v>0</v>
      </c>
    </row>
    <row r="110" spans="1:23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/>
      <c r="F110" s="22">
        <v>453511650</v>
      </c>
      <c r="G110" s="22">
        <v>3763000</v>
      </c>
      <c r="H110" s="22">
        <v>97453340</v>
      </c>
      <c r="I110" s="22">
        <v>0</v>
      </c>
      <c r="J110" s="22">
        <v>1055250</v>
      </c>
      <c r="K110" s="22">
        <v>8169670</v>
      </c>
      <c r="L110" s="22"/>
      <c r="M110" s="22"/>
      <c r="N110" s="22">
        <v>457274650</v>
      </c>
      <c r="O110" s="22">
        <v>95090340</v>
      </c>
      <c r="P110" s="22"/>
      <c r="Q110" s="22">
        <v>0</v>
      </c>
      <c r="R110" s="22">
        <v>0</v>
      </c>
      <c r="S110" s="22">
        <v>0</v>
      </c>
      <c r="T110" s="22">
        <v>552364990</v>
      </c>
      <c r="U110" s="22">
        <v>0</v>
      </c>
      <c r="V110" s="22">
        <v>9818330</v>
      </c>
      <c r="W110" s="22">
        <v>0</v>
      </c>
    </row>
    <row r="111" spans="1:23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/>
      <c r="F111" s="22">
        <v>1121730840</v>
      </c>
      <c r="G111" s="22">
        <v>30580</v>
      </c>
      <c r="H111" s="22">
        <v>199375520</v>
      </c>
      <c r="I111" s="22">
        <v>0</v>
      </c>
      <c r="J111" s="22">
        <v>0</v>
      </c>
      <c r="K111" s="22">
        <v>32521580</v>
      </c>
      <c r="L111" s="22"/>
      <c r="M111" s="22"/>
      <c r="N111" s="22">
        <v>1021562769</v>
      </c>
      <c r="O111" s="22">
        <v>177215875</v>
      </c>
      <c r="P111" s="22"/>
      <c r="Q111" s="22">
        <v>129267901</v>
      </c>
      <c r="R111" s="22">
        <v>25693975</v>
      </c>
      <c r="S111" s="22">
        <v>0</v>
      </c>
      <c r="T111" s="22">
        <v>1353740520</v>
      </c>
      <c r="U111" s="22">
        <v>0</v>
      </c>
      <c r="V111" s="22">
        <v>0</v>
      </c>
      <c r="W111" s="22">
        <v>0</v>
      </c>
    </row>
    <row r="112" spans="1:23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/>
      <c r="F112" s="22">
        <v>322172370</v>
      </c>
      <c r="G112" s="22">
        <v>0</v>
      </c>
      <c r="H112" s="22">
        <v>15011900</v>
      </c>
      <c r="I112" s="22">
        <v>0</v>
      </c>
      <c r="J112" s="22">
        <v>20160</v>
      </c>
      <c r="K112" s="22">
        <v>1005450</v>
      </c>
      <c r="L112" s="22"/>
      <c r="M112" s="22"/>
      <c r="N112" s="22">
        <v>323101370</v>
      </c>
      <c r="O112" s="22">
        <v>15088350</v>
      </c>
      <c r="P112" s="22"/>
      <c r="Q112" s="22">
        <v>0</v>
      </c>
      <c r="R112" s="22">
        <v>0</v>
      </c>
      <c r="S112" s="22">
        <v>0</v>
      </c>
      <c r="T112" s="22">
        <v>338189720</v>
      </c>
      <c r="U112" s="22">
        <v>0</v>
      </c>
      <c r="V112" s="22">
        <v>3202480</v>
      </c>
      <c r="W112" s="22">
        <v>0</v>
      </c>
    </row>
    <row r="113" spans="1:23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/>
      <c r="F113" s="22">
        <v>7622231100</v>
      </c>
      <c r="G113" s="22">
        <v>0</v>
      </c>
      <c r="H113" s="22">
        <v>723901240</v>
      </c>
      <c r="I113" s="22">
        <v>0</v>
      </c>
      <c r="J113" s="22">
        <v>0</v>
      </c>
      <c r="K113" s="22">
        <v>34219730</v>
      </c>
      <c r="L113" s="22"/>
      <c r="M113" s="22"/>
      <c r="N113" s="22">
        <v>6889721421</v>
      </c>
      <c r="O113" s="22">
        <v>685823788</v>
      </c>
      <c r="P113" s="22"/>
      <c r="Q113" s="22">
        <v>755981879</v>
      </c>
      <c r="R113" s="22">
        <v>34894982</v>
      </c>
      <c r="S113" s="22">
        <v>0</v>
      </c>
      <c r="T113" s="22">
        <v>8511870470</v>
      </c>
      <c r="U113" s="22">
        <v>0</v>
      </c>
      <c r="V113" s="22">
        <v>57975290</v>
      </c>
      <c r="W113" s="22">
        <v>0</v>
      </c>
    </row>
    <row r="114" spans="1:23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/>
      <c r="F114" s="22">
        <v>55325750</v>
      </c>
      <c r="G114" s="22">
        <v>3819080</v>
      </c>
      <c r="H114" s="22">
        <v>24394990</v>
      </c>
      <c r="I114" s="22">
        <v>0</v>
      </c>
      <c r="J114" s="22">
        <v>107320</v>
      </c>
      <c r="K114" s="22">
        <v>32450160</v>
      </c>
      <c r="L114" s="22"/>
      <c r="M114" s="22"/>
      <c r="N114" s="22">
        <v>59144830</v>
      </c>
      <c r="O114" s="22">
        <v>21062550</v>
      </c>
      <c r="P114" s="22"/>
      <c r="Q114" s="22">
        <v>0</v>
      </c>
      <c r="R114" s="22">
        <v>0</v>
      </c>
      <c r="S114" s="22">
        <v>0</v>
      </c>
      <c r="T114" s="22">
        <v>80207380</v>
      </c>
      <c r="U114" s="22">
        <v>0</v>
      </c>
      <c r="V114" s="22">
        <v>2334800</v>
      </c>
      <c r="W114" s="22">
        <v>0</v>
      </c>
    </row>
    <row r="115" spans="1:23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/>
      <c r="F115" s="22">
        <v>606611600</v>
      </c>
      <c r="G115" s="22">
        <v>0</v>
      </c>
      <c r="H115" s="22">
        <v>203467110</v>
      </c>
      <c r="I115" s="22">
        <v>0</v>
      </c>
      <c r="J115" s="22">
        <v>6133950</v>
      </c>
      <c r="K115" s="22">
        <v>0</v>
      </c>
      <c r="L115" s="22"/>
      <c r="M115" s="22"/>
      <c r="N115" s="22">
        <v>563566700</v>
      </c>
      <c r="O115" s="22">
        <v>184538110</v>
      </c>
      <c r="P115" s="22"/>
      <c r="Q115" s="22">
        <v>43044900</v>
      </c>
      <c r="R115" s="22">
        <v>18846000</v>
      </c>
      <c r="S115" s="22">
        <v>0</v>
      </c>
      <c r="T115" s="22">
        <v>809995710</v>
      </c>
      <c r="U115" s="22">
        <v>0</v>
      </c>
      <c r="V115" s="22">
        <v>8937660</v>
      </c>
      <c r="W115" s="22">
        <v>0</v>
      </c>
    </row>
    <row r="116" spans="1:23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/>
      <c r="F116" s="22">
        <v>77130470</v>
      </c>
      <c r="G116" s="22">
        <v>4620</v>
      </c>
      <c r="H116" s="22">
        <v>7623210</v>
      </c>
      <c r="I116" s="22">
        <v>0</v>
      </c>
      <c r="J116" s="22">
        <v>0</v>
      </c>
      <c r="K116" s="22">
        <v>0</v>
      </c>
      <c r="L116" s="22"/>
      <c r="M116" s="22"/>
      <c r="N116" s="22">
        <v>77135090</v>
      </c>
      <c r="O116" s="22">
        <v>7623210</v>
      </c>
      <c r="P116" s="22"/>
      <c r="Q116" s="22">
        <v>0</v>
      </c>
      <c r="R116" s="22">
        <v>0</v>
      </c>
      <c r="S116" s="22">
        <v>0</v>
      </c>
      <c r="T116" s="22">
        <v>84758300</v>
      </c>
      <c r="U116" s="22">
        <v>0</v>
      </c>
      <c r="V116" s="22">
        <v>1337680</v>
      </c>
      <c r="W116" s="22">
        <v>0</v>
      </c>
    </row>
    <row r="117" spans="1:23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/>
      <c r="F117" s="22">
        <v>853081040</v>
      </c>
      <c r="G117" s="22">
        <v>100400</v>
      </c>
      <c r="H117" s="22">
        <v>165367080</v>
      </c>
      <c r="I117" s="22">
        <v>0</v>
      </c>
      <c r="J117" s="22">
        <v>105010</v>
      </c>
      <c r="K117" s="22">
        <v>5949920</v>
      </c>
      <c r="L117" s="22"/>
      <c r="M117" s="22"/>
      <c r="N117" s="22">
        <v>776392471</v>
      </c>
      <c r="O117" s="22">
        <v>113239053</v>
      </c>
      <c r="P117" s="22"/>
      <c r="Q117" s="22">
        <v>76786069</v>
      </c>
      <c r="R117" s="22">
        <v>11199467</v>
      </c>
      <c r="S117" s="22">
        <v>0</v>
      </c>
      <c r="T117" s="22">
        <v>977649830</v>
      </c>
      <c r="U117" s="22">
        <v>0</v>
      </c>
      <c r="V117" s="22">
        <v>11007760</v>
      </c>
      <c r="W117" s="22">
        <v>0</v>
      </c>
    </row>
    <row r="118" spans="1:23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/>
      <c r="F118" s="22">
        <v>982192820</v>
      </c>
      <c r="G118" s="22">
        <v>0</v>
      </c>
      <c r="H118" s="22">
        <v>93748690</v>
      </c>
      <c r="I118" s="22">
        <v>0</v>
      </c>
      <c r="J118" s="22">
        <v>0</v>
      </c>
      <c r="K118" s="22">
        <v>3403000</v>
      </c>
      <c r="L118" s="22"/>
      <c r="M118" s="22"/>
      <c r="N118" s="22">
        <v>983726020</v>
      </c>
      <c r="O118" s="22">
        <v>92904580</v>
      </c>
      <c r="P118" s="22"/>
      <c r="Q118" s="22">
        <v>0</v>
      </c>
      <c r="R118" s="22">
        <v>0</v>
      </c>
      <c r="S118" s="22">
        <v>0</v>
      </c>
      <c r="T118" s="22">
        <v>1079344510</v>
      </c>
      <c r="U118" s="22">
        <v>0</v>
      </c>
      <c r="V118" s="22">
        <v>15142240</v>
      </c>
      <c r="W118" s="22">
        <v>0</v>
      </c>
    </row>
    <row r="119" spans="1:23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/>
      <c r="F119" s="22">
        <v>610757140</v>
      </c>
      <c r="G119" s="22">
        <v>6809390</v>
      </c>
      <c r="H119" s="22">
        <v>86179200</v>
      </c>
      <c r="I119" s="22">
        <v>0</v>
      </c>
      <c r="J119" s="22">
        <v>183600</v>
      </c>
      <c r="K119" s="22">
        <v>7830770</v>
      </c>
      <c r="L119" s="22"/>
      <c r="M119" s="22"/>
      <c r="N119" s="22">
        <v>614010915</v>
      </c>
      <c r="O119" s="22">
        <v>86466450</v>
      </c>
      <c r="P119" s="22"/>
      <c r="Q119" s="22">
        <v>9442695</v>
      </c>
      <c r="R119" s="22">
        <v>210560</v>
      </c>
      <c r="S119" s="22">
        <v>0</v>
      </c>
      <c r="T119" s="22">
        <v>710314220</v>
      </c>
      <c r="U119" s="22">
        <v>0</v>
      </c>
      <c r="V119" s="22">
        <v>9189620</v>
      </c>
      <c r="W119" s="22">
        <v>0</v>
      </c>
    </row>
    <row r="120" spans="1:23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/>
      <c r="F120" s="22">
        <v>665369100</v>
      </c>
      <c r="G120" s="22">
        <v>0</v>
      </c>
      <c r="H120" s="22">
        <v>388753160</v>
      </c>
      <c r="I120" s="22">
        <v>0</v>
      </c>
      <c r="J120" s="22">
        <v>29573450</v>
      </c>
      <c r="K120" s="22">
        <v>155793460</v>
      </c>
      <c r="L120" s="22"/>
      <c r="M120" s="22"/>
      <c r="N120" s="22">
        <v>659100618</v>
      </c>
      <c r="O120" s="22">
        <v>361145396</v>
      </c>
      <c r="P120" s="22"/>
      <c r="Q120" s="22">
        <v>54171352</v>
      </c>
      <c r="R120" s="22">
        <v>26001034</v>
      </c>
      <c r="S120" s="22">
        <v>0</v>
      </c>
      <c r="T120" s="22">
        <v>1239489170</v>
      </c>
      <c r="U120" s="22">
        <v>0</v>
      </c>
      <c r="V120" s="22">
        <v>96532720</v>
      </c>
      <c r="W120" s="22">
        <v>0</v>
      </c>
    </row>
    <row r="121" spans="1:23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/>
      <c r="F121" s="22">
        <v>738546590</v>
      </c>
      <c r="G121" s="22">
        <v>1410000</v>
      </c>
      <c r="H121" s="22">
        <v>247402130</v>
      </c>
      <c r="I121" s="22">
        <v>0</v>
      </c>
      <c r="J121" s="22">
        <v>0</v>
      </c>
      <c r="K121" s="22">
        <v>0</v>
      </c>
      <c r="L121" s="22"/>
      <c r="M121" s="22"/>
      <c r="N121" s="22">
        <v>739956590</v>
      </c>
      <c r="O121" s="22">
        <v>239784390</v>
      </c>
      <c r="P121" s="22"/>
      <c r="Q121" s="22">
        <v>0</v>
      </c>
      <c r="R121" s="22">
        <v>0</v>
      </c>
      <c r="S121" s="22">
        <v>0</v>
      </c>
      <c r="T121" s="22">
        <v>982482720</v>
      </c>
      <c r="U121" s="22">
        <v>0</v>
      </c>
      <c r="V121" s="22">
        <v>38746350</v>
      </c>
      <c r="W121" s="22">
        <v>0</v>
      </c>
    </row>
    <row r="122" spans="1:23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/>
      <c r="F122" s="22">
        <v>96039330</v>
      </c>
      <c r="G122" s="22">
        <v>0</v>
      </c>
      <c r="H122" s="22">
        <v>22980200</v>
      </c>
      <c r="I122" s="22">
        <v>0</v>
      </c>
      <c r="J122" s="22">
        <v>0</v>
      </c>
      <c r="K122" s="22">
        <v>0</v>
      </c>
      <c r="L122" s="22"/>
      <c r="M122" s="22"/>
      <c r="N122" s="22">
        <v>96039330</v>
      </c>
      <c r="O122" s="22">
        <v>22980200</v>
      </c>
      <c r="P122" s="22"/>
      <c r="Q122" s="22">
        <v>0</v>
      </c>
      <c r="R122" s="22">
        <v>0</v>
      </c>
      <c r="S122" s="22">
        <v>0</v>
      </c>
      <c r="T122" s="22">
        <v>119019530</v>
      </c>
      <c r="U122" s="22">
        <v>0</v>
      </c>
      <c r="V122" s="22">
        <v>2392530</v>
      </c>
      <c r="W122" s="22">
        <v>0</v>
      </c>
    </row>
    <row r="123" spans="1:23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/>
      <c r="F123" s="22">
        <v>885041170</v>
      </c>
      <c r="G123" s="22">
        <v>29300</v>
      </c>
      <c r="H123" s="22">
        <v>416973010</v>
      </c>
      <c r="I123" s="22">
        <v>0</v>
      </c>
      <c r="J123" s="22">
        <v>45921700</v>
      </c>
      <c r="K123" s="22">
        <v>0</v>
      </c>
      <c r="L123" s="22"/>
      <c r="M123" s="22"/>
      <c r="N123" s="22">
        <v>794127593</v>
      </c>
      <c r="O123" s="22">
        <v>369391175</v>
      </c>
      <c r="P123" s="22"/>
      <c r="Q123" s="22">
        <v>90942877</v>
      </c>
      <c r="R123" s="22">
        <v>35533499</v>
      </c>
      <c r="S123" s="22">
        <v>0</v>
      </c>
      <c r="T123" s="22">
        <v>1335917420</v>
      </c>
      <c r="U123" s="22">
        <v>0</v>
      </c>
      <c r="V123" s="22">
        <v>92541930</v>
      </c>
      <c r="W123" s="22">
        <v>0</v>
      </c>
    </row>
    <row r="124" spans="1:23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/>
      <c r="F124" s="22">
        <v>102664530</v>
      </c>
      <c r="G124" s="22">
        <v>251130</v>
      </c>
      <c r="H124" s="22">
        <v>21845220</v>
      </c>
      <c r="I124" s="22">
        <v>20795350</v>
      </c>
      <c r="J124" s="22">
        <v>101220</v>
      </c>
      <c r="K124" s="22">
        <v>959320</v>
      </c>
      <c r="L124" s="22"/>
      <c r="M124" s="22"/>
      <c r="N124" s="22">
        <v>102828230</v>
      </c>
      <c r="O124" s="22">
        <v>43599890</v>
      </c>
      <c r="P124" s="22"/>
      <c r="Q124" s="22">
        <v>0</v>
      </c>
      <c r="R124" s="22">
        <v>0</v>
      </c>
      <c r="S124" s="22">
        <v>0</v>
      </c>
      <c r="T124" s="22">
        <v>146616770</v>
      </c>
      <c r="U124" s="22">
        <v>0</v>
      </c>
      <c r="V124" s="22">
        <v>3617180</v>
      </c>
      <c r="W124" s="22">
        <v>0</v>
      </c>
    </row>
    <row r="125" spans="1:23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/>
      <c r="F125" s="22">
        <v>215442540</v>
      </c>
      <c r="G125" s="22">
        <v>138660</v>
      </c>
      <c r="H125" s="22">
        <v>68776760</v>
      </c>
      <c r="I125" s="22">
        <v>0</v>
      </c>
      <c r="J125" s="22">
        <v>1443150</v>
      </c>
      <c r="K125" s="22">
        <v>0</v>
      </c>
      <c r="L125" s="22"/>
      <c r="M125" s="22"/>
      <c r="N125" s="22">
        <v>172332789.17998099</v>
      </c>
      <c r="O125" s="22">
        <v>54120394.272555999</v>
      </c>
      <c r="P125" s="22"/>
      <c r="Q125" s="22">
        <v>42927909.297025003</v>
      </c>
      <c r="R125" s="22">
        <v>12305105.304745</v>
      </c>
      <c r="S125" s="22">
        <v>0</v>
      </c>
      <c r="T125" s="22">
        <v>283128950</v>
      </c>
      <c r="U125" s="22">
        <v>0</v>
      </c>
      <c r="V125" s="22">
        <v>7520610</v>
      </c>
      <c r="W125" s="22">
        <v>0</v>
      </c>
    </row>
    <row r="126" spans="1:23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/>
      <c r="F126" s="22">
        <v>56988750</v>
      </c>
      <c r="G126" s="22">
        <v>15010</v>
      </c>
      <c r="H126" s="22">
        <v>28464670</v>
      </c>
      <c r="I126" s="22">
        <v>0</v>
      </c>
      <c r="J126" s="22">
        <v>223710</v>
      </c>
      <c r="K126" s="22">
        <v>0</v>
      </c>
      <c r="L126" s="22"/>
      <c r="M126" s="22"/>
      <c r="N126" s="22">
        <v>57003760</v>
      </c>
      <c r="O126" s="22">
        <v>27739840</v>
      </c>
      <c r="P126" s="22"/>
      <c r="Q126" s="22">
        <v>0</v>
      </c>
      <c r="R126" s="22">
        <v>0</v>
      </c>
      <c r="S126" s="22">
        <v>0</v>
      </c>
      <c r="T126" s="22">
        <v>85028260</v>
      </c>
      <c r="U126" s="22">
        <v>0</v>
      </c>
      <c r="V126" s="22">
        <v>3050640</v>
      </c>
      <c r="W126" s="22">
        <v>0</v>
      </c>
    </row>
    <row r="127" spans="1:23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/>
      <c r="F127" s="22">
        <v>362447100</v>
      </c>
      <c r="G127" s="22">
        <v>274010</v>
      </c>
      <c r="H127" s="22">
        <v>150887270</v>
      </c>
      <c r="I127" s="22">
        <v>0</v>
      </c>
      <c r="J127" s="22">
        <v>1945290</v>
      </c>
      <c r="K127" s="22">
        <v>0</v>
      </c>
      <c r="L127" s="22"/>
      <c r="M127" s="22"/>
      <c r="N127" s="22">
        <v>362721110</v>
      </c>
      <c r="O127" s="22">
        <v>146324270</v>
      </c>
      <c r="P127" s="22"/>
      <c r="Q127" s="22">
        <v>0</v>
      </c>
      <c r="R127" s="22">
        <v>0</v>
      </c>
      <c r="S127" s="22">
        <v>0</v>
      </c>
      <c r="T127" s="22">
        <v>0</v>
      </c>
      <c r="U127" s="22">
        <v>509617380</v>
      </c>
      <c r="V127" s="22">
        <v>16559560</v>
      </c>
      <c r="W127" s="22">
        <v>0</v>
      </c>
    </row>
    <row r="128" spans="1:23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/>
      <c r="F128" s="22">
        <v>164683410</v>
      </c>
      <c r="G128" s="22">
        <v>0</v>
      </c>
      <c r="H128" s="22">
        <v>131298590</v>
      </c>
      <c r="I128" s="22">
        <v>0</v>
      </c>
      <c r="J128" s="22">
        <v>8803460</v>
      </c>
      <c r="K128" s="22">
        <v>23582000</v>
      </c>
      <c r="L128" s="22"/>
      <c r="M128" s="22"/>
      <c r="N128" s="22">
        <v>181194170</v>
      </c>
      <c r="O128" s="22">
        <v>142387050</v>
      </c>
      <c r="P128" s="22"/>
      <c r="Q128" s="22">
        <v>1822500</v>
      </c>
      <c r="R128" s="22">
        <v>980100</v>
      </c>
      <c r="S128" s="22">
        <v>0</v>
      </c>
      <c r="T128" s="22">
        <v>326506406</v>
      </c>
      <c r="U128" s="22">
        <v>0</v>
      </c>
      <c r="V128" s="22">
        <v>8803460</v>
      </c>
      <c r="W128" s="22">
        <v>0</v>
      </c>
    </row>
    <row r="129" spans="1:23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/>
      <c r="F129" s="22">
        <v>352902750</v>
      </c>
      <c r="G129" s="22">
        <v>296810</v>
      </c>
      <c r="H129" s="22">
        <v>35167250</v>
      </c>
      <c r="I129" s="22">
        <v>0</v>
      </c>
      <c r="J129" s="22">
        <v>0</v>
      </c>
      <c r="K129" s="22">
        <v>8036210</v>
      </c>
      <c r="L129" s="22"/>
      <c r="M129" s="22"/>
      <c r="N129" s="22">
        <v>358988390</v>
      </c>
      <c r="O129" s="22">
        <v>36775360</v>
      </c>
      <c r="P129" s="22"/>
      <c r="Q129" s="22">
        <v>0</v>
      </c>
      <c r="R129" s="22">
        <v>0</v>
      </c>
      <c r="S129" s="22">
        <v>0</v>
      </c>
      <c r="T129" s="22">
        <v>395763750</v>
      </c>
      <c r="U129" s="22">
        <v>0</v>
      </c>
      <c r="V129" s="22">
        <v>5090240</v>
      </c>
      <c r="W129" s="22">
        <v>395763750</v>
      </c>
    </row>
    <row r="130" spans="1:23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/>
      <c r="F130" s="22">
        <v>205626270</v>
      </c>
      <c r="G130" s="22">
        <v>205180</v>
      </c>
      <c r="H130" s="22">
        <v>45522690</v>
      </c>
      <c r="I130" s="22">
        <v>0</v>
      </c>
      <c r="J130" s="22">
        <v>185360</v>
      </c>
      <c r="K130" s="22">
        <v>0</v>
      </c>
      <c r="L130" s="22"/>
      <c r="M130" s="22"/>
      <c r="N130" s="22">
        <v>180320995</v>
      </c>
      <c r="O130" s="22">
        <v>40504485</v>
      </c>
      <c r="P130" s="22"/>
      <c r="Q130" s="22">
        <v>25510455</v>
      </c>
      <c r="R130" s="22">
        <v>5142505</v>
      </c>
      <c r="S130" s="22">
        <v>0</v>
      </c>
      <c r="T130" s="22">
        <v>251539500</v>
      </c>
      <c r="U130" s="22">
        <v>0</v>
      </c>
      <c r="V130" s="22">
        <v>5954050</v>
      </c>
      <c r="W130" s="22">
        <v>0</v>
      </c>
    </row>
    <row r="131" spans="1:23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/>
      <c r="F131" s="22">
        <v>178062110</v>
      </c>
      <c r="G131" s="22">
        <v>94630</v>
      </c>
      <c r="H131" s="22">
        <v>72028080</v>
      </c>
      <c r="I131" s="22">
        <v>0</v>
      </c>
      <c r="J131" s="22">
        <v>0</v>
      </c>
      <c r="K131" s="22">
        <v>0</v>
      </c>
      <c r="L131" s="22"/>
      <c r="M131" s="22"/>
      <c r="N131" s="22">
        <v>178156740</v>
      </c>
      <c r="O131" s="22">
        <v>63858370</v>
      </c>
      <c r="P131" s="22"/>
      <c r="Q131" s="22">
        <v>0</v>
      </c>
      <c r="R131" s="22">
        <v>0</v>
      </c>
      <c r="S131" s="22">
        <v>0</v>
      </c>
      <c r="T131" s="22">
        <v>243956050</v>
      </c>
      <c r="U131" s="22">
        <v>0</v>
      </c>
      <c r="V131" s="22">
        <v>8952810</v>
      </c>
      <c r="W131" s="22">
        <v>0</v>
      </c>
    </row>
    <row r="132" spans="1:23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/>
      <c r="F132" s="22">
        <v>67848510</v>
      </c>
      <c r="G132" s="22">
        <v>1873680</v>
      </c>
      <c r="H132" s="22">
        <v>29323630</v>
      </c>
      <c r="I132" s="22">
        <v>0</v>
      </c>
      <c r="J132" s="22">
        <v>0</v>
      </c>
      <c r="K132" s="22">
        <v>0</v>
      </c>
      <c r="L132" s="22"/>
      <c r="M132" s="22"/>
      <c r="N132" s="22">
        <v>69722190</v>
      </c>
      <c r="O132" s="22">
        <v>29323630</v>
      </c>
      <c r="P132" s="22"/>
      <c r="Q132" s="22">
        <v>0</v>
      </c>
      <c r="R132" s="22">
        <v>0</v>
      </c>
      <c r="S132" s="22">
        <v>0</v>
      </c>
      <c r="T132" s="22">
        <v>69722190</v>
      </c>
      <c r="U132" s="22">
        <v>29323630</v>
      </c>
      <c r="V132" s="22">
        <v>0</v>
      </c>
      <c r="W132" s="22">
        <v>1861020</v>
      </c>
    </row>
    <row r="133" spans="1:23" x14ac:dyDescent="0.25">
      <c r="A133" s="22" t="s">
        <v>125</v>
      </c>
      <c r="B133" s="22" t="s">
        <v>305</v>
      </c>
      <c r="C133" s="22" t="s">
        <v>1091</v>
      </c>
      <c r="D133" s="22" t="s">
        <v>1092</v>
      </c>
      <c r="E133" s="22"/>
      <c r="F133" s="22">
        <v>268071320</v>
      </c>
      <c r="G133" s="22">
        <v>180110</v>
      </c>
      <c r="H133" s="22">
        <v>219657350</v>
      </c>
      <c r="I133" s="22">
        <v>0</v>
      </c>
      <c r="J133" s="22">
        <v>102160340</v>
      </c>
      <c r="K133" s="22">
        <v>0</v>
      </c>
      <c r="L133" s="22"/>
      <c r="M133" s="22"/>
      <c r="N133" s="22">
        <v>268092810</v>
      </c>
      <c r="O133" s="22">
        <v>214352350</v>
      </c>
      <c r="P133" s="22"/>
      <c r="Q133" s="22">
        <v>0</v>
      </c>
      <c r="R133" s="22">
        <v>0</v>
      </c>
      <c r="S133" s="22"/>
      <c r="T133" s="22">
        <v>0</v>
      </c>
      <c r="U133" s="22">
        <v>584605500</v>
      </c>
      <c r="V133" s="22">
        <v>140667590</v>
      </c>
      <c r="W133" s="22">
        <v>0</v>
      </c>
    </row>
    <row r="134" spans="1:23" x14ac:dyDescent="0.25">
      <c r="A134" s="22" t="s">
        <v>125</v>
      </c>
      <c r="B134" s="22" t="s">
        <v>305</v>
      </c>
      <c r="C134" s="22" t="s">
        <v>388</v>
      </c>
      <c r="D134" s="22" t="s">
        <v>389</v>
      </c>
      <c r="E134" s="22"/>
      <c r="F134" s="22">
        <v>186459650</v>
      </c>
      <c r="G134" s="22">
        <v>0</v>
      </c>
      <c r="H134" s="22">
        <v>148128540</v>
      </c>
      <c r="I134" s="22">
        <v>0</v>
      </c>
      <c r="J134" s="22">
        <v>0</v>
      </c>
      <c r="K134" s="22">
        <v>0</v>
      </c>
      <c r="L134" s="22"/>
      <c r="M134" s="22"/>
      <c r="N134" s="22">
        <v>184921060</v>
      </c>
      <c r="O134" s="22">
        <v>113198890</v>
      </c>
      <c r="P134" s="22"/>
      <c r="Q134" s="22">
        <v>0</v>
      </c>
      <c r="R134" s="22">
        <v>0</v>
      </c>
      <c r="S134" s="22">
        <v>0</v>
      </c>
      <c r="T134" s="22">
        <v>325551600</v>
      </c>
      <c r="U134" s="22">
        <v>0</v>
      </c>
      <c r="V134" s="22">
        <v>37946700</v>
      </c>
      <c r="W134" s="22">
        <v>0</v>
      </c>
    </row>
    <row r="135" spans="1:23" x14ac:dyDescent="0.25">
      <c r="A135" s="22" t="s">
        <v>125</v>
      </c>
      <c r="B135" s="22" t="s">
        <v>305</v>
      </c>
      <c r="C135" s="22" t="s">
        <v>390</v>
      </c>
      <c r="D135" s="22" t="s">
        <v>391</v>
      </c>
      <c r="E135" s="22"/>
      <c r="F135" s="22">
        <v>2233685430</v>
      </c>
      <c r="G135" s="22">
        <v>115500</v>
      </c>
      <c r="H135" s="22">
        <v>349586080</v>
      </c>
      <c r="I135" s="22">
        <v>0</v>
      </c>
      <c r="J135" s="22">
        <v>0</v>
      </c>
      <c r="K135" s="22">
        <v>33379560</v>
      </c>
      <c r="L135" s="22"/>
      <c r="M135" s="22"/>
      <c r="N135" s="22">
        <v>2132179493</v>
      </c>
      <c r="O135" s="22">
        <v>320246126</v>
      </c>
      <c r="P135" s="22"/>
      <c r="Q135" s="22">
        <v>131286831</v>
      </c>
      <c r="R135" s="22">
        <v>22601080</v>
      </c>
      <c r="S135" s="22">
        <v>0</v>
      </c>
      <c r="T135" s="22">
        <v>2606313530</v>
      </c>
      <c r="U135" s="22">
        <v>0</v>
      </c>
      <c r="V135" s="22">
        <v>20932750</v>
      </c>
      <c r="W135" s="22">
        <v>0</v>
      </c>
    </row>
    <row r="136" spans="1:23" x14ac:dyDescent="0.25">
      <c r="A136" s="22" t="s">
        <v>125</v>
      </c>
      <c r="B136" s="22" t="s">
        <v>305</v>
      </c>
      <c r="C136" s="22" t="s">
        <v>392</v>
      </c>
      <c r="D136" s="22" t="s">
        <v>393</v>
      </c>
      <c r="E136" s="22"/>
      <c r="F136" s="22">
        <v>1167167480</v>
      </c>
      <c r="G136" s="22">
        <v>0</v>
      </c>
      <c r="H136" s="22">
        <v>772685720</v>
      </c>
      <c r="I136" s="22">
        <v>0</v>
      </c>
      <c r="J136" s="22">
        <v>407200</v>
      </c>
      <c r="K136" s="22">
        <v>0</v>
      </c>
      <c r="L136" s="22"/>
      <c r="M136" s="22"/>
      <c r="N136" s="22">
        <v>1051732365</v>
      </c>
      <c r="O136" s="22">
        <v>415234780</v>
      </c>
      <c r="P136" s="22"/>
      <c r="Q136" s="22">
        <v>115380375</v>
      </c>
      <c r="R136" s="22">
        <v>45453850</v>
      </c>
      <c r="S136" s="22">
        <v>0</v>
      </c>
      <c r="T136" s="22">
        <v>1930392860</v>
      </c>
      <c r="U136" s="22">
        <v>0</v>
      </c>
      <c r="V136" s="22">
        <v>409761090</v>
      </c>
      <c r="W136" s="22">
        <v>0</v>
      </c>
    </row>
    <row r="137" spans="1:23" x14ac:dyDescent="0.25">
      <c r="A137" s="22" t="s">
        <v>125</v>
      </c>
      <c r="B137" s="22" t="s">
        <v>305</v>
      </c>
      <c r="C137" s="22" t="s">
        <v>394</v>
      </c>
      <c r="D137" s="22" t="s">
        <v>395</v>
      </c>
      <c r="E137" s="22"/>
      <c r="F137" s="22">
        <v>884436790</v>
      </c>
      <c r="G137" s="22">
        <v>0</v>
      </c>
      <c r="H137" s="22">
        <v>285525210</v>
      </c>
      <c r="I137" s="22">
        <v>0</v>
      </c>
      <c r="J137" s="22">
        <v>65084690</v>
      </c>
      <c r="K137" s="22">
        <v>0</v>
      </c>
      <c r="L137" s="22"/>
      <c r="M137" s="22"/>
      <c r="N137" s="22">
        <v>818091350</v>
      </c>
      <c r="O137" s="22">
        <v>280112230</v>
      </c>
      <c r="P137" s="22"/>
      <c r="Q137" s="22">
        <v>66345440</v>
      </c>
      <c r="R137" s="22">
        <v>5412980</v>
      </c>
      <c r="S137" s="22">
        <v>0</v>
      </c>
      <c r="T137" s="22">
        <v>1235046690</v>
      </c>
      <c r="U137" s="22">
        <v>0</v>
      </c>
      <c r="V137" s="22">
        <v>123499620</v>
      </c>
      <c r="W137" s="22">
        <v>0</v>
      </c>
    </row>
    <row r="138" spans="1:23" x14ac:dyDescent="0.25">
      <c r="A138" s="22" t="s">
        <v>125</v>
      </c>
      <c r="B138" s="22" t="s">
        <v>305</v>
      </c>
      <c r="C138" s="22" t="s">
        <v>1093</v>
      </c>
      <c r="D138" s="22" t="s">
        <v>1094</v>
      </c>
      <c r="E138" s="22"/>
      <c r="F138" s="22">
        <v>141953400</v>
      </c>
      <c r="G138" s="22">
        <v>0</v>
      </c>
      <c r="H138" s="22">
        <v>8430660</v>
      </c>
      <c r="I138" s="22">
        <v>0</v>
      </c>
      <c r="J138" s="22">
        <v>0</v>
      </c>
      <c r="K138" s="22">
        <v>0</v>
      </c>
      <c r="L138" s="22"/>
      <c r="M138" s="22"/>
      <c r="N138" s="22">
        <v>133806846</v>
      </c>
      <c r="O138" s="22">
        <v>7946833</v>
      </c>
      <c r="P138" s="22"/>
      <c r="Q138" s="22">
        <v>8146554</v>
      </c>
      <c r="R138" s="22">
        <v>483827</v>
      </c>
      <c r="S138" s="22">
        <v>0</v>
      </c>
      <c r="T138" s="22">
        <v>150384060</v>
      </c>
      <c r="U138" s="22">
        <v>0</v>
      </c>
      <c r="V138" s="22">
        <v>0</v>
      </c>
      <c r="W138" s="22">
        <v>0</v>
      </c>
    </row>
    <row r="139" spans="1:23" x14ac:dyDescent="0.25">
      <c r="A139" s="22" t="s">
        <v>125</v>
      </c>
      <c r="B139" s="22" t="s">
        <v>305</v>
      </c>
      <c r="C139" s="22" t="s">
        <v>396</v>
      </c>
      <c r="D139" s="22" t="s">
        <v>397</v>
      </c>
      <c r="E139" s="22"/>
      <c r="F139" s="22">
        <v>64002150</v>
      </c>
      <c r="G139" s="22">
        <v>0</v>
      </c>
      <c r="H139" s="22">
        <v>21745890</v>
      </c>
      <c r="I139" s="22">
        <v>0</v>
      </c>
      <c r="J139" s="22">
        <v>0</v>
      </c>
      <c r="K139" s="22">
        <v>0</v>
      </c>
      <c r="L139" s="22"/>
      <c r="M139" s="22"/>
      <c r="N139" s="22">
        <v>72141160</v>
      </c>
      <c r="O139" s="22">
        <v>22270870</v>
      </c>
      <c r="P139" s="22"/>
      <c r="Q139" s="22">
        <v>0</v>
      </c>
      <c r="R139" s="22">
        <v>0</v>
      </c>
      <c r="S139" s="22">
        <v>0</v>
      </c>
      <c r="T139" s="22">
        <v>94517250</v>
      </c>
      <c r="U139" s="22">
        <v>0</v>
      </c>
      <c r="V139" s="22">
        <v>2147400</v>
      </c>
      <c r="W139" s="22">
        <v>0</v>
      </c>
    </row>
    <row r="140" spans="1:23" x14ac:dyDescent="0.25">
      <c r="A140" s="22" t="s">
        <v>125</v>
      </c>
      <c r="B140" s="22" t="s">
        <v>305</v>
      </c>
      <c r="C140" s="22" t="s">
        <v>398</v>
      </c>
      <c r="D140" s="22" t="s">
        <v>399</v>
      </c>
      <c r="E140" s="22"/>
      <c r="F140" s="22">
        <v>141555070</v>
      </c>
      <c r="G140" s="22">
        <v>0</v>
      </c>
      <c r="H140" s="22">
        <v>27762240</v>
      </c>
      <c r="I140" s="22">
        <v>0</v>
      </c>
      <c r="J140" s="22">
        <v>213930</v>
      </c>
      <c r="K140" s="22">
        <v>0</v>
      </c>
      <c r="L140" s="22"/>
      <c r="M140" s="22"/>
      <c r="N140" s="22">
        <v>141555070</v>
      </c>
      <c r="O140" s="22">
        <v>27762240</v>
      </c>
      <c r="P140" s="22"/>
      <c r="Q140" s="22">
        <v>0</v>
      </c>
      <c r="R140" s="22">
        <v>0</v>
      </c>
      <c r="S140" s="22">
        <v>0</v>
      </c>
      <c r="T140" s="22">
        <v>169531240</v>
      </c>
      <c r="U140" s="22">
        <v>0</v>
      </c>
      <c r="V140" s="22">
        <v>3292450</v>
      </c>
      <c r="W140" s="22">
        <v>0</v>
      </c>
    </row>
    <row r="141" spans="1:23" x14ac:dyDescent="0.25">
      <c r="A141" s="22" t="s">
        <v>125</v>
      </c>
      <c r="B141" s="22" t="s">
        <v>305</v>
      </c>
      <c r="C141" s="22" t="s">
        <v>400</v>
      </c>
      <c r="D141" s="22" t="s">
        <v>401</v>
      </c>
      <c r="E141" s="22"/>
      <c r="F141" s="22">
        <v>123171790</v>
      </c>
      <c r="G141" s="22">
        <v>139170</v>
      </c>
      <c r="H141" s="22">
        <v>9295870</v>
      </c>
      <c r="I141" s="22">
        <v>0</v>
      </c>
      <c r="J141" s="22">
        <v>0</v>
      </c>
      <c r="K141" s="22">
        <v>0</v>
      </c>
      <c r="L141" s="22"/>
      <c r="M141" s="22"/>
      <c r="N141" s="22">
        <v>123310960</v>
      </c>
      <c r="O141" s="22">
        <v>9174860</v>
      </c>
      <c r="P141" s="22"/>
      <c r="Q141" s="22">
        <v>0</v>
      </c>
      <c r="R141" s="22">
        <v>0</v>
      </c>
      <c r="S141" s="22">
        <v>0</v>
      </c>
      <c r="T141" s="22">
        <v>132606830</v>
      </c>
      <c r="U141" s="22">
        <v>0</v>
      </c>
      <c r="V141" s="22">
        <v>1789360</v>
      </c>
      <c r="W141" s="22">
        <v>0</v>
      </c>
    </row>
    <row r="142" spans="1:23" x14ac:dyDescent="0.25">
      <c r="A142" s="22" t="s">
        <v>125</v>
      </c>
      <c r="B142" s="22" t="s">
        <v>305</v>
      </c>
      <c r="C142" s="22" t="s">
        <v>402</v>
      </c>
      <c r="D142" s="22" t="s">
        <v>403</v>
      </c>
      <c r="E142" s="22"/>
      <c r="F142" s="22">
        <v>264506690</v>
      </c>
      <c r="G142" s="22">
        <v>0</v>
      </c>
      <c r="H142" s="22">
        <v>18473160</v>
      </c>
      <c r="I142" s="22">
        <v>0</v>
      </c>
      <c r="J142" s="22">
        <v>1519980</v>
      </c>
      <c r="K142" s="22">
        <v>0</v>
      </c>
      <c r="L142" s="22"/>
      <c r="M142" s="22"/>
      <c r="N142" s="22">
        <v>264039110</v>
      </c>
      <c r="O142" s="22">
        <v>18473160</v>
      </c>
      <c r="P142" s="22"/>
      <c r="Q142" s="22">
        <v>0</v>
      </c>
      <c r="R142" s="22">
        <v>0</v>
      </c>
      <c r="S142" s="22">
        <v>0</v>
      </c>
      <c r="T142" s="22">
        <v>282512270</v>
      </c>
      <c r="U142" s="22">
        <v>0</v>
      </c>
      <c r="V142" s="22">
        <v>3930190</v>
      </c>
      <c r="W142" s="22">
        <v>0</v>
      </c>
    </row>
    <row r="143" spans="1:23" x14ac:dyDescent="0.25">
      <c r="A143" s="22" t="s">
        <v>125</v>
      </c>
      <c r="B143" s="22" t="s">
        <v>305</v>
      </c>
      <c r="C143" s="22" t="s">
        <v>404</v>
      </c>
      <c r="D143" s="22" t="s">
        <v>405</v>
      </c>
      <c r="E143" s="22"/>
      <c r="F143" s="22">
        <v>87168830</v>
      </c>
      <c r="G143" s="22">
        <v>0</v>
      </c>
      <c r="H143" s="22">
        <v>27853530</v>
      </c>
      <c r="I143" s="22">
        <v>0</v>
      </c>
      <c r="J143" s="22">
        <v>0</v>
      </c>
      <c r="K143" s="22">
        <v>23</v>
      </c>
      <c r="L143" s="22"/>
      <c r="M143" s="22"/>
      <c r="N143" s="22">
        <v>69671504</v>
      </c>
      <c r="O143" s="22">
        <v>20436555</v>
      </c>
      <c r="P143" s="22"/>
      <c r="Q143" s="22">
        <v>17417876</v>
      </c>
      <c r="R143" s="22">
        <v>8347325</v>
      </c>
      <c r="S143" s="22">
        <v>0</v>
      </c>
      <c r="T143" s="22">
        <v>115873260</v>
      </c>
      <c r="U143" s="22">
        <v>0</v>
      </c>
      <c r="V143" s="22">
        <v>2480370</v>
      </c>
      <c r="W143" s="22">
        <v>0</v>
      </c>
    </row>
    <row r="144" spans="1:23" x14ac:dyDescent="0.25">
      <c r="A144" s="22" t="s">
        <v>125</v>
      </c>
      <c r="B144" s="22" t="s">
        <v>305</v>
      </c>
      <c r="C144" s="22" t="s">
        <v>406</v>
      </c>
      <c r="D144" s="22" t="s">
        <v>407</v>
      </c>
      <c r="E144" s="22"/>
      <c r="F144" s="22">
        <v>74761060</v>
      </c>
      <c r="G144" s="22">
        <v>0</v>
      </c>
      <c r="H144" s="22">
        <v>24299420</v>
      </c>
      <c r="I144" s="22">
        <v>0</v>
      </c>
      <c r="J144" s="22">
        <v>0</v>
      </c>
      <c r="K144" s="22">
        <v>3538200</v>
      </c>
      <c r="L144" s="22"/>
      <c r="M144" s="22"/>
      <c r="N144" s="22">
        <v>75509660</v>
      </c>
      <c r="O144" s="22">
        <v>26743800</v>
      </c>
      <c r="P144" s="22"/>
      <c r="Q144" s="22">
        <v>0</v>
      </c>
      <c r="R144" s="22">
        <v>0</v>
      </c>
      <c r="S144" s="22">
        <v>0</v>
      </c>
      <c r="T144" s="22">
        <v>102371480</v>
      </c>
      <c r="U144" s="22">
        <v>0</v>
      </c>
      <c r="V144" s="22">
        <v>2772080</v>
      </c>
      <c r="W144" s="22">
        <v>0</v>
      </c>
    </row>
    <row r="145" spans="1:23" x14ac:dyDescent="0.25">
      <c r="A145" s="22" t="s">
        <v>125</v>
      </c>
      <c r="B145" s="22" t="s">
        <v>305</v>
      </c>
      <c r="C145" s="22" t="s">
        <v>408</v>
      </c>
      <c r="D145" s="22" t="s">
        <v>409</v>
      </c>
      <c r="E145" s="22"/>
      <c r="F145" s="22">
        <v>31754490</v>
      </c>
      <c r="G145" s="22">
        <v>0</v>
      </c>
      <c r="H145" s="22">
        <v>10881400</v>
      </c>
      <c r="I145" s="22">
        <v>0</v>
      </c>
      <c r="J145" s="22">
        <v>72650</v>
      </c>
      <c r="K145" s="22">
        <v>0</v>
      </c>
      <c r="L145" s="22"/>
      <c r="M145" s="22"/>
      <c r="N145" s="22">
        <v>17621680</v>
      </c>
      <c r="O145" s="22">
        <v>7910371</v>
      </c>
      <c r="P145" s="22"/>
      <c r="Q145" s="22">
        <v>13385716</v>
      </c>
      <c r="R145" s="22">
        <v>1781190</v>
      </c>
      <c r="S145" s="22">
        <v>0</v>
      </c>
      <c r="T145" s="22">
        <v>42696210</v>
      </c>
      <c r="U145" s="22">
        <v>0</v>
      </c>
      <c r="V145" s="22">
        <v>1647200</v>
      </c>
      <c r="W145" s="22">
        <v>0</v>
      </c>
    </row>
    <row r="146" spans="1:23" x14ac:dyDescent="0.25">
      <c r="A146" s="22" t="s">
        <v>125</v>
      </c>
      <c r="B146" s="22" t="s">
        <v>305</v>
      </c>
      <c r="C146" s="22" t="s">
        <v>410</v>
      </c>
      <c r="D146" s="22" t="s">
        <v>411</v>
      </c>
      <c r="E146" s="22"/>
      <c r="F146" s="22">
        <v>68877980</v>
      </c>
      <c r="G146" s="22">
        <v>0</v>
      </c>
      <c r="H146" s="22">
        <v>13631830</v>
      </c>
      <c r="I146" s="22">
        <v>0</v>
      </c>
      <c r="J146" s="22">
        <v>51090</v>
      </c>
      <c r="K146" s="22">
        <v>0</v>
      </c>
      <c r="L146" s="22"/>
      <c r="M146" s="22"/>
      <c r="N146" s="22">
        <v>68877980</v>
      </c>
      <c r="O146" s="22">
        <v>12955300</v>
      </c>
      <c r="P146" s="22"/>
      <c r="Q146" s="22">
        <v>0</v>
      </c>
      <c r="R146" s="22">
        <v>0</v>
      </c>
      <c r="S146" s="22">
        <v>0</v>
      </c>
      <c r="T146" s="22">
        <v>81873280</v>
      </c>
      <c r="U146" s="22">
        <v>0</v>
      </c>
      <c r="V146" s="22">
        <v>1763920</v>
      </c>
      <c r="W146" s="22">
        <v>0</v>
      </c>
    </row>
    <row r="147" spans="1:23" x14ac:dyDescent="0.25">
      <c r="A147" s="22" t="s">
        <v>125</v>
      </c>
      <c r="B147" s="22" t="s">
        <v>305</v>
      </c>
      <c r="C147" s="22" t="s">
        <v>412</v>
      </c>
      <c r="D147" s="22" t="s">
        <v>413</v>
      </c>
      <c r="E147" s="22"/>
      <c r="F147" s="22">
        <v>200881410</v>
      </c>
      <c r="G147" s="22">
        <v>0</v>
      </c>
      <c r="H147" s="22">
        <v>41652500</v>
      </c>
      <c r="I147" s="22">
        <v>0</v>
      </c>
      <c r="J147" s="22">
        <v>128400</v>
      </c>
      <c r="K147" s="22">
        <v>1782800</v>
      </c>
      <c r="L147" s="22"/>
      <c r="M147" s="22"/>
      <c r="N147" s="22">
        <v>202612610</v>
      </c>
      <c r="O147" s="22">
        <v>41567900</v>
      </c>
      <c r="P147" s="22"/>
      <c r="Q147" s="22">
        <v>0</v>
      </c>
      <c r="R147" s="22">
        <v>0</v>
      </c>
      <c r="S147" s="22"/>
      <c r="T147" s="22">
        <v>244180510</v>
      </c>
      <c r="U147" s="22">
        <v>0</v>
      </c>
      <c r="V147" s="22">
        <v>3989520</v>
      </c>
      <c r="W147" s="22">
        <v>0</v>
      </c>
    </row>
    <row r="148" spans="1:23" x14ac:dyDescent="0.25">
      <c r="A148" s="22" t="s">
        <v>125</v>
      </c>
      <c r="B148" s="22" t="s">
        <v>305</v>
      </c>
      <c r="C148" s="22" t="s">
        <v>414</v>
      </c>
      <c r="D148" s="22" t="s">
        <v>415</v>
      </c>
      <c r="E148" s="22"/>
      <c r="F148" s="22">
        <v>1265484450</v>
      </c>
      <c r="G148" s="22">
        <v>0</v>
      </c>
      <c r="H148" s="22">
        <v>181049310</v>
      </c>
      <c r="I148" s="22">
        <v>0</v>
      </c>
      <c r="J148" s="22">
        <v>2455090</v>
      </c>
      <c r="K148" s="22">
        <v>10310920</v>
      </c>
      <c r="L148" s="22"/>
      <c r="M148" s="22"/>
      <c r="N148" s="22">
        <v>1148661545</v>
      </c>
      <c r="O148" s="22">
        <v>178015691</v>
      </c>
      <c r="P148" s="22"/>
      <c r="Q148" s="22">
        <v>117071565</v>
      </c>
      <c r="R148" s="22">
        <v>7340639</v>
      </c>
      <c r="S148" s="22">
        <v>0</v>
      </c>
      <c r="T148" s="22">
        <v>1447789290</v>
      </c>
      <c r="U148" s="22">
        <v>0</v>
      </c>
      <c r="V148" s="22">
        <v>14146050</v>
      </c>
      <c r="W148" s="22">
        <v>0</v>
      </c>
    </row>
    <row r="149" spans="1:23" x14ac:dyDescent="0.25">
      <c r="A149" s="22" t="s">
        <v>125</v>
      </c>
      <c r="B149" s="22" t="s">
        <v>305</v>
      </c>
      <c r="C149" s="22" t="s">
        <v>416</v>
      </c>
      <c r="D149" s="22" t="s">
        <v>417</v>
      </c>
      <c r="E149" s="22"/>
      <c r="F149" s="22">
        <v>86828750</v>
      </c>
      <c r="G149" s="22">
        <v>85740</v>
      </c>
      <c r="H149" s="22">
        <v>15538770</v>
      </c>
      <c r="I149" s="22">
        <v>0</v>
      </c>
      <c r="J149" s="22">
        <v>1388900</v>
      </c>
      <c r="K149" s="22">
        <v>0</v>
      </c>
      <c r="L149" s="22"/>
      <c r="M149" s="22"/>
      <c r="N149" s="22">
        <v>86914490</v>
      </c>
      <c r="O149" s="22">
        <v>13903960</v>
      </c>
      <c r="P149" s="22"/>
      <c r="Q149" s="22">
        <v>0</v>
      </c>
      <c r="R149" s="22">
        <v>0</v>
      </c>
      <c r="S149" s="22">
        <v>0</v>
      </c>
      <c r="T149" s="22">
        <v>102253260</v>
      </c>
      <c r="U149" s="22">
        <v>0</v>
      </c>
      <c r="V149" s="22">
        <v>2169620</v>
      </c>
      <c r="W149" s="22">
        <v>0</v>
      </c>
    </row>
    <row r="150" spans="1:23" x14ac:dyDescent="0.25">
      <c r="A150" s="22" t="s">
        <v>125</v>
      </c>
      <c r="B150" s="22" t="s">
        <v>305</v>
      </c>
      <c r="C150" s="22" t="s">
        <v>418</v>
      </c>
      <c r="D150" s="22" t="s">
        <v>419</v>
      </c>
      <c r="E150" s="22"/>
      <c r="F150" s="22">
        <v>300463110</v>
      </c>
      <c r="G150" s="22">
        <v>30820</v>
      </c>
      <c r="H150" s="22">
        <v>50580830</v>
      </c>
      <c r="I150" s="22">
        <v>13978050</v>
      </c>
      <c r="J150" s="22">
        <v>5474140</v>
      </c>
      <c r="K150" s="22">
        <v>0</v>
      </c>
      <c r="L150" s="22"/>
      <c r="M150" s="22"/>
      <c r="N150" s="22">
        <v>300493930</v>
      </c>
      <c r="O150" s="22">
        <v>64534880</v>
      </c>
      <c r="P150" s="22"/>
      <c r="Q150" s="22">
        <v>0</v>
      </c>
      <c r="R150" s="22">
        <v>0</v>
      </c>
      <c r="S150" s="22">
        <v>0</v>
      </c>
      <c r="T150" s="22">
        <v>0</v>
      </c>
      <c r="U150" s="22">
        <v>370502950</v>
      </c>
      <c r="V150" s="22">
        <v>4546780</v>
      </c>
      <c r="W150" s="22">
        <v>0</v>
      </c>
    </row>
    <row r="151" spans="1:23" x14ac:dyDescent="0.25">
      <c r="A151" s="22" t="s">
        <v>125</v>
      </c>
      <c r="B151" s="22" t="s">
        <v>305</v>
      </c>
      <c r="C151" s="22" t="s">
        <v>420</v>
      </c>
      <c r="D151" s="22" t="s">
        <v>421</v>
      </c>
      <c r="E151" s="22"/>
      <c r="F151" s="22">
        <v>141884180</v>
      </c>
      <c r="G151" s="22">
        <v>17690</v>
      </c>
      <c r="H151" s="22">
        <v>43397040</v>
      </c>
      <c r="I151" s="22">
        <v>0</v>
      </c>
      <c r="J151" s="22">
        <v>7701270</v>
      </c>
      <c r="K151" s="22">
        <v>8279900</v>
      </c>
      <c r="L151" s="22"/>
      <c r="M151" s="22"/>
      <c r="N151" s="22">
        <v>147874620</v>
      </c>
      <c r="O151" s="22">
        <v>43419940</v>
      </c>
      <c r="P151" s="22"/>
      <c r="Q151" s="22">
        <v>0</v>
      </c>
      <c r="R151" s="22">
        <v>0</v>
      </c>
      <c r="S151" s="22">
        <v>0</v>
      </c>
      <c r="T151" s="22">
        <v>182441970</v>
      </c>
      <c r="U151" s="22">
        <v>0</v>
      </c>
      <c r="V151" s="22">
        <v>1738910</v>
      </c>
      <c r="W151" s="22">
        <v>0</v>
      </c>
    </row>
    <row r="152" spans="1:23" x14ac:dyDescent="0.25">
      <c r="A152" s="22" t="s">
        <v>125</v>
      </c>
      <c r="B152" s="22" t="s">
        <v>305</v>
      </c>
      <c r="C152" s="22" t="s">
        <v>422</v>
      </c>
      <c r="D152" s="22" t="s">
        <v>423</v>
      </c>
      <c r="E152" s="22"/>
      <c r="F152" s="22">
        <v>6210560750</v>
      </c>
      <c r="G152" s="22">
        <v>79640</v>
      </c>
      <c r="H152" s="22">
        <v>932446150</v>
      </c>
      <c r="I152" s="22">
        <v>0</v>
      </c>
      <c r="J152" s="22">
        <v>0</v>
      </c>
      <c r="K152" s="22">
        <v>63328950</v>
      </c>
      <c r="L152" s="22"/>
      <c r="M152" s="22"/>
      <c r="N152" s="22">
        <v>5550681891</v>
      </c>
      <c r="O152" s="22">
        <v>893916018</v>
      </c>
      <c r="P152" s="22"/>
      <c r="Q152" s="22">
        <v>713156268</v>
      </c>
      <c r="R152" s="22">
        <v>48661313</v>
      </c>
      <c r="S152" s="22">
        <v>0</v>
      </c>
      <c r="T152" s="22">
        <v>7206415490</v>
      </c>
      <c r="U152" s="22">
        <v>0</v>
      </c>
      <c r="V152" s="22">
        <v>36314890</v>
      </c>
      <c r="W152" s="22">
        <v>0</v>
      </c>
    </row>
    <row r="153" spans="1:23" x14ac:dyDescent="0.25">
      <c r="A153" s="22" t="s">
        <v>125</v>
      </c>
      <c r="B153" s="22" t="s">
        <v>305</v>
      </c>
      <c r="C153" s="22" t="s">
        <v>424</v>
      </c>
      <c r="D153" s="22" t="s">
        <v>425</v>
      </c>
      <c r="E153" s="22"/>
      <c r="F153" s="22">
        <v>1324868310</v>
      </c>
      <c r="G153" s="22">
        <v>525480</v>
      </c>
      <c r="H153" s="22">
        <v>348199030</v>
      </c>
      <c r="I153" s="22">
        <v>0</v>
      </c>
      <c r="J153" s="22">
        <v>10750340</v>
      </c>
      <c r="K153" s="22">
        <v>33935410</v>
      </c>
      <c r="L153" s="22"/>
      <c r="M153" s="22"/>
      <c r="N153" s="22">
        <v>1342260900</v>
      </c>
      <c r="O153" s="22">
        <v>361389600</v>
      </c>
      <c r="P153" s="22"/>
      <c r="Q153" s="22">
        <v>0</v>
      </c>
      <c r="R153" s="22">
        <v>0</v>
      </c>
      <c r="S153" s="22">
        <v>0</v>
      </c>
      <c r="T153" s="22">
        <v>1714376870</v>
      </c>
      <c r="U153" s="22">
        <v>0</v>
      </c>
      <c r="V153" s="22">
        <v>17827730</v>
      </c>
      <c r="W153" s="22">
        <v>0</v>
      </c>
    </row>
    <row r="154" spans="1:23" x14ac:dyDescent="0.25">
      <c r="A154" s="22" t="s">
        <v>125</v>
      </c>
      <c r="B154" s="22" t="s">
        <v>305</v>
      </c>
      <c r="C154" s="22" t="s">
        <v>426</v>
      </c>
      <c r="D154" s="22" t="s">
        <v>427</v>
      </c>
      <c r="E154" s="22"/>
      <c r="F154" s="22">
        <v>84120980</v>
      </c>
      <c r="G154" s="22">
        <v>77930</v>
      </c>
      <c r="H154" s="22">
        <v>29646560</v>
      </c>
      <c r="I154" s="22">
        <v>0</v>
      </c>
      <c r="J154" s="22">
        <v>0</v>
      </c>
      <c r="K154" s="22">
        <v>5917000</v>
      </c>
      <c r="L154" s="22"/>
      <c r="M154" s="22"/>
      <c r="N154" s="22">
        <v>85034680</v>
      </c>
      <c r="O154" s="22">
        <v>34032770</v>
      </c>
      <c r="P154" s="22"/>
      <c r="Q154" s="22">
        <v>0</v>
      </c>
      <c r="R154" s="22">
        <v>0</v>
      </c>
      <c r="S154" s="22">
        <v>0</v>
      </c>
      <c r="T154" s="22">
        <v>119762470</v>
      </c>
      <c r="U154" s="22">
        <v>0</v>
      </c>
      <c r="V154" s="22">
        <v>3705960</v>
      </c>
      <c r="W154" s="22">
        <v>0</v>
      </c>
    </row>
    <row r="155" spans="1:23" x14ac:dyDescent="0.25">
      <c r="A155" s="22" t="s">
        <v>125</v>
      </c>
      <c r="B155" s="22" t="s">
        <v>305</v>
      </c>
      <c r="C155" s="22" t="s">
        <v>428</v>
      </c>
      <c r="D155" s="22" t="s">
        <v>429</v>
      </c>
      <c r="E155" s="22"/>
      <c r="F155" s="22">
        <v>73464750</v>
      </c>
      <c r="G155" s="22">
        <v>28500</v>
      </c>
      <c r="H155" s="22">
        <v>16447670</v>
      </c>
      <c r="I155" s="22">
        <v>10110830</v>
      </c>
      <c r="J155" s="22">
        <v>79390</v>
      </c>
      <c r="K155" s="22">
        <v>0</v>
      </c>
      <c r="L155" s="22"/>
      <c r="M155" s="22"/>
      <c r="N155" s="22">
        <v>55011505</v>
      </c>
      <c r="O155" s="22">
        <v>24077700</v>
      </c>
      <c r="P155" s="22"/>
      <c r="Q155" s="22">
        <v>18030225</v>
      </c>
      <c r="R155" s="22">
        <v>2175050</v>
      </c>
      <c r="S155" s="22">
        <v>0</v>
      </c>
      <c r="T155" s="22">
        <v>99373870</v>
      </c>
      <c r="U155" s="22">
        <v>0</v>
      </c>
      <c r="V155" s="22">
        <v>2561390</v>
      </c>
      <c r="W155" s="22">
        <v>0</v>
      </c>
    </row>
    <row r="156" spans="1:23" x14ac:dyDescent="0.25">
      <c r="A156" s="22" t="s">
        <v>125</v>
      </c>
      <c r="B156" s="22" t="s">
        <v>305</v>
      </c>
      <c r="C156" s="22" t="s">
        <v>430</v>
      </c>
      <c r="D156" s="22" t="s">
        <v>431</v>
      </c>
      <c r="E156" s="22"/>
      <c r="F156" s="22">
        <v>552195740</v>
      </c>
      <c r="G156" s="22">
        <v>54220</v>
      </c>
      <c r="H156" s="22">
        <v>265355800</v>
      </c>
      <c r="I156" s="22">
        <v>0</v>
      </c>
      <c r="J156" s="22">
        <v>368160</v>
      </c>
      <c r="K156" s="22">
        <v>74616750</v>
      </c>
      <c r="L156" s="22"/>
      <c r="M156" s="22"/>
      <c r="N156" s="22">
        <v>510473685</v>
      </c>
      <c r="O156" s="22">
        <v>210109334</v>
      </c>
      <c r="P156" s="22"/>
      <c r="Q156" s="22">
        <v>114399725</v>
      </c>
      <c r="R156" s="22">
        <v>45118966</v>
      </c>
      <c r="S156" s="22">
        <v>0</v>
      </c>
      <c r="T156" s="22">
        <v>880101710</v>
      </c>
      <c r="U156" s="22">
        <v>0</v>
      </c>
      <c r="V156" s="22">
        <v>18430280</v>
      </c>
      <c r="W156" s="22">
        <v>0</v>
      </c>
    </row>
    <row r="157" spans="1:23" x14ac:dyDescent="0.25">
      <c r="A157" s="22" t="s">
        <v>125</v>
      </c>
      <c r="B157" s="22" t="s">
        <v>305</v>
      </c>
      <c r="C157" s="22" t="s">
        <v>432</v>
      </c>
      <c r="D157" s="22" t="s">
        <v>433</v>
      </c>
      <c r="E157" s="22"/>
      <c r="F157" s="22">
        <v>398666950</v>
      </c>
      <c r="G157" s="22">
        <v>139650</v>
      </c>
      <c r="H157" s="22">
        <v>37449280</v>
      </c>
      <c r="I157" s="22">
        <v>0</v>
      </c>
      <c r="J157" s="22">
        <v>220160</v>
      </c>
      <c r="K157" s="22">
        <v>25579070</v>
      </c>
      <c r="L157" s="22"/>
      <c r="M157" s="22"/>
      <c r="N157" s="22">
        <v>399115196</v>
      </c>
      <c r="O157" s="22">
        <v>42536757</v>
      </c>
      <c r="P157" s="22"/>
      <c r="Q157" s="22">
        <v>16337001</v>
      </c>
      <c r="R157" s="22">
        <v>0</v>
      </c>
      <c r="S157" s="22"/>
      <c r="T157" s="22">
        <v>45229682</v>
      </c>
      <c r="U157" s="22">
        <v>0</v>
      </c>
      <c r="V157" s="22">
        <v>790885</v>
      </c>
      <c r="W157" s="22">
        <v>0</v>
      </c>
    </row>
    <row r="158" spans="1:23" x14ac:dyDescent="0.25">
      <c r="A158" s="22" t="s">
        <v>125</v>
      </c>
      <c r="B158" s="22" t="s">
        <v>305</v>
      </c>
      <c r="C158" s="22" t="s">
        <v>434</v>
      </c>
      <c r="D158" s="22" t="s">
        <v>435</v>
      </c>
      <c r="E158" s="22"/>
      <c r="F158" s="22">
        <v>197899490</v>
      </c>
      <c r="G158" s="22">
        <v>69290</v>
      </c>
      <c r="H158" s="22">
        <v>43807490</v>
      </c>
      <c r="I158" s="22">
        <v>0</v>
      </c>
      <c r="J158" s="22">
        <v>1809920</v>
      </c>
      <c r="K158" s="22">
        <v>0</v>
      </c>
      <c r="L158" s="22"/>
      <c r="M158" s="22"/>
      <c r="N158" s="22">
        <v>175884190</v>
      </c>
      <c r="O158" s="22">
        <v>34612945</v>
      </c>
      <c r="P158" s="22"/>
      <c r="Q158" s="22">
        <v>22084590</v>
      </c>
      <c r="R158" s="22">
        <v>9194545</v>
      </c>
      <c r="S158" s="22">
        <v>0</v>
      </c>
      <c r="T158" s="22">
        <v>243586190</v>
      </c>
      <c r="U158" s="22">
        <v>0</v>
      </c>
      <c r="V158" s="22">
        <v>2579850</v>
      </c>
      <c r="W158" s="22">
        <v>0</v>
      </c>
    </row>
    <row r="159" spans="1:23" x14ac:dyDescent="0.25">
      <c r="A159" s="22" t="s">
        <v>125</v>
      </c>
      <c r="B159" s="22" t="s">
        <v>305</v>
      </c>
      <c r="C159" s="22" t="s">
        <v>436</v>
      </c>
      <c r="D159" s="22" t="s">
        <v>437</v>
      </c>
      <c r="E159" s="22"/>
      <c r="F159" s="22">
        <v>428918630</v>
      </c>
      <c r="G159" s="22">
        <v>0</v>
      </c>
      <c r="H159" s="22">
        <v>144488550</v>
      </c>
      <c r="I159" s="22">
        <v>0</v>
      </c>
      <c r="J159" s="22">
        <v>0</v>
      </c>
      <c r="K159" s="22">
        <v>0</v>
      </c>
      <c r="L159" s="22"/>
      <c r="M159" s="22"/>
      <c r="N159" s="22">
        <v>329434645</v>
      </c>
      <c r="O159" s="22">
        <v>126745119</v>
      </c>
      <c r="P159" s="22"/>
      <c r="Q159" s="22">
        <v>99483985</v>
      </c>
      <c r="R159" s="22">
        <v>13841411</v>
      </c>
      <c r="S159" s="22"/>
      <c r="T159" s="22">
        <v>569676320</v>
      </c>
      <c r="U159" s="22">
        <v>0</v>
      </c>
      <c r="V159" s="22">
        <v>7906470</v>
      </c>
      <c r="W159" s="22">
        <v>0</v>
      </c>
    </row>
    <row r="160" spans="1:23" x14ac:dyDescent="0.25">
      <c r="A160" s="22" t="s">
        <v>125</v>
      </c>
      <c r="B160" s="22" t="s">
        <v>305</v>
      </c>
      <c r="C160" s="22" t="s">
        <v>438</v>
      </c>
      <c r="D160" s="22" t="s">
        <v>439</v>
      </c>
      <c r="E160" s="22"/>
      <c r="F160" s="22">
        <v>712805030</v>
      </c>
      <c r="G160" s="22">
        <v>185200</v>
      </c>
      <c r="H160" s="22">
        <v>195187800</v>
      </c>
      <c r="I160" s="22">
        <v>0</v>
      </c>
      <c r="J160" s="22">
        <v>3650060</v>
      </c>
      <c r="K160" s="22">
        <v>4590900</v>
      </c>
      <c r="L160" s="22"/>
      <c r="M160" s="22"/>
      <c r="N160" s="22">
        <v>656653020</v>
      </c>
      <c r="O160" s="22">
        <v>175867079</v>
      </c>
      <c r="P160" s="22"/>
      <c r="Q160" s="22">
        <v>58382115</v>
      </c>
      <c r="R160" s="22">
        <v>17717780</v>
      </c>
      <c r="S160" s="22">
        <v>0</v>
      </c>
      <c r="T160" s="22">
        <v>908619980</v>
      </c>
      <c r="U160" s="22">
        <v>0</v>
      </c>
      <c r="V160" s="22">
        <v>12071390</v>
      </c>
      <c r="W160" s="22">
        <v>0</v>
      </c>
    </row>
    <row r="161" spans="1:23" x14ac:dyDescent="0.25">
      <c r="A161" s="22" t="s">
        <v>125</v>
      </c>
      <c r="B161" s="22" t="s">
        <v>305</v>
      </c>
      <c r="C161" s="22" t="s">
        <v>440</v>
      </c>
      <c r="D161" s="22" t="s">
        <v>441</v>
      </c>
      <c r="E161" s="22"/>
      <c r="F161" s="22">
        <v>139903270</v>
      </c>
      <c r="G161" s="22">
        <v>0</v>
      </c>
      <c r="H161" s="22">
        <v>68487970</v>
      </c>
      <c r="I161" s="22">
        <v>0</v>
      </c>
      <c r="J161" s="22">
        <v>0</v>
      </c>
      <c r="K161" s="22">
        <v>0</v>
      </c>
      <c r="L161" s="22"/>
      <c r="M161" s="22"/>
      <c r="N161" s="22">
        <v>139903270</v>
      </c>
      <c r="O161" s="22">
        <v>68487970</v>
      </c>
      <c r="P161" s="22"/>
      <c r="Q161" s="22">
        <v>0</v>
      </c>
      <c r="R161" s="22">
        <v>0</v>
      </c>
      <c r="S161" s="22">
        <v>0</v>
      </c>
      <c r="T161" s="22">
        <v>207174760</v>
      </c>
      <c r="U161" s="22">
        <v>0</v>
      </c>
      <c r="V161" s="22">
        <v>0</v>
      </c>
      <c r="W161" s="22">
        <v>0</v>
      </c>
    </row>
    <row r="162" spans="1:23" x14ac:dyDescent="0.25">
      <c r="A162" s="22" t="s">
        <v>125</v>
      </c>
      <c r="B162" s="22" t="s">
        <v>305</v>
      </c>
      <c r="C162" s="22" t="s">
        <v>442</v>
      </c>
      <c r="D162" s="22" t="s">
        <v>443</v>
      </c>
      <c r="E162" s="22"/>
      <c r="F162" s="22">
        <v>16681560</v>
      </c>
      <c r="G162" s="22">
        <v>0</v>
      </c>
      <c r="H162" s="22">
        <v>13229160</v>
      </c>
      <c r="I162" s="22">
        <v>0</v>
      </c>
      <c r="J162" s="22">
        <v>0</v>
      </c>
      <c r="K162" s="22">
        <v>0</v>
      </c>
      <c r="L162" s="22"/>
      <c r="M162" s="22"/>
      <c r="N162" s="22">
        <v>16391200</v>
      </c>
      <c r="O162" s="22">
        <v>10857470</v>
      </c>
      <c r="P162" s="22"/>
      <c r="Q162" s="22">
        <v>0</v>
      </c>
      <c r="R162" s="22">
        <v>0</v>
      </c>
      <c r="S162" s="22">
        <v>0</v>
      </c>
      <c r="T162" s="22">
        <v>0</v>
      </c>
      <c r="U162" s="22">
        <v>29910720</v>
      </c>
      <c r="V162" s="22">
        <v>1771770</v>
      </c>
      <c r="W162" s="22">
        <v>0</v>
      </c>
    </row>
    <row r="163" spans="1:23" x14ac:dyDescent="0.25">
      <c r="A163" s="22" t="s">
        <v>125</v>
      </c>
      <c r="B163" s="22" t="s">
        <v>305</v>
      </c>
      <c r="C163" s="22" t="s">
        <v>444</v>
      </c>
      <c r="D163" s="22" t="s">
        <v>445</v>
      </c>
      <c r="E163" s="22"/>
      <c r="F163" s="22">
        <v>418801800</v>
      </c>
      <c r="G163" s="22">
        <v>0</v>
      </c>
      <c r="H163" s="22">
        <v>5202630</v>
      </c>
      <c r="I163" s="22">
        <v>24044680</v>
      </c>
      <c r="J163" s="22">
        <v>69990</v>
      </c>
      <c r="K163" s="22">
        <v>0</v>
      </c>
      <c r="L163" s="22"/>
      <c r="M163" s="22"/>
      <c r="N163" s="22">
        <v>414619138</v>
      </c>
      <c r="O163" s="22">
        <v>29004743</v>
      </c>
      <c r="P163" s="22"/>
      <c r="Q163" s="22">
        <v>4182662</v>
      </c>
      <c r="R163" s="22">
        <v>242567</v>
      </c>
      <c r="S163" s="22">
        <v>0</v>
      </c>
      <c r="T163" s="22">
        <v>448119100</v>
      </c>
      <c r="U163" s="22">
        <v>0</v>
      </c>
      <c r="V163" s="22">
        <v>5272620</v>
      </c>
      <c r="W163" s="22">
        <v>0</v>
      </c>
    </row>
    <row r="164" spans="1:23" x14ac:dyDescent="0.25">
      <c r="A164" s="22" t="s">
        <v>125</v>
      </c>
      <c r="B164" s="22" t="s">
        <v>305</v>
      </c>
      <c r="C164" s="22" t="s">
        <v>446</v>
      </c>
      <c r="D164" s="22" t="s">
        <v>447</v>
      </c>
      <c r="E164" s="22"/>
      <c r="F164" s="22">
        <v>614180850</v>
      </c>
      <c r="G164" s="22">
        <v>5680930</v>
      </c>
      <c r="H164" s="22">
        <v>209913830</v>
      </c>
      <c r="I164" s="22">
        <v>0</v>
      </c>
      <c r="J164" s="22">
        <v>8976120</v>
      </c>
      <c r="K164" s="22">
        <v>0</v>
      </c>
      <c r="L164" s="22"/>
      <c r="M164" s="22"/>
      <c r="N164" s="22">
        <v>619861780</v>
      </c>
      <c r="O164" s="22">
        <v>209913830</v>
      </c>
      <c r="P164" s="22"/>
      <c r="Q164" s="22">
        <v>0</v>
      </c>
      <c r="R164" s="22">
        <v>0</v>
      </c>
      <c r="S164" s="22">
        <v>0</v>
      </c>
      <c r="T164" s="22">
        <v>838751730</v>
      </c>
      <c r="U164" s="22">
        <v>0</v>
      </c>
      <c r="V164" s="22">
        <v>12587410</v>
      </c>
      <c r="W164" s="22">
        <v>0</v>
      </c>
    </row>
    <row r="165" spans="1:23" x14ac:dyDescent="0.25">
      <c r="A165" s="22" t="s">
        <v>125</v>
      </c>
      <c r="B165" s="22" t="s">
        <v>305</v>
      </c>
      <c r="C165" s="22" t="s">
        <v>448</v>
      </c>
      <c r="D165" s="22" t="s">
        <v>449</v>
      </c>
      <c r="E165" s="22"/>
      <c r="F165" s="22">
        <v>197964720</v>
      </c>
      <c r="G165" s="22">
        <v>1114060</v>
      </c>
      <c r="H165" s="22">
        <v>81151680</v>
      </c>
      <c r="I165" s="22">
        <v>0</v>
      </c>
      <c r="J165" s="22">
        <v>19438750</v>
      </c>
      <c r="K165" s="22">
        <v>15073590</v>
      </c>
      <c r="L165" s="22"/>
      <c r="M165" s="22"/>
      <c r="N165" s="22">
        <v>206824580</v>
      </c>
      <c r="O165" s="22">
        <v>88424470</v>
      </c>
      <c r="P165" s="22"/>
      <c r="Q165" s="22">
        <v>0</v>
      </c>
      <c r="R165" s="22">
        <v>0</v>
      </c>
      <c r="S165" s="22">
        <v>0</v>
      </c>
      <c r="T165" s="22">
        <v>314687000</v>
      </c>
      <c r="U165" s="22">
        <v>0</v>
      </c>
      <c r="V165" s="22">
        <v>39795760</v>
      </c>
      <c r="W165" s="22">
        <v>0</v>
      </c>
    </row>
    <row r="166" spans="1:23" x14ac:dyDescent="0.25">
      <c r="A166" s="22" t="s">
        <v>125</v>
      </c>
      <c r="B166" s="22" t="s">
        <v>305</v>
      </c>
      <c r="C166" s="22" t="s">
        <v>450</v>
      </c>
      <c r="D166" s="22" t="s">
        <v>451</v>
      </c>
      <c r="E166" s="22"/>
      <c r="F166" s="22">
        <v>237066800</v>
      </c>
      <c r="G166" s="22">
        <v>91220</v>
      </c>
      <c r="H166" s="22">
        <v>90517490</v>
      </c>
      <c r="I166" s="22">
        <v>0</v>
      </c>
      <c r="J166" s="22">
        <v>1477890</v>
      </c>
      <c r="K166" s="22">
        <v>14065570</v>
      </c>
      <c r="L166" s="22"/>
      <c r="M166" s="22"/>
      <c r="N166" s="22">
        <v>250096720</v>
      </c>
      <c r="O166" s="22">
        <v>88390550</v>
      </c>
      <c r="P166" s="22"/>
      <c r="Q166" s="22">
        <v>0</v>
      </c>
      <c r="R166" s="22">
        <v>0</v>
      </c>
      <c r="S166" s="22">
        <v>0</v>
      </c>
      <c r="T166" s="22">
        <v>0</v>
      </c>
      <c r="U166" s="22">
        <v>340036420</v>
      </c>
      <c r="V166" s="22">
        <v>7623430</v>
      </c>
      <c r="W166" s="22">
        <v>0</v>
      </c>
    </row>
    <row r="167" spans="1:23" x14ac:dyDescent="0.25">
      <c r="A167" s="22" t="s">
        <v>125</v>
      </c>
      <c r="B167" s="22" t="s">
        <v>305</v>
      </c>
      <c r="C167" s="22" t="s">
        <v>452</v>
      </c>
      <c r="D167" s="22" t="s">
        <v>453</v>
      </c>
      <c r="E167" s="22"/>
      <c r="F167" s="22">
        <v>729613410</v>
      </c>
      <c r="G167" s="22">
        <v>0</v>
      </c>
      <c r="H167" s="22">
        <v>84360590</v>
      </c>
      <c r="I167" s="22">
        <v>193793510</v>
      </c>
      <c r="J167" s="22">
        <v>235390</v>
      </c>
      <c r="K167" s="22">
        <v>18195250</v>
      </c>
      <c r="L167" s="22"/>
      <c r="M167" s="22"/>
      <c r="N167" s="22">
        <v>739207660</v>
      </c>
      <c r="O167" s="22">
        <v>276084100</v>
      </c>
      <c r="P167" s="22"/>
      <c r="Q167" s="22">
        <v>0</v>
      </c>
      <c r="R167" s="22">
        <v>0</v>
      </c>
      <c r="S167" s="22">
        <v>0</v>
      </c>
      <c r="T167" s="22">
        <v>0</v>
      </c>
      <c r="U167" s="22">
        <v>1015291760</v>
      </c>
      <c r="V167" s="22">
        <v>13111980</v>
      </c>
      <c r="W167" s="22">
        <v>0</v>
      </c>
    </row>
    <row r="168" spans="1:23" x14ac:dyDescent="0.25">
      <c r="A168" s="22" t="s">
        <v>125</v>
      </c>
      <c r="B168" s="22" t="s">
        <v>305</v>
      </c>
      <c r="C168" s="22" t="s">
        <v>454</v>
      </c>
      <c r="D168" s="22" t="s">
        <v>455</v>
      </c>
      <c r="E168" s="22"/>
      <c r="F168" s="22">
        <v>70926270</v>
      </c>
      <c r="G168" s="22">
        <v>0</v>
      </c>
      <c r="H168" s="22">
        <v>19092650</v>
      </c>
      <c r="I168" s="22">
        <v>0</v>
      </c>
      <c r="J168" s="22">
        <v>0</v>
      </c>
      <c r="K168" s="22">
        <v>0</v>
      </c>
      <c r="L168" s="22"/>
      <c r="M168" s="22"/>
      <c r="N168" s="22">
        <v>70926270</v>
      </c>
      <c r="O168" s="22">
        <v>19092650</v>
      </c>
      <c r="P168" s="22"/>
      <c r="Q168" s="22">
        <v>0</v>
      </c>
      <c r="R168" s="22">
        <v>0</v>
      </c>
      <c r="S168" s="22">
        <v>0</v>
      </c>
      <c r="T168" s="22">
        <v>90018920</v>
      </c>
      <c r="U168" s="22">
        <v>0</v>
      </c>
      <c r="V168" s="22">
        <v>1846990</v>
      </c>
      <c r="W168" s="22">
        <v>0</v>
      </c>
    </row>
    <row r="169" spans="1:23" x14ac:dyDescent="0.25">
      <c r="A169" s="22" t="s">
        <v>125</v>
      </c>
      <c r="B169" s="22" t="s">
        <v>305</v>
      </c>
      <c r="C169" s="22" t="s">
        <v>456</v>
      </c>
      <c r="D169" s="22" t="s">
        <v>457</v>
      </c>
      <c r="E169" s="22"/>
      <c r="F169" s="22">
        <v>263138230</v>
      </c>
      <c r="G169" s="22">
        <v>121480</v>
      </c>
      <c r="H169" s="22">
        <v>49345311</v>
      </c>
      <c r="I169" s="22">
        <v>2859779</v>
      </c>
      <c r="J169" s="22">
        <v>581000</v>
      </c>
      <c r="K169" s="22">
        <v>3263610</v>
      </c>
      <c r="L169" s="22"/>
      <c r="M169" s="22"/>
      <c r="N169" s="22">
        <v>263259710</v>
      </c>
      <c r="O169" s="22">
        <v>52205090</v>
      </c>
      <c r="P169" s="22"/>
      <c r="Q169" s="22">
        <v>0</v>
      </c>
      <c r="R169" s="22">
        <v>0</v>
      </c>
      <c r="S169" s="22">
        <v>0</v>
      </c>
      <c r="T169" s="22">
        <v>316045800</v>
      </c>
      <c r="U169" s="22">
        <v>0</v>
      </c>
      <c r="V169" s="22">
        <v>8580210</v>
      </c>
      <c r="W169" s="22">
        <v>0</v>
      </c>
    </row>
    <row r="170" spans="1:23" x14ac:dyDescent="0.25">
      <c r="A170" s="22" t="s">
        <v>125</v>
      </c>
      <c r="B170" s="22" t="s">
        <v>305</v>
      </c>
      <c r="C170" s="22" t="s">
        <v>458</v>
      </c>
      <c r="D170" s="22" t="s">
        <v>459</v>
      </c>
      <c r="E170" s="22"/>
      <c r="F170" s="22">
        <v>646617040</v>
      </c>
      <c r="G170" s="22">
        <v>12420</v>
      </c>
      <c r="H170" s="22">
        <v>276548050</v>
      </c>
      <c r="I170" s="22">
        <v>0</v>
      </c>
      <c r="J170" s="22">
        <v>0</v>
      </c>
      <c r="K170" s="22">
        <v>0</v>
      </c>
      <c r="L170" s="22"/>
      <c r="M170" s="22"/>
      <c r="N170" s="22">
        <v>588712295</v>
      </c>
      <c r="O170" s="22">
        <v>240951475</v>
      </c>
      <c r="P170" s="22"/>
      <c r="Q170" s="22">
        <v>57206015</v>
      </c>
      <c r="R170" s="22">
        <v>14066045</v>
      </c>
      <c r="S170" s="22">
        <v>0</v>
      </c>
      <c r="T170" s="22">
        <v>901646980</v>
      </c>
      <c r="U170" s="22">
        <v>0</v>
      </c>
      <c r="V170" s="22">
        <v>13197970</v>
      </c>
      <c r="W170" s="22">
        <v>0</v>
      </c>
    </row>
    <row r="171" spans="1:23" x14ac:dyDescent="0.25">
      <c r="A171" s="22" t="s">
        <v>125</v>
      </c>
      <c r="B171" s="22" t="s">
        <v>305</v>
      </c>
      <c r="C171" s="22" t="s">
        <v>460</v>
      </c>
      <c r="D171" s="22" t="s">
        <v>461</v>
      </c>
      <c r="E171" s="22"/>
      <c r="F171" s="22">
        <v>78982840</v>
      </c>
      <c r="G171" s="22">
        <v>95100</v>
      </c>
      <c r="H171" s="22">
        <v>22544490</v>
      </c>
      <c r="I171" s="22">
        <v>0</v>
      </c>
      <c r="J171" s="22">
        <v>35300</v>
      </c>
      <c r="K171" s="22">
        <v>0</v>
      </c>
      <c r="L171" s="22"/>
      <c r="M171" s="22"/>
      <c r="N171" s="22">
        <v>78199325</v>
      </c>
      <c r="O171" s="22">
        <v>21284643</v>
      </c>
      <c r="P171" s="22"/>
      <c r="Q171" s="22">
        <v>878590</v>
      </c>
      <c r="R171" s="22">
        <v>6904</v>
      </c>
      <c r="S171" s="22">
        <v>0</v>
      </c>
      <c r="T171" s="22">
        <v>100404630</v>
      </c>
      <c r="U171" s="22">
        <v>0</v>
      </c>
      <c r="V171" s="22">
        <v>3274440</v>
      </c>
      <c r="W171" s="22">
        <v>0</v>
      </c>
    </row>
    <row r="172" spans="1:23" x14ac:dyDescent="0.25">
      <c r="A172" s="22" t="s">
        <v>125</v>
      </c>
      <c r="B172" s="22" t="s">
        <v>305</v>
      </c>
      <c r="C172" s="22" t="s">
        <v>462</v>
      </c>
      <c r="D172" s="22" t="s">
        <v>463</v>
      </c>
      <c r="E172" s="22"/>
      <c r="F172" s="22">
        <v>63200410</v>
      </c>
      <c r="G172" s="22">
        <v>52260</v>
      </c>
      <c r="H172" s="22">
        <v>20708140</v>
      </c>
      <c r="I172" s="22">
        <v>0</v>
      </c>
      <c r="J172" s="22">
        <v>14330</v>
      </c>
      <c r="K172" s="22">
        <v>0</v>
      </c>
      <c r="L172" s="22"/>
      <c r="M172" s="22"/>
      <c r="N172" s="22">
        <v>44352987</v>
      </c>
      <c r="O172" s="22">
        <v>13143430</v>
      </c>
      <c r="P172" s="22"/>
      <c r="Q172" s="22">
        <v>18920126</v>
      </c>
      <c r="R172" s="22">
        <v>7206033</v>
      </c>
      <c r="S172" s="22">
        <v>0</v>
      </c>
      <c r="T172" s="22">
        <v>83334700</v>
      </c>
      <c r="U172" s="22">
        <v>0</v>
      </c>
      <c r="V172" s="22">
        <v>69600</v>
      </c>
      <c r="W172" s="22">
        <v>0</v>
      </c>
    </row>
    <row r="173" spans="1:23" x14ac:dyDescent="0.25">
      <c r="A173" s="22" t="s">
        <v>125</v>
      </c>
      <c r="B173" s="22" t="s">
        <v>305</v>
      </c>
      <c r="C173" s="22" t="s">
        <v>464</v>
      </c>
      <c r="D173" s="22" t="s">
        <v>465</v>
      </c>
      <c r="E173" s="22"/>
      <c r="F173" s="22">
        <v>489383760</v>
      </c>
      <c r="G173" s="22">
        <v>89280</v>
      </c>
      <c r="H173" s="22">
        <v>170325890</v>
      </c>
      <c r="I173" s="22">
        <v>0</v>
      </c>
      <c r="J173" s="22">
        <v>582330</v>
      </c>
      <c r="K173" s="22">
        <v>15730000</v>
      </c>
      <c r="L173" s="22"/>
      <c r="M173" s="22"/>
      <c r="N173" s="22">
        <v>489473040</v>
      </c>
      <c r="O173" s="22">
        <v>170908220</v>
      </c>
      <c r="P173" s="22"/>
      <c r="Q173" s="22">
        <v>0</v>
      </c>
      <c r="R173" s="22">
        <v>0</v>
      </c>
      <c r="S173" s="22">
        <v>0</v>
      </c>
      <c r="T173" s="22">
        <v>676111260</v>
      </c>
      <c r="U173" s="22">
        <v>0</v>
      </c>
      <c r="V173" s="22">
        <v>10995100</v>
      </c>
      <c r="W173" s="22">
        <v>0</v>
      </c>
    </row>
    <row r="174" spans="1:23" x14ac:dyDescent="0.25">
      <c r="A174" s="22" t="s">
        <v>125</v>
      </c>
      <c r="B174" s="22" t="s">
        <v>305</v>
      </c>
      <c r="C174" s="22" t="s">
        <v>466</v>
      </c>
      <c r="D174" s="22" t="s">
        <v>467</v>
      </c>
      <c r="E174" s="22"/>
      <c r="F174" s="22">
        <v>61041200</v>
      </c>
      <c r="G174" s="22">
        <v>29120</v>
      </c>
      <c r="H174" s="22">
        <v>10416410</v>
      </c>
      <c r="I174" s="22">
        <v>0</v>
      </c>
      <c r="J174" s="22">
        <v>739250</v>
      </c>
      <c r="K174" s="22">
        <v>0</v>
      </c>
      <c r="L174" s="22"/>
      <c r="M174" s="22"/>
      <c r="N174" s="22">
        <v>61070320</v>
      </c>
      <c r="O174" s="22">
        <v>10282210</v>
      </c>
      <c r="P174" s="22"/>
      <c r="Q174" s="22">
        <v>0</v>
      </c>
      <c r="R174" s="22">
        <v>0</v>
      </c>
      <c r="S174" s="22">
        <v>0</v>
      </c>
      <c r="T174" s="22">
        <v>72225980</v>
      </c>
      <c r="U174" s="22">
        <v>0</v>
      </c>
      <c r="V174" s="22">
        <v>1335310</v>
      </c>
      <c r="W174" s="22">
        <v>0</v>
      </c>
    </row>
    <row r="175" spans="1:23" x14ac:dyDescent="0.25">
      <c r="A175" s="22" t="s">
        <v>125</v>
      </c>
      <c r="B175" s="22" t="s">
        <v>305</v>
      </c>
      <c r="C175" s="22" t="s">
        <v>468</v>
      </c>
      <c r="D175" s="22" t="s">
        <v>469</v>
      </c>
      <c r="E175" s="22"/>
      <c r="F175" s="22">
        <v>603093210</v>
      </c>
      <c r="G175" s="22">
        <v>0</v>
      </c>
      <c r="H175" s="22">
        <v>259478850</v>
      </c>
      <c r="I175" s="22">
        <v>0</v>
      </c>
      <c r="J175" s="22">
        <v>0</v>
      </c>
      <c r="K175" s="22">
        <v>0</v>
      </c>
      <c r="L175" s="22"/>
      <c r="M175" s="22"/>
      <c r="N175" s="22">
        <v>559542486</v>
      </c>
      <c r="O175" s="22">
        <v>241970580</v>
      </c>
      <c r="P175" s="22"/>
      <c r="Q175" s="22">
        <v>43561004</v>
      </c>
      <c r="R175" s="22">
        <v>14350115</v>
      </c>
      <c r="S175" s="22">
        <v>0</v>
      </c>
      <c r="T175" s="22">
        <v>859246939</v>
      </c>
      <c r="U175" s="22">
        <v>0</v>
      </c>
      <c r="V175" s="22">
        <v>14411938</v>
      </c>
      <c r="W175" s="22">
        <v>0</v>
      </c>
    </row>
    <row r="176" spans="1:23" x14ac:dyDescent="0.25">
      <c r="A176" s="22" t="s">
        <v>125</v>
      </c>
      <c r="B176" s="22" t="s">
        <v>305</v>
      </c>
      <c r="C176" s="22" t="s">
        <v>470</v>
      </c>
      <c r="D176" s="22" t="s">
        <v>471</v>
      </c>
      <c r="E176" s="22"/>
      <c r="F176" s="22">
        <v>2557078830</v>
      </c>
      <c r="G176" s="22">
        <v>972130</v>
      </c>
      <c r="H176" s="22">
        <v>531378490</v>
      </c>
      <c r="I176" s="22">
        <v>0</v>
      </c>
      <c r="J176" s="22">
        <v>729910</v>
      </c>
      <c r="K176" s="22">
        <v>57643400</v>
      </c>
      <c r="L176" s="22"/>
      <c r="M176" s="22"/>
      <c r="N176" s="22">
        <v>2286340524</v>
      </c>
      <c r="O176" s="22">
        <v>438090450</v>
      </c>
      <c r="P176" s="22"/>
      <c r="Q176" s="22">
        <v>307177136</v>
      </c>
      <c r="R176" s="22">
        <v>98651120</v>
      </c>
      <c r="S176" s="22">
        <v>0</v>
      </c>
      <c r="T176" s="22">
        <v>0</v>
      </c>
      <c r="U176" s="22">
        <v>3131149070</v>
      </c>
      <c r="V176" s="22">
        <v>32806520</v>
      </c>
      <c r="W176" s="22">
        <v>0</v>
      </c>
    </row>
    <row r="177" spans="1:23" x14ac:dyDescent="0.25">
      <c r="A177" s="22" t="s">
        <v>125</v>
      </c>
      <c r="B177" s="22" t="s">
        <v>305</v>
      </c>
      <c r="C177" s="22" t="s">
        <v>472</v>
      </c>
      <c r="D177" s="22" t="s">
        <v>473</v>
      </c>
      <c r="E177" s="22"/>
      <c r="F177" s="22">
        <v>2067562160</v>
      </c>
      <c r="G177" s="22">
        <v>0</v>
      </c>
      <c r="H177" s="22">
        <v>370196350</v>
      </c>
      <c r="I177" s="22">
        <v>0</v>
      </c>
      <c r="J177" s="22">
        <v>0</v>
      </c>
      <c r="K177" s="22">
        <v>19906210</v>
      </c>
      <c r="L177" s="22"/>
      <c r="M177" s="22"/>
      <c r="N177" s="22">
        <v>1903928699</v>
      </c>
      <c r="O177" s="22">
        <v>324404025</v>
      </c>
      <c r="P177" s="22"/>
      <c r="Q177" s="22">
        <v>163633461</v>
      </c>
      <c r="R177" s="22">
        <v>10877955</v>
      </c>
      <c r="S177" s="22">
        <v>0</v>
      </c>
      <c r="T177" s="22">
        <v>2458668560</v>
      </c>
      <c r="U177" s="22">
        <v>0</v>
      </c>
      <c r="V177" s="22">
        <v>62694460</v>
      </c>
      <c r="W177" s="22">
        <v>0</v>
      </c>
    </row>
    <row r="178" spans="1:23" x14ac:dyDescent="0.25">
      <c r="A178" s="22" t="s">
        <v>125</v>
      </c>
      <c r="B178" s="22" t="s">
        <v>305</v>
      </c>
      <c r="C178" s="22" t="s">
        <v>474</v>
      </c>
      <c r="D178" s="22" t="s">
        <v>475</v>
      </c>
      <c r="E178" s="22"/>
      <c r="F178" s="22">
        <v>341344200</v>
      </c>
      <c r="G178" s="22">
        <v>154000</v>
      </c>
      <c r="H178" s="22">
        <v>94552340</v>
      </c>
      <c r="I178" s="22">
        <v>0</v>
      </c>
      <c r="J178" s="22">
        <v>79260</v>
      </c>
      <c r="K178" s="22">
        <v>0</v>
      </c>
      <c r="L178" s="22"/>
      <c r="M178" s="22"/>
      <c r="N178" s="22">
        <v>341498200</v>
      </c>
      <c r="O178" s="22">
        <v>94090340</v>
      </c>
      <c r="P178" s="22"/>
      <c r="Q178" s="22">
        <v>0</v>
      </c>
      <c r="R178" s="22">
        <v>0</v>
      </c>
      <c r="S178" s="22">
        <v>0</v>
      </c>
      <c r="T178" s="22">
        <v>435667800</v>
      </c>
      <c r="U178" s="22">
        <v>0</v>
      </c>
      <c r="V178" s="22">
        <v>13772950</v>
      </c>
      <c r="W178" s="22">
        <v>0</v>
      </c>
    </row>
    <row r="179" spans="1:23" x14ac:dyDescent="0.25">
      <c r="A179" s="22" t="s">
        <v>125</v>
      </c>
      <c r="B179" s="22" t="s">
        <v>305</v>
      </c>
      <c r="C179" s="22" t="s">
        <v>476</v>
      </c>
      <c r="D179" s="22" t="s">
        <v>477</v>
      </c>
      <c r="E179" s="22"/>
      <c r="F179" s="22">
        <v>48293570</v>
      </c>
      <c r="G179" s="22">
        <v>0</v>
      </c>
      <c r="H179" s="22">
        <v>25890690</v>
      </c>
      <c r="I179" s="22">
        <v>0</v>
      </c>
      <c r="J179" s="22">
        <v>891100</v>
      </c>
      <c r="K179" s="22">
        <v>0</v>
      </c>
      <c r="L179" s="22"/>
      <c r="M179" s="22"/>
      <c r="N179" s="22">
        <v>48293570</v>
      </c>
      <c r="O179" s="22">
        <v>25890690</v>
      </c>
      <c r="P179" s="22"/>
      <c r="Q179" s="22">
        <v>0</v>
      </c>
      <c r="R179" s="22">
        <v>0</v>
      </c>
      <c r="S179" s="22">
        <v>0</v>
      </c>
      <c r="T179" s="22">
        <v>75075360</v>
      </c>
      <c r="U179" s="22">
        <v>0</v>
      </c>
      <c r="V179" s="22">
        <v>9852210</v>
      </c>
      <c r="W179" s="22">
        <v>0</v>
      </c>
    </row>
    <row r="180" spans="1:23" x14ac:dyDescent="0.25">
      <c r="A180" s="22" t="s">
        <v>125</v>
      </c>
      <c r="B180" s="22" t="s">
        <v>305</v>
      </c>
      <c r="C180" s="22" t="s">
        <v>478</v>
      </c>
      <c r="D180" s="22" t="s">
        <v>479</v>
      </c>
      <c r="E180" s="22"/>
      <c r="F180" s="22">
        <v>2451852050</v>
      </c>
      <c r="G180" s="22">
        <v>1478760</v>
      </c>
      <c r="H180" s="22">
        <v>351432770</v>
      </c>
      <c r="I180" s="22">
        <v>0</v>
      </c>
      <c r="J180" s="22">
        <v>2256740</v>
      </c>
      <c r="K180" s="22">
        <v>0</v>
      </c>
      <c r="L180" s="22"/>
      <c r="M180" s="22"/>
      <c r="N180" s="22">
        <v>2234282578</v>
      </c>
      <c r="O180" s="22">
        <v>313775846</v>
      </c>
      <c r="P180" s="22"/>
      <c r="Q180" s="22">
        <v>174438297</v>
      </c>
      <c r="R180" s="22">
        <v>27360106</v>
      </c>
      <c r="S180" s="22">
        <v>0</v>
      </c>
      <c r="T180" s="22">
        <v>0</v>
      </c>
      <c r="U180" s="22">
        <v>2807020320</v>
      </c>
      <c r="V180" s="22">
        <v>25949250</v>
      </c>
      <c r="W180" s="22">
        <v>0</v>
      </c>
    </row>
    <row r="181" spans="1:23" x14ac:dyDescent="0.25">
      <c r="A181" s="22" t="s">
        <v>125</v>
      </c>
      <c r="B181" s="22" t="s">
        <v>305</v>
      </c>
      <c r="C181" s="22" t="s">
        <v>480</v>
      </c>
      <c r="D181" s="22" t="s">
        <v>481</v>
      </c>
      <c r="E181" s="22"/>
      <c r="F181" s="22">
        <v>868029310</v>
      </c>
      <c r="G181" s="22">
        <v>0</v>
      </c>
      <c r="H181" s="22">
        <v>287057180</v>
      </c>
      <c r="I181" s="22">
        <v>0</v>
      </c>
      <c r="J181" s="22">
        <v>71576450</v>
      </c>
      <c r="K181" s="22">
        <v>10218570</v>
      </c>
      <c r="L181" s="22"/>
      <c r="M181" s="22"/>
      <c r="N181" s="22">
        <v>783917664</v>
      </c>
      <c r="O181" s="22">
        <v>250119330</v>
      </c>
      <c r="P181" s="22"/>
      <c r="Q181" s="22">
        <v>84111646</v>
      </c>
      <c r="R181" s="22">
        <v>33301920</v>
      </c>
      <c r="S181" s="22">
        <v>0</v>
      </c>
      <c r="T181" s="22">
        <v>1233763510</v>
      </c>
      <c r="U181" s="22">
        <v>0</v>
      </c>
      <c r="V181" s="22">
        <v>26622700</v>
      </c>
      <c r="W181" s="22">
        <v>0</v>
      </c>
    </row>
    <row r="182" spans="1:23" x14ac:dyDescent="0.25">
      <c r="A182" s="22" t="s">
        <v>125</v>
      </c>
      <c r="B182" s="22" t="s">
        <v>305</v>
      </c>
      <c r="C182" s="22" t="s">
        <v>482</v>
      </c>
      <c r="D182" s="22" t="s">
        <v>483</v>
      </c>
      <c r="E182" s="22"/>
      <c r="F182" s="22">
        <v>79377570</v>
      </c>
      <c r="G182" s="22">
        <v>83560</v>
      </c>
      <c r="H182" s="22">
        <v>18282670</v>
      </c>
      <c r="I182" s="22">
        <v>0</v>
      </c>
      <c r="J182" s="22">
        <v>749640</v>
      </c>
      <c r="K182" s="22">
        <v>2699200</v>
      </c>
      <c r="L182" s="22"/>
      <c r="M182" s="22"/>
      <c r="N182" s="22">
        <v>79955230</v>
      </c>
      <c r="O182" s="22">
        <v>20866810</v>
      </c>
      <c r="P182" s="22"/>
      <c r="Q182" s="22">
        <v>0</v>
      </c>
      <c r="R182" s="22">
        <v>0</v>
      </c>
      <c r="S182" s="22">
        <v>0</v>
      </c>
      <c r="T182" s="22">
        <v>100822040</v>
      </c>
      <c r="U182" s="22">
        <v>0</v>
      </c>
      <c r="V182" s="22">
        <v>3662180</v>
      </c>
      <c r="W182" s="22">
        <v>0</v>
      </c>
    </row>
    <row r="183" spans="1:23" x14ac:dyDescent="0.25">
      <c r="A183" s="22" t="s">
        <v>125</v>
      </c>
      <c r="B183" s="22" t="s">
        <v>305</v>
      </c>
      <c r="C183" s="22" t="s">
        <v>1095</v>
      </c>
      <c r="D183" s="22" t="s">
        <v>1096</v>
      </c>
      <c r="E183" s="22"/>
      <c r="F183" s="22">
        <v>293850750</v>
      </c>
      <c r="G183" s="22">
        <v>211000</v>
      </c>
      <c r="H183" s="22">
        <v>70529340</v>
      </c>
      <c r="I183" s="22">
        <v>0</v>
      </c>
      <c r="J183" s="22">
        <v>1981690</v>
      </c>
      <c r="K183" s="22">
        <v>0</v>
      </c>
      <c r="L183" s="22"/>
      <c r="M183" s="22"/>
      <c r="N183" s="22">
        <v>290158750</v>
      </c>
      <c r="O183" s="22">
        <v>69089230</v>
      </c>
      <c r="P183" s="22"/>
      <c r="Q183" s="22">
        <v>0</v>
      </c>
      <c r="R183" s="22">
        <v>0</v>
      </c>
      <c r="S183" s="22">
        <v>0</v>
      </c>
      <c r="T183" s="22">
        <v>361445230</v>
      </c>
      <c r="U183" s="22">
        <v>0</v>
      </c>
      <c r="V183" s="22">
        <v>5673520</v>
      </c>
      <c r="W183" s="22">
        <v>0</v>
      </c>
    </row>
    <row r="184" spans="1:23" x14ac:dyDescent="0.25">
      <c r="A184" s="22" t="s">
        <v>125</v>
      </c>
      <c r="B184" s="22" t="s">
        <v>305</v>
      </c>
      <c r="C184" s="22" t="s">
        <v>484</v>
      </c>
      <c r="D184" s="22" t="s">
        <v>485</v>
      </c>
      <c r="E184" s="22"/>
      <c r="F184" s="22">
        <v>193653800</v>
      </c>
      <c r="G184" s="22">
        <v>128020</v>
      </c>
      <c r="H184" s="22">
        <v>56833980</v>
      </c>
      <c r="I184" s="22">
        <v>0</v>
      </c>
      <c r="J184" s="22">
        <v>1739520</v>
      </c>
      <c r="K184" s="22">
        <v>1462400</v>
      </c>
      <c r="L184" s="22"/>
      <c r="M184" s="22"/>
      <c r="N184" s="22">
        <v>195116200</v>
      </c>
      <c r="O184" s="22">
        <v>53688100</v>
      </c>
      <c r="P184" s="22"/>
      <c r="Q184" s="22">
        <v>0</v>
      </c>
      <c r="R184" s="22">
        <v>0</v>
      </c>
      <c r="S184" s="22">
        <v>0</v>
      </c>
      <c r="T184" s="22">
        <v>250543720</v>
      </c>
      <c r="U184" s="22">
        <v>0</v>
      </c>
      <c r="V184" s="22">
        <v>5946370</v>
      </c>
      <c r="W184" s="22">
        <v>0</v>
      </c>
    </row>
    <row r="185" spans="1:23" x14ac:dyDescent="0.25">
      <c r="A185" s="22" t="s">
        <v>125</v>
      </c>
      <c r="B185" s="22" t="s">
        <v>305</v>
      </c>
      <c r="C185" s="22" t="s">
        <v>1097</v>
      </c>
      <c r="D185" s="22" t="s">
        <v>1098</v>
      </c>
      <c r="E185" s="22"/>
      <c r="F185" s="22">
        <v>78724810</v>
      </c>
      <c r="G185" s="22">
        <v>33000</v>
      </c>
      <c r="H185" s="22">
        <v>18436660</v>
      </c>
      <c r="I185" s="22">
        <v>0</v>
      </c>
      <c r="J185" s="22">
        <v>269600</v>
      </c>
      <c r="K185" s="22">
        <v>0</v>
      </c>
      <c r="L185" s="22"/>
      <c r="M185" s="22"/>
      <c r="N185" s="22">
        <v>78757810</v>
      </c>
      <c r="O185" s="22">
        <v>18436660</v>
      </c>
      <c r="P185" s="22"/>
      <c r="Q185" s="22">
        <v>0</v>
      </c>
      <c r="R185" s="22">
        <v>0</v>
      </c>
      <c r="S185" s="22">
        <v>0</v>
      </c>
      <c r="T185" s="22">
        <v>0</v>
      </c>
      <c r="U185" s="22">
        <v>97464070</v>
      </c>
      <c r="V185" s="22">
        <v>2044470</v>
      </c>
      <c r="W185" s="22">
        <v>0</v>
      </c>
    </row>
    <row r="186" spans="1:23" x14ac:dyDescent="0.25">
      <c r="A186" s="22" t="s">
        <v>125</v>
      </c>
      <c r="B186" s="22" t="s">
        <v>305</v>
      </c>
      <c r="C186" s="22" t="s">
        <v>486</v>
      </c>
      <c r="D186" s="22" t="s">
        <v>487</v>
      </c>
      <c r="E186" s="22"/>
      <c r="F186" s="22">
        <v>62647060</v>
      </c>
      <c r="G186" s="22">
        <v>0</v>
      </c>
      <c r="H186" s="22">
        <v>14132030</v>
      </c>
      <c r="I186" s="22">
        <v>0</v>
      </c>
      <c r="J186" s="22">
        <v>0</v>
      </c>
      <c r="K186" s="22">
        <v>0</v>
      </c>
      <c r="L186" s="22"/>
      <c r="M186" s="22"/>
      <c r="N186" s="22">
        <v>62647060</v>
      </c>
      <c r="O186" s="22">
        <v>14132030</v>
      </c>
      <c r="P186" s="22"/>
      <c r="Q186" s="22">
        <v>0</v>
      </c>
      <c r="R186" s="22">
        <v>0</v>
      </c>
      <c r="S186" s="22">
        <v>0</v>
      </c>
      <c r="T186" s="22">
        <v>0</v>
      </c>
      <c r="U186" s="22">
        <v>76779090</v>
      </c>
      <c r="V186" s="22">
        <v>2358880</v>
      </c>
      <c r="W186" s="22">
        <v>0</v>
      </c>
    </row>
    <row r="187" spans="1:23" x14ac:dyDescent="0.25">
      <c r="A187" s="22" t="s">
        <v>125</v>
      </c>
      <c r="B187" s="22" t="s">
        <v>305</v>
      </c>
      <c r="C187" s="22" t="s">
        <v>488</v>
      </c>
      <c r="D187" s="22" t="s">
        <v>489</v>
      </c>
      <c r="E187" s="22"/>
      <c r="F187" s="22">
        <v>141368090</v>
      </c>
      <c r="G187" s="22">
        <v>0</v>
      </c>
      <c r="H187" s="22">
        <v>83534350</v>
      </c>
      <c r="I187" s="22">
        <v>0</v>
      </c>
      <c r="J187" s="22">
        <v>0</v>
      </c>
      <c r="K187" s="22">
        <v>321241290</v>
      </c>
      <c r="L187" s="22"/>
      <c r="M187" s="22"/>
      <c r="N187" s="22">
        <v>126592647</v>
      </c>
      <c r="O187" s="22">
        <v>75551600</v>
      </c>
      <c r="P187" s="22"/>
      <c r="Q187" s="22">
        <v>17018543</v>
      </c>
      <c r="R187" s="22">
        <v>7797900</v>
      </c>
      <c r="S187" s="22">
        <v>0</v>
      </c>
      <c r="T187" s="22">
        <v>0</v>
      </c>
      <c r="U187" s="22">
        <v>227468690</v>
      </c>
      <c r="V187" s="22">
        <v>6619350</v>
      </c>
      <c r="W187" s="22">
        <v>0</v>
      </c>
    </row>
    <row r="188" spans="1:23" x14ac:dyDescent="0.25">
      <c r="A188" s="22" t="s">
        <v>125</v>
      </c>
      <c r="B188" s="22" t="s">
        <v>305</v>
      </c>
      <c r="C188" s="22" t="s">
        <v>490</v>
      </c>
      <c r="D188" s="22" t="s">
        <v>491</v>
      </c>
      <c r="E188" s="22"/>
      <c r="F188" s="22">
        <v>85247040</v>
      </c>
      <c r="G188" s="22">
        <v>68040</v>
      </c>
      <c r="H188" s="22">
        <v>20041720</v>
      </c>
      <c r="I188" s="22">
        <v>0</v>
      </c>
      <c r="J188" s="22">
        <v>444630</v>
      </c>
      <c r="K188" s="22">
        <v>0</v>
      </c>
      <c r="L188" s="22"/>
      <c r="M188" s="22"/>
      <c r="N188" s="22">
        <v>85315080</v>
      </c>
      <c r="O188" s="22">
        <v>20041720</v>
      </c>
      <c r="P188" s="22"/>
      <c r="Q188" s="22">
        <v>0</v>
      </c>
      <c r="R188" s="22">
        <v>0</v>
      </c>
      <c r="S188" s="22">
        <v>0</v>
      </c>
      <c r="T188" s="22">
        <v>105801430</v>
      </c>
      <c r="U188" s="22">
        <v>0</v>
      </c>
      <c r="V188" s="22">
        <v>2078860</v>
      </c>
      <c r="W188" s="22">
        <v>0</v>
      </c>
    </row>
    <row r="189" spans="1:23" x14ac:dyDescent="0.25">
      <c r="A189" s="22" t="s">
        <v>125</v>
      </c>
      <c r="B189" s="22" t="s">
        <v>305</v>
      </c>
      <c r="C189" s="22" t="s">
        <v>492</v>
      </c>
      <c r="D189" s="22" t="s">
        <v>493</v>
      </c>
      <c r="E189" s="22"/>
      <c r="F189" s="22">
        <v>510076600</v>
      </c>
      <c r="G189" s="22">
        <v>0</v>
      </c>
      <c r="H189" s="22">
        <v>215848410</v>
      </c>
      <c r="I189" s="22">
        <v>26952090</v>
      </c>
      <c r="J189" s="22">
        <v>0</v>
      </c>
      <c r="K189" s="22">
        <v>0</v>
      </c>
      <c r="L189" s="22"/>
      <c r="M189" s="22"/>
      <c r="N189" s="22">
        <v>426334607</v>
      </c>
      <c r="O189" s="22">
        <v>173596479</v>
      </c>
      <c r="P189" s="22"/>
      <c r="Q189" s="22">
        <v>83741994</v>
      </c>
      <c r="R189" s="22">
        <v>21173541</v>
      </c>
      <c r="S189" s="22">
        <v>0</v>
      </c>
      <c r="T189" s="22">
        <v>752877100</v>
      </c>
      <c r="U189" s="22">
        <v>0</v>
      </c>
      <c r="V189" s="22">
        <v>27750660</v>
      </c>
      <c r="W189" s="22">
        <v>0</v>
      </c>
    </row>
    <row r="190" spans="1:23" x14ac:dyDescent="0.25">
      <c r="A190" s="22" t="s">
        <v>125</v>
      </c>
      <c r="B190" s="22" t="s">
        <v>305</v>
      </c>
      <c r="C190" s="22" t="s">
        <v>494</v>
      </c>
      <c r="D190" s="22" t="s">
        <v>495</v>
      </c>
      <c r="E190" s="22"/>
      <c r="F190" s="22">
        <v>428279420</v>
      </c>
      <c r="G190" s="22">
        <v>65590</v>
      </c>
      <c r="H190" s="22">
        <v>177667260</v>
      </c>
      <c r="I190" s="22">
        <v>0</v>
      </c>
      <c r="J190" s="22">
        <v>11058630</v>
      </c>
      <c r="K190" s="22">
        <v>0</v>
      </c>
      <c r="L190" s="22"/>
      <c r="M190" s="22"/>
      <c r="N190" s="22">
        <v>348002010</v>
      </c>
      <c r="O190" s="22">
        <v>155558486</v>
      </c>
      <c r="P190" s="22"/>
      <c r="Q190" s="22">
        <v>55408920</v>
      </c>
      <c r="R190" s="22">
        <v>19522219</v>
      </c>
      <c r="S190" s="22">
        <v>0</v>
      </c>
      <c r="T190" s="22">
        <v>0</v>
      </c>
      <c r="U190" s="22">
        <v>617070900</v>
      </c>
      <c r="V190" s="22">
        <v>19688290</v>
      </c>
      <c r="W190" s="22">
        <v>0</v>
      </c>
    </row>
    <row r="191" spans="1:23" x14ac:dyDescent="0.25">
      <c r="A191" s="22" t="s">
        <v>125</v>
      </c>
      <c r="B191" s="22" t="s">
        <v>305</v>
      </c>
      <c r="C191" s="22" t="s">
        <v>496</v>
      </c>
      <c r="D191" s="22" t="s">
        <v>497</v>
      </c>
      <c r="E191" s="22"/>
      <c r="F191" s="22">
        <v>71342480</v>
      </c>
      <c r="G191" s="22">
        <v>0</v>
      </c>
      <c r="H191" s="22">
        <v>22079360</v>
      </c>
      <c r="I191" s="22">
        <v>0</v>
      </c>
      <c r="J191" s="22">
        <v>0</v>
      </c>
      <c r="K191" s="22">
        <v>0</v>
      </c>
      <c r="L191" s="22"/>
      <c r="M191" s="22"/>
      <c r="N191" s="22">
        <v>70470180</v>
      </c>
      <c r="O191" s="22">
        <v>22079360</v>
      </c>
      <c r="P191" s="22"/>
      <c r="Q191" s="22">
        <v>0</v>
      </c>
      <c r="R191" s="22">
        <v>0</v>
      </c>
      <c r="S191" s="22">
        <v>0</v>
      </c>
      <c r="T191" s="22">
        <v>92549540</v>
      </c>
      <c r="U191" s="22">
        <v>0</v>
      </c>
      <c r="V191" s="22">
        <v>2361590</v>
      </c>
      <c r="W191" s="22">
        <v>0</v>
      </c>
    </row>
    <row r="192" spans="1:23" x14ac:dyDescent="0.25">
      <c r="A192" s="22" t="s">
        <v>125</v>
      </c>
      <c r="B192" s="22" t="s">
        <v>305</v>
      </c>
      <c r="C192" s="22" t="s">
        <v>498</v>
      </c>
      <c r="D192" s="22" t="s">
        <v>499</v>
      </c>
      <c r="E192" s="22"/>
      <c r="F192" s="22">
        <v>208745970</v>
      </c>
      <c r="G192" s="22">
        <v>85880</v>
      </c>
      <c r="H192" s="22">
        <v>45642740</v>
      </c>
      <c r="I192" s="22">
        <v>0</v>
      </c>
      <c r="J192" s="22">
        <v>0</v>
      </c>
      <c r="K192" s="22">
        <v>157610</v>
      </c>
      <c r="L192" s="22"/>
      <c r="M192" s="22"/>
      <c r="N192" s="22">
        <v>208831850</v>
      </c>
      <c r="O192" s="22">
        <v>42458760</v>
      </c>
      <c r="P192" s="22"/>
      <c r="Q192" s="22">
        <v>96610</v>
      </c>
      <c r="R192" s="22">
        <v>61000</v>
      </c>
      <c r="S192" s="22">
        <v>0</v>
      </c>
      <c r="T192" s="22">
        <v>252209660</v>
      </c>
      <c r="U192" s="22">
        <v>157610</v>
      </c>
      <c r="V192" s="22">
        <v>3841810</v>
      </c>
      <c r="W192" s="22">
        <v>0</v>
      </c>
    </row>
    <row r="193" spans="1:23" x14ac:dyDescent="0.25">
      <c r="A193" s="22" t="s">
        <v>125</v>
      </c>
      <c r="B193" s="22" t="s">
        <v>305</v>
      </c>
      <c r="C193" s="22" t="s">
        <v>500</v>
      </c>
      <c r="D193" s="22" t="s">
        <v>501</v>
      </c>
      <c r="E193" s="22"/>
      <c r="F193" s="22">
        <v>635829260</v>
      </c>
      <c r="G193" s="22">
        <v>0</v>
      </c>
      <c r="H193" s="22">
        <v>254291190</v>
      </c>
      <c r="I193" s="22">
        <v>0</v>
      </c>
      <c r="J193" s="22">
        <v>9175550</v>
      </c>
      <c r="K193" s="22">
        <v>2202560</v>
      </c>
      <c r="L193" s="22"/>
      <c r="M193" s="22"/>
      <c r="N193" s="22">
        <v>540079187</v>
      </c>
      <c r="O193" s="22">
        <v>204967520</v>
      </c>
      <c r="P193" s="22"/>
      <c r="Q193" s="22">
        <v>97952633</v>
      </c>
      <c r="R193" s="22">
        <v>46011090</v>
      </c>
      <c r="S193" s="22">
        <v>0</v>
      </c>
      <c r="T193" s="22">
        <v>0</v>
      </c>
      <c r="U193" s="22">
        <v>898185980</v>
      </c>
      <c r="V193" s="22">
        <v>19700260</v>
      </c>
      <c r="W193" s="22">
        <v>0</v>
      </c>
    </row>
    <row r="194" spans="1:23" x14ac:dyDescent="0.25">
      <c r="A194" s="22" t="s">
        <v>125</v>
      </c>
      <c r="B194" s="22" t="s">
        <v>305</v>
      </c>
      <c r="C194" s="22" t="s">
        <v>502</v>
      </c>
      <c r="D194" s="22" t="s">
        <v>503</v>
      </c>
      <c r="E194" s="22"/>
      <c r="F194" s="22">
        <v>146221900</v>
      </c>
      <c r="G194" s="22">
        <v>0</v>
      </c>
      <c r="H194" s="22">
        <v>40307210</v>
      </c>
      <c r="I194" s="22">
        <v>0</v>
      </c>
      <c r="J194" s="22">
        <v>958570</v>
      </c>
      <c r="K194" s="22">
        <v>0</v>
      </c>
      <c r="L194" s="22"/>
      <c r="M194" s="22"/>
      <c r="N194" s="22">
        <v>134509685</v>
      </c>
      <c r="O194" s="22">
        <v>40163560</v>
      </c>
      <c r="P194" s="22"/>
      <c r="Q194" s="22">
        <v>11712215</v>
      </c>
      <c r="R194" s="22">
        <v>0</v>
      </c>
      <c r="S194" s="22">
        <v>0</v>
      </c>
      <c r="T194" s="22">
        <v>187487680</v>
      </c>
      <c r="U194" s="22">
        <v>0</v>
      </c>
      <c r="V194" s="22">
        <v>4197320</v>
      </c>
      <c r="W194" s="22">
        <v>0</v>
      </c>
    </row>
    <row r="195" spans="1:23" x14ac:dyDescent="0.25">
      <c r="A195" s="22" t="s">
        <v>125</v>
      </c>
      <c r="B195" s="22" t="s">
        <v>305</v>
      </c>
      <c r="C195" s="22" t="s">
        <v>504</v>
      </c>
      <c r="D195" s="22" t="s">
        <v>505</v>
      </c>
      <c r="E195" s="22"/>
      <c r="F195" s="22">
        <v>424570340</v>
      </c>
      <c r="G195" s="22">
        <v>482400</v>
      </c>
      <c r="H195" s="22">
        <v>181918940</v>
      </c>
      <c r="I195" s="22">
        <v>0</v>
      </c>
      <c r="J195" s="22">
        <v>3094370</v>
      </c>
      <c r="K195" s="22">
        <v>3987000</v>
      </c>
      <c r="L195" s="22"/>
      <c r="M195" s="22"/>
      <c r="N195" s="22">
        <v>387754084</v>
      </c>
      <c r="O195" s="22">
        <v>159258672</v>
      </c>
      <c r="P195" s="22"/>
      <c r="Q195" s="22">
        <v>37298656</v>
      </c>
      <c r="R195" s="22">
        <v>24808688</v>
      </c>
      <c r="S195" s="22">
        <v>0</v>
      </c>
      <c r="T195" s="22">
        <v>612214470</v>
      </c>
      <c r="U195" s="22">
        <v>0</v>
      </c>
      <c r="V195" s="22">
        <v>10296320</v>
      </c>
      <c r="W195" s="22">
        <v>0</v>
      </c>
    </row>
    <row r="196" spans="1:23" x14ac:dyDescent="0.25">
      <c r="A196" s="22" t="s">
        <v>125</v>
      </c>
      <c r="B196" s="22" t="s">
        <v>305</v>
      </c>
      <c r="C196" s="22" t="s">
        <v>506</v>
      </c>
      <c r="D196" s="22" t="s">
        <v>507</v>
      </c>
      <c r="E196" s="22"/>
      <c r="F196" s="22">
        <v>1067256580</v>
      </c>
      <c r="G196" s="22">
        <v>0</v>
      </c>
      <c r="H196" s="22">
        <v>634169470</v>
      </c>
      <c r="I196" s="22">
        <v>0</v>
      </c>
      <c r="J196" s="22">
        <v>198337640</v>
      </c>
      <c r="K196" s="22">
        <v>669800</v>
      </c>
      <c r="L196" s="22"/>
      <c r="M196" s="22"/>
      <c r="N196" s="22">
        <v>983301404</v>
      </c>
      <c r="O196" s="22">
        <v>579184320</v>
      </c>
      <c r="P196" s="22"/>
      <c r="Q196" s="22">
        <v>84243275</v>
      </c>
      <c r="R196" s="22">
        <v>42820440</v>
      </c>
      <c r="S196" s="22">
        <v>0</v>
      </c>
      <c r="T196" s="22">
        <v>1887887080</v>
      </c>
      <c r="U196" s="22">
        <v>0</v>
      </c>
      <c r="V196" s="22">
        <v>287188670</v>
      </c>
      <c r="W196" s="22">
        <v>0</v>
      </c>
    </row>
    <row r="197" spans="1:23" x14ac:dyDescent="0.25">
      <c r="A197" s="22" t="s">
        <v>125</v>
      </c>
      <c r="B197" s="22" t="s">
        <v>508</v>
      </c>
      <c r="C197" s="22" t="s">
        <v>509</v>
      </c>
      <c r="D197" s="22" t="s">
        <v>510</v>
      </c>
      <c r="E197" s="22"/>
      <c r="F197" s="22">
        <v>59816940</v>
      </c>
      <c r="G197" s="22">
        <v>53000</v>
      </c>
      <c r="H197" s="22">
        <v>11545280</v>
      </c>
      <c r="I197" s="22">
        <v>0</v>
      </c>
      <c r="J197" s="22">
        <v>0</v>
      </c>
      <c r="K197" s="22">
        <v>0</v>
      </c>
      <c r="L197" s="22"/>
      <c r="M197" s="22"/>
      <c r="N197" s="22">
        <v>59869940</v>
      </c>
      <c r="O197" s="22">
        <v>11545300</v>
      </c>
      <c r="P197" s="22"/>
      <c r="Q197" s="22">
        <v>0</v>
      </c>
      <c r="R197" s="22">
        <v>0</v>
      </c>
      <c r="S197" s="22">
        <v>0</v>
      </c>
      <c r="T197" s="22">
        <v>70141000</v>
      </c>
      <c r="U197" s="22">
        <v>0</v>
      </c>
      <c r="V197" s="22">
        <v>1286900</v>
      </c>
      <c r="W197" s="22">
        <v>0</v>
      </c>
    </row>
    <row r="198" spans="1:23" x14ac:dyDescent="0.25">
      <c r="A198" s="22" t="s">
        <v>125</v>
      </c>
      <c r="B198" s="22" t="s">
        <v>508</v>
      </c>
      <c r="C198" s="22" t="s">
        <v>511</v>
      </c>
      <c r="D198" s="22" t="s">
        <v>512</v>
      </c>
      <c r="E198" s="22"/>
      <c r="F198" s="22">
        <v>180583990</v>
      </c>
      <c r="G198" s="22">
        <v>15600</v>
      </c>
      <c r="H198" s="22">
        <v>12346640</v>
      </c>
      <c r="I198" s="22">
        <v>0</v>
      </c>
      <c r="J198" s="22">
        <v>159930</v>
      </c>
      <c r="K198" s="22">
        <v>20590</v>
      </c>
      <c r="L198" s="22"/>
      <c r="M198" s="22"/>
      <c r="N198" s="22">
        <v>180599590</v>
      </c>
      <c r="O198" s="22">
        <v>12367233</v>
      </c>
      <c r="P198" s="22"/>
      <c r="Q198" s="22">
        <v>0</v>
      </c>
      <c r="R198" s="22">
        <v>0</v>
      </c>
      <c r="S198" s="22">
        <v>0</v>
      </c>
      <c r="T198" s="22">
        <v>192946230</v>
      </c>
      <c r="U198" s="22">
        <v>0</v>
      </c>
      <c r="V198" s="22">
        <v>2150920</v>
      </c>
      <c r="W198" s="22">
        <v>0</v>
      </c>
    </row>
    <row r="199" spans="1:23" x14ac:dyDescent="0.25">
      <c r="A199" s="22" t="s">
        <v>125</v>
      </c>
      <c r="B199" s="22" t="s">
        <v>508</v>
      </c>
      <c r="C199" s="22" t="s">
        <v>513</v>
      </c>
      <c r="D199" s="22" t="s">
        <v>514</v>
      </c>
      <c r="E199" s="22"/>
      <c r="F199" s="22">
        <v>65869190</v>
      </c>
      <c r="G199" s="22">
        <v>49000</v>
      </c>
      <c r="H199" s="22">
        <v>17179900</v>
      </c>
      <c r="I199" s="22">
        <v>0</v>
      </c>
      <c r="J199" s="22">
        <v>30157600</v>
      </c>
      <c r="K199" s="22">
        <v>0</v>
      </c>
      <c r="L199" s="22"/>
      <c r="M199" s="22"/>
      <c r="N199" s="22">
        <v>65918190</v>
      </c>
      <c r="O199" s="22">
        <v>17179900</v>
      </c>
      <c r="P199" s="22"/>
      <c r="Q199" s="22">
        <v>0</v>
      </c>
      <c r="R199" s="22">
        <v>0</v>
      </c>
      <c r="S199" s="22">
        <v>0</v>
      </c>
      <c r="T199" s="22">
        <v>113255690</v>
      </c>
      <c r="U199" s="22">
        <v>0</v>
      </c>
      <c r="V199" s="22">
        <v>1630350</v>
      </c>
      <c r="W199" s="22">
        <v>0</v>
      </c>
    </row>
    <row r="200" spans="1:23" x14ac:dyDescent="0.25">
      <c r="A200" s="22" t="s">
        <v>125</v>
      </c>
      <c r="B200" s="22" t="s">
        <v>508</v>
      </c>
      <c r="C200" s="22" t="s">
        <v>515</v>
      </c>
      <c r="D200" s="22" t="s">
        <v>516</v>
      </c>
      <c r="E200" s="22"/>
      <c r="F200" s="22">
        <v>6708420</v>
      </c>
      <c r="G200" s="22">
        <v>0</v>
      </c>
      <c r="H200" s="22">
        <v>2870190</v>
      </c>
      <c r="I200" s="22">
        <v>0</v>
      </c>
      <c r="J200" s="22">
        <v>111580</v>
      </c>
      <c r="K200" s="22">
        <v>0</v>
      </c>
      <c r="L200" s="22"/>
      <c r="M200" s="22"/>
      <c r="N200" s="22">
        <v>6708420</v>
      </c>
      <c r="O200" s="22">
        <v>2870190</v>
      </c>
      <c r="P200" s="22"/>
      <c r="Q200" s="22">
        <v>0</v>
      </c>
      <c r="R200" s="22">
        <v>0</v>
      </c>
      <c r="S200" s="22">
        <v>0</v>
      </c>
      <c r="T200" s="22">
        <v>9578610</v>
      </c>
      <c r="U200" s="22">
        <v>0</v>
      </c>
      <c r="V200" s="22">
        <v>355540</v>
      </c>
      <c r="W200" s="22">
        <v>0</v>
      </c>
    </row>
    <row r="201" spans="1:23" x14ac:dyDescent="0.25">
      <c r="A201" s="22" t="s">
        <v>125</v>
      </c>
      <c r="B201" s="22" t="s">
        <v>508</v>
      </c>
      <c r="C201" s="22" t="s">
        <v>517</v>
      </c>
      <c r="D201" s="22" t="s">
        <v>518</v>
      </c>
      <c r="E201" s="22"/>
      <c r="F201" s="22">
        <v>11302770</v>
      </c>
      <c r="G201" s="22">
        <v>0</v>
      </c>
      <c r="H201" s="22">
        <v>1704880</v>
      </c>
      <c r="I201" s="22">
        <v>0</v>
      </c>
      <c r="J201" s="22">
        <v>0</v>
      </c>
      <c r="K201" s="22">
        <v>0</v>
      </c>
      <c r="L201" s="22"/>
      <c r="M201" s="22"/>
      <c r="N201" s="22">
        <v>11302770</v>
      </c>
      <c r="O201" s="22">
        <v>1704880</v>
      </c>
      <c r="P201" s="22"/>
      <c r="Q201" s="22">
        <v>0</v>
      </c>
      <c r="R201" s="22">
        <v>0</v>
      </c>
      <c r="S201" s="22">
        <v>0</v>
      </c>
      <c r="T201" s="22">
        <v>13007650</v>
      </c>
      <c r="U201" s="22">
        <v>0</v>
      </c>
      <c r="V201" s="22">
        <v>13007650</v>
      </c>
      <c r="W201" s="22">
        <v>0</v>
      </c>
    </row>
    <row r="202" spans="1:23" x14ac:dyDescent="0.25">
      <c r="A202" s="22" t="s">
        <v>125</v>
      </c>
      <c r="B202" s="22" t="s">
        <v>508</v>
      </c>
      <c r="C202" s="22" t="s">
        <v>519</v>
      </c>
      <c r="D202" s="22" t="s">
        <v>520</v>
      </c>
      <c r="E202" s="22"/>
      <c r="F202" s="22">
        <v>24868240</v>
      </c>
      <c r="G202" s="22">
        <v>0</v>
      </c>
      <c r="H202" s="22">
        <v>5645480</v>
      </c>
      <c r="I202" s="22">
        <v>0</v>
      </c>
      <c r="J202" s="22">
        <v>0</v>
      </c>
      <c r="K202" s="22">
        <v>7232060</v>
      </c>
      <c r="L202" s="22"/>
      <c r="M202" s="22"/>
      <c r="N202" s="22">
        <v>25596590</v>
      </c>
      <c r="O202" s="22">
        <v>5712760</v>
      </c>
      <c r="P202" s="22"/>
      <c r="Q202" s="22">
        <v>0</v>
      </c>
      <c r="R202" s="22">
        <v>0</v>
      </c>
      <c r="S202" s="22">
        <v>0</v>
      </c>
      <c r="T202" s="22">
        <v>31320050</v>
      </c>
      <c r="U202" s="22">
        <v>0</v>
      </c>
      <c r="V202" s="22">
        <v>0</v>
      </c>
      <c r="W202" s="22">
        <v>0</v>
      </c>
    </row>
    <row r="203" spans="1:23" x14ac:dyDescent="0.25">
      <c r="A203" s="22" t="s">
        <v>125</v>
      </c>
      <c r="B203" s="22" t="s">
        <v>508</v>
      </c>
      <c r="C203" s="22" t="s">
        <v>1099</v>
      </c>
      <c r="D203" s="22" t="s">
        <v>1100</v>
      </c>
      <c r="E203" s="22"/>
      <c r="F203" s="22">
        <v>14986000</v>
      </c>
      <c r="G203" s="22">
        <v>370</v>
      </c>
      <c r="H203" s="22">
        <v>3502410</v>
      </c>
      <c r="I203" s="22">
        <v>0</v>
      </c>
      <c r="J203" s="22">
        <v>0</v>
      </c>
      <c r="K203" s="22">
        <v>0</v>
      </c>
      <c r="L203" s="22"/>
      <c r="M203" s="22"/>
      <c r="N203" s="22">
        <v>14986370</v>
      </c>
      <c r="O203" s="22">
        <v>3502410</v>
      </c>
      <c r="P203" s="22"/>
      <c r="Q203" s="22">
        <v>0</v>
      </c>
      <c r="R203" s="22">
        <v>0</v>
      </c>
      <c r="S203" s="22">
        <v>0</v>
      </c>
      <c r="T203" s="22">
        <v>18488780</v>
      </c>
      <c r="U203" s="22">
        <v>0</v>
      </c>
      <c r="V203" s="22">
        <v>243410</v>
      </c>
      <c r="W203" s="22">
        <v>0</v>
      </c>
    </row>
    <row r="204" spans="1:23" x14ac:dyDescent="0.25">
      <c r="A204" s="22" t="s">
        <v>125</v>
      </c>
      <c r="B204" s="22" t="s">
        <v>508</v>
      </c>
      <c r="C204" s="22" t="s">
        <v>521</v>
      </c>
      <c r="D204" s="22" t="s">
        <v>522</v>
      </c>
      <c r="E204" s="22"/>
      <c r="F204" s="22">
        <v>106069450</v>
      </c>
      <c r="G204" s="22">
        <v>0</v>
      </c>
      <c r="H204" s="22">
        <v>4834420</v>
      </c>
      <c r="I204" s="22">
        <v>0</v>
      </c>
      <c r="J204" s="22">
        <v>0</v>
      </c>
      <c r="K204" s="22">
        <v>0</v>
      </c>
      <c r="L204" s="22"/>
      <c r="M204" s="22"/>
      <c r="N204" s="22">
        <v>106069450</v>
      </c>
      <c r="O204" s="22">
        <v>4834420</v>
      </c>
      <c r="P204" s="22"/>
      <c r="Q204" s="22">
        <v>0</v>
      </c>
      <c r="R204" s="22">
        <v>0</v>
      </c>
      <c r="S204" s="22">
        <v>0</v>
      </c>
      <c r="T204" s="22">
        <v>110903870</v>
      </c>
      <c r="U204" s="22">
        <v>0</v>
      </c>
      <c r="V204" s="22">
        <v>0</v>
      </c>
      <c r="W204" s="22">
        <v>0</v>
      </c>
    </row>
    <row r="205" spans="1:23" x14ac:dyDescent="0.25">
      <c r="A205" s="22" t="s">
        <v>125</v>
      </c>
      <c r="B205" s="22" t="s">
        <v>508</v>
      </c>
      <c r="C205" s="22" t="s">
        <v>523</v>
      </c>
      <c r="D205" s="22" t="s">
        <v>524</v>
      </c>
      <c r="E205" s="22"/>
      <c r="F205" s="22">
        <v>23145810</v>
      </c>
      <c r="G205" s="22">
        <v>0</v>
      </c>
      <c r="H205" s="22">
        <v>3566050</v>
      </c>
      <c r="I205" s="22">
        <v>0</v>
      </c>
      <c r="J205" s="22">
        <v>0</v>
      </c>
      <c r="K205" s="22">
        <v>0</v>
      </c>
      <c r="L205" s="22"/>
      <c r="M205" s="22"/>
      <c r="N205" s="22">
        <v>23145810</v>
      </c>
      <c r="O205" s="22">
        <v>2887140</v>
      </c>
      <c r="P205" s="22"/>
      <c r="Q205" s="22">
        <v>0</v>
      </c>
      <c r="R205" s="22">
        <v>0</v>
      </c>
      <c r="S205" s="22">
        <v>0</v>
      </c>
      <c r="T205" s="22">
        <v>26711860</v>
      </c>
      <c r="U205" s="22">
        <v>0</v>
      </c>
      <c r="V205" s="22">
        <v>678910</v>
      </c>
      <c r="W205" s="22">
        <v>0</v>
      </c>
    </row>
    <row r="206" spans="1:23" x14ac:dyDescent="0.25">
      <c r="A206" s="22" t="s">
        <v>125</v>
      </c>
      <c r="B206" s="22" t="s">
        <v>508</v>
      </c>
      <c r="C206" s="22" t="s">
        <v>525</v>
      </c>
      <c r="D206" s="22" t="s">
        <v>526</v>
      </c>
      <c r="E206" s="22"/>
      <c r="F206" s="22">
        <v>32482140</v>
      </c>
      <c r="G206" s="22">
        <v>0</v>
      </c>
      <c r="H206" s="22">
        <v>2237970</v>
      </c>
      <c r="I206" s="22">
        <v>458290</v>
      </c>
      <c r="J206" s="22">
        <v>0</v>
      </c>
      <c r="K206" s="22">
        <v>0</v>
      </c>
      <c r="L206" s="22"/>
      <c r="M206" s="22"/>
      <c r="N206" s="22">
        <v>32482140</v>
      </c>
      <c r="O206" s="22">
        <v>2696260</v>
      </c>
      <c r="P206" s="22"/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574670</v>
      </c>
      <c r="W206" s="22">
        <v>0</v>
      </c>
    </row>
    <row r="207" spans="1:23" x14ac:dyDescent="0.25">
      <c r="A207" s="22" t="s">
        <v>125</v>
      </c>
      <c r="B207" s="22" t="s">
        <v>508</v>
      </c>
      <c r="C207" s="22" t="s">
        <v>527</v>
      </c>
      <c r="D207" s="22" t="s">
        <v>528</v>
      </c>
      <c r="E207" s="22"/>
      <c r="F207" s="22">
        <v>87226100</v>
      </c>
      <c r="G207" s="22">
        <v>0</v>
      </c>
      <c r="H207" s="22">
        <v>29856950</v>
      </c>
      <c r="I207" s="22">
        <v>0</v>
      </c>
      <c r="J207" s="22">
        <v>0</v>
      </c>
      <c r="K207" s="22">
        <v>0</v>
      </c>
      <c r="L207" s="22"/>
      <c r="M207" s="22"/>
      <c r="N207" s="22">
        <v>87226100</v>
      </c>
      <c r="O207" s="22">
        <v>28874800</v>
      </c>
      <c r="P207" s="22"/>
      <c r="Q207" s="22">
        <v>0</v>
      </c>
      <c r="R207" s="22">
        <v>0</v>
      </c>
      <c r="S207" s="22">
        <v>0</v>
      </c>
      <c r="T207" s="22">
        <v>116832890</v>
      </c>
      <c r="U207" s="22">
        <v>0</v>
      </c>
      <c r="V207" s="22">
        <v>20840</v>
      </c>
      <c r="W207" s="22">
        <v>0</v>
      </c>
    </row>
    <row r="208" spans="1:23" x14ac:dyDescent="0.25">
      <c r="A208" s="22" t="s">
        <v>125</v>
      </c>
      <c r="B208" s="22" t="s">
        <v>508</v>
      </c>
      <c r="C208" s="22" t="s">
        <v>529</v>
      </c>
      <c r="D208" s="22" t="s">
        <v>530</v>
      </c>
      <c r="E208" s="22"/>
      <c r="F208" s="22">
        <v>25870930</v>
      </c>
      <c r="G208" s="22">
        <v>12220</v>
      </c>
      <c r="H208" s="22">
        <v>3057860</v>
      </c>
      <c r="I208" s="22">
        <v>0</v>
      </c>
      <c r="J208" s="22">
        <v>48460</v>
      </c>
      <c r="K208" s="22">
        <v>1191400</v>
      </c>
      <c r="L208" s="22"/>
      <c r="M208" s="22"/>
      <c r="N208" s="22">
        <v>24399090</v>
      </c>
      <c r="O208" s="22">
        <v>3072760</v>
      </c>
      <c r="P208" s="22"/>
      <c r="Q208" s="22">
        <v>2497060</v>
      </c>
      <c r="R208" s="22">
        <v>163500</v>
      </c>
      <c r="S208" s="22">
        <v>0</v>
      </c>
      <c r="T208" s="22">
        <v>30180870</v>
      </c>
      <c r="U208" s="22">
        <v>0</v>
      </c>
      <c r="V208" s="22">
        <v>1245550</v>
      </c>
      <c r="W208" s="22">
        <v>0</v>
      </c>
    </row>
    <row r="209" spans="1:23" x14ac:dyDescent="0.25">
      <c r="A209" s="22" t="s">
        <v>125</v>
      </c>
      <c r="B209" s="22" t="s">
        <v>508</v>
      </c>
      <c r="C209" s="22" t="s">
        <v>1101</v>
      </c>
      <c r="D209" s="22" t="s">
        <v>1102</v>
      </c>
      <c r="E209" s="22"/>
      <c r="F209" s="22">
        <v>23433790</v>
      </c>
      <c r="G209" s="22">
        <v>0</v>
      </c>
      <c r="H209" s="22">
        <v>5288960</v>
      </c>
      <c r="I209" s="22">
        <v>0</v>
      </c>
      <c r="J209" s="22">
        <v>60020</v>
      </c>
      <c r="K209" s="22">
        <v>0</v>
      </c>
      <c r="L209" s="22"/>
      <c r="M209" s="22"/>
      <c r="N209" s="22">
        <v>23433790</v>
      </c>
      <c r="O209" s="22">
        <v>5288960</v>
      </c>
      <c r="P209" s="22"/>
      <c r="Q209" s="22">
        <v>0</v>
      </c>
      <c r="R209" s="22">
        <v>0</v>
      </c>
      <c r="S209" s="22">
        <v>0</v>
      </c>
      <c r="T209" s="22">
        <v>28782770</v>
      </c>
      <c r="U209" s="22">
        <v>0</v>
      </c>
      <c r="V209" s="22">
        <v>3334010</v>
      </c>
      <c r="W209" s="22">
        <v>0</v>
      </c>
    </row>
    <row r="210" spans="1:23" x14ac:dyDescent="0.25">
      <c r="A210" s="22" t="s">
        <v>125</v>
      </c>
      <c r="B210" s="22" t="s">
        <v>508</v>
      </c>
      <c r="C210" s="22" t="s">
        <v>531</v>
      </c>
      <c r="D210" s="22" t="s">
        <v>532</v>
      </c>
      <c r="E210" s="22"/>
      <c r="F210" s="22">
        <v>22140300</v>
      </c>
      <c r="G210" s="22">
        <v>129370</v>
      </c>
      <c r="H210" s="22">
        <v>2274300</v>
      </c>
      <c r="I210" s="22">
        <v>0</v>
      </c>
      <c r="J210" s="22">
        <v>245290</v>
      </c>
      <c r="K210" s="22">
        <v>1841400</v>
      </c>
      <c r="L210" s="22"/>
      <c r="M210" s="22"/>
      <c r="N210" s="22">
        <v>20946504</v>
      </c>
      <c r="O210" s="22">
        <v>2076220</v>
      </c>
      <c r="P210" s="22"/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1170190</v>
      </c>
      <c r="W210" s="22">
        <v>0</v>
      </c>
    </row>
    <row r="211" spans="1:23" x14ac:dyDescent="0.25">
      <c r="A211" s="22" t="s">
        <v>125</v>
      </c>
      <c r="B211" s="22" t="s">
        <v>508</v>
      </c>
      <c r="C211" s="22" t="s">
        <v>533</v>
      </c>
      <c r="D211" s="22" t="s">
        <v>534</v>
      </c>
      <c r="E211" s="22"/>
      <c r="F211" s="22">
        <v>60979320</v>
      </c>
      <c r="G211" s="22">
        <v>28250</v>
      </c>
      <c r="H211" s="22">
        <v>26373130</v>
      </c>
      <c r="I211" s="22">
        <v>0</v>
      </c>
      <c r="J211" s="22">
        <v>609200</v>
      </c>
      <c r="K211" s="22">
        <v>0</v>
      </c>
      <c r="L211" s="22"/>
      <c r="M211" s="22"/>
      <c r="N211" s="22">
        <v>61007570</v>
      </c>
      <c r="O211" s="22">
        <v>25599860</v>
      </c>
      <c r="P211" s="22"/>
      <c r="Q211" s="22">
        <v>0</v>
      </c>
      <c r="R211" s="22">
        <v>0</v>
      </c>
      <c r="S211" s="22">
        <v>0</v>
      </c>
      <c r="T211" s="22">
        <v>87216630</v>
      </c>
      <c r="U211" s="22">
        <v>0</v>
      </c>
      <c r="V211" s="22">
        <v>9373330</v>
      </c>
      <c r="W211" s="22">
        <v>0</v>
      </c>
    </row>
    <row r="212" spans="1:23" x14ac:dyDescent="0.25">
      <c r="A212" s="22" t="s">
        <v>125</v>
      </c>
      <c r="B212" s="22" t="s">
        <v>508</v>
      </c>
      <c r="C212" s="22" t="s">
        <v>1103</v>
      </c>
      <c r="D212" s="22" t="s">
        <v>1104</v>
      </c>
      <c r="E212" s="22"/>
      <c r="F212" s="22">
        <v>44184375</v>
      </c>
      <c r="G212" s="22">
        <v>0</v>
      </c>
      <c r="H212" s="22">
        <v>11112840</v>
      </c>
      <c r="I212" s="22">
        <v>0</v>
      </c>
      <c r="J212" s="22">
        <v>0</v>
      </c>
      <c r="K212" s="22">
        <v>0</v>
      </c>
      <c r="L212" s="22"/>
      <c r="M212" s="22"/>
      <c r="N212" s="22">
        <v>41521251</v>
      </c>
      <c r="O212" s="22">
        <v>11056672</v>
      </c>
      <c r="P212" s="22"/>
      <c r="Q212" s="22">
        <v>0</v>
      </c>
      <c r="R212" s="22">
        <v>0</v>
      </c>
      <c r="S212" s="22">
        <v>0</v>
      </c>
      <c r="T212" s="22">
        <v>52682303</v>
      </c>
      <c r="U212" s="22">
        <v>0</v>
      </c>
      <c r="V212" s="22">
        <v>0</v>
      </c>
      <c r="W212" s="22">
        <v>0</v>
      </c>
    </row>
    <row r="213" spans="1:23" x14ac:dyDescent="0.25">
      <c r="A213" s="22" t="s">
        <v>125</v>
      </c>
      <c r="B213" s="22" t="s">
        <v>508</v>
      </c>
      <c r="C213" s="22" t="s">
        <v>1105</v>
      </c>
      <c r="D213" s="22" t="s">
        <v>1106</v>
      </c>
      <c r="E213" s="22"/>
      <c r="F213" s="22">
        <v>42961360</v>
      </c>
      <c r="G213" s="22">
        <v>12000</v>
      </c>
      <c r="H213" s="22">
        <v>3042700</v>
      </c>
      <c r="I213" s="22">
        <v>0</v>
      </c>
      <c r="J213" s="22">
        <v>0</v>
      </c>
      <c r="K213" s="22">
        <v>0</v>
      </c>
      <c r="L213" s="22"/>
      <c r="M213" s="22"/>
      <c r="N213" s="22">
        <v>39958387</v>
      </c>
      <c r="O213" s="22">
        <v>3054325</v>
      </c>
      <c r="P213" s="22"/>
      <c r="Q213" s="22">
        <v>0</v>
      </c>
      <c r="R213" s="22">
        <v>0</v>
      </c>
      <c r="S213" s="22"/>
      <c r="T213" s="22">
        <v>45335060</v>
      </c>
      <c r="U213" s="22">
        <v>0</v>
      </c>
      <c r="V213" s="22">
        <v>1269060</v>
      </c>
      <c r="W213" s="22">
        <v>0</v>
      </c>
    </row>
    <row r="214" spans="1:23" x14ac:dyDescent="0.25">
      <c r="A214" s="22" t="s">
        <v>125</v>
      </c>
      <c r="B214" s="22" t="s">
        <v>508</v>
      </c>
      <c r="C214" s="22" t="s">
        <v>535</v>
      </c>
      <c r="D214" s="22" t="s">
        <v>536</v>
      </c>
      <c r="E214" s="22"/>
      <c r="F214" s="22">
        <v>21687000</v>
      </c>
      <c r="G214" s="22">
        <v>8550</v>
      </c>
      <c r="H214" s="22">
        <v>2997800</v>
      </c>
      <c r="I214" s="22">
        <v>0</v>
      </c>
      <c r="J214" s="22">
        <v>26240</v>
      </c>
      <c r="K214" s="22">
        <v>0</v>
      </c>
      <c r="L214" s="22"/>
      <c r="M214" s="22"/>
      <c r="N214" s="22">
        <v>21695550</v>
      </c>
      <c r="O214" s="22">
        <v>3024040</v>
      </c>
      <c r="P214" s="22"/>
      <c r="Q214" s="22">
        <v>0</v>
      </c>
      <c r="R214" s="22">
        <v>0</v>
      </c>
      <c r="S214" s="22">
        <v>0</v>
      </c>
      <c r="T214" s="22">
        <v>24719590</v>
      </c>
      <c r="U214" s="22">
        <v>0</v>
      </c>
      <c r="V214" s="22">
        <v>848700</v>
      </c>
      <c r="W214" s="22">
        <v>0</v>
      </c>
    </row>
    <row r="215" spans="1:23" x14ac:dyDescent="0.25">
      <c r="A215" s="22" t="s">
        <v>125</v>
      </c>
      <c r="B215" s="22" t="s">
        <v>508</v>
      </c>
      <c r="C215" s="22" t="s">
        <v>537</v>
      </c>
      <c r="D215" s="22" t="s">
        <v>538</v>
      </c>
      <c r="E215" s="22"/>
      <c r="F215" s="22">
        <v>27693430</v>
      </c>
      <c r="G215" s="22">
        <v>13000</v>
      </c>
      <c r="H215" s="22">
        <v>12074940</v>
      </c>
      <c r="I215" s="22">
        <v>0</v>
      </c>
      <c r="J215" s="22">
        <v>40120</v>
      </c>
      <c r="K215" s="22">
        <v>0</v>
      </c>
      <c r="L215" s="22"/>
      <c r="M215" s="22"/>
      <c r="N215" s="22">
        <v>26313770</v>
      </c>
      <c r="O215" s="22">
        <v>12021600</v>
      </c>
      <c r="P215" s="22"/>
      <c r="Q215" s="22">
        <v>1392660</v>
      </c>
      <c r="R215" s="22">
        <v>53340</v>
      </c>
      <c r="S215" s="22">
        <v>0</v>
      </c>
      <c r="T215" s="22">
        <v>0</v>
      </c>
      <c r="U215" s="22">
        <v>39821490</v>
      </c>
      <c r="V215" s="22">
        <v>1220490</v>
      </c>
      <c r="W215" s="22">
        <v>0</v>
      </c>
    </row>
    <row r="216" spans="1:23" x14ac:dyDescent="0.25">
      <c r="A216" s="22" t="s">
        <v>125</v>
      </c>
      <c r="B216" s="22" t="s">
        <v>508</v>
      </c>
      <c r="C216" s="22" t="s">
        <v>1107</v>
      </c>
      <c r="D216" s="22" t="s">
        <v>1108</v>
      </c>
      <c r="E216" s="22"/>
      <c r="F216" s="22">
        <v>30416500</v>
      </c>
      <c r="G216" s="22">
        <v>0</v>
      </c>
      <c r="H216" s="22">
        <v>4346470</v>
      </c>
      <c r="I216" s="22">
        <v>0</v>
      </c>
      <c r="J216" s="22">
        <v>0</v>
      </c>
      <c r="K216" s="22">
        <v>0</v>
      </c>
      <c r="L216" s="22"/>
      <c r="M216" s="22"/>
      <c r="N216" s="22">
        <v>30416500</v>
      </c>
      <c r="O216" s="22">
        <v>3312000</v>
      </c>
      <c r="P216" s="22"/>
      <c r="Q216" s="22">
        <v>0</v>
      </c>
      <c r="R216" s="22">
        <v>0</v>
      </c>
      <c r="S216" s="22">
        <v>0</v>
      </c>
      <c r="T216" s="22">
        <v>33728500</v>
      </c>
      <c r="U216" s="22">
        <v>0</v>
      </c>
      <c r="V216" s="22">
        <v>729330</v>
      </c>
      <c r="W216" s="22">
        <v>0</v>
      </c>
    </row>
    <row r="217" spans="1:23" x14ac:dyDescent="0.25">
      <c r="A217" s="22" t="s">
        <v>125</v>
      </c>
      <c r="B217" s="22" t="s">
        <v>508</v>
      </c>
      <c r="C217" s="22" t="s">
        <v>539</v>
      </c>
      <c r="D217" s="22" t="s">
        <v>540</v>
      </c>
      <c r="E217" s="22"/>
      <c r="F217" s="22">
        <v>15582120</v>
      </c>
      <c r="G217" s="22">
        <v>17750</v>
      </c>
      <c r="H217" s="22">
        <v>1737090</v>
      </c>
      <c r="I217" s="22">
        <v>0</v>
      </c>
      <c r="J217" s="22">
        <v>285440</v>
      </c>
      <c r="K217" s="22">
        <v>0</v>
      </c>
      <c r="L217" s="22"/>
      <c r="M217" s="22"/>
      <c r="N217" s="22">
        <v>15648214</v>
      </c>
      <c r="O217" s="22">
        <v>5687000</v>
      </c>
      <c r="P217" s="22"/>
      <c r="Q217" s="22">
        <v>0</v>
      </c>
      <c r="R217" s="22">
        <v>0</v>
      </c>
      <c r="S217" s="22">
        <v>0</v>
      </c>
      <c r="T217" s="22">
        <v>17622200</v>
      </c>
      <c r="U217" s="22">
        <v>0</v>
      </c>
      <c r="V217" s="22">
        <v>4683220</v>
      </c>
      <c r="W217" s="22">
        <v>0</v>
      </c>
    </row>
    <row r="218" spans="1:23" x14ac:dyDescent="0.25">
      <c r="A218" s="22" t="s">
        <v>125</v>
      </c>
      <c r="B218" s="22" t="s">
        <v>508</v>
      </c>
      <c r="C218" s="22" t="s">
        <v>541</v>
      </c>
      <c r="D218" s="22" t="s">
        <v>542</v>
      </c>
      <c r="E218" s="22"/>
      <c r="F218" s="22">
        <v>17334050</v>
      </c>
      <c r="G218" s="22">
        <v>203370</v>
      </c>
      <c r="H218" s="22">
        <v>4473040</v>
      </c>
      <c r="I218" s="22">
        <v>0</v>
      </c>
      <c r="J218" s="22">
        <v>0</v>
      </c>
      <c r="K218" s="22">
        <v>1151500</v>
      </c>
      <c r="L218" s="22"/>
      <c r="M218" s="22"/>
      <c r="N218" s="22">
        <v>18688920</v>
      </c>
      <c r="O218" s="22">
        <v>4465120</v>
      </c>
      <c r="P218" s="22"/>
      <c r="Q218" s="22">
        <v>0</v>
      </c>
      <c r="R218" s="22">
        <v>0</v>
      </c>
      <c r="S218" s="22">
        <v>0</v>
      </c>
      <c r="T218" s="22">
        <v>0</v>
      </c>
      <c r="U218" s="22">
        <v>22869010</v>
      </c>
      <c r="V218" s="22">
        <v>3020202</v>
      </c>
      <c r="W218" s="22">
        <v>23154040</v>
      </c>
    </row>
    <row r="219" spans="1:23" x14ac:dyDescent="0.25">
      <c r="A219" s="22" t="s">
        <v>125</v>
      </c>
      <c r="B219" s="22" t="s">
        <v>508</v>
      </c>
      <c r="C219" s="22" t="s">
        <v>543</v>
      </c>
      <c r="D219" s="22" t="s">
        <v>544</v>
      </c>
      <c r="E219" s="22"/>
      <c r="F219" s="22">
        <v>78637940</v>
      </c>
      <c r="G219" s="22">
        <v>56880</v>
      </c>
      <c r="H219" s="22">
        <v>3383350</v>
      </c>
      <c r="I219" s="22">
        <v>0</v>
      </c>
      <c r="J219" s="22">
        <v>30610</v>
      </c>
      <c r="K219" s="22">
        <v>0</v>
      </c>
      <c r="L219" s="22"/>
      <c r="M219" s="22"/>
      <c r="N219" s="22">
        <v>78694820</v>
      </c>
      <c r="O219" s="22">
        <v>3383350</v>
      </c>
      <c r="P219" s="22"/>
      <c r="Q219" s="22">
        <v>0</v>
      </c>
      <c r="R219" s="22">
        <v>0</v>
      </c>
      <c r="S219" s="22">
        <v>0</v>
      </c>
      <c r="T219" s="22">
        <v>78694820</v>
      </c>
      <c r="U219" s="22">
        <v>3383350</v>
      </c>
      <c r="V219" s="22">
        <v>1189380</v>
      </c>
      <c r="W219" s="22">
        <v>0</v>
      </c>
    </row>
    <row r="220" spans="1:23" x14ac:dyDescent="0.25">
      <c r="A220" s="22" t="s">
        <v>125</v>
      </c>
      <c r="B220" s="22" t="s">
        <v>508</v>
      </c>
      <c r="C220" s="22" t="s">
        <v>545</v>
      </c>
      <c r="D220" s="22" t="s">
        <v>546</v>
      </c>
      <c r="E220" s="22"/>
      <c r="F220" s="22">
        <v>31115490</v>
      </c>
      <c r="G220" s="22">
        <v>3800</v>
      </c>
      <c r="H220" s="22">
        <v>2443120</v>
      </c>
      <c r="I220" s="22">
        <v>0</v>
      </c>
      <c r="J220" s="22">
        <v>0</v>
      </c>
      <c r="K220" s="22">
        <v>5962270</v>
      </c>
      <c r="L220" s="22"/>
      <c r="M220" s="22"/>
      <c r="N220" s="22">
        <v>31119290</v>
      </c>
      <c r="O220" s="22">
        <v>2540680</v>
      </c>
      <c r="P220" s="22"/>
      <c r="Q220" s="22">
        <v>0</v>
      </c>
      <c r="R220" s="22">
        <v>0</v>
      </c>
      <c r="S220" s="22">
        <v>0</v>
      </c>
      <c r="T220" s="22">
        <v>33562410</v>
      </c>
      <c r="U220" s="22">
        <v>0</v>
      </c>
      <c r="V220" s="22">
        <v>90050</v>
      </c>
      <c r="W220" s="22">
        <v>0</v>
      </c>
    </row>
    <row r="221" spans="1:23" x14ac:dyDescent="0.25">
      <c r="A221" s="22" t="s">
        <v>125</v>
      </c>
      <c r="B221" s="22" t="s">
        <v>508</v>
      </c>
      <c r="C221" s="22" t="s">
        <v>547</v>
      </c>
      <c r="D221" s="22" t="s">
        <v>548</v>
      </c>
      <c r="E221" s="22"/>
      <c r="F221" s="22">
        <v>40557010</v>
      </c>
      <c r="G221" s="22">
        <v>0</v>
      </c>
      <c r="H221" s="22">
        <v>18370810</v>
      </c>
      <c r="I221" s="22">
        <v>18160</v>
      </c>
      <c r="J221" s="22">
        <v>97860</v>
      </c>
      <c r="K221" s="22">
        <v>737270</v>
      </c>
      <c r="L221" s="22"/>
      <c r="M221" s="22"/>
      <c r="N221" s="22">
        <v>41294280</v>
      </c>
      <c r="O221" s="22">
        <v>17310180</v>
      </c>
      <c r="P221" s="22"/>
      <c r="Q221" s="22">
        <v>0</v>
      </c>
      <c r="R221" s="22">
        <v>0</v>
      </c>
      <c r="S221" s="22">
        <v>0</v>
      </c>
      <c r="T221" s="22">
        <v>0</v>
      </c>
      <c r="U221" s="22">
        <v>59781110</v>
      </c>
      <c r="V221" s="22">
        <v>1849760</v>
      </c>
      <c r="W221" s="22">
        <v>0</v>
      </c>
    </row>
    <row r="222" spans="1:23" x14ac:dyDescent="0.25">
      <c r="A222" s="22" t="s">
        <v>125</v>
      </c>
      <c r="B222" s="22" t="s">
        <v>508</v>
      </c>
      <c r="C222" s="22" t="s">
        <v>549</v>
      </c>
      <c r="D222" s="22" t="s">
        <v>550</v>
      </c>
      <c r="E222" s="22"/>
      <c r="F222" s="22">
        <v>15253700</v>
      </c>
      <c r="G222" s="22">
        <v>0</v>
      </c>
      <c r="H222" s="22">
        <v>10316770</v>
      </c>
      <c r="I222" s="22">
        <v>0</v>
      </c>
      <c r="J222" s="22">
        <v>0</v>
      </c>
      <c r="K222" s="22">
        <v>0</v>
      </c>
      <c r="L222" s="22"/>
      <c r="M222" s="22"/>
      <c r="N222" s="22">
        <v>15253700</v>
      </c>
      <c r="O222" s="22">
        <v>10316770</v>
      </c>
      <c r="P222" s="22"/>
      <c r="Q222" s="22">
        <v>0</v>
      </c>
      <c r="R222" s="22">
        <v>0</v>
      </c>
      <c r="S222" s="22">
        <v>0</v>
      </c>
      <c r="T222" s="22">
        <v>0</v>
      </c>
      <c r="U222" s="22">
        <v>25570470</v>
      </c>
      <c r="V222" s="22">
        <v>654280</v>
      </c>
      <c r="W222" s="22">
        <v>0</v>
      </c>
    </row>
    <row r="223" spans="1:23" x14ac:dyDescent="0.25">
      <c r="A223" s="22" t="s">
        <v>125</v>
      </c>
      <c r="B223" s="22" t="s">
        <v>508</v>
      </c>
      <c r="C223" s="22" t="s">
        <v>551</v>
      </c>
      <c r="D223" s="22" t="s">
        <v>552</v>
      </c>
      <c r="E223" s="22"/>
      <c r="F223" s="22">
        <v>19668540</v>
      </c>
      <c r="G223" s="22">
        <v>0</v>
      </c>
      <c r="H223" s="22">
        <v>4138290</v>
      </c>
      <c r="I223" s="22">
        <v>0</v>
      </c>
      <c r="J223" s="22">
        <v>0</v>
      </c>
      <c r="K223" s="22">
        <v>0</v>
      </c>
      <c r="L223" s="22"/>
      <c r="M223" s="22"/>
      <c r="N223" s="22">
        <v>19668540</v>
      </c>
      <c r="O223" s="22">
        <v>4138290</v>
      </c>
      <c r="P223" s="22"/>
      <c r="Q223" s="22">
        <v>0</v>
      </c>
      <c r="R223" s="22">
        <v>0</v>
      </c>
      <c r="S223" s="22">
        <v>0</v>
      </c>
      <c r="T223" s="22">
        <v>23806830</v>
      </c>
      <c r="U223" s="22">
        <v>0</v>
      </c>
      <c r="V223" s="22">
        <v>625530</v>
      </c>
      <c r="W223" s="22">
        <v>0</v>
      </c>
    </row>
    <row r="224" spans="1:23" x14ac:dyDescent="0.25">
      <c r="A224" s="22" t="s">
        <v>125</v>
      </c>
      <c r="B224" s="22" t="s">
        <v>508</v>
      </c>
      <c r="C224" s="22" t="s">
        <v>553</v>
      </c>
      <c r="D224" s="22" t="s">
        <v>554</v>
      </c>
      <c r="E224" s="22"/>
      <c r="F224" s="22">
        <v>42914200</v>
      </c>
      <c r="G224" s="22">
        <v>40000</v>
      </c>
      <c r="H224" s="22">
        <v>7327840</v>
      </c>
      <c r="I224" s="22">
        <v>0</v>
      </c>
      <c r="J224" s="22">
        <v>0</v>
      </c>
      <c r="K224" s="22">
        <v>13537000</v>
      </c>
      <c r="L224" s="22"/>
      <c r="M224" s="22"/>
      <c r="N224" s="22">
        <v>44098200</v>
      </c>
      <c r="O224" s="22">
        <v>7482300</v>
      </c>
      <c r="P224" s="22"/>
      <c r="Q224" s="22">
        <v>0</v>
      </c>
      <c r="R224" s="22">
        <v>0</v>
      </c>
      <c r="S224" s="22">
        <v>0</v>
      </c>
      <c r="T224" s="22">
        <v>50336000</v>
      </c>
      <c r="U224" s="22">
        <v>0</v>
      </c>
      <c r="V224" s="22">
        <v>1046000</v>
      </c>
      <c r="W224" s="22">
        <v>0</v>
      </c>
    </row>
    <row r="225" spans="1:23" x14ac:dyDescent="0.25">
      <c r="A225" s="22" t="s">
        <v>125</v>
      </c>
      <c r="B225" s="22" t="s">
        <v>508</v>
      </c>
      <c r="C225" s="22" t="s">
        <v>555</v>
      </c>
      <c r="D225" s="22" t="s">
        <v>556</v>
      </c>
      <c r="E225" s="22"/>
      <c r="F225" s="22">
        <v>10289220</v>
      </c>
      <c r="G225" s="22">
        <v>0</v>
      </c>
      <c r="H225" s="22">
        <v>3115630</v>
      </c>
      <c r="I225" s="22">
        <v>0</v>
      </c>
      <c r="J225" s="22">
        <v>0</v>
      </c>
      <c r="K225" s="22">
        <v>0</v>
      </c>
      <c r="L225" s="22"/>
      <c r="M225" s="22"/>
      <c r="N225" s="22">
        <v>10289220</v>
      </c>
      <c r="O225" s="22">
        <v>3115630</v>
      </c>
      <c r="P225" s="22"/>
      <c r="Q225" s="22">
        <v>0</v>
      </c>
      <c r="R225" s="22">
        <v>0</v>
      </c>
      <c r="S225" s="22">
        <v>0</v>
      </c>
      <c r="T225" s="22">
        <v>13404850</v>
      </c>
      <c r="U225" s="22">
        <v>0</v>
      </c>
      <c r="V225" s="22">
        <v>475490</v>
      </c>
      <c r="W225" s="22">
        <v>0</v>
      </c>
    </row>
    <row r="226" spans="1:23" x14ac:dyDescent="0.25">
      <c r="A226" s="22" t="s">
        <v>125</v>
      </c>
      <c r="B226" s="22" t="s">
        <v>508</v>
      </c>
      <c r="C226" s="22" t="s">
        <v>557</v>
      </c>
      <c r="D226" s="22" t="s">
        <v>558</v>
      </c>
      <c r="E226" s="22"/>
      <c r="F226" s="22">
        <v>80217140</v>
      </c>
      <c r="G226" s="22">
        <v>0</v>
      </c>
      <c r="H226" s="22">
        <v>10242200</v>
      </c>
      <c r="I226" s="22">
        <v>0</v>
      </c>
      <c r="J226" s="22">
        <v>0</v>
      </c>
      <c r="K226" s="22">
        <v>256250</v>
      </c>
      <c r="L226" s="22"/>
      <c r="M226" s="22"/>
      <c r="N226" s="22">
        <v>80217140</v>
      </c>
      <c r="O226" s="22">
        <v>10498450</v>
      </c>
      <c r="P226" s="22"/>
      <c r="Q226" s="22">
        <v>0</v>
      </c>
      <c r="R226" s="22">
        <v>0</v>
      </c>
      <c r="S226" s="22">
        <v>0</v>
      </c>
      <c r="T226" s="22">
        <v>90715590</v>
      </c>
      <c r="U226" s="22">
        <v>0</v>
      </c>
      <c r="V226" s="22">
        <v>1606830</v>
      </c>
      <c r="W226" s="22">
        <v>0</v>
      </c>
    </row>
    <row r="227" spans="1:23" x14ac:dyDescent="0.25">
      <c r="A227" s="22" t="s">
        <v>125</v>
      </c>
      <c r="B227" s="22" t="s">
        <v>508</v>
      </c>
      <c r="C227" s="22" t="s">
        <v>559</v>
      </c>
      <c r="D227" s="22" t="s">
        <v>560</v>
      </c>
      <c r="E227" s="22"/>
      <c r="F227" s="22">
        <v>14477780</v>
      </c>
      <c r="G227" s="22">
        <v>17870</v>
      </c>
      <c r="H227" s="22">
        <v>3411910</v>
      </c>
      <c r="I227" s="22">
        <v>0</v>
      </c>
      <c r="J227" s="22">
        <v>0</v>
      </c>
      <c r="K227" s="22">
        <v>0</v>
      </c>
      <c r="L227" s="22"/>
      <c r="M227" s="22"/>
      <c r="N227" s="22">
        <v>14411610</v>
      </c>
      <c r="O227" s="22">
        <v>3411910</v>
      </c>
      <c r="P227" s="22"/>
      <c r="Q227" s="22">
        <v>0</v>
      </c>
      <c r="R227" s="22">
        <v>0</v>
      </c>
      <c r="S227" s="22">
        <v>0</v>
      </c>
      <c r="T227" s="22">
        <v>17823420</v>
      </c>
      <c r="U227" s="22">
        <v>0</v>
      </c>
      <c r="V227" s="22">
        <v>523850</v>
      </c>
      <c r="W227" s="22">
        <v>0</v>
      </c>
    </row>
    <row r="228" spans="1:23" x14ac:dyDescent="0.25">
      <c r="A228" s="22" t="s">
        <v>125</v>
      </c>
      <c r="B228" s="22" t="s">
        <v>508</v>
      </c>
      <c r="C228" s="22" t="s">
        <v>1109</v>
      </c>
      <c r="D228" s="22" t="s">
        <v>1110</v>
      </c>
      <c r="E228" s="22"/>
      <c r="F228" s="22">
        <v>12887340</v>
      </c>
      <c r="G228" s="22">
        <v>0</v>
      </c>
      <c r="H228" s="22">
        <v>1735680</v>
      </c>
      <c r="I228" s="22">
        <v>0</v>
      </c>
      <c r="J228" s="22">
        <v>0</v>
      </c>
      <c r="K228" s="22">
        <v>0</v>
      </c>
      <c r="L228" s="22"/>
      <c r="M228" s="22"/>
      <c r="N228" s="22">
        <v>12887340</v>
      </c>
      <c r="O228" s="22">
        <v>1735680</v>
      </c>
      <c r="P228" s="22"/>
      <c r="Q228" s="22">
        <v>0</v>
      </c>
      <c r="R228" s="22">
        <v>0</v>
      </c>
      <c r="S228" s="22"/>
      <c r="T228" s="22">
        <v>14623020</v>
      </c>
      <c r="U228" s="22">
        <v>0</v>
      </c>
      <c r="V228" s="22">
        <v>588790</v>
      </c>
      <c r="W228" s="22">
        <v>0</v>
      </c>
    </row>
    <row r="229" spans="1:23" x14ac:dyDescent="0.25">
      <c r="A229" s="22" t="s">
        <v>125</v>
      </c>
      <c r="B229" s="22" t="s">
        <v>508</v>
      </c>
      <c r="C229" s="22" t="s">
        <v>1111</v>
      </c>
      <c r="D229" s="22" t="s">
        <v>1112</v>
      </c>
      <c r="E229" s="22"/>
      <c r="F229" s="22">
        <v>19910670</v>
      </c>
      <c r="G229" s="22">
        <v>14870</v>
      </c>
      <c r="H229" s="22">
        <v>1458700</v>
      </c>
      <c r="I229" s="22">
        <v>0</v>
      </c>
      <c r="J229" s="22">
        <v>727840</v>
      </c>
      <c r="K229" s="22">
        <v>0</v>
      </c>
      <c r="L229" s="22"/>
      <c r="M229" s="22"/>
      <c r="N229" s="22">
        <v>19925540</v>
      </c>
      <c r="O229" s="22">
        <v>2186540</v>
      </c>
      <c r="P229" s="22"/>
      <c r="Q229" s="22">
        <v>0</v>
      </c>
      <c r="R229" s="22">
        <v>0</v>
      </c>
      <c r="S229" s="22">
        <v>0</v>
      </c>
      <c r="T229" s="22">
        <v>22112080</v>
      </c>
      <c r="U229" s="22">
        <v>0</v>
      </c>
      <c r="V229" s="22">
        <v>727840</v>
      </c>
      <c r="W229" s="22">
        <v>0</v>
      </c>
    </row>
    <row r="230" spans="1:23" x14ac:dyDescent="0.25">
      <c r="A230" s="22" t="s">
        <v>125</v>
      </c>
      <c r="B230" s="22" t="s">
        <v>508</v>
      </c>
      <c r="C230" s="22" t="s">
        <v>561</v>
      </c>
      <c r="D230" s="22" t="s">
        <v>562</v>
      </c>
      <c r="E230" s="22"/>
      <c r="F230" s="22">
        <v>97743770</v>
      </c>
      <c r="G230" s="22">
        <v>0</v>
      </c>
      <c r="H230" s="22">
        <v>10228650</v>
      </c>
      <c r="I230" s="22">
        <v>0</v>
      </c>
      <c r="J230" s="22">
        <v>341400</v>
      </c>
      <c r="K230" s="22">
        <v>1824000</v>
      </c>
      <c r="L230" s="22"/>
      <c r="M230" s="22"/>
      <c r="N230" s="22">
        <v>99567770</v>
      </c>
      <c r="O230" s="22">
        <v>10228650</v>
      </c>
      <c r="P230" s="22"/>
      <c r="Q230" s="22">
        <v>0</v>
      </c>
      <c r="R230" s="22">
        <v>0</v>
      </c>
      <c r="S230" s="22">
        <v>0</v>
      </c>
      <c r="T230" s="22">
        <v>110137820</v>
      </c>
      <c r="U230" s="22">
        <v>0</v>
      </c>
      <c r="V230" s="22">
        <v>1863940</v>
      </c>
      <c r="W230" s="22">
        <v>0</v>
      </c>
    </row>
    <row r="231" spans="1:23" x14ac:dyDescent="0.25">
      <c r="A231" s="22" t="s">
        <v>125</v>
      </c>
      <c r="B231" s="22" t="s">
        <v>508</v>
      </c>
      <c r="C231" s="22" t="s">
        <v>563</v>
      </c>
      <c r="D231" s="22" t="s">
        <v>564</v>
      </c>
      <c r="E231" s="22"/>
      <c r="F231" s="22">
        <v>8318970</v>
      </c>
      <c r="G231" s="22">
        <v>0</v>
      </c>
      <c r="H231" s="22">
        <v>525190</v>
      </c>
      <c r="I231" s="22">
        <v>0</v>
      </c>
      <c r="J231" s="22">
        <v>0</v>
      </c>
      <c r="K231" s="22">
        <v>1060900</v>
      </c>
      <c r="L231" s="22"/>
      <c r="M231" s="22"/>
      <c r="N231" s="22">
        <v>8318970</v>
      </c>
      <c r="O231" s="22">
        <v>525190</v>
      </c>
      <c r="P231" s="22"/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93160</v>
      </c>
      <c r="W231" s="22">
        <v>0</v>
      </c>
    </row>
    <row r="232" spans="1:23" x14ac:dyDescent="0.25">
      <c r="A232" s="22" t="s">
        <v>125</v>
      </c>
      <c r="B232" s="22" t="s">
        <v>508</v>
      </c>
      <c r="C232" s="22" t="s">
        <v>565</v>
      </c>
      <c r="D232" s="22" t="s">
        <v>566</v>
      </c>
      <c r="E232" s="22"/>
      <c r="F232" s="22">
        <v>27264710</v>
      </c>
      <c r="G232" s="22">
        <v>0</v>
      </c>
      <c r="H232" s="22">
        <v>4226790</v>
      </c>
      <c r="I232" s="22">
        <v>0</v>
      </c>
      <c r="J232" s="22">
        <v>0</v>
      </c>
      <c r="K232" s="22">
        <v>0</v>
      </c>
      <c r="L232" s="22"/>
      <c r="M232" s="22"/>
      <c r="N232" s="22">
        <v>27264710</v>
      </c>
      <c r="O232" s="22">
        <v>3626080</v>
      </c>
      <c r="P232" s="22"/>
      <c r="Q232" s="22">
        <v>0</v>
      </c>
      <c r="R232" s="22">
        <v>0</v>
      </c>
      <c r="S232" s="22">
        <v>0</v>
      </c>
      <c r="T232" s="22">
        <v>1511380</v>
      </c>
      <c r="U232" s="22">
        <v>0</v>
      </c>
      <c r="V232" s="22">
        <v>31491500</v>
      </c>
      <c r="W232" s="22">
        <v>27264710</v>
      </c>
    </row>
    <row r="233" spans="1:23" x14ac:dyDescent="0.25">
      <c r="A233" s="22" t="s">
        <v>125</v>
      </c>
      <c r="B233" s="22" t="s">
        <v>508</v>
      </c>
      <c r="C233" s="22" t="s">
        <v>567</v>
      </c>
      <c r="D233" s="22" t="s">
        <v>568</v>
      </c>
      <c r="E233" s="22"/>
      <c r="F233" s="22">
        <v>21515940</v>
      </c>
      <c r="G233" s="22">
        <v>17300</v>
      </c>
      <c r="H233" s="22">
        <v>2820670</v>
      </c>
      <c r="I233" s="22">
        <v>0</v>
      </c>
      <c r="J233" s="22">
        <v>46790</v>
      </c>
      <c r="K233" s="22">
        <v>0</v>
      </c>
      <c r="L233" s="22"/>
      <c r="M233" s="22"/>
      <c r="N233" s="22">
        <v>21533240</v>
      </c>
      <c r="O233" s="22">
        <v>2820670</v>
      </c>
      <c r="P233" s="22"/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785620</v>
      </c>
      <c r="W233" s="22">
        <v>0</v>
      </c>
    </row>
    <row r="234" spans="1:23" x14ac:dyDescent="0.25">
      <c r="A234" s="22" t="s">
        <v>125</v>
      </c>
      <c r="B234" s="22" t="s">
        <v>508</v>
      </c>
      <c r="C234" s="22" t="s">
        <v>569</v>
      </c>
      <c r="D234" s="22" t="s">
        <v>570</v>
      </c>
      <c r="E234" s="22"/>
      <c r="F234" s="22">
        <v>7040900</v>
      </c>
      <c r="G234" s="22">
        <v>15050</v>
      </c>
      <c r="H234" s="22">
        <v>1847400</v>
      </c>
      <c r="I234" s="22">
        <v>0</v>
      </c>
      <c r="J234" s="22">
        <v>0</v>
      </c>
      <c r="K234" s="22">
        <v>0</v>
      </c>
      <c r="L234" s="22"/>
      <c r="M234" s="22"/>
      <c r="N234" s="22">
        <v>7055950</v>
      </c>
      <c r="O234" s="22">
        <v>1638830</v>
      </c>
      <c r="P234" s="22"/>
      <c r="Q234" s="22">
        <v>0</v>
      </c>
      <c r="R234" s="22">
        <v>0</v>
      </c>
      <c r="S234" s="22">
        <v>0</v>
      </c>
      <c r="T234" s="22">
        <v>8694780</v>
      </c>
      <c r="U234" s="22">
        <v>0</v>
      </c>
      <c r="V234" s="22">
        <v>273590</v>
      </c>
      <c r="W234" s="22">
        <v>0</v>
      </c>
    </row>
    <row r="235" spans="1:23" x14ac:dyDescent="0.25">
      <c r="A235" s="22" t="s">
        <v>125</v>
      </c>
      <c r="B235" s="22" t="s">
        <v>508</v>
      </c>
      <c r="C235" s="22" t="s">
        <v>571</v>
      </c>
      <c r="D235" s="22" t="s">
        <v>572</v>
      </c>
      <c r="E235" s="22"/>
      <c r="F235" s="22">
        <v>46235160</v>
      </c>
      <c r="G235" s="22">
        <v>22010</v>
      </c>
      <c r="H235" s="22">
        <v>7782620</v>
      </c>
      <c r="I235" s="22">
        <v>0</v>
      </c>
      <c r="J235" s="22">
        <v>103400</v>
      </c>
      <c r="K235" s="22">
        <v>5636450</v>
      </c>
      <c r="L235" s="22"/>
      <c r="M235" s="22"/>
      <c r="N235" s="22">
        <v>46350300</v>
      </c>
      <c r="O235" s="22">
        <v>13276480</v>
      </c>
      <c r="P235" s="22"/>
      <c r="Q235" s="22">
        <v>0</v>
      </c>
      <c r="R235" s="22">
        <v>0</v>
      </c>
      <c r="S235" s="22">
        <v>0</v>
      </c>
      <c r="T235" s="22">
        <v>59779640</v>
      </c>
      <c r="U235" s="22">
        <v>0</v>
      </c>
      <c r="V235" s="22">
        <v>1100010</v>
      </c>
      <c r="W235" s="22">
        <v>0</v>
      </c>
    </row>
    <row r="236" spans="1:23" x14ac:dyDescent="0.25">
      <c r="A236" s="22" t="s">
        <v>125</v>
      </c>
      <c r="B236" s="22" t="s">
        <v>508</v>
      </c>
      <c r="C236" s="22" t="s">
        <v>573</v>
      </c>
      <c r="D236" s="22" t="s">
        <v>574</v>
      </c>
      <c r="E236" s="22"/>
      <c r="F236" s="22">
        <v>58687820</v>
      </c>
      <c r="G236" s="22">
        <v>36210</v>
      </c>
      <c r="H236" s="22">
        <v>9735340</v>
      </c>
      <c r="I236" s="22">
        <v>0</v>
      </c>
      <c r="J236" s="22">
        <v>41180</v>
      </c>
      <c r="K236" s="22">
        <v>291450</v>
      </c>
      <c r="L236" s="22"/>
      <c r="M236" s="22"/>
      <c r="N236" s="22">
        <v>58066817</v>
      </c>
      <c r="O236" s="22">
        <v>9867488</v>
      </c>
      <c r="P236" s="22"/>
      <c r="Q236" s="22">
        <v>0</v>
      </c>
      <c r="R236" s="22">
        <v>0</v>
      </c>
      <c r="S236" s="22">
        <v>0</v>
      </c>
      <c r="T236" s="22">
        <v>67974235</v>
      </c>
      <c r="U236" s="22">
        <v>0</v>
      </c>
      <c r="V236" s="22">
        <v>1796610</v>
      </c>
      <c r="W236" s="22">
        <v>0</v>
      </c>
    </row>
    <row r="237" spans="1:23" x14ac:dyDescent="0.25">
      <c r="A237" s="22" t="s">
        <v>125</v>
      </c>
      <c r="B237" s="22" t="s">
        <v>508</v>
      </c>
      <c r="C237" s="22" t="s">
        <v>575</v>
      </c>
      <c r="D237" s="22" t="s">
        <v>576</v>
      </c>
      <c r="E237" s="22"/>
      <c r="F237" s="22">
        <v>13453830</v>
      </c>
      <c r="G237" s="22">
        <v>7760</v>
      </c>
      <c r="H237" s="22">
        <v>2581860</v>
      </c>
      <c r="I237" s="22">
        <v>0</v>
      </c>
      <c r="J237" s="22">
        <v>26590</v>
      </c>
      <c r="K237" s="22">
        <v>0</v>
      </c>
      <c r="L237" s="22"/>
      <c r="M237" s="22"/>
      <c r="N237" s="22">
        <v>13461590</v>
      </c>
      <c r="O237" s="22">
        <v>2581860</v>
      </c>
      <c r="P237" s="22"/>
      <c r="Q237" s="22">
        <v>0</v>
      </c>
      <c r="R237" s="22">
        <v>0</v>
      </c>
      <c r="S237" s="22">
        <v>0</v>
      </c>
      <c r="T237" s="22">
        <v>16070040</v>
      </c>
      <c r="U237" s="22">
        <v>0</v>
      </c>
      <c r="V237" s="22">
        <v>719110</v>
      </c>
      <c r="W237" s="22">
        <v>0</v>
      </c>
    </row>
    <row r="238" spans="1:23" x14ac:dyDescent="0.25">
      <c r="A238" s="22" t="s">
        <v>125</v>
      </c>
      <c r="B238" s="22" t="s">
        <v>508</v>
      </c>
      <c r="C238" s="22" t="s">
        <v>577</v>
      </c>
      <c r="D238" s="22" t="s">
        <v>578</v>
      </c>
      <c r="E238" s="22"/>
      <c r="F238" s="22">
        <v>35383830</v>
      </c>
      <c r="G238" s="22">
        <v>24940</v>
      </c>
      <c r="H238" s="22">
        <v>4836830</v>
      </c>
      <c r="I238" s="22">
        <v>0</v>
      </c>
      <c r="J238" s="22">
        <v>147650</v>
      </c>
      <c r="K238" s="22">
        <v>0</v>
      </c>
      <c r="L238" s="22"/>
      <c r="M238" s="22"/>
      <c r="N238" s="22">
        <v>35408770</v>
      </c>
      <c r="O238" s="22">
        <v>4836830</v>
      </c>
      <c r="P238" s="22"/>
      <c r="Q238" s="22">
        <v>0</v>
      </c>
      <c r="R238" s="22">
        <v>0</v>
      </c>
      <c r="S238" s="22">
        <v>0</v>
      </c>
      <c r="T238" s="22">
        <v>40393250</v>
      </c>
      <c r="U238" s="22">
        <v>0</v>
      </c>
      <c r="V238" s="22">
        <v>1530990</v>
      </c>
      <c r="W238" s="22">
        <v>0</v>
      </c>
    </row>
    <row r="239" spans="1:23" x14ac:dyDescent="0.25">
      <c r="A239" s="22" t="s">
        <v>125</v>
      </c>
      <c r="B239" s="22" t="s">
        <v>508</v>
      </c>
      <c r="C239" s="22" t="s">
        <v>579</v>
      </c>
      <c r="D239" s="22" t="s">
        <v>580</v>
      </c>
      <c r="E239" s="22"/>
      <c r="F239" s="22">
        <v>32571840</v>
      </c>
      <c r="G239" s="22">
        <v>0</v>
      </c>
      <c r="H239" s="22">
        <v>1792080</v>
      </c>
      <c r="I239" s="22">
        <v>0</v>
      </c>
      <c r="J239" s="22">
        <v>0</v>
      </c>
      <c r="K239" s="22">
        <v>667190</v>
      </c>
      <c r="L239" s="22"/>
      <c r="M239" s="22"/>
      <c r="N239" s="22">
        <v>32571840</v>
      </c>
      <c r="O239" s="22">
        <v>2459270</v>
      </c>
      <c r="P239" s="22"/>
      <c r="Q239" s="22">
        <v>0</v>
      </c>
      <c r="R239" s="22">
        <v>0</v>
      </c>
      <c r="S239" s="22">
        <v>0</v>
      </c>
      <c r="T239" s="22">
        <v>35031110</v>
      </c>
      <c r="U239" s="22">
        <v>0</v>
      </c>
      <c r="V239" s="22">
        <v>0</v>
      </c>
      <c r="W239" s="22">
        <v>0</v>
      </c>
    </row>
    <row r="240" spans="1:23" x14ac:dyDescent="0.25">
      <c r="A240" s="22" t="s">
        <v>125</v>
      </c>
      <c r="B240" s="22" t="s">
        <v>508</v>
      </c>
      <c r="C240" s="22" t="s">
        <v>581</v>
      </c>
      <c r="D240" s="22" t="s">
        <v>582</v>
      </c>
      <c r="E240" s="22"/>
      <c r="F240" s="22">
        <v>6207700</v>
      </c>
      <c r="G240" s="22">
        <v>0</v>
      </c>
      <c r="H240" s="22">
        <v>1548920</v>
      </c>
      <c r="I240" s="22">
        <v>0</v>
      </c>
      <c r="J240" s="22">
        <v>0</v>
      </c>
      <c r="K240" s="22">
        <v>0</v>
      </c>
      <c r="L240" s="22"/>
      <c r="M240" s="22"/>
      <c r="N240" s="22">
        <v>5309300</v>
      </c>
      <c r="O240" s="22">
        <v>1593380</v>
      </c>
      <c r="P240" s="22"/>
      <c r="Q240" s="22">
        <v>851360</v>
      </c>
      <c r="R240" s="22">
        <v>5740</v>
      </c>
      <c r="S240" s="22">
        <v>0</v>
      </c>
      <c r="T240" s="22">
        <v>7756620</v>
      </c>
      <c r="U240" s="22">
        <v>263270</v>
      </c>
      <c r="V240" s="22">
        <v>0</v>
      </c>
      <c r="W240" s="22">
        <v>0</v>
      </c>
    </row>
    <row r="241" spans="1:23" x14ac:dyDescent="0.25">
      <c r="A241" s="22" t="s">
        <v>125</v>
      </c>
      <c r="B241" s="22" t="s">
        <v>508</v>
      </c>
      <c r="C241" s="22" t="s">
        <v>583</v>
      </c>
      <c r="D241" s="22" t="s">
        <v>584</v>
      </c>
      <c r="E241" s="22"/>
      <c r="F241" s="22">
        <v>49028790</v>
      </c>
      <c r="G241" s="22">
        <v>0</v>
      </c>
      <c r="H241" s="22">
        <v>2347750</v>
      </c>
      <c r="I241" s="22">
        <v>0</v>
      </c>
      <c r="J241" s="22">
        <v>0</v>
      </c>
      <c r="K241" s="22">
        <v>0</v>
      </c>
      <c r="L241" s="22"/>
      <c r="M241" s="22"/>
      <c r="N241" s="22">
        <v>49028790</v>
      </c>
      <c r="O241" s="22">
        <v>2347750</v>
      </c>
      <c r="P241" s="22"/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737340</v>
      </c>
      <c r="W241" s="22">
        <v>0</v>
      </c>
    </row>
    <row r="242" spans="1:23" x14ac:dyDescent="0.25">
      <c r="A242" s="22" t="s">
        <v>125</v>
      </c>
      <c r="B242" s="22" t="s">
        <v>508</v>
      </c>
      <c r="C242" s="22" t="s">
        <v>585</v>
      </c>
      <c r="D242" s="22" t="s">
        <v>586</v>
      </c>
      <c r="E242" s="22"/>
      <c r="F242" s="22">
        <v>7006500</v>
      </c>
      <c r="G242" s="22">
        <v>0</v>
      </c>
      <c r="H242" s="22">
        <v>1456150</v>
      </c>
      <c r="I242" s="22">
        <v>0</v>
      </c>
      <c r="J242" s="22">
        <v>0</v>
      </c>
      <c r="K242" s="22">
        <v>0</v>
      </c>
      <c r="L242" s="22"/>
      <c r="M242" s="22"/>
      <c r="N242" s="22">
        <v>7006500</v>
      </c>
      <c r="O242" s="22">
        <v>1456150</v>
      </c>
      <c r="P242" s="22"/>
      <c r="Q242" s="22">
        <v>0</v>
      </c>
      <c r="R242" s="22">
        <v>0</v>
      </c>
      <c r="S242" s="22">
        <v>0</v>
      </c>
      <c r="T242" s="22">
        <v>8462650</v>
      </c>
      <c r="U242" s="22">
        <v>0</v>
      </c>
      <c r="V242" s="22">
        <v>398700</v>
      </c>
      <c r="W242" s="22">
        <v>0</v>
      </c>
    </row>
    <row r="243" spans="1:23" x14ac:dyDescent="0.25">
      <c r="A243" s="22" t="s">
        <v>125</v>
      </c>
      <c r="B243" s="22" t="s">
        <v>508</v>
      </c>
      <c r="C243" s="22" t="s">
        <v>587</v>
      </c>
      <c r="D243" s="22" t="s">
        <v>588</v>
      </c>
      <c r="E243" s="22"/>
      <c r="F243" s="22">
        <v>22364490</v>
      </c>
      <c r="G243" s="22">
        <v>1250</v>
      </c>
      <c r="H243" s="22">
        <v>458020</v>
      </c>
      <c r="I243" s="22">
        <v>726210</v>
      </c>
      <c r="J243" s="22">
        <v>0</v>
      </c>
      <c r="K243" s="22">
        <v>0</v>
      </c>
      <c r="L243" s="22"/>
      <c r="M243" s="22"/>
      <c r="N243" s="22">
        <v>22365740</v>
      </c>
      <c r="O243" s="22">
        <v>1184230</v>
      </c>
      <c r="P243" s="22"/>
      <c r="Q243" s="22">
        <v>0</v>
      </c>
      <c r="R243" s="22">
        <v>0</v>
      </c>
      <c r="S243" s="22">
        <v>0</v>
      </c>
      <c r="T243" s="22">
        <v>23549970</v>
      </c>
      <c r="U243" s="22">
        <v>0</v>
      </c>
      <c r="V243" s="22">
        <v>0</v>
      </c>
      <c r="W243" s="22">
        <v>0</v>
      </c>
    </row>
    <row r="244" spans="1:23" x14ac:dyDescent="0.25">
      <c r="A244" s="22" t="s">
        <v>125</v>
      </c>
      <c r="B244" s="22" t="s">
        <v>508</v>
      </c>
      <c r="C244" s="22" t="s">
        <v>589</v>
      </c>
      <c r="D244" s="22" t="s">
        <v>590</v>
      </c>
      <c r="E244" s="22"/>
      <c r="F244" s="22">
        <v>13061130</v>
      </c>
      <c r="G244" s="22">
        <v>29430</v>
      </c>
      <c r="H244" s="22">
        <v>5218990</v>
      </c>
      <c r="I244" s="22">
        <v>0</v>
      </c>
      <c r="J244" s="22">
        <v>3356500</v>
      </c>
      <c r="K244" s="22">
        <v>0</v>
      </c>
      <c r="L244" s="22"/>
      <c r="M244" s="22"/>
      <c r="N244" s="22">
        <v>13363005</v>
      </c>
      <c r="O244" s="22">
        <v>5323130</v>
      </c>
      <c r="P244" s="22"/>
      <c r="Q244" s="22">
        <v>0</v>
      </c>
      <c r="R244" s="22">
        <v>0</v>
      </c>
      <c r="S244" s="22">
        <v>0</v>
      </c>
      <c r="T244" s="22">
        <v>21998135</v>
      </c>
      <c r="U244" s="22">
        <v>0</v>
      </c>
      <c r="V244" s="22">
        <v>925110</v>
      </c>
      <c r="W244" s="22">
        <v>0</v>
      </c>
    </row>
    <row r="245" spans="1:23" x14ac:dyDescent="0.25">
      <c r="A245" s="22" t="s">
        <v>125</v>
      </c>
      <c r="B245" s="22" t="s">
        <v>508</v>
      </c>
      <c r="C245" s="22" t="s">
        <v>591</v>
      </c>
      <c r="D245" s="22" t="s">
        <v>592</v>
      </c>
      <c r="E245" s="22"/>
      <c r="F245" s="22">
        <v>18036230</v>
      </c>
      <c r="G245" s="22">
        <v>0</v>
      </c>
      <c r="H245" s="22">
        <v>9602550</v>
      </c>
      <c r="I245" s="22">
        <v>0</v>
      </c>
      <c r="J245" s="22">
        <v>0</v>
      </c>
      <c r="K245" s="22">
        <v>0</v>
      </c>
      <c r="L245" s="22"/>
      <c r="M245" s="22"/>
      <c r="N245" s="22">
        <v>18036230</v>
      </c>
      <c r="O245" s="22">
        <v>9602550</v>
      </c>
      <c r="P245" s="22"/>
      <c r="Q245" s="22">
        <v>0</v>
      </c>
      <c r="R245" s="22">
        <v>0</v>
      </c>
      <c r="S245" s="22">
        <v>0</v>
      </c>
      <c r="T245" s="22">
        <v>27638780</v>
      </c>
      <c r="U245" s="22">
        <v>0</v>
      </c>
      <c r="V245" s="22">
        <v>2691370</v>
      </c>
      <c r="W245" s="22">
        <v>0</v>
      </c>
    </row>
    <row r="246" spans="1:23" x14ac:dyDescent="0.25">
      <c r="A246" s="22" t="s">
        <v>125</v>
      </c>
      <c r="B246" s="22" t="s">
        <v>508</v>
      </c>
      <c r="C246" s="22" t="s">
        <v>593</v>
      </c>
      <c r="D246" s="22" t="s">
        <v>594</v>
      </c>
      <c r="E246" s="22"/>
      <c r="F246" s="22">
        <v>11729540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/>
      <c r="M246" s="22"/>
      <c r="N246" s="22">
        <v>10139270</v>
      </c>
      <c r="O246" s="22">
        <v>1590270</v>
      </c>
      <c r="P246" s="22"/>
      <c r="Q246" s="22">
        <v>0</v>
      </c>
      <c r="R246" s="22">
        <v>0</v>
      </c>
      <c r="S246" s="22">
        <v>0</v>
      </c>
      <c r="T246" s="22">
        <v>11729540</v>
      </c>
      <c r="U246" s="22">
        <v>0</v>
      </c>
      <c r="V246" s="22">
        <v>510660</v>
      </c>
      <c r="W246" s="22">
        <v>0</v>
      </c>
    </row>
    <row r="247" spans="1:23" x14ac:dyDescent="0.25">
      <c r="A247" s="22" t="s">
        <v>125</v>
      </c>
      <c r="B247" s="22" t="s">
        <v>508</v>
      </c>
      <c r="C247" s="22" t="s">
        <v>595</v>
      </c>
      <c r="D247" s="22" t="s">
        <v>596</v>
      </c>
      <c r="E247" s="22"/>
      <c r="F247" s="22">
        <v>12700450</v>
      </c>
      <c r="G247" s="22">
        <v>1000</v>
      </c>
      <c r="H247" s="22">
        <v>2943910</v>
      </c>
      <c r="I247" s="22">
        <v>0</v>
      </c>
      <c r="J247" s="22">
        <v>2202310</v>
      </c>
      <c r="K247" s="22">
        <v>0</v>
      </c>
      <c r="L247" s="22"/>
      <c r="M247" s="22"/>
      <c r="N247" s="22">
        <v>12701450</v>
      </c>
      <c r="O247" s="22">
        <v>2943910</v>
      </c>
      <c r="P247" s="22"/>
      <c r="Q247" s="22">
        <v>0</v>
      </c>
      <c r="R247" s="22">
        <v>0</v>
      </c>
      <c r="S247" s="22">
        <v>0</v>
      </c>
      <c r="T247" s="22">
        <v>17847670</v>
      </c>
      <c r="U247" s="22">
        <v>0</v>
      </c>
      <c r="V247" s="22">
        <v>546310</v>
      </c>
      <c r="W247" s="22">
        <v>0</v>
      </c>
    </row>
    <row r="248" spans="1:23" x14ac:dyDescent="0.25">
      <c r="A248" s="22" t="s">
        <v>125</v>
      </c>
      <c r="B248" s="22" t="s">
        <v>508</v>
      </c>
      <c r="C248" s="22" t="s">
        <v>597</v>
      </c>
      <c r="D248" s="22" t="s">
        <v>598</v>
      </c>
      <c r="E248" s="22"/>
      <c r="F248" s="22">
        <v>10254318</v>
      </c>
      <c r="G248" s="22">
        <v>0</v>
      </c>
      <c r="H248" s="22">
        <v>3234315</v>
      </c>
      <c r="I248" s="22">
        <v>0</v>
      </c>
      <c r="J248" s="22">
        <v>56790</v>
      </c>
      <c r="K248" s="22">
        <v>0</v>
      </c>
      <c r="L248" s="22"/>
      <c r="M248" s="22"/>
      <c r="N248" s="22">
        <v>10254318</v>
      </c>
      <c r="O248" s="22">
        <v>3234315</v>
      </c>
      <c r="P248" s="22"/>
      <c r="Q248" s="22">
        <v>0</v>
      </c>
      <c r="R248" s="22">
        <v>0</v>
      </c>
      <c r="S248" s="22">
        <v>0</v>
      </c>
      <c r="T248" s="22">
        <v>13545423</v>
      </c>
      <c r="U248" s="22">
        <v>0</v>
      </c>
      <c r="V248" s="22">
        <v>1190201</v>
      </c>
      <c r="W248" s="22">
        <v>0</v>
      </c>
    </row>
    <row r="249" spans="1:23" x14ac:dyDescent="0.25">
      <c r="A249" s="22" t="s">
        <v>125</v>
      </c>
      <c r="B249" s="22" t="s">
        <v>508</v>
      </c>
      <c r="C249" s="22" t="s">
        <v>599</v>
      </c>
      <c r="D249" s="22" t="s">
        <v>600</v>
      </c>
      <c r="E249" s="22"/>
      <c r="F249" s="22">
        <v>36636270</v>
      </c>
      <c r="G249" s="22">
        <v>0</v>
      </c>
      <c r="H249" s="22">
        <v>7766540</v>
      </c>
      <c r="I249" s="22">
        <v>0</v>
      </c>
      <c r="J249" s="22">
        <v>446470</v>
      </c>
      <c r="K249" s="22">
        <v>0</v>
      </c>
      <c r="L249" s="22"/>
      <c r="M249" s="22"/>
      <c r="N249" s="22">
        <v>36636270</v>
      </c>
      <c r="O249" s="22">
        <v>6524170</v>
      </c>
      <c r="P249" s="22"/>
      <c r="Q249" s="22">
        <v>0</v>
      </c>
      <c r="R249" s="22">
        <v>0</v>
      </c>
      <c r="S249" s="22">
        <v>0</v>
      </c>
      <c r="T249" s="22">
        <v>44849280</v>
      </c>
      <c r="U249" s="22">
        <v>0</v>
      </c>
      <c r="V249" s="22">
        <v>1242370</v>
      </c>
      <c r="W249" s="22">
        <v>0</v>
      </c>
    </row>
    <row r="250" spans="1:23" x14ac:dyDescent="0.25">
      <c r="A250" s="22" t="s">
        <v>125</v>
      </c>
      <c r="B250" s="22" t="s">
        <v>508</v>
      </c>
      <c r="C250" s="22" t="s">
        <v>601</v>
      </c>
      <c r="D250" s="22" t="s">
        <v>602</v>
      </c>
      <c r="E250" s="22"/>
      <c r="F250" s="22">
        <v>81189110</v>
      </c>
      <c r="G250" s="22">
        <v>0</v>
      </c>
      <c r="H250" s="22">
        <v>7175200</v>
      </c>
      <c r="I250" s="22">
        <v>0</v>
      </c>
      <c r="J250" s="22">
        <v>153030</v>
      </c>
      <c r="K250" s="22">
        <v>0</v>
      </c>
      <c r="L250" s="22"/>
      <c r="M250" s="22"/>
      <c r="N250" s="22">
        <v>81128760</v>
      </c>
      <c r="O250" s="22">
        <v>7175200</v>
      </c>
      <c r="P250" s="22"/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2161270</v>
      </c>
      <c r="W250" s="22">
        <v>0</v>
      </c>
    </row>
    <row r="251" spans="1:23" x14ac:dyDescent="0.25">
      <c r="A251" s="22" t="s">
        <v>125</v>
      </c>
      <c r="B251" s="22" t="s">
        <v>508</v>
      </c>
      <c r="C251" s="22" t="s">
        <v>603</v>
      </c>
      <c r="D251" s="22" t="s">
        <v>604</v>
      </c>
      <c r="E251" s="22"/>
      <c r="F251" s="22">
        <v>73800250</v>
      </c>
      <c r="G251" s="22">
        <v>75000</v>
      </c>
      <c r="H251" s="22">
        <v>17675060</v>
      </c>
      <c r="I251" s="22">
        <v>0</v>
      </c>
      <c r="J251" s="22">
        <v>3656320</v>
      </c>
      <c r="K251" s="22">
        <v>0</v>
      </c>
      <c r="L251" s="22"/>
      <c r="M251" s="22"/>
      <c r="N251" s="22">
        <v>72952250</v>
      </c>
      <c r="O251" s="22">
        <v>17675060</v>
      </c>
      <c r="P251" s="22"/>
      <c r="Q251" s="22">
        <v>0</v>
      </c>
      <c r="R251" s="22">
        <v>0</v>
      </c>
      <c r="S251" s="22">
        <v>0</v>
      </c>
      <c r="T251" s="22">
        <v>94285430</v>
      </c>
      <c r="U251" s="22">
        <v>0</v>
      </c>
      <c r="V251" s="22">
        <v>1358130</v>
      </c>
      <c r="W251" s="22">
        <v>0</v>
      </c>
    </row>
    <row r="252" spans="1:23" x14ac:dyDescent="0.25">
      <c r="A252" s="22" t="s">
        <v>125</v>
      </c>
      <c r="B252" s="22" t="s">
        <v>508</v>
      </c>
      <c r="C252" s="22" t="s">
        <v>1113</v>
      </c>
      <c r="D252" s="22" t="s">
        <v>1114</v>
      </c>
      <c r="E252" s="22"/>
      <c r="F252" s="22">
        <v>11164270</v>
      </c>
      <c r="G252" s="22">
        <v>0</v>
      </c>
      <c r="H252" s="22">
        <v>2574280</v>
      </c>
      <c r="I252" s="22">
        <v>0</v>
      </c>
      <c r="J252" s="22">
        <v>61900</v>
      </c>
      <c r="K252" s="22">
        <v>0</v>
      </c>
      <c r="L252" s="22"/>
      <c r="M252" s="22"/>
      <c r="N252" s="22">
        <v>11164270</v>
      </c>
      <c r="O252" s="22">
        <v>2522650</v>
      </c>
      <c r="P252" s="22"/>
      <c r="Q252" s="22">
        <v>0</v>
      </c>
      <c r="R252" s="22">
        <v>0</v>
      </c>
      <c r="S252" s="22">
        <v>0</v>
      </c>
      <c r="T252" s="22">
        <v>13781030</v>
      </c>
      <c r="U252" s="22">
        <v>0</v>
      </c>
      <c r="V252" s="22">
        <v>355340</v>
      </c>
      <c r="W252" s="22">
        <v>0</v>
      </c>
    </row>
    <row r="253" spans="1:23" x14ac:dyDescent="0.25">
      <c r="A253" s="22" t="s">
        <v>125</v>
      </c>
      <c r="B253" s="22" t="s">
        <v>508</v>
      </c>
      <c r="C253" s="22" t="s">
        <v>605</v>
      </c>
      <c r="D253" s="22" t="s">
        <v>606</v>
      </c>
      <c r="E253" s="22"/>
      <c r="F253" s="22">
        <v>56507260</v>
      </c>
      <c r="G253" s="22">
        <v>0</v>
      </c>
      <c r="H253" s="22">
        <v>14148890</v>
      </c>
      <c r="I253" s="22">
        <v>0</v>
      </c>
      <c r="J253" s="22">
        <v>1071700</v>
      </c>
      <c r="K253" s="22">
        <v>0</v>
      </c>
      <c r="L253" s="22"/>
      <c r="M253" s="22"/>
      <c r="N253" s="22">
        <v>54430260</v>
      </c>
      <c r="O253" s="22">
        <v>13077190</v>
      </c>
      <c r="P253" s="22"/>
      <c r="Q253" s="22">
        <v>2077000</v>
      </c>
      <c r="R253" s="22">
        <v>0</v>
      </c>
      <c r="S253" s="22">
        <v>0</v>
      </c>
      <c r="T253" s="22">
        <v>69584450</v>
      </c>
      <c r="U253" s="22">
        <v>0</v>
      </c>
      <c r="V253" s="22">
        <v>4735650</v>
      </c>
      <c r="W253" s="22">
        <v>0</v>
      </c>
    </row>
    <row r="254" spans="1:23" x14ac:dyDescent="0.25">
      <c r="A254" s="22" t="s">
        <v>125</v>
      </c>
      <c r="B254" s="22" t="s">
        <v>508</v>
      </c>
      <c r="C254" s="22" t="s">
        <v>607</v>
      </c>
      <c r="D254" s="22" t="s">
        <v>608</v>
      </c>
      <c r="E254" s="22"/>
      <c r="F254" s="22">
        <v>12688610</v>
      </c>
      <c r="G254" s="22">
        <v>0</v>
      </c>
      <c r="H254" s="22">
        <v>4302540</v>
      </c>
      <c r="I254" s="22">
        <v>0</v>
      </c>
      <c r="J254" s="22">
        <v>397500</v>
      </c>
      <c r="K254" s="22">
        <v>0</v>
      </c>
      <c r="L254" s="22"/>
      <c r="M254" s="22"/>
      <c r="N254" s="22">
        <v>12688610</v>
      </c>
      <c r="O254" s="22">
        <v>4888990</v>
      </c>
      <c r="P254" s="22"/>
      <c r="Q254" s="22">
        <v>0</v>
      </c>
      <c r="R254" s="22">
        <v>0</v>
      </c>
      <c r="S254" s="22">
        <v>0</v>
      </c>
      <c r="T254" s="22">
        <v>17577600</v>
      </c>
      <c r="U254" s="22">
        <v>0</v>
      </c>
      <c r="V254" s="22">
        <v>629520</v>
      </c>
      <c r="W254" s="22">
        <v>0</v>
      </c>
    </row>
    <row r="255" spans="1:23" x14ac:dyDescent="0.25">
      <c r="A255" s="22" t="s">
        <v>125</v>
      </c>
      <c r="B255" s="22" t="s">
        <v>508</v>
      </c>
      <c r="C255" s="22" t="s">
        <v>609</v>
      </c>
      <c r="D255" s="22" t="s">
        <v>610</v>
      </c>
      <c r="E255" s="22"/>
      <c r="F255" s="22">
        <v>41694560</v>
      </c>
      <c r="G255" s="22">
        <v>0</v>
      </c>
      <c r="H255" s="22">
        <v>8834980</v>
      </c>
      <c r="I255" s="22">
        <v>0</v>
      </c>
      <c r="J255" s="22">
        <v>364440</v>
      </c>
      <c r="K255" s="22">
        <v>0</v>
      </c>
      <c r="L255" s="22"/>
      <c r="M255" s="22"/>
      <c r="N255" s="22">
        <v>41694560</v>
      </c>
      <c r="O255" s="22">
        <v>8834980</v>
      </c>
      <c r="P255" s="22"/>
      <c r="Q255" s="22">
        <v>0</v>
      </c>
      <c r="R255" s="22">
        <v>0</v>
      </c>
      <c r="S255" s="22">
        <v>0</v>
      </c>
      <c r="T255" s="22">
        <v>50893980</v>
      </c>
      <c r="U255" s="22">
        <v>0</v>
      </c>
      <c r="V255" s="22">
        <v>545980</v>
      </c>
      <c r="W255" s="22">
        <v>0</v>
      </c>
    </row>
    <row r="256" spans="1:23" x14ac:dyDescent="0.25">
      <c r="A256" s="22" t="s">
        <v>125</v>
      </c>
      <c r="B256" s="22" t="s">
        <v>508</v>
      </c>
      <c r="C256" s="22" t="s">
        <v>611</v>
      </c>
      <c r="D256" s="22" t="s">
        <v>612</v>
      </c>
      <c r="E256" s="22"/>
      <c r="F256" s="22">
        <v>37477900</v>
      </c>
      <c r="G256" s="22">
        <v>13230</v>
      </c>
      <c r="H256" s="22">
        <v>4825710</v>
      </c>
      <c r="I256" s="22">
        <v>0</v>
      </c>
      <c r="J256" s="22">
        <v>104810</v>
      </c>
      <c r="K256" s="22">
        <v>73840</v>
      </c>
      <c r="L256" s="22"/>
      <c r="M256" s="22"/>
      <c r="N256" s="22">
        <v>37491130</v>
      </c>
      <c r="O256" s="22">
        <v>4833210</v>
      </c>
      <c r="P256" s="22"/>
      <c r="Q256" s="22">
        <v>0</v>
      </c>
      <c r="R256" s="22">
        <v>0</v>
      </c>
      <c r="S256" s="22"/>
      <c r="T256" s="22">
        <v>0</v>
      </c>
      <c r="U256" s="22">
        <v>0</v>
      </c>
      <c r="V256" s="22">
        <v>969500</v>
      </c>
      <c r="W256" s="22">
        <v>0</v>
      </c>
    </row>
    <row r="257" spans="1:23" x14ac:dyDescent="0.25">
      <c r="A257" s="22" t="s">
        <v>125</v>
      </c>
      <c r="B257" s="22" t="s">
        <v>508</v>
      </c>
      <c r="C257" s="22" t="s">
        <v>613</v>
      </c>
      <c r="D257" s="22" t="s">
        <v>614</v>
      </c>
      <c r="E257" s="22"/>
      <c r="F257" s="22">
        <v>10459610</v>
      </c>
      <c r="G257" s="22">
        <v>15520</v>
      </c>
      <c r="H257" s="22">
        <v>3415240</v>
      </c>
      <c r="I257" s="22">
        <v>0</v>
      </c>
      <c r="J257" s="22">
        <v>15150</v>
      </c>
      <c r="K257" s="22">
        <v>252000</v>
      </c>
      <c r="L257" s="22"/>
      <c r="M257" s="22"/>
      <c r="N257" s="22">
        <v>9317485</v>
      </c>
      <c r="O257" s="22">
        <v>3403833</v>
      </c>
      <c r="P257" s="22"/>
      <c r="Q257" s="22">
        <v>0</v>
      </c>
      <c r="R257" s="22">
        <v>0</v>
      </c>
      <c r="S257" s="22">
        <v>0</v>
      </c>
      <c r="T257" s="22">
        <v>12736838</v>
      </c>
      <c r="U257" s="22">
        <v>0</v>
      </c>
      <c r="V257" s="22">
        <v>190850</v>
      </c>
      <c r="W257" s="22">
        <v>0</v>
      </c>
    </row>
    <row r="258" spans="1:23" x14ac:dyDescent="0.25">
      <c r="A258" s="22" t="s">
        <v>125</v>
      </c>
      <c r="B258" s="22" t="s">
        <v>508</v>
      </c>
      <c r="C258" s="22" t="s">
        <v>615</v>
      </c>
      <c r="D258" s="22" t="s">
        <v>616</v>
      </c>
      <c r="E258" s="22"/>
      <c r="F258" s="22">
        <v>14105460</v>
      </c>
      <c r="G258" s="22">
        <v>7700</v>
      </c>
      <c r="H258" s="22">
        <v>1333800</v>
      </c>
      <c r="I258" s="22">
        <v>0</v>
      </c>
      <c r="J258" s="22">
        <v>0</v>
      </c>
      <c r="K258" s="22">
        <v>0</v>
      </c>
      <c r="L258" s="22"/>
      <c r="M258" s="22"/>
      <c r="N258" s="22">
        <v>14113160</v>
      </c>
      <c r="O258" s="22">
        <v>1333800</v>
      </c>
      <c r="P258" s="22"/>
      <c r="Q258" s="22">
        <v>0</v>
      </c>
      <c r="R258" s="22">
        <v>0</v>
      </c>
      <c r="S258" s="22">
        <v>0</v>
      </c>
      <c r="T258" s="22">
        <v>15446960</v>
      </c>
      <c r="U258" s="22">
        <v>0</v>
      </c>
      <c r="V258" s="22">
        <v>0</v>
      </c>
      <c r="W258" s="22">
        <v>0</v>
      </c>
    </row>
    <row r="259" spans="1:23" x14ac:dyDescent="0.25">
      <c r="A259" s="22" t="s">
        <v>125</v>
      </c>
      <c r="B259" s="22" t="s">
        <v>508</v>
      </c>
      <c r="C259" s="22" t="s">
        <v>1115</v>
      </c>
      <c r="D259" s="22" t="s">
        <v>1116</v>
      </c>
      <c r="E259" s="22"/>
      <c r="F259" s="22">
        <v>17180580</v>
      </c>
      <c r="G259" s="22">
        <v>87830</v>
      </c>
      <c r="H259" s="22">
        <v>1260820</v>
      </c>
      <c r="I259" s="22">
        <v>0</v>
      </c>
      <c r="J259" s="22">
        <v>0</v>
      </c>
      <c r="K259" s="22">
        <v>0</v>
      </c>
      <c r="L259" s="22"/>
      <c r="M259" s="22"/>
      <c r="N259" s="22">
        <v>17268410</v>
      </c>
      <c r="O259" s="22">
        <v>1354860</v>
      </c>
      <c r="P259" s="22"/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831740</v>
      </c>
      <c r="W259" s="22">
        <v>0</v>
      </c>
    </row>
    <row r="260" spans="1:23" x14ac:dyDescent="0.25">
      <c r="A260" s="22" t="s">
        <v>125</v>
      </c>
      <c r="B260" s="22" t="s">
        <v>508</v>
      </c>
      <c r="C260" s="22" t="s">
        <v>617</v>
      </c>
      <c r="D260" s="22" t="s">
        <v>618</v>
      </c>
      <c r="E260" s="22"/>
      <c r="F260" s="22">
        <v>14782930</v>
      </c>
      <c r="G260" s="22">
        <v>0</v>
      </c>
      <c r="H260" s="22">
        <v>1672460</v>
      </c>
      <c r="I260" s="22">
        <v>0</v>
      </c>
      <c r="J260" s="22">
        <v>0</v>
      </c>
      <c r="K260" s="22">
        <v>0</v>
      </c>
      <c r="L260" s="22"/>
      <c r="M260" s="22"/>
      <c r="N260" s="22">
        <v>14782930</v>
      </c>
      <c r="O260" s="22">
        <v>1609330</v>
      </c>
      <c r="P260" s="22"/>
      <c r="Q260" s="22">
        <v>0</v>
      </c>
      <c r="R260" s="22">
        <v>0</v>
      </c>
      <c r="S260" s="22">
        <v>0</v>
      </c>
      <c r="T260" s="22">
        <v>14782930</v>
      </c>
      <c r="U260" s="22">
        <v>1659310</v>
      </c>
      <c r="V260" s="22">
        <v>601270</v>
      </c>
      <c r="W260" s="22">
        <v>0</v>
      </c>
    </row>
    <row r="261" spans="1:23" x14ac:dyDescent="0.25">
      <c r="A261" s="22" t="s">
        <v>125</v>
      </c>
      <c r="B261" s="22" t="s">
        <v>508</v>
      </c>
      <c r="C261" s="22" t="s">
        <v>619</v>
      </c>
      <c r="D261" s="22" t="s">
        <v>620</v>
      </c>
      <c r="E261" s="22"/>
      <c r="F261" s="22">
        <v>22225200</v>
      </c>
      <c r="G261" s="22">
        <v>10950</v>
      </c>
      <c r="H261" s="22">
        <v>15767300</v>
      </c>
      <c r="I261" s="22">
        <v>0</v>
      </c>
      <c r="J261" s="22">
        <v>2934800</v>
      </c>
      <c r="K261" s="22">
        <v>0</v>
      </c>
      <c r="L261" s="22"/>
      <c r="M261" s="22"/>
      <c r="N261" s="22">
        <v>19000519</v>
      </c>
      <c r="O261" s="22">
        <v>16764500</v>
      </c>
      <c r="P261" s="22"/>
      <c r="Q261" s="22">
        <v>3415461</v>
      </c>
      <c r="R261" s="22">
        <v>1281600</v>
      </c>
      <c r="S261" s="22">
        <v>0</v>
      </c>
      <c r="T261" s="22">
        <v>0</v>
      </c>
      <c r="U261" s="22">
        <v>43266340</v>
      </c>
      <c r="V261" s="22">
        <v>2140170</v>
      </c>
      <c r="W261" s="22">
        <v>0</v>
      </c>
    </row>
    <row r="262" spans="1:23" x14ac:dyDescent="0.25">
      <c r="A262" s="22" t="s">
        <v>125</v>
      </c>
      <c r="B262" s="22" t="s">
        <v>508</v>
      </c>
      <c r="C262" s="22" t="s">
        <v>621</v>
      </c>
      <c r="D262" s="22" t="s">
        <v>622</v>
      </c>
      <c r="E262" s="22"/>
      <c r="F262" s="22">
        <v>8528170</v>
      </c>
      <c r="G262" s="22">
        <v>0</v>
      </c>
      <c r="H262" s="22">
        <v>391710</v>
      </c>
      <c r="I262" s="22">
        <v>1027630</v>
      </c>
      <c r="J262" s="22">
        <v>40680</v>
      </c>
      <c r="K262" s="22">
        <v>0</v>
      </c>
      <c r="L262" s="22"/>
      <c r="M262" s="22"/>
      <c r="N262" s="22">
        <v>8436062</v>
      </c>
      <c r="O262" s="22">
        <v>1355000</v>
      </c>
      <c r="P262" s="22"/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391710</v>
      </c>
      <c r="W262" s="22">
        <v>0</v>
      </c>
    </row>
    <row r="263" spans="1:23" x14ac:dyDescent="0.25">
      <c r="A263" s="22" t="s">
        <v>125</v>
      </c>
      <c r="B263" s="22" t="s">
        <v>508</v>
      </c>
      <c r="C263" s="22" t="s">
        <v>623</v>
      </c>
      <c r="D263" s="22" t="s">
        <v>624</v>
      </c>
      <c r="E263" s="22"/>
      <c r="F263" s="22">
        <v>26334330</v>
      </c>
      <c r="G263" s="22">
        <v>22530</v>
      </c>
      <c r="H263" s="22">
        <v>575990</v>
      </c>
      <c r="I263" s="22">
        <v>6022540</v>
      </c>
      <c r="J263" s="22">
        <v>244820</v>
      </c>
      <c r="K263" s="22">
        <v>0</v>
      </c>
      <c r="L263" s="22"/>
      <c r="M263" s="22"/>
      <c r="N263" s="22">
        <v>24759113</v>
      </c>
      <c r="O263" s="22">
        <v>5405616</v>
      </c>
      <c r="P263" s="22"/>
      <c r="Q263" s="22">
        <v>340303</v>
      </c>
      <c r="R263" s="22">
        <v>883075</v>
      </c>
      <c r="S263" s="22">
        <v>0</v>
      </c>
      <c r="T263" s="22">
        <v>0</v>
      </c>
      <c r="U263" s="22">
        <v>33200210</v>
      </c>
      <c r="V263" s="22">
        <v>548190</v>
      </c>
      <c r="W263" s="22">
        <v>0</v>
      </c>
    </row>
    <row r="264" spans="1:23" x14ac:dyDescent="0.25">
      <c r="A264" s="22" t="s">
        <v>125</v>
      </c>
      <c r="B264" s="22" t="s">
        <v>508</v>
      </c>
      <c r="C264" s="22" t="s">
        <v>625</v>
      </c>
      <c r="D264" s="22" t="s">
        <v>626</v>
      </c>
      <c r="E264" s="22"/>
      <c r="F264" s="22">
        <v>12402060</v>
      </c>
      <c r="G264" s="22">
        <v>0</v>
      </c>
      <c r="H264" s="22">
        <v>2572920</v>
      </c>
      <c r="I264" s="22">
        <v>0</v>
      </c>
      <c r="J264" s="22">
        <v>316270</v>
      </c>
      <c r="K264" s="22">
        <v>0</v>
      </c>
      <c r="L264" s="22"/>
      <c r="M264" s="22"/>
      <c r="N264" s="22">
        <v>12402060</v>
      </c>
      <c r="O264" s="22">
        <v>2572920</v>
      </c>
      <c r="P264" s="22"/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361000</v>
      </c>
      <c r="W264" s="22">
        <v>0</v>
      </c>
    </row>
    <row r="265" spans="1:23" x14ac:dyDescent="0.25">
      <c r="A265" s="22" t="s">
        <v>125</v>
      </c>
      <c r="B265" s="22" t="s">
        <v>508</v>
      </c>
      <c r="C265" s="22" t="s">
        <v>627</v>
      </c>
      <c r="D265" s="22" t="s">
        <v>628</v>
      </c>
      <c r="E265" s="22"/>
      <c r="F265" s="22">
        <v>29172060</v>
      </c>
      <c r="G265" s="22">
        <v>0</v>
      </c>
      <c r="H265" s="22">
        <v>2496020</v>
      </c>
      <c r="I265" s="22">
        <v>0</v>
      </c>
      <c r="J265" s="22">
        <v>100170</v>
      </c>
      <c r="K265" s="22">
        <v>0</v>
      </c>
      <c r="L265" s="22"/>
      <c r="M265" s="22"/>
      <c r="N265" s="22">
        <v>28508671</v>
      </c>
      <c r="O265" s="22">
        <v>2359701</v>
      </c>
      <c r="P265" s="22"/>
      <c r="Q265" s="22">
        <v>663389</v>
      </c>
      <c r="R265" s="22">
        <v>136319</v>
      </c>
      <c r="S265" s="22">
        <v>0</v>
      </c>
      <c r="T265" s="22">
        <v>31768250</v>
      </c>
      <c r="U265" s="22">
        <v>0</v>
      </c>
      <c r="V265" s="22">
        <v>595960</v>
      </c>
      <c r="W265" s="22">
        <v>0</v>
      </c>
    </row>
    <row r="266" spans="1:23" x14ac:dyDescent="0.25">
      <c r="A266" s="22" t="s">
        <v>125</v>
      </c>
      <c r="B266" s="22" t="s">
        <v>508</v>
      </c>
      <c r="C266" s="22" t="s">
        <v>629</v>
      </c>
      <c r="D266" s="22" t="s">
        <v>630</v>
      </c>
      <c r="E266" s="22"/>
      <c r="F266" s="22">
        <v>34265990</v>
      </c>
      <c r="G266" s="22">
        <v>9810</v>
      </c>
      <c r="H266" s="22">
        <v>24843300</v>
      </c>
      <c r="I266" s="22">
        <v>0</v>
      </c>
      <c r="J266" s="22">
        <v>0</v>
      </c>
      <c r="K266" s="22">
        <v>0</v>
      </c>
      <c r="L266" s="22"/>
      <c r="M266" s="22"/>
      <c r="N266" s="22">
        <v>34275800</v>
      </c>
      <c r="O266" s="22">
        <v>24716650</v>
      </c>
      <c r="P266" s="22"/>
      <c r="Q266" s="22">
        <v>0</v>
      </c>
      <c r="R266" s="22">
        <v>0</v>
      </c>
      <c r="S266" s="22">
        <v>0</v>
      </c>
      <c r="T266" s="22">
        <v>0</v>
      </c>
      <c r="U266" s="22">
        <v>58922450</v>
      </c>
      <c r="V266" s="22">
        <v>1938490</v>
      </c>
      <c r="W266" s="22">
        <v>0</v>
      </c>
    </row>
    <row r="267" spans="1:23" x14ac:dyDescent="0.25">
      <c r="A267" s="22" t="s">
        <v>125</v>
      </c>
      <c r="B267" s="22" t="s">
        <v>508</v>
      </c>
      <c r="C267" s="22" t="s">
        <v>631</v>
      </c>
      <c r="D267" s="22" t="s">
        <v>632</v>
      </c>
      <c r="E267" s="22"/>
      <c r="F267" s="22">
        <v>25729220</v>
      </c>
      <c r="G267" s="22">
        <v>0</v>
      </c>
      <c r="H267" s="22">
        <v>11992250</v>
      </c>
      <c r="I267" s="22">
        <v>0</v>
      </c>
      <c r="J267" s="22">
        <v>735880</v>
      </c>
      <c r="K267" s="22">
        <v>0</v>
      </c>
      <c r="L267" s="22"/>
      <c r="M267" s="22"/>
      <c r="N267" s="22">
        <v>25471480</v>
      </c>
      <c r="O267" s="22">
        <v>11992250</v>
      </c>
      <c r="P267" s="22"/>
      <c r="Q267" s="22">
        <v>0</v>
      </c>
      <c r="R267" s="22">
        <v>0</v>
      </c>
      <c r="S267" s="22">
        <v>0</v>
      </c>
      <c r="T267" s="22">
        <v>38457350</v>
      </c>
      <c r="U267" s="22">
        <v>0</v>
      </c>
      <c r="V267" s="22">
        <v>2749040</v>
      </c>
      <c r="W267" s="22">
        <v>0</v>
      </c>
    </row>
    <row r="268" spans="1:23" x14ac:dyDescent="0.25">
      <c r="A268" s="22" t="s">
        <v>125</v>
      </c>
      <c r="B268" s="22" t="s">
        <v>508</v>
      </c>
      <c r="C268" s="22" t="s">
        <v>633</v>
      </c>
      <c r="D268" s="22" t="s">
        <v>634</v>
      </c>
      <c r="E268" s="22"/>
      <c r="F268" s="22">
        <v>154834610</v>
      </c>
      <c r="G268" s="22">
        <v>0</v>
      </c>
      <c r="H268" s="22">
        <v>3409410</v>
      </c>
      <c r="I268" s="22">
        <v>0</v>
      </c>
      <c r="J268" s="22">
        <v>0</v>
      </c>
      <c r="K268" s="22">
        <v>4296900</v>
      </c>
      <c r="L268" s="22"/>
      <c r="M268" s="22"/>
      <c r="N268" s="22">
        <v>132284650</v>
      </c>
      <c r="O268" s="22">
        <v>675410</v>
      </c>
      <c r="P268" s="22"/>
      <c r="Q268" s="22">
        <v>22549960</v>
      </c>
      <c r="R268" s="22">
        <v>2734000</v>
      </c>
      <c r="S268" s="22">
        <v>0</v>
      </c>
      <c r="T268" s="22">
        <v>0</v>
      </c>
      <c r="U268" s="22">
        <v>0</v>
      </c>
      <c r="V268" s="22">
        <v>457880</v>
      </c>
      <c r="W268" s="22">
        <v>0</v>
      </c>
    </row>
    <row r="269" spans="1:23" x14ac:dyDescent="0.25">
      <c r="A269" s="22" t="s">
        <v>125</v>
      </c>
      <c r="B269" s="22" t="s">
        <v>508</v>
      </c>
      <c r="C269" s="22" t="s">
        <v>635</v>
      </c>
      <c r="D269" s="22" t="s">
        <v>636</v>
      </c>
      <c r="E269" s="22"/>
      <c r="F269" s="22">
        <v>48185600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/>
      <c r="M269" s="22"/>
      <c r="N269" s="22">
        <v>33126030</v>
      </c>
      <c r="O269" s="22">
        <v>13819110</v>
      </c>
      <c r="P269" s="22"/>
      <c r="Q269" s="22">
        <v>0</v>
      </c>
      <c r="R269" s="22">
        <v>0</v>
      </c>
      <c r="S269" s="22">
        <v>0</v>
      </c>
      <c r="T269" s="22">
        <v>48185600</v>
      </c>
      <c r="U269" s="22">
        <v>0</v>
      </c>
      <c r="V269" s="22">
        <v>789720</v>
      </c>
      <c r="W269" s="22">
        <v>0</v>
      </c>
    </row>
    <row r="270" spans="1:23" x14ac:dyDescent="0.25">
      <c r="A270" s="22" t="s">
        <v>125</v>
      </c>
      <c r="B270" s="22" t="s">
        <v>508</v>
      </c>
      <c r="C270" s="22" t="s">
        <v>637</v>
      </c>
      <c r="D270" s="22" t="s">
        <v>638</v>
      </c>
      <c r="E270" s="22"/>
      <c r="F270" s="22">
        <v>122945680</v>
      </c>
      <c r="G270" s="22">
        <v>0</v>
      </c>
      <c r="H270" s="22">
        <v>3972110</v>
      </c>
      <c r="I270" s="22">
        <v>0</v>
      </c>
      <c r="J270" s="22">
        <v>0</v>
      </c>
      <c r="K270" s="22">
        <v>0</v>
      </c>
      <c r="L270" s="22"/>
      <c r="M270" s="22"/>
      <c r="N270" s="22">
        <v>112147707</v>
      </c>
      <c r="O270" s="22">
        <v>3787470</v>
      </c>
      <c r="P270" s="22"/>
      <c r="Q270" s="22">
        <v>3000970</v>
      </c>
      <c r="R270" s="22">
        <v>0</v>
      </c>
      <c r="S270" s="22">
        <v>0</v>
      </c>
      <c r="T270" s="22">
        <v>126917790</v>
      </c>
      <c r="U270" s="22">
        <v>0</v>
      </c>
      <c r="V270" s="22">
        <v>1711380</v>
      </c>
      <c r="W270" s="22">
        <v>0</v>
      </c>
    </row>
    <row r="271" spans="1:23" x14ac:dyDescent="0.25">
      <c r="A271" s="22" t="s">
        <v>125</v>
      </c>
      <c r="B271" s="22" t="s">
        <v>508</v>
      </c>
      <c r="C271" s="22" t="s">
        <v>639</v>
      </c>
      <c r="D271" s="22" t="s">
        <v>640</v>
      </c>
      <c r="E271" s="22"/>
      <c r="F271" s="22">
        <v>9482380</v>
      </c>
      <c r="G271" s="22">
        <v>2640</v>
      </c>
      <c r="H271" s="22">
        <v>2693470</v>
      </c>
      <c r="I271" s="22">
        <v>0</v>
      </c>
      <c r="J271" s="22">
        <v>16600</v>
      </c>
      <c r="K271" s="22">
        <v>0</v>
      </c>
      <c r="L271" s="22"/>
      <c r="M271" s="22"/>
      <c r="N271" s="22">
        <v>9485020</v>
      </c>
      <c r="O271" s="22">
        <v>2324550</v>
      </c>
      <c r="P271" s="22"/>
      <c r="Q271" s="22">
        <v>0</v>
      </c>
      <c r="R271" s="22">
        <v>0</v>
      </c>
      <c r="S271" s="22">
        <v>0</v>
      </c>
      <c r="T271" s="22">
        <v>12195090</v>
      </c>
      <c r="U271" s="22">
        <v>0</v>
      </c>
      <c r="V271" s="22">
        <v>0</v>
      </c>
      <c r="W271" s="22">
        <v>0</v>
      </c>
    </row>
    <row r="272" spans="1:23" x14ac:dyDescent="0.25">
      <c r="A272" s="22" t="s">
        <v>125</v>
      </c>
      <c r="B272" s="22" t="s">
        <v>508</v>
      </c>
      <c r="C272" s="22" t="s">
        <v>641</v>
      </c>
      <c r="D272" s="22" t="s">
        <v>642</v>
      </c>
      <c r="E272" s="22"/>
      <c r="F272" s="22">
        <v>10889180</v>
      </c>
      <c r="G272" s="22">
        <v>6400</v>
      </c>
      <c r="H272" s="22">
        <v>900170</v>
      </c>
      <c r="I272" s="22">
        <v>1281310</v>
      </c>
      <c r="J272" s="22">
        <v>0</v>
      </c>
      <c r="K272" s="22">
        <v>0</v>
      </c>
      <c r="L272" s="22"/>
      <c r="M272" s="22"/>
      <c r="N272" s="22">
        <v>9973869</v>
      </c>
      <c r="O272" s="22">
        <v>2069719.38</v>
      </c>
      <c r="P272" s="22"/>
      <c r="Q272" s="22">
        <v>921687.35</v>
      </c>
      <c r="R272" s="22">
        <v>111772.35</v>
      </c>
      <c r="S272" s="22">
        <v>0</v>
      </c>
      <c r="T272" s="22">
        <v>0</v>
      </c>
      <c r="U272" s="22">
        <v>13077060</v>
      </c>
      <c r="V272" s="22">
        <v>13077060</v>
      </c>
      <c r="W272" s="22">
        <v>0</v>
      </c>
    </row>
    <row r="273" spans="1:23" x14ac:dyDescent="0.25">
      <c r="A273" s="22" t="s">
        <v>125</v>
      </c>
      <c r="B273" s="22" t="s">
        <v>508</v>
      </c>
      <c r="C273" s="22" t="s">
        <v>643</v>
      </c>
      <c r="D273" s="22" t="s">
        <v>644</v>
      </c>
      <c r="E273" s="22"/>
      <c r="F273" s="22">
        <v>48047650</v>
      </c>
      <c r="G273" s="22">
        <v>0</v>
      </c>
      <c r="H273" s="22">
        <v>11377420</v>
      </c>
      <c r="I273" s="22">
        <v>0</v>
      </c>
      <c r="J273" s="22">
        <v>0</v>
      </c>
      <c r="K273" s="22">
        <v>0</v>
      </c>
      <c r="L273" s="22"/>
      <c r="M273" s="22"/>
      <c r="N273" s="22">
        <v>48047650</v>
      </c>
      <c r="O273" s="22">
        <v>11244280</v>
      </c>
      <c r="P273" s="22"/>
      <c r="Q273" s="22">
        <v>0</v>
      </c>
      <c r="R273" s="22">
        <v>0</v>
      </c>
      <c r="S273" s="22">
        <v>0</v>
      </c>
      <c r="T273" s="22">
        <v>0</v>
      </c>
      <c r="U273" s="22">
        <v>59425070</v>
      </c>
      <c r="V273" s="22">
        <v>1590760</v>
      </c>
      <c r="W273" s="22">
        <v>0</v>
      </c>
    </row>
    <row r="274" spans="1:23" x14ac:dyDescent="0.25">
      <c r="A274" s="22" t="s">
        <v>125</v>
      </c>
      <c r="B274" s="22" t="s">
        <v>508</v>
      </c>
      <c r="C274" s="22" t="s">
        <v>645</v>
      </c>
      <c r="D274" s="22" t="s">
        <v>646</v>
      </c>
      <c r="E274" s="22"/>
      <c r="F274" s="22">
        <v>27970050</v>
      </c>
      <c r="G274" s="22">
        <v>3830</v>
      </c>
      <c r="H274" s="22">
        <v>4945360</v>
      </c>
      <c r="I274" s="22">
        <v>0</v>
      </c>
      <c r="J274" s="22">
        <v>713960</v>
      </c>
      <c r="K274" s="22">
        <v>0</v>
      </c>
      <c r="L274" s="22"/>
      <c r="M274" s="22"/>
      <c r="N274" s="22">
        <v>27973880</v>
      </c>
      <c r="O274" s="22">
        <v>4945360</v>
      </c>
      <c r="P274" s="22"/>
      <c r="Q274" s="22">
        <v>0</v>
      </c>
      <c r="R274" s="22">
        <v>0</v>
      </c>
      <c r="S274" s="22">
        <v>0</v>
      </c>
      <c r="T274" s="22">
        <v>33633200</v>
      </c>
      <c r="U274" s="22">
        <v>0</v>
      </c>
      <c r="V274" s="22">
        <v>533020</v>
      </c>
      <c r="W274" s="22">
        <v>0</v>
      </c>
    </row>
    <row r="275" spans="1:23" x14ac:dyDescent="0.25">
      <c r="A275" s="22" t="s">
        <v>125</v>
      </c>
      <c r="B275" s="22" t="s">
        <v>508</v>
      </c>
      <c r="C275" s="22" t="s">
        <v>647</v>
      </c>
      <c r="D275" s="22" t="s">
        <v>648</v>
      </c>
      <c r="E275" s="22"/>
      <c r="F275" s="22">
        <v>15531960</v>
      </c>
      <c r="G275" s="22">
        <v>0</v>
      </c>
      <c r="H275" s="22">
        <v>1874530</v>
      </c>
      <c r="I275" s="22">
        <v>0</v>
      </c>
      <c r="J275" s="22">
        <v>0</v>
      </c>
      <c r="K275" s="22">
        <v>0</v>
      </c>
      <c r="L275" s="22"/>
      <c r="M275" s="22"/>
      <c r="N275" s="22">
        <v>526400</v>
      </c>
      <c r="O275" s="22">
        <v>0</v>
      </c>
      <c r="P275" s="22"/>
      <c r="Q275" s="22">
        <v>15005560</v>
      </c>
      <c r="R275" s="22">
        <v>1874530</v>
      </c>
      <c r="S275" s="22">
        <v>0</v>
      </c>
      <c r="T275" s="22">
        <v>17406490</v>
      </c>
      <c r="U275" s="22">
        <v>0</v>
      </c>
      <c r="V275" s="22">
        <v>586790</v>
      </c>
      <c r="W275" s="22">
        <v>0</v>
      </c>
    </row>
    <row r="276" spans="1:23" x14ac:dyDescent="0.25">
      <c r="A276" s="22" t="s">
        <v>125</v>
      </c>
      <c r="B276" s="22" t="s">
        <v>508</v>
      </c>
      <c r="C276" s="22" t="s">
        <v>649</v>
      </c>
      <c r="D276" s="22" t="s">
        <v>650</v>
      </c>
      <c r="E276" s="22"/>
      <c r="F276" s="22">
        <v>9127610</v>
      </c>
      <c r="G276" s="22">
        <v>0</v>
      </c>
      <c r="H276" s="22">
        <v>2175140</v>
      </c>
      <c r="I276" s="22">
        <v>0</v>
      </c>
      <c r="J276" s="22">
        <v>0</v>
      </c>
      <c r="K276" s="22">
        <v>0</v>
      </c>
      <c r="L276" s="22"/>
      <c r="M276" s="22"/>
      <c r="N276" s="22">
        <v>9127610</v>
      </c>
      <c r="O276" s="22">
        <v>2175140</v>
      </c>
      <c r="P276" s="22"/>
      <c r="Q276" s="22">
        <v>0</v>
      </c>
      <c r="R276" s="22">
        <v>0</v>
      </c>
      <c r="S276" s="22">
        <v>0</v>
      </c>
      <c r="T276" s="22">
        <v>11302750</v>
      </c>
      <c r="U276" s="22">
        <v>0</v>
      </c>
      <c r="V276" s="22">
        <v>524380</v>
      </c>
      <c r="W276" s="22">
        <v>0</v>
      </c>
    </row>
    <row r="277" spans="1:23" x14ac:dyDescent="0.25">
      <c r="A277" s="22" t="s">
        <v>125</v>
      </c>
      <c r="B277" s="22" t="s">
        <v>651</v>
      </c>
      <c r="C277" s="22" t="s">
        <v>652</v>
      </c>
      <c r="D277" s="22" t="s">
        <v>653</v>
      </c>
      <c r="E277" s="22"/>
      <c r="F277" s="22">
        <v>95183200</v>
      </c>
      <c r="G277" s="22">
        <v>0</v>
      </c>
      <c r="H277" s="22">
        <v>331580</v>
      </c>
      <c r="I277" s="22">
        <v>0</v>
      </c>
      <c r="J277" s="22">
        <v>0</v>
      </c>
      <c r="K277" s="22">
        <v>0</v>
      </c>
      <c r="L277" s="22"/>
      <c r="M277" s="22"/>
      <c r="N277" s="22">
        <v>95183200</v>
      </c>
      <c r="O277" s="22">
        <v>331580</v>
      </c>
      <c r="P277" s="22"/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331580</v>
      </c>
      <c r="W277" s="22">
        <v>0</v>
      </c>
    </row>
    <row r="278" spans="1:23" x14ac:dyDescent="0.25">
      <c r="A278" s="22" t="s">
        <v>125</v>
      </c>
      <c r="B278" s="22" t="s">
        <v>651</v>
      </c>
      <c r="C278" s="22" t="s">
        <v>654</v>
      </c>
      <c r="D278" s="22" t="s">
        <v>655</v>
      </c>
      <c r="E278" s="22"/>
      <c r="F278" s="22">
        <v>34751400</v>
      </c>
      <c r="G278" s="22">
        <v>0</v>
      </c>
      <c r="H278" s="22">
        <v>59850</v>
      </c>
      <c r="I278" s="22">
        <v>0</v>
      </c>
      <c r="J278" s="22">
        <v>0</v>
      </c>
      <c r="K278" s="22">
        <v>3170900</v>
      </c>
      <c r="L278" s="22"/>
      <c r="M278" s="22"/>
      <c r="N278" s="22">
        <v>34751400</v>
      </c>
      <c r="O278" s="22">
        <v>59850</v>
      </c>
      <c r="P278" s="22"/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59850</v>
      </c>
      <c r="W278" s="22">
        <v>0</v>
      </c>
    </row>
    <row r="279" spans="1:23" x14ac:dyDescent="0.25">
      <c r="A279" s="22" t="s">
        <v>125</v>
      </c>
      <c r="B279" s="22" t="s">
        <v>651</v>
      </c>
      <c r="C279" s="22" t="s">
        <v>656</v>
      </c>
      <c r="D279" s="22" t="s">
        <v>657</v>
      </c>
      <c r="E279" s="22"/>
      <c r="F279" s="22">
        <v>15012920</v>
      </c>
      <c r="G279" s="22">
        <v>0</v>
      </c>
      <c r="H279" s="22">
        <v>57380</v>
      </c>
      <c r="I279" s="22">
        <v>0</v>
      </c>
      <c r="J279" s="22">
        <v>0</v>
      </c>
      <c r="K279" s="22">
        <v>0</v>
      </c>
      <c r="L279" s="22"/>
      <c r="M279" s="22"/>
      <c r="N279" s="22">
        <v>14955540</v>
      </c>
      <c r="O279" s="22">
        <v>57380</v>
      </c>
      <c r="P279" s="22"/>
      <c r="Q279" s="22">
        <v>0</v>
      </c>
      <c r="R279" s="22">
        <v>0</v>
      </c>
      <c r="S279" s="22">
        <v>0</v>
      </c>
      <c r="T279" s="22">
        <v>15012920</v>
      </c>
      <c r="U279" s="22">
        <v>0</v>
      </c>
      <c r="V279" s="22">
        <v>57380</v>
      </c>
      <c r="W279" s="22">
        <v>0</v>
      </c>
    </row>
    <row r="280" spans="1:23" x14ac:dyDescent="0.25">
      <c r="A280" s="22" t="s">
        <v>125</v>
      </c>
      <c r="B280" s="22" t="s">
        <v>651</v>
      </c>
      <c r="C280" s="22" t="s">
        <v>658</v>
      </c>
      <c r="D280" s="22" t="s">
        <v>659</v>
      </c>
      <c r="E280" s="22"/>
      <c r="F280" s="22">
        <v>204902200</v>
      </c>
      <c r="G280" s="22">
        <v>0</v>
      </c>
      <c r="H280" s="22">
        <v>1934270</v>
      </c>
      <c r="I280" s="22">
        <v>0</v>
      </c>
      <c r="J280" s="22">
        <v>4170</v>
      </c>
      <c r="K280" s="22">
        <v>0</v>
      </c>
      <c r="L280" s="22"/>
      <c r="M280" s="22"/>
      <c r="N280" s="22">
        <v>203781200</v>
      </c>
      <c r="O280" s="22">
        <v>1934270</v>
      </c>
      <c r="P280" s="22"/>
      <c r="Q280" s="22">
        <v>1121000</v>
      </c>
      <c r="R280" s="22">
        <v>0</v>
      </c>
      <c r="S280" s="22">
        <v>0</v>
      </c>
      <c r="T280" s="22">
        <v>0</v>
      </c>
      <c r="U280" s="22">
        <v>0</v>
      </c>
      <c r="V280" s="22">
        <v>580390</v>
      </c>
      <c r="W280" s="22">
        <v>0</v>
      </c>
    </row>
    <row r="281" spans="1:23" x14ac:dyDescent="0.25">
      <c r="A281" s="22" t="s">
        <v>125</v>
      </c>
      <c r="B281" s="22" t="s">
        <v>651</v>
      </c>
      <c r="C281" s="22" t="s">
        <v>660</v>
      </c>
      <c r="D281" s="22" t="s">
        <v>661</v>
      </c>
      <c r="E281" s="22"/>
      <c r="F281" s="22">
        <v>71327320</v>
      </c>
      <c r="G281" s="22">
        <v>0</v>
      </c>
      <c r="H281" s="22">
        <v>272110</v>
      </c>
      <c r="I281" s="22">
        <v>670360</v>
      </c>
      <c r="J281" s="22">
        <v>0</v>
      </c>
      <c r="K281" s="22">
        <v>0</v>
      </c>
      <c r="L281" s="22"/>
      <c r="M281" s="22"/>
      <c r="N281" s="22">
        <v>71327320</v>
      </c>
      <c r="O281" s="22">
        <v>942470</v>
      </c>
      <c r="P281" s="22"/>
      <c r="Q281" s="22">
        <v>0</v>
      </c>
      <c r="R281" s="22">
        <v>0</v>
      </c>
      <c r="S281" s="22">
        <v>0</v>
      </c>
      <c r="T281" s="22">
        <v>72269790</v>
      </c>
      <c r="U281" s="22">
        <v>0</v>
      </c>
      <c r="V281" s="22">
        <v>272110</v>
      </c>
      <c r="W281" s="22">
        <v>0</v>
      </c>
    </row>
    <row r="282" spans="1:23" x14ac:dyDescent="0.25">
      <c r="A282" s="22" t="s">
        <v>125</v>
      </c>
      <c r="B282" s="22" t="s">
        <v>651</v>
      </c>
      <c r="C282" s="22" t="s">
        <v>662</v>
      </c>
      <c r="D282" s="22" t="s">
        <v>663</v>
      </c>
      <c r="E282" s="22"/>
      <c r="F282" s="22">
        <v>26681850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/>
      <c r="M282" s="22"/>
      <c r="N282" s="22">
        <v>9598690</v>
      </c>
      <c r="O282" s="22">
        <v>177360</v>
      </c>
      <c r="P282" s="22"/>
      <c r="Q282" s="22">
        <v>16905800</v>
      </c>
      <c r="R282" s="22">
        <v>0</v>
      </c>
      <c r="S282" s="22"/>
      <c r="T282" s="22">
        <v>26681850</v>
      </c>
      <c r="U282" s="22">
        <v>0</v>
      </c>
      <c r="V282" s="22">
        <v>177360</v>
      </c>
      <c r="W282" s="22">
        <v>0</v>
      </c>
    </row>
    <row r="283" spans="1:23" x14ac:dyDescent="0.25">
      <c r="A283" s="22" t="s">
        <v>125</v>
      </c>
      <c r="B283" s="22" t="s">
        <v>651</v>
      </c>
      <c r="C283" s="22" t="s">
        <v>664</v>
      </c>
      <c r="D283" s="22" t="s">
        <v>665</v>
      </c>
      <c r="E283" s="22"/>
      <c r="F283" s="22">
        <v>26988000</v>
      </c>
      <c r="G283" s="22">
        <v>0</v>
      </c>
      <c r="H283" s="22">
        <v>37450</v>
      </c>
      <c r="I283" s="22">
        <v>0</v>
      </c>
      <c r="J283" s="22">
        <v>0</v>
      </c>
      <c r="K283" s="22">
        <v>0</v>
      </c>
      <c r="L283" s="22"/>
      <c r="M283" s="22"/>
      <c r="N283" s="22">
        <v>26988000</v>
      </c>
      <c r="O283" s="22">
        <v>37450</v>
      </c>
      <c r="P283" s="22"/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37450</v>
      </c>
      <c r="W283" s="22">
        <v>0</v>
      </c>
    </row>
    <row r="284" spans="1:23" x14ac:dyDescent="0.25">
      <c r="A284" s="22" t="s">
        <v>125</v>
      </c>
      <c r="B284" s="22" t="s">
        <v>651</v>
      </c>
      <c r="C284" s="22" t="s">
        <v>666</v>
      </c>
      <c r="D284" s="22" t="s">
        <v>667</v>
      </c>
      <c r="E284" s="22"/>
      <c r="F284" s="22">
        <v>13207620</v>
      </c>
      <c r="G284" s="22">
        <v>0</v>
      </c>
      <c r="H284" s="22">
        <v>17380</v>
      </c>
      <c r="I284" s="22">
        <v>0</v>
      </c>
      <c r="J284" s="22">
        <v>0</v>
      </c>
      <c r="K284" s="22">
        <v>0</v>
      </c>
      <c r="L284" s="22"/>
      <c r="M284" s="22"/>
      <c r="N284" s="22">
        <v>13207620</v>
      </c>
      <c r="O284" s="22">
        <v>17380</v>
      </c>
      <c r="P284" s="22"/>
      <c r="Q284" s="22">
        <v>0</v>
      </c>
      <c r="R284" s="22">
        <v>0</v>
      </c>
      <c r="S284" s="22">
        <v>0</v>
      </c>
      <c r="T284" s="22">
        <v>13225000</v>
      </c>
      <c r="U284" s="22">
        <v>0</v>
      </c>
      <c r="V284" s="22">
        <v>17380</v>
      </c>
      <c r="W284" s="22">
        <v>0</v>
      </c>
    </row>
    <row r="285" spans="1:23" x14ac:dyDescent="0.25">
      <c r="A285" s="22" t="s">
        <v>125</v>
      </c>
      <c r="B285" s="22" t="s">
        <v>651</v>
      </c>
      <c r="C285" s="22" t="s">
        <v>668</v>
      </c>
      <c r="D285" s="22" t="s">
        <v>669</v>
      </c>
      <c r="E285" s="22"/>
      <c r="F285" s="22">
        <v>96019200</v>
      </c>
      <c r="G285" s="22">
        <v>0</v>
      </c>
      <c r="H285" s="22">
        <v>335280</v>
      </c>
      <c r="I285" s="22">
        <v>0</v>
      </c>
      <c r="J285" s="22">
        <v>0</v>
      </c>
      <c r="K285" s="22">
        <v>0</v>
      </c>
      <c r="L285" s="22"/>
      <c r="M285" s="22"/>
      <c r="N285" s="22">
        <v>96019200</v>
      </c>
      <c r="O285" s="22">
        <v>335280</v>
      </c>
      <c r="P285" s="22"/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335280</v>
      </c>
      <c r="W285" s="22">
        <v>0</v>
      </c>
    </row>
    <row r="286" spans="1:23" x14ac:dyDescent="0.25">
      <c r="A286" s="22" t="s">
        <v>125</v>
      </c>
      <c r="B286" s="22" t="s">
        <v>651</v>
      </c>
      <c r="C286" s="22" t="s">
        <v>670</v>
      </c>
      <c r="D286" s="22" t="s">
        <v>671</v>
      </c>
      <c r="E286" s="22"/>
      <c r="F286" s="22">
        <v>55573870</v>
      </c>
      <c r="G286" s="22">
        <v>0</v>
      </c>
      <c r="H286" s="22">
        <v>70420</v>
      </c>
      <c r="I286" s="22">
        <v>0</v>
      </c>
      <c r="J286" s="22">
        <v>0</v>
      </c>
      <c r="K286" s="22">
        <v>0</v>
      </c>
      <c r="L286" s="22"/>
      <c r="M286" s="22"/>
      <c r="N286" s="22">
        <v>54310573</v>
      </c>
      <c r="O286" s="22">
        <v>70420</v>
      </c>
      <c r="P286" s="22"/>
      <c r="Q286" s="22">
        <v>1263297</v>
      </c>
      <c r="R286" s="22">
        <v>0</v>
      </c>
      <c r="S286" s="22">
        <v>0</v>
      </c>
      <c r="T286" s="22">
        <v>0</v>
      </c>
      <c r="U286" s="22">
        <v>0</v>
      </c>
      <c r="V286" s="22">
        <v>70420</v>
      </c>
      <c r="W286" s="22">
        <v>0</v>
      </c>
    </row>
    <row r="287" spans="1:23" x14ac:dyDescent="0.25">
      <c r="A287" s="22" t="s">
        <v>125</v>
      </c>
      <c r="B287" s="22" t="s">
        <v>651</v>
      </c>
      <c r="C287" s="22" t="s">
        <v>672</v>
      </c>
      <c r="D287" s="22" t="s">
        <v>673</v>
      </c>
      <c r="E287" s="22"/>
      <c r="F287" s="22">
        <v>149727860</v>
      </c>
      <c r="G287" s="22">
        <v>0</v>
      </c>
      <c r="H287" s="22">
        <v>814490</v>
      </c>
      <c r="I287" s="22">
        <v>0</v>
      </c>
      <c r="J287" s="22">
        <v>78870</v>
      </c>
      <c r="K287" s="22">
        <v>0</v>
      </c>
      <c r="L287" s="22"/>
      <c r="M287" s="22"/>
      <c r="N287" s="22">
        <v>149727860</v>
      </c>
      <c r="O287" s="22">
        <v>814490</v>
      </c>
      <c r="P287" s="22"/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626860</v>
      </c>
      <c r="W287" s="22">
        <v>0</v>
      </c>
    </row>
    <row r="288" spans="1:23" x14ac:dyDescent="0.25">
      <c r="A288" s="22" t="s">
        <v>125</v>
      </c>
      <c r="B288" s="22" t="s">
        <v>651</v>
      </c>
      <c r="C288" s="22" t="s">
        <v>674</v>
      </c>
      <c r="D288" s="22" t="s">
        <v>675</v>
      </c>
      <c r="E288" s="22"/>
      <c r="F288" s="22">
        <v>115061100</v>
      </c>
      <c r="G288" s="22">
        <v>0</v>
      </c>
      <c r="H288" s="22">
        <v>787610</v>
      </c>
      <c r="I288" s="22">
        <v>0</v>
      </c>
      <c r="J288" s="22">
        <v>0</v>
      </c>
      <c r="K288" s="22">
        <v>0</v>
      </c>
      <c r="L288" s="22"/>
      <c r="M288" s="22"/>
      <c r="N288" s="22">
        <v>115061100</v>
      </c>
      <c r="O288" s="22">
        <v>305610</v>
      </c>
      <c r="P288" s="22"/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305610</v>
      </c>
      <c r="W288" s="22">
        <v>0</v>
      </c>
    </row>
    <row r="289" spans="1:23" x14ac:dyDescent="0.25">
      <c r="A289" s="22" t="s">
        <v>125</v>
      </c>
      <c r="B289" s="22" t="s">
        <v>651</v>
      </c>
      <c r="C289" s="22" t="s">
        <v>676</v>
      </c>
      <c r="D289" s="22" t="s">
        <v>677</v>
      </c>
      <c r="E289" s="22"/>
      <c r="F289" s="22">
        <v>111991700</v>
      </c>
      <c r="G289" s="22">
        <v>0</v>
      </c>
      <c r="H289" s="22">
        <v>1351330</v>
      </c>
      <c r="I289" s="22">
        <v>0</v>
      </c>
      <c r="J289" s="22">
        <v>0</v>
      </c>
      <c r="K289" s="22">
        <v>0</v>
      </c>
      <c r="L289" s="22"/>
      <c r="M289" s="22"/>
      <c r="N289" s="22">
        <v>111991700</v>
      </c>
      <c r="O289" s="22">
        <v>1351330</v>
      </c>
      <c r="P289" s="22"/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241030</v>
      </c>
      <c r="W289" s="22">
        <v>0</v>
      </c>
    </row>
    <row r="290" spans="1:23" x14ac:dyDescent="0.25">
      <c r="A290" s="22" t="s">
        <v>125</v>
      </c>
      <c r="B290" s="22" t="s">
        <v>651</v>
      </c>
      <c r="C290" s="22" t="s">
        <v>678</v>
      </c>
      <c r="D290" s="22" t="s">
        <v>679</v>
      </c>
      <c r="E290" s="22"/>
      <c r="F290" s="22">
        <v>47834000</v>
      </c>
      <c r="G290" s="22">
        <v>0</v>
      </c>
      <c r="H290" s="22">
        <v>44890</v>
      </c>
      <c r="I290" s="22">
        <v>0</v>
      </c>
      <c r="J290" s="22">
        <v>0</v>
      </c>
      <c r="K290" s="22">
        <v>47878890</v>
      </c>
      <c r="L290" s="22"/>
      <c r="M290" s="22"/>
      <c r="N290" s="22">
        <v>45810000</v>
      </c>
      <c r="O290" s="22">
        <v>44890</v>
      </c>
      <c r="P290" s="22"/>
      <c r="Q290" s="22">
        <v>2024000</v>
      </c>
      <c r="R290" s="22">
        <v>0</v>
      </c>
      <c r="S290" s="22">
        <v>0</v>
      </c>
      <c r="T290" s="22">
        <v>0</v>
      </c>
      <c r="U290" s="22">
        <v>0</v>
      </c>
      <c r="V290" s="22">
        <v>44890</v>
      </c>
      <c r="W290" s="22">
        <v>0</v>
      </c>
    </row>
    <row r="291" spans="1:23" x14ac:dyDescent="0.25">
      <c r="A291" s="22" t="s">
        <v>125</v>
      </c>
      <c r="B291" s="22" t="s">
        <v>651</v>
      </c>
      <c r="C291" s="22" t="s">
        <v>680</v>
      </c>
      <c r="D291" s="22" t="s">
        <v>681</v>
      </c>
      <c r="E291" s="22"/>
      <c r="F291" s="22">
        <v>16616360</v>
      </c>
      <c r="G291" s="22">
        <v>0</v>
      </c>
      <c r="H291" s="22">
        <v>201900</v>
      </c>
      <c r="I291" s="22">
        <v>0</v>
      </c>
      <c r="J291" s="22">
        <v>0</v>
      </c>
      <c r="K291" s="22">
        <v>0</v>
      </c>
      <c r="L291" s="22"/>
      <c r="M291" s="22"/>
      <c r="N291" s="22">
        <v>16616360</v>
      </c>
      <c r="O291" s="22">
        <v>201900</v>
      </c>
      <c r="P291" s="22"/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201900</v>
      </c>
      <c r="W291" s="22">
        <v>0</v>
      </c>
    </row>
    <row r="292" spans="1:23" x14ac:dyDescent="0.25">
      <c r="A292" s="22" t="s">
        <v>125</v>
      </c>
      <c r="B292" s="22" t="s">
        <v>651</v>
      </c>
      <c r="C292" s="22" t="s">
        <v>682</v>
      </c>
      <c r="D292" s="22" t="s">
        <v>683</v>
      </c>
      <c r="E292" s="22"/>
      <c r="F292" s="22">
        <v>123237490</v>
      </c>
      <c r="G292" s="22">
        <v>0</v>
      </c>
      <c r="H292" s="22">
        <v>426290</v>
      </c>
      <c r="I292" s="22">
        <v>0</v>
      </c>
      <c r="J292" s="22">
        <v>0</v>
      </c>
      <c r="K292" s="22">
        <v>4295890</v>
      </c>
      <c r="L292" s="22"/>
      <c r="M292" s="22"/>
      <c r="N292" s="22">
        <v>127029680</v>
      </c>
      <c r="O292" s="22">
        <v>929990</v>
      </c>
      <c r="P292" s="22"/>
      <c r="Q292" s="22">
        <v>0</v>
      </c>
      <c r="R292" s="22">
        <v>0</v>
      </c>
      <c r="S292" s="22">
        <v>0</v>
      </c>
      <c r="T292" s="22">
        <v>127959670</v>
      </c>
      <c r="U292" s="22">
        <v>0</v>
      </c>
      <c r="V292" s="22">
        <v>503700</v>
      </c>
      <c r="W292" s="22">
        <v>0</v>
      </c>
    </row>
    <row r="293" spans="1:23" x14ac:dyDescent="0.25">
      <c r="A293" s="22" t="s">
        <v>125</v>
      </c>
      <c r="B293" s="22" t="s">
        <v>651</v>
      </c>
      <c r="C293" s="22" t="s">
        <v>684</v>
      </c>
      <c r="D293" s="22" t="s">
        <v>685</v>
      </c>
      <c r="E293" s="22"/>
      <c r="F293" s="22">
        <v>32632040</v>
      </c>
      <c r="G293" s="22">
        <v>0</v>
      </c>
      <c r="H293" s="22">
        <v>113980</v>
      </c>
      <c r="I293" s="22">
        <v>0</v>
      </c>
      <c r="J293" s="22">
        <v>0</v>
      </c>
      <c r="K293" s="22">
        <v>0</v>
      </c>
      <c r="L293" s="22"/>
      <c r="M293" s="22"/>
      <c r="N293" s="22">
        <v>32632040</v>
      </c>
      <c r="O293" s="22">
        <v>113980</v>
      </c>
      <c r="P293" s="22"/>
      <c r="Q293" s="22">
        <v>0</v>
      </c>
      <c r="R293" s="22">
        <v>0</v>
      </c>
      <c r="S293" s="22">
        <v>0</v>
      </c>
      <c r="T293" s="22">
        <v>32746020</v>
      </c>
      <c r="U293" s="22">
        <v>0</v>
      </c>
      <c r="V293" s="22">
        <v>113980</v>
      </c>
      <c r="W293" s="22">
        <v>0</v>
      </c>
    </row>
    <row r="294" spans="1:23" x14ac:dyDescent="0.25">
      <c r="A294" s="22" t="s">
        <v>125</v>
      </c>
      <c r="B294" s="22" t="s">
        <v>651</v>
      </c>
      <c r="C294" s="22" t="s">
        <v>686</v>
      </c>
      <c r="D294" s="22" t="s">
        <v>687</v>
      </c>
      <c r="E294" s="22"/>
      <c r="F294" s="22">
        <v>49514800</v>
      </c>
      <c r="G294" s="22">
        <v>0</v>
      </c>
      <c r="H294" s="22">
        <v>160410</v>
      </c>
      <c r="I294" s="22">
        <v>0</v>
      </c>
      <c r="J294" s="22">
        <v>0</v>
      </c>
      <c r="K294" s="22">
        <v>0</v>
      </c>
      <c r="L294" s="22"/>
      <c r="M294" s="22"/>
      <c r="N294" s="22">
        <v>49514800</v>
      </c>
      <c r="O294" s="22">
        <v>160410</v>
      </c>
      <c r="P294" s="22"/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160410</v>
      </c>
      <c r="W294" s="22">
        <v>0</v>
      </c>
    </row>
    <row r="295" spans="1:23" x14ac:dyDescent="0.25">
      <c r="A295" s="22" t="s">
        <v>125</v>
      </c>
      <c r="B295" s="22" t="s">
        <v>651</v>
      </c>
      <c r="C295" s="22" t="s">
        <v>688</v>
      </c>
      <c r="D295" s="22" t="s">
        <v>689</v>
      </c>
      <c r="E295" s="22"/>
      <c r="F295" s="22">
        <v>204611000</v>
      </c>
      <c r="G295" s="22">
        <v>0</v>
      </c>
      <c r="H295" s="22">
        <v>389400</v>
      </c>
      <c r="I295" s="22">
        <v>0</v>
      </c>
      <c r="J295" s="22">
        <v>0</v>
      </c>
      <c r="K295" s="22">
        <v>205000400</v>
      </c>
      <c r="L295" s="22"/>
      <c r="M295" s="22"/>
      <c r="N295" s="22">
        <v>200563000</v>
      </c>
      <c r="O295" s="22">
        <v>389400</v>
      </c>
      <c r="P295" s="22"/>
      <c r="Q295" s="22">
        <v>4048000</v>
      </c>
      <c r="R295" s="22">
        <v>0</v>
      </c>
      <c r="S295" s="22">
        <v>0</v>
      </c>
      <c r="T295" s="22">
        <v>0</v>
      </c>
      <c r="U295" s="22">
        <v>0</v>
      </c>
      <c r="V295" s="22">
        <v>389400</v>
      </c>
      <c r="W295" s="22">
        <v>0</v>
      </c>
    </row>
    <row r="296" spans="1:23" x14ac:dyDescent="0.25">
      <c r="A296" s="22" t="s">
        <v>125</v>
      </c>
      <c r="B296" s="22" t="s">
        <v>651</v>
      </c>
      <c r="C296" s="22" t="s">
        <v>690</v>
      </c>
      <c r="D296" s="22" t="s">
        <v>691</v>
      </c>
      <c r="E296" s="22"/>
      <c r="F296" s="22">
        <v>34169900</v>
      </c>
      <c r="G296" s="22">
        <v>0</v>
      </c>
      <c r="H296" s="22">
        <v>86750</v>
      </c>
      <c r="I296" s="22">
        <v>0</v>
      </c>
      <c r="J296" s="22">
        <v>0</v>
      </c>
      <c r="K296" s="22">
        <v>637200</v>
      </c>
      <c r="L296" s="22"/>
      <c r="M296" s="22"/>
      <c r="N296" s="22">
        <v>34169900</v>
      </c>
      <c r="O296" s="22">
        <v>86750</v>
      </c>
      <c r="P296" s="22"/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87750</v>
      </c>
      <c r="W296" s="22">
        <v>0</v>
      </c>
    </row>
    <row r="297" spans="1:23" x14ac:dyDescent="0.25">
      <c r="A297" s="22" t="s">
        <v>125</v>
      </c>
      <c r="B297" s="22" t="s">
        <v>651</v>
      </c>
      <c r="C297" s="22" t="s">
        <v>692</v>
      </c>
      <c r="D297" s="22" t="s">
        <v>693</v>
      </c>
      <c r="E297" s="22"/>
      <c r="F297" s="22">
        <v>19325000</v>
      </c>
      <c r="G297" s="22">
        <v>0</v>
      </c>
      <c r="H297" s="22">
        <v>72930</v>
      </c>
      <c r="I297" s="22">
        <v>0</v>
      </c>
      <c r="J297" s="22">
        <v>0</v>
      </c>
      <c r="K297" s="22">
        <v>6277700</v>
      </c>
      <c r="L297" s="22"/>
      <c r="M297" s="22"/>
      <c r="N297" s="22">
        <v>19325000</v>
      </c>
      <c r="O297" s="22">
        <v>72930</v>
      </c>
      <c r="P297" s="22"/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72930</v>
      </c>
      <c r="W297" s="22">
        <v>0</v>
      </c>
    </row>
    <row r="298" spans="1:23" x14ac:dyDescent="0.25">
      <c r="A298" s="22" t="s">
        <v>125</v>
      </c>
      <c r="B298" s="22" t="s">
        <v>651</v>
      </c>
      <c r="C298" s="22" t="s">
        <v>694</v>
      </c>
      <c r="D298" s="22" t="s">
        <v>695</v>
      </c>
      <c r="E298" s="22"/>
      <c r="F298" s="22">
        <v>35674060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/>
      <c r="M298" s="22"/>
      <c r="N298" s="22">
        <v>35614130</v>
      </c>
      <c r="O298" s="22">
        <v>59930</v>
      </c>
      <c r="P298" s="22"/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59930</v>
      </c>
      <c r="W298" s="22">
        <v>0</v>
      </c>
    </row>
    <row r="299" spans="1:23" x14ac:dyDescent="0.25">
      <c r="A299" s="22" t="s">
        <v>125</v>
      </c>
      <c r="B299" s="22" t="s">
        <v>651</v>
      </c>
      <c r="C299" s="22" t="s">
        <v>696</v>
      </c>
      <c r="D299" s="22" t="s">
        <v>697</v>
      </c>
      <c r="E299" s="22"/>
      <c r="F299" s="22">
        <v>102897630</v>
      </c>
      <c r="G299" s="22">
        <v>0</v>
      </c>
      <c r="H299" s="22">
        <v>2062810</v>
      </c>
      <c r="I299" s="22">
        <v>0</v>
      </c>
      <c r="J299" s="22">
        <v>0</v>
      </c>
      <c r="K299" s="22">
        <v>0</v>
      </c>
      <c r="L299" s="22"/>
      <c r="M299" s="22"/>
      <c r="N299" s="22">
        <v>102897630</v>
      </c>
      <c r="O299" s="22">
        <v>2062810</v>
      </c>
      <c r="P299" s="22"/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523640</v>
      </c>
      <c r="W299" s="22">
        <v>0</v>
      </c>
    </row>
    <row r="300" spans="1:23" x14ac:dyDescent="0.25">
      <c r="A300" s="22" t="s">
        <v>125</v>
      </c>
      <c r="B300" s="22" t="s">
        <v>651</v>
      </c>
      <c r="C300" s="22" t="s">
        <v>698</v>
      </c>
      <c r="D300" s="22" t="s">
        <v>699</v>
      </c>
      <c r="E300" s="22"/>
      <c r="F300" s="22">
        <v>64260000</v>
      </c>
      <c r="G300" s="22">
        <v>0</v>
      </c>
      <c r="H300" s="22">
        <v>241510</v>
      </c>
      <c r="I300" s="22">
        <v>0</v>
      </c>
      <c r="J300" s="22">
        <v>0</v>
      </c>
      <c r="K300" s="22">
        <v>0</v>
      </c>
      <c r="L300" s="22"/>
      <c r="M300" s="22"/>
      <c r="N300" s="22">
        <v>64260000</v>
      </c>
      <c r="O300" s="22">
        <v>241510</v>
      </c>
      <c r="P300" s="22"/>
      <c r="Q300" s="22">
        <v>0</v>
      </c>
      <c r="R300" s="22">
        <v>0</v>
      </c>
      <c r="S300" s="22">
        <v>0</v>
      </c>
      <c r="T300" s="22">
        <v>64501510</v>
      </c>
      <c r="U300" s="22">
        <v>0</v>
      </c>
      <c r="V300" s="22">
        <v>241510</v>
      </c>
      <c r="W300" s="22">
        <v>0</v>
      </c>
    </row>
    <row r="301" spans="1:23" x14ac:dyDescent="0.25">
      <c r="A301" s="22" t="s">
        <v>125</v>
      </c>
      <c r="B301" s="22" t="s">
        <v>651</v>
      </c>
      <c r="C301" s="22" t="s">
        <v>700</v>
      </c>
      <c r="D301" s="22" t="s">
        <v>701</v>
      </c>
      <c r="E301" s="22"/>
      <c r="F301" s="22">
        <v>43075950</v>
      </c>
      <c r="G301" s="22">
        <v>0</v>
      </c>
      <c r="H301" s="22">
        <v>159260</v>
      </c>
      <c r="I301" s="22">
        <v>0</v>
      </c>
      <c r="J301" s="22">
        <v>0</v>
      </c>
      <c r="K301" s="22">
        <v>1347990</v>
      </c>
      <c r="L301" s="22"/>
      <c r="M301" s="22"/>
      <c r="N301" s="22">
        <v>44423940</v>
      </c>
      <c r="O301" s="22">
        <v>159260</v>
      </c>
      <c r="P301" s="22"/>
      <c r="Q301" s="22">
        <v>0</v>
      </c>
      <c r="R301" s="22">
        <v>0</v>
      </c>
      <c r="S301" s="22">
        <v>0</v>
      </c>
      <c r="T301" s="22">
        <v>44583200</v>
      </c>
      <c r="U301" s="22">
        <v>0</v>
      </c>
      <c r="V301" s="22">
        <v>159260</v>
      </c>
      <c r="W301" s="22">
        <v>0</v>
      </c>
    </row>
    <row r="302" spans="1:23" x14ac:dyDescent="0.25">
      <c r="A302" s="22" t="s">
        <v>125</v>
      </c>
      <c r="B302" s="22" t="s">
        <v>651</v>
      </c>
      <c r="C302" s="22" t="s">
        <v>702</v>
      </c>
      <c r="D302" s="22" t="s">
        <v>703</v>
      </c>
      <c r="E302" s="22"/>
      <c r="F302" s="22">
        <v>251502000</v>
      </c>
      <c r="G302" s="22">
        <v>0</v>
      </c>
      <c r="H302" s="22">
        <v>634340</v>
      </c>
      <c r="I302" s="22">
        <v>0</v>
      </c>
      <c r="J302" s="22">
        <v>0</v>
      </c>
      <c r="K302" s="22">
        <v>0</v>
      </c>
      <c r="L302" s="22"/>
      <c r="M302" s="22"/>
      <c r="N302" s="22">
        <v>240193000</v>
      </c>
      <c r="O302" s="22">
        <v>634340</v>
      </c>
      <c r="P302" s="22"/>
      <c r="Q302" s="22">
        <v>11309000</v>
      </c>
      <c r="R302" s="22">
        <v>0</v>
      </c>
      <c r="S302" s="22">
        <v>0</v>
      </c>
      <c r="T302" s="22">
        <v>0</v>
      </c>
      <c r="U302" s="22">
        <v>0</v>
      </c>
      <c r="V302" s="22">
        <v>634340</v>
      </c>
      <c r="W302" s="22">
        <v>0</v>
      </c>
    </row>
    <row r="303" spans="1:23" x14ac:dyDescent="0.25">
      <c r="A303" s="22" t="s">
        <v>125</v>
      </c>
      <c r="B303" s="22" t="s">
        <v>651</v>
      </c>
      <c r="C303" s="22" t="s">
        <v>704</v>
      </c>
      <c r="D303" s="22" t="s">
        <v>705</v>
      </c>
      <c r="E303" s="22"/>
      <c r="F303" s="22">
        <v>38692900</v>
      </c>
      <c r="G303" s="22">
        <v>0</v>
      </c>
      <c r="H303" s="22">
        <v>180540</v>
      </c>
      <c r="I303" s="22">
        <v>0</v>
      </c>
      <c r="J303" s="22">
        <v>0</v>
      </c>
      <c r="K303" s="22">
        <v>0</v>
      </c>
      <c r="L303" s="22"/>
      <c r="M303" s="22"/>
      <c r="N303" s="22">
        <v>38692900</v>
      </c>
      <c r="O303" s="22">
        <v>180540</v>
      </c>
      <c r="P303" s="22"/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180540</v>
      </c>
      <c r="W303" s="22">
        <v>0</v>
      </c>
    </row>
    <row r="304" spans="1:23" x14ac:dyDescent="0.25">
      <c r="A304" s="22" t="s">
        <v>125</v>
      </c>
      <c r="B304" s="22" t="s">
        <v>651</v>
      </c>
      <c r="C304" s="22" t="s">
        <v>706</v>
      </c>
      <c r="D304" s="22" t="s">
        <v>707</v>
      </c>
      <c r="E304" s="22"/>
      <c r="F304" s="22">
        <v>75140400</v>
      </c>
      <c r="G304" s="22">
        <v>0</v>
      </c>
      <c r="H304" s="22">
        <v>2578120</v>
      </c>
      <c r="I304" s="22">
        <v>0</v>
      </c>
      <c r="J304" s="22">
        <v>0</v>
      </c>
      <c r="K304" s="22">
        <v>6357000</v>
      </c>
      <c r="L304" s="22"/>
      <c r="M304" s="22"/>
      <c r="N304" s="22">
        <v>81497400</v>
      </c>
      <c r="O304" s="22">
        <v>2578120</v>
      </c>
      <c r="P304" s="22"/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382520</v>
      </c>
      <c r="W304" s="22">
        <v>0</v>
      </c>
    </row>
    <row r="305" spans="1:23" x14ac:dyDescent="0.25">
      <c r="A305" s="22" t="s">
        <v>125</v>
      </c>
      <c r="B305" s="22" t="s">
        <v>651</v>
      </c>
      <c r="C305" s="22" t="s">
        <v>708</v>
      </c>
      <c r="D305" s="22" t="s">
        <v>709</v>
      </c>
      <c r="E305" s="22"/>
      <c r="F305" s="22">
        <v>55896250</v>
      </c>
      <c r="G305" s="22">
        <v>1080</v>
      </c>
      <c r="H305" s="22">
        <v>319730</v>
      </c>
      <c r="I305" s="22">
        <v>0</v>
      </c>
      <c r="J305" s="22">
        <v>0</v>
      </c>
      <c r="K305" s="22">
        <v>0</v>
      </c>
      <c r="L305" s="22"/>
      <c r="M305" s="22"/>
      <c r="N305" s="22">
        <v>55897330</v>
      </c>
      <c r="O305" s="22">
        <v>319730</v>
      </c>
      <c r="P305" s="22"/>
      <c r="Q305" s="22">
        <v>0</v>
      </c>
      <c r="R305" s="22">
        <v>0</v>
      </c>
      <c r="S305" s="22">
        <v>0</v>
      </c>
      <c r="T305" s="22">
        <v>56217060</v>
      </c>
      <c r="U305" s="22">
        <v>0</v>
      </c>
      <c r="V305" s="22">
        <v>319730</v>
      </c>
      <c r="W305" s="22">
        <v>0</v>
      </c>
    </row>
    <row r="306" spans="1:23" x14ac:dyDescent="0.25">
      <c r="A306" s="22" t="s">
        <v>125</v>
      </c>
      <c r="B306" s="22" t="s">
        <v>651</v>
      </c>
      <c r="C306" s="22" t="s">
        <v>710</v>
      </c>
      <c r="D306" s="22" t="s">
        <v>711</v>
      </c>
      <c r="E306" s="22"/>
      <c r="F306" s="22">
        <v>24429660</v>
      </c>
      <c r="G306" s="22">
        <v>0</v>
      </c>
      <c r="H306" s="22">
        <v>80180</v>
      </c>
      <c r="I306" s="22">
        <v>0</v>
      </c>
      <c r="J306" s="22">
        <v>0</v>
      </c>
      <c r="K306" s="22">
        <v>0</v>
      </c>
      <c r="L306" s="22"/>
      <c r="M306" s="22"/>
      <c r="N306" s="22">
        <v>24429660</v>
      </c>
      <c r="O306" s="22">
        <v>80180</v>
      </c>
      <c r="P306" s="22"/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</row>
    <row r="307" spans="1:23" x14ac:dyDescent="0.25">
      <c r="A307" s="22" t="s">
        <v>125</v>
      </c>
      <c r="B307" s="22" t="s">
        <v>651</v>
      </c>
      <c r="C307" s="22" t="s">
        <v>712</v>
      </c>
      <c r="D307" s="22" t="s">
        <v>713</v>
      </c>
      <c r="E307" s="22"/>
      <c r="F307" s="22">
        <v>102897630</v>
      </c>
      <c r="G307" s="22">
        <v>0</v>
      </c>
      <c r="H307" s="22">
        <v>2062810</v>
      </c>
      <c r="I307" s="22">
        <v>0</v>
      </c>
      <c r="J307" s="22">
        <v>0</v>
      </c>
      <c r="K307" s="22">
        <v>0</v>
      </c>
      <c r="L307" s="22"/>
      <c r="M307" s="22"/>
      <c r="N307" s="22">
        <v>102897630</v>
      </c>
      <c r="O307" s="22">
        <v>2062810</v>
      </c>
      <c r="P307" s="22"/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523640</v>
      </c>
      <c r="W307" s="22">
        <v>0</v>
      </c>
    </row>
    <row r="308" spans="1:23" x14ac:dyDescent="0.25">
      <c r="A308" s="22" t="s">
        <v>125</v>
      </c>
      <c r="B308" s="22" t="s">
        <v>651</v>
      </c>
      <c r="C308" s="22" t="s">
        <v>714</v>
      </c>
      <c r="D308" s="22" t="s">
        <v>715</v>
      </c>
      <c r="E308" s="22"/>
      <c r="F308" s="22">
        <v>66871630</v>
      </c>
      <c r="G308" s="22">
        <v>0</v>
      </c>
      <c r="H308" s="22">
        <v>461860</v>
      </c>
      <c r="I308" s="22">
        <v>0</v>
      </c>
      <c r="J308" s="22">
        <v>0</v>
      </c>
      <c r="K308" s="22">
        <v>0</v>
      </c>
      <c r="L308" s="22"/>
      <c r="M308" s="22"/>
      <c r="N308" s="22">
        <v>66871630</v>
      </c>
      <c r="O308" s="22">
        <v>461860</v>
      </c>
      <c r="P308" s="22"/>
      <c r="Q308" s="22">
        <v>0</v>
      </c>
      <c r="R308" s="22">
        <v>0</v>
      </c>
      <c r="S308" s="22">
        <v>0</v>
      </c>
      <c r="T308" s="22">
        <v>67333490</v>
      </c>
      <c r="U308" s="22">
        <v>0</v>
      </c>
      <c r="V308" s="22">
        <v>380970</v>
      </c>
      <c r="W308" s="22">
        <v>0</v>
      </c>
    </row>
    <row r="309" spans="1:23" x14ac:dyDescent="0.25">
      <c r="A309" s="22" t="s">
        <v>125</v>
      </c>
      <c r="B309" s="22" t="s">
        <v>651</v>
      </c>
      <c r="C309" s="22" t="s">
        <v>716</v>
      </c>
      <c r="D309" s="22" t="s">
        <v>717</v>
      </c>
      <c r="E309" s="22"/>
      <c r="F309" s="22">
        <v>63564510</v>
      </c>
      <c r="G309" s="22">
        <v>0</v>
      </c>
      <c r="H309" s="22">
        <v>233730</v>
      </c>
      <c r="I309" s="22">
        <v>0</v>
      </c>
      <c r="J309" s="22">
        <v>0</v>
      </c>
      <c r="K309" s="22">
        <v>3214090</v>
      </c>
      <c r="L309" s="22"/>
      <c r="M309" s="22"/>
      <c r="N309" s="22">
        <v>63564510</v>
      </c>
      <c r="O309" s="22">
        <v>0</v>
      </c>
      <c r="P309" s="22"/>
      <c r="Q309" s="22">
        <v>0</v>
      </c>
      <c r="R309" s="22">
        <v>0</v>
      </c>
      <c r="S309" s="22">
        <v>0</v>
      </c>
      <c r="T309" s="22">
        <v>63564510</v>
      </c>
      <c r="U309" s="22">
        <v>0</v>
      </c>
      <c r="V309" s="22">
        <v>233730</v>
      </c>
      <c r="W309" s="22">
        <v>0</v>
      </c>
    </row>
    <row r="310" spans="1:23" x14ac:dyDescent="0.25">
      <c r="A310" s="22" t="s">
        <v>125</v>
      </c>
      <c r="B310" s="22" t="s">
        <v>651</v>
      </c>
      <c r="C310" s="22" t="s">
        <v>718</v>
      </c>
      <c r="D310" s="22" t="s">
        <v>719</v>
      </c>
      <c r="E310" s="22"/>
      <c r="F310" s="22">
        <v>50257470</v>
      </c>
      <c r="G310" s="22">
        <v>0</v>
      </c>
      <c r="H310" s="22">
        <v>682450</v>
      </c>
      <c r="I310" s="22">
        <v>0</v>
      </c>
      <c r="J310" s="22">
        <v>0</v>
      </c>
      <c r="K310" s="22">
        <v>0</v>
      </c>
      <c r="L310" s="22"/>
      <c r="M310" s="22"/>
      <c r="N310" s="22">
        <v>50257470</v>
      </c>
      <c r="O310" s="22">
        <v>682450</v>
      </c>
      <c r="P310" s="22"/>
      <c r="Q310" s="22">
        <v>0</v>
      </c>
      <c r="R310" s="22">
        <v>0</v>
      </c>
      <c r="S310" s="22">
        <v>0</v>
      </c>
      <c r="T310" s="22">
        <v>50939920</v>
      </c>
      <c r="U310" s="22">
        <v>0</v>
      </c>
      <c r="V310" s="22">
        <v>248170</v>
      </c>
      <c r="W310" s="22">
        <v>0</v>
      </c>
    </row>
    <row r="311" spans="1:23" x14ac:dyDescent="0.25">
      <c r="A311" s="22" t="s">
        <v>125</v>
      </c>
      <c r="B311" s="22" t="s">
        <v>651</v>
      </c>
      <c r="C311" s="22" t="s">
        <v>720</v>
      </c>
      <c r="D311" s="22" t="s">
        <v>721</v>
      </c>
      <c r="E311" s="22"/>
      <c r="F311" s="22">
        <v>197361430</v>
      </c>
      <c r="G311" s="22">
        <v>0</v>
      </c>
      <c r="H311" s="22">
        <v>3886490</v>
      </c>
      <c r="I311" s="22">
        <v>0</v>
      </c>
      <c r="J311" s="22">
        <v>0</v>
      </c>
      <c r="K311" s="22">
        <v>8486100</v>
      </c>
      <c r="L311" s="22"/>
      <c r="M311" s="22"/>
      <c r="N311" s="22">
        <v>197361430</v>
      </c>
      <c r="O311" s="22">
        <v>3886490</v>
      </c>
      <c r="P311" s="22"/>
      <c r="Q311" s="22">
        <v>0</v>
      </c>
      <c r="R311" s="22">
        <v>0</v>
      </c>
      <c r="S311" s="22"/>
      <c r="T311" s="22">
        <v>0</v>
      </c>
      <c r="U311" s="22">
        <v>0</v>
      </c>
      <c r="V311" s="22">
        <v>832420</v>
      </c>
      <c r="W311" s="22">
        <v>0</v>
      </c>
    </row>
    <row r="312" spans="1:23" x14ac:dyDescent="0.25">
      <c r="A312" s="22" t="s">
        <v>125</v>
      </c>
      <c r="B312" s="22" t="s">
        <v>651</v>
      </c>
      <c r="C312" s="22" t="s">
        <v>722</v>
      </c>
      <c r="D312" s="22" t="s">
        <v>723</v>
      </c>
      <c r="E312" s="22"/>
      <c r="F312" s="22">
        <v>96094500</v>
      </c>
      <c r="G312" s="22">
        <v>0</v>
      </c>
      <c r="H312" s="22">
        <v>209800</v>
      </c>
      <c r="I312" s="22">
        <v>0</v>
      </c>
      <c r="J312" s="22">
        <v>0</v>
      </c>
      <c r="K312" s="22">
        <v>0</v>
      </c>
      <c r="L312" s="22"/>
      <c r="M312" s="22"/>
      <c r="N312" s="22">
        <v>96094500</v>
      </c>
      <c r="O312" s="22">
        <v>209800</v>
      </c>
      <c r="P312" s="22"/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209800</v>
      </c>
      <c r="W312" s="22">
        <v>0</v>
      </c>
    </row>
    <row r="313" spans="1:23" x14ac:dyDescent="0.25">
      <c r="A313" s="22" t="s">
        <v>125</v>
      </c>
      <c r="B313" s="22" t="s">
        <v>651</v>
      </c>
      <c r="C313" s="22" t="s">
        <v>724</v>
      </c>
      <c r="D313" s="22" t="s">
        <v>725</v>
      </c>
      <c r="E313" s="22"/>
      <c r="F313" s="22">
        <v>67034200</v>
      </c>
      <c r="G313" s="22">
        <v>4100</v>
      </c>
      <c r="H313" s="22">
        <v>426160</v>
      </c>
      <c r="I313" s="22">
        <v>917800</v>
      </c>
      <c r="J313" s="22">
        <v>0</v>
      </c>
      <c r="K313" s="22">
        <v>0</v>
      </c>
      <c r="L313" s="22"/>
      <c r="M313" s="22"/>
      <c r="N313" s="22">
        <v>67038300</v>
      </c>
      <c r="O313" s="22">
        <v>1343960</v>
      </c>
      <c r="P313" s="22"/>
      <c r="Q313" s="22">
        <v>0</v>
      </c>
      <c r="R313" s="22">
        <v>0</v>
      </c>
      <c r="S313" s="22">
        <v>0</v>
      </c>
      <c r="T313" s="22">
        <v>68382260</v>
      </c>
      <c r="U313" s="22">
        <v>0</v>
      </c>
      <c r="V313" s="22">
        <v>426160</v>
      </c>
      <c r="W313" s="22">
        <v>0</v>
      </c>
    </row>
    <row r="314" spans="1:23" x14ac:dyDescent="0.25">
      <c r="A314" s="22" t="s">
        <v>125</v>
      </c>
      <c r="B314" s="22" t="s">
        <v>651</v>
      </c>
      <c r="C314" s="22" t="s">
        <v>726</v>
      </c>
      <c r="D314" s="22" t="s">
        <v>727</v>
      </c>
      <c r="E314" s="22"/>
      <c r="F314" s="22">
        <v>23174350</v>
      </c>
      <c r="G314" s="22">
        <v>0</v>
      </c>
      <c r="H314" s="22">
        <v>139150</v>
      </c>
      <c r="I314" s="22">
        <v>0</v>
      </c>
      <c r="J314" s="22">
        <v>0</v>
      </c>
      <c r="K314" s="22">
        <v>0</v>
      </c>
      <c r="L314" s="22"/>
      <c r="M314" s="22"/>
      <c r="N314" s="22">
        <v>23174350</v>
      </c>
      <c r="O314" s="22">
        <v>139150</v>
      </c>
      <c r="P314" s="22"/>
      <c r="Q314" s="22">
        <v>0</v>
      </c>
      <c r="R314" s="22">
        <v>0</v>
      </c>
      <c r="S314" s="22">
        <v>0</v>
      </c>
      <c r="T314" s="22">
        <v>23313500</v>
      </c>
      <c r="U314" s="22">
        <v>0</v>
      </c>
      <c r="V314" s="22">
        <v>139150</v>
      </c>
      <c r="W314" s="22">
        <v>0</v>
      </c>
    </row>
    <row r="315" spans="1:23" x14ac:dyDescent="0.25">
      <c r="A315" s="22" t="s">
        <v>125</v>
      </c>
      <c r="B315" s="22" t="s">
        <v>651</v>
      </c>
      <c r="C315" s="22" t="s">
        <v>728</v>
      </c>
      <c r="D315" s="22" t="s">
        <v>729</v>
      </c>
      <c r="E315" s="22"/>
      <c r="F315" s="22">
        <v>20710810</v>
      </c>
      <c r="G315" s="22">
        <v>0</v>
      </c>
      <c r="H315" s="22">
        <v>138100</v>
      </c>
      <c r="I315" s="22">
        <v>0</v>
      </c>
      <c r="J315" s="22">
        <v>0</v>
      </c>
      <c r="K315" s="22">
        <v>0</v>
      </c>
      <c r="L315" s="22"/>
      <c r="M315" s="22"/>
      <c r="N315" s="22">
        <v>20710810</v>
      </c>
      <c r="O315" s="22">
        <v>138100</v>
      </c>
      <c r="P315" s="22"/>
      <c r="Q315" s="22">
        <v>0</v>
      </c>
      <c r="R315" s="22">
        <v>0</v>
      </c>
      <c r="S315" s="22">
        <v>0</v>
      </c>
      <c r="T315" s="22">
        <v>20848910</v>
      </c>
      <c r="U315" s="22">
        <v>0</v>
      </c>
      <c r="V315" s="22">
        <v>138100</v>
      </c>
      <c r="W315" s="22">
        <v>0</v>
      </c>
    </row>
    <row r="316" spans="1:23" x14ac:dyDescent="0.25">
      <c r="A316" s="22" t="s">
        <v>125</v>
      </c>
      <c r="B316" s="22" t="s">
        <v>651</v>
      </c>
      <c r="C316" s="22" t="s">
        <v>730</v>
      </c>
      <c r="D316" s="22" t="s">
        <v>731</v>
      </c>
      <c r="E316" s="22"/>
      <c r="F316" s="22">
        <v>158173000</v>
      </c>
      <c r="G316" s="22">
        <v>0</v>
      </c>
      <c r="H316" s="22">
        <v>170210</v>
      </c>
      <c r="I316" s="22">
        <v>0</v>
      </c>
      <c r="J316" s="22">
        <v>0</v>
      </c>
      <c r="K316" s="22">
        <v>0</v>
      </c>
      <c r="L316" s="22"/>
      <c r="M316" s="22"/>
      <c r="N316" s="22">
        <v>154193000</v>
      </c>
      <c r="O316" s="22">
        <v>170210</v>
      </c>
      <c r="P316" s="22"/>
      <c r="Q316" s="22">
        <v>3980000</v>
      </c>
      <c r="R316" s="22">
        <v>0</v>
      </c>
      <c r="S316" s="22">
        <v>0</v>
      </c>
      <c r="T316" s="22">
        <v>0</v>
      </c>
      <c r="U316" s="22">
        <v>0</v>
      </c>
      <c r="V316" s="22">
        <v>170210</v>
      </c>
      <c r="W316" s="22">
        <v>0</v>
      </c>
    </row>
    <row r="317" spans="1:23" x14ac:dyDescent="0.25">
      <c r="A317" s="22" t="s">
        <v>125</v>
      </c>
      <c r="B317" s="22" t="s">
        <v>651</v>
      </c>
      <c r="C317" s="22" t="s">
        <v>732</v>
      </c>
      <c r="D317" s="22" t="s">
        <v>733</v>
      </c>
      <c r="E317" s="22"/>
      <c r="F317" s="22">
        <v>66914700</v>
      </c>
      <c r="G317" s="22">
        <v>0</v>
      </c>
      <c r="H317" s="22">
        <v>91760</v>
      </c>
      <c r="I317" s="22">
        <v>0</v>
      </c>
      <c r="J317" s="22">
        <v>0</v>
      </c>
      <c r="K317" s="22">
        <v>0</v>
      </c>
      <c r="L317" s="22"/>
      <c r="M317" s="22"/>
      <c r="N317" s="22">
        <v>66914700</v>
      </c>
      <c r="O317" s="22">
        <v>91760</v>
      </c>
      <c r="P317" s="22"/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91760</v>
      </c>
      <c r="W317" s="22">
        <v>0</v>
      </c>
    </row>
    <row r="318" spans="1:23" x14ac:dyDescent="0.25">
      <c r="A318" s="22" t="s">
        <v>125</v>
      </c>
      <c r="B318" s="22" t="s">
        <v>651</v>
      </c>
      <c r="C318" s="22" t="s">
        <v>734</v>
      </c>
      <c r="D318" s="22" t="s">
        <v>735</v>
      </c>
      <c r="E318" s="22"/>
      <c r="F318" s="22">
        <v>30617350</v>
      </c>
      <c r="G318" s="22">
        <v>0</v>
      </c>
      <c r="H318" s="22">
        <v>153020</v>
      </c>
      <c r="I318" s="22">
        <v>0</v>
      </c>
      <c r="J318" s="22">
        <v>0</v>
      </c>
      <c r="K318" s="22">
        <v>0</v>
      </c>
      <c r="L318" s="22"/>
      <c r="M318" s="22"/>
      <c r="N318" s="22">
        <v>30617350</v>
      </c>
      <c r="O318" s="22">
        <v>153020</v>
      </c>
      <c r="P318" s="22"/>
      <c r="Q318" s="22">
        <v>0</v>
      </c>
      <c r="R318" s="22">
        <v>0</v>
      </c>
      <c r="S318" s="22">
        <v>0</v>
      </c>
      <c r="T318" s="22">
        <v>30770370</v>
      </c>
      <c r="U318" s="22">
        <v>0</v>
      </c>
      <c r="V318" s="22">
        <v>153020</v>
      </c>
      <c r="W318" s="22">
        <v>0</v>
      </c>
    </row>
    <row r="319" spans="1:23" x14ac:dyDescent="0.25">
      <c r="A319" s="22" t="s">
        <v>125</v>
      </c>
      <c r="B319" s="22" t="s">
        <v>651</v>
      </c>
      <c r="C319" s="22" t="s">
        <v>736</v>
      </c>
      <c r="D319" s="22" t="s">
        <v>737</v>
      </c>
      <c r="E319" s="22"/>
      <c r="F319" s="22">
        <v>37059310</v>
      </c>
      <c r="G319" s="22">
        <v>0</v>
      </c>
      <c r="H319" s="22">
        <v>161590</v>
      </c>
      <c r="I319" s="22">
        <v>0</v>
      </c>
      <c r="J319" s="22">
        <v>0</v>
      </c>
      <c r="K319" s="22">
        <v>0</v>
      </c>
      <c r="L319" s="22"/>
      <c r="M319" s="22"/>
      <c r="N319" s="22">
        <v>37059310</v>
      </c>
      <c r="O319" s="22">
        <v>161590</v>
      </c>
      <c r="P319" s="22"/>
      <c r="Q319" s="22">
        <v>0</v>
      </c>
      <c r="R319" s="22">
        <v>0</v>
      </c>
      <c r="S319" s="22">
        <v>0</v>
      </c>
      <c r="T319" s="22">
        <v>37220900</v>
      </c>
      <c r="U319" s="22">
        <v>0</v>
      </c>
      <c r="V319" s="22">
        <v>161590</v>
      </c>
      <c r="W319" s="22">
        <v>0</v>
      </c>
    </row>
    <row r="320" spans="1:23" x14ac:dyDescent="0.25">
      <c r="A320" s="22" t="s">
        <v>125</v>
      </c>
      <c r="B320" s="22" t="s">
        <v>651</v>
      </c>
      <c r="C320" s="22" t="s">
        <v>738</v>
      </c>
      <c r="D320" s="22" t="s">
        <v>739</v>
      </c>
      <c r="E320" s="22"/>
      <c r="F320" s="22">
        <v>57783500</v>
      </c>
      <c r="G320" s="22">
        <v>0</v>
      </c>
      <c r="H320" s="22">
        <v>0</v>
      </c>
      <c r="I320" s="22">
        <v>0</v>
      </c>
      <c r="J320" s="22">
        <v>202640</v>
      </c>
      <c r="K320" s="22">
        <v>15208810</v>
      </c>
      <c r="L320" s="22"/>
      <c r="M320" s="22"/>
      <c r="N320" s="22">
        <v>72992310</v>
      </c>
      <c r="O320" s="22">
        <v>202640</v>
      </c>
      <c r="P320" s="22"/>
      <c r="Q320" s="22">
        <v>0</v>
      </c>
      <c r="R320" s="22">
        <v>0</v>
      </c>
      <c r="S320" s="22"/>
      <c r="T320" s="22">
        <v>73194950</v>
      </c>
      <c r="U320" s="22">
        <v>0</v>
      </c>
      <c r="V320" s="22">
        <v>202640</v>
      </c>
      <c r="W320" s="22">
        <v>0</v>
      </c>
    </row>
    <row r="321" spans="1:23" x14ac:dyDescent="0.25">
      <c r="A321" s="22" t="s">
        <v>125</v>
      </c>
      <c r="B321" s="22" t="s">
        <v>651</v>
      </c>
      <c r="C321" s="22" t="s">
        <v>742</v>
      </c>
      <c r="D321" s="22" t="s">
        <v>743</v>
      </c>
      <c r="E321" s="22"/>
      <c r="F321" s="22">
        <v>44256010</v>
      </c>
      <c r="G321" s="22">
        <v>0</v>
      </c>
      <c r="H321" s="22">
        <v>50890</v>
      </c>
      <c r="I321" s="22">
        <v>0</v>
      </c>
      <c r="J321" s="22">
        <v>0</v>
      </c>
      <c r="K321" s="22">
        <v>0</v>
      </c>
      <c r="L321" s="22"/>
      <c r="M321" s="22"/>
      <c r="N321" s="22">
        <v>40685445</v>
      </c>
      <c r="O321" s="22">
        <v>50890</v>
      </c>
      <c r="P321" s="22"/>
      <c r="Q321" s="22">
        <v>3570565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</row>
    <row r="322" spans="1:23" x14ac:dyDescent="0.25">
      <c r="A322" s="22" t="s">
        <v>125</v>
      </c>
      <c r="B322" s="22" t="s">
        <v>651</v>
      </c>
      <c r="C322" s="22" t="s">
        <v>744</v>
      </c>
      <c r="D322" s="22" t="s">
        <v>745</v>
      </c>
      <c r="E322" s="22"/>
      <c r="F322" s="22">
        <v>40968780</v>
      </c>
      <c r="G322" s="22">
        <v>0</v>
      </c>
      <c r="H322" s="22">
        <v>139940</v>
      </c>
      <c r="I322" s="22">
        <v>0</v>
      </c>
      <c r="J322" s="22">
        <v>0</v>
      </c>
      <c r="K322" s="22">
        <v>0</v>
      </c>
      <c r="L322" s="22"/>
      <c r="M322" s="22"/>
      <c r="N322" s="22">
        <v>40968780</v>
      </c>
      <c r="O322" s="22">
        <v>139940</v>
      </c>
      <c r="P322" s="22"/>
      <c r="Q322" s="22">
        <v>0</v>
      </c>
      <c r="R322" s="22">
        <v>0</v>
      </c>
      <c r="S322" s="22">
        <v>0</v>
      </c>
      <c r="T322" s="22">
        <v>41108720</v>
      </c>
      <c r="U322" s="22">
        <v>0</v>
      </c>
      <c r="V322" s="22">
        <v>139940</v>
      </c>
      <c r="W322" s="22">
        <v>0</v>
      </c>
    </row>
    <row r="323" spans="1:23" x14ac:dyDescent="0.25">
      <c r="A323" s="22" t="s">
        <v>125</v>
      </c>
      <c r="B323" s="22" t="s">
        <v>651</v>
      </c>
      <c r="C323" s="22" t="s">
        <v>746</v>
      </c>
      <c r="D323" s="22" t="s">
        <v>747</v>
      </c>
      <c r="E323" s="22"/>
      <c r="F323" s="22">
        <v>58447090</v>
      </c>
      <c r="G323" s="22">
        <v>0</v>
      </c>
      <c r="H323" s="22">
        <v>221540</v>
      </c>
      <c r="I323" s="22">
        <v>0</v>
      </c>
      <c r="J323" s="22">
        <v>0</v>
      </c>
      <c r="K323" s="22">
        <v>0</v>
      </c>
      <c r="L323" s="22"/>
      <c r="M323" s="22"/>
      <c r="N323" s="22">
        <v>58447090</v>
      </c>
      <c r="O323" s="22">
        <v>221540</v>
      </c>
      <c r="P323" s="22"/>
      <c r="Q323" s="22">
        <v>0</v>
      </c>
      <c r="R323" s="22">
        <v>0</v>
      </c>
      <c r="S323" s="22">
        <v>0</v>
      </c>
      <c r="T323" s="22">
        <v>58668630</v>
      </c>
      <c r="U323" s="22">
        <v>0</v>
      </c>
      <c r="V323" s="22">
        <v>221540</v>
      </c>
      <c r="W323" s="22">
        <v>0</v>
      </c>
    </row>
    <row r="324" spans="1:23" x14ac:dyDescent="0.25">
      <c r="A324" s="22" t="s">
        <v>125</v>
      </c>
      <c r="B324" s="22" t="s">
        <v>651</v>
      </c>
      <c r="C324" s="22" t="s">
        <v>748</v>
      </c>
      <c r="D324" s="22" t="s">
        <v>749</v>
      </c>
      <c r="E324" s="22"/>
      <c r="F324" s="22">
        <v>54544310</v>
      </c>
      <c r="G324" s="22">
        <v>0</v>
      </c>
      <c r="H324" s="22">
        <v>293660</v>
      </c>
      <c r="I324" s="22">
        <v>0</v>
      </c>
      <c r="J324" s="22">
        <v>0</v>
      </c>
      <c r="K324" s="22">
        <v>0</v>
      </c>
      <c r="L324" s="22"/>
      <c r="M324" s="22"/>
      <c r="N324" s="22">
        <v>54544310</v>
      </c>
      <c r="O324" s="22">
        <v>293660</v>
      </c>
      <c r="P324" s="22"/>
      <c r="Q324" s="22">
        <v>0</v>
      </c>
      <c r="R324" s="22">
        <v>0</v>
      </c>
      <c r="S324" s="22">
        <v>0</v>
      </c>
      <c r="T324" s="22">
        <v>54837970</v>
      </c>
      <c r="U324" s="22">
        <v>0</v>
      </c>
      <c r="V324" s="22">
        <v>293660</v>
      </c>
      <c r="W324" s="22">
        <v>0</v>
      </c>
    </row>
    <row r="325" spans="1:23" x14ac:dyDescent="0.25">
      <c r="A325" s="22" t="s">
        <v>125</v>
      </c>
      <c r="B325" s="22" t="s">
        <v>651</v>
      </c>
      <c r="C325" s="22" t="s">
        <v>750</v>
      </c>
      <c r="D325" s="22" t="s">
        <v>751</v>
      </c>
      <c r="E325" s="22"/>
      <c r="F325" s="22">
        <v>127049730</v>
      </c>
      <c r="G325" s="22">
        <v>630</v>
      </c>
      <c r="H325" s="22">
        <v>628050</v>
      </c>
      <c r="I325" s="22">
        <v>0</v>
      </c>
      <c r="J325" s="22">
        <v>0</v>
      </c>
      <c r="K325" s="22">
        <v>0</v>
      </c>
      <c r="L325" s="22"/>
      <c r="M325" s="22"/>
      <c r="N325" s="22">
        <v>127050360</v>
      </c>
      <c r="O325" s="22">
        <v>628050</v>
      </c>
      <c r="P325" s="22"/>
      <c r="Q325" s="22">
        <v>0</v>
      </c>
      <c r="R325" s="22">
        <v>0</v>
      </c>
      <c r="S325" s="22">
        <v>0</v>
      </c>
      <c r="T325" s="22">
        <v>127678410</v>
      </c>
      <c r="U325" s="22">
        <v>0</v>
      </c>
      <c r="V325" s="22">
        <v>628050</v>
      </c>
      <c r="W325" s="22">
        <v>0</v>
      </c>
    </row>
    <row r="326" spans="1:23" x14ac:dyDescent="0.25">
      <c r="A326" s="22" t="s">
        <v>125</v>
      </c>
      <c r="B326" s="22" t="s">
        <v>651</v>
      </c>
      <c r="C326" s="22" t="s">
        <v>752</v>
      </c>
      <c r="D326" s="22" t="s">
        <v>753</v>
      </c>
      <c r="E326" s="22"/>
      <c r="F326" s="22">
        <v>38232250</v>
      </c>
      <c r="G326" s="22">
        <v>0</v>
      </c>
      <c r="H326" s="22">
        <v>176710</v>
      </c>
      <c r="I326" s="22">
        <v>0</v>
      </c>
      <c r="J326" s="22">
        <v>0</v>
      </c>
      <c r="K326" s="22">
        <v>0</v>
      </c>
      <c r="L326" s="22"/>
      <c r="M326" s="22"/>
      <c r="N326" s="22">
        <v>38232250</v>
      </c>
      <c r="O326" s="22">
        <v>176710</v>
      </c>
      <c r="P326" s="22"/>
      <c r="Q326" s="22">
        <v>0</v>
      </c>
      <c r="R326" s="22">
        <v>0</v>
      </c>
      <c r="S326" s="22">
        <v>0</v>
      </c>
      <c r="T326" s="22">
        <v>38232250</v>
      </c>
      <c r="U326" s="22">
        <v>176710</v>
      </c>
      <c r="V326" s="22">
        <v>176710</v>
      </c>
      <c r="W326" s="22">
        <v>0</v>
      </c>
    </row>
    <row r="327" spans="1:23" x14ac:dyDescent="0.25">
      <c r="A327" s="22" t="s">
        <v>125</v>
      </c>
      <c r="B327" s="22" t="s">
        <v>754</v>
      </c>
      <c r="C327" s="22" t="s">
        <v>755</v>
      </c>
      <c r="D327" s="22" t="s">
        <v>756</v>
      </c>
      <c r="E327" s="22"/>
      <c r="F327" s="22">
        <v>196103060</v>
      </c>
      <c r="G327" s="22">
        <v>0</v>
      </c>
      <c r="H327" s="22">
        <v>75230780</v>
      </c>
      <c r="I327" s="22">
        <v>0</v>
      </c>
      <c r="J327" s="22">
        <v>0</v>
      </c>
      <c r="K327" s="22">
        <v>0</v>
      </c>
      <c r="L327" s="22"/>
      <c r="M327" s="22"/>
      <c r="N327" s="22">
        <v>196103060</v>
      </c>
      <c r="O327" s="22">
        <v>75230780</v>
      </c>
      <c r="P327" s="22"/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710540</v>
      </c>
      <c r="W327" s="22">
        <v>0</v>
      </c>
    </row>
    <row r="328" spans="1:23" x14ac:dyDescent="0.25">
      <c r="A328" s="22" t="s">
        <v>125</v>
      </c>
      <c r="B328" s="22" t="s">
        <v>754</v>
      </c>
      <c r="C328" s="22" t="s">
        <v>757</v>
      </c>
      <c r="D328" s="22" t="s">
        <v>758</v>
      </c>
      <c r="E328" s="22"/>
      <c r="F328" s="22">
        <v>139521790</v>
      </c>
      <c r="G328" s="22">
        <v>0</v>
      </c>
      <c r="H328" s="22">
        <v>1069994830</v>
      </c>
      <c r="I328" s="22">
        <v>0</v>
      </c>
      <c r="J328" s="22">
        <v>0</v>
      </c>
      <c r="K328" s="22">
        <v>0</v>
      </c>
      <c r="L328" s="22"/>
      <c r="M328" s="22"/>
      <c r="N328" s="22">
        <v>138855760</v>
      </c>
      <c r="O328" s="22">
        <v>865047450</v>
      </c>
      <c r="P328" s="22"/>
      <c r="Q328" s="22">
        <v>311788</v>
      </c>
      <c r="R328" s="22">
        <v>2732751</v>
      </c>
      <c r="S328" s="22">
        <v>0</v>
      </c>
      <c r="T328" s="22">
        <v>0</v>
      </c>
      <c r="U328" s="22">
        <v>1209516620</v>
      </c>
      <c r="V328" s="22">
        <v>43096850</v>
      </c>
      <c r="W328" s="22">
        <v>0</v>
      </c>
    </row>
    <row r="329" spans="1:23" x14ac:dyDescent="0.25">
      <c r="A329" s="22" t="s">
        <v>125</v>
      </c>
      <c r="B329" s="22" t="s">
        <v>754</v>
      </c>
      <c r="C329" s="22" t="s">
        <v>759</v>
      </c>
      <c r="D329" s="22" t="s">
        <v>760</v>
      </c>
      <c r="E329" s="22"/>
      <c r="F329" s="22">
        <v>107653930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/>
      <c r="M329" s="22"/>
      <c r="N329" s="22">
        <v>6635090</v>
      </c>
      <c r="O329" s="22">
        <v>57818840</v>
      </c>
      <c r="P329" s="22"/>
      <c r="Q329" s="22">
        <v>0</v>
      </c>
      <c r="R329" s="22">
        <v>0</v>
      </c>
      <c r="S329" s="22">
        <v>0</v>
      </c>
      <c r="T329" s="22">
        <v>107653930</v>
      </c>
      <c r="U329" s="22">
        <v>0</v>
      </c>
      <c r="V329" s="22">
        <v>38401640</v>
      </c>
      <c r="W329" s="22">
        <v>0</v>
      </c>
    </row>
    <row r="330" spans="1:23" x14ac:dyDescent="0.25">
      <c r="A330" s="22" t="s">
        <v>125</v>
      </c>
      <c r="B330" s="22" t="s">
        <v>754</v>
      </c>
      <c r="C330" s="22" t="s">
        <v>761</v>
      </c>
      <c r="D330" s="22" t="s">
        <v>762</v>
      </c>
      <c r="E330" s="22"/>
      <c r="F330" s="22">
        <v>6237700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/>
      <c r="M330" s="22"/>
      <c r="N330" s="22">
        <v>374130</v>
      </c>
      <c r="O330" s="22">
        <v>5863570</v>
      </c>
      <c r="P330" s="22"/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753770</v>
      </c>
      <c r="W330" s="22">
        <v>0</v>
      </c>
    </row>
    <row r="331" spans="1:23" x14ac:dyDescent="0.25">
      <c r="A331" s="22" t="s">
        <v>125</v>
      </c>
      <c r="B331" s="22" t="s">
        <v>754</v>
      </c>
      <c r="C331" s="22" t="s">
        <v>763</v>
      </c>
      <c r="D331" s="22" t="s">
        <v>764</v>
      </c>
      <c r="E331" s="22"/>
      <c r="F331" s="22">
        <v>3749250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/>
      <c r="M331" s="22"/>
      <c r="N331" s="22">
        <v>2439830</v>
      </c>
      <c r="O331" s="22">
        <v>1090800</v>
      </c>
      <c r="P331" s="22"/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807930</v>
      </c>
      <c r="W331" s="22">
        <v>0</v>
      </c>
    </row>
    <row r="332" spans="1:23" x14ac:dyDescent="0.25">
      <c r="A332" s="22" t="s">
        <v>125</v>
      </c>
      <c r="B332" s="22" t="s">
        <v>754</v>
      </c>
      <c r="C332" s="22" t="s">
        <v>765</v>
      </c>
      <c r="D332" s="22" t="s">
        <v>766</v>
      </c>
      <c r="E332" s="22"/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/>
      <c r="M332" s="22"/>
      <c r="N332" s="22">
        <v>0</v>
      </c>
      <c r="O332" s="22">
        <v>0</v>
      </c>
      <c r="P332" s="22"/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</row>
    <row r="333" spans="1:23" x14ac:dyDescent="0.25">
      <c r="A333" s="22" t="s">
        <v>125</v>
      </c>
      <c r="B333" s="22" t="s">
        <v>754</v>
      </c>
      <c r="C333" s="22" t="s">
        <v>1117</v>
      </c>
      <c r="D333" s="22" t="s">
        <v>1118</v>
      </c>
      <c r="E333" s="22"/>
      <c r="F333" s="22">
        <v>207370200</v>
      </c>
      <c r="G333" s="22">
        <v>0</v>
      </c>
      <c r="H333" s="22">
        <v>47579110</v>
      </c>
      <c r="I333" s="22">
        <v>0</v>
      </c>
      <c r="J333" s="22">
        <v>0</v>
      </c>
      <c r="K333" s="22">
        <v>0</v>
      </c>
      <c r="L333" s="22"/>
      <c r="M333" s="22"/>
      <c r="N333" s="22">
        <v>0</v>
      </c>
      <c r="O333" s="22">
        <v>0</v>
      </c>
      <c r="P333" s="22"/>
      <c r="Q333" s="22">
        <v>0</v>
      </c>
      <c r="R333" s="22">
        <v>0</v>
      </c>
      <c r="S333" s="22">
        <v>0</v>
      </c>
      <c r="T333" s="22">
        <v>237467778.62016699</v>
      </c>
      <c r="U333" s="22">
        <v>0</v>
      </c>
      <c r="V333" s="22">
        <v>74013071.895425007</v>
      </c>
      <c r="W333" s="22">
        <v>0</v>
      </c>
    </row>
    <row r="334" spans="1:23" x14ac:dyDescent="0.25">
      <c r="A334" s="22" t="s">
        <v>125</v>
      </c>
      <c r="B334" s="22" t="s">
        <v>1119</v>
      </c>
      <c r="C334" s="22" t="s">
        <v>1120</v>
      </c>
      <c r="D334" s="22" t="s">
        <v>1121</v>
      </c>
      <c r="E334" s="22"/>
      <c r="F334" s="22">
        <v>319473410</v>
      </c>
      <c r="G334" s="22">
        <v>327366910</v>
      </c>
      <c r="H334" s="22">
        <v>2213963560</v>
      </c>
      <c r="I334" s="22">
        <v>210211530</v>
      </c>
      <c r="J334" s="22">
        <v>993003990</v>
      </c>
      <c r="K334" s="22">
        <v>480100</v>
      </c>
      <c r="L334" s="22"/>
      <c r="M334" s="22"/>
      <c r="N334" s="22">
        <v>646840320</v>
      </c>
      <c r="O334" s="22">
        <v>2424175090</v>
      </c>
      <c r="P334" s="22"/>
      <c r="Q334" s="22">
        <v>0</v>
      </c>
      <c r="R334" s="22">
        <v>0</v>
      </c>
      <c r="S334" s="22">
        <v>0</v>
      </c>
      <c r="T334" s="22">
        <v>4064019400</v>
      </c>
      <c r="U334" s="22">
        <v>0</v>
      </c>
      <c r="V334" s="22">
        <v>3372624210</v>
      </c>
      <c r="W334" s="22">
        <v>0</v>
      </c>
    </row>
    <row r="335" spans="1:23" x14ac:dyDescent="0.25">
      <c r="A335" s="22"/>
      <c r="B335" s="22"/>
      <c r="C335" s="22"/>
      <c r="D335" s="22" t="s">
        <v>1373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13289-9126-4047-BCFB-D559E9D0CD9E}">
  <dimension ref="A1:Y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5" width="15.7109375" customWidth="1"/>
  </cols>
  <sheetData>
    <row r="1" spans="1:25" ht="24" customHeight="1" x14ac:dyDescent="0.3">
      <c r="A1" s="4" t="str">
        <f>HYPERLINK("#'Index'!A1", "&lt;&lt; Index")</f>
        <v>&lt;&lt; Index</v>
      </c>
      <c r="B1" s="20" t="s">
        <v>1334</v>
      </c>
      <c r="D1" s="20" t="s">
        <v>1375</v>
      </c>
    </row>
    <row r="2" spans="1:25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1336</v>
      </c>
      <c r="F2" s="21" t="s">
        <v>1337</v>
      </c>
      <c r="G2" s="21" t="s">
        <v>1080</v>
      </c>
      <c r="H2" s="21" t="s">
        <v>1338</v>
      </c>
      <c r="I2" s="21" t="s">
        <v>1339</v>
      </c>
      <c r="J2" s="21" t="s">
        <v>1179</v>
      </c>
      <c r="K2" s="21" t="s">
        <v>1340</v>
      </c>
      <c r="L2" s="21" t="s">
        <v>1341</v>
      </c>
      <c r="M2" s="21" t="s">
        <v>1342</v>
      </c>
      <c r="N2" s="21" t="s">
        <v>1343</v>
      </c>
      <c r="O2" s="21" t="s">
        <v>1290</v>
      </c>
      <c r="P2" s="21" t="s">
        <v>1344</v>
      </c>
      <c r="Q2" s="21" t="s">
        <v>1343</v>
      </c>
      <c r="R2" s="21" t="s">
        <v>1290</v>
      </c>
      <c r="S2" s="21" t="s">
        <v>1345</v>
      </c>
      <c r="T2" s="21" t="s">
        <v>1346</v>
      </c>
      <c r="U2" s="21" t="s">
        <v>1347</v>
      </c>
      <c r="V2" s="21" t="s">
        <v>1348</v>
      </c>
      <c r="W2" s="21" t="s">
        <v>1349</v>
      </c>
      <c r="X2" s="21" t="s">
        <v>1376</v>
      </c>
      <c r="Y2" s="21" t="s">
        <v>1377</v>
      </c>
    </row>
    <row r="3" spans="1:25" x14ac:dyDescent="0.25">
      <c r="A3" s="21"/>
      <c r="B3" s="21"/>
      <c r="C3" s="21"/>
      <c r="D3" s="21" t="s">
        <v>89</v>
      </c>
      <c r="E3" s="21" t="s">
        <v>1352</v>
      </c>
      <c r="F3" s="21" t="s">
        <v>1353</v>
      </c>
      <c r="G3" s="21" t="s">
        <v>1354</v>
      </c>
      <c r="H3" s="21" t="s">
        <v>1355</v>
      </c>
      <c r="I3" s="21" t="s">
        <v>1356</v>
      </c>
      <c r="J3" s="21" t="s">
        <v>1357</v>
      </c>
      <c r="K3" s="21" t="s">
        <v>1358</v>
      </c>
      <c r="L3" s="21" t="s">
        <v>1359</v>
      </c>
      <c r="M3" s="21" t="s">
        <v>1360</v>
      </c>
      <c r="N3" s="21" t="s">
        <v>1361</v>
      </c>
      <c r="O3" s="21" t="s">
        <v>1362</v>
      </c>
      <c r="P3" s="21" t="s">
        <v>1363</v>
      </c>
      <c r="Q3" s="21" t="s">
        <v>1364</v>
      </c>
      <c r="R3" s="21" t="s">
        <v>1365</v>
      </c>
      <c r="S3" s="21" t="s">
        <v>1366</v>
      </c>
      <c r="T3" s="21" t="s">
        <v>1367</v>
      </c>
      <c r="U3" s="21" t="s">
        <v>1368</v>
      </c>
      <c r="V3" s="21" t="s">
        <v>1369</v>
      </c>
      <c r="W3" s="21" t="s">
        <v>1370</v>
      </c>
      <c r="X3" s="21" t="s">
        <v>1378</v>
      </c>
      <c r="Y3" s="21" t="s">
        <v>1379</v>
      </c>
    </row>
    <row r="4" spans="1:25" x14ac:dyDescent="0.25">
      <c r="A4" s="23" t="s">
        <v>125</v>
      </c>
      <c r="B4" s="23" t="s">
        <v>126</v>
      </c>
      <c r="C4" s="23" t="s">
        <v>127</v>
      </c>
      <c r="D4" s="23" t="s">
        <v>128</v>
      </c>
      <c r="E4" s="23"/>
      <c r="F4" s="23">
        <v>4.2683200000000001</v>
      </c>
      <c r="G4" s="23">
        <v>0</v>
      </c>
      <c r="H4" s="23">
        <v>8.9636499999999995</v>
      </c>
      <c r="I4" s="23">
        <v>0</v>
      </c>
      <c r="J4" s="23">
        <v>0</v>
      </c>
      <c r="K4" s="23">
        <v>0</v>
      </c>
      <c r="L4" s="23"/>
      <c r="M4" s="23"/>
      <c r="N4" s="23">
        <v>2.18208</v>
      </c>
      <c r="O4" s="23">
        <v>3.4168400000000001</v>
      </c>
      <c r="P4" s="23"/>
      <c r="Q4" s="23">
        <v>2.18208</v>
      </c>
      <c r="R4" s="23">
        <v>3.4168400000000001</v>
      </c>
      <c r="S4" s="23">
        <v>0</v>
      </c>
      <c r="T4" s="23">
        <v>7.5789999999999996E-2</v>
      </c>
      <c r="U4" s="23">
        <v>0</v>
      </c>
      <c r="V4" s="23">
        <v>7.6499999999999999E-2</v>
      </c>
      <c r="W4" s="23">
        <v>0</v>
      </c>
      <c r="X4" s="23">
        <v>0</v>
      </c>
      <c r="Y4" s="23">
        <v>0</v>
      </c>
    </row>
    <row r="5" spans="1:25" x14ac:dyDescent="0.25">
      <c r="A5" s="23" t="s">
        <v>125</v>
      </c>
      <c r="B5" s="23" t="s">
        <v>126</v>
      </c>
      <c r="C5" s="23" t="s">
        <v>129</v>
      </c>
      <c r="D5" s="23" t="s">
        <v>130</v>
      </c>
      <c r="E5" s="23"/>
      <c r="F5" s="23">
        <v>6.8556530000000002</v>
      </c>
      <c r="G5" s="23">
        <v>6.8556530000000002</v>
      </c>
      <c r="H5" s="23">
        <v>9.5979139999999994</v>
      </c>
      <c r="I5" s="23">
        <v>0</v>
      </c>
      <c r="J5" s="23">
        <v>9.5979139999999994</v>
      </c>
      <c r="K5" s="23">
        <v>0</v>
      </c>
      <c r="L5" s="23"/>
      <c r="M5" s="23"/>
      <c r="N5" s="23">
        <v>2.3326899999999999</v>
      </c>
      <c r="O5" s="23">
        <v>3.5527419999999998</v>
      </c>
      <c r="P5" s="23"/>
      <c r="Q5" s="23">
        <v>2.3326899999999999</v>
      </c>
      <c r="R5" s="23">
        <v>3.5527419999999998</v>
      </c>
      <c r="S5" s="23">
        <v>0</v>
      </c>
      <c r="T5" s="23">
        <v>4.5652999999999999E-2</v>
      </c>
      <c r="U5" s="23">
        <v>0</v>
      </c>
      <c r="V5" s="23">
        <v>7.6499999999999999E-2</v>
      </c>
      <c r="W5" s="23">
        <v>0</v>
      </c>
      <c r="X5" s="23">
        <v>0</v>
      </c>
      <c r="Y5" s="23">
        <v>0</v>
      </c>
    </row>
    <row r="6" spans="1:25" x14ac:dyDescent="0.25">
      <c r="A6" s="23" t="s">
        <v>125</v>
      </c>
      <c r="B6" s="23" t="s">
        <v>126</v>
      </c>
      <c r="C6" s="23" t="s">
        <v>131</v>
      </c>
      <c r="D6" s="23" t="s">
        <v>132</v>
      </c>
      <c r="E6" s="23"/>
      <c r="F6" s="23">
        <v>8.4721869999999999</v>
      </c>
      <c r="G6" s="23">
        <v>8.4721869999999999</v>
      </c>
      <c r="H6" s="23">
        <v>12.877312999999999</v>
      </c>
      <c r="I6" s="23">
        <v>0</v>
      </c>
      <c r="J6" s="23">
        <v>0</v>
      </c>
      <c r="K6" s="23">
        <v>0</v>
      </c>
      <c r="L6" s="23"/>
      <c r="M6" s="23"/>
      <c r="N6" s="23">
        <v>2.5075020000000001</v>
      </c>
      <c r="O6" s="23">
        <v>3.760815</v>
      </c>
      <c r="P6" s="23"/>
      <c r="Q6" s="23">
        <v>0</v>
      </c>
      <c r="R6" s="23">
        <v>0</v>
      </c>
      <c r="S6" s="23">
        <v>0</v>
      </c>
      <c r="T6" s="23">
        <v>0.101114</v>
      </c>
      <c r="U6" s="23">
        <v>0</v>
      </c>
      <c r="V6" s="23">
        <v>7.6499999999999999E-2</v>
      </c>
      <c r="W6" s="23">
        <v>0</v>
      </c>
      <c r="X6" s="23">
        <v>0</v>
      </c>
      <c r="Y6" s="23">
        <v>0</v>
      </c>
    </row>
    <row r="7" spans="1:25" x14ac:dyDescent="0.25">
      <c r="A7" s="23" t="s">
        <v>125</v>
      </c>
      <c r="B7" s="23" t="s">
        <v>126</v>
      </c>
      <c r="C7" s="23" t="s">
        <v>133</v>
      </c>
      <c r="D7" s="23" t="s">
        <v>134</v>
      </c>
      <c r="E7" s="23"/>
      <c r="F7" s="23">
        <v>4.2035999999999998</v>
      </c>
      <c r="G7" s="23">
        <v>34.110199999999999</v>
      </c>
      <c r="H7" s="23">
        <v>18.3629</v>
      </c>
      <c r="I7" s="23">
        <v>0</v>
      </c>
      <c r="J7" s="23">
        <v>18.3629</v>
      </c>
      <c r="K7" s="23">
        <v>0</v>
      </c>
      <c r="L7" s="23"/>
      <c r="M7" s="23"/>
      <c r="N7" s="23">
        <v>2.2825000000000002</v>
      </c>
      <c r="O7" s="23">
        <v>3.6293000000000002</v>
      </c>
      <c r="P7" s="23"/>
      <c r="Q7" s="23">
        <v>2.2825000000000002</v>
      </c>
      <c r="R7" s="23">
        <v>3.6293000000000002</v>
      </c>
      <c r="S7" s="23">
        <v>0</v>
      </c>
      <c r="T7" s="23">
        <v>0</v>
      </c>
      <c r="U7" s="23">
        <v>0</v>
      </c>
      <c r="V7" s="23">
        <v>7.6499999999999999E-2</v>
      </c>
      <c r="W7" s="23">
        <v>0</v>
      </c>
      <c r="X7" s="23">
        <v>0</v>
      </c>
      <c r="Y7" s="23">
        <v>0</v>
      </c>
    </row>
    <row r="8" spans="1:25" x14ac:dyDescent="0.25">
      <c r="A8" s="23" t="s">
        <v>125</v>
      </c>
      <c r="B8" s="23" t="s">
        <v>126</v>
      </c>
      <c r="C8" s="23" t="s">
        <v>135</v>
      </c>
      <c r="D8" s="23" t="s">
        <v>136</v>
      </c>
      <c r="E8" s="23"/>
      <c r="F8" s="23">
        <v>8.6968999999999994</v>
      </c>
      <c r="G8" s="23">
        <v>8.6968999999999994</v>
      </c>
      <c r="H8" s="23">
        <v>14.0223</v>
      </c>
      <c r="I8" s="23">
        <v>0</v>
      </c>
      <c r="J8" s="23">
        <v>0</v>
      </c>
      <c r="K8" s="23">
        <v>0</v>
      </c>
      <c r="L8" s="23"/>
      <c r="M8" s="23"/>
      <c r="N8" s="23">
        <v>2.4521000000000002</v>
      </c>
      <c r="O8" s="23">
        <v>3.6457000000000002</v>
      </c>
      <c r="P8" s="23"/>
      <c r="Q8" s="23">
        <v>2.4521000000000002</v>
      </c>
      <c r="R8" s="23">
        <v>3.6457000000000002</v>
      </c>
      <c r="S8" s="23">
        <v>0</v>
      </c>
      <c r="T8" s="23">
        <v>0</v>
      </c>
      <c r="U8" s="23">
        <v>3.2800000000000003E-2</v>
      </c>
      <c r="V8" s="23">
        <v>7.6499999999999999E-2</v>
      </c>
      <c r="W8" s="23">
        <v>0</v>
      </c>
      <c r="X8" s="23">
        <v>0</v>
      </c>
      <c r="Y8" s="23">
        <v>0</v>
      </c>
    </row>
    <row r="9" spans="1:25" x14ac:dyDescent="0.25">
      <c r="A9" s="23" t="s">
        <v>125</v>
      </c>
      <c r="B9" s="23" t="s">
        <v>126</v>
      </c>
      <c r="C9" s="23" t="s">
        <v>137</v>
      </c>
      <c r="D9" s="23" t="s">
        <v>138</v>
      </c>
      <c r="E9" s="23"/>
      <c r="F9" s="23">
        <v>3.2482440000000001</v>
      </c>
      <c r="G9" s="23">
        <v>3.2482440000000001</v>
      </c>
      <c r="H9" s="23">
        <v>7.2388019999999997</v>
      </c>
      <c r="I9" s="23">
        <v>0</v>
      </c>
      <c r="J9" s="23">
        <v>7.2388019999999997</v>
      </c>
      <c r="K9" s="23">
        <v>0</v>
      </c>
      <c r="L9" s="23"/>
      <c r="M9" s="23"/>
      <c r="N9" s="23">
        <v>2.56</v>
      </c>
      <c r="O9" s="23">
        <v>3.76</v>
      </c>
      <c r="P9" s="23"/>
      <c r="Q9" s="23">
        <v>2.56</v>
      </c>
      <c r="R9" s="23">
        <v>3.76</v>
      </c>
      <c r="S9" s="23">
        <v>0</v>
      </c>
      <c r="T9" s="23">
        <v>0</v>
      </c>
      <c r="U9" s="23">
        <v>0</v>
      </c>
      <c r="V9" s="23">
        <v>7.6499999999999999E-2</v>
      </c>
      <c r="W9" s="23">
        <v>0</v>
      </c>
      <c r="X9" s="23">
        <v>0</v>
      </c>
      <c r="Y9" s="23">
        <v>0</v>
      </c>
    </row>
    <row r="10" spans="1:25" x14ac:dyDescent="0.25">
      <c r="A10" s="23" t="s">
        <v>125</v>
      </c>
      <c r="B10" s="23" t="s">
        <v>126</v>
      </c>
      <c r="C10" s="23" t="s">
        <v>139</v>
      </c>
      <c r="D10" s="23" t="s">
        <v>140</v>
      </c>
      <c r="E10" s="23"/>
      <c r="F10" s="23">
        <v>8.3635000000000002</v>
      </c>
      <c r="G10" s="23">
        <v>8.3635000000000002</v>
      </c>
      <c r="H10" s="23">
        <v>13.507899999999999</v>
      </c>
      <c r="I10" s="23">
        <v>0</v>
      </c>
      <c r="J10" s="23">
        <v>13.507899999999999</v>
      </c>
      <c r="K10" s="23">
        <v>0</v>
      </c>
      <c r="L10" s="23"/>
      <c r="M10" s="23"/>
      <c r="N10" s="23">
        <v>2.4028999999999998</v>
      </c>
      <c r="O10" s="23">
        <v>3.6480000000000001</v>
      </c>
      <c r="P10" s="23"/>
      <c r="Q10" s="23">
        <v>2.4028999999999998</v>
      </c>
      <c r="R10" s="23">
        <v>3.6480000000000001</v>
      </c>
      <c r="S10" s="23">
        <v>0</v>
      </c>
      <c r="T10" s="23">
        <v>9.2200000000000004E-2</v>
      </c>
      <c r="U10" s="23">
        <v>0</v>
      </c>
      <c r="V10" s="23">
        <v>7.6499999999999999E-2</v>
      </c>
      <c r="W10" s="23">
        <v>0</v>
      </c>
      <c r="X10" s="23">
        <v>0</v>
      </c>
      <c r="Y10" s="23">
        <v>0</v>
      </c>
    </row>
    <row r="11" spans="1:25" x14ac:dyDescent="0.25">
      <c r="A11" s="23" t="s">
        <v>125</v>
      </c>
      <c r="B11" s="23" t="s">
        <v>126</v>
      </c>
      <c r="C11" s="23" t="s">
        <v>141</v>
      </c>
      <c r="D11" s="23" t="s">
        <v>142</v>
      </c>
      <c r="E11" s="23"/>
      <c r="F11" s="23">
        <v>7.6647999999999996</v>
      </c>
      <c r="G11" s="23">
        <v>7.6647999999999996</v>
      </c>
      <c r="H11" s="23">
        <v>22.662700000000001</v>
      </c>
      <c r="I11" s="23">
        <v>0</v>
      </c>
      <c r="J11" s="23">
        <v>0</v>
      </c>
      <c r="K11" s="23">
        <v>0</v>
      </c>
      <c r="L11" s="23"/>
      <c r="M11" s="23"/>
      <c r="N11" s="23">
        <v>2.4359000000000002</v>
      </c>
      <c r="O11" s="23">
        <v>3.7321</v>
      </c>
      <c r="P11" s="23"/>
      <c r="Q11" s="23">
        <v>2.4359000000000002</v>
      </c>
      <c r="R11" s="23">
        <v>3.7321</v>
      </c>
      <c r="S11" s="23">
        <v>0</v>
      </c>
      <c r="T11" s="23">
        <v>0</v>
      </c>
      <c r="U11" s="23">
        <v>0</v>
      </c>
      <c r="V11" s="23">
        <v>7.6499999999999999E-2</v>
      </c>
      <c r="W11" s="23">
        <v>7.2077000000000002E-2</v>
      </c>
      <c r="X11" s="23">
        <v>0</v>
      </c>
      <c r="Y11" s="23">
        <v>0</v>
      </c>
    </row>
    <row r="12" spans="1:25" x14ac:dyDescent="0.25">
      <c r="A12" s="23" t="s">
        <v>125</v>
      </c>
      <c r="B12" s="23" t="s">
        <v>126</v>
      </c>
      <c r="C12" s="23" t="s">
        <v>143</v>
      </c>
      <c r="D12" s="23" t="s">
        <v>144</v>
      </c>
      <c r="E12" s="23"/>
      <c r="F12" s="23">
        <v>5.4121540000000001</v>
      </c>
      <c r="G12" s="23">
        <v>0</v>
      </c>
      <c r="H12" s="23">
        <v>9.8525690000000008</v>
      </c>
      <c r="I12" s="23">
        <v>0</v>
      </c>
      <c r="J12" s="23">
        <v>9.8525690000000008</v>
      </c>
      <c r="K12" s="23">
        <v>0</v>
      </c>
      <c r="L12" s="23"/>
      <c r="M12" s="23"/>
      <c r="N12" s="23">
        <v>2.4737650000000002</v>
      </c>
      <c r="O12" s="23">
        <v>3.6685110000000001</v>
      </c>
      <c r="P12" s="23"/>
      <c r="Q12" s="23">
        <v>2.4737650000000002</v>
      </c>
      <c r="R12" s="23">
        <v>3.6685110000000001</v>
      </c>
      <c r="S12" s="23">
        <v>0</v>
      </c>
      <c r="T12" s="23">
        <v>9.2172000000000004E-2</v>
      </c>
      <c r="U12" s="23">
        <v>0</v>
      </c>
      <c r="V12" s="23">
        <v>7.6499999999999999E-2</v>
      </c>
      <c r="W12" s="23">
        <v>0</v>
      </c>
      <c r="X12" s="23">
        <v>0</v>
      </c>
      <c r="Y12" s="23">
        <v>0</v>
      </c>
    </row>
    <row r="13" spans="1:25" x14ac:dyDescent="0.25">
      <c r="A13" s="23" t="s">
        <v>125</v>
      </c>
      <c r="B13" s="23" t="s">
        <v>126</v>
      </c>
      <c r="C13" s="23" t="s">
        <v>145</v>
      </c>
      <c r="D13" s="23" t="s">
        <v>146</v>
      </c>
      <c r="E13" s="23"/>
      <c r="F13" s="23">
        <v>10.065300000000001</v>
      </c>
      <c r="G13" s="23">
        <v>10.065300000000001</v>
      </c>
      <c r="H13" s="23">
        <v>18.700399999999998</v>
      </c>
      <c r="I13" s="23">
        <v>0</v>
      </c>
      <c r="J13" s="23">
        <v>18.700399999999998</v>
      </c>
      <c r="K13" s="23">
        <v>0</v>
      </c>
      <c r="L13" s="23"/>
      <c r="M13" s="23"/>
      <c r="N13" s="23">
        <v>2.5204</v>
      </c>
      <c r="O13" s="23">
        <v>3.8647</v>
      </c>
      <c r="P13" s="23"/>
      <c r="Q13" s="23">
        <v>2.5204</v>
      </c>
      <c r="R13" s="23">
        <v>3.8647</v>
      </c>
      <c r="S13" s="23">
        <v>0</v>
      </c>
      <c r="T13" s="23">
        <v>9.5000000000000001E-2</v>
      </c>
      <c r="U13" s="23">
        <v>0</v>
      </c>
      <c r="V13" s="23">
        <v>7.6499999999999999E-2</v>
      </c>
      <c r="W13" s="23">
        <v>0</v>
      </c>
      <c r="X13" s="23">
        <v>0</v>
      </c>
      <c r="Y13" s="23">
        <v>0</v>
      </c>
    </row>
    <row r="14" spans="1:25" x14ac:dyDescent="0.25">
      <c r="A14" s="23" t="s">
        <v>125</v>
      </c>
      <c r="B14" s="23" t="s">
        <v>126</v>
      </c>
      <c r="C14" s="23" t="s">
        <v>147</v>
      </c>
      <c r="D14" s="23" t="s">
        <v>148</v>
      </c>
      <c r="E14" s="23"/>
      <c r="F14" s="23">
        <v>8.5572879999999998</v>
      </c>
      <c r="G14" s="23">
        <v>0</v>
      </c>
      <c r="H14" s="23">
        <v>9.8896630000000005</v>
      </c>
      <c r="I14" s="23">
        <v>0</v>
      </c>
      <c r="J14" s="23">
        <v>9.8896630000000005</v>
      </c>
      <c r="K14" s="23">
        <v>0</v>
      </c>
      <c r="L14" s="23"/>
      <c r="M14" s="23"/>
      <c r="N14" s="23">
        <v>2.4441999999999999</v>
      </c>
      <c r="O14" s="23">
        <v>3.5929739999999999</v>
      </c>
      <c r="P14" s="23"/>
      <c r="Q14" s="23">
        <v>2.4441999999999999</v>
      </c>
      <c r="R14" s="23">
        <v>3.5929739999999999</v>
      </c>
      <c r="S14" s="23">
        <v>0</v>
      </c>
      <c r="T14" s="23">
        <v>6.8205000000000002E-2</v>
      </c>
      <c r="U14" s="23">
        <v>0</v>
      </c>
      <c r="V14" s="23">
        <v>7.6499999999999999E-2</v>
      </c>
      <c r="W14" s="23">
        <v>0</v>
      </c>
      <c r="X14" s="23">
        <v>0</v>
      </c>
      <c r="Y14" s="23">
        <v>0</v>
      </c>
    </row>
    <row r="15" spans="1:25" x14ac:dyDescent="0.25">
      <c r="A15" s="23" t="s">
        <v>125</v>
      </c>
      <c r="B15" s="23" t="s">
        <v>126</v>
      </c>
      <c r="C15" s="23" t="s">
        <v>149</v>
      </c>
      <c r="D15" s="23" t="s">
        <v>150</v>
      </c>
      <c r="E15" s="23"/>
      <c r="F15" s="23">
        <v>7.5303000000000004</v>
      </c>
      <c r="G15" s="23">
        <v>0</v>
      </c>
      <c r="H15" s="23">
        <v>9.4818999999999996</v>
      </c>
      <c r="I15" s="23">
        <v>0</v>
      </c>
      <c r="J15" s="23">
        <v>0</v>
      </c>
      <c r="K15" s="23">
        <v>0</v>
      </c>
      <c r="L15" s="23"/>
      <c r="M15" s="23"/>
      <c r="N15" s="23">
        <v>2.3868999999999998</v>
      </c>
      <c r="O15" s="23">
        <v>3.4647000000000001</v>
      </c>
      <c r="P15" s="23"/>
      <c r="Q15" s="23">
        <v>2.3868999999999998</v>
      </c>
      <c r="R15" s="23">
        <v>3.4647000000000001</v>
      </c>
      <c r="S15" s="23">
        <v>0</v>
      </c>
      <c r="T15" s="23">
        <v>2.5600000000000001E-2</v>
      </c>
      <c r="U15" s="23">
        <v>0</v>
      </c>
      <c r="V15" s="23">
        <v>7.6499999999999999E-2</v>
      </c>
      <c r="W15" s="23">
        <v>0</v>
      </c>
      <c r="X15" s="23">
        <v>0</v>
      </c>
      <c r="Y15" s="23">
        <v>0</v>
      </c>
    </row>
    <row r="16" spans="1:25" x14ac:dyDescent="0.25">
      <c r="A16" s="23" t="s">
        <v>125</v>
      </c>
      <c r="B16" s="23" t="s">
        <v>126</v>
      </c>
      <c r="C16" s="23" t="s">
        <v>151</v>
      </c>
      <c r="D16" s="23" t="s">
        <v>152</v>
      </c>
      <c r="E16" s="23"/>
      <c r="F16" s="23">
        <v>8.1762999999999995</v>
      </c>
      <c r="G16" s="23">
        <v>8.5176300000000005</v>
      </c>
      <c r="H16" s="23">
        <v>20.900099999999998</v>
      </c>
      <c r="I16" s="23">
        <v>0</v>
      </c>
      <c r="J16" s="23">
        <v>0</v>
      </c>
      <c r="K16" s="23">
        <v>0</v>
      </c>
      <c r="L16" s="23"/>
      <c r="M16" s="23"/>
      <c r="N16" s="23">
        <v>2.4072</v>
      </c>
      <c r="O16" s="23">
        <v>3.5413999999999999</v>
      </c>
      <c r="P16" s="23"/>
      <c r="Q16" s="23">
        <v>0</v>
      </c>
      <c r="R16" s="23">
        <v>0</v>
      </c>
      <c r="S16" s="23">
        <v>0</v>
      </c>
      <c r="T16" s="23">
        <v>0.14380000000000001</v>
      </c>
      <c r="U16" s="23">
        <v>0</v>
      </c>
      <c r="V16" s="23">
        <v>7.6499999999999999E-2</v>
      </c>
      <c r="W16" s="23">
        <v>0</v>
      </c>
      <c r="X16" s="23">
        <v>0</v>
      </c>
      <c r="Y16" s="23">
        <v>0</v>
      </c>
    </row>
    <row r="17" spans="1:25" x14ac:dyDescent="0.25">
      <c r="A17" s="23" t="s">
        <v>125</v>
      </c>
      <c r="B17" s="23" t="s">
        <v>126</v>
      </c>
      <c r="C17" s="23" t="s">
        <v>153</v>
      </c>
      <c r="D17" s="23" t="s">
        <v>154</v>
      </c>
      <c r="E17" s="23"/>
      <c r="F17" s="23">
        <v>7.5614999999999997</v>
      </c>
      <c r="G17" s="23">
        <v>0</v>
      </c>
      <c r="H17" s="23">
        <v>13.6107</v>
      </c>
      <c r="I17" s="23">
        <v>0</v>
      </c>
      <c r="J17" s="23">
        <v>13.6107</v>
      </c>
      <c r="K17" s="23">
        <v>0</v>
      </c>
      <c r="L17" s="23"/>
      <c r="M17" s="23"/>
      <c r="N17" s="23">
        <v>2.4784999999999999</v>
      </c>
      <c r="O17" s="23">
        <v>3.7071999999999998</v>
      </c>
      <c r="P17" s="23"/>
      <c r="Q17" s="23">
        <v>2.4784999999999999</v>
      </c>
      <c r="R17" s="23">
        <v>3.7071999999999998</v>
      </c>
      <c r="S17" s="23">
        <v>0</v>
      </c>
      <c r="T17" s="23">
        <v>0</v>
      </c>
      <c r="U17" s="23">
        <v>0</v>
      </c>
      <c r="V17" s="23">
        <v>7.6499999999999999E-2</v>
      </c>
      <c r="W17" s="23">
        <v>0</v>
      </c>
      <c r="X17" s="23">
        <v>0</v>
      </c>
      <c r="Y17" s="23">
        <v>0</v>
      </c>
    </row>
    <row r="18" spans="1:25" x14ac:dyDescent="0.25">
      <c r="A18" s="23" t="s">
        <v>125</v>
      </c>
      <c r="B18" s="23" t="s">
        <v>126</v>
      </c>
      <c r="C18" s="23" t="s">
        <v>155</v>
      </c>
      <c r="D18" s="23" t="s">
        <v>156</v>
      </c>
      <c r="E18" s="23"/>
      <c r="F18" s="23">
        <v>6.7838000000000003</v>
      </c>
      <c r="G18" s="23">
        <v>17.288900000000002</v>
      </c>
      <c r="H18" s="23">
        <v>16.1707</v>
      </c>
      <c r="I18" s="23">
        <v>0</v>
      </c>
      <c r="J18" s="23">
        <v>0</v>
      </c>
      <c r="K18" s="23">
        <v>0</v>
      </c>
      <c r="L18" s="23"/>
      <c r="M18" s="23"/>
      <c r="N18" s="23">
        <v>2.4940000000000002</v>
      </c>
      <c r="O18" s="23">
        <v>3.6122000000000001</v>
      </c>
      <c r="P18" s="23"/>
      <c r="Q18" s="23">
        <v>2.4940000000000002</v>
      </c>
      <c r="R18" s="23">
        <v>3.6122000000000001</v>
      </c>
      <c r="S18" s="23">
        <v>0</v>
      </c>
      <c r="T18" s="23">
        <v>0.12559999999999999</v>
      </c>
      <c r="U18" s="23">
        <v>0</v>
      </c>
      <c r="V18" s="23">
        <v>7.46E-2</v>
      </c>
      <c r="W18" s="23">
        <v>0</v>
      </c>
      <c r="X18" s="23">
        <v>0</v>
      </c>
      <c r="Y18" s="23">
        <v>0</v>
      </c>
    </row>
    <row r="19" spans="1:25" x14ac:dyDescent="0.25">
      <c r="A19" s="23" t="s">
        <v>125</v>
      </c>
      <c r="B19" s="23" t="s">
        <v>126</v>
      </c>
      <c r="C19" s="23" t="s">
        <v>157</v>
      </c>
      <c r="D19" s="23" t="s">
        <v>158</v>
      </c>
      <c r="E19" s="23"/>
      <c r="F19" s="23">
        <v>7.3449999999999998</v>
      </c>
      <c r="G19" s="23">
        <v>10.1256</v>
      </c>
      <c r="H19" s="23">
        <v>16.398800000000001</v>
      </c>
      <c r="I19" s="23">
        <v>0</v>
      </c>
      <c r="J19" s="23">
        <v>0</v>
      </c>
      <c r="K19" s="23">
        <v>0</v>
      </c>
      <c r="L19" s="23"/>
      <c r="M19" s="23"/>
      <c r="N19" s="23">
        <v>2.4754999999999998</v>
      </c>
      <c r="O19" s="23">
        <v>3.7162000000000002</v>
      </c>
      <c r="P19" s="23"/>
      <c r="Q19" s="23">
        <v>2.4754999999999998</v>
      </c>
      <c r="R19" s="23">
        <v>3.7162000000000002</v>
      </c>
      <c r="S19" s="23">
        <v>0</v>
      </c>
      <c r="T19" s="23">
        <v>4.0800000000000003E-2</v>
      </c>
      <c r="U19" s="23">
        <v>0</v>
      </c>
      <c r="V19" s="23">
        <v>7.6499999999999999E-2</v>
      </c>
      <c r="W19" s="23">
        <v>0</v>
      </c>
      <c r="X19" s="23">
        <v>0</v>
      </c>
      <c r="Y19" s="23">
        <v>0</v>
      </c>
    </row>
    <row r="20" spans="1:25" x14ac:dyDescent="0.25">
      <c r="A20" s="23" t="s">
        <v>125</v>
      </c>
      <c r="B20" s="23" t="s">
        <v>126</v>
      </c>
      <c r="C20" s="23" t="s">
        <v>159</v>
      </c>
      <c r="D20" s="23" t="s">
        <v>160</v>
      </c>
      <c r="E20" s="23"/>
      <c r="F20" s="23">
        <v>6.7636000000000003</v>
      </c>
      <c r="G20" s="23">
        <v>0</v>
      </c>
      <c r="H20" s="23">
        <v>10.4643</v>
      </c>
      <c r="I20" s="23">
        <v>0</v>
      </c>
      <c r="J20" s="23">
        <v>0</v>
      </c>
      <c r="K20" s="23">
        <v>0</v>
      </c>
      <c r="L20" s="23"/>
      <c r="M20" s="23"/>
      <c r="N20" s="23">
        <v>2.4165000000000001</v>
      </c>
      <c r="O20" s="23">
        <v>3.5448</v>
      </c>
      <c r="P20" s="23"/>
      <c r="Q20" s="23">
        <v>2.4165000000000001</v>
      </c>
      <c r="R20" s="23">
        <v>3.5448</v>
      </c>
      <c r="S20" s="23">
        <v>0</v>
      </c>
      <c r="T20" s="23">
        <v>0.1057</v>
      </c>
      <c r="U20" s="23">
        <v>0</v>
      </c>
      <c r="V20" s="23">
        <v>7.6499999999999999E-2</v>
      </c>
      <c r="W20" s="23">
        <v>0</v>
      </c>
      <c r="X20" s="23">
        <v>0</v>
      </c>
      <c r="Y20" s="23">
        <v>0</v>
      </c>
    </row>
    <row r="21" spans="1:25" x14ac:dyDescent="0.25">
      <c r="A21" s="23" t="s">
        <v>125</v>
      </c>
      <c r="B21" s="23" t="s">
        <v>126</v>
      </c>
      <c r="C21" s="23" t="s">
        <v>161</v>
      </c>
      <c r="D21" s="23" t="s">
        <v>162</v>
      </c>
      <c r="E21" s="23"/>
      <c r="F21" s="23">
        <v>8.5450400000000002</v>
      </c>
      <c r="G21" s="23">
        <v>8.5450400000000002</v>
      </c>
      <c r="H21" s="23">
        <v>12.987399999999999</v>
      </c>
      <c r="I21" s="23">
        <v>0</v>
      </c>
      <c r="J21" s="23">
        <v>0</v>
      </c>
      <c r="K21" s="23">
        <v>0</v>
      </c>
      <c r="L21" s="23"/>
      <c r="M21" s="23"/>
      <c r="N21" s="23">
        <v>2.4874800000000001</v>
      </c>
      <c r="O21" s="23">
        <v>3.6559699999999999</v>
      </c>
      <c r="P21" s="23"/>
      <c r="Q21" s="23">
        <v>2.4874800000000001</v>
      </c>
      <c r="R21" s="23">
        <v>3.6559699999999999</v>
      </c>
      <c r="S21" s="23">
        <v>0</v>
      </c>
      <c r="T21" s="23">
        <v>7.9909999999999995E-2</v>
      </c>
      <c r="U21" s="23">
        <v>0.12239999999999999</v>
      </c>
      <c r="V21" s="23">
        <v>7.6499999999999999E-2</v>
      </c>
      <c r="W21" s="23">
        <v>0</v>
      </c>
      <c r="X21" s="23">
        <v>0</v>
      </c>
      <c r="Y21" s="23">
        <v>0</v>
      </c>
    </row>
    <row r="22" spans="1:25" x14ac:dyDescent="0.25">
      <c r="A22" s="23" t="s">
        <v>125</v>
      </c>
      <c r="B22" s="23" t="s">
        <v>126</v>
      </c>
      <c r="C22" s="23" t="s">
        <v>163</v>
      </c>
      <c r="D22" s="23" t="s">
        <v>164</v>
      </c>
      <c r="E22" s="23"/>
      <c r="F22" s="23">
        <v>10.702</v>
      </c>
      <c r="G22" s="23">
        <v>0</v>
      </c>
      <c r="H22" s="23">
        <v>21.404</v>
      </c>
      <c r="I22" s="23">
        <v>0</v>
      </c>
      <c r="J22" s="23">
        <v>0</v>
      </c>
      <c r="K22" s="23">
        <v>0</v>
      </c>
      <c r="L22" s="23"/>
      <c r="M22" s="23"/>
      <c r="N22" s="23">
        <v>2.4291999999999998</v>
      </c>
      <c r="O22" s="23">
        <v>3.7706</v>
      </c>
      <c r="P22" s="23"/>
      <c r="Q22" s="23">
        <v>2.4291999999999998</v>
      </c>
      <c r="R22" s="23">
        <v>3.7706</v>
      </c>
      <c r="S22" s="23">
        <v>0</v>
      </c>
      <c r="T22" s="23">
        <v>0.21049999999999999</v>
      </c>
      <c r="U22" s="23">
        <v>0</v>
      </c>
      <c r="V22" s="23">
        <v>7.6499999999999999E-2</v>
      </c>
      <c r="W22" s="23">
        <v>0</v>
      </c>
      <c r="X22" s="23">
        <v>0</v>
      </c>
      <c r="Y22" s="23">
        <v>0</v>
      </c>
    </row>
    <row r="23" spans="1:25" x14ac:dyDescent="0.25">
      <c r="A23" s="23" t="s">
        <v>125</v>
      </c>
      <c r="B23" s="23" t="s">
        <v>165</v>
      </c>
      <c r="C23" s="23" t="s">
        <v>166</v>
      </c>
      <c r="D23" s="23" t="s">
        <v>167</v>
      </c>
      <c r="E23" s="23"/>
      <c r="F23" s="23">
        <v>7.1466000000000003</v>
      </c>
      <c r="G23" s="23">
        <v>7.1466000000000003</v>
      </c>
      <c r="H23" s="23">
        <v>18.141999999999999</v>
      </c>
      <c r="I23" s="23">
        <v>13.6065</v>
      </c>
      <c r="J23" s="23">
        <v>18.141999999999999</v>
      </c>
      <c r="K23" s="23">
        <v>0</v>
      </c>
      <c r="L23" s="23"/>
      <c r="M23" s="23"/>
      <c r="N23" s="23">
        <v>2.3115000000000001</v>
      </c>
      <c r="O23" s="23">
        <v>3.6541000000000001</v>
      </c>
      <c r="P23" s="23"/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7.6499999999999999E-2</v>
      </c>
      <c r="W23" s="23">
        <v>0</v>
      </c>
      <c r="X23" s="23">
        <v>0</v>
      </c>
      <c r="Y23" s="23">
        <v>0</v>
      </c>
    </row>
    <row r="24" spans="1:25" x14ac:dyDescent="0.25">
      <c r="A24" s="23" t="s">
        <v>125</v>
      </c>
      <c r="B24" s="23" t="s">
        <v>165</v>
      </c>
      <c r="C24" s="23" t="s">
        <v>168</v>
      </c>
      <c r="D24" s="23" t="s">
        <v>169</v>
      </c>
      <c r="E24" s="23"/>
      <c r="F24" s="23">
        <v>2.548</v>
      </c>
      <c r="G24" s="23">
        <v>0.70750000000000002</v>
      </c>
      <c r="H24" s="23">
        <v>12.741</v>
      </c>
      <c r="I24" s="23">
        <v>0</v>
      </c>
      <c r="J24" s="23">
        <v>12.741</v>
      </c>
      <c r="K24" s="23">
        <v>0</v>
      </c>
      <c r="L24" s="23"/>
      <c r="M24" s="23"/>
      <c r="N24" s="23">
        <v>2.4279999999999999</v>
      </c>
      <c r="O24" s="23">
        <v>3.4220000000000002</v>
      </c>
      <c r="P24" s="23"/>
      <c r="Q24" s="23">
        <v>0</v>
      </c>
      <c r="R24" s="23">
        <v>0</v>
      </c>
      <c r="S24" s="23">
        <v>0</v>
      </c>
      <c r="T24" s="23">
        <v>0.496</v>
      </c>
      <c r="U24" s="23">
        <v>0</v>
      </c>
      <c r="V24" s="23">
        <v>7.0999999999999994E-2</v>
      </c>
      <c r="W24" s="23">
        <v>0</v>
      </c>
      <c r="X24" s="23">
        <v>0</v>
      </c>
      <c r="Y24" s="23">
        <v>0</v>
      </c>
    </row>
    <row r="25" spans="1:25" x14ac:dyDescent="0.25">
      <c r="A25" s="23" t="s">
        <v>125</v>
      </c>
      <c r="B25" s="23" t="s">
        <v>165</v>
      </c>
      <c r="C25" s="23" t="s">
        <v>170</v>
      </c>
      <c r="D25" s="23" t="s">
        <v>171</v>
      </c>
      <c r="E25" s="23"/>
      <c r="F25" s="23">
        <v>3.3746</v>
      </c>
      <c r="G25" s="23">
        <v>3.3746</v>
      </c>
      <c r="H25" s="23">
        <v>17.899000000000001</v>
      </c>
      <c r="I25" s="23">
        <v>0</v>
      </c>
      <c r="J25" s="23">
        <v>19.006</v>
      </c>
      <c r="K25" s="23">
        <v>0</v>
      </c>
      <c r="L25" s="23"/>
      <c r="M25" s="23"/>
      <c r="N25" s="23">
        <v>2.56</v>
      </c>
      <c r="O25" s="23">
        <v>3.76</v>
      </c>
      <c r="P25" s="23"/>
      <c r="Q25" s="23">
        <v>2.56</v>
      </c>
      <c r="R25" s="23">
        <v>3.76</v>
      </c>
      <c r="S25" s="23">
        <v>0</v>
      </c>
      <c r="T25" s="23">
        <v>0</v>
      </c>
      <c r="U25" s="23">
        <v>0.1313</v>
      </c>
      <c r="V25" s="23">
        <v>7.6499999999999999E-2</v>
      </c>
      <c r="W25" s="23">
        <v>0</v>
      </c>
      <c r="X25" s="23">
        <v>0</v>
      </c>
      <c r="Y25" s="23">
        <v>0</v>
      </c>
    </row>
    <row r="26" spans="1:25" x14ac:dyDescent="0.25">
      <c r="A26" s="23" t="s">
        <v>125</v>
      </c>
      <c r="B26" s="23" t="s">
        <v>165</v>
      </c>
      <c r="C26" s="23" t="s">
        <v>172</v>
      </c>
      <c r="D26" s="23" t="s">
        <v>173</v>
      </c>
      <c r="E26" s="23"/>
      <c r="F26" s="23">
        <v>7.1420000000000003</v>
      </c>
      <c r="G26" s="23">
        <v>35.71</v>
      </c>
      <c r="H26" s="23">
        <v>13.064</v>
      </c>
      <c r="I26" s="23">
        <v>0</v>
      </c>
      <c r="J26" s="23">
        <v>13.064</v>
      </c>
      <c r="K26" s="23">
        <v>0</v>
      </c>
      <c r="L26" s="23"/>
      <c r="M26" s="23"/>
      <c r="N26" s="23">
        <v>2.4319999999999999</v>
      </c>
      <c r="O26" s="23">
        <v>3.694</v>
      </c>
      <c r="P26" s="23"/>
      <c r="Q26" s="23">
        <v>2.4319999999999999</v>
      </c>
      <c r="R26" s="23">
        <v>3.694</v>
      </c>
      <c r="S26" s="23">
        <v>0</v>
      </c>
      <c r="T26" s="23">
        <v>0</v>
      </c>
      <c r="U26" s="23">
        <v>0.186</v>
      </c>
      <c r="V26" s="23">
        <v>7.5999999999999998E-2</v>
      </c>
      <c r="W26" s="23">
        <v>0</v>
      </c>
      <c r="X26" s="23">
        <v>0</v>
      </c>
      <c r="Y26" s="23">
        <v>0</v>
      </c>
    </row>
    <row r="27" spans="1:25" x14ac:dyDescent="0.25">
      <c r="A27" s="23" t="s">
        <v>125</v>
      </c>
      <c r="B27" s="23" t="s">
        <v>165</v>
      </c>
      <c r="C27" s="23" t="s">
        <v>174</v>
      </c>
      <c r="D27" s="23" t="s">
        <v>175</v>
      </c>
      <c r="E27" s="23"/>
      <c r="F27" s="23">
        <v>4.6814999999999998</v>
      </c>
      <c r="G27" s="23">
        <v>4.6814999999999998</v>
      </c>
      <c r="H27" s="23">
        <v>10.52</v>
      </c>
      <c r="I27" s="23">
        <v>0</v>
      </c>
      <c r="J27" s="23">
        <v>10.52</v>
      </c>
      <c r="K27" s="23">
        <v>0</v>
      </c>
      <c r="L27" s="23"/>
      <c r="M27" s="23"/>
      <c r="N27" s="23">
        <v>2.4430000000000001</v>
      </c>
      <c r="O27" s="23">
        <v>3.6124999999999998</v>
      </c>
      <c r="P27" s="23"/>
      <c r="Q27" s="23">
        <v>2.4430000000000001</v>
      </c>
      <c r="R27" s="23">
        <v>3.6124999999999998</v>
      </c>
      <c r="S27" s="23">
        <v>0</v>
      </c>
      <c r="T27" s="23">
        <v>0.1081</v>
      </c>
      <c r="U27" s="23">
        <v>0</v>
      </c>
      <c r="V27" s="23">
        <v>7.6499999999999999E-2</v>
      </c>
      <c r="W27" s="23">
        <v>0</v>
      </c>
      <c r="X27" s="23">
        <v>0</v>
      </c>
      <c r="Y27" s="23">
        <v>0</v>
      </c>
    </row>
    <row r="28" spans="1:25" x14ac:dyDescent="0.25">
      <c r="A28" s="23" t="s">
        <v>125</v>
      </c>
      <c r="B28" s="23" t="s">
        <v>165</v>
      </c>
      <c r="C28" s="23" t="s">
        <v>176</v>
      </c>
      <c r="D28" s="23" t="s">
        <v>177</v>
      </c>
      <c r="E28" s="23"/>
      <c r="F28" s="23">
        <v>2.2715740000000002</v>
      </c>
      <c r="G28" s="23">
        <v>0</v>
      </c>
      <c r="H28" s="23">
        <v>8.6423520000000007</v>
      </c>
      <c r="I28" s="23">
        <v>0</v>
      </c>
      <c r="J28" s="23">
        <v>8.9169</v>
      </c>
      <c r="K28" s="23">
        <v>0</v>
      </c>
      <c r="L28" s="23"/>
      <c r="M28" s="23"/>
      <c r="N28" s="23">
        <v>2.4780000000000002</v>
      </c>
      <c r="O28" s="23">
        <v>3.4609000000000001</v>
      </c>
      <c r="P28" s="23"/>
      <c r="Q28" s="23">
        <v>2.4780000000000002</v>
      </c>
      <c r="R28" s="23">
        <v>3.4609000000000001</v>
      </c>
      <c r="S28" s="23">
        <v>0</v>
      </c>
      <c r="T28" s="23">
        <v>0</v>
      </c>
      <c r="U28" s="23">
        <v>3.3105999999999997E-2</v>
      </c>
      <c r="V28" s="23">
        <v>7.6499999999999999E-2</v>
      </c>
      <c r="W28" s="23">
        <v>0</v>
      </c>
      <c r="X28" s="23">
        <v>0</v>
      </c>
      <c r="Y28" s="23">
        <v>0</v>
      </c>
    </row>
    <row r="29" spans="1:25" x14ac:dyDescent="0.25">
      <c r="A29" s="23" t="s">
        <v>125</v>
      </c>
      <c r="B29" s="23" t="s">
        <v>178</v>
      </c>
      <c r="C29" s="23" t="s">
        <v>179</v>
      </c>
      <c r="D29" s="23" t="s">
        <v>180</v>
      </c>
      <c r="E29" s="23"/>
      <c r="F29" s="23">
        <v>4.7699999999999996</v>
      </c>
      <c r="G29" s="23">
        <v>14.3809</v>
      </c>
      <c r="H29" s="23">
        <v>23.743400000000001</v>
      </c>
      <c r="I29" s="23">
        <v>21.657399999999999</v>
      </c>
      <c r="J29" s="23">
        <v>23.743400000000001</v>
      </c>
      <c r="K29" s="23">
        <v>0</v>
      </c>
      <c r="L29" s="23"/>
      <c r="M29" s="23"/>
      <c r="N29" s="23">
        <v>2.5649000000000002</v>
      </c>
      <c r="O29" s="23">
        <v>3.1916000000000002</v>
      </c>
      <c r="P29" s="23"/>
      <c r="Q29" s="23">
        <v>0</v>
      </c>
      <c r="R29" s="23">
        <v>0</v>
      </c>
      <c r="S29" s="23">
        <v>0</v>
      </c>
      <c r="T29" s="23">
        <v>0.4718</v>
      </c>
      <c r="U29" s="23">
        <v>0</v>
      </c>
      <c r="V29" s="23">
        <v>7.6499999999999999E-2</v>
      </c>
      <c r="W29" s="23">
        <v>0</v>
      </c>
      <c r="X29" s="23">
        <v>0</v>
      </c>
      <c r="Y29" s="23">
        <v>0</v>
      </c>
    </row>
    <row r="30" spans="1:25" x14ac:dyDescent="0.25">
      <c r="A30" s="23" t="s">
        <v>125</v>
      </c>
      <c r="B30" s="23" t="s">
        <v>178</v>
      </c>
      <c r="C30" s="23" t="s">
        <v>181</v>
      </c>
      <c r="D30" s="23" t="s">
        <v>182</v>
      </c>
      <c r="E30" s="23"/>
      <c r="F30" s="23">
        <v>4.68</v>
      </c>
      <c r="G30" s="23">
        <v>14.037000000000001</v>
      </c>
      <c r="H30" s="23">
        <v>17.785</v>
      </c>
      <c r="I30" s="23">
        <v>13.339</v>
      </c>
      <c r="J30" s="23">
        <v>17.785</v>
      </c>
      <c r="K30" s="23">
        <v>0</v>
      </c>
      <c r="L30" s="23"/>
      <c r="M30" s="23"/>
      <c r="N30" s="23">
        <v>2.5099999999999998</v>
      </c>
      <c r="O30" s="23">
        <v>3.508</v>
      </c>
      <c r="P30" s="23"/>
      <c r="Q30" s="23">
        <v>0</v>
      </c>
      <c r="R30" s="23">
        <v>0</v>
      </c>
      <c r="S30" s="23">
        <v>0</v>
      </c>
      <c r="T30" s="23">
        <v>0.11899999999999999</v>
      </c>
      <c r="U30" s="23">
        <v>0</v>
      </c>
      <c r="V30" s="23">
        <v>7.6499999999999999E-2</v>
      </c>
      <c r="W30" s="23">
        <v>0</v>
      </c>
      <c r="X30" s="23">
        <v>0</v>
      </c>
      <c r="Y30" s="23">
        <v>0</v>
      </c>
    </row>
    <row r="31" spans="1:25" x14ac:dyDescent="0.25">
      <c r="A31" s="23" t="s">
        <v>125</v>
      </c>
      <c r="B31" s="23" t="s">
        <v>178</v>
      </c>
      <c r="C31" s="23" t="s">
        <v>183</v>
      </c>
      <c r="D31" s="23" t="s">
        <v>184</v>
      </c>
      <c r="E31" s="23"/>
      <c r="F31" s="23">
        <v>6.1430999999999996</v>
      </c>
      <c r="G31" s="23">
        <v>18.171299999999999</v>
      </c>
      <c r="H31" s="23">
        <v>18.171299999999999</v>
      </c>
      <c r="I31" s="23">
        <v>0</v>
      </c>
      <c r="J31" s="23">
        <v>18.171299999999999</v>
      </c>
      <c r="K31" s="23">
        <v>0</v>
      </c>
      <c r="L31" s="23"/>
      <c r="M31" s="23"/>
      <c r="N31" s="23">
        <v>2.5232000000000001</v>
      </c>
      <c r="O31" s="23">
        <v>3.3378000000000001</v>
      </c>
      <c r="P31" s="23"/>
      <c r="Q31" s="23">
        <v>2.5232000000000001</v>
      </c>
      <c r="R31" s="23">
        <v>3.3378000000000001</v>
      </c>
      <c r="S31" s="23">
        <v>0</v>
      </c>
      <c r="T31" s="23">
        <v>0</v>
      </c>
      <c r="U31" s="23">
        <v>0.2135</v>
      </c>
      <c r="V31" s="23">
        <v>7.6499999999999999E-2</v>
      </c>
      <c r="W31" s="23">
        <v>0</v>
      </c>
      <c r="X31" s="23">
        <v>0</v>
      </c>
      <c r="Y31" s="23">
        <v>0</v>
      </c>
    </row>
    <row r="32" spans="1:25" x14ac:dyDescent="0.25">
      <c r="A32" s="23" t="s">
        <v>125</v>
      </c>
      <c r="B32" s="23" t="s">
        <v>178</v>
      </c>
      <c r="C32" s="23" t="s">
        <v>185</v>
      </c>
      <c r="D32" s="23" t="s">
        <v>186</v>
      </c>
      <c r="E32" s="23"/>
      <c r="F32" s="23">
        <v>4.9978999999999996</v>
      </c>
      <c r="G32" s="23">
        <v>18.677700000000002</v>
      </c>
      <c r="H32" s="23">
        <v>19.417300000000001</v>
      </c>
      <c r="I32" s="23">
        <v>14.8315</v>
      </c>
      <c r="J32" s="23">
        <v>19.417300000000001</v>
      </c>
      <c r="K32" s="23">
        <v>0</v>
      </c>
      <c r="L32" s="23"/>
      <c r="M32" s="23"/>
      <c r="N32" s="23">
        <v>2.4846400000000002</v>
      </c>
      <c r="O32" s="23">
        <v>3.711856</v>
      </c>
      <c r="P32" s="23"/>
      <c r="Q32" s="23">
        <v>0</v>
      </c>
      <c r="R32" s="23">
        <v>0</v>
      </c>
      <c r="S32" s="23">
        <v>0</v>
      </c>
      <c r="T32" s="23">
        <v>0.27960200000000002</v>
      </c>
      <c r="U32" s="23">
        <v>0</v>
      </c>
      <c r="V32" s="23">
        <v>7.6474E-2</v>
      </c>
      <c r="W32" s="23">
        <v>0</v>
      </c>
      <c r="X32" s="23">
        <v>0</v>
      </c>
      <c r="Y32" s="23">
        <v>0</v>
      </c>
    </row>
    <row r="33" spans="1:25" x14ac:dyDescent="0.25">
      <c r="A33" s="23" t="s">
        <v>125</v>
      </c>
      <c r="B33" s="23" t="s">
        <v>178</v>
      </c>
      <c r="C33" s="23" t="s">
        <v>187</v>
      </c>
      <c r="D33" s="23" t="s">
        <v>188</v>
      </c>
      <c r="E33" s="23"/>
      <c r="F33" s="23">
        <v>5.0640000000000001</v>
      </c>
      <c r="G33" s="23">
        <v>5.0640000000000001</v>
      </c>
      <c r="H33" s="23">
        <v>16.556000000000001</v>
      </c>
      <c r="I33" s="23">
        <v>0</v>
      </c>
      <c r="J33" s="23">
        <v>16.556000000000001</v>
      </c>
      <c r="K33" s="23">
        <v>0</v>
      </c>
      <c r="L33" s="23"/>
      <c r="M33" s="23"/>
      <c r="N33" s="23">
        <v>2.468458</v>
      </c>
      <c r="O33" s="23">
        <v>3.5755810000000001</v>
      </c>
      <c r="P33" s="23"/>
      <c r="Q33" s="23">
        <v>2.4685000000000001</v>
      </c>
      <c r="R33" s="23">
        <v>3.5756000000000001</v>
      </c>
      <c r="S33" s="23">
        <v>0</v>
      </c>
      <c r="T33" s="23">
        <v>0.31135699999999999</v>
      </c>
      <c r="U33" s="23">
        <v>0</v>
      </c>
      <c r="V33" s="23">
        <v>7.6499999999999999E-2</v>
      </c>
      <c r="W33" s="23">
        <v>0</v>
      </c>
      <c r="X33" s="23">
        <v>0</v>
      </c>
      <c r="Y33" s="23">
        <v>0</v>
      </c>
    </row>
    <row r="34" spans="1:25" x14ac:dyDescent="0.25">
      <c r="A34" s="23" t="s">
        <v>125</v>
      </c>
      <c r="B34" s="23" t="s">
        <v>178</v>
      </c>
      <c r="C34" s="23" t="s">
        <v>189</v>
      </c>
      <c r="D34" s="23" t="s">
        <v>190</v>
      </c>
      <c r="E34" s="23"/>
      <c r="F34" s="23">
        <v>1.8627990000000001</v>
      </c>
      <c r="G34" s="23">
        <v>1.8627990000000001</v>
      </c>
      <c r="H34" s="23">
        <v>7.0611449999999998</v>
      </c>
      <c r="I34" s="23">
        <v>7.0611449999999998</v>
      </c>
      <c r="J34" s="23">
        <v>7.0611449999999998</v>
      </c>
      <c r="K34" s="23">
        <v>0</v>
      </c>
      <c r="L34" s="23"/>
      <c r="M34" s="23"/>
      <c r="N34" s="23">
        <v>2.3851800000000001</v>
      </c>
      <c r="O34" s="23">
        <v>3.5143</v>
      </c>
      <c r="P34" s="23"/>
      <c r="Q34" s="23">
        <v>0</v>
      </c>
      <c r="R34" s="23">
        <v>0</v>
      </c>
      <c r="S34" s="23">
        <v>0</v>
      </c>
      <c r="T34" s="23">
        <v>0.158581</v>
      </c>
      <c r="U34" s="23">
        <v>0</v>
      </c>
      <c r="V34" s="23">
        <v>7.6499999999999999E-2</v>
      </c>
      <c r="W34" s="23">
        <v>0</v>
      </c>
      <c r="X34" s="23">
        <v>0</v>
      </c>
      <c r="Y34" s="23">
        <v>0</v>
      </c>
    </row>
    <row r="35" spans="1:25" x14ac:dyDescent="0.25">
      <c r="A35" s="23" t="s">
        <v>125</v>
      </c>
      <c r="B35" s="23" t="s">
        <v>178</v>
      </c>
      <c r="C35" s="23" t="s">
        <v>191</v>
      </c>
      <c r="D35" s="23" t="s">
        <v>192</v>
      </c>
      <c r="E35" s="23"/>
      <c r="F35" s="23">
        <v>11.9621</v>
      </c>
      <c r="G35" s="23">
        <v>18.186499999999999</v>
      </c>
      <c r="H35" s="23">
        <v>22.336200000000002</v>
      </c>
      <c r="I35" s="23">
        <v>19.7653</v>
      </c>
      <c r="J35" s="23">
        <v>22.980499999999999</v>
      </c>
      <c r="K35" s="23">
        <v>0</v>
      </c>
      <c r="L35" s="23"/>
      <c r="M35" s="23"/>
      <c r="N35" s="23">
        <v>2.4639000000000002</v>
      </c>
      <c r="O35" s="23">
        <v>4.0075000000000003</v>
      </c>
      <c r="P35" s="23"/>
      <c r="Q35" s="23">
        <v>0</v>
      </c>
      <c r="R35" s="23">
        <v>0</v>
      </c>
      <c r="S35" s="23">
        <v>0</v>
      </c>
      <c r="T35" s="23">
        <v>9.7699999999999995E-2</v>
      </c>
      <c r="U35" s="23">
        <v>0</v>
      </c>
      <c r="V35" s="23">
        <v>7.6499999999999999E-2</v>
      </c>
      <c r="W35" s="23">
        <v>0</v>
      </c>
      <c r="X35" s="23">
        <v>0</v>
      </c>
      <c r="Y35" s="23">
        <v>0</v>
      </c>
    </row>
    <row r="36" spans="1:25" x14ac:dyDescent="0.25">
      <c r="A36" s="23" t="s">
        <v>125</v>
      </c>
      <c r="B36" s="23" t="s">
        <v>178</v>
      </c>
      <c r="C36" s="23" t="s">
        <v>193</v>
      </c>
      <c r="D36" s="23" t="s">
        <v>194</v>
      </c>
      <c r="E36" s="23"/>
      <c r="F36" s="23">
        <v>2.8624000000000001</v>
      </c>
      <c r="G36" s="23">
        <v>5</v>
      </c>
      <c r="H36" s="23">
        <v>14.311999999999999</v>
      </c>
      <c r="I36" s="23">
        <v>11.4496</v>
      </c>
      <c r="J36" s="23">
        <v>14.311999999999999</v>
      </c>
      <c r="K36" s="23">
        <v>0</v>
      </c>
      <c r="L36" s="23"/>
      <c r="M36" s="23"/>
      <c r="N36" s="23">
        <v>2.4725000000000001</v>
      </c>
      <c r="O36" s="23">
        <v>3.6501999999999999</v>
      </c>
      <c r="P36" s="23"/>
      <c r="Q36" s="23">
        <v>2.4725000000000001</v>
      </c>
      <c r="R36" s="23">
        <v>3.6501999999999999</v>
      </c>
      <c r="S36" s="23">
        <v>0</v>
      </c>
      <c r="T36" s="23">
        <v>0.10377</v>
      </c>
      <c r="U36" s="23">
        <v>0.1229</v>
      </c>
      <c r="V36" s="23">
        <v>7.6499999999999999E-2</v>
      </c>
      <c r="W36" s="23">
        <v>0</v>
      </c>
      <c r="X36" s="23">
        <v>0</v>
      </c>
      <c r="Y36" s="23">
        <v>0</v>
      </c>
    </row>
    <row r="37" spans="1:25" x14ac:dyDescent="0.25">
      <c r="A37" s="23" t="s">
        <v>125</v>
      </c>
      <c r="B37" s="23" t="s">
        <v>178</v>
      </c>
      <c r="C37" s="23" t="s">
        <v>195</v>
      </c>
      <c r="D37" s="23" t="s">
        <v>196</v>
      </c>
      <c r="E37" s="23"/>
      <c r="F37" s="23">
        <v>2.0019999999999998</v>
      </c>
      <c r="G37" s="23">
        <v>2.0019999999999998</v>
      </c>
      <c r="H37" s="23">
        <v>9.0459999999999994</v>
      </c>
      <c r="I37" s="23">
        <v>6.7850000000000001</v>
      </c>
      <c r="J37" s="23">
        <v>9.0459999999999994</v>
      </c>
      <c r="K37" s="23">
        <v>0</v>
      </c>
      <c r="L37" s="23"/>
      <c r="M37" s="23"/>
      <c r="N37" s="23">
        <v>2.4340000000000002</v>
      </c>
      <c r="O37" s="23">
        <v>3.5790000000000002</v>
      </c>
      <c r="P37" s="23"/>
      <c r="Q37" s="23">
        <v>2.4340000000000002</v>
      </c>
      <c r="R37" s="23">
        <v>3.5790000000000002</v>
      </c>
      <c r="S37" s="23">
        <v>0</v>
      </c>
      <c r="T37" s="23">
        <v>0.2</v>
      </c>
      <c r="U37" s="23">
        <v>0</v>
      </c>
      <c r="V37" s="23">
        <v>7.5999999999999998E-2</v>
      </c>
      <c r="W37" s="23">
        <v>0</v>
      </c>
      <c r="X37" s="23">
        <v>0</v>
      </c>
      <c r="Y37" s="23">
        <v>0</v>
      </c>
    </row>
    <row r="38" spans="1:25" x14ac:dyDescent="0.25">
      <c r="A38" s="23" t="s">
        <v>125</v>
      </c>
      <c r="B38" s="23" t="s">
        <v>178</v>
      </c>
      <c r="C38" s="23" t="s">
        <v>197</v>
      </c>
      <c r="D38" s="23" t="s">
        <v>198</v>
      </c>
      <c r="E38" s="23"/>
      <c r="F38" s="23">
        <v>3.0695000000000001</v>
      </c>
      <c r="G38" s="23">
        <v>14.607200000000001</v>
      </c>
      <c r="H38" s="23">
        <v>14.981400000000001</v>
      </c>
      <c r="I38" s="23">
        <v>0</v>
      </c>
      <c r="J38" s="23">
        <v>14.981400000000001</v>
      </c>
      <c r="K38" s="23">
        <v>0</v>
      </c>
      <c r="L38" s="23"/>
      <c r="M38" s="23"/>
      <c r="N38" s="23">
        <v>2.4910999999999999</v>
      </c>
      <c r="O38" s="23">
        <v>3.6888999999999998</v>
      </c>
      <c r="P38" s="23"/>
      <c r="Q38" s="23">
        <v>2.4910999999999999</v>
      </c>
      <c r="R38" s="23">
        <v>0</v>
      </c>
      <c r="S38" s="23">
        <v>0</v>
      </c>
      <c r="T38" s="23">
        <v>0</v>
      </c>
      <c r="U38" s="23">
        <v>0</v>
      </c>
      <c r="V38" s="23">
        <v>7.6499999999999999E-2</v>
      </c>
      <c r="W38" s="23">
        <v>0</v>
      </c>
      <c r="X38" s="23">
        <v>0</v>
      </c>
      <c r="Y38" s="23">
        <v>0</v>
      </c>
    </row>
    <row r="39" spans="1:25" x14ac:dyDescent="0.25">
      <c r="A39" s="23" t="s">
        <v>125</v>
      </c>
      <c r="B39" s="23" t="s">
        <v>178</v>
      </c>
      <c r="C39" s="23" t="s">
        <v>199</v>
      </c>
      <c r="D39" s="23" t="s">
        <v>200</v>
      </c>
      <c r="E39" s="23"/>
      <c r="F39" s="23">
        <v>5.0330000000000004</v>
      </c>
      <c r="G39" s="23">
        <v>13.233000000000001</v>
      </c>
      <c r="H39" s="23">
        <v>17.832999999999998</v>
      </c>
      <c r="I39" s="23">
        <v>15.433</v>
      </c>
      <c r="J39" s="23">
        <v>17.832999999999998</v>
      </c>
      <c r="K39" s="23">
        <v>0</v>
      </c>
      <c r="L39" s="23"/>
      <c r="M39" s="23"/>
      <c r="N39" s="23">
        <v>2.2456</v>
      </c>
      <c r="O39" s="23">
        <v>3.4746999999999999</v>
      </c>
      <c r="P39" s="23"/>
      <c r="Q39" s="23">
        <v>0</v>
      </c>
      <c r="R39" s="23">
        <v>0</v>
      </c>
      <c r="S39" s="23">
        <v>0</v>
      </c>
      <c r="T39" s="23">
        <v>0.1721</v>
      </c>
      <c r="U39" s="23">
        <v>0</v>
      </c>
      <c r="V39" s="23">
        <v>7.6499999999999999E-2</v>
      </c>
      <c r="W39" s="23">
        <v>0</v>
      </c>
      <c r="X39" s="23">
        <v>0</v>
      </c>
      <c r="Y39" s="23">
        <v>0</v>
      </c>
    </row>
    <row r="40" spans="1:25" x14ac:dyDescent="0.25">
      <c r="A40" s="23" t="s">
        <v>125</v>
      </c>
      <c r="B40" s="23" t="s">
        <v>178</v>
      </c>
      <c r="C40" s="23" t="s">
        <v>201</v>
      </c>
      <c r="D40" s="23" t="s">
        <v>202</v>
      </c>
      <c r="E40" s="23"/>
      <c r="F40" s="23">
        <v>1.4649099999999999</v>
      </c>
      <c r="G40" s="23">
        <v>6.9705500000000002</v>
      </c>
      <c r="H40" s="23">
        <v>14.645899999999999</v>
      </c>
      <c r="I40" s="23">
        <v>0</v>
      </c>
      <c r="J40" s="23">
        <v>14.645899999999999</v>
      </c>
      <c r="K40" s="23">
        <v>0</v>
      </c>
      <c r="L40" s="23"/>
      <c r="M40" s="23"/>
      <c r="N40" s="23">
        <v>2.3727999999999998</v>
      </c>
      <c r="O40" s="23">
        <v>3.6981999999999999</v>
      </c>
      <c r="P40" s="23"/>
      <c r="Q40" s="23">
        <v>2.3727999999999998</v>
      </c>
      <c r="R40" s="23">
        <v>0</v>
      </c>
      <c r="S40" s="23">
        <v>0</v>
      </c>
      <c r="T40" s="23">
        <v>0.51437999999999995</v>
      </c>
      <c r="U40" s="23">
        <v>0</v>
      </c>
      <c r="V40" s="23">
        <v>7.6499999999999999E-2</v>
      </c>
      <c r="W40" s="23">
        <v>0</v>
      </c>
      <c r="X40" s="23">
        <v>0</v>
      </c>
      <c r="Y40" s="23">
        <v>0</v>
      </c>
    </row>
    <row r="41" spans="1:25" x14ac:dyDescent="0.25">
      <c r="A41" s="23" t="s">
        <v>125</v>
      </c>
      <c r="B41" s="23" t="s">
        <v>178</v>
      </c>
      <c r="C41" s="23" t="s">
        <v>203</v>
      </c>
      <c r="D41" s="23" t="s">
        <v>204</v>
      </c>
      <c r="E41" s="23"/>
      <c r="F41" s="23">
        <v>2.7717999999999998</v>
      </c>
      <c r="G41" s="23">
        <v>4.5617000000000001</v>
      </c>
      <c r="H41" s="23">
        <v>8.3567</v>
      </c>
      <c r="I41" s="23">
        <v>6.2675999999999998</v>
      </c>
      <c r="J41" s="23">
        <v>8.3567</v>
      </c>
      <c r="K41" s="23">
        <v>0</v>
      </c>
      <c r="L41" s="23"/>
      <c r="M41" s="23"/>
      <c r="N41" s="23">
        <v>2.3635000000000002</v>
      </c>
      <c r="O41" s="23">
        <v>3.5724999999999998</v>
      </c>
      <c r="P41" s="23"/>
      <c r="Q41" s="23">
        <v>0</v>
      </c>
      <c r="R41" s="23">
        <v>0</v>
      </c>
      <c r="S41" s="23">
        <v>0</v>
      </c>
      <c r="T41" s="23">
        <v>0.1489</v>
      </c>
      <c r="U41" s="23">
        <v>0</v>
      </c>
      <c r="V41" s="23">
        <v>7.6499999999999999E-2</v>
      </c>
      <c r="W41" s="23">
        <v>-2.23E-2</v>
      </c>
      <c r="X41" s="23">
        <v>0</v>
      </c>
      <c r="Y41" s="23">
        <v>0</v>
      </c>
    </row>
    <row r="42" spans="1:25" x14ac:dyDescent="0.25">
      <c r="A42" s="23" t="s">
        <v>125</v>
      </c>
      <c r="B42" s="23" t="s">
        <v>178</v>
      </c>
      <c r="C42" s="23" t="s">
        <v>205</v>
      </c>
      <c r="D42" s="23" t="s">
        <v>206</v>
      </c>
      <c r="E42" s="23"/>
      <c r="F42" s="23">
        <v>2.855</v>
      </c>
      <c r="G42" s="23">
        <v>5.0880000000000001</v>
      </c>
      <c r="H42" s="23">
        <v>8.6880000000000006</v>
      </c>
      <c r="I42" s="23">
        <v>6.516</v>
      </c>
      <c r="J42" s="23">
        <v>8.6880000000000006</v>
      </c>
      <c r="K42" s="23">
        <v>0</v>
      </c>
      <c r="L42" s="23"/>
      <c r="M42" s="23"/>
      <c r="N42" s="23">
        <v>2.4182000000000001</v>
      </c>
      <c r="O42" s="23">
        <v>3.6844000000000001</v>
      </c>
      <c r="P42" s="23"/>
      <c r="Q42" s="23">
        <v>0</v>
      </c>
      <c r="R42" s="23">
        <v>0</v>
      </c>
      <c r="S42" s="23">
        <v>0</v>
      </c>
      <c r="T42" s="23">
        <v>0.11020000000000001</v>
      </c>
      <c r="U42" s="23">
        <v>0</v>
      </c>
      <c r="V42" s="23">
        <v>7.46E-2</v>
      </c>
      <c r="W42" s="23">
        <v>0</v>
      </c>
      <c r="X42" s="23">
        <v>0</v>
      </c>
      <c r="Y42" s="23">
        <v>0</v>
      </c>
    </row>
    <row r="43" spans="1:25" x14ac:dyDescent="0.25">
      <c r="A43" s="23" t="s">
        <v>125</v>
      </c>
      <c r="B43" s="23" t="s">
        <v>178</v>
      </c>
      <c r="C43" s="23" t="s">
        <v>207</v>
      </c>
      <c r="D43" s="23" t="s">
        <v>208</v>
      </c>
      <c r="E43" s="23"/>
      <c r="F43" s="23">
        <v>7.6</v>
      </c>
      <c r="G43" s="23">
        <v>20</v>
      </c>
      <c r="H43" s="23">
        <v>23</v>
      </c>
      <c r="I43" s="23">
        <v>0</v>
      </c>
      <c r="J43" s="23">
        <v>23</v>
      </c>
      <c r="K43" s="23">
        <v>0</v>
      </c>
      <c r="L43" s="23"/>
      <c r="M43" s="23"/>
      <c r="N43" s="23">
        <v>2.6159789999999998</v>
      </c>
      <c r="O43" s="23">
        <v>3.5964670000000001</v>
      </c>
      <c r="P43" s="23"/>
      <c r="Q43" s="23">
        <v>2.6159789999999998</v>
      </c>
      <c r="R43" s="23">
        <v>3.5964670000000001</v>
      </c>
      <c r="S43" s="23">
        <v>0</v>
      </c>
      <c r="T43" s="23">
        <v>0.55886899999999995</v>
      </c>
      <c r="U43" s="23">
        <v>0</v>
      </c>
      <c r="V43" s="23">
        <v>7.6499999999999999E-2</v>
      </c>
      <c r="W43" s="23">
        <v>0</v>
      </c>
      <c r="X43" s="23">
        <v>0</v>
      </c>
      <c r="Y43" s="23">
        <v>0</v>
      </c>
    </row>
    <row r="44" spans="1:25" x14ac:dyDescent="0.25">
      <c r="A44" s="23" t="s">
        <v>125</v>
      </c>
      <c r="B44" s="23" t="s">
        <v>178</v>
      </c>
      <c r="C44" s="23" t="s">
        <v>209</v>
      </c>
      <c r="D44" s="23" t="s">
        <v>210</v>
      </c>
      <c r="E44" s="23"/>
      <c r="F44" s="23">
        <v>5.07</v>
      </c>
      <c r="G44" s="23">
        <v>18.672699999999999</v>
      </c>
      <c r="H44" s="23">
        <v>17.497499999999999</v>
      </c>
      <c r="I44" s="23">
        <v>17.497499999999999</v>
      </c>
      <c r="J44" s="23">
        <v>17.497499999999999</v>
      </c>
      <c r="K44" s="23">
        <v>0</v>
      </c>
      <c r="L44" s="23"/>
      <c r="M44" s="23"/>
      <c r="N44" s="23">
        <v>2.3399000000000001</v>
      </c>
      <c r="O44" s="23">
        <v>3.6421999999999999</v>
      </c>
      <c r="P44" s="23"/>
      <c r="Q44" s="23">
        <v>2.3399000000000001</v>
      </c>
      <c r="R44" s="23">
        <v>3.6421999999999999</v>
      </c>
      <c r="S44" s="23">
        <v>0</v>
      </c>
      <c r="T44" s="23">
        <v>0.17169999999999999</v>
      </c>
      <c r="U44" s="23">
        <v>0</v>
      </c>
      <c r="V44" s="23">
        <v>7.6499999999999999E-2</v>
      </c>
      <c r="W44" s="23">
        <v>0</v>
      </c>
      <c r="X44" s="23">
        <v>0</v>
      </c>
      <c r="Y44" s="23">
        <v>0</v>
      </c>
    </row>
    <row r="45" spans="1:25" x14ac:dyDescent="0.25">
      <c r="A45" s="23" t="s">
        <v>125</v>
      </c>
      <c r="B45" s="23" t="s">
        <v>178</v>
      </c>
      <c r="C45" s="23" t="s">
        <v>211</v>
      </c>
      <c r="D45" s="23" t="s">
        <v>212</v>
      </c>
      <c r="E45" s="23"/>
      <c r="F45" s="23">
        <v>7.2259209999999996</v>
      </c>
      <c r="G45" s="23">
        <v>15.154843</v>
      </c>
      <c r="H45" s="23">
        <v>13.742509999999999</v>
      </c>
      <c r="I45" s="23">
        <v>0</v>
      </c>
      <c r="J45" s="23">
        <v>10.152282</v>
      </c>
      <c r="K45" s="23">
        <v>0</v>
      </c>
      <c r="L45" s="23"/>
      <c r="M45" s="23"/>
      <c r="N45" s="23">
        <v>2.2954979999999998</v>
      </c>
      <c r="O45" s="23">
        <v>3.5902280000000002</v>
      </c>
      <c r="P45" s="23"/>
      <c r="Q45" s="23">
        <v>2.2954979999999998</v>
      </c>
      <c r="R45" s="23">
        <v>3.5902280000000002</v>
      </c>
      <c r="S45" s="23">
        <v>0</v>
      </c>
      <c r="T45" s="23">
        <v>9.9339999999999998E-2</v>
      </c>
      <c r="U45" s="23">
        <v>0</v>
      </c>
      <c r="V45" s="23">
        <v>7.6499999999999999E-2</v>
      </c>
      <c r="W45" s="23">
        <v>0</v>
      </c>
      <c r="X45" s="23">
        <v>0</v>
      </c>
      <c r="Y45" s="23">
        <v>0</v>
      </c>
    </row>
    <row r="46" spans="1:25" x14ac:dyDescent="0.25">
      <c r="A46" s="23" t="s">
        <v>125</v>
      </c>
      <c r="B46" s="23" t="s">
        <v>178</v>
      </c>
      <c r="C46" s="23" t="s">
        <v>213</v>
      </c>
      <c r="D46" s="23" t="s">
        <v>214</v>
      </c>
      <c r="E46" s="23"/>
      <c r="F46" s="23">
        <v>6.4751799999999999</v>
      </c>
      <c r="G46" s="23">
        <v>11.925179999999999</v>
      </c>
      <c r="H46" s="23">
        <v>11.175179999999999</v>
      </c>
      <c r="I46" s="23">
        <v>0</v>
      </c>
      <c r="J46" s="23">
        <v>11.175179999999999</v>
      </c>
      <c r="K46" s="23">
        <v>0</v>
      </c>
      <c r="L46" s="23"/>
      <c r="M46" s="23"/>
      <c r="N46" s="23">
        <v>2.5450900000000001</v>
      </c>
      <c r="O46" s="23">
        <v>3.9685199999999998</v>
      </c>
      <c r="P46" s="23"/>
      <c r="Q46" s="23">
        <v>2.5450900000000001</v>
      </c>
      <c r="R46" s="23">
        <v>3.9685199999999998</v>
      </c>
      <c r="S46" s="23">
        <v>0</v>
      </c>
      <c r="T46" s="23">
        <v>6.4549999999999996E-2</v>
      </c>
      <c r="U46" s="23">
        <v>0</v>
      </c>
      <c r="V46" s="23">
        <v>7.6499999999999999E-2</v>
      </c>
      <c r="W46" s="23">
        <v>0</v>
      </c>
      <c r="X46" s="23">
        <v>0</v>
      </c>
      <c r="Y46" s="23">
        <v>0</v>
      </c>
    </row>
    <row r="47" spans="1:25" x14ac:dyDescent="0.25">
      <c r="A47" s="23" t="s">
        <v>125</v>
      </c>
      <c r="B47" s="23" t="s">
        <v>178</v>
      </c>
      <c r="C47" s="23" t="s">
        <v>215</v>
      </c>
      <c r="D47" s="23" t="s">
        <v>216</v>
      </c>
      <c r="E47" s="23"/>
      <c r="F47" s="23">
        <v>4.213965</v>
      </c>
      <c r="G47" s="23">
        <v>8.8096230000000002</v>
      </c>
      <c r="H47" s="23">
        <v>13.984472</v>
      </c>
      <c r="I47" s="23">
        <v>0</v>
      </c>
      <c r="J47" s="23">
        <v>13.975993000000001</v>
      </c>
      <c r="K47" s="23">
        <v>0</v>
      </c>
      <c r="L47" s="23"/>
      <c r="M47" s="23"/>
      <c r="N47" s="23">
        <v>2.5047100000000002</v>
      </c>
      <c r="O47" s="23">
        <v>3.7153200000000002</v>
      </c>
      <c r="P47" s="23"/>
      <c r="Q47" s="23">
        <v>2.5047100000000002</v>
      </c>
      <c r="R47" s="23">
        <v>3.7153200000000002</v>
      </c>
      <c r="S47" s="23">
        <v>0</v>
      </c>
      <c r="T47" s="23">
        <v>9.5189999999999997E-2</v>
      </c>
      <c r="U47" s="23">
        <v>0</v>
      </c>
      <c r="V47" s="23">
        <v>7.6499999999999999E-2</v>
      </c>
      <c r="W47" s="23">
        <v>0</v>
      </c>
      <c r="X47" s="23">
        <v>0</v>
      </c>
      <c r="Y47" s="23">
        <v>0</v>
      </c>
    </row>
    <row r="48" spans="1:25" x14ac:dyDescent="0.25">
      <c r="A48" s="23" t="s">
        <v>125</v>
      </c>
      <c r="B48" s="23" t="s">
        <v>178</v>
      </c>
      <c r="C48" s="23" t="s">
        <v>217</v>
      </c>
      <c r="D48" s="23" t="s">
        <v>218</v>
      </c>
      <c r="E48" s="23"/>
      <c r="F48" s="23">
        <v>2.4977</v>
      </c>
      <c r="G48" s="23">
        <v>2.4977</v>
      </c>
      <c r="H48" s="23">
        <v>7.335</v>
      </c>
      <c r="I48" s="23">
        <v>0</v>
      </c>
      <c r="J48" s="23">
        <v>0</v>
      </c>
      <c r="K48" s="23">
        <v>0</v>
      </c>
      <c r="L48" s="23"/>
      <c r="M48" s="23"/>
      <c r="N48" s="23">
        <v>2.3752</v>
      </c>
      <c r="O48" s="23">
        <v>4.9585999999999997</v>
      </c>
      <c r="P48" s="23"/>
      <c r="Q48" s="23">
        <v>0</v>
      </c>
      <c r="R48" s="23">
        <v>0</v>
      </c>
      <c r="S48" s="23">
        <v>0</v>
      </c>
      <c r="T48" s="23">
        <v>0.33529999999999999</v>
      </c>
      <c r="U48" s="23">
        <v>0</v>
      </c>
      <c r="V48" s="23">
        <v>7.6499999999999999E-2</v>
      </c>
      <c r="W48" s="23">
        <v>2.12E-2</v>
      </c>
      <c r="X48" s="23">
        <v>0</v>
      </c>
      <c r="Y48" s="23">
        <v>0</v>
      </c>
    </row>
    <row r="49" spans="1:25" x14ac:dyDescent="0.25">
      <c r="A49" s="23" t="s">
        <v>125</v>
      </c>
      <c r="B49" s="23" t="s">
        <v>178</v>
      </c>
      <c r="C49" s="23" t="s">
        <v>219</v>
      </c>
      <c r="D49" s="23" t="s">
        <v>220</v>
      </c>
      <c r="E49" s="23"/>
      <c r="F49" s="23">
        <v>2.9852560000000001</v>
      </c>
      <c r="G49" s="23">
        <v>15.609325</v>
      </c>
      <c r="H49" s="23">
        <v>14.896594</v>
      </c>
      <c r="I49" s="23">
        <v>0</v>
      </c>
      <c r="J49" s="23">
        <v>14.896594</v>
      </c>
      <c r="K49" s="23">
        <v>0</v>
      </c>
      <c r="L49" s="23"/>
      <c r="M49" s="23"/>
      <c r="N49" s="23">
        <v>2.3632420000000001</v>
      </c>
      <c r="O49" s="23">
        <v>3.6213489999999999</v>
      </c>
      <c r="P49" s="23"/>
      <c r="Q49" s="23">
        <v>2.3632420000000001</v>
      </c>
      <c r="R49" s="23">
        <v>3.6213489999999999</v>
      </c>
      <c r="S49" s="23">
        <v>0</v>
      </c>
      <c r="T49" s="23">
        <v>3.7553999999999997E-2</v>
      </c>
      <c r="U49" s="23">
        <v>0</v>
      </c>
      <c r="V49" s="23">
        <v>7.5259999999999994E-2</v>
      </c>
      <c r="W49" s="23">
        <v>0</v>
      </c>
      <c r="X49" s="23">
        <v>0</v>
      </c>
      <c r="Y49" s="23">
        <v>0</v>
      </c>
    </row>
    <row r="50" spans="1:25" x14ac:dyDescent="0.25">
      <c r="A50" s="23" t="s">
        <v>125</v>
      </c>
      <c r="B50" s="23" t="s">
        <v>178</v>
      </c>
      <c r="C50" s="23" t="s">
        <v>221</v>
      </c>
      <c r="D50" s="23" t="s">
        <v>222</v>
      </c>
      <c r="E50" s="23"/>
      <c r="F50" s="23">
        <v>5.3609999999999998</v>
      </c>
      <c r="G50" s="23">
        <v>15.332000000000001</v>
      </c>
      <c r="H50" s="23">
        <v>23.515000000000001</v>
      </c>
      <c r="I50" s="23">
        <v>16.908999999999999</v>
      </c>
      <c r="J50" s="23">
        <v>23.515000000000001</v>
      </c>
      <c r="K50" s="23">
        <v>0</v>
      </c>
      <c r="L50" s="23"/>
      <c r="M50" s="23"/>
      <c r="N50" s="23">
        <v>2.4449999999999998</v>
      </c>
      <c r="O50" s="23">
        <v>3.62</v>
      </c>
      <c r="P50" s="23"/>
      <c r="Q50" s="23">
        <v>0</v>
      </c>
      <c r="R50" s="23">
        <v>0</v>
      </c>
      <c r="S50" s="23">
        <v>0</v>
      </c>
      <c r="T50" s="23">
        <v>0.24199999999999999</v>
      </c>
      <c r="U50" s="23">
        <v>0</v>
      </c>
      <c r="V50" s="23">
        <v>7.5999999999999998E-2</v>
      </c>
      <c r="W50" s="23">
        <v>0</v>
      </c>
      <c r="X50" s="23">
        <v>0</v>
      </c>
      <c r="Y50" s="23">
        <v>0</v>
      </c>
    </row>
    <row r="51" spans="1:25" x14ac:dyDescent="0.25">
      <c r="A51" s="23" t="s">
        <v>125</v>
      </c>
      <c r="B51" s="23" t="s">
        <v>178</v>
      </c>
      <c r="C51" s="23" t="s">
        <v>223</v>
      </c>
      <c r="D51" s="23" t="s">
        <v>224</v>
      </c>
      <c r="E51" s="23"/>
      <c r="F51" s="23">
        <v>2.7633999999999999</v>
      </c>
      <c r="G51" s="23">
        <v>5.7283999999999997</v>
      </c>
      <c r="H51" s="23">
        <v>5.8373999999999997</v>
      </c>
      <c r="I51" s="23">
        <v>0</v>
      </c>
      <c r="J51" s="23">
        <v>5.8373999999999997</v>
      </c>
      <c r="K51" s="23">
        <v>0</v>
      </c>
      <c r="L51" s="23"/>
      <c r="M51" s="23"/>
      <c r="N51" s="23">
        <v>2.4910000000000001</v>
      </c>
      <c r="O51" s="23">
        <v>3.931</v>
      </c>
      <c r="P51" s="23"/>
      <c r="Q51" s="23">
        <v>2.4910000000000001</v>
      </c>
      <c r="R51" s="23">
        <v>3.931</v>
      </c>
      <c r="S51" s="23">
        <v>0</v>
      </c>
      <c r="T51" s="23">
        <v>7.0000000000000007E-2</v>
      </c>
      <c r="U51" s="23">
        <v>0</v>
      </c>
      <c r="V51" s="23">
        <v>7.6499999999999999E-2</v>
      </c>
      <c r="W51" s="23">
        <v>0</v>
      </c>
      <c r="X51" s="23">
        <v>0</v>
      </c>
      <c r="Y51" s="23">
        <v>0</v>
      </c>
    </row>
    <row r="52" spans="1:25" x14ac:dyDescent="0.25">
      <c r="A52" s="23" t="s">
        <v>125</v>
      </c>
      <c r="B52" s="23" t="s">
        <v>178</v>
      </c>
      <c r="C52" s="23" t="s">
        <v>225</v>
      </c>
      <c r="D52" s="23" t="s">
        <v>226</v>
      </c>
      <c r="E52" s="23"/>
      <c r="F52" s="23">
        <v>4.6904000000000003</v>
      </c>
      <c r="G52" s="23">
        <v>18.249400000000001</v>
      </c>
      <c r="H52" s="23">
        <v>19.7256</v>
      </c>
      <c r="I52" s="23">
        <v>0</v>
      </c>
      <c r="J52" s="23">
        <v>19.7256</v>
      </c>
      <c r="K52" s="23">
        <v>0</v>
      </c>
      <c r="L52" s="23"/>
      <c r="M52" s="23"/>
      <c r="N52" s="23">
        <v>2.56</v>
      </c>
      <c r="O52" s="23">
        <v>3.76</v>
      </c>
      <c r="P52" s="23"/>
      <c r="Q52" s="23">
        <v>0</v>
      </c>
      <c r="R52" s="23">
        <v>0</v>
      </c>
      <c r="S52" s="23">
        <v>0</v>
      </c>
      <c r="T52" s="23">
        <v>0.59309999999999996</v>
      </c>
      <c r="U52" s="23">
        <v>0</v>
      </c>
      <c r="V52" s="23">
        <v>7.6499999999999999E-2</v>
      </c>
      <c r="W52" s="23">
        <v>0</v>
      </c>
      <c r="X52" s="23">
        <v>0</v>
      </c>
      <c r="Y52" s="23">
        <v>0</v>
      </c>
    </row>
    <row r="53" spans="1:25" x14ac:dyDescent="0.25">
      <c r="A53" s="23" t="s">
        <v>125</v>
      </c>
      <c r="B53" s="23" t="s">
        <v>178</v>
      </c>
      <c r="C53" s="23" t="s">
        <v>227</v>
      </c>
      <c r="D53" s="23" t="s">
        <v>228</v>
      </c>
      <c r="E53" s="23"/>
      <c r="F53" s="23">
        <v>2.97</v>
      </c>
      <c r="G53" s="23">
        <v>12.8</v>
      </c>
      <c r="H53" s="23">
        <v>6.7</v>
      </c>
      <c r="I53" s="23">
        <v>0</v>
      </c>
      <c r="J53" s="23">
        <v>6.7</v>
      </c>
      <c r="K53" s="23">
        <v>0</v>
      </c>
      <c r="L53" s="23"/>
      <c r="M53" s="23"/>
      <c r="N53" s="23">
        <v>2.4428000000000001</v>
      </c>
      <c r="O53" s="23">
        <v>3.5246</v>
      </c>
      <c r="P53" s="23"/>
      <c r="Q53" s="23">
        <v>2.4428000000000001</v>
      </c>
      <c r="R53" s="23">
        <v>3.5246</v>
      </c>
      <c r="S53" s="23">
        <v>0</v>
      </c>
      <c r="T53" s="23">
        <v>2.5600000000000001E-2</v>
      </c>
      <c r="U53" s="23">
        <v>0</v>
      </c>
      <c r="V53" s="23">
        <v>7.6499999999999999E-2</v>
      </c>
      <c r="W53" s="23">
        <v>0</v>
      </c>
      <c r="X53" s="23">
        <v>0</v>
      </c>
      <c r="Y53" s="23">
        <v>0</v>
      </c>
    </row>
    <row r="54" spans="1:25" x14ac:dyDescent="0.25">
      <c r="A54" s="23" t="s">
        <v>125</v>
      </c>
      <c r="B54" s="23" t="s">
        <v>178</v>
      </c>
      <c r="C54" s="23" t="s">
        <v>229</v>
      </c>
      <c r="D54" s="23" t="s">
        <v>230</v>
      </c>
      <c r="E54" s="23"/>
      <c r="F54" s="23">
        <v>2.5369000000000002</v>
      </c>
      <c r="G54" s="23">
        <v>9.1195000000000004</v>
      </c>
      <c r="H54" s="23">
        <v>12.684200000000001</v>
      </c>
      <c r="I54" s="23">
        <v>0</v>
      </c>
      <c r="J54" s="23">
        <v>12.684200000000001</v>
      </c>
      <c r="K54" s="23">
        <v>0</v>
      </c>
      <c r="L54" s="23"/>
      <c r="M54" s="23"/>
      <c r="N54" s="23">
        <v>2.5185</v>
      </c>
      <c r="O54" s="23">
        <v>3.4769999999999999</v>
      </c>
      <c r="P54" s="23"/>
      <c r="Q54" s="23">
        <v>2.5185</v>
      </c>
      <c r="R54" s="23">
        <v>3.4769999999999999</v>
      </c>
      <c r="S54" s="23">
        <v>0</v>
      </c>
      <c r="T54" s="23">
        <v>0.32300000000000001</v>
      </c>
      <c r="U54" s="23">
        <v>0</v>
      </c>
      <c r="V54" s="23">
        <v>7.6499999999999999E-2</v>
      </c>
      <c r="W54" s="23">
        <v>1.5800000000000002E-2</v>
      </c>
      <c r="X54" s="23">
        <v>0</v>
      </c>
      <c r="Y54" s="23">
        <v>0</v>
      </c>
    </row>
    <row r="55" spans="1:25" x14ac:dyDescent="0.25">
      <c r="A55" s="23" t="s">
        <v>125</v>
      </c>
      <c r="B55" s="23" t="s">
        <v>178</v>
      </c>
      <c r="C55" s="23" t="s">
        <v>231</v>
      </c>
      <c r="D55" s="23" t="s">
        <v>232</v>
      </c>
      <c r="E55" s="23"/>
      <c r="F55" s="23">
        <v>4.7584999999999997</v>
      </c>
      <c r="G55" s="23">
        <v>29</v>
      </c>
      <c r="H55" s="23">
        <v>8.8283000000000005</v>
      </c>
      <c r="I55" s="23">
        <v>0</v>
      </c>
      <c r="J55" s="23">
        <v>8.8283000000000005</v>
      </c>
      <c r="K55" s="23">
        <v>0</v>
      </c>
      <c r="L55" s="23"/>
      <c r="M55" s="23"/>
      <c r="N55" s="23">
        <v>2.4792000000000001</v>
      </c>
      <c r="O55" s="23">
        <v>3.5735000000000001</v>
      </c>
      <c r="P55" s="23"/>
      <c r="Q55" s="23">
        <v>2.4792000000000001</v>
      </c>
      <c r="R55" s="23">
        <v>3.5735000000000001</v>
      </c>
      <c r="S55" s="23">
        <v>0</v>
      </c>
      <c r="T55" s="23">
        <v>0</v>
      </c>
      <c r="U55" s="23">
        <v>0.13719999999999999</v>
      </c>
      <c r="V55" s="23">
        <v>7.6499999999999999E-2</v>
      </c>
      <c r="W55" s="23">
        <v>0</v>
      </c>
      <c r="X55" s="23">
        <v>0</v>
      </c>
      <c r="Y55" s="23">
        <v>0</v>
      </c>
    </row>
    <row r="56" spans="1:25" x14ac:dyDescent="0.25">
      <c r="A56" s="23" t="s">
        <v>125</v>
      </c>
      <c r="B56" s="23" t="s">
        <v>178</v>
      </c>
      <c r="C56" s="23" t="s">
        <v>233</v>
      </c>
      <c r="D56" s="23" t="s">
        <v>234</v>
      </c>
      <c r="E56" s="23"/>
      <c r="F56" s="23">
        <v>4.8539000000000003</v>
      </c>
      <c r="G56" s="23">
        <v>18.694900000000001</v>
      </c>
      <c r="H56" s="23">
        <v>21.3535</v>
      </c>
      <c r="I56" s="23">
        <v>16.0151</v>
      </c>
      <c r="J56" s="23">
        <v>21.3535</v>
      </c>
      <c r="K56" s="23">
        <v>0</v>
      </c>
      <c r="L56" s="23"/>
      <c r="M56" s="23"/>
      <c r="N56" s="23">
        <v>2.4771000000000001</v>
      </c>
      <c r="O56" s="23">
        <v>2.3816999999999999</v>
      </c>
      <c r="P56" s="23"/>
      <c r="Q56" s="23">
        <v>2.4771000000000001</v>
      </c>
      <c r="R56" s="23">
        <v>2.3816999999999999</v>
      </c>
      <c r="S56" s="23">
        <v>0</v>
      </c>
      <c r="T56" s="23">
        <v>0.25540000000000002</v>
      </c>
      <c r="U56" s="23">
        <v>0</v>
      </c>
      <c r="V56" s="23">
        <v>7.6499999999999999E-2</v>
      </c>
      <c r="W56" s="23">
        <v>0</v>
      </c>
      <c r="X56" s="23">
        <v>0</v>
      </c>
      <c r="Y56" s="23">
        <v>0</v>
      </c>
    </row>
    <row r="57" spans="1:25" x14ac:dyDescent="0.25">
      <c r="A57" s="23" t="s">
        <v>125</v>
      </c>
      <c r="B57" s="23" t="s">
        <v>178</v>
      </c>
      <c r="C57" s="23" t="s">
        <v>235</v>
      </c>
      <c r="D57" s="23" t="s">
        <v>236</v>
      </c>
      <c r="E57" s="23"/>
      <c r="F57" s="23">
        <v>2.5933999999999999</v>
      </c>
      <c r="G57" s="23">
        <v>8.3178000000000001</v>
      </c>
      <c r="H57" s="23">
        <v>10.0054</v>
      </c>
      <c r="I57" s="23">
        <v>0</v>
      </c>
      <c r="J57" s="23">
        <v>10.0054</v>
      </c>
      <c r="K57" s="23">
        <v>0</v>
      </c>
      <c r="L57" s="23"/>
      <c r="M57" s="23"/>
      <c r="N57" s="23">
        <v>2.3546999999999998</v>
      </c>
      <c r="O57" s="23">
        <v>3.6659000000000002</v>
      </c>
      <c r="P57" s="23"/>
      <c r="Q57" s="23">
        <v>2.3546999999999998</v>
      </c>
      <c r="R57" s="23">
        <v>3.6659000000000002</v>
      </c>
      <c r="S57" s="23">
        <v>0</v>
      </c>
      <c r="T57" s="23">
        <v>0.37080000000000002</v>
      </c>
      <c r="U57" s="23">
        <v>0</v>
      </c>
      <c r="V57" s="23">
        <v>7.6499999999999999E-2</v>
      </c>
      <c r="W57" s="23">
        <v>0</v>
      </c>
      <c r="X57" s="23">
        <v>0</v>
      </c>
      <c r="Y57" s="23">
        <v>0</v>
      </c>
    </row>
    <row r="58" spans="1:25" x14ac:dyDescent="0.25">
      <c r="A58" s="23" t="s">
        <v>125</v>
      </c>
      <c r="B58" s="23" t="s">
        <v>178</v>
      </c>
      <c r="C58" s="23" t="s">
        <v>237</v>
      </c>
      <c r="D58" s="23" t="s">
        <v>238</v>
      </c>
      <c r="E58" s="23"/>
      <c r="F58" s="23">
        <v>3.7892999999999999</v>
      </c>
      <c r="G58" s="23">
        <v>8.8552</v>
      </c>
      <c r="H58" s="23">
        <v>8.8552</v>
      </c>
      <c r="I58" s="23">
        <v>6.6414</v>
      </c>
      <c r="J58" s="23">
        <v>0</v>
      </c>
      <c r="K58" s="23">
        <v>0</v>
      </c>
      <c r="L58" s="23"/>
      <c r="M58" s="23"/>
      <c r="N58" s="23">
        <v>2.3860999999999999</v>
      </c>
      <c r="O58" s="23">
        <v>3.6989000000000001</v>
      </c>
      <c r="P58" s="23"/>
      <c r="Q58" s="23">
        <v>2.3860999999999999</v>
      </c>
      <c r="R58" s="23">
        <v>3.6989000000000001</v>
      </c>
      <c r="S58" s="23">
        <v>0</v>
      </c>
      <c r="T58" s="23">
        <v>9.9360000000000004E-2</v>
      </c>
      <c r="U58" s="23">
        <v>0</v>
      </c>
      <c r="V58" s="23">
        <v>7.6499999999999999E-2</v>
      </c>
      <c r="W58" s="23">
        <v>0</v>
      </c>
      <c r="X58" s="23">
        <v>0</v>
      </c>
      <c r="Y58" s="23">
        <v>0</v>
      </c>
    </row>
    <row r="59" spans="1:25" x14ac:dyDescent="0.25">
      <c r="A59" s="23" t="s">
        <v>125</v>
      </c>
      <c r="B59" s="23" t="s">
        <v>178</v>
      </c>
      <c r="C59" s="23" t="s">
        <v>239</v>
      </c>
      <c r="D59" s="23" t="s">
        <v>240</v>
      </c>
      <c r="E59" s="23"/>
      <c r="F59" s="23">
        <v>6.4074999999999998</v>
      </c>
      <c r="G59" s="23">
        <v>9.1904000000000003</v>
      </c>
      <c r="H59" s="23">
        <v>14.8499</v>
      </c>
      <c r="I59" s="23">
        <v>0</v>
      </c>
      <c r="J59" s="23">
        <v>14.8499</v>
      </c>
      <c r="K59" s="23">
        <v>0</v>
      </c>
      <c r="L59" s="23"/>
      <c r="M59" s="23"/>
      <c r="N59" s="23">
        <v>2.1316999999999999</v>
      </c>
      <c r="O59" s="23">
        <v>3.8107000000000002</v>
      </c>
      <c r="P59" s="23"/>
      <c r="Q59" s="23">
        <v>0</v>
      </c>
      <c r="R59" s="23">
        <v>0</v>
      </c>
      <c r="S59" s="23">
        <v>0</v>
      </c>
      <c r="T59" s="23">
        <v>0.55100000000000005</v>
      </c>
      <c r="U59" s="23">
        <v>0</v>
      </c>
      <c r="V59" s="23">
        <v>7.6499999999999999E-2</v>
      </c>
      <c r="W59" s="23">
        <v>0</v>
      </c>
      <c r="X59" s="23">
        <v>0</v>
      </c>
      <c r="Y59" s="23">
        <v>0</v>
      </c>
    </row>
    <row r="60" spans="1:25" x14ac:dyDescent="0.25">
      <c r="A60" s="23" t="s">
        <v>125</v>
      </c>
      <c r="B60" s="23" t="s">
        <v>178</v>
      </c>
      <c r="C60" s="23" t="s">
        <v>241</v>
      </c>
      <c r="D60" s="23" t="s">
        <v>242</v>
      </c>
      <c r="E60" s="23"/>
      <c r="F60" s="23">
        <v>3</v>
      </c>
      <c r="G60" s="23">
        <v>7.6</v>
      </c>
      <c r="H60" s="23">
        <v>13</v>
      </c>
      <c r="I60" s="23">
        <v>0</v>
      </c>
      <c r="J60" s="23">
        <v>13</v>
      </c>
      <c r="K60" s="23">
        <v>0</v>
      </c>
      <c r="L60" s="23"/>
      <c r="M60" s="23"/>
      <c r="N60" s="23">
        <v>2.4399000000000002</v>
      </c>
      <c r="O60" s="23">
        <v>3.4741</v>
      </c>
      <c r="P60" s="23"/>
      <c r="Q60" s="23">
        <v>0</v>
      </c>
      <c r="R60" s="23">
        <v>0</v>
      </c>
      <c r="S60" s="23">
        <v>0</v>
      </c>
      <c r="T60" s="23">
        <v>0.38869999999999999</v>
      </c>
      <c r="U60" s="23">
        <v>0.1077</v>
      </c>
      <c r="V60" s="23">
        <v>7.6499999999999999E-2</v>
      </c>
      <c r="W60" s="23">
        <v>0</v>
      </c>
      <c r="X60" s="23">
        <v>0</v>
      </c>
      <c r="Y60" s="23">
        <v>0</v>
      </c>
    </row>
    <row r="61" spans="1:25" x14ac:dyDescent="0.25">
      <c r="A61" s="23" t="s">
        <v>125</v>
      </c>
      <c r="B61" s="23" t="s">
        <v>178</v>
      </c>
      <c r="C61" s="23" t="s">
        <v>243</v>
      </c>
      <c r="D61" s="23" t="s">
        <v>244</v>
      </c>
      <c r="E61" s="23"/>
      <c r="F61" s="23">
        <v>3.5251000000000001</v>
      </c>
      <c r="G61" s="23">
        <v>3.5251000000000001</v>
      </c>
      <c r="H61" s="23">
        <v>19.386600000000001</v>
      </c>
      <c r="I61" s="23">
        <v>14.505000000000001</v>
      </c>
      <c r="J61" s="23">
        <v>19.386600000000001</v>
      </c>
      <c r="K61" s="23">
        <v>0</v>
      </c>
      <c r="L61" s="23"/>
      <c r="M61" s="23"/>
      <c r="N61" s="23">
        <v>2.6177999999999999</v>
      </c>
      <c r="O61" s="23">
        <v>3.1806000000000001</v>
      </c>
      <c r="P61" s="23"/>
      <c r="Q61" s="23">
        <v>0</v>
      </c>
      <c r="R61" s="23">
        <v>0</v>
      </c>
      <c r="S61" s="23">
        <v>0</v>
      </c>
      <c r="T61" s="23">
        <v>1.2902</v>
      </c>
      <c r="U61" s="23">
        <v>0.24579999999999999</v>
      </c>
      <c r="V61" s="23">
        <v>7.6499999999999999E-2</v>
      </c>
      <c r="W61" s="23">
        <v>0</v>
      </c>
      <c r="X61" s="23">
        <v>0</v>
      </c>
      <c r="Y61" s="23">
        <v>0</v>
      </c>
    </row>
    <row r="62" spans="1:25" x14ac:dyDescent="0.25">
      <c r="A62" s="23" t="s">
        <v>125</v>
      </c>
      <c r="B62" s="23" t="s">
        <v>178</v>
      </c>
      <c r="C62" s="23" t="s">
        <v>245</v>
      </c>
      <c r="D62" s="23" t="s">
        <v>246</v>
      </c>
      <c r="E62" s="23"/>
      <c r="F62" s="23">
        <v>5.0668100000000003</v>
      </c>
      <c r="G62" s="23">
        <v>10.89827</v>
      </c>
      <c r="H62" s="23">
        <v>15.096080000000001</v>
      </c>
      <c r="I62" s="23">
        <v>0</v>
      </c>
      <c r="J62" s="23">
        <v>15.096080000000001</v>
      </c>
      <c r="K62" s="23">
        <v>0</v>
      </c>
      <c r="L62" s="23"/>
      <c r="M62" s="23"/>
      <c r="N62" s="23">
        <v>2.4436</v>
      </c>
      <c r="O62" s="23">
        <v>3.3306</v>
      </c>
      <c r="P62" s="23"/>
      <c r="Q62" s="23">
        <v>2.4436</v>
      </c>
      <c r="R62" s="23">
        <v>3.3306</v>
      </c>
      <c r="S62" s="23">
        <v>0</v>
      </c>
      <c r="T62" s="23">
        <v>0.49954999999999999</v>
      </c>
      <c r="U62" s="23">
        <v>0</v>
      </c>
      <c r="V62" s="23">
        <v>7.6499999999999999E-2</v>
      </c>
      <c r="W62" s="23">
        <v>0</v>
      </c>
      <c r="X62" s="23">
        <v>0</v>
      </c>
      <c r="Y62" s="23">
        <v>0</v>
      </c>
    </row>
    <row r="63" spans="1:25" x14ac:dyDescent="0.25">
      <c r="A63" s="23" t="s">
        <v>125</v>
      </c>
      <c r="B63" s="23" t="s">
        <v>178</v>
      </c>
      <c r="C63" s="23" t="s">
        <v>247</v>
      </c>
      <c r="D63" s="23" t="s">
        <v>248</v>
      </c>
      <c r="E63" s="23"/>
      <c r="F63" s="23">
        <v>4.4001999999999999</v>
      </c>
      <c r="G63" s="23">
        <v>4.4001999999999999</v>
      </c>
      <c r="H63" s="23">
        <v>8.9763000000000002</v>
      </c>
      <c r="I63" s="23">
        <v>0</v>
      </c>
      <c r="J63" s="23">
        <v>8.9763000000000002</v>
      </c>
      <c r="K63" s="23">
        <v>0</v>
      </c>
      <c r="L63" s="23"/>
      <c r="M63" s="23"/>
      <c r="N63" s="23">
        <v>2.4662999999999999</v>
      </c>
      <c r="O63" s="23">
        <v>3.7839</v>
      </c>
      <c r="P63" s="23"/>
      <c r="Q63" s="23">
        <v>2.4662999999999999</v>
      </c>
      <c r="R63" s="23">
        <v>3.7839</v>
      </c>
      <c r="S63" s="23">
        <v>0</v>
      </c>
      <c r="T63" s="23">
        <v>0.12189999999999999</v>
      </c>
      <c r="U63" s="23">
        <v>0</v>
      </c>
      <c r="V63" s="23">
        <v>7.6499999999999999E-2</v>
      </c>
      <c r="W63" s="23">
        <v>0</v>
      </c>
      <c r="X63" s="23">
        <v>0</v>
      </c>
      <c r="Y63" s="23">
        <v>0</v>
      </c>
    </row>
    <row r="64" spans="1:25" x14ac:dyDescent="0.25">
      <c r="A64" s="23" t="s">
        <v>125</v>
      </c>
      <c r="B64" s="23" t="s">
        <v>178</v>
      </c>
      <c r="C64" s="23" t="s">
        <v>249</v>
      </c>
      <c r="D64" s="23" t="s">
        <v>250</v>
      </c>
      <c r="E64" s="23"/>
      <c r="F64" s="23">
        <v>6.2209680000000001</v>
      </c>
      <c r="G64" s="23">
        <v>14.020754</v>
      </c>
      <c r="H64" s="23">
        <v>16.830760000000001</v>
      </c>
      <c r="I64" s="23">
        <v>0</v>
      </c>
      <c r="J64" s="23">
        <v>16.830760000000001</v>
      </c>
      <c r="K64" s="23">
        <v>0</v>
      </c>
      <c r="L64" s="23"/>
      <c r="M64" s="23"/>
      <c r="N64" s="23">
        <v>2.4833409999999998</v>
      </c>
      <c r="O64" s="23">
        <v>4.001036</v>
      </c>
      <c r="P64" s="23"/>
      <c r="Q64" s="23">
        <v>2.5007000000000001</v>
      </c>
      <c r="R64" s="23">
        <v>3.9096030000000002</v>
      </c>
      <c r="S64" s="23">
        <v>0</v>
      </c>
      <c r="T64" s="23">
        <v>0.56391100000000005</v>
      </c>
      <c r="U64" s="23">
        <v>0</v>
      </c>
      <c r="V64" s="23">
        <v>7.6499999999999999E-2</v>
      </c>
      <c r="W64" s="23">
        <v>0</v>
      </c>
      <c r="X64" s="23">
        <v>0</v>
      </c>
      <c r="Y64" s="23">
        <v>0</v>
      </c>
    </row>
    <row r="65" spans="1:25" x14ac:dyDescent="0.25">
      <c r="A65" s="23" t="s">
        <v>125</v>
      </c>
      <c r="B65" s="23" t="s">
        <v>178</v>
      </c>
      <c r="C65" s="23" t="s">
        <v>251</v>
      </c>
      <c r="D65" s="23" t="s">
        <v>252</v>
      </c>
      <c r="E65" s="23"/>
      <c r="F65" s="23">
        <v>3.9628999999999999</v>
      </c>
      <c r="G65" s="23">
        <v>7.8996000000000004</v>
      </c>
      <c r="H65" s="23">
        <v>10.488999</v>
      </c>
      <c r="I65" s="23">
        <v>7.8667999999999996</v>
      </c>
      <c r="J65" s="23">
        <v>10.488999</v>
      </c>
      <c r="K65" s="23">
        <v>0</v>
      </c>
      <c r="L65" s="23"/>
      <c r="M65" s="23"/>
      <c r="N65" s="23">
        <v>2.3270909999999998</v>
      </c>
      <c r="O65" s="23">
        <v>3.646217</v>
      </c>
      <c r="P65" s="23"/>
      <c r="Q65" s="23">
        <v>0</v>
      </c>
      <c r="R65" s="23">
        <v>0</v>
      </c>
      <c r="S65" s="23">
        <v>0</v>
      </c>
      <c r="T65" s="23">
        <v>0.19431799999999999</v>
      </c>
      <c r="U65" s="23">
        <v>0</v>
      </c>
      <c r="V65" s="23">
        <v>7.6499999999999999E-2</v>
      </c>
      <c r="W65" s="23">
        <v>0</v>
      </c>
      <c r="X65" s="23">
        <v>0</v>
      </c>
      <c r="Y65" s="23">
        <v>0</v>
      </c>
    </row>
    <row r="66" spans="1:25" x14ac:dyDescent="0.25">
      <c r="A66" s="23" t="s">
        <v>125</v>
      </c>
      <c r="B66" s="23" t="s">
        <v>178</v>
      </c>
      <c r="C66" s="23" t="s">
        <v>253</v>
      </c>
      <c r="D66" s="23" t="s">
        <v>254</v>
      </c>
      <c r="E66" s="23"/>
      <c r="F66" s="23">
        <v>2.0099999999999998</v>
      </c>
      <c r="G66" s="23">
        <v>6.5</v>
      </c>
      <c r="H66" s="23">
        <v>10.6</v>
      </c>
      <c r="I66" s="23">
        <v>7.95</v>
      </c>
      <c r="J66" s="23">
        <v>10.6</v>
      </c>
      <c r="K66" s="23">
        <v>0</v>
      </c>
      <c r="L66" s="23"/>
      <c r="M66" s="23"/>
      <c r="N66" s="23">
        <v>2.3762599999999998</v>
      </c>
      <c r="O66" s="23">
        <v>3.64</v>
      </c>
      <c r="P66" s="23"/>
      <c r="Q66" s="23">
        <v>0</v>
      </c>
      <c r="R66" s="23">
        <v>0</v>
      </c>
      <c r="S66" s="23">
        <v>0</v>
      </c>
      <c r="T66" s="23">
        <v>0</v>
      </c>
      <c r="U66" s="23">
        <v>9.4524999999999998E-2</v>
      </c>
      <c r="V66" s="23">
        <v>7.6499999999999999E-2</v>
      </c>
      <c r="W66" s="23">
        <v>0</v>
      </c>
      <c r="X66" s="23">
        <v>0</v>
      </c>
      <c r="Y66" s="23">
        <v>0</v>
      </c>
    </row>
    <row r="67" spans="1:25" x14ac:dyDescent="0.25">
      <c r="A67" s="23" t="s">
        <v>125</v>
      </c>
      <c r="B67" s="23" t="s">
        <v>178</v>
      </c>
      <c r="C67" s="23" t="s">
        <v>255</v>
      </c>
      <c r="D67" s="23" t="s">
        <v>256</v>
      </c>
      <c r="E67" s="23"/>
      <c r="F67" s="23">
        <v>3.8896999999999999</v>
      </c>
      <c r="G67" s="23">
        <v>7.2127999999999997</v>
      </c>
      <c r="H67" s="23">
        <v>9.4191000000000003</v>
      </c>
      <c r="I67" s="23">
        <v>0</v>
      </c>
      <c r="J67" s="23">
        <v>9.4191000000000003</v>
      </c>
      <c r="K67" s="23">
        <v>0</v>
      </c>
      <c r="L67" s="23"/>
      <c r="M67" s="23"/>
      <c r="N67" s="23">
        <v>2.5503</v>
      </c>
      <c r="O67" s="23">
        <v>3.6566000000000001</v>
      </c>
      <c r="P67" s="23"/>
      <c r="Q67" s="23">
        <v>2.5503</v>
      </c>
      <c r="R67" s="23">
        <v>3.6566000000000001</v>
      </c>
      <c r="S67" s="23">
        <v>0</v>
      </c>
      <c r="T67" s="23">
        <v>0.18740000000000001</v>
      </c>
      <c r="U67" s="23">
        <v>0</v>
      </c>
      <c r="V67" s="23">
        <v>7.6499999999999999E-2</v>
      </c>
      <c r="W67" s="23">
        <v>0.17630000000000001</v>
      </c>
      <c r="X67" s="23">
        <v>0</v>
      </c>
      <c r="Y67" s="23">
        <v>0</v>
      </c>
    </row>
    <row r="68" spans="1:25" x14ac:dyDescent="0.25">
      <c r="A68" s="23" t="s">
        <v>125</v>
      </c>
      <c r="B68" s="23" t="s">
        <v>178</v>
      </c>
      <c r="C68" s="23" t="s">
        <v>257</v>
      </c>
      <c r="D68" s="23" t="s">
        <v>258</v>
      </c>
      <c r="E68" s="23"/>
      <c r="F68" s="23">
        <v>4.33</v>
      </c>
      <c r="G68" s="23">
        <v>4.9572000000000003</v>
      </c>
      <c r="H68" s="23">
        <v>10.89</v>
      </c>
      <c r="I68" s="23">
        <v>0</v>
      </c>
      <c r="J68" s="23">
        <v>10.89</v>
      </c>
      <c r="K68" s="23">
        <v>0</v>
      </c>
      <c r="L68" s="23"/>
      <c r="M68" s="23"/>
      <c r="N68" s="23">
        <v>2.4005000000000001</v>
      </c>
      <c r="O68" s="23">
        <v>3.7113999999999998</v>
      </c>
      <c r="P68" s="23"/>
      <c r="Q68" s="23">
        <v>0</v>
      </c>
      <c r="R68" s="23">
        <v>0</v>
      </c>
      <c r="S68" s="23">
        <v>0</v>
      </c>
      <c r="T68" s="23">
        <v>6.93E-2</v>
      </c>
      <c r="U68" s="23">
        <v>0</v>
      </c>
      <c r="V68" s="23">
        <v>7.6499999999999999E-2</v>
      </c>
      <c r="W68" s="23">
        <v>0</v>
      </c>
      <c r="X68" s="23">
        <v>0</v>
      </c>
      <c r="Y68" s="23">
        <v>0</v>
      </c>
    </row>
    <row r="69" spans="1:25" x14ac:dyDescent="0.25">
      <c r="A69" s="23" t="s">
        <v>125</v>
      </c>
      <c r="B69" s="23" t="s">
        <v>178</v>
      </c>
      <c r="C69" s="23" t="s">
        <v>259</v>
      </c>
      <c r="D69" s="23" t="s">
        <v>260</v>
      </c>
      <c r="E69" s="23"/>
      <c r="F69" s="23">
        <v>4.3517999999999999</v>
      </c>
      <c r="G69" s="23">
        <v>11.487399999999999</v>
      </c>
      <c r="H69" s="23">
        <v>12.5357</v>
      </c>
      <c r="I69" s="23">
        <v>0</v>
      </c>
      <c r="J69" s="23">
        <v>12.5357</v>
      </c>
      <c r="K69" s="23">
        <v>0</v>
      </c>
      <c r="L69" s="23"/>
      <c r="M69" s="23"/>
      <c r="N69" s="23">
        <v>2.4148999999999998</v>
      </c>
      <c r="O69" s="23">
        <v>3.6939000000000002</v>
      </c>
      <c r="P69" s="23"/>
      <c r="Q69" s="23">
        <v>2.4148999999999998</v>
      </c>
      <c r="R69" s="23">
        <v>3.6939000000000002</v>
      </c>
      <c r="S69" s="23">
        <v>0</v>
      </c>
      <c r="T69" s="23">
        <v>2.7699999999999999E-2</v>
      </c>
      <c r="U69" s="23">
        <v>0</v>
      </c>
      <c r="V69" s="23">
        <v>7.6499999999999999E-2</v>
      </c>
      <c r="W69" s="23">
        <v>0</v>
      </c>
      <c r="X69" s="23">
        <v>0</v>
      </c>
      <c r="Y69" s="23">
        <v>0</v>
      </c>
    </row>
    <row r="70" spans="1:25" x14ac:dyDescent="0.25">
      <c r="A70" s="23" t="s">
        <v>125</v>
      </c>
      <c r="B70" s="23" t="s">
        <v>178</v>
      </c>
      <c r="C70" s="23" t="s">
        <v>261</v>
      </c>
      <c r="D70" s="23" t="s">
        <v>262</v>
      </c>
      <c r="E70" s="23"/>
      <c r="F70" s="23">
        <v>2.1772999999999998</v>
      </c>
      <c r="G70" s="23">
        <v>5.4431000000000003</v>
      </c>
      <c r="H70" s="23">
        <v>7.6204999999999998</v>
      </c>
      <c r="I70" s="23">
        <v>0</v>
      </c>
      <c r="J70" s="23">
        <v>7.6204999999999998</v>
      </c>
      <c r="K70" s="23">
        <v>0</v>
      </c>
      <c r="L70" s="23"/>
      <c r="M70" s="23"/>
      <c r="N70" s="23">
        <v>2.2845</v>
      </c>
      <c r="O70" s="23">
        <v>3.2006999999999999</v>
      </c>
      <c r="P70" s="23"/>
      <c r="Q70" s="23">
        <v>2.2845</v>
      </c>
      <c r="R70" s="23">
        <v>3.2006999999999999</v>
      </c>
      <c r="S70" s="23">
        <v>0</v>
      </c>
      <c r="T70" s="23">
        <v>7.7100000000000002E-2</v>
      </c>
      <c r="U70" s="23">
        <v>0</v>
      </c>
      <c r="V70" s="23">
        <v>7.5800000000000006E-2</v>
      </c>
      <c r="W70" s="23">
        <v>0</v>
      </c>
      <c r="X70" s="23">
        <v>0</v>
      </c>
      <c r="Y70" s="23">
        <v>0</v>
      </c>
    </row>
    <row r="71" spans="1:25" x14ac:dyDescent="0.25">
      <c r="A71" s="23" t="s">
        <v>125</v>
      </c>
      <c r="B71" s="23" t="s">
        <v>178</v>
      </c>
      <c r="C71" s="23" t="s">
        <v>263</v>
      </c>
      <c r="D71" s="23" t="s">
        <v>264</v>
      </c>
      <c r="E71" s="23"/>
      <c r="F71" s="23">
        <v>4</v>
      </c>
      <c r="G71" s="23">
        <v>10.45965</v>
      </c>
      <c r="H71" s="23">
        <v>13.5</v>
      </c>
      <c r="I71" s="23">
        <v>10.45965</v>
      </c>
      <c r="J71" s="23">
        <v>13.5</v>
      </c>
      <c r="K71" s="23">
        <v>0</v>
      </c>
      <c r="L71" s="23"/>
      <c r="M71" s="23"/>
      <c r="N71" s="23">
        <v>2.1749800000000001</v>
      </c>
      <c r="O71" s="23">
        <v>3.5573100000000002</v>
      </c>
      <c r="P71" s="23"/>
      <c r="Q71" s="23">
        <v>0</v>
      </c>
      <c r="R71" s="23">
        <v>0</v>
      </c>
      <c r="S71" s="23">
        <v>0</v>
      </c>
      <c r="T71" s="23">
        <v>8.9810000000000001E-2</v>
      </c>
      <c r="U71" s="23">
        <v>0</v>
      </c>
      <c r="V71" s="23">
        <v>7.6499999999999999E-2</v>
      </c>
      <c r="W71" s="23">
        <v>0</v>
      </c>
      <c r="X71" s="23">
        <v>0</v>
      </c>
      <c r="Y71" s="23">
        <v>0</v>
      </c>
    </row>
    <row r="72" spans="1:25" x14ac:dyDescent="0.25">
      <c r="A72" s="23" t="s">
        <v>125</v>
      </c>
      <c r="B72" s="23" t="s">
        <v>178</v>
      </c>
      <c r="C72" s="23" t="s">
        <v>265</v>
      </c>
      <c r="D72" s="23" t="s">
        <v>266</v>
      </c>
      <c r="E72" s="23"/>
      <c r="F72" s="23">
        <v>5.7752999999999997</v>
      </c>
      <c r="G72" s="23">
        <v>13.2753</v>
      </c>
      <c r="H72" s="23">
        <v>22.145199999999999</v>
      </c>
      <c r="I72" s="23">
        <v>21.929200000000002</v>
      </c>
      <c r="J72" s="23">
        <v>22.145199999999999</v>
      </c>
      <c r="K72" s="23">
        <v>0</v>
      </c>
      <c r="L72" s="23"/>
      <c r="M72" s="23"/>
      <c r="N72" s="23">
        <v>2.2911000000000001</v>
      </c>
      <c r="O72" s="23">
        <v>3.5026999999999999</v>
      </c>
      <c r="P72" s="23"/>
      <c r="Q72" s="23">
        <v>2.2911000000000001</v>
      </c>
      <c r="R72" s="23">
        <v>3.5026999999999999</v>
      </c>
      <c r="S72" s="23">
        <v>0</v>
      </c>
      <c r="T72" s="23">
        <v>0.67730000000000001</v>
      </c>
      <c r="U72" s="23">
        <v>0</v>
      </c>
      <c r="V72" s="23">
        <v>7.6499999999999999E-2</v>
      </c>
      <c r="W72" s="23">
        <v>0</v>
      </c>
      <c r="X72" s="23">
        <v>0</v>
      </c>
      <c r="Y72" s="23">
        <v>0</v>
      </c>
    </row>
    <row r="73" spans="1:25" x14ac:dyDescent="0.25">
      <c r="A73" s="23" t="s">
        <v>125</v>
      </c>
      <c r="B73" s="23" t="s">
        <v>178</v>
      </c>
      <c r="C73" s="23" t="s">
        <v>267</v>
      </c>
      <c r="D73" s="23" t="s">
        <v>268</v>
      </c>
      <c r="E73" s="23"/>
      <c r="F73" s="23">
        <v>5.3</v>
      </c>
      <c r="G73" s="23">
        <v>24.2</v>
      </c>
      <c r="H73" s="23">
        <v>17.808</v>
      </c>
      <c r="I73" s="23">
        <v>0</v>
      </c>
      <c r="J73" s="23">
        <v>17.808</v>
      </c>
      <c r="K73" s="23">
        <v>0</v>
      </c>
      <c r="L73" s="23"/>
      <c r="M73" s="23"/>
      <c r="N73" s="23">
        <v>2.4546000000000001</v>
      </c>
      <c r="O73" s="23">
        <v>3.5838000000000001</v>
      </c>
      <c r="P73" s="23"/>
      <c r="Q73" s="23">
        <v>2.4546000000000001</v>
      </c>
      <c r="R73" s="23">
        <v>3.5838000000000001</v>
      </c>
      <c r="S73" s="23">
        <v>0</v>
      </c>
      <c r="T73" s="23">
        <v>0.3503</v>
      </c>
      <c r="U73" s="23">
        <v>0</v>
      </c>
      <c r="V73" s="23">
        <v>7.6499999999999999E-2</v>
      </c>
      <c r="W73" s="23">
        <v>0</v>
      </c>
      <c r="X73" s="23">
        <v>0</v>
      </c>
      <c r="Y73" s="23">
        <v>0</v>
      </c>
    </row>
    <row r="74" spans="1:25" x14ac:dyDescent="0.25">
      <c r="A74" s="23" t="s">
        <v>125</v>
      </c>
      <c r="B74" s="23" t="s">
        <v>178</v>
      </c>
      <c r="C74" s="23" t="s">
        <v>269</v>
      </c>
      <c r="D74" s="23" t="s">
        <v>270</v>
      </c>
      <c r="E74" s="23"/>
      <c r="F74" s="23">
        <v>7.2</v>
      </c>
      <c r="G74" s="23">
        <v>11.2</v>
      </c>
      <c r="H74" s="23">
        <v>15.927</v>
      </c>
      <c r="I74" s="23">
        <v>0</v>
      </c>
      <c r="J74" s="23">
        <v>15.927</v>
      </c>
      <c r="K74" s="23">
        <v>0</v>
      </c>
      <c r="L74" s="23"/>
      <c r="M74" s="23"/>
      <c r="N74" s="23">
        <v>2.5500099999999999</v>
      </c>
      <c r="O74" s="23">
        <v>3.0280499999999999</v>
      </c>
      <c r="P74" s="23"/>
      <c r="Q74" s="23">
        <v>2.5500099999999999</v>
      </c>
      <c r="R74" s="23">
        <v>3.0280499999999999</v>
      </c>
      <c r="S74" s="23">
        <v>0</v>
      </c>
      <c r="T74" s="23">
        <v>8.9656E-2</v>
      </c>
      <c r="U74" s="23">
        <v>0</v>
      </c>
      <c r="V74" s="23">
        <v>7.6499999999999999E-2</v>
      </c>
      <c r="W74" s="23">
        <v>0</v>
      </c>
      <c r="X74" s="23">
        <v>0</v>
      </c>
      <c r="Y74" s="23">
        <v>0</v>
      </c>
    </row>
    <row r="75" spans="1:25" x14ac:dyDescent="0.25">
      <c r="A75" s="23" t="s">
        <v>125</v>
      </c>
      <c r="B75" s="23" t="s">
        <v>178</v>
      </c>
      <c r="C75" s="23" t="s">
        <v>271</v>
      </c>
      <c r="D75" s="23" t="s">
        <v>272</v>
      </c>
      <c r="E75" s="23"/>
      <c r="F75" s="23">
        <v>4.4859999999999998</v>
      </c>
      <c r="G75" s="23">
        <v>15.340299999999999</v>
      </c>
      <c r="H75" s="23">
        <v>20.987100000000002</v>
      </c>
      <c r="I75" s="23">
        <v>19.987100000000002</v>
      </c>
      <c r="J75" s="23">
        <v>20.987100000000002</v>
      </c>
      <c r="K75" s="23">
        <v>0</v>
      </c>
      <c r="L75" s="23"/>
      <c r="M75" s="23"/>
      <c r="N75" s="23">
        <v>2.4674999999999998</v>
      </c>
      <c r="O75" s="23">
        <v>3.6875</v>
      </c>
      <c r="P75" s="23"/>
      <c r="Q75" s="23">
        <v>0</v>
      </c>
      <c r="R75" s="23">
        <v>0</v>
      </c>
      <c r="S75" s="23">
        <v>0</v>
      </c>
      <c r="T75" s="23">
        <v>0.4854</v>
      </c>
      <c r="U75" s="23">
        <v>0</v>
      </c>
      <c r="V75" s="23">
        <v>7.6499999999999999E-2</v>
      </c>
      <c r="W75" s="23">
        <v>0</v>
      </c>
      <c r="X75" s="23">
        <v>0</v>
      </c>
      <c r="Y75" s="23">
        <v>0</v>
      </c>
    </row>
    <row r="76" spans="1:25" x14ac:dyDescent="0.25">
      <c r="A76" s="23" t="s">
        <v>125</v>
      </c>
      <c r="B76" s="23" t="s">
        <v>178</v>
      </c>
      <c r="C76" s="23" t="s">
        <v>273</v>
      </c>
      <c r="D76" s="23" t="s">
        <v>274</v>
      </c>
      <c r="E76" s="23"/>
      <c r="F76" s="23">
        <v>5.5236999999999998</v>
      </c>
      <c r="G76" s="23">
        <v>14.442299999999999</v>
      </c>
      <c r="H76" s="23">
        <v>21.034099999999999</v>
      </c>
      <c r="I76" s="23">
        <v>0</v>
      </c>
      <c r="J76" s="23">
        <v>21.034099999999999</v>
      </c>
      <c r="K76" s="23">
        <v>0</v>
      </c>
      <c r="L76" s="23"/>
      <c r="M76" s="23"/>
      <c r="N76" s="23">
        <v>2.4670000000000001</v>
      </c>
      <c r="O76" s="23">
        <v>2.7183000000000002</v>
      </c>
      <c r="P76" s="23"/>
      <c r="Q76" s="23">
        <v>2.4670000000000001</v>
      </c>
      <c r="R76" s="23">
        <v>0</v>
      </c>
      <c r="S76" s="23">
        <v>0</v>
      </c>
      <c r="T76" s="23">
        <v>0.60250000000000004</v>
      </c>
      <c r="U76" s="23">
        <v>0</v>
      </c>
      <c r="V76" s="23">
        <v>7.6499999999999999E-2</v>
      </c>
      <c r="W76" s="23">
        <v>0</v>
      </c>
      <c r="X76" s="23">
        <v>0</v>
      </c>
      <c r="Y76" s="23">
        <v>0</v>
      </c>
    </row>
    <row r="77" spans="1:25" x14ac:dyDescent="0.25">
      <c r="A77" s="23" t="s">
        <v>125</v>
      </c>
      <c r="B77" s="23" t="s">
        <v>178</v>
      </c>
      <c r="C77" s="23" t="s">
        <v>275</v>
      </c>
      <c r="D77" s="23" t="s">
        <v>276</v>
      </c>
      <c r="E77" s="23"/>
      <c r="F77" s="23">
        <v>5.0187999999999997</v>
      </c>
      <c r="G77" s="23">
        <v>15.9511</v>
      </c>
      <c r="H77" s="23">
        <v>15.136100000000001</v>
      </c>
      <c r="I77" s="23">
        <v>0</v>
      </c>
      <c r="J77" s="23">
        <v>15.136100000000001</v>
      </c>
      <c r="K77" s="23">
        <v>0</v>
      </c>
      <c r="L77" s="23"/>
      <c r="M77" s="23"/>
      <c r="N77" s="23">
        <v>2.4281999999999999</v>
      </c>
      <c r="O77" s="23">
        <v>3.7433000000000001</v>
      </c>
      <c r="P77" s="23"/>
      <c r="Q77" s="23">
        <v>2.4281999999999999</v>
      </c>
      <c r="R77" s="23">
        <v>3.7433000000000001</v>
      </c>
      <c r="S77" s="23">
        <v>0</v>
      </c>
      <c r="T77" s="23">
        <v>0.44180000000000003</v>
      </c>
      <c r="U77" s="23">
        <v>0</v>
      </c>
      <c r="V77" s="23">
        <v>7.6499999999999999E-2</v>
      </c>
      <c r="W77" s="23">
        <v>0</v>
      </c>
      <c r="X77" s="23">
        <v>0</v>
      </c>
      <c r="Y77" s="23">
        <v>0</v>
      </c>
    </row>
    <row r="78" spans="1:25" x14ac:dyDescent="0.25">
      <c r="A78" s="23" t="s">
        <v>125</v>
      </c>
      <c r="B78" s="23" t="s">
        <v>178</v>
      </c>
      <c r="C78" s="23" t="s">
        <v>277</v>
      </c>
      <c r="D78" s="23" t="s">
        <v>278</v>
      </c>
      <c r="E78" s="23"/>
      <c r="F78" s="23">
        <v>3.8704000000000001</v>
      </c>
      <c r="G78" s="23">
        <v>10.056100000000001</v>
      </c>
      <c r="H78" s="23">
        <v>10.917</v>
      </c>
      <c r="I78" s="23">
        <v>0</v>
      </c>
      <c r="J78" s="23">
        <v>10.917</v>
      </c>
      <c r="K78" s="23">
        <v>0</v>
      </c>
      <c r="L78" s="23"/>
      <c r="M78" s="23"/>
      <c r="N78" s="23">
        <v>2.4647999999999999</v>
      </c>
      <c r="O78" s="23">
        <v>3.6406999999999998</v>
      </c>
      <c r="P78" s="23"/>
      <c r="Q78" s="23">
        <v>2.4647999999999999</v>
      </c>
      <c r="R78" s="23">
        <v>3.6406999999999998</v>
      </c>
      <c r="S78" s="23">
        <v>0</v>
      </c>
      <c r="T78" s="23">
        <v>0</v>
      </c>
      <c r="U78" s="23">
        <v>8.5900000000000004E-2</v>
      </c>
      <c r="V78" s="23">
        <v>7.6499999999999999E-2</v>
      </c>
      <c r="W78" s="23">
        <v>0</v>
      </c>
      <c r="X78" s="23">
        <v>0</v>
      </c>
      <c r="Y78" s="23">
        <v>0</v>
      </c>
    </row>
    <row r="79" spans="1:25" x14ac:dyDescent="0.25">
      <c r="A79" s="23" t="s">
        <v>125</v>
      </c>
      <c r="B79" s="23" t="s">
        <v>178</v>
      </c>
      <c r="C79" s="23" t="s">
        <v>279</v>
      </c>
      <c r="D79" s="23" t="s">
        <v>280</v>
      </c>
      <c r="E79" s="23"/>
      <c r="F79" s="23">
        <v>3.8555000000000001</v>
      </c>
      <c r="G79" s="23">
        <v>11.657400000000001</v>
      </c>
      <c r="H79" s="23">
        <v>9.5771999999999995</v>
      </c>
      <c r="I79" s="23">
        <v>7.1829000000000001</v>
      </c>
      <c r="J79" s="23">
        <v>9.5771999999999995</v>
      </c>
      <c r="K79" s="23">
        <v>0</v>
      </c>
      <c r="L79" s="23"/>
      <c r="M79" s="23"/>
      <c r="N79" s="23">
        <v>2.1640999999999999</v>
      </c>
      <c r="O79" s="23">
        <v>3.4239999999999999</v>
      </c>
      <c r="P79" s="23"/>
      <c r="Q79" s="23">
        <v>2.1640999999999999</v>
      </c>
      <c r="R79" s="23">
        <v>3.4239999999999999</v>
      </c>
      <c r="S79" s="23">
        <v>0</v>
      </c>
      <c r="T79" s="23">
        <v>0.12379999999999999</v>
      </c>
      <c r="U79" s="23">
        <v>0</v>
      </c>
      <c r="V79" s="23">
        <v>7.6499999999999999E-2</v>
      </c>
      <c r="W79" s="23">
        <v>0</v>
      </c>
      <c r="X79" s="23">
        <v>0</v>
      </c>
      <c r="Y79" s="23">
        <v>0</v>
      </c>
    </row>
    <row r="80" spans="1:25" x14ac:dyDescent="0.25">
      <c r="A80" s="23" t="s">
        <v>125</v>
      </c>
      <c r="B80" s="23" t="s">
        <v>178</v>
      </c>
      <c r="C80" s="23" t="s">
        <v>281</v>
      </c>
      <c r="D80" s="23" t="s">
        <v>282</v>
      </c>
      <c r="E80" s="23"/>
      <c r="F80" s="23">
        <v>4.6616999999999997</v>
      </c>
      <c r="G80" s="23">
        <v>18.596800000000002</v>
      </c>
      <c r="H80" s="23">
        <v>23.075299999999999</v>
      </c>
      <c r="I80" s="23">
        <v>17.331099999999999</v>
      </c>
      <c r="J80" s="23">
        <v>23.075299999999999</v>
      </c>
      <c r="K80" s="23">
        <v>0</v>
      </c>
      <c r="L80" s="23"/>
      <c r="M80" s="23"/>
      <c r="N80" s="23">
        <v>2.5402999999999998</v>
      </c>
      <c r="O80" s="23">
        <v>3.6486999999999998</v>
      </c>
      <c r="P80" s="23"/>
      <c r="Q80" s="23">
        <v>2.5402999999999998</v>
      </c>
      <c r="R80" s="23">
        <v>3.6486999999999998</v>
      </c>
      <c r="S80" s="23">
        <v>0</v>
      </c>
      <c r="T80" s="23">
        <v>0.55649999999999999</v>
      </c>
      <c r="U80" s="23">
        <v>0</v>
      </c>
      <c r="V80" s="23">
        <v>7.6499999999999999E-2</v>
      </c>
      <c r="W80" s="23">
        <v>0</v>
      </c>
      <c r="X80" s="23">
        <v>0</v>
      </c>
      <c r="Y80" s="23">
        <v>0</v>
      </c>
    </row>
    <row r="81" spans="1:25" x14ac:dyDescent="0.25">
      <c r="A81" s="23" t="s">
        <v>125</v>
      </c>
      <c r="B81" s="23" t="s">
        <v>178</v>
      </c>
      <c r="C81" s="23" t="s">
        <v>283</v>
      </c>
      <c r="D81" s="23" t="s">
        <v>284</v>
      </c>
      <c r="E81" s="23"/>
      <c r="F81" s="23">
        <v>5.2348999999999997</v>
      </c>
      <c r="G81" s="23">
        <v>19.360600000000002</v>
      </c>
      <c r="H81" s="23">
        <v>23.6555</v>
      </c>
      <c r="I81" s="23">
        <v>0</v>
      </c>
      <c r="J81" s="23">
        <v>23.6555</v>
      </c>
      <c r="K81" s="23">
        <v>0</v>
      </c>
      <c r="L81" s="23"/>
      <c r="M81" s="23"/>
      <c r="N81" s="23">
        <v>2.4497</v>
      </c>
      <c r="O81" s="23">
        <v>3.8374999999999999</v>
      </c>
      <c r="P81" s="23"/>
      <c r="Q81" s="23">
        <v>0</v>
      </c>
      <c r="R81" s="23">
        <v>0</v>
      </c>
      <c r="S81" s="23">
        <v>0</v>
      </c>
      <c r="T81" s="23">
        <v>1.1811</v>
      </c>
      <c r="U81" s="23">
        <v>0</v>
      </c>
      <c r="V81" s="23">
        <v>7.6499999999999999E-2</v>
      </c>
      <c r="W81" s="23">
        <v>0</v>
      </c>
      <c r="X81" s="23">
        <v>0</v>
      </c>
      <c r="Y81" s="23">
        <v>0</v>
      </c>
    </row>
    <row r="82" spans="1:25" x14ac:dyDescent="0.25">
      <c r="A82" s="23" t="s">
        <v>125</v>
      </c>
      <c r="B82" s="23" t="s">
        <v>178</v>
      </c>
      <c r="C82" s="23" t="s">
        <v>285</v>
      </c>
      <c r="D82" s="23" t="s">
        <v>286</v>
      </c>
      <c r="E82" s="23"/>
      <c r="F82" s="23">
        <v>2.6303999999999998</v>
      </c>
      <c r="G82" s="23">
        <v>18.543399999999998</v>
      </c>
      <c r="H82" s="23">
        <v>17.164400000000001</v>
      </c>
      <c r="I82" s="23">
        <v>0</v>
      </c>
      <c r="J82" s="23">
        <v>17.164400000000001</v>
      </c>
      <c r="K82" s="23">
        <v>0</v>
      </c>
      <c r="L82" s="23"/>
      <c r="M82" s="23"/>
      <c r="N82" s="23">
        <v>2.4590999999999998</v>
      </c>
      <c r="O82" s="23">
        <v>3.5815000000000001</v>
      </c>
      <c r="P82" s="23"/>
      <c r="Q82" s="23">
        <v>2.4590999999999998</v>
      </c>
      <c r="R82" s="23">
        <v>3.5815000000000001</v>
      </c>
      <c r="S82" s="23">
        <v>0</v>
      </c>
      <c r="T82" s="23">
        <v>0.23230000000000001</v>
      </c>
      <c r="U82" s="23">
        <v>0</v>
      </c>
      <c r="V82" s="23">
        <v>7.6499999999999999E-2</v>
      </c>
      <c r="W82" s="23">
        <v>0</v>
      </c>
      <c r="X82" s="23">
        <v>0</v>
      </c>
      <c r="Y82" s="23">
        <v>0</v>
      </c>
    </row>
    <row r="83" spans="1:25" x14ac:dyDescent="0.25">
      <c r="A83" s="23" t="s">
        <v>125</v>
      </c>
      <c r="B83" s="23" t="s">
        <v>178</v>
      </c>
      <c r="C83" s="23" t="s">
        <v>287</v>
      </c>
      <c r="D83" s="23" t="s">
        <v>288</v>
      </c>
      <c r="E83" s="23"/>
      <c r="F83" s="23">
        <v>3.6741299999999999</v>
      </c>
      <c r="G83" s="23">
        <v>12.405570000000001</v>
      </c>
      <c r="H83" s="23">
        <v>9.5797399999999993</v>
      </c>
      <c r="I83" s="23">
        <v>0</v>
      </c>
      <c r="J83" s="23">
        <v>10.10745</v>
      </c>
      <c r="K83" s="23">
        <v>0</v>
      </c>
      <c r="L83" s="23"/>
      <c r="M83" s="23"/>
      <c r="N83" s="23">
        <v>2.3090999999999999</v>
      </c>
      <c r="O83" s="23">
        <v>3.5678000000000001</v>
      </c>
      <c r="P83" s="23"/>
      <c r="Q83" s="23">
        <v>2.3090999999999999</v>
      </c>
      <c r="R83" s="23">
        <v>3.5678000000000001</v>
      </c>
      <c r="S83" s="23">
        <v>0</v>
      </c>
      <c r="T83" s="23">
        <v>0.2437</v>
      </c>
      <c r="U83" s="23">
        <v>0</v>
      </c>
      <c r="V83" s="23">
        <v>7.6499999999999999E-2</v>
      </c>
      <c r="W83" s="23">
        <v>0</v>
      </c>
      <c r="X83" s="23">
        <v>0</v>
      </c>
      <c r="Y83" s="23">
        <v>0</v>
      </c>
    </row>
    <row r="84" spans="1:25" x14ac:dyDescent="0.25">
      <c r="A84" s="23" t="s">
        <v>125</v>
      </c>
      <c r="B84" s="23" t="s">
        <v>178</v>
      </c>
      <c r="C84" s="23" t="s">
        <v>289</v>
      </c>
      <c r="D84" s="23" t="s">
        <v>290</v>
      </c>
      <c r="E84" s="23"/>
      <c r="F84" s="23">
        <v>3.7061000000000002</v>
      </c>
      <c r="G84" s="23">
        <v>8.1372999999999998</v>
      </c>
      <c r="H84" s="23">
        <v>18.404499999999999</v>
      </c>
      <c r="I84" s="23">
        <v>0</v>
      </c>
      <c r="J84" s="23">
        <v>18.404499999999999</v>
      </c>
      <c r="K84" s="23">
        <v>0</v>
      </c>
      <c r="L84" s="23"/>
      <c r="M84" s="23"/>
      <c r="N84" s="23">
        <v>2.5264000000000002</v>
      </c>
      <c r="O84" s="23">
        <v>3.5939999999999999</v>
      </c>
      <c r="P84" s="23"/>
      <c r="Q84" s="23">
        <v>2.5264000000000002</v>
      </c>
      <c r="R84" s="23">
        <v>3.5939999999999999</v>
      </c>
      <c r="S84" s="23">
        <v>0</v>
      </c>
      <c r="T84" s="23">
        <v>0</v>
      </c>
      <c r="U84" s="23">
        <v>0.16830000000000001</v>
      </c>
      <c r="V84" s="23">
        <v>7.6499999999999999E-2</v>
      </c>
      <c r="W84" s="23">
        <v>0</v>
      </c>
      <c r="X84" s="23">
        <v>0</v>
      </c>
      <c r="Y84" s="23">
        <v>0</v>
      </c>
    </row>
    <row r="85" spans="1:25" x14ac:dyDescent="0.25">
      <c r="A85" s="23" t="s">
        <v>125</v>
      </c>
      <c r="B85" s="23" t="s">
        <v>178</v>
      </c>
      <c r="C85" s="23" t="s">
        <v>291</v>
      </c>
      <c r="D85" s="23" t="s">
        <v>292</v>
      </c>
      <c r="E85" s="23"/>
      <c r="F85" s="23">
        <v>4.7930099999999998</v>
      </c>
      <c r="G85" s="23">
        <v>13.95523</v>
      </c>
      <c r="H85" s="23">
        <v>15.53903</v>
      </c>
      <c r="I85" s="23">
        <v>0</v>
      </c>
      <c r="J85" s="23">
        <v>15.53903</v>
      </c>
      <c r="K85" s="23">
        <v>0</v>
      </c>
      <c r="L85" s="23"/>
      <c r="M85" s="23"/>
      <c r="N85" s="23">
        <v>2.4290500000000002</v>
      </c>
      <c r="O85" s="23">
        <v>3.6663999999999999</v>
      </c>
      <c r="P85" s="23"/>
      <c r="Q85" s="23">
        <v>2.4290500000000002</v>
      </c>
      <c r="R85" s="23">
        <v>3.6663999999999999</v>
      </c>
      <c r="S85" s="23">
        <v>0</v>
      </c>
      <c r="T85" s="23">
        <v>0.23874999999999999</v>
      </c>
      <c r="U85" s="23">
        <v>0</v>
      </c>
      <c r="V85" s="23">
        <v>7.6499999999999999E-2</v>
      </c>
      <c r="W85" s="23">
        <v>0</v>
      </c>
      <c r="X85" s="23">
        <v>0</v>
      </c>
      <c r="Y85" s="23">
        <v>0</v>
      </c>
    </row>
    <row r="86" spans="1:25" x14ac:dyDescent="0.25">
      <c r="A86" s="23" t="s">
        <v>125</v>
      </c>
      <c r="B86" s="23" t="s">
        <v>178</v>
      </c>
      <c r="C86" s="23" t="s">
        <v>293</v>
      </c>
      <c r="D86" s="23" t="s">
        <v>294</v>
      </c>
      <c r="E86" s="23"/>
      <c r="F86" s="23">
        <v>5.2975000000000003</v>
      </c>
      <c r="G86" s="23">
        <v>25</v>
      </c>
      <c r="H86" s="23">
        <v>23.5</v>
      </c>
      <c r="I86" s="23">
        <v>0</v>
      </c>
      <c r="J86" s="23">
        <v>23.5</v>
      </c>
      <c r="K86" s="23">
        <v>0</v>
      </c>
      <c r="L86" s="23"/>
      <c r="M86" s="23"/>
      <c r="N86" s="23">
        <v>2.4279000000000002</v>
      </c>
      <c r="O86" s="23">
        <v>3.4003999999999999</v>
      </c>
      <c r="P86" s="23"/>
      <c r="Q86" s="23">
        <v>2.4279000000000002</v>
      </c>
      <c r="R86" s="23">
        <v>3.4003999999999999</v>
      </c>
      <c r="S86" s="23">
        <v>0</v>
      </c>
      <c r="T86" s="23">
        <v>0.61819999999999997</v>
      </c>
      <c r="U86" s="23">
        <v>0</v>
      </c>
      <c r="V86" s="23">
        <v>7.6499999999999999E-2</v>
      </c>
      <c r="W86" s="23">
        <v>0</v>
      </c>
      <c r="X86" s="23">
        <v>0</v>
      </c>
      <c r="Y86" s="23">
        <v>0</v>
      </c>
    </row>
    <row r="87" spans="1:25" x14ac:dyDescent="0.25">
      <c r="A87" s="23" t="s">
        <v>125</v>
      </c>
      <c r="B87" s="23" t="s">
        <v>178</v>
      </c>
      <c r="C87" s="23" t="s">
        <v>295</v>
      </c>
      <c r="D87" s="23" t="s">
        <v>296</v>
      </c>
      <c r="E87" s="23"/>
      <c r="F87" s="23">
        <v>3.3651</v>
      </c>
      <c r="G87" s="23">
        <v>20.562899999999999</v>
      </c>
      <c r="H87" s="23">
        <v>17.035299999999999</v>
      </c>
      <c r="I87" s="23">
        <v>17.035299999999999</v>
      </c>
      <c r="J87" s="23">
        <v>17.035299999999999</v>
      </c>
      <c r="K87" s="23">
        <v>0</v>
      </c>
      <c r="L87" s="23"/>
      <c r="M87" s="23"/>
      <c r="N87" s="23">
        <v>2.3923000000000001</v>
      </c>
      <c r="O87" s="23">
        <v>3.6945000000000001</v>
      </c>
      <c r="P87" s="23"/>
      <c r="Q87" s="23">
        <v>2.3923000000000001</v>
      </c>
      <c r="R87" s="23">
        <v>3.6945000000000001</v>
      </c>
      <c r="S87" s="23">
        <v>0</v>
      </c>
      <c r="T87" s="23">
        <v>0</v>
      </c>
      <c r="U87" s="23">
        <v>0.19769999999999999</v>
      </c>
      <c r="V87" s="23">
        <v>7.6499999999999999E-2</v>
      </c>
      <c r="W87" s="23">
        <v>0</v>
      </c>
      <c r="X87" s="23">
        <v>0</v>
      </c>
      <c r="Y87" s="23">
        <v>0</v>
      </c>
    </row>
    <row r="88" spans="1:25" x14ac:dyDescent="0.25">
      <c r="A88" s="23" t="s">
        <v>125</v>
      </c>
      <c r="B88" s="23" t="s">
        <v>178</v>
      </c>
      <c r="C88" s="23" t="s">
        <v>297</v>
      </c>
      <c r="D88" s="23" t="s">
        <v>298</v>
      </c>
      <c r="E88" s="23"/>
      <c r="F88" s="23">
        <v>2.9175</v>
      </c>
      <c r="G88" s="23">
        <v>13.482100000000001</v>
      </c>
      <c r="H88" s="23">
        <v>7.7454999999999998</v>
      </c>
      <c r="I88" s="23">
        <v>0</v>
      </c>
      <c r="J88" s="23">
        <v>7.7454999999999998</v>
      </c>
      <c r="K88" s="23">
        <v>0</v>
      </c>
      <c r="L88" s="23"/>
      <c r="M88" s="23"/>
      <c r="N88" s="23">
        <v>2.3660999999999999</v>
      </c>
      <c r="O88" s="23">
        <v>3.6202999999999999</v>
      </c>
      <c r="P88" s="23"/>
      <c r="Q88" s="23">
        <v>2.3660999999999999</v>
      </c>
      <c r="R88" s="23">
        <v>3.6202999999999999</v>
      </c>
      <c r="S88" s="23">
        <v>0</v>
      </c>
      <c r="T88" s="23">
        <v>0.1021</v>
      </c>
      <c r="U88" s="23">
        <v>0</v>
      </c>
      <c r="V88" s="23">
        <v>7.6499999999999999E-2</v>
      </c>
      <c r="W88" s="23">
        <v>0</v>
      </c>
      <c r="X88" s="23">
        <v>0</v>
      </c>
      <c r="Y88" s="23">
        <v>0</v>
      </c>
    </row>
    <row r="89" spans="1:25" x14ac:dyDescent="0.25">
      <c r="A89" s="23" t="s">
        <v>125</v>
      </c>
      <c r="B89" s="23" t="s">
        <v>178</v>
      </c>
      <c r="C89" s="23" t="s">
        <v>299</v>
      </c>
      <c r="D89" s="23" t="s">
        <v>300</v>
      </c>
      <c r="E89" s="23"/>
      <c r="F89" s="23">
        <v>2.6480000000000001</v>
      </c>
      <c r="G89" s="23">
        <v>9.8450000000000006</v>
      </c>
      <c r="H89" s="23">
        <v>8.3230000000000004</v>
      </c>
      <c r="I89" s="23">
        <v>0</v>
      </c>
      <c r="J89" s="23">
        <v>0</v>
      </c>
      <c r="K89" s="23">
        <v>0</v>
      </c>
      <c r="L89" s="23"/>
      <c r="M89" s="23"/>
      <c r="N89" s="23">
        <v>2.306</v>
      </c>
      <c r="O89" s="23">
        <v>3.577</v>
      </c>
      <c r="P89" s="23"/>
      <c r="Q89" s="23">
        <v>0</v>
      </c>
      <c r="R89" s="23">
        <v>0</v>
      </c>
      <c r="S89" s="23">
        <v>0</v>
      </c>
      <c r="T89" s="23">
        <v>0.28599999999999998</v>
      </c>
      <c r="U89" s="23">
        <v>0</v>
      </c>
      <c r="V89" s="23">
        <v>7.6499999999999999E-2</v>
      </c>
      <c r="W89" s="23">
        <v>0</v>
      </c>
      <c r="X89" s="23">
        <v>0</v>
      </c>
      <c r="Y89" s="23">
        <v>0</v>
      </c>
    </row>
    <row r="90" spans="1:25" x14ac:dyDescent="0.25">
      <c r="A90" s="23" t="s">
        <v>125</v>
      </c>
      <c r="B90" s="23" t="s">
        <v>178</v>
      </c>
      <c r="C90" s="23" t="s">
        <v>301</v>
      </c>
      <c r="D90" s="23" t="s">
        <v>302</v>
      </c>
      <c r="E90" s="23"/>
      <c r="F90" s="23">
        <v>3.2557999999999998</v>
      </c>
      <c r="G90" s="23">
        <v>3.2557999999999998</v>
      </c>
      <c r="H90" s="23">
        <v>12.7928</v>
      </c>
      <c r="I90" s="23">
        <v>12.7928</v>
      </c>
      <c r="J90" s="23">
        <v>12.7928</v>
      </c>
      <c r="K90" s="23">
        <v>0</v>
      </c>
      <c r="L90" s="23"/>
      <c r="M90" s="23"/>
      <c r="N90" s="23">
        <v>2.4655</v>
      </c>
      <c r="O90" s="23">
        <v>3.5626000000000002</v>
      </c>
      <c r="P90" s="23"/>
      <c r="Q90" s="23">
        <v>2.4655</v>
      </c>
      <c r="R90" s="23">
        <v>3.5626000000000002</v>
      </c>
      <c r="S90" s="23">
        <v>0</v>
      </c>
      <c r="T90" s="23">
        <v>0.23808799999999999</v>
      </c>
      <c r="U90" s="23">
        <v>0</v>
      </c>
      <c r="V90" s="23">
        <v>7.6499999999999999E-2</v>
      </c>
      <c r="W90" s="23">
        <v>0</v>
      </c>
      <c r="X90" s="23">
        <v>0</v>
      </c>
      <c r="Y90" s="23">
        <v>0</v>
      </c>
    </row>
    <row r="91" spans="1:25" x14ac:dyDescent="0.25">
      <c r="A91" s="23" t="s">
        <v>125</v>
      </c>
      <c r="B91" s="23" t="s">
        <v>178</v>
      </c>
      <c r="C91" s="23" t="s">
        <v>303</v>
      </c>
      <c r="D91" s="23" t="s">
        <v>304</v>
      </c>
      <c r="E91" s="23"/>
      <c r="F91" s="23">
        <v>2.3755000000000002</v>
      </c>
      <c r="G91" s="23">
        <v>2.3755000000000002</v>
      </c>
      <c r="H91" s="23">
        <v>6.1509999999999998</v>
      </c>
      <c r="I91" s="23">
        <v>6.1509999999999998</v>
      </c>
      <c r="J91" s="23">
        <v>6.1509999999999998</v>
      </c>
      <c r="K91" s="23">
        <v>0</v>
      </c>
      <c r="L91" s="23"/>
      <c r="M91" s="23"/>
      <c r="N91" s="23">
        <v>2.5935000000000001</v>
      </c>
      <c r="O91" s="23">
        <v>3.5440999999999998</v>
      </c>
      <c r="P91" s="23"/>
      <c r="Q91" s="23">
        <v>0</v>
      </c>
      <c r="R91" s="23">
        <v>0</v>
      </c>
      <c r="S91" s="23">
        <v>0</v>
      </c>
      <c r="T91" s="23">
        <v>0.51549999999999996</v>
      </c>
      <c r="U91" s="23">
        <v>0</v>
      </c>
      <c r="V91" s="23">
        <v>7.6499999999999999E-2</v>
      </c>
      <c r="W91" s="23">
        <v>0</v>
      </c>
      <c r="X91" s="23">
        <v>0</v>
      </c>
      <c r="Y91" s="23">
        <v>0</v>
      </c>
    </row>
    <row r="92" spans="1:25" x14ac:dyDescent="0.25">
      <c r="A92" s="23" t="s">
        <v>125</v>
      </c>
      <c r="B92" s="23" t="s">
        <v>305</v>
      </c>
      <c r="C92" s="23" t="s">
        <v>306</v>
      </c>
      <c r="D92" s="23" t="s">
        <v>307</v>
      </c>
      <c r="E92" s="23"/>
      <c r="F92" s="23">
        <v>9.2130200000000002</v>
      </c>
      <c r="G92" s="23">
        <v>0</v>
      </c>
      <c r="H92" s="23">
        <v>17.967690000000001</v>
      </c>
      <c r="I92" s="23">
        <v>0</v>
      </c>
      <c r="J92" s="23">
        <v>17.967690000000001</v>
      </c>
      <c r="K92" s="23">
        <v>0</v>
      </c>
      <c r="L92" s="23"/>
      <c r="M92" s="23"/>
      <c r="N92" s="23">
        <v>2.5253619999999999</v>
      </c>
      <c r="O92" s="23">
        <v>3.7213500000000002</v>
      </c>
      <c r="P92" s="23"/>
      <c r="Q92" s="23">
        <v>0</v>
      </c>
      <c r="R92" s="23">
        <v>0</v>
      </c>
      <c r="S92" s="23">
        <v>0</v>
      </c>
      <c r="T92" s="23">
        <v>0</v>
      </c>
      <c r="U92" s="23">
        <v>0.129162</v>
      </c>
      <c r="V92" s="23">
        <v>7.46E-2</v>
      </c>
      <c r="W92" s="23">
        <v>0</v>
      </c>
      <c r="X92" s="23">
        <v>0</v>
      </c>
      <c r="Y92" s="23">
        <v>0</v>
      </c>
    </row>
    <row r="93" spans="1:25" x14ac:dyDescent="0.25">
      <c r="A93" s="23" t="s">
        <v>125</v>
      </c>
      <c r="B93" s="23" t="s">
        <v>305</v>
      </c>
      <c r="C93" s="23" t="s">
        <v>308</v>
      </c>
      <c r="D93" s="23" t="s">
        <v>309</v>
      </c>
      <c r="E93" s="23"/>
      <c r="F93" s="23">
        <v>2.4018999999999999</v>
      </c>
      <c r="G93" s="23">
        <v>0</v>
      </c>
      <c r="H93" s="23">
        <v>11.0672</v>
      </c>
      <c r="I93" s="23">
        <v>0</v>
      </c>
      <c r="J93" s="23">
        <v>0</v>
      </c>
      <c r="K93" s="23">
        <v>0</v>
      </c>
      <c r="L93" s="23"/>
      <c r="M93" s="23"/>
      <c r="N93" s="23">
        <v>2.4194</v>
      </c>
      <c r="O93" s="23">
        <v>2.7736000000000001</v>
      </c>
      <c r="P93" s="23"/>
      <c r="Q93" s="23">
        <v>4.7699999999999999E-2</v>
      </c>
      <c r="R93" s="23">
        <v>0.2198</v>
      </c>
      <c r="S93" s="23">
        <v>0</v>
      </c>
      <c r="T93" s="23">
        <v>0</v>
      </c>
      <c r="U93" s="23">
        <v>0</v>
      </c>
      <c r="V93" s="23">
        <v>7.6499999999999999E-2</v>
      </c>
      <c r="W93" s="23">
        <v>0</v>
      </c>
      <c r="X93" s="23">
        <v>0</v>
      </c>
      <c r="Y93" s="23">
        <v>0</v>
      </c>
    </row>
    <row r="94" spans="1:25" x14ac:dyDescent="0.25">
      <c r="A94" s="23" t="s">
        <v>125</v>
      </c>
      <c r="B94" s="23" t="s">
        <v>305</v>
      </c>
      <c r="C94" s="23" t="s">
        <v>310</v>
      </c>
      <c r="D94" s="23" t="s">
        <v>311</v>
      </c>
      <c r="E94" s="23"/>
      <c r="F94" s="23">
        <v>9.3566000000000003</v>
      </c>
      <c r="G94" s="23">
        <v>9.3566000000000003</v>
      </c>
      <c r="H94" s="23">
        <v>15.184900000000001</v>
      </c>
      <c r="I94" s="23">
        <v>0</v>
      </c>
      <c r="J94" s="23">
        <v>15.184900000000001</v>
      </c>
      <c r="K94" s="23">
        <v>0</v>
      </c>
      <c r="L94" s="23"/>
      <c r="M94" s="23"/>
      <c r="N94" s="23">
        <v>2.5129000000000001</v>
      </c>
      <c r="O94" s="23">
        <v>3.5724999999999998</v>
      </c>
      <c r="P94" s="23"/>
      <c r="Q94" s="23">
        <v>0</v>
      </c>
      <c r="R94" s="23">
        <v>0</v>
      </c>
      <c r="S94" s="23">
        <v>0</v>
      </c>
      <c r="T94" s="23">
        <v>0</v>
      </c>
      <c r="U94" s="23">
        <v>0.21579999999999999</v>
      </c>
      <c r="V94" s="23">
        <v>7.6499999999999999E-2</v>
      </c>
      <c r="W94" s="23">
        <v>0</v>
      </c>
      <c r="X94" s="23">
        <v>0</v>
      </c>
      <c r="Y94" s="23">
        <v>0</v>
      </c>
    </row>
    <row r="95" spans="1:25" x14ac:dyDescent="0.25">
      <c r="A95" s="23" t="s">
        <v>125</v>
      </c>
      <c r="B95" s="23" t="s">
        <v>305</v>
      </c>
      <c r="C95" s="23" t="s">
        <v>312</v>
      </c>
      <c r="D95" s="23" t="s">
        <v>313</v>
      </c>
      <c r="E95" s="23"/>
      <c r="F95" s="23">
        <v>9.3690999999999995</v>
      </c>
      <c r="G95" s="23">
        <v>0</v>
      </c>
      <c r="H95" s="23">
        <v>10.716699999999999</v>
      </c>
      <c r="I95" s="23">
        <v>0</v>
      </c>
      <c r="J95" s="23">
        <v>10.716699999999999</v>
      </c>
      <c r="K95" s="23">
        <v>0</v>
      </c>
      <c r="L95" s="23"/>
      <c r="M95" s="23"/>
      <c r="N95" s="23">
        <v>2.3479000000000001</v>
      </c>
      <c r="O95" s="23">
        <v>3.4150999999999998</v>
      </c>
      <c r="P95" s="23"/>
      <c r="Q95" s="23">
        <v>0</v>
      </c>
      <c r="R95" s="23">
        <v>0</v>
      </c>
      <c r="S95" s="23">
        <v>0</v>
      </c>
      <c r="T95" s="23">
        <v>3.04E-2</v>
      </c>
      <c r="U95" s="23">
        <v>0</v>
      </c>
      <c r="V95" s="23">
        <v>7.6300000000000007E-2</v>
      </c>
      <c r="W95" s="23">
        <v>0</v>
      </c>
      <c r="X95" s="23">
        <v>0</v>
      </c>
      <c r="Y95" s="23">
        <v>0</v>
      </c>
    </row>
    <row r="96" spans="1:25" x14ac:dyDescent="0.25">
      <c r="A96" s="23" t="s">
        <v>125</v>
      </c>
      <c r="B96" s="23" t="s">
        <v>305</v>
      </c>
      <c r="C96" s="23" t="s">
        <v>314</v>
      </c>
      <c r="D96" s="23" t="s">
        <v>315</v>
      </c>
      <c r="E96" s="23"/>
      <c r="F96" s="23">
        <v>10.53898</v>
      </c>
      <c r="G96" s="23">
        <v>10.53898</v>
      </c>
      <c r="H96" s="23">
        <v>16.590610000000002</v>
      </c>
      <c r="I96" s="23">
        <v>0</v>
      </c>
      <c r="J96" s="23">
        <v>0</v>
      </c>
      <c r="K96" s="23">
        <v>0</v>
      </c>
      <c r="L96" s="23"/>
      <c r="M96" s="23"/>
      <c r="N96" s="23">
        <v>2.391</v>
      </c>
      <c r="O96" s="23">
        <v>3.5114000000000001</v>
      </c>
      <c r="P96" s="23"/>
      <c r="Q96" s="23">
        <v>2.391</v>
      </c>
      <c r="R96" s="23">
        <v>0</v>
      </c>
      <c r="S96" s="23">
        <v>0</v>
      </c>
      <c r="T96" s="23">
        <v>9.8430000000000004E-2</v>
      </c>
      <c r="U96" s="23">
        <v>0</v>
      </c>
      <c r="V96" s="23">
        <v>7.46E-2</v>
      </c>
      <c r="W96" s="23">
        <v>0</v>
      </c>
      <c r="X96" s="23">
        <v>0</v>
      </c>
      <c r="Y96" s="23">
        <v>0</v>
      </c>
    </row>
    <row r="97" spans="1:25" x14ac:dyDescent="0.25">
      <c r="A97" s="23" t="s">
        <v>125</v>
      </c>
      <c r="B97" s="23" t="s">
        <v>305</v>
      </c>
      <c r="C97" s="23" t="s">
        <v>316</v>
      </c>
      <c r="D97" s="23" t="s">
        <v>317</v>
      </c>
      <c r="E97" s="23"/>
      <c r="F97" s="23">
        <v>9.5249000000000006</v>
      </c>
      <c r="G97" s="23">
        <v>9.5249000000000006</v>
      </c>
      <c r="H97" s="23">
        <v>18.082999999999998</v>
      </c>
      <c r="I97" s="23">
        <v>0</v>
      </c>
      <c r="J97" s="23">
        <v>18.082999999999998</v>
      </c>
      <c r="K97" s="23">
        <v>0</v>
      </c>
      <c r="L97" s="23"/>
      <c r="M97" s="23"/>
      <c r="N97" s="23">
        <v>2.5550999999999999</v>
      </c>
      <c r="O97" s="23">
        <v>3.6678999999999999</v>
      </c>
      <c r="P97" s="23"/>
      <c r="Q97" s="23">
        <v>0</v>
      </c>
      <c r="R97" s="23">
        <v>0</v>
      </c>
      <c r="S97" s="23">
        <v>0</v>
      </c>
      <c r="T97" s="23">
        <v>9.5158999999999994E-2</v>
      </c>
      <c r="U97" s="23">
        <v>0</v>
      </c>
      <c r="V97" s="23">
        <v>7.6499999999999999E-2</v>
      </c>
      <c r="W97" s="23">
        <v>0</v>
      </c>
      <c r="X97" s="23">
        <v>0</v>
      </c>
      <c r="Y97" s="23">
        <v>0</v>
      </c>
    </row>
    <row r="98" spans="1:25" x14ac:dyDescent="0.25">
      <c r="A98" s="23" t="s">
        <v>125</v>
      </c>
      <c r="B98" s="23" t="s">
        <v>305</v>
      </c>
      <c r="C98" s="23" t="s">
        <v>318</v>
      </c>
      <c r="D98" s="23" t="s">
        <v>319</v>
      </c>
      <c r="E98" s="23"/>
      <c r="F98" s="23">
        <v>9.8298900000000007</v>
      </c>
      <c r="G98" s="23">
        <v>9.8298900000000007</v>
      </c>
      <c r="H98" s="23">
        <v>13.3863</v>
      </c>
      <c r="I98" s="23">
        <v>0</v>
      </c>
      <c r="J98" s="23">
        <v>13.3863</v>
      </c>
      <c r="K98" s="23">
        <v>0</v>
      </c>
      <c r="L98" s="23"/>
      <c r="M98" s="23"/>
      <c r="N98" s="23">
        <v>2.4911699999999999</v>
      </c>
      <c r="O98" s="23">
        <v>3.8687</v>
      </c>
      <c r="P98" s="23"/>
      <c r="Q98" s="23">
        <v>0</v>
      </c>
      <c r="R98" s="23">
        <v>0</v>
      </c>
      <c r="S98" s="23">
        <v>0</v>
      </c>
      <c r="T98" s="23">
        <v>7.0509000000000002E-2</v>
      </c>
      <c r="U98" s="23">
        <v>0</v>
      </c>
      <c r="V98" s="23">
        <v>7.6499999999999999E-2</v>
      </c>
      <c r="W98" s="23">
        <v>0</v>
      </c>
      <c r="X98" s="23">
        <v>0</v>
      </c>
      <c r="Y98" s="23">
        <v>0</v>
      </c>
    </row>
    <row r="99" spans="1:25" x14ac:dyDescent="0.25">
      <c r="A99" s="23" t="s">
        <v>125</v>
      </c>
      <c r="B99" s="23" t="s">
        <v>305</v>
      </c>
      <c r="C99" s="23" t="s">
        <v>320</v>
      </c>
      <c r="D99" s="23" t="s">
        <v>321</v>
      </c>
      <c r="E99" s="23"/>
      <c r="F99" s="23">
        <v>7.8112000000000004</v>
      </c>
      <c r="G99" s="23">
        <v>0</v>
      </c>
      <c r="H99" s="23">
        <v>10.726800000000001</v>
      </c>
      <c r="I99" s="23">
        <v>0</v>
      </c>
      <c r="J99" s="23">
        <v>0</v>
      </c>
      <c r="K99" s="23">
        <v>0</v>
      </c>
      <c r="L99" s="23"/>
      <c r="M99" s="23"/>
      <c r="N99" s="23">
        <v>2.3938999999999999</v>
      </c>
      <c r="O99" s="23">
        <v>3.5209000000000001</v>
      </c>
      <c r="P99" s="23"/>
      <c r="Q99" s="23">
        <v>2.3938999999999999</v>
      </c>
      <c r="R99" s="23">
        <v>3.5209000000000001</v>
      </c>
      <c r="S99" s="23">
        <v>0</v>
      </c>
      <c r="T99" s="23">
        <v>6.6799999999999998E-2</v>
      </c>
      <c r="U99" s="23">
        <v>0</v>
      </c>
      <c r="V99" s="23">
        <v>7.6499999999999999E-2</v>
      </c>
      <c r="W99" s="23">
        <v>0</v>
      </c>
      <c r="X99" s="23">
        <v>0</v>
      </c>
      <c r="Y99" s="23">
        <v>0</v>
      </c>
    </row>
    <row r="100" spans="1:25" x14ac:dyDescent="0.25">
      <c r="A100" s="23" t="s">
        <v>125</v>
      </c>
      <c r="B100" s="23" t="s">
        <v>305</v>
      </c>
      <c r="C100" s="23" t="s">
        <v>322</v>
      </c>
      <c r="D100" s="23" t="s">
        <v>323</v>
      </c>
      <c r="E100" s="23"/>
      <c r="F100" s="23">
        <v>10.75583</v>
      </c>
      <c r="G100" s="23">
        <v>51.804310000000001</v>
      </c>
      <c r="H100" s="23">
        <v>19.42108</v>
      </c>
      <c r="I100" s="23">
        <v>0</v>
      </c>
      <c r="J100" s="23">
        <v>19.854140000000001</v>
      </c>
      <c r="K100" s="23">
        <v>0</v>
      </c>
      <c r="L100" s="23"/>
      <c r="M100" s="23"/>
      <c r="N100" s="23">
        <v>2.5458590000000001</v>
      </c>
      <c r="O100" s="23">
        <v>3.4100510000000002</v>
      </c>
      <c r="P100" s="23"/>
      <c r="Q100" s="23">
        <v>0</v>
      </c>
      <c r="R100" s="23">
        <v>0</v>
      </c>
      <c r="S100" s="23">
        <v>0</v>
      </c>
      <c r="T100" s="23">
        <v>8.9726E-2</v>
      </c>
      <c r="U100" s="23">
        <v>0</v>
      </c>
      <c r="V100" s="23">
        <v>7.6499999999999999E-2</v>
      </c>
      <c r="W100" s="23">
        <v>0</v>
      </c>
      <c r="X100" s="23">
        <v>0</v>
      </c>
      <c r="Y100" s="23">
        <v>0</v>
      </c>
    </row>
    <row r="101" spans="1:25" x14ac:dyDescent="0.25">
      <c r="A101" s="23" t="s">
        <v>125</v>
      </c>
      <c r="B101" s="23" t="s">
        <v>305</v>
      </c>
      <c r="C101" s="23" t="s">
        <v>324</v>
      </c>
      <c r="D101" s="23" t="s">
        <v>325</v>
      </c>
      <c r="E101" s="23"/>
      <c r="F101" s="23">
        <v>7.6302000000000003</v>
      </c>
      <c r="G101" s="23">
        <v>7.6302000000000003</v>
      </c>
      <c r="H101" s="23">
        <v>12.043200000000001</v>
      </c>
      <c r="I101" s="23">
        <v>0</v>
      </c>
      <c r="J101" s="23">
        <v>12.043200000000001</v>
      </c>
      <c r="K101" s="23">
        <v>0</v>
      </c>
      <c r="L101" s="23"/>
      <c r="M101" s="23"/>
      <c r="N101" s="23">
        <v>2.6324000000000001</v>
      </c>
      <c r="O101" s="23">
        <v>3.9039999999999999</v>
      </c>
      <c r="P101" s="23"/>
      <c r="Q101" s="23">
        <v>2.6324000000000001</v>
      </c>
      <c r="R101" s="23">
        <v>3.9039999999999999</v>
      </c>
      <c r="S101" s="23">
        <v>0</v>
      </c>
      <c r="T101" s="23">
        <v>0.10033</v>
      </c>
      <c r="U101" s="23">
        <v>7.6499999999999999E-2</v>
      </c>
      <c r="V101" s="23">
        <v>0</v>
      </c>
      <c r="W101" s="23">
        <v>0</v>
      </c>
      <c r="X101" s="23">
        <v>0</v>
      </c>
      <c r="Y101" s="23">
        <v>0</v>
      </c>
    </row>
    <row r="102" spans="1:25" x14ac:dyDescent="0.25">
      <c r="A102" s="23" t="s">
        <v>125</v>
      </c>
      <c r="B102" s="23" t="s">
        <v>305</v>
      </c>
      <c r="C102" s="23" t="s">
        <v>326</v>
      </c>
      <c r="D102" s="23" t="s">
        <v>327</v>
      </c>
      <c r="E102" s="23"/>
      <c r="F102" s="23">
        <v>9.6039999999999992</v>
      </c>
      <c r="G102" s="23">
        <v>9.6039999999999992</v>
      </c>
      <c r="H102" s="23">
        <v>12.729799999999999</v>
      </c>
      <c r="I102" s="23">
        <v>0</v>
      </c>
      <c r="J102" s="23">
        <v>11.0099</v>
      </c>
      <c r="K102" s="23">
        <v>0</v>
      </c>
      <c r="L102" s="23"/>
      <c r="M102" s="23"/>
      <c r="N102" s="23">
        <v>2.5118999999999998</v>
      </c>
      <c r="O102" s="23">
        <v>3.5872000000000002</v>
      </c>
      <c r="P102" s="23"/>
      <c r="Q102" s="23">
        <v>0</v>
      </c>
      <c r="R102" s="23">
        <v>0</v>
      </c>
      <c r="S102" s="23">
        <v>0</v>
      </c>
      <c r="T102" s="23">
        <v>9.1800000000000007E-2</v>
      </c>
      <c r="U102" s="23">
        <v>0</v>
      </c>
      <c r="V102" s="23">
        <v>7.6499999999999999E-2</v>
      </c>
      <c r="W102" s="23">
        <v>0</v>
      </c>
      <c r="X102" s="23">
        <v>0</v>
      </c>
      <c r="Y102" s="23">
        <v>0</v>
      </c>
    </row>
    <row r="103" spans="1:25" x14ac:dyDescent="0.25">
      <c r="A103" s="23" t="s">
        <v>125</v>
      </c>
      <c r="B103" s="23" t="s">
        <v>305</v>
      </c>
      <c r="C103" s="23" t="s">
        <v>328</v>
      </c>
      <c r="D103" s="23" t="s">
        <v>329</v>
      </c>
      <c r="E103" s="23"/>
      <c r="F103" s="23">
        <v>7.6558950000000001</v>
      </c>
      <c r="G103" s="23">
        <v>9.5974000000000004</v>
      </c>
      <c r="H103" s="23">
        <v>13.876787999999999</v>
      </c>
      <c r="I103" s="23">
        <v>0</v>
      </c>
      <c r="J103" s="23">
        <v>0</v>
      </c>
      <c r="K103" s="23">
        <v>0</v>
      </c>
      <c r="L103" s="23"/>
      <c r="M103" s="23"/>
      <c r="N103" s="23">
        <v>2.4552149999999999</v>
      </c>
      <c r="O103" s="23">
        <v>3.1704129999999999</v>
      </c>
      <c r="P103" s="23"/>
      <c r="Q103" s="23">
        <v>2.4862709999999999</v>
      </c>
      <c r="R103" s="23">
        <v>0</v>
      </c>
      <c r="S103" s="23">
        <v>0</v>
      </c>
      <c r="T103" s="23">
        <v>0</v>
      </c>
      <c r="U103" s="23">
        <v>0</v>
      </c>
      <c r="V103" s="23">
        <v>7.6600000000000001E-2</v>
      </c>
      <c r="W103" s="23">
        <v>0</v>
      </c>
      <c r="X103" s="23">
        <v>0</v>
      </c>
      <c r="Y103" s="23">
        <v>0</v>
      </c>
    </row>
    <row r="104" spans="1:25" x14ac:dyDescent="0.25">
      <c r="A104" s="23" t="s">
        <v>125</v>
      </c>
      <c r="B104" s="23" t="s">
        <v>305</v>
      </c>
      <c r="C104" s="23" t="s">
        <v>330</v>
      </c>
      <c r="D104" s="23" t="s">
        <v>331</v>
      </c>
      <c r="E104" s="23"/>
      <c r="F104" s="23">
        <v>9.25</v>
      </c>
      <c r="G104" s="23">
        <v>9.25</v>
      </c>
      <c r="H104" s="23">
        <v>9.25</v>
      </c>
      <c r="I104" s="23">
        <v>0</v>
      </c>
      <c r="J104" s="23">
        <v>9.25</v>
      </c>
      <c r="K104" s="23">
        <v>0</v>
      </c>
      <c r="L104" s="23"/>
      <c r="M104" s="23"/>
      <c r="N104" s="23">
        <v>2.5525000000000002</v>
      </c>
      <c r="O104" s="23">
        <v>3.5238999999999998</v>
      </c>
      <c r="P104" s="23"/>
      <c r="Q104" s="23">
        <v>2.5525000000000002</v>
      </c>
      <c r="R104" s="23">
        <v>0</v>
      </c>
      <c r="S104" s="23">
        <v>0</v>
      </c>
      <c r="T104" s="23">
        <v>0.59752000000000005</v>
      </c>
      <c r="U104" s="23">
        <v>0</v>
      </c>
      <c r="V104" s="23">
        <v>7.6499999999999999E-2</v>
      </c>
      <c r="W104" s="23">
        <v>0</v>
      </c>
      <c r="X104" s="23">
        <v>0</v>
      </c>
      <c r="Y104" s="23">
        <v>0</v>
      </c>
    </row>
    <row r="105" spans="1:25" x14ac:dyDescent="0.25">
      <c r="A105" s="23" t="s">
        <v>125</v>
      </c>
      <c r="B105" s="23" t="s">
        <v>305</v>
      </c>
      <c r="C105" s="23" t="s">
        <v>332</v>
      </c>
      <c r="D105" s="23" t="s">
        <v>333</v>
      </c>
      <c r="E105" s="23"/>
      <c r="F105" s="23">
        <v>10.07342</v>
      </c>
      <c r="G105" s="23">
        <v>16.76322</v>
      </c>
      <c r="H105" s="23">
        <v>13.07992</v>
      </c>
      <c r="I105" s="23">
        <v>0</v>
      </c>
      <c r="J105" s="23">
        <v>12.623519999999999</v>
      </c>
      <c r="K105" s="23">
        <v>0</v>
      </c>
      <c r="L105" s="23"/>
      <c r="M105" s="23"/>
      <c r="N105" s="23">
        <v>2.5007700000000002</v>
      </c>
      <c r="O105" s="23">
        <v>3.68018</v>
      </c>
      <c r="P105" s="23"/>
      <c r="Q105" s="23">
        <v>0</v>
      </c>
      <c r="R105" s="23">
        <v>0</v>
      </c>
      <c r="S105" s="23">
        <v>0</v>
      </c>
      <c r="T105" s="23">
        <v>2.64E-2</v>
      </c>
      <c r="U105" s="23">
        <v>0</v>
      </c>
      <c r="V105" s="23">
        <v>7.6499999999999999E-2</v>
      </c>
      <c r="W105" s="23">
        <v>0</v>
      </c>
      <c r="X105" s="23">
        <v>0</v>
      </c>
      <c r="Y105" s="23">
        <v>0</v>
      </c>
    </row>
    <row r="106" spans="1:25" x14ac:dyDescent="0.25">
      <c r="A106" s="23" t="s">
        <v>125</v>
      </c>
      <c r="B106" s="23" t="s">
        <v>305</v>
      </c>
      <c r="C106" s="23" t="s">
        <v>334</v>
      </c>
      <c r="D106" s="23" t="s">
        <v>335</v>
      </c>
      <c r="E106" s="23"/>
      <c r="F106" s="23">
        <v>2.0661800000000001</v>
      </c>
      <c r="G106" s="23">
        <v>0</v>
      </c>
      <c r="H106" s="23">
        <v>6.39222</v>
      </c>
      <c r="I106" s="23">
        <v>0</v>
      </c>
      <c r="J106" s="23">
        <v>6.39222</v>
      </c>
      <c r="K106" s="23">
        <v>0</v>
      </c>
      <c r="L106" s="23"/>
      <c r="M106" s="23"/>
      <c r="N106" s="23">
        <v>2.4122499999999998</v>
      </c>
      <c r="O106" s="23">
        <v>3.3926500000000002</v>
      </c>
      <c r="P106" s="23"/>
      <c r="Q106" s="23">
        <v>2.4122499999999998</v>
      </c>
      <c r="R106" s="23">
        <v>3.3926500000000002</v>
      </c>
      <c r="S106" s="23">
        <v>0</v>
      </c>
      <c r="T106" s="23">
        <v>0.13561999999999999</v>
      </c>
      <c r="U106" s="23">
        <v>0</v>
      </c>
      <c r="V106" s="23">
        <v>7.6499999999999999E-2</v>
      </c>
      <c r="W106" s="23">
        <v>0</v>
      </c>
      <c r="X106" s="23">
        <v>0</v>
      </c>
      <c r="Y106" s="23">
        <v>0</v>
      </c>
    </row>
    <row r="107" spans="1:25" x14ac:dyDescent="0.25">
      <c r="A107" s="23" t="s">
        <v>125</v>
      </c>
      <c r="B107" s="23" t="s">
        <v>305</v>
      </c>
      <c r="C107" s="23" t="s">
        <v>336</v>
      </c>
      <c r="D107" s="23" t="s">
        <v>337</v>
      </c>
      <c r="E107" s="23"/>
      <c r="F107" s="23">
        <v>7.1</v>
      </c>
      <c r="G107" s="23">
        <v>0</v>
      </c>
      <c r="H107" s="23">
        <v>11.8</v>
      </c>
      <c r="I107" s="23">
        <v>0</v>
      </c>
      <c r="J107" s="23">
        <v>11.8</v>
      </c>
      <c r="K107" s="23">
        <v>0</v>
      </c>
      <c r="L107" s="23"/>
      <c r="M107" s="23"/>
      <c r="N107" s="23">
        <v>2.5055000000000001</v>
      </c>
      <c r="O107" s="23">
        <v>3.4</v>
      </c>
      <c r="P107" s="23"/>
      <c r="Q107" s="23">
        <v>0</v>
      </c>
      <c r="R107" s="23">
        <v>0</v>
      </c>
      <c r="S107" s="23">
        <v>0</v>
      </c>
      <c r="T107" s="23">
        <v>0.185</v>
      </c>
      <c r="U107" s="23">
        <v>0</v>
      </c>
      <c r="V107" s="23">
        <v>7.6499999999999999E-2</v>
      </c>
      <c r="W107" s="23">
        <v>0</v>
      </c>
      <c r="X107" s="23">
        <v>0</v>
      </c>
      <c r="Y107" s="23">
        <v>0</v>
      </c>
    </row>
    <row r="108" spans="1:25" x14ac:dyDescent="0.25">
      <c r="A108" s="23" t="s">
        <v>125</v>
      </c>
      <c r="B108" s="23" t="s">
        <v>305</v>
      </c>
      <c r="C108" s="23" t="s">
        <v>338</v>
      </c>
      <c r="D108" s="23" t="s">
        <v>339</v>
      </c>
      <c r="E108" s="23"/>
      <c r="F108" s="23">
        <v>5.9009999999999998</v>
      </c>
      <c r="G108" s="23">
        <v>5.9009999999999998</v>
      </c>
      <c r="H108" s="23">
        <v>8.7140000000000004</v>
      </c>
      <c r="I108" s="23">
        <v>0</v>
      </c>
      <c r="J108" s="23">
        <v>8.7140000000000004</v>
      </c>
      <c r="K108" s="23">
        <v>0</v>
      </c>
      <c r="L108" s="23"/>
      <c r="M108" s="23"/>
      <c r="N108" s="23">
        <v>2.3940000000000001</v>
      </c>
      <c r="O108" s="23">
        <v>3.5840000000000001</v>
      </c>
      <c r="P108" s="23"/>
      <c r="Q108" s="23">
        <v>0</v>
      </c>
      <c r="R108" s="23">
        <v>0</v>
      </c>
      <c r="S108" s="23">
        <v>0</v>
      </c>
      <c r="T108" s="23">
        <v>0.36899999999999999</v>
      </c>
      <c r="U108" s="23">
        <v>0</v>
      </c>
      <c r="V108" s="23">
        <v>7.6999999999999999E-2</v>
      </c>
      <c r="W108" s="23">
        <v>0</v>
      </c>
      <c r="X108" s="23">
        <v>0</v>
      </c>
      <c r="Y108" s="23">
        <v>0</v>
      </c>
    </row>
    <row r="109" spans="1:25" x14ac:dyDescent="0.25">
      <c r="A109" s="23" t="s">
        <v>125</v>
      </c>
      <c r="B109" s="23" t="s">
        <v>305</v>
      </c>
      <c r="C109" s="23" t="s">
        <v>340</v>
      </c>
      <c r="D109" s="23" t="s">
        <v>341</v>
      </c>
      <c r="E109" s="23"/>
      <c r="F109" s="23">
        <v>12.132999999999999</v>
      </c>
      <c r="G109" s="23">
        <v>0</v>
      </c>
      <c r="H109" s="23">
        <v>19.47016</v>
      </c>
      <c r="I109" s="23">
        <v>0</v>
      </c>
      <c r="J109" s="23">
        <v>19.47016</v>
      </c>
      <c r="K109" s="23">
        <v>0</v>
      </c>
      <c r="L109" s="23"/>
      <c r="M109" s="23"/>
      <c r="N109" s="23">
        <v>2.2818000000000001</v>
      </c>
      <c r="O109" s="23">
        <v>3.6818</v>
      </c>
      <c r="P109" s="23"/>
      <c r="Q109" s="23">
        <v>2.2818000000000001</v>
      </c>
      <c r="R109" s="23">
        <v>3.6818</v>
      </c>
      <c r="S109" s="23">
        <v>0</v>
      </c>
      <c r="T109" s="23">
        <v>0</v>
      </c>
      <c r="U109" s="23">
        <v>0.49665999999999999</v>
      </c>
      <c r="V109" s="23">
        <v>7.5999999999999998E-2</v>
      </c>
      <c r="W109" s="23">
        <v>0</v>
      </c>
      <c r="X109" s="23">
        <v>0</v>
      </c>
      <c r="Y109" s="23">
        <v>0</v>
      </c>
    </row>
    <row r="110" spans="1:25" x14ac:dyDescent="0.25">
      <c r="A110" s="23" t="s">
        <v>125</v>
      </c>
      <c r="B110" s="23" t="s">
        <v>305</v>
      </c>
      <c r="C110" s="23" t="s">
        <v>342</v>
      </c>
      <c r="D110" s="23" t="s">
        <v>343</v>
      </c>
      <c r="E110" s="23"/>
      <c r="F110" s="23">
        <v>5.9764999999999997</v>
      </c>
      <c r="G110" s="23">
        <v>5.9764999999999997</v>
      </c>
      <c r="H110" s="23">
        <v>11.334099999999999</v>
      </c>
      <c r="I110" s="23">
        <v>0</v>
      </c>
      <c r="J110" s="23">
        <v>0</v>
      </c>
      <c r="K110" s="23">
        <v>0</v>
      </c>
      <c r="L110" s="23"/>
      <c r="M110" s="23"/>
      <c r="N110" s="23">
        <v>2.3271000000000002</v>
      </c>
      <c r="O110" s="23">
        <v>3.8001999999999998</v>
      </c>
      <c r="P110" s="23"/>
      <c r="Q110" s="23">
        <v>0</v>
      </c>
      <c r="R110" s="23">
        <v>0</v>
      </c>
      <c r="S110" s="23">
        <v>0</v>
      </c>
      <c r="T110" s="23">
        <v>0.35720000000000002</v>
      </c>
      <c r="U110" s="23">
        <v>0</v>
      </c>
      <c r="V110" s="23">
        <v>7.6499999999999999E-2</v>
      </c>
      <c r="W110" s="23">
        <v>0</v>
      </c>
      <c r="X110" s="23">
        <v>0</v>
      </c>
      <c r="Y110" s="23">
        <v>0</v>
      </c>
    </row>
    <row r="111" spans="1:25" x14ac:dyDescent="0.25">
      <c r="A111" s="23" t="s">
        <v>125</v>
      </c>
      <c r="B111" s="23" t="s">
        <v>305</v>
      </c>
      <c r="C111" s="23" t="s">
        <v>344</v>
      </c>
      <c r="D111" s="23" t="s">
        <v>345</v>
      </c>
      <c r="E111" s="23"/>
      <c r="F111" s="23">
        <v>7.0862999999999996</v>
      </c>
      <c r="G111" s="23">
        <v>7.0862999999999996</v>
      </c>
      <c r="H111" s="23">
        <v>9.69</v>
      </c>
      <c r="I111" s="23">
        <v>0</v>
      </c>
      <c r="J111" s="23">
        <v>0</v>
      </c>
      <c r="K111" s="23">
        <v>0</v>
      </c>
      <c r="L111" s="23"/>
      <c r="M111" s="23"/>
      <c r="N111" s="23">
        <v>2.3973</v>
      </c>
      <c r="O111" s="23">
        <v>3.3142999999999998</v>
      </c>
      <c r="P111" s="23"/>
      <c r="Q111" s="23">
        <v>2.3973</v>
      </c>
      <c r="R111" s="23">
        <v>3.3142999999999998</v>
      </c>
      <c r="S111" s="23">
        <v>0</v>
      </c>
      <c r="T111" s="23">
        <v>0.13950000000000001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</row>
    <row r="112" spans="1:25" x14ac:dyDescent="0.25">
      <c r="A112" s="23" t="s">
        <v>125</v>
      </c>
      <c r="B112" s="23" t="s">
        <v>305</v>
      </c>
      <c r="C112" s="23" t="s">
        <v>346</v>
      </c>
      <c r="D112" s="23" t="s">
        <v>347</v>
      </c>
      <c r="E112" s="23"/>
      <c r="F112" s="23">
        <v>7.2672999999999996</v>
      </c>
      <c r="G112" s="23">
        <v>0</v>
      </c>
      <c r="H112" s="23">
        <v>9.6839999999999993</v>
      </c>
      <c r="I112" s="23">
        <v>0</v>
      </c>
      <c r="J112" s="23">
        <v>9.6839999999999993</v>
      </c>
      <c r="K112" s="23">
        <v>0</v>
      </c>
      <c r="L112" s="23"/>
      <c r="M112" s="23"/>
      <c r="N112" s="23">
        <v>2.4676</v>
      </c>
      <c r="O112" s="23">
        <v>3.6772</v>
      </c>
      <c r="P112" s="23"/>
      <c r="Q112" s="23">
        <v>0</v>
      </c>
      <c r="R112" s="23">
        <v>0</v>
      </c>
      <c r="S112" s="23">
        <v>0</v>
      </c>
      <c r="T112" s="23">
        <v>0.14449999999999999</v>
      </c>
      <c r="U112" s="23">
        <v>0</v>
      </c>
      <c r="V112" s="23">
        <v>7.6499999999999999E-2</v>
      </c>
      <c r="W112" s="23">
        <v>0</v>
      </c>
      <c r="X112" s="23">
        <v>0</v>
      </c>
      <c r="Y112" s="23">
        <v>0</v>
      </c>
    </row>
    <row r="113" spans="1:25" x14ac:dyDescent="0.25">
      <c r="A113" s="23" t="s">
        <v>125</v>
      </c>
      <c r="B113" s="23" t="s">
        <v>305</v>
      </c>
      <c r="C113" s="23" t="s">
        <v>348</v>
      </c>
      <c r="D113" s="23" t="s">
        <v>349</v>
      </c>
      <c r="E113" s="23"/>
      <c r="F113" s="23">
        <v>4.1985999999999999</v>
      </c>
      <c r="G113" s="23">
        <v>0</v>
      </c>
      <c r="H113" s="23">
        <v>7.6700999999999997</v>
      </c>
      <c r="I113" s="23">
        <v>0</v>
      </c>
      <c r="J113" s="23">
        <v>0</v>
      </c>
      <c r="K113" s="23">
        <v>0</v>
      </c>
      <c r="L113" s="23"/>
      <c r="M113" s="23"/>
      <c r="N113" s="23">
        <v>2.2237</v>
      </c>
      <c r="O113" s="23">
        <v>3.5939999999999999</v>
      </c>
      <c r="P113" s="23"/>
      <c r="Q113" s="23">
        <v>2.2237</v>
      </c>
      <c r="R113" s="23">
        <v>3.5939999999999999</v>
      </c>
      <c r="S113" s="23">
        <v>0</v>
      </c>
      <c r="T113" s="23">
        <v>7.5800000000000006E-2</v>
      </c>
      <c r="U113" s="23">
        <v>0</v>
      </c>
      <c r="V113" s="23">
        <v>7.6499999999999999E-2</v>
      </c>
      <c r="W113" s="23">
        <v>0</v>
      </c>
      <c r="X113" s="23">
        <v>0</v>
      </c>
      <c r="Y113" s="23">
        <v>0</v>
      </c>
    </row>
    <row r="114" spans="1:25" x14ac:dyDescent="0.25">
      <c r="A114" s="23" t="s">
        <v>125</v>
      </c>
      <c r="B114" s="23" t="s">
        <v>305</v>
      </c>
      <c r="C114" s="23" t="s">
        <v>350</v>
      </c>
      <c r="D114" s="23" t="s">
        <v>351</v>
      </c>
      <c r="E114" s="23"/>
      <c r="F114" s="23">
        <v>14.744899999999999</v>
      </c>
      <c r="G114" s="23">
        <v>14.0449</v>
      </c>
      <c r="H114" s="23">
        <v>21.544899999999998</v>
      </c>
      <c r="I114" s="23">
        <v>0</v>
      </c>
      <c r="J114" s="23">
        <v>21.544899999999998</v>
      </c>
      <c r="K114" s="23">
        <v>0</v>
      </c>
      <c r="L114" s="23"/>
      <c r="M114" s="23"/>
      <c r="N114" s="23">
        <v>2.4518</v>
      </c>
      <c r="O114" s="23">
        <v>3.8618000000000001</v>
      </c>
      <c r="P114" s="23"/>
      <c r="Q114" s="23">
        <v>0</v>
      </c>
      <c r="R114" s="23">
        <v>0</v>
      </c>
      <c r="S114" s="23">
        <v>0</v>
      </c>
      <c r="T114" s="23">
        <v>0.52170000000000005</v>
      </c>
      <c r="U114" s="23">
        <v>0</v>
      </c>
      <c r="V114" s="23">
        <v>7.6600000000000001E-2</v>
      </c>
      <c r="W114" s="23">
        <v>0</v>
      </c>
      <c r="X114" s="23">
        <v>0</v>
      </c>
      <c r="Y114" s="23">
        <v>0</v>
      </c>
    </row>
    <row r="115" spans="1:25" x14ac:dyDescent="0.25">
      <c r="A115" s="23" t="s">
        <v>125</v>
      </c>
      <c r="B115" s="23" t="s">
        <v>305</v>
      </c>
      <c r="C115" s="23" t="s">
        <v>352</v>
      </c>
      <c r="D115" s="23" t="s">
        <v>353</v>
      </c>
      <c r="E115" s="23"/>
      <c r="F115" s="23">
        <v>5.2165999999999997</v>
      </c>
      <c r="G115" s="23">
        <v>0</v>
      </c>
      <c r="H115" s="23">
        <v>6.2599</v>
      </c>
      <c r="I115" s="23">
        <v>0</v>
      </c>
      <c r="J115" s="23">
        <v>6.2599</v>
      </c>
      <c r="K115" s="23">
        <v>0</v>
      </c>
      <c r="L115" s="23"/>
      <c r="M115" s="23"/>
      <c r="N115" s="23">
        <v>2.2921</v>
      </c>
      <c r="O115" s="23">
        <v>3.524</v>
      </c>
      <c r="P115" s="23"/>
      <c r="Q115" s="23">
        <v>2.2921</v>
      </c>
      <c r="R115" s="23">
        <v>3.524</v>
      </c>
      <c r="S115" s="23">
        <v>0</v>
      </c>
      <c r="T115" s="23">
        <v>8.0399999999999999E-2</v>
      </c>
      <c r="U115" s="23">
        <v>0</v>
      </c>
      <c r="V115" s="23">
        <v>7.6499999999999999E-2</v>
      </c>
      <c r="W115" s="23">
        <v>0</v>
      </c>
      <c r="X115" s="23">
        <v>0</v>
      </c>
      <c r="Y115" s="23">
        <v>0</v>
      </c>
    </row>
    <row r="116" spans="1:25" x14ac:dyDescent="0.25">
      <c r="A116" s="23" t="s">
        <v>125</v>
      </c>
      <c r="B116" s="23" t="s">
        <v>305</v>
      </c>
      <c r="C116" s="23" t="s">
        <v>354</v>
      </c>
      <c r="D116" s="23" t="s">
        <v>355</v>
      </c>
      <c r="E116" s="23"/>
      <c r="F116" s="23">
        <v>9.8553840000000008</v>
      </c>
      <c r="G116" s="23">
        <v>9.8553840000000008</v>
      </c>
      <c r="H116" s="23">
        <v>20.953835999999999</v>
      </c>
      <c r="I116" s="23">
        <v>0</v>
      </c>
      <c r="J116" s="23">
        <v>0</v>
      </c>
      <c r="K116" s="23">
        <v>0</v>
      </c>
      <c r="L116" s="23"/>
      <c r="M116" s="23"/>
      <c r="N116" s="23">
        <v>2.5272549999999998</v>
      </c>
      <c r="O116" s="23">
        <v>3.7052640000000001</v>
      </c>
      <c r="P116" s="23"/>
      <c r="Q116" s="23">
        <v>0</v>
      </c>
      <c r="R116" s="23">
        <v>0</v>
      </c>
      <c r="S116" s="23">
        <v>0</v>
      </c>
      <c r="T116" s="23">
        <v>0.17178299999999999</v>
      </c>
      <c r="U116" s="23">
        <v>0</v>
      </c>
      <c r="V116" s="23">
        <v>7.6499999999999999E-2</v>
      </c>
      <c r="W116" s="23">
        <v>0</v>
      </c>
      <c r="X116" s="23">
        <v>0</v>
      </c>
      <c r="Y116" s="23">
        <v>0</v>
      </c>
    </row>
    <row r="117" spans="1:25" x14ac:dyDescent="0.25">
      <c r="A117" s="23" t="s">
        <v>125</v>
      </c>
      <c r="B117" s="23" t="s">
        <v>305</v>
      </c>
      <c r="C117" s="23" t="s">
        <v>356</v>
      </c>
      <c r="D117" s="23" t="s">
        <v>357</v>
      </c>
      <c r="E117" s="23"/>
      <c r="F117" s="23">
        <v>6.8922999999999996</v>
      </c>
      <c r="G117" s="23">
        <v>6.8922999999999996</v>
      </c>
      <c r="H117" s="23">
        <v>10.0891</v>
      </c>
      <c r="I117" s="23">
        <v>0</v>
      </c>
      <c r="J117" s="23">
        <v>10.0891</v>
      </c>
      <c r="K117" s="23">
        <v>0</v>
      </c>
      <c r="L117" s="23"/>
      <c r="M117" s="23"/>
      <c r="N117" s="23">
        <v>2.411</v>
      </c>
      <c r="O117" s="23">
        <v>3.4</v>
      </c>
      <c r="P117" s="23"/>
      <c r="Q117" s="23">
        <v>2.411</v>
      </c>
      <c r="R117" s="23">
        <v>3.4</v>
      </c>
      <c r="S117" s="23">
        <v>0</v>
      </c>
      <c r="T117" s="23">
        <v>5.0299999999999997E-2</v>
      </c>
      <c r="U117" s="23">
        <v>0</v>
      </c>
      <c r="V117" s="23">
        <v>7.6499999999999999E-2</v>
      </c>
      <c r="W117" s="23">
        <v>0</v>
      </c>
      <c r="X117" s="23">
        <v>0</v>
      </c>
      <c r="Y117" s="23">
        <v>0</v>
      </c>
    </row>
    <row r="118" spans="1:25" x14ac:dyDescent="0.25">
      <c r="A118" s="23" t="s">
        <v>125</v>
      </c>
      <c r="B118" s="23" t="s">
        <v>305</v>
      </c>
      <c r="C118" s="23" t="s">
        <v>358</v>
      </c>
      <c r="D118" s="23" t="s">
        <v>359</v>
      </c>
      <c r="E118" s="23"/>
      <c r="F118" s="23">
        <v>6.0495700000000001</v>
      </c>
      <c r="G118" s="23">
        <v>6.0495700000000001</v>
      </c>
      <c r="H118" s="23">
        <v>8.6428100000000008</v>
      </c>
      <c r="I118" s="23">
        <v>0</v>
      </c>
      <c r="J118" s="23">
        <v>8.6428100000000008</v>
      </c>
      <c r="K118" s="23">
        <v>0</v>
      </c>
      <c r="L118" s="23"/>
      <c r="M118" s="23"/>
      <c r="N118" s="23">
        <v>2.2540800000000001</v>
      </c>
      <c r="O118" s="23">
        <v>3.4052199999999999</v>
      </c>
      <c r="P118" s="23"/>
      <c r="Q118" s="23">
        <v>2.2540800000000001</v>
      </c>
      <c r="R118" s="23">
        <v>3.4052199999999999</v>
      </c>
      <c r="S118" s="23">
        <v>0</v>
      </c>
      <c r="T118" s="23">
        <v>9.5418000000000003E-2</v>
      </c>
      <c r="U118" s="23">
        <v>0</v>
      </c>
      <c r="V118" s="23">
        <v>7.6499999999999999E-2</v>
      </c>
      <c r="W118" s="23">
        <v>0</v>
      </c>
      <c r="X118" s="23">
        <v>0</v>
      </c>
      <c r="Y118" s="23">
        <v>0</v>
      </c>
    </row>
    <row r="119" spans="1:25" x14ac:dyDescent="0.25">
      <c r="A119" s="23" t="s">
        <v>125</v>
      </c>
      <c r="B119" s="23" t="s">
        <v>305</v>
      </c>
      <c r="C119" s="23" t="s">
        <v>360</v>
      </c>
      <c r="D119" s="23" t="s">
        <v>361</v>
      </c>
      <c r="E119" s="23"/>
      <c r="F119" s="23">
        <v>7.1564899999999998</v>
      </c>
      <c r="G119" s="23">
        <v>7.1564899999999998</v>
      </c>
      <c r="H119" s="23">
        <v>8.8115799999999993</v>
      </c>
      <c r="I119" s="23">
        <v>0</v>
      </c>
      <c r="J119" s="23">
        <v>8.8115799999999993</v>
      </c>
      <c r="K119" s="23">
        <v>0</v>
      </c>
      <c r="L119" s="23"/>
      <c r="M119" s="23"/>
      <c r="N119" s="23">
        <v>2.43973</v>
      </c>
      <c r="O119" s="23">
        <v>3.5365099999999998</v>
      </c>
      <c r="P119" s="23"/>
      <c r="Q119" s="23">
        <v>2.43973</v>
      </c>
      <c r="R119" s="23">
        <v>3.5365099999999998</v>
      </c>
      <c r="S119" s="23">
        <v>0</v>
      </c>
      <c r="T119" s="23">
        <v>0.37469000000000002</v>
      </c>
      <c r="U119" s="23">
        <v>0</v>
      </c>
      <c r="V119" s="23">
        <v>7.6499999999999999E-2</v>
      </c>
      <c r="W119" s="23">
        <v>0</v>
      </c>
      <c r="X119" s="23">
        <v>0</v>
      </c>
      <c r="Y119" s="23">
        <v>0</v>
      </c>
    </row>
    <row r="120" spans="1:25" x14ac:dyDescent="0.25">
      <c r="A120" s="23" t="s">
        <v>125</v>
      </c>
      <c r="B120" s="23" t="s">
        <v>305</v>
      </c>
      <c r="C120" s="23" t="s">
        <v>362</v>
      </c>
      <c r="D120" s="23" t="s">
        <v>363</v>
      </c>
      <c r="E120" s="23"/>
      <c r="F120" s="23">
        <v>7.5126999999999997</v>
      </c>
      <c r="G120" s="23">
        <v>0</v>
      </c>
      <c r="H120" s="23">
        <v>15.449400000000001</v>
      </c>
      <c r="I120" s="23">
        <v>0</v>
      </c>
      <c r="J120" s="23">
        <v>15.449400000000001</v>
      </c>
      <c r="K120" s="23">
        <v>0</v>
      </c>
      <c r="L120" s="23"/>
      <c r="M120" s="23"/>
      <c r="N120" s="23">
        <v>2.4247999999999998</v>
      </c>
      <c r="O120" s="23">
        <v>3.6707000000000001</v>
      </c>
      <c r="P120" s="23"/>
      <c r="Q120" s="23">
        <v>2.4247999999999998</v>
      </c>
      <c r="R120" s="23">
        <v>3.6707000000000001</v>
      </c>
      <c r="S120" s="23">
        <v>0</v>
      </c>
      <c r="T120" s="23">
        <v>0.20119999999999999</v>
      </c>
      <c r="U120" s="23">
        <v>0</v>
      </c>
      <c r="V120" s="23">
        <v>7.6499999999999999E-2</v>
      </c>
      <c r="W120" s="23">
        <v>0</v>
      </c>
      <c r="X120" s="23">
        <v>0</v>
      </c>
      <c r="Y120" s="23">
        <v>0</v>
      </c>
    </row>
    <row r="121" spans="1:25" x14ac:dyDescent="0.25">
      <c r="A121" s="23" t="s">
        <v>125</v>
      </c>
      <c r="B121" s="23" t="s">
        <v>305</v>
      </c>
      <c r="C121" s="23" t="s">
        <v>364</v>
      </c>
      <c r="D121" s="23" t="s">
        <v>365</v>
      </c>
      <c r="E121" s="23"/>
      <c r="F121" s="23">
        <v>9.07376</v>
      </c>
      <c r="G121" s="23">
        <v>18.14752</v>
      </c>
      <c r="H121" s="23">
        <v>15.47958</v>
      </c>
      <c r="I121" s="23">
        <v>15.47958</v>
      </c>
      <c r="J121" s="23">
        <v>15.47958</v>
      </c>
      <c r="K121" s="23">
        <v>0</v>
      </c>
      <c r="L121" s="23"/>
      <c r="M121" s="23"/>
      <c r="N121" s="23">
        <v>2.56</v>
      </c>
      <c r="O121" s="23">
        <v>3.76</v>
      </c>
      <c r="P121" s="23"/>
      <c r="Q121" s="23">
        <v>0</v>
      </c>
      <c r="R121" s="23">
        <v>0</v>
      </c>
      <c r="S121" s="23">
        <v>0</v>
      </c>
      <c r="T121" s="23">
        <v>0.70865999999999996</v>
      </c>
      <c r="U121" s="23">
        <v>0</v>
      </c>
      <c r="V121" s="23">
        <v>7.6499999999999999E-2</v>
      </c>
      <c r="W121" s="23">
        <v>0</v>
      </c>
      <c r="X121" s="23">
        <v>0</v>
      </c>
      <c r="Y121" s="23">
        <v>0</v>
      </c>
    </row>
    <row r="122" spans="1:25" x14ac:dyDescent="0.25">
      <c r="A122" s="23" t="s">
        <v>125</v>
      </c>
      <c r="B122" s="23" t="s">
        <v>305</v>
      </c>
      <c r="C122" s="23" t="s">
        <v>366</v>
      </c>
      <c r="D122" s="23" t="s">
        <v>367</v>
      </c>
      <c r="E122" s="23"/>
      <c r="F122" s="23">
        <v>9.7509999999999994</v>
      </c>
      <c r="G122" s="23">
        <v>0</v>
      </c>
      <c r="H122" s="23">
        <v>14.824999999999999</v>
      </c>
      <c r="I122" s="23">
        <v>0</v>
      </c>
      <c r="J122" s="23">
        <v>0</v>
      </c>
      <c r="K122" s="23">
        <v>0</v>
      </c>
      <c r="L122" s="23"/>
      <c r="M122" s="23"/>
      <c r="N122" s="23">
        <v>2.5819999999999999</v>
      </c>
      <c r="O122" s="23">
        <v>3.5179999999999998</v>
      </c>
      <c r="P122" s="23"/>
      <c r="Q122" s="23">
        <v>0</v>
      </c>
      <c r="R122" s="23">
        <v>0</v>
      </c>
      <c r="S122" s="23">
        <v>0</v>
      </c>
      <c r="T122" s="23">
        <v>7.0999999999999994E-2</v>
      </c>
      <c r="U122" s="23">
        <v>0</v>
      </c>
      <c r="V122" s="23">
        <v>7.5999999999999998E-2</v>
      </c>
      <c r="W122" s="23">
        <v>0</v>
      </c>
      <c r="X122" s="23">
        <v>0</v>
      </c>
      <c r="Y122" s="23">
        <v>0</v>
      </c>
    </row>
    <row r="123" spans="1:25" x14ac:dyDescent="0.25">
      <c r="A123" s="23" t="s">
        <v>125</v>
      </c>
      <c r="B123" s="23" t="s">
        <v>305</v>
      </c>
      <c r="C123" s="23" t="s">
        <v>368</v>
      </c>
      <c r="D123" s="23" t="s">
        <v>369</v>
      </c>
      <c r="E123" s="23"/>
      <c r="F123" s="23">
        <v>6.8437000000000001</v>
      </c>
      <c r="G123" s="23">
        <v>6.8437000000000001</v>
      </c>
      <c r="H123" s="23">
        <v>15.779199999999999</v>
      </c>
      <c r="I123" s="23">
        <v>0</v>
      </c>
      <c r="J123" s="23">
        <v>15.779199999999999</v>
      </c>
      <c r="K123" s="23">
        <v>0</v>
      </c>
      <c r="L123" s="23"/>
      <c r="M123" s="23"/>
      <c r="N123" s="23">
        <v>2.5385</v>
      </c>
      <c r="O123" s="23">
        <v>3.7360000000000002</v>
      </c>
      <c r="P123" s="23"/>
      <c r="Q123" s="23">
        <v>2.5385</v>
      </c>
      <c r="R123" s="23">
        <v>3.7360000000000002</v>
      </c>
      <c r="S123" s="23">
        <v>0</v>
      </c>
      <c r="T123" s="23">
        <v>0.52959999999999996</v>
      </c>
      <c r="U123" s="23">
        <v>0</v>
      </c>
      <c r="V123" s="23">
        <v>7.6499999999999999E-2</v>
      </c>
      <c r="W123" s="23">
        <v>0</v>
      </c>
      <c r="X123" s="23">
        <v>0</v>
      </c>
      <c r="Y123" s="23">
        <v>0</v>
      </c>
    </row>
    <row r="124" spans="1:25" x14ac:dyDescent="0.25">
      <c r="A124" s="23" t="s">
        <v>125</v>
      </c>
      <c r="B124" s="23" t="s">
        <v>305</v>
      </c>
      <c r="C124" s="23" t="s">
        <v>370</v>
      </c>
      <c r="D124" s="23" t="s">
        <v>371</v>
      </c>
      <c r="E124" s="23"/>
      <c r="F124" s="23">
        <v>10.604799999999999</v>
      </c>
      <c r="G124" s="23">
        <v>10.604799999999999</v>
      </c>
      <c r="H124" s="23">
        <v>23.284500000000001</v>
      </c>
      <c r="I124" s="23">
        <v>23.284500000000001</v>
      </c>
      <c r="J124" s="23">
        <v>23.284500000000001</v>
      </c>
      <c r="K124" s="23">
        <v>0</v>
      </c>
      <c r="L124" s="23"/>
      <c r="M124" s="23"/>
      <c r="N124" s="23">
        <v>2.5348000000000002</v>
      </c>
      <c r="O124" s="23">
        <v>3.7568999999999999</v>
      </c>
      <c r="P124" s="23"/>
      <c r="Q124" s="23">
        <v>0</v>
      </c>
      <c r="R124" s="23">
        <v>0</v>
      </c>
      <c r="S124" s="23">
        <v>0</v>
      </c>
      <c r="T124" s="23">
        <v>0.50429999999999997</v>
      </c>
      <c r="U124" s="23">
        <v>0</v>
      </c>
      <c r="V124" s="23">
        <v>7.6499999999999999E-2</v>
      </c>
      <c r="W124" s="23">
        <v>0</v>
      </c>
      <c r="X124" s="23">
        <v>0</v>
      </c>
      <c r="Y124" s="23">
        <v>0</v>
      </c>
    </row>
    <row r="125" spans="1:25" x14ac:dyDescent="0.25">
      <c r="A125" s="23" t="s">
        <v>125</v>
      </c>
      <c r="B125" s="23" t="s">
        <v>305</v>
      </c>
      <c r="C125" s="23" t="s">
        <v>372</v>
      </c>
      <c r="D125" s="23" t="s">
        <v>373</v>
      </c>
      <c r="E125" s="23"/>
      <c r="F125" s="23">
        <v>9.75</v>
      </c>
      <c r="G125" s="23">
        <v>9.75</v>
      </c>
      <c r="H125" s="23">
        <v>14.45</v>
      </c>
      <c r="I125" s="23">
        <v>0</v>
      </c>
      <c r="J125" s="23">
        <v>14.45</v>
      </c>
      <c r="K125" s="23">
        <v>0</v>
      </c>
      <c r="L125" s="23"/>
      <c r="M125" s="23"/>
      <c r="N125" s="23">
        <v>2.6657999999999999</v>
      </c>
      <c r="O125" s="23">
        <v>3.7852000000000001</v>
      </c>
      <c r="P125" s="23"/>
      <c r="Q125" s="23">
        <v>2.6657999999999999</v>
      </c>
      <c r="R125" s="23">
        <v>3.7852000000000001</v>
      </c>
      <c r="S125" s="23">
        <v>0</v>
      </c>
      <c r="T125" s="23">
        <v>0.57709999999999995</v>
      </c>
      <c r="U125" s="23">
        <v>0</v>
      </c>
      <c r="V125" s="23">
        <v>7.6499999999999999E-2</v>
      </c>
      <c r="W125" s="23">
        <v>0</v>
      </c>
      <c r="X125" s="23">
        <v>0</v>
      </c>
      <c r="Y125" s="23">
        <v>0</v>
      </c>
    </row>
    <row r="126" spans="1:25" x14ac:dyDescent="0.25">
      <c r="A126" s="23" t="s">
        <v>125</v>
      </c>
      <c r="B126" s="23" t="s">
        <v>305</v>
      </c>
      <c r="C126" s="23" t="s">
        <v>374</v>
      </c>
      <c r="D126" s="23" t="s">
        <v>375</v>
      </c>
      <c r="E126" s="23"/>
      <c r="F126" s="23">
        <v>14.233447</v>
      </c>
      <c r="G126" s="23">
        <v>14.233447</v>
      </c>
      <c r="H126" s="23">
        <v>18.317869000000002</v>
      </c>
      <c r="I126" s="23">
        <v>0</v>
      </c>
      <c r="J126" s="23">
        <v>18.317869000000002</v>
      </c>
      <c r="K126" s="23">
        <v>0</v>
      </c>
      <c r="L126" s="23"/>
      <c r="M126" s="23"/>
      <c r="N126" s="23">
        <v>2.5446390000000001</v>
      </c>
      <c r="O126" s="23">
        <v>3.6334019999999998</v>
      </c>
      <c r="P126" s="23"/>
      <c r="Q126" s="23">
        <v>0</v>
      </c>
      <c r="R126" s="23">
        <v>0</v>
      </c>
      <c r="S126" s="23">
        <v>0</v>
      </c>
      <c r="T126" s="23">
        <v>0.357234</v>
      </c>
      <c r="U126" s="23">
        <v>0</v>
      </c>
      <c r="V126" s="23">
        <v>7.6499999999999999E-2</v>
      </c>
      <c r="W126" s="23">
        <v>0</v>
      </c>
      <c r="X126" s="23">
        <v>0</v>
      </c>
      <c r="Y126" s="23">
        <v>0</v>
      </c>
    </row>
    <row r="127" spans="1:25" x14ac:dyDescent="0.25">
      <c r="A127" s="23" t="s">
        <v>125</v>
      </c>
      <c r="B127" s="23" t="s">
        <v>305</v>
      </c>
      <c r="C127" s="23" t="s">
        <v>376</v>
      </c>
      <c r="D127" s="23" t="s">
        <v>377</v>
      </c>
      <c r="E127" s="23"/>
      <c r="F127" s="23">
        <v>5.81</v>
      </c>
      <c r="G127" s="23">
        <v>5.81</v>
      </c>
      <c r="H127" s="23">
        <v>11.26</v>
      </c>
      <c r="I127" s="23">
        <v>0</v>
      </c>
      <c r="J127" s="23">
        <v>0</v>
      </c>
      <c r="K127" s="23">
        <v>0</v>
      </c>
      <c r="L127" s="23"/>
      <c r="M127" s="23"/>
      <c r="N127" s="23">
        <v>2.3963999999999999</v>
      </c>
      <c r="O127" s="23">
        <v>3.5979000000000001</v>
      </c>
      <c r="P127" s="23"/>
      <c r="Q127" s="23">
        <v>0</v>
      </c>
      <c r="R127" s="23">
        <v>0</v>
      </c>
      <c r="S127" s="23">
        <v>0</v>
      </c>
      <c r="T127" s="23">
        <v>0</v>
      </c>
      <c r="U127" s="23">
        <v>0.26150000000000001</v>
      </c>
      <c r="V127" s="23">
        <v>7.6499999999999999E-2</v>
      </c>
      <c r="W127" s="23">
        <v>0</v>
      </c>
      <c r="X127" s="23">
        <v>0</v>
      </c>
      <c r="Y127" s="23">
        <v>0</v>
      </c>
    </row>
    <row r="128" spans="1:25" x14ac:dyDescent="0.25">
      <c r="A128" s="23" t="s">
        <v>125</v>
      </c>
      <c r="B128" s="23" t="s">
        <v>305</v>
      </c>
      <c r="C128" s="23" t="s">
        <v>378</v>
      </c>
      <c r="D128" s="23" t="s">
        <v>379</v>
      </c>
      <c r="E128" s="23"/>
      <c r="F128" s="23">
        <v>10.583</v>
      </c>
      <c r="G128" s="23">
        <v>0</v>
      </c>
      <c r="H128" s="23">
        <v>16.754799999999999</v>
      </c>
      <c r="I128" s="23">
        <v>0</v>
      </c>
      <c r="J128" s="23">
        <v>16.754799999999999</v>
      </c>
      <c r="K128" s="23">
        <v>0</v>
      </c>
      <c r="L128" s="23"/>
      <c r="M128" s="23"/>
      <c r="N128" s="23">
        <v>2.7583000000000002</v>
      </c>
      <c r="O128" s="23">
        <v>4.0256999999999996</v>
      </c>
      <c r="P128" s="23"/>
      <c r="Q128" s="23">
        <v>2.7583000000000002</v>
      </c>
      <c r="R128" s="23">
        <v>4.0256999999999996</v>
      </c>
      <c r="S128" s="23">
        <v>0</v>
      </c>
      <c r="T128" s="23">
        <v>0.38969999999999999</v>
      </c>
      <c r="U128" s="23">
        <v>0</v>
      </c>
      <c r="V128" s="23">
        <v>7.6499999999999999E-2</v>
      </c>
      <c r="W128" s="23">
        <v>0</v>
      </c>
      <c r="X128" s="23">
        <v>0</v>
      </c>
      <c r="Y128" s="23">
        <v>0</v>
      </c>
    </row>
    <row r="129" spans="1:25" x14ac:dyDescent="0.25">
      <c r="A129" s="23" t="s">
        <v>125</v>
      </c>
      <c r="B129" s="23" t="s">
        <v>305</v>
      </c>
      <c r="C129" s="23" t="s">
        <v>380</v>
      </c>
      <c r="D129" s="23" t="s">
        <v>381</v>
      </c>
      <c r="E129" s="23"/>
      <c r="F129" s="23">
        <v>8.0062999999999995</v>
      </c>
      <c r="G129" s="23">
        <v>16.600100000000001</v>
      </c>
      <c r="H129" s="23">
        <v>14.849299999999999</v>
      </c>
      <c r="I129" s="23">
        <v>0</v>
      </c>
      <c r="J129" s="23">
        <v>0</v>
      </c>
      <c r="K129" s="23">
        <v>0</v>
      </c>
      <c r="L129" s="23"/>
      <c r="M129" s="23"/>
      <c r="N129" s="23">
        <v>2.5101879999999999</v>
      </c>
      <c r="O129" s="23">
        <v>3.2280250000000001</v>
      </c>
      <c r="P129" s="23"/>
      <c r="Q129" s="23">
        <v>0</v>
      </c>
      <c r="R129" s="23">
        <v>0</v>
      </c>
      <c r="S129" s="23">
        <v>0</v>
      </c>
      <c r="T129" s="23">
        <v>8.5767999999999997E-2</v>
      </c>
      <c r="U129" s="23">
        <v>0</v>
      </c>
      <c r="V129" s="23">
        <v>6.7129999999999995E-2</v>
      </c>
      <c r="W129" s="23">
        <v>0.04</v>
      </c>
      <c r="X129" s="23">
        <v>0</v>
      </c>
      <c r="Y129" s="23">
        <v>0</v>
      </c>
    </row>
    <row r="130" spans="1:25" x14ac:dyDescent="0.25">
      <c r="A130" s="23" t="s">
        <v>125</v>
      </c>
      <c r="B130" s="23" t="s">
        <v>305</v>
      </c>
      <c r="C130" s="23" t="s">
        <v>382</v>
      </c>
      <c r="D130" s="23" t="s">
        <v>383</v>
      </c>
      <c r="E130" s="23"/>
      <c r="F130" s="23">
        <v>9.4285999999999994</v>
      </c>
      <c r="G130" s="23">
        <v>9.4285999999999994</v>
      </c>
      <c r="H130" s="23">
        <v>12.893599999999999</v>
      </c>
      <c r="I130" s="23">
        <v>0</v>
      </c>
      <c r="J130" s="23">
        <v>12.893599999999999</v>
      </c>
      <c r="K130" s="23">
        <v>0</v>
      </c>
      <c r="L130" s="23"/>
      <c r="M130" s="23"/>
      <c r="N130" s="23">
        <v>2.4548000000000001</v>
      </c>
      <c r="O130" s="23">
        <v>4.2369000000000003</v>
      </c>
      <c r="P130" s="23"/>
      <c r="Q130" s="23">
        <v>2.4548000000000001</v>
      </c>
      <c r="R130" s="23">
        <v>4.2369000000000003</v>
      </c>
      <c r="S130" s="23">
        <v>0</v>
      </c>
      <c r="T130" s="23">
        <v>0.58199999999999996</v>
      </c>
      <c r="U130" s="23">
        <v>0</v>
      </c>
      <c r="V130" s="23">
        <v>7.6499999999999999E-2</v>
      </c>
      <c r="W130" s="23">
        <v>0</v>
      </c>
      <c r="X130" s="23">
        <v>0</v>
      </c>
      <c r="Y130" s="23">
        <v>0</v>
      </c>
    </row>
    <row r="131" spans="1:25" x14ac:dyDescent="0.25">
      <c r="A131" s="23" t="s">
        <v>125</v>
      </c>
      <c r="B131" s="23" t="s">
        <v>305</v>
      </c>
      <c r="C131" s="23" t="s">
        <v>384</v>
      </c>
      <c r="D131" s="23" t="s">
        <v>385</v>
      </c>
      <c r="E131" s="23"/>
      <c r="F131" s="23">
        <v>10.680999999999999</v>
      </c>
      <c r="G131" s="23">
        <v>10.680999999999999</v>
      </c>
      <c r="H131" s="23">
        <v>13.5525</v>
      </c>
      <c r="I131" s="23">
        <v>0</v>
      </c>
      <c r="J131" s="23">
        <v>0</v>
      </c>
      <c r="K131" s="23">
        <v>0</v>
      </c>
      <c r="L131" s="23"/>
      <c r="M131" s="23"/>
      <c r="N131" s="23">
        <v>2.4133</v>
      </c>
      <c r="O131" s="23">
        <v>3.6844999999999999</v>
      </c>
      <c r="P131" s="23"/>
      <c r="Q131" s="23">
        <v>0</v>
      </c>
      <c r="R131" s="23">
        <v>0</v>
      </c>
      <c r="S131" s="23">
        <v>0</v>
      </c>
      <c r="T131" s="23">
        <v>0.7137</v>
      </c>
      <c r="U131" s="23">
        <v>0</v>
      </c>
      <c r="V131" s="23">
        <v>7.6499999999999999E-2</v>
      </c>
      <c r="W131" s="23">
        <v>0</v>
      </c>
      <c r="X131" s="23">
        <v>0</v>
      </c>
      <c r="Y131" s="23">
        <v>0</v>
      </c>
    </row>
    <row r="132" spans="1:25" x14ac:dyDescent="0.25">
      <c r="A132" s="23" t="s">
        <v>125</v>
      </c>
      <c r="B132" s="23" t="s">
        <v>305</v>
      </c>
      <c r="C132" s="23" t="s">
        <v>386</v>
      </c>
      <c r="D132" s="23" t="s">
        <v>387</v>
      </c>
      <c r="E132" s="23"/>
      <c r="F132" s="23">
        <v>8.11</v>
      </c>
      <c r="G132" s="23">
        <v>8.5</v>
      </c>
      <c r="H132" s="23">
        <v>12.998555</v>
      </c>
      <c r="I132" s="23">
        <v>0</v>
      </c>
      <c r="J132" s="23">
        <v>0</v>
      </c>
      <c r="K132" s="23">
        <v>0</v>
      </c>
      <c r="L132" s="23"/>
      <c r="M132" s="23"/>
      <c r="N132" s="23">
        <v>2.5095100000000001</v>
      </c>
      <c r="O132" s="23">
        <v>3.8323830000000001</v>
      </c>
      <c r="P132" s="23"/>
      <c r="Q132" s="23">
        <v>0</v>
      </c>
      <c r="R132" s="23">
        <v>0</v>
      </c>
      <c r="S132" s="23">
        <v>0</v>
      </c>
      <c r="T132" s="23">
        <v>0.147285</v>
      </c>
      <c r="U132" s="23">
        <v>0.233464</v>
      </c>
      <c r="V132" s="23">
        <v>0</v>
      </c>
      <c r="W132" s="23">
        <v>7.6499999999999999E-2</v>
      </c>
      <c r="X132" s="23">
        <v>0</v>
      </c>
      <c r="Y132" s="23">
        <v>0</v>
      </c>
    </row>
    <row r="133" spans="1:25" x14ac:dyDescent="0.25">
      <c r="A133" s="23" t="s">
        <v>125</v>
      </c>
      <c r="B133" s="23" t="s">
        <v>305</v>
      </c>
      <c r="C133" s="23" t="s">
        <v>1091</v>
      </c>
      <c r="D133" s="23" t="s">
        <v>1092</v>
      </c>
      <c r="E133" s="23"/>
      <c r="F133" s="23">
        <v>10.9084</v>
      </c>
      <c r="G133" s="23">
        <v>10.9084</v>
      </c>
      <c r="H133" s="23">
        <v>13.507300000000001</v>
      </c>
      <c r="I133" s="23">
        <v>0</v>
      </c>
      <c r="J133" s="23">
        <v>13.507300000000001</v>
      </c>
      <c r="K133" s="23">
        <v>0</v>
      </c>
      <c r="L133" s="23"/>
      <c r="M133" s="23"/>
      <c r="N133" s="23">
        <v>2.5099999999999998</v>
      </c>
      <c r="O133" s="23">
        <v>3.5451000000000001</v>
      </c>
      <c r="P133" s="23"/>
      <c r="Q133" s="23">
        <v>0</v>
      </c>
      <c r="R133" s="23">
        <v>0</v>
      </c>
      <c r="S133" s="23"/>
      <c r="T133" s="23">
        <v>0</v>
      </c>
      <c r="U133" s="23">
        <v>0.1855</v>
      </c>
      <c r="V133" s="23">
        <v>7.6499999999999999E-2</v>
      </c>
      <c r="W133" s="23">
        <v>0</v>
      </c>
      <c r="X133" s="23">
        <v>0</v>
      </c>
      <c r="Y133" s="23">
        <v>0</v>
      </c>
    </row>
    <row r="134" spans="1:25" x14ac:dyDescent="0.25">
      <c r="A134" s="23" t="s">
        <v>125</v>
      </c>
      <c r="B134" s="23" t="s">
        <v>305</v>
      </c>
      <c r="C134" s="23" t="s">
        <v>388</v>
      </c>
      <c r="D134" s="23" t="s">
        <v>389</v>
      </c>
      <c r="E134" s="23"/>
      <c r="F134" s="23">
        <v>10.143959000000001</v>
      </c>
      <c r="G134" s="23">
        <v>0</v>
      </c>
      <c r="H134" s="23">
        <v>15.430592000000001</v>
      </c>
      <c r="I134" s="23">
        <v>0</v>
      </c>
      <c r="J134" s="23">
        <v>0</v>
      </c>
      <c r="K134" s="23">
        <v>0</v>
      </c>
      <c r="L134" s="23"/>
      <c r="M134" s="23"/>
      <c r="N134" s="23">
        <v>2.5040140000000002</v>
      </c>
      <c r="O134" s="23">
        <v>3.6880130000000002</v>
      </c>
      <c r="P134" s="23"/>
      <c r="Q134" s="23">
        <v>0</v>
      </c>
      <c r="R134" s="23">
        <v>0</v>
      </c>
      <c r="S134" s="23">
        <v>0</v>
      </c>
      <c r="T134" s="23">
        <v>0.35389999999999999</v>
      </c>
      <c r="U134" s="23">
        <v>0</v>
      </c>
      <c r="V134" s="23">
        <v>7.6480000000000006E-2</v>
      </c>
      <c r="W134" s="23">
        <v>0</v>
      </c>
      <c r="X134" s="23">
        <v>0</v>
      </c>
      <c r="Y134" s="23">
        <v>0</v>
      </c>
    </row>
    <row r="135" spans="1:25" x14ac:dyDescent="0.25">
      <c r="A135" s="23" t="s">
        <v>125</v>
      </c>
      <c r="B135" s="23" t="s">
        <v>305</v>
      </c>
      <c r="C135" s="23" t="s">
        <v>390</v>
      </c>
      <c r="D135" s="23" t="s">
        <v>391</v>
      </c>
      <c r="E135" s="23"/>
      <c r="F135" s="23">
        <v>5.6916000000000002</v>
      </c>
      <c r="G135" s="23">
        <v>5.6916000000000002</v>
      </c>
      <c r="H135" s="23">
        <v>7.399</v>
      </c>
      <c r="I135" s="23">
        <v>0</v>
      </c>
      <c r="J135" s="23">
        <v>0</v>
      </c>
      <c r="K135" s="23">
        <v>0</v>
      </c>
      <c r="L135" s="23"/>
      <c r="M135" s="23"/>
      <c r="N135" s="23">
        <v>2.2909000000000002</v>
      </c>
      <c r="O135" s="23">
        <v>3.6715</v>
      </c>
      <c r="P135" s="23"/>
      <c r="Q135" s="23">
        <v>2.2909000000000002</v>
      </c>
      <c r="R135" s="23">
        <v>3.6654</v>
      </c>
      <c r="S135" s="23">
        <v>0</v>
      </c>
      <c r="T135" s="23">
        <v>0.1017</v>
      </c>
      <c r="U135" s="23">
        <v>0</v>
      </c>
      <c r="V135" s="23">
        <v>7.6499999999999999E-2</v>
      </c>
      <c r="W135" s="23">
        <v>0</v>
      </c>
      <c r="X135" s="23">
        <v>0</v>
      </c>
      <c r="Y135" s="23">
        <v>0</v>
      </c>
    </row>
    <row r="136" spans="1:25" x14ac:dyDescent="0.25">
      <c r="A136" s="23" t="s">
        <v>125</v>
      </c>
      <c r="B136" s="23" t="s">
        <v>305</v>
      </c>
      <c r="C136" s="23" t="s">
        <v>392</v>
      </c>
      <c r="D136" s="23" t="s">
        <v>393</v>
      </c>
      <c r="E136" s="23"/>
      <c r="F136" s="23">
        <v>5.6154000000000002</v>
      </c>
      <c r="G136" s="23">
        <v>0</v>
      </c>
      <c r="H136" s="23">
        <v>9.5460999999999991</v>
      </c>
      <c r="I136" s="23">
        <v>0</v>
      </c>
      <c r="J136" s="23">
        <v>9.5460999999999991</v>
      </c>
      <c r="K136" s="23">
        <v>0</v>
      </c>
      <c r="L136" s="23"/>
      <c r="M136" s="23"/>
      <c r="N136" s="23">
        <v>2.5045000000000002</v>
      </c>
      <c r="O136" s="23">
        <v>3.0617000000000001</v>
      </c>
      <c r="P136" s="23"/>
      <c r="Q136" s="23">
        <v>2.5045000000000002</v>
      </c>
      <c r="R136" s="23">
        <v>3.0617000000000001</v>
      </c>
      <c r="S136" s="23">
        <v>0</v>
      </c>
      <c r="T136" s="23">
        <v>0.5625</v>
      </c>
      <c r="U136" s="23">
        <v>0</v>
      </c>
      <c r="V136" s="23">
        <v>7.6499999999999999E-2</v>
      </c>
      <c r="W136" s="23">
        <v>0</v>
      </c>
      <c r="X136" s="23">
        <v>0</v>
      </c>
      <c r="Y136" s="23">
        <v>0</v>
      </c>
    </row>
    <row r="137" spans="1:25" x14ac:dyDescent="0.25">
      <c r="A137" s="23" t="s">
        <v>125</v>
      </c>
      <c r="B137" s="23" t="s">
        <v>305</v>
      </c>
      <c r="C137" s="23" t="s">
        <v>394</v>
      </c>
      <c r="D137" s="23" t="s">
        <v>395</v>
      </c>
      <c r="E137" s="23"/>
      <c r="F137" s="23">
        <v>7.2069000000000001</v>
      </c>
      <c r="G137" s="23">
        <v>0</v>
      </c>
      <c r="H137" s="23">
        <v>8.8925999999999998</v>
      </c>
      <c r="I137" s="23">
        <v>0</v>
      </c>
      <c r="J137" s="23">
        <v>8.8925999999999998</v>
      </c>
      <c r="K137" s="23">
        <v>0</v>
      </c>
      <c r="L137" s="23"/>
      <c r="M137" s="23"/>
      <c r="N137" s="23">
        <v>2.4459</v>
      </c>
      <c r="O137" s="23">
        <v>3.4077999999999999</v>
      </c>
      <c r="P137" s="23"/>
      <c r="Q137" s="23">
        <v>2.4459</v>
      </c>
      <c r="R137" s="23">
        <v>3.4077999999999999</v>
      </c>
      <c r="S137" s="23">
        <v>0</v>
      </c>
      <c r="T137" s="23">
        <v>2.7900000000000001E-2</v>
      </c>
      <c r="U137" s="23">
        <v>0</v>
      </c>
      <c r="V137" s="23">
        <v>7.6499999999999999E-2</v>
      </c>
      <c r="W137" s="23">
        <v>0</v>
      </c>
      <c r="X137" s="23">
        <v>0</v>
      </c>
      <c r="Y137" s="23">
        <v>0</v>
      </c>
    </row>
    <row r="138" spans="1:25" x14ac:dyDescent="0.25">
      <c r="A138" s="23" t="s">
        <v>125</v>
      </c>
      <c r="B138" s="23" t="s">
        <v>305</v>
      </c>
      <c r="C138" s="23" t="s">
        <v>1093</v>
      </c>
      <c r="D138" s="23" t="s">
        <v>1094</v>
      </c>
      <c r="E138" s="23"/>
      <c r="F138" s="23">
        <v>10.00586</v>
      </c>
      <c r="G138" s="23">
        <v>0</v>
      </c>
      <c r="H138" s="23">
        <v>10.7538</v>
      </c>
      <c r="I138" s="23">
        <v>0</v>
      </c>
      <c r="J138" s="23">
        <v>0</v>
      </c>
      <c r="K138" s="23">
        <v>0</v>
      </c>
      <c r="L138" s="23"/>
      <c r="M138" s="23"/>
      <c r="N138" s="23">
        <v>2.36137</v>
      </c>
      <c r="O138" s="23">
        <v>3.8333900000000001</v>
      </c>
      <c r="P138" s="23"/>
      <c r="Q138" s="23">
        <v>2.4322300000000001</v>
      </c>
      <c r="R138" s="23">
        <v>2.0810300000000002</v>
      </c>
      <c r="S138" s="23">
        <v>0</v>
      </c>
      <c r="T138" s="23">
        <v>8.2000000000000003E-2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</row>
    <row r="139" spans="1:25" x14ac:dyDescent="0.25">
      <c r="A139" s="23" t="s">
        <v>125</v>
      </c>
      <c r="B139" s="23" t="s">
        <v>305</v>
      </c>
      <c r="C139" s="23" t="s">
        <v>396</v>
      </c>
      <c r="D139" s="23" t="s">
        <v>397</v>
      </c>
      <c r="E139" s="23"/>
      <c r="F139" s="23">
        <v>8.7492999999999999</v>
      </c>
      <c r="G139" s="23">
        <v>0</v>
      </c>
      <c r="H139" s="23">
        <v>18.408000000000001</v>
      </c>
      <c r="I139" s="23">
        <v>0</v>
      </c>
      <c r="J139" s="23">
        <v>0</v>
      </c>
      <c r="K139" s="23">
        <v>0</v>
      </c>
      <c r="L139" s="23"/>
      <c r="M139" s="23"/>
      <c r="N139" s="23">
        <v>2.5577000000000001</v>
      </c>
      <c r="O139" s="23">
        <v>3.9640900000000001</v>
      </c>
      <c r="P139" s="23"/>
      <c r="Q139" s="23">
        <v>0</v>
      </c>
      <c r="R139" s="23">
        <v>0</v>
      </c>
      <c r="S139" s="23">
        <v>0</v>
      </c>
      <c r="T139" s="23">
        <v>0.17588999999999999</v>
      </c>
      <c r="U139" s="23">
        <v>0</v>
      </c>
      <c r="V139" s="23">
        <v>7.3726E-2</v>
      </c>
      <c r="W139" s="23">
        <v>0</v>
      </c>
      <c r="X139" s="23">
        <v>0</v>
      </c>
      <c r="Y139" s="23">
        <v>0</v>
      </c>
    </row>
    <row r="140" spans="1:25" x14ac:dyDescent="0.25">
      <c r="A140" s="23" t="s">
        <v>125</v>
      </c>
      <c r="B140" s="23" t="s">
        <v>305</v>
      </c>
      <c r="C140" s="23" t="s">
        <v>398</v>
      </c>
      <c r="D140" s="23" t="s">
        <v>399</v>
      </c>
      <c r="E140" s="23"/>
      <c r="F140" s="23">
        <v>11.53687</v>
      </c>
      <c r="G140" s="23">
        <v>0</v>
      </c>
      <c r="H140" s="23">
        <v>15.31615</v>
      </c>
      <c r="I140" s="23">
        <v>0</v>
      </c>
      <c r="J140" s="23">
        <v>15.31615</v>
      </c>
      <c r="K140" s="23">
        <v>0</v>
      </c>
      <c r="L140" s="23"/>
      <c r="M140" s="23"/>
      <c r="N140" s="23">
        <v>2.4634</v>
      </c>
      <c r="O140" s="23">
        <v>3.7628699999999999</v>
      </c>
      <c r="P140" s="23"/>
      <c r="Q140" s="23">
        <v>0</v>
      </c>
      <c r="R140" s="23">
        <v>0</v>
      </c>
      <c r="S140" s="23">
        <v>0</v>
      </c>
      <c r="T140" s="23">
        <v>0.58401999999999998</v>
      </c>
      <c r="U140" s="23">
        <v>0</v>
      </c>
      <c r="V140" s="23">
        <v>7.46E-2</v>
      </c>
      <c r="W140" s="23">
        <v>0</v>
      </c>
      <c r="X140" s="23">
        <v>0</v>
      </c>
      <c r="Y140" s="23">
        <v>0</v>
      </c>
    </row>
    <row r="141" spans="1:25" x14ac:dyDescent="0.25">
      <c r="A141" s="23" t="s">
        <v>125</v>
      </c>
      <c r="B141" s="23" t="s">
        <v>305</v>
      </c>
      <c r="C141" s="23" t="s">
        <v>400</v>
      </c>
      <c r="D141" s="23" t="s">
        <v>401</v>
      </c>
      <c r="E141" s="23"/>
      <c r="F141" s="23">
        <v>8.4494000000000007</v>
      </c>
      <c r="G141" s="23">
        <v>8.4494000000000007</v>
      </c>
      <c r="H141" s="23">
        <v>18.625900000000001</v>
      </c>
      <c r="I141" s="23">
        <v>0</v>
      </c>
      <c r="J141" s="23">
        <v>18.625900000000001</v>
      </c>
      <c r="K141" s="23">
        <v>0</v>
      </c>
      <c r="L141" s="23"/>
      <c r="M141" s="23"/>
      <c r="N141" s="23">
        <v>2.5648</v>
      </c>
      <c r="O141" s="23">
        <v>3.5962999999999998</v>
      </c>
      <c r="P141" s="23"/>
      <c r="Q141" s="23">
        <v>0</v>
      </c>
      <c r="R141" s="23">
        <v>0</v>
      </c>
      <c r="S141" s="23">
        <v>0</v>
      </c>
      <c r="T141" s="23">
        <v>8.8400000000000006E-2</v>
      </c>
      <c r="U141" s="23">
        <v>0</v>
      </c>
      <c r="V141" s="23">
        <v>7.4595999999999996E-2</v>
      </c>
      <c r="W141" s="23">
        <v>0</v>
      </c>
      <c r="X141" s="23">
        <v>0</v>
      </c>
      <c r="Y141" s="23">
        <v>0</v>
      </c>
    </row>
    <row r="142" spans="1:25" x14ac:dyDescent="0.25">
      <c r="A142" s="23" t="s">
        <v>125</v>
      </c>
      <c r="B142" s="23" t="s">
        <v>305</v>
      </c>
      <c r="C142" s="23" t="s">
        <v>402</v>
      </c>
      <c r="D142" s="23" t="s">
        <v>403</v>
      </c>
      <c r="E142" s="23"/>
      <c r="F142" s="23">
        <v>8.2557600000000004</v>
      </c>
      <c r="G142" s="23">
        <v>0</v>
      </c>
      <c r="H142" s="23">
        <v>12.348000000000001</v>
      </c>
      <c r="I142" s="23">
        <v>0</v>
      </c>
      <c r="J142" s="23">
        <v>12.348000000000001</v>
      </c>
      <c r="K142" s="23">
        <v>0</v>
      </c>
      <c r="L142" s="23"/>
      <c r="M142" s="23"/>
      <c r="N142" s="23">
        <v>2.4197099999999998</v>
      </c>
      <c r="O142" s="23">
        <v>3.4014899999999999</v>
      </c>
      <c r="P142" s="23"/>
      <c r="Q142" s="23">
        <v>0</v>
      </c>
      <c r="R142" s="23">
        <v>0</v>
      </c>
      <c r="S142" s="23">
        <v>0</v>
      </c>
      <c r="T142" s="23">
        <v>0.18079999999999999</v>
      </c>
      <c r="U142" s="23">
        <v>0</v>
      </c>
      <c r="V142" s="23">
        <v>7.46E-2</v>
      </c>
      <c r="W142" s="23">
        <v>0</v>
      </c>
      <c r="X142" s="23">
        <v>0</v>
      </c>
      <c r="Y142" s="23">
        <v>0</v>
      </c>
    </row>
    <row r="143" spans="1:25" x14ac:dyDescent="0.25">
      <c r="A143" s="23" t="s">
        <v>125</v>
      </c>
      <c r="B143" s="23" t="s">
        <v>305</v>
      </c>
      <c r="C143" s="23" t="s">
        <v>404</v>
      </c>
      <c r="D143" s="23" t="s">
        <v>405</v>
      </c>
      <c r="E143" s="23"/>
      <c r="F143" s="23">
        <v>12.612299999999999</v>
      </c>
      <c r="G143" s="23">
        <v>12.612299999999999</v>
      </c>
      <c r="H143" s="23">
        <v>15.7508</v>
      </c>
      <c r="I143" s="23">
        <v>0</v>
      </c>
      <c r="J143" s="23">
        <v>0</v>
      </c>
      <c r="K143" s="23">
        <v>0</v>
      </c>
      <c r="L143" s="23"/>
      <c r="M143" s="23"/>
      <c r="N143" s="23">
        <v>2.6147</v>
      </c>
      <c r="O143" s="23">
        <v>3.8014000000000001</v>
      </c>
      <c r="P143" s="23"/>
      <c r="Q143" s="23">
        <v>2.6147</v>
      </c>
      <c r="R143" s="23">
        <v>3.8014000000000001</v>
      </c>
      <c r="S143" s="23">
        <v>0</v>
      </c>
      <c r="T143" s="23">
        <v>0.55976000000000004</v>
      </c>
      <c r="U143" s="23">
        <v>0</v>
      </c>
      <c r="V143" s="23">
        <v>7.6499999999999999E-2</v>
      </c>
      <c r="W143" s="23">
        <v>0</v>
      </c>
      <c r="X143" s="23">
        <v>0</v>
      </c>
      <c r="Y143" s="23">
        <v>0</v>
      </c>
    </row>
    <row r="144" spans="1:25" x14ac:dyDescent="0.25">
      <c r="A144" s="23" t="s">
        <v>125</v>
      </c>
      <c r="B144" s="23" t="s">
        <v>305</v>
      </c>
      <c r="C144" s="23" t="s">
        <v>406</v>
      </c>
      <c r="D144" s="23" t="s">
        <v>407</v>
      </c>
      <c r="E144" s="23"/>
      <c r="F144" s="23">
        <v>12.784259</v>
      </c>
      <c r="G144" s="23">
        <v>0</v>
      </c>
      <c r="H144" s="23">
        <v>23.832464999999999</v>
      </c>
      <c r="I144" s="23">
        <v>0</v>
      </c>
      <c r="J144" s="23">
        <v>0</v>
      </c>
      <c r="K144" s="23">
        <v>0</v>
      </c>
      <c r="L144" s="23"/>
      <c r="M144" s="23"/>
      <c r="N144" s="23">
        <v>2.5970749999999998</v>
      </c>
      <c r="O144" s="23">
        <v>3.8540899999999998</v>
      </c>
      <c r="P144" s="23"/>
      <c r="Q144" s="23">
        <v>0</v>
      </c>
      <c r="R144" s="23">
        <v>0</v>
      </c>
      <c r="S144" s="23">
        <v>0</v>
      </c>
      <c r="T144" s="23">
        <v>0.25718099999999999</v>
      </c>
      <c r="U144" s="23">
        <v>0</v>
      </c>
      <c r="V144" s="23">
        <v>7.6499999999999999E-2</v>
      </c>
      <c r="W144" s="23">
        <v>0</v>
      </c>
      <c r="X144" s="23">
        <v>0</v>
      </c>
      <c r="Y144" s="23">
        <v>0</v>
      </c>
    </row>
    <row r="145" spans="1:25" x14ac:dyDescent="0.25">
      <c r="A145" s="23" t="s">
        <v>125</v>
      </c>
      <c r="B145" s="23" t="s">
        <v>305</v>
      </c>
      <c r="C145" s="23" t="s">
        <v>408</v>
      </c>
      <c r="D145" s="23" t="s">
        <v>409</v>
      </c>
      <c r="E145" s="23"/>
      <c r="F145" s="23">
        <v>17.399999999999999</v>
      </c>
      <c r="G145" s="23">
        <v>17.399999999999999</v>
      </c>
      <c r="H145" s="23">
        <v>26.5</v>
      </c>
      <c r="I145" s="23">
        <v>0</v>
      </c>
      <c r="J145" s="23">
        <v>26.5</v>
      </c>
      <c r="K145" s="23">
        <v>0</v>
      </c>
      <c r="L145" s="23"/>
      <c r="M145" s="23"/>
      <c r="N145" s="23">
        <v>2.339</v>
      </c>
      <c r="O145" s="23">
        <v>3.2810000000000001</v>
      </c>
      <c r="P145" s="23"/>
      <c r="Q145" s="23">
        <v>2.339</v>
      </c>
      <c r="R145" s="23">
        <v>3.2810000000000001</v>
      </c>
      <c r="S145" s="23">
        <v>0</v>
      </c>
      <c r="T145" s="23">
        <v>0.3463</v>
      </c>
      <c r="U145" s="23">
        <v>0</v>
      </c>
      <c r="V145" s="23">
        <v>7.6499999999999999E-2</v>
      </c>
      <c r="W145" s="23">
        <v>0</v>
      </c>
      <c r="X145" s="23">
        <v>0</v>
      </c>
      <c r="Y145" s="23">
        <v>0</v>
      </c>
    </row>
    <row r="146" spans="1:25" x14ac:dyDescent="0.25">
      <c r="A146" s="23" t="s">
        <v>125</v>
      </c>
      <c r="B146" s="23" t="s">
        <v>305</v>
      </c>
      <c r="C146" s="23" t="s">
        <v>410</v>
      </c>
      <c r="D146" s="23" t="s">
        <v>411</v>
      </c>
      <c r="E146" s="23"/>
      <c r="F146" s="23">
        <v>9.42</v>
      </c>
      <c r="G146" s="23">
        <v>0</v>
      </c>
      <c r="H146" s="23">
        <v>21</v>
      </c>
      <c r="I146" s="23">
        <v>0</v>
      </c>
      <c r="J146" s="23">
        <v>21</v>
      </c>
      <c r="K146" s="23">
        <v>0</v>
      </c>
      <c r="L146" s="23"/>
      <c r="M146" s="23"/>
      <c r="N146" s="23">
        <v>2.3754</v>
      </c>
      <c r="O146" s="23">
        <v>3.24804</v>
      </c>
      <c r="P146" s="23"/>
      <c r="Q146" s="23">
        <v>0</v>
      </c>
      <c r="R146" s="23">
        <v>0</v>
      </c>
      <c r="S146" s="23">
        <v>0</v>
      </c>
      <c r="T146" s="23">
        <v>0.25398999999999999</v>
      </c>
      <c r="U146" s="23">
        <v>0</v>
      </c>
      <c r="V146" s="23">
        <v>7.6499999999999999E-2</v>
      </c>
      <c r="W146" s="23">
        <v>0</v>
      </c>
      <c r="X146" s="23">
        <v>0</v>
      </c>
      <c r="Y146" s="23">
        <v>0</v>
      </c>
    </row>
    <row r="147" spans="1:25" x14ac:dyDescent="0.25">
      <c r="A147" s="23" t="s">
        <v>125</v>
      </c>
      <c r="B147" s="23" t="s">
        <v>305</v>
      </c>
      <c r="C147" s="23" t="s">
        <v>412</v>
      </c>
      <c r="D147" s="23" t="s">
        <v>413</v>
      </c>
      <c r="E147" s="23"/>
      <c r="F147" s="23">
        <v>8.0762999999999998</v>
      </c>
      <c r="G147" s="23">
        <v>0</v>
      </c>
      <c r="H147" s="23">
        <v>13.6935</v>
      </c>
      <c r="I147" s="23">
        <v>0</v>
      </c>
      <c r="J147" s="23">
        <v>13.6935</v>
      </c>
      <c r="K147" s="23">
        <v>0</v>
      </c>
      <c r="L147" s="23"/>
      <c r="M147" s="23"/>
      <c r="N147" s="23">
        <v>2.3237000000000001</v>
      </c>
      <c r="O147" s="23">
        <v>2.2972999999999999</v>
      </c>
      <c r="P147" s="23"/>
      <c r="Q147" s="23">
        <v>0</v>
      </c>
      <c r="R147" s="23">
        <v>0</v>
      </c>
      <c r="S147" s="23"/>
      <c r="T147" s="23">
        <v>0.20180000000000001</v>
      </c>
      <c r="U147" s="23">
        <v>0</v>
      </c>
      <c r="V147" s="23">
        <v>7.6499999999999999E-2</v>
      </c>
      <c r="W147" s="23">
        <v>0</v>
      </c>
      <c r="X147" s="23">
        <v>0</v>
      </c>
      <c r="Y147" s="23">
        <v>0</v>
      </c>
    </row>
    <row r="148" spans="1:25" x14ac:dyDescent="0.25">
      <c r="A148" s="23" t="s">
        <v>125</v>
      </c>
      <c r="B148" s="23" t="s">
        <v>305</v>
      </c>
      <c r="C148" s="23" t="s">
        <v>414</v>
      </c>
      <c r="D148" s="23" t="s">
        <v>415</v>
      </c>
      <c r="E148" s="23"/>
      <c r="F148" s="23">
        <v>8.5272000000000006</v>
      </c>
      <c r="G148" s="23">
        <v>0</v>
      </c>
      <c r="H148" s="23">
        <v>11.341100000000001</v>
      </c>
      <c r="I148" s="23">
        <v>0</v>
      </c>
      <c r="J148" s="23">
        <v>11.341100000000001</v>
      </c>
      <c r="K148" s="23">
        <v>0</v>
      </c>
      <c r="L148" s="23"/>
      <c r="M148" s="23"/>
      <c r="N148" s="23">
        <v>2.4342999999999999</v>
      </c>
      <c r="O148" s="23">
        <v>3.7265999999999999</v>
      </c>
      <c r="P148" s="23"/>
      <c r="Q148" s="23">
        <v>2.4342999999999999</v>
      </c>
      <c r="R148" s="23">
        <v>3.7265999999999999</v>
      </c>
      <c r="S148" s="23">
        <v>0</v>
      </c>
      <c r="T148" s="23">
        <v>8.5000000000000006E-2</v>
      </c>
      <c r="U148" s="23">
        <v>0</v>
      </c>
      <c r="V148" s="23">
        <v>7.6499999999999999E-2</v>
      </c>
      <c r="W148" s="23">
        <v>0</v>
      </c>
      <c r="X148" s="23">
        <v>0</v>
      </c>
      <c r="Y148" s="23">
        <v>0</v>
      </c>
    </row>
    <row r="149" spans="1:25" x14ac:dyDescent="0.25">
      <c r="A149" s="23" t="s">
        <v>125</v>
      </c>
      <c r="B149" s="23" t="s">
        <v>305</v>
      </c>
      <c r="C149" s="23" t="s">
        <v>416</v>
      </c>
      <c r="D149" s="23" t="s">
        <v>417</v>
      </c>
      <c r="E149" s="23"/>
      <c r="F149" s="23">
        <v>8.1</v>
      </c>
      <c r="G149" s="23">
        <v>8.1</v>
      </c>
      <c r="H149" s="23">
        <v>10.7</v>
      </c>
      <c r="I149" s="23">
        <v>0</v>
      </c>
      <c r="J149" s="23">
        <v>10.7</v>
      </c>
      <c r="K149" s="23">
        <v>0</v>
      </c>
      <c r="L149" s="23"/>
      <c r="M149" s="23"/>
      <c r="N149" s="23">
        <v>2.5061</v>
      </c>
      <c r="O149" s="23">
        <v>3.8094999999999999</v>
      </c>
      <c r="P149" s="23"/>
      <c r="Q149" s="23">
        <v>0</v>
      </c>
      <c r="R149" s="23">
        <v>0</v>
      </c>
      <c r="S149" s="23">
        <v>0</v>
      </c>
      <c r="T149" s="23">
        <v>0.58130000000000004</v>
      </c>
      <c r="U149" s="23">
        <v>0</v>
      </c>
      <c r="V149" s="23">
        <v>7.6499999999999999E-2</v>
      </c>
      <c r="W149" s="23">
        <v>0</v>
      </c>
      <c r="X149" s="23">
        <v>0</v>
      </c>
      <c r="Y149" s="23">
        <v>0</v>
      </c>
    </row>
    <row r="150" spans="1:25" x14ac:dyDescent="0.25">
      <c r="A150" s="23" t="s">
        <v>125</v>
      </c>
      <c r="B150" s="23" t="s">
        <v>305</v>
      </c>
      <c r="C150" s="23" t="s">
        <v>418</v>
      </c>
      <c r="D150" s="23" t="s">
        <v>419</v>
      </c>
      <c r="E150" s="23"/>
      <c r="F150" s="23">
        <v>7.5126999999999997</v>
      </c>
      <c r="G150" s="23">
        <v>7.5126999999999997</v>
      </c>
      <c r="H150" s="23">
        <v>10.745100000000001</v>
      </c>
      <c r="I150" s="23">
        <v>10.745100000000001</v>
      </c>
      <c r="J150" s="23">
        <v>10.745100000000001</v>
      </c>
      <c r="K150" s="23">
        <v>0</v>
      </c>
      <c r="L150" s="23"/>
      <c r="M150" s="23"/>
      <c r="N150" s="23">
        <v>2.3005</v>
      </c>
      <c r="O150" s="23">
        <v>3.5224000000000002</v>
      </c>
      <c r="P150" s="23"/>
      <c r="Q150" s="23">
        <v>0</v>
      </c>
      <c r="R150" s="23">
        <v>0</v>
      </c>
      <c r="S150" s="23">
        <v>0</v>
      </c>
      <c r="T150" s="23">
        <v>0</v>
      </c>
      <c r="U150" s="23">
        <v>0.34370000000000001</v>
      </c>
      <c r="V150" s="23">
        <v>7.2499999999999995E-2</v>
      </c>
      <c r="W150" s="23">
        <v>0</v>
      </c>
      <c r="X150" s="23">
        <v>0</v>
      </c>
      <c r="Y150" s="23">
        <v>0</v>
      </c>
    </row>
    <row r="151" spans="1:25" x14ac:dyDescent="0.25">
      <c r="A151" s="23" t="s">
        <v>125</v>
      </c>
      <c r="B151" s="23" t="s">
        <v>305</v>
      </c>
      <c r="C151" s="23" t="s">
        <v>420</v>
      </c>
      <c r="D151" s="23" t="s">
        <v>421</v>
      </c>
      <c r="E151" s="23"/>
      <c r="F151" s="23">
        <v>2.5994999999999999</v>
      </c>
      <c r="G151" s="23">
        <v>2.5994999999999999</v>
      </c>
      <c r="H151" s="23">
        <v>4.8926259999999999</v>
      </c>
      <c r="I151" s="23">
        <v>0</v>
      </c>
      <c r="J151" s="23">
        <v>4.8926259999999999</v>
      </c>
      <c r="K151" s="23">
        <v>0</v>
      </c>
      <c r="L151" s="23"/>
      <c r="M151" s="23"/>
      <c r="N151" s="23">
        <v>2.3513570000000001</v>
      </c>
      <c r="O151" s="23">
        <v>3.3824550000000002</v>
      </c>
      <c r="P151" s="23"/>
      <c r="Q151" s="23">
        <v>0</v>
      </c>
      <c r="R151" s="23">
        <v>0</v>
      </c>
      <c r="S151" s="23">
        <v>0</v>
      </c>
      <c r="T151" s="23">
        <v>0.13519999999999999</v>
      </c>
      <c r="U151" s="23">
        <v>0</v>
      </c>
      <c r="V151" s="23">
        <v>7.6499999999999999E-2</v>
      </c>
      <c r="W151" s="23">
        <v>0</v>
      </c>
      <c r="X151" s="23">
        <v>0</v>
      </c>
      <c r="Y151" s="23">
        <v>0</v>
      </c>
    </row>
    <row r="152" spans="1:25" x14ac:dyDescent="0.25">
      <c r="A152" s="23" t="s">
        <v>125</v>
      </c>
      <c r="B152" s="23" t="s">
        <v>305</v>
      </c>
      <c r="C152" s="23" t="s">
        <v>422</v>
      </c>
      <c r="D152" s="23" t="s">
        <v>423</v>
      </c>
      <c r="E152" s="23"/>
      <c r="F152" s="23">
        <v>4.6925999999999997</v>
      </c>
      <c r="G152" s="23">
        <v>4.6925999999999997</v>
      </c>
      <c r="H152" s="23">
        <v>7.8132000000000001</v>
      </c>
      <c r="I152" s="23">
        <v>0</v>
      </c>
      <c r="J152" s="23">
        <v>0</v>
      </c>
      <c r="K152" s="23">
        <v>0</v>
      </c>
      <c r="L152" s="23"/>
      <c r="M152" s="23"/>
      <c r="N152" s="23">
        <v>2.1897000000000002</v>
      </c>
      <c r="O152" s="23">
        <v>3.2161</v>
      </c>
      <c r="P152" s="23"/>
      <c r="Q152" s="23">
        <v>2.1897000000000002</v>
      </c>
      <c r="R152" s="23">
        <v>3.2161</v>
      </c>
      <c r="S152" s="23">
        <v>0</v>
      </c>
      <c r="T152" s="23">
        <v>9.3100000000000002E-2</v>
      </c>
      <c r="U152" s="23">
        <v>0</v>
      </c>
      <c r="V152" s="23">
        <v>7.6499999999999999E-2</v>
      </c>
      <c r="W152" s="23">
        <v>0</v>
      </c>
      <c r="X152" s="23">
        <v>0</v>
      </c>
      <c r="Y152" s="23">
        <v>0</v>
      </c>
    </row>
    <row r="153" spans="1:25" x14ac:dyDescent="0.25">
      <c r="A153" s="23" t="s">
        <v>125</v>
      </c>
      <c r="B153" s="23" t="s">
        <v>305</v>
      </c>
      <c r="C153" s="23" t="s">
        <v>424</v>
      </c>
      <c r="D153" s="23" t="s">
        <v>425</v>
      </c>
      <c r="E153" s="23"/>
      <c r="F153" s="23">
        <v>5.9511000000000003</v>
      </c>
      <c r="G153" s="23">
        <v>5.9511000000000003</v>
      </c>
      <c r="H153" s="23">
        <v>8.1418999999999997</v>
      </c>
      <c r="I153" s="23">
        <v>0</v>
      </c>
      <c r="J153" s="23">
        <v>8.1418999999999997</v>
      </c>
      <c r="K153" s="23">
        <v>0</v>
      </c>
      <c r="L153" s="23"/>
      <c r="M153" s="23"/>
      <c r="N153" s="23">
        <v>2.3748</v>
      </c>
      <c r="O153" s="23">
        <v>4.0629</v>
      </c>
      <c r="P153" s="23"/>
      <c r="Q153" s="23">
        <v>0</v>
      </c>
      <c r="R153" s="23">
        <v>0</v>
      </c>
      <c r="S153" s="23">
        <v>0</v>
      </c>
      <c r="T153" s="23">
        <v>0.38375999999999999</v>
      </c>
      <c r="U153" s="23">
        <v>0</v>
      </c>
      <c r="V153" s="23">
        <v>6.9000000000000006E-2</v>
      </c>
      <c r="W153" s="23">
        <v>0</v>
      </c>
      <c r="X153" s="23">
        <v>0</v>
      </c>
      <c r="Y153" s="23">
        <v>0</v>
      </c>
    </row>
    <row r="154" spans="1:25" x14ac:dyDescent="0.25">
      <c r="A154" s="23" t="s">
        <v>125</v>
      </c>
      <c r="B154" s="23" t="s">
        <v>305</v>
      </c>
      <c r="C154" s="23" t="s">
        <v>426</v>
      </c>
      <c r="D154" s="23" t="s">
        <v>427</v>
      </c>
      <c r="E154" s="23"/>
      <c r="F154" s="23">
        <v>7.7827339999999996</v>
      </c>
      <c r="G154" s="23">
        <v>8.3408189999999998</v>
      </c>
      <c r="H154" s="23">
        <v>21.82403</v>
      </c>
      <c r="I154" s="23">
        <v>0</v>
      </c>
      <c r="J154" s="23">
        <v>0</v>
      </c>
      <c r="K154" s="23">
        <v>0</v>
      </c>
      <c r="L154" s="23"/>
      <c r="M154" s="23"/>
      <c r="N154" s="23">
        <v>2.3764829999999999</v>
      </c>
      <c r="O154" s="23">
        <v>3.0993189999999999</v>
      </c>
      <c r="P154" s="23"/>
      <c r="Q154" s="23">
        <v>0</v>
      </c>
      <c r="R154" s="23">
        <v>0</v>
      </c>
      <c r="S154" s="23">
        <v>0</v>
      </c>
      <c r="T154" s="23">
        <v>0.25751000000000002</v>
      </c>
      <c r="U154" s="23">
        <v>0</v>
      </c>
      <c r="V154" s="23">
        <v>7.6499999999999999E-2</v>
      </c>
      <c r="W154" s="23">
        <v>0</v>
      </c>
      <c r="X154" s="23">
        <v>0</v>
      </c>
      <c r="Y154" s="23">
        <v>0</v>
      </c>
    </row>
    <row r="155" spans="1:25" x14ac:dyDescent="0.25">
      <c r="A155" s="23" t="s">
        <v>125</v>
      </c>
      <c r="B155" s="23" t="s">
        <v>305</v>
      </c>
      <c r="C155" s="23" t="s">
        <v>428</v>
      </c>
      <c r="D155" s="23" t="s">
        <v>429</v>
      </c>
      <c r="E155" s="23"/>
      <c r="F155" s="23">
        <v>13.8744</v>
      </c>
      <c r="G155" s="23">
        <v>13.8744</v>
      </c>
      <c r="H155" s="23">
        <v>17.874400000000001</v>
      </c>
      <c r="I155" s="23">
        <v>14.8744</v>
      </c>
      <c r="J155" s="23">
        <v>14.8744</v>
      </c>
      <c r="K155" s="23">
        <v>0</v>
      </c>
      <c r="L155" s="23"/>
      <c r="M155" s="23"/>
      <c r="N155" s="23">
        <v>2.4773000000000001</v>
      </c>
      <c r="O155" s="23">
        <v>3.1078999999999999</v>
      </c>
      <c r="P155" s="23"/>
      <c r="Q155" s="23">
        <v>2.4773000000000001</v>
      </c>
      <c r="R155" s="23">
        <v>3.1078999999999999</v>
      </c>
      <c r="S155" s="23">
        <v>0</v>
      </c>
      <c r="T155" s="23">
        <v>0.65649999999999997</v>
      </c>
      <c r="U155" s="23">
        <v>0</v>
      </c>
      <c r="V155" s="23">
        <v>7.6499999999999999E-2</v>
      </c>
      <c r="W155" s="23">
        <v>0</v>
      </c>
      <c r="X155" s="23">
        <v>0</v>
      </c>
      <c r="Y155" s="23">
        <v>0</v>
      </c>
    </row>
    <row r="156" spans="1:25" x14ac:dyDescent="0.25">
      <c r="A156" s="23" t="s">
        <v>125</v>
      </c>
      <c r="B156" s="23" t="s">
        <v>305</v>
      </c>
      <c r="C156" s="23" t="s">
        <v>430</v>
      </c>
      <c r="D156" s="23" t="s">
        <v>431</v>
      </c>
      <c r="E156" s="23"/>
      <c r="F156" s="23">
        <v>10.536</v>
      </c>
      <c r="G156" s="23">
        <v>11.280900000000001</v>
      </c>
      <c r="H156" s="23">
        <v>21.816199999999998</v>
      </c>
      <c r="I156" s="23">
        <v>0</v>
      </c>
      <c r="J156" s="23">
        <v>21.816199999999998</v>
      </c>
      <c r="K156" s="23">
        <v>0</v>
      </c>
      <c r="L156" s="23"/>
      <c r="M156" s="23"/>
      <c r="N156" s="23">
        <v>2.66</v>
      </c>
      <c r="O156" s="23">
        <v>3.9416000000000002</v>
      </c>
      <c r="P156" s="23"/>
      <c r="Q156" s="23">
        <v>2.66</v>
      </c>
      <c r="R156" s="23">
        <v>3.9416000000000002</v>
      </c>
      <c r="S156" s="23">
        <v>0</v>
      </c>
      <c r="T156" s="23">
        <v>0.58540000000000003</v>
      </c>
      <c r="U156" s="23">
        <v>0</v>
      </c>
      <c r="V156" s="23">
        <v>7.6499999999999999E-2</v>
      </c>
      <c r="W156" s="23">
        <v>0</v>
      </c>
      <c r="X156" s="23">
        <v>0</v>
      </c>
      <c r="Y156" s="23">
        <v>0</v>
      </c>
    </row>
    <row r="157" spans="1:25" x14ac:dyDescent="0.25">
      <c r="A157" s="23" t="s">
        <v>125</v>
      </c>
      <c r="B157" s="23" t="s">
        <v>305</v>
      </c>
      <c r="C157" s="23" t="s">
        <v>432</v>
      </c>
      <c r="D157" s="23" t="s">
        <v>433</v>
      </c>
      <c r="E157" s="23"/>
      <c r="F157" s="23">
        <v>8.6074999999999999</v>
      </c>
      <c r="G157" s="23">
        <v>12.5075</v>
      </c>
      <c r="H157" s="23">
        <v>12.5075</v>
      </c>
      <c r="I157" s="23">
        <v>0</v>
      </c>
      <c r="J157" s="23">
        <v>12.5075</v>
      </c>
      <c r="K157" s="23">
        <v>0</v>
      </c>
      <c r="L157" s="23"/>
      <c r="M157" s="23"/>
      <c r="N157" s="23">
        <v>2.448</v>
      </c>
      <c r="O157" s="23">
        <v>3.7</v>
      </c>
      <c r="P157" s="23"/>
      <c r="Q157" s="23">
        <v>2.448</v>
      </c>
      <c r="R157" s="23">
        <v>3.7</v>
      </c>
      <c r="S157" s="23"/>
      <c r="T157" s="23">
        <v>0.28299999999999997</v>
      </c>
      <c r="U157" s="23">
        <v>0</v>
      </c>
      <c r="V157" s="23">
        <v>0.746</v>
      </c>
      <c r="W157" s="23">
        <v>0</v>
      </c>
      <c r="X157" s="23">
        <v>0</v>
      </c>
      <c r="Y157" s="23">
        <v>0</v>
      </c>
    </row>
    <row r="158" spans="1:25" x14ac:dyDescent="0.25">
      <c r="A158" s="23" t="s">
        <v>125</v>
      </c>
      <c r="B158" s="23" t="s">
        <v>305</v>
      </c>
      <c r="C158" s="23" t="s">
        <v>434</v>
      </c>
      <c r="D158" s="23" t="s">
        <v>435</v>
      </c>
      <c r="E158" s="23"/>
      <c r="F158" s="23">
        <v>6.9058029999999997</v>
      </c>
      <c r="G158" s="23">
        <v>6.9058029999999997</v>
      </c>
      <c r="H158" s="23">
        <v>9.0684930000000001</v>
      </c>
      <c r="I158" s="23">
        <v>0</v>
      </c>
      <c r="J158" s="23">
        <v>9.0684930000000001</v>
      </c>
      <c r="K158" s="23">
        <v>0</v>
      </c>
      <c r="L158" s="23"/>
      <c r="M158" s="23"/>
      <c r="N158" s="23">
        <v>2.3849499999999999</v>
      </c>
      <c r="O158" s="23">
        <v>3.45261</v>
      </c>
      <c r="P158" s="23"/>
      <c r="Q158" s="23">
        <v>2.3849499999999999</v>
      </c>
      <c r="R158" s="23">
        <v>3.45261</v>
      </c>
      <c r="S158" s="23">
        <v>0</v>
      </c>
      <c r="T158" s="23">
        <v>0.13958000000000001</v>
      </c>
      <c r="U158" s="23">
        <v>0</v>
      </c>
      <c r="V158" s="23">
        <v>7.6360999999999998E-2</v>
      </c>
      <c r="W158" s="23">
        <v>0</v>
      </c>
      <c r="X158" s="23">
        <v>0</v>
      </c>
      <c r="Y158" s="23">
        <v>0</v>
      </c>
    </row>
    <row r="159" spans="1:25" x14ac:dyDescent="0.25">
      <c r="A159" s="23" t="s">
        <v>125</v>
      </c>
      <c r="B159" s="23" t="s">
        <v>305</v>
      </c>
      <c r="C159" s="23" t="s">
        <v>436</v>
      </c>
      <c r="D159" s="23" t="s">
        <v>437</v>
      </c>
      <c r="E159" s="23"/>
      <c r="F159" s="23">
        <v>8.4246999999999996</v>
      </c>
      <c r="G159" s="23">
        <v>8.42</v>
      </c>
      <c r="H159" s="23">
        <v>11.0585</v>
      </c>
      <c r="I159" s="23">
        <v>0</v>
      </c>
      <c r="J159" s="23">
        <v>0</v>
      </c>
      <c r="K159" s="23">
        <v>0</v>
      </c>
      <c r="L159" s="23"/>
      <c r="M159" s="23"/>
      <c r="N159" s="23">
        <v>2.2690999999999999</v>
      </c>
      <c r="O159" s="23">
        <v>3.3409</v>
      </c>
      <c r="P159" s="23"/>
      <c r="Q159" s="23">
        <v>2.2690999999999999</v>
      </c>
      <c r="R159" s="23">
        <v>3.3409</v>
      </c>
      <c r="S159" s="23"/>
      <c r="T159" s="23">
        <v>0.3029</v>
      </c>
      <c r="U159" s="23">
        <v>0</v>
      </c>
      <c r="V159" s="23">
        <v>7.6499999999999999E-2</v>
      </c>
      <c r="W159" s="23">
        <v>0</v>
      </c>
      <c r="X159" s="23">
        <v>0</v>
      </c>
      <c r="Y159" s="23">
        <v>0</v>
      </c>
    </row>
    <row r="160" spans="1:25" x14ac:dyDescent="0.25">
      <c r="A160" s="23" t="s">
        <v>125</v>
      </c>
      <c r="B160" s="23" t="s">
        <v>305</v>
      </c>
      <c r="C160" s="23" t="s">
        <v>438</v>
      </c>
      <c r="D160" s="23" t="s">
        <v>439</v>
      </c>
      <c r="E160" s="23"/>
      <c r="F160" s="23">
        <v>8.7573000000000008</v>
      </c>
      <c r="G160" s="23">
        <v>8.7573000000000008</v>
      </c>
      <c r="H160" s="23">
        <v>11.4291</v>
      </c>
      <c r="I160" s="23">
        <v>0</v>
      </c>
      <c r="J160" s="23">
        <v>0</v>
      </c>
      <c r="K160" s="23">
        <v>0</v>
      </c>
      <c r="L160" s="23"/>
      <c r="M160" s="23"/>
      <c r="N160" s="23">
        <v>2.4864000000000002</v>
      </c>
      <c r="O160" s="23">
        <v>3.7593000000000001</v>
      </c>
      <c r="P160" s="23"/>
      <c r="Q160" s="23">
        <v>2.4864000000000002</v>
      </c>
      <c r="R160" s="23">
        <v>3.7593000000000001</v>
      </c>
      <c r="S160" s="23">
        <v>0</v>
      </c>
      <c r="T160" s="23">
        <v>9.2700000000000005E-2</v>
      </c>
      <c r="U160" s="23">
        <v>0</v>
      </c>
      <c r="V160" s="23">
        <v>7.6499999999999999E-2</v>
      </c>
      <c r="W160" s="23">
        <v>0</v>
      </c>
      <c r="X160" s="23">
        <v>0</v>
      </c>
      <c r="Y160" s="23">
        <v>0</v>
      </c>
    </row>
    <row r="161" spans="1:25" x14ac:dyDescent="0.25">
      <c r="A161" s="23" t="s">
        <v>125</v>
      </c>
      <c r="B161" s="23" t="s">
        <v>305</v>
      </c>
      <c r="C161" s="23" t="s">
        <v>440</v>
      </c>
      <c r="D161" s="23" t="s">
        <v>441</v>
      </c>
      <c r="E161" s="23"/>
      <c r="F161" s="23">
        <v>11.41825</v>
      </c>
      <c r="G161" s="23">
        <v>0</v>
      </c>
      <c r="H161" s="23">
        <v>18.41825</v>
      </c>
      <c r="I161" s="23">
        <v>0</v>
      </c>
      <c r="J161" s="23">
        <v>0</v>
      </c>
      <c r="K161" s="23">
        <v>0</v>
      </c>
      <c r="L161" s="23"/>
      <c r="M161" s="23"/>
      <c r="N161" s="23">
        <v>2.602875</v>
      </c>
      <c r="O161" s="23">
        <v>3.5978189999999999</v>
      </c>
      <c r="P161" s="23"/>
      <c r="Q161" s="23">
        <v>0</v>
      </c>
      <c r="R161" s="23">
        <v>0</v>
      </c>
      <c r="S161" s="23">
        <v>0</v>
      </c>
      <c r="T161" s="23">
        <v>0.193743</v>
      </c>
      <c r="U161" s="23">
        <v>0</v>
      </c>
      <c r="V161" s="23">
        <v>0</v>
      </c>
      <c r="W161" s="23">
        <v>0</v>
      </c>
      <c r="X161" s="23">
        <v>0</v>
      </c>
      <c r="Y161" s="23">
        <v>0</v>
      </c>
    </row>
    <row r="162" spans="1:25" x14ac:dyDescent="0.25">
      <c r="A162" s="23" t="s">
        <v>125</v>
      </c>
      <c r="B162" s="23" t="s">
        <v>305</v>
      </c>
      <c r="C162" s="23" t="s">
        <v>442</v>
      </c>
      <c r="D162" s="23" t="s">
        <v>443</v>
      </c>
      <c r="E162" s="23"/>
      <c r="F162" s="23">
        <v>14.7</v>
      </c>
      <c r="G162" s="23">
        <v>0</v>
      </c>
      <c r="H162" s="23">
        <v>14.7</v>
      </c>
      <c r="I162" s="23">
        <v>0</v>
      </c>
      <c r="J162" s="23">
        <v>0</v>
      </c>
      <c r="K162" s="23">
        <v>0</v>
      </c>
      <c r="L162" s="23"/>
      <c r="M162" s="23"/>
      <c r="N162" s="23">
        <v>2.831</v>
      </c>
      <c r="O162" s="23">
        <v>4.7590000000000003</v>
      </c>
      <c r="P162" s="23"/>
      <c r="Q162" s="23">
        <v>0</v>
      </c>
      <c r="R162" s="23">
        <v>0</v>
      </c>
      <c r="S162" s="23">
        <v>0</v>
      </c>
      <c r="T162" s="23">
        <v>0</v>
      </c>
      <c r="U162" s="23">
        <v>0.20100000000000001</v>
      </c>
      <c r="V162" s="23">
        <v>9.5000000000000001E-2</v>
      </c>
      <c r="W162" s="23">
        <v>0</v>
      </c>
      <c r="X162" s="23">
        <v>0</v>
      </c>
      <c r="Y162" s="23">
        <v>0</v>
      </c>
    </row>
    <row r="163" spans="1:25" x14ac:dyDescent="0.25">
      <c r="A163" s="23" t="s">
        <v>125</v>
      </c>
      <c r="B163" s="23" t="s">
        <v>305</v>
      </c>
      <c r="C163" s="23" t="s">
        <v>444</v>
      </c>
      <c r="D163" s="23" t="s">
        <v>445</v>
      </c>
      <c r="E163" s="23"/>
      <c r="F163" s="23">
        <v>7.9961099999999998</v>
      </c>
      <c r="G163" s="23">
        <v>0</v>
      </c>
      <c r="H163" s="23">
        <v>12.512689999999999</v>
      </c>
      <c r="I163" s="23">
        <v>12.512689999999999</v>
      </c>
      <c r="J163" s="23">
        <v>12.512689999999999</v>
      </c>
      <c r="K163" s="23">
        <v>0</v>
      </c>
      <c r="L163" s="23"/>
      <c r="M163" s="23"/>
      <c r="N163" s="23">
        <v>2.3708</v>
      </c>
      <c r="O163" s="23">
        <v>3.6924999999999999</v>
      </c>
      <c r="P163" s="23"/>
      <c r="Q163" s="23">
        <v>2.3708</v>
      </c>
      <c r="R163" s="23">
        <v>3.6924999999999999</v>
      </c>
      <c r="S163" s="23">
        <v>0</v>
      </c>
      <c r="T163" s="23">
        <v>0.25731999999999999</v>
      </c>
      <c r="U163" s="23">
        <v>0</v>
      </c>
      <c r="V163" s="23">
        <v>7.6499999999999999E-2</v>
      </c>
      <c r="W163" s="23">
        <v>0</v>
      </c>
      <c r="X163" s="23">
        <v>0</v>
      </c>
      <c r="Y163" s="23">
        <v>0</v>
      </c>
    </row>
    <row r="164" spans="1:25" x14ac:dyDescent="0.25">
      <c r="A164" s="23" t="s">
        <v>125</v>
      </c>
      <c r="B164" s="23" t="s">
        <v>305</v>
      </c>
      <c r="C164" s="23" t="s">
        <v>446</v>
      </c>
      <c r="D164" s="23" t="s">
        <v>447</v>
      </c>
      <c r="E164" s="23"/>
      <c r="F164" s="23">
        <v>5.1707000000000001</v>
      </c>
      <c r="G164" s="23">
        <v>41.475700000000003</v>
      </c>
      <c r="H164" s="23">
        <v>13.7377</v>
      </c>
      <c r="I164" s="23">
        <v>13.7377</v>
      </c>
      <c r="J164" s="23">
        <v>13.7377</v>
      </c>
      <c r="K164" s="23">
        <v>0</v>
      </c>
      <c r="L164" s="23"/>
      <c r="M164" s="23"/>
      <c r="N164" s="23">
        <v>2.5209000000000001</v>
      </c>
      <c r="O164" s="23">
        <v>3.7109000000000001</v>
      </c>
      <c r="P164" s="23"/>
      <c r="Q164" s="23">
        <v>0</v>
      </c>
      <c r="R164" s="23">
        <v>0</v>
      </c>
      <c r="S164" s="23">
        <v>0</v>
      </c>
      <c r="T164" s="23">
        <v>0.1206</v>
      </c>
      <c r="U164" s="23">
        <v>0</v>
      </c>
      <c r="V164" s="23">
        <v>7.6499999999999999E-2</v>
      </c>
      <c r="W164" s="23">
        <v>0</v>
      </c>
      <c r="X164" s="23">
        <v>0</v>
      </c>
      <c r="Y164" s="23">
        <v>0</v>
      </c>
    </row>
    <row r="165" spans="1:25" x14ac:dyDescent="0.25">
      <c r="A165" s="23" t="s">
        <v>125</v>
      </c>
      <c r="B165" s="23" t="s">
        <v>305</v>
      </c>
      <c r="C165" s="23" t="s">
        <v>448</v>
      </c>
      <c r="D165" s="23" t="s">
        <v>449</v>
      </c>
      <c r="E165" s="23"/>
      <c r="F165" s="23">
        <v>10.1615</v>
      </c>
      <c r="G165" s="23">
        <v>10.1615</v>
      </c>
      <c r="H165" s="23">
        <v>11.302099999999999</v>
      </c>
      <c r="I165" s="23">
        <v>0</v>
      </c>
      <c r="J165" s="23">
        <v>11.302099999999999</v>
      </c>
      <c r="K165" s="23">
        <v>0</v>
      </c>
      <c r="L165" s="23"/>
      <c r="M165" s="23"/>
      <c r="N165" s="23">
        <v>2.5857000000000001</v>
      </c>
      <c r="O165" s="23">
        <v>3.8298999999999999</v>
      </c>
      <c r="P165" s="23"/>
      <c r="Q165" s="23">
        <v>0</v>
      </c>
      <c r="R165" s="23">
        <v>0</v>
      </c>
      <c r="S165" s="23">
        <v>0</v>
      </c>
      <c r="T165" s="23">
        <v>8.9599999999999999E-2</v>
      </c>
      <c r="U165" s="23">
        <v>0</v>
      </c>
      <c r="V165" s="23">
        <v>7.6499999999999999E-2</v>
      </c>
      <c r="W165" s="23">
        <v>0</v>
      </c>
      <c r="X165" s="23">
        <v>0</v>
      </c>
      <c r="Y165" s="23">
        <v>0</v>
      </c>
    </row>
    <row r="166" spans="1:25" x14ac:dyDescent="0.25">
      <c r="A166" s="23" t="s">
        <v>125</v>
      </c>
      <c r="B166" s="23" t="s">
        <v>305</v>
      </c>
      <c r="C166" s="23" t="s">
        <v>450</v>
      </c>
      <c r="D166" s="23" t="s">
        <v>451</v>
      </c>
      <c r="E166" s="23"/>
      <c r="F166" s="23">
        <v>8.0562500000000004</v>
      </c>
      <c r="G166" s="23">
        <v>8.0562500000000004</v>
      </c>
      <c r="H166" s="23">
        <v>10.225440000000001</v>
      </c>
      <c r="I166" s="23">
        <v>0</v>
      </c>
      <c r="J166" s="23">
        <v>10.225440000000001</v>
      </c>
      <c r="K166" s="23">
        <v>0</v>
      </c>
      <c r="L166" s="23"/>
      <c r="M166" s="23"/>
      <c r="N166" s="23">
        <v>2.4549599999999998</v>
      </c>
      <c r="O166" s="23">
        <v>3.5005999999999999</v>
      </c>
      <c r="P166" s="23"/>
      <c r="Q166" s="23">
        <v>0</v>
      </c>
      <c r="R166" s="23">
        <v>0</v>
      </c>
      <c r="S166" s="23">
        <v>0</v>
      </c>
      <c r="T166" s="23">
        <v>0</v>
      </c>
      <c r="U166" s="23">
        <v>8.9990000000000001E-2</v>
      </c>
      <c r="V166" s="23">
        <v>7.6499999999999999E-2</v>
      </c>
      <c r="W166" s="23">
        <v>0</v>
      </c>
      <c r="X166" s="23">
        <v>0</v>
      </c>
      <c r="Y166" s="23">
        <v>0</v>
      </c>
    </row>
    <row r="167" spans="1:25" x14ac:dyDescent="0.25">
      <c r="A167" s="23" t="s">
        <v>125</v>
      </c>
      <c r="B167" s="23" t="s">
        <v>305</v>
      </c>
      <c r="C167" s="23" t="s">
        <v>452</v>
      </c>
      <c r="D167" s="23" t="s">
        <v>453</v>
      </c>
      <c r="E167" s="23"/>
      <c r="F167" s="23">
        <v>8.6516999999999999</v>
      </c>
      <c r="G167" s="23">
        <v>0</v>
      </c>
      <c r="H167" s="23">
        <v>14.121700000000001</v>
      </c>
      <c r="I167" s="23">
        <v>10.9267</v>
      </c>
      <c r="J167" s="23">
        <v>14.121700000000001</v>
      </c>
      <c r="K167" s="23">
        <v>0</v>
      </c>
      <c r="L167" s="23"/>
      <c r="M167" s="23"/>
      <c r="N167" s="23">
        <v>2.4433569999999998</v>
      </c>
      <c r="O167" s="23">
        <v>3.8622580000000002</v>
      </c>
      <c r="P167" s="23"/>
      <c r="Q167" s="23">
        <v>0</v>
      </c>
      <c r="R167" s="23">
        <v>0</v>
      </c>
      <c r="S167" s="23">
        <v>0</v>
      </c>
      <c r="T167" s="23">
        <v>0</v>
      </c>
      <c r="U167" s="23">
        <v>0.15336900000000001</v>
      </c>
      <c r="V167" s="23">
        <v>7.6499999999999999E-2</v>
      </c>
      <c r="W167" s="23">
        <v>0</v>
      </c>
      <c r="X167" s="23">
        <v>0</v>
      </c>
      <c r="Y167" s="23">
        <v>0</v>
      </c>
    </row>
    <row r="168" spans="1:25" x14ac:dyDescent="0.25">
      <c r="A168" s="23" t="s">
        <v>125</v>
      </c>
      <c r="B168" s="23" t="s">
        <v>305</v>
      </c>
      <c r="C168" s="23" t="s">
        <v>454</v>
      </c>
      <c r="D168" s="23" t="s">
        <v>455</v>
      </c>
      <c r="E168" s="23"/>
      <c r="F168" s="23">
        <v>8.6564329999999998</v>
      </c>
      <c r="G168" s="23">
        <v>0</v>
      </c>
      <c r="H168" s="23">
        <v>11.20501</v>
      </c>
      <c r="I168" s="23">
        <v>0</v>
      </c>
      <c r="J168" s="23">
        <v>0</v>
      </c>
      <c r="K168" s="23">
        <v>0</v>
      </c>
      <c r="L168" s="23"/>
      <c r="M168" s="23"/>
      <c r="N168" s="23">
        <v>2.5830190000000002</v>
      </c>
      <c r="O168" s="23">
        <v>3.6499540000000001</v>
      </c>
      <c r="P168" s="23"/>
      <c r="Q168" s="23">
        <v>0</v>
      </c>
      <c r="R168" s="23">
        <v>0</v>
      </c>
      <c r="S168" s="23">
        <v>0</v>
      </c>
      <c r="T168" s="23">
        <v>0.17418600000000001</v>
      </c>
      <c r="U168" s="23">
        <v>0</v>
      </c>
      <c r="V168" s="23">
        <v>7.6499999999999999E-2</v>
      </c>
      <c r="W168" s="23">
        <v>0</v>
      </c>
      <c r="X168" s="23">
        <v>0</v>
      </c>
      <c r="Y168" s="23">
        <v>0</v>
      </c>
    </row>
    <row r="169" spans="1:25" x14ac:dyDescent="0.25">
      <c r="A169" s="23" t="s">
        <v>125</v>
      </c>
      <c r="B169" s="23" t="s">
        <v>305</v>
      </c>
      <c r="C169" s="23" t="s">
        <v>456</v>
      </c>
      <c r="D169" s="23" t="s">
        <v>457</v>
      </c>
      <c r="E169" s="23"/>
      <c r="F169" s="23">
        <v>8.2052999999999994</v>
      </c>
      <c r="G169" s="23">
        <v>8.2052999999999994</v>
      </c>
      <c r="H169" s="23">
        <v>17.8324</v>
      </c>
      <c r="I169" s="23">
        <v>13.5526</v>
      </c>
      <c r="J169" s="23">
        <v>17.8324</v>
      </c>
      <c r="K169" s="23">
        <v>0</v>
      </c>
      <c r="L169" s="23"/>
      <c r="M169" s="23"/>
      <c r="N169" s="23">
        <v>2.4773000000000001</v>
      </c>
      <c r="O169" s="23">
        <v>4.0843999999999996</v>
      </c>
      <c r="P169" s="23"/>
      <c r="Q169" s="23">
        <v>0</v>
      </c>
      <c r="R169" s="23">
        <v>0</v>
      </c>
      <c r="S169" s="23">
        <v>0</v>
      </c>
      <c r="T169" s="23">
        <v>9.5380000000000006E-2</v>
      </c>
      <c r="U169" s="23">
        <v>0</v>
      </c>
      <c r="V169" s="23">
        <v>7.6499999999999999E-2</v>
      </c>
      <c r="W169" s="23">
        <v>0</v>
      </c>
      <c r="X169" s="23">
        <v>0</v>
      </c>
      <c r="Y169" s="23">
        <v>0</v>
      </c>
    </row>
    <row r="170" spans="1:25" x14ac:dyDescent="0.25">
      <c r="A170" s="23" t="s">
        <v>125</v>
      </c>
      <c r="B170" s="23" t="s">
        <v>305</v>
      </c>
      <c r="C170" s="23" t="s">
        <v>458</v>
      </c>
      <c r="D170" s="23" t="s">
        <v>459</v>
      </c>
      <c r="E170" s="23"/>
      <c r="F170" s="23">
        <v>9.3406000000000002</v>
      </c>
      <c r="G170" s="23">
        <v>9.3406000000000002</v>
      </c>
      <c r="H170" s="23">
        <v>13.843999999999999</v>
      </c>
      <c r="I170" s="23">
        <v>0</v>
      </c>
      <c r="J170" s="23">
        <v>0</v>
      </c>
      <c r="K170" s="23">
        <v>0</v>
      </c>
      <c r="L170" s="23"/>
      <c r="M170" s="23"/>
      <c r="N170" s="23">
        <v>2.5232000000000001</v>
      </c>
      <c r="O170" s="23">
        <v>3.7242000000000002</v>
      </c>
      <c r="P170" s="23"/>
      <c r="Q170" s="23">
        <v>2.5232000000000001</v>
      </c>
      <c r="R170" s="23">
        <v>3.7242000000000002</v>
      </c>
      <c r="S170" s="23">
        <v>0</v>
      </c>
      <c r="T170" s="23">
        <v>0.30919999999999997</v>
      </c>
      <c r="U170" s="23">
        <v>0</v>
      </c>
      <c r="V170" s="23">
        <v>7.5999999999999998E-2</v>
      </c>
      <c r="W170" s="23">
        <v>0</v>
      </c>
      <c r="X170" s="23">
        <v>0</v>
      </c>
      <c r="Y170" s="23">
        <v>0</v>
      </c>
    </row>
    <row r="171" spans="1:25" x14ac:dyDescent="0.25">
      <c r="A171" s="23" t="s">
        <v>125</v>
      </c>
      <c r="B171" s="23" t="s">
        <v>305</v>
      </c>
      <c r="C171" s="23" t="s">
        <v>460</v>
      </c>
      <c r="D171" s="23" t="s">
        <v>461</v>
      </c>
      <c r="E171" s="23"/>
      <c r="F171" s="23">
        <v>9.0496700000000008</v>
      </c>
      <c r="G171" s="23">
        <v>24.63494</v>
      </c>
      <c r="H171" s="23">
        <v>16.769950000000001</v>
      </c>
      <c r="I171" s="23">
        <v>0</v>
      </c>
      <c r="J171" s="23">
        <v>16.769950000000001</v>
      </c>
      <c r="K171" s="23">
        <v>0</v>
      </c>
      <c r="L171" s="23"/>
      <c r="M171" s="23"/>
      <c r="N171" s="23">
        <v>2.4923899999999999</v>
      </c>
      <c r="O171" s="23">
        <v>3.5080300000000002</v>
      </c>
      <c r="P171" s="23"/>
      <c r="Q171" s="23">
        <v>2.4923899999999999</v>
      </c>
      <c r="R171" s="23">
        <v>3.5080300000000002</v>
      </c>
      <c r="S171" s="23">
        <v>0</v>
      </c>
      <c r="T171" s="23">
        <v>0.69854000000000005</v>
      </c>
      <c r="U171" s="23">
        <v>0</v>
      </c>
      <c r="V171" s="23">
        <v>7.46E-2</v>
      </c>
      <c r="W171" s="23">
        <v>0</v>
      </c>
      <c r="X171" s="23">
        <v>0</v>
      </c>
      <c r="Y171" s="23">
        <v>0</v>
      </c>
    </row>
    <row r="172" spans="1:25" x14ac:dyDescent="0.25">
      <c r="A172" s="23" t="s">
        <v>125</v>
      </c>
      <c r="B172" s="23" t="s">
        <v>305</v>
      </c>
      <c r="C172" s="23" t="s">
        <v>462</v>
      </c>
      <c r="D172" s="23" t="s">
        <v>463</v>
      </c>
      <c r="E172" s="23"/>
      <c r="F172" s="23">
        <v>11.1591</v>
      </c>
      <c r="G172" s="23">
        <v>11.25</v>
      </c>
      <c r="H172" s="23">
        <v>14.7</v>
      </c>
      <c r="I172" s="23">
        <v>0</v>
      </c>
      <c r="J172" s="23">
        <v>14.7</v>
      </c>
      <c r="K172" s="23">
        <v>0</v>
      </c>
      <c r="L172" s="23"/>
      <c r="M172" s="23"/>
      <c r="N172" s="23">
        <v>2.75874</v>
      </c>
      <c r="O172" s="23">
        <v>3.7937599999999998</v>
      </c>
      <c r="P172" s="23"/>
      <c r="Q172" s="23">
        <v>2.75874</v>
      </c>
      <c r="R172" s="23">
        <v>3.7937599999999998</v>
      </c>
      <c r="S172" s="23">
        <v>0</v>
      </c>
      <c r="T172" s="23">
        <v>9.7629999999999995E-2</v>
      </c>
      <c r="U172" s="23">
        <v>0</v>
      </c>
      <c r="V172" s="23">
        <v>7.6499999999999999E-2</v>
      </c>
      <c r="W172" s="23">
        <v>0</v>
      </c>
      <c r="X172" s="23">
        <v>0</v>
      </c>
      <c r="Y172" s="23">
        <v>0</v>
      </c>
    </row>
    <row r="173" spans="1:25" x14ac:dyDescent="0.25">
      <c r="A173" s="23" t="s">
        <v>125</v>
      </c>
      <c r="B173" s="23" t="s">
        <v>305</v>
      </c>
      <c r="C173" s="23" t="s">
        <v>464</v>
      </c>
      <c r="D173" s="23" t="s">
        <v>465</v>
      </c>
      <c r="E173" s="23"/>
      <c r="F173" s="23">
        <v>9.9217999999999993</v>
      </c>
      <c r="G173" s="23">
        <v>9.9217999999999993</v>
      </c>
      <c r="H173" s="23">
        <v>19.349900000000002</v>
      </c>
      <c r="I173" s="23">
        <v>19.349900000000002</v>
      </c>
      <c r="J173" s="23">
        <v>19.349900000000002</v>
      </c>
      <c r="K173" s="23">
        <v>0</v>
      </c>
      <c r="L173" s="23"/>
      <c r="M173" s="23"/>
      <c r="N173" s="23">
        <v>2.5750999999999999</v>
      </c>
      <c r="O173" s="23">
        <v>3.6726999999999999</v>
      </c>
      <c r="P173" s="23"/>
      <c r="Q173" s="23">
        <v>0</v>
      </c>
      <c r="R173" s="23">
        <v>0</v>
      </c>
      <c r="S173" s="23">
        <v>0</v>
      </c>
      <c r="T173" s="23">
        <v>0.49959999999999999</v>
      </c>
      <c r="U173" s="23">
        <v>0</v>
      </c>
      <c r="V173" s="23">
        <v>7.6499999999999999E-2</v>
      </c>
      <c r="W173" s="23">
        <v>0</v>
      </c>
      <c r="X173" s="23">
        <v>0</v>
      </c>
      <c r="Y173" s="23">
        <v>0</v>
      </c>
    </row>
    <row r="174" spans="1:25" x14ac:dyDescent="0.25">
      <c r="A174" s="23" t="s">
        <v>125</v>
      </c>
      <c r="B174" s="23" t="s">
        <v>305</v>
      </c>
      <c r="C174" s="23" t="s">
        <v>466</v>
      </c>
      <c r="D174" s="23" t="s">
        <v>467</v>
      </c>
      <c r="E174" s="23"/>
      <c r="F174" s="23">
        <v>7.4528999999999996</v>
      </c>
      <c r="G174" s="23">
        <v>7.4528999999999996</v>
      </c>
      <c r="H174" s="23">
        <v>7.2</v>
      </c>
      <c r="I174" s="23">
        <v>0</v>
      </c>
      <c r="J174" s="23">
        <v>7.5608000000000004</v>
      </c>
      <c r="K174" s="23">
        <v>0</v>
      </c>
      <c r="L174" s="23"/>
      <c r="M174" s="23"/>
      <c r="N174" s="23">
        <v>2.1815000000000002</v>
      </c>
      <c r="O174" s="23">
        <v>4.2942</v>
      </c>
      <c r="P174" s="23"/>
      <c r="Q174" s="23">
        <v>0</v>
      </c>
      <c r="R174" s="23">
        <v>0</v>
      </c>
      <c r="S174" s="23">
        <v>0</v>
      </c>
      <c r="T174" s="23">
        <v>0.3609</v>
      </c>
      <c r="U174" s="23">
        <v>0</v>
      </c>
      <c r="V174" s="23">
        <v>7.6490000000000002E-2</v>
      </c>
      <c r="W174" s="23">
        <v>0</v>
      </c>
      <c r="X174" s="23">
        <v>0</v>
      </c>
      <c r="Y174" s="23">
        <v>0</v>
      </c>
    </row>
    <row r="175" spans="1:25" x14ac:dyDescent="0.25">
      <c r="A175" s="23" t="s">
        <v>125</v>
      </c>
      <c r="B175" s="23" t="s">
        <v>305</v>
      </c>
      <c r="C175" s="23" t="s">
        <v>468</v>
      </c>
      <c r="D175" s="23" t="s">
        <v>469</v>
      </c>
      <c r="E175" s="23"/>
      <c r="F175" s="23">
        <v>6.9847999999999999</v>
      </c>
      <c r="G175" s="23">
        <v>0</v>
      </c>
      <c r="H175" s="23">
        <v>9.5187000000000008</v>
      </c>
      <c r="I175" s="23">
        <v>0</v>
      </c>
      <c r="J175" s="23">
        <v>0</v>
      </c>
      <c r="K175" s="23">
        <v>0</v>
      </c>
      <c r="L175" s="23"/>
      <c r="M175" s="23"/>
      <c r="N175" s="23">
        <v>2.3889999999999998</v>
      </c>
      <c r="O175" s="23">
        <v>3.399</v>
      </c>
      <c r="P175" s="23"/>
      <c r="Q175" s="23">
        <v>2.5489999999999999</v>
      </c>
      <c r="R175" s="23">
        <v>4.33</v>
      </c>
      <c r="S175" s="23">
        <v>0</v>
      </c>
      <c r="T175" s="23">
        <v>0.43290000000000001</v>
      </c>
      <c r="U175" s="23">
        <v>0</v>
      </c>
      <c r="V175" s="23">
        <v>6.4500000000000002E-2</v>
      </c>
      <c r="W175" s="23">
        <v>0</v>
      </c>
      <c r="X175" s="23">
        <v>0</v>
      </c>
      <c r="Y175" s="23">
        <v>0</v>
      </c>
    </row>
    <row r="176" spans="1:25" x14ac:dyDescent="0.25">
      <c r="A176" s="23" t="s">
        <v>125</v>
      </c>
      <c r="B176" s="23" t="s">
        <v>305</v>
      </c>
      <c r="C176" s="23" t="s">
        <v>470</v>
      </c>
      <c r="D176" s="23" t="s">
        <v>471</v>
      </c>
      <c r="E176" s="23"/>
      <c r="F176" s="23">
        <v>6.4951999999999996</v>
      </c>
      <c r="G176" s="23">
        <v>6.4951999999999996</v>
      </c>
      <c r="H176" s="23">
        <v>9.0932999999999993</v>
      </c>
      <c r="I176" s="23">
        <v>0</v>
      </c>
      <c r="J176" s="23">
        <v>9.0932999999999993</v>
      </c>
      <c r="K176" s="23">
        <v>0</v>
      </c>
      <c r="L176" s="23"/>
      <c r="M176" s="23"/>
      <c r="N176" s="23">
        <v>2.4588999999999999</v>
      </c>
      <c r="O176" s="23">
        <v>3.6274000000000002</v>
      </c>
      <c r="P176" s="23"/>
      <c r="Q176" s="23">
        <v>2.4588999999999999</v>
      </c>
      <c r="R176" s="23">
        <v>3.6274000000000002</v>
      </c>
      <c r="S176" s="23">
        <v>0</v>
      </c>
      <c r="T176" s="23">
        <v>0</v>
      </c>
      <c r="U176" s="23">
        <v>9.3429999999999999E-2</v>
      </c>
      <c r="V176" s="23">
        <v>7.6499999999999999E-2</v>
      </c>
      <c r="W176" s="23">
        <v>0</v>
      </c>
      <c r="X176" s="23">
        <v>0</v>
      </c>
      <c r="Y176" s="23">
        <v>0</v>
      </c>
    </row>
    <row r="177" spans="1:25" x14ac:dyDescent="0.25">
      <c r="A177" s="23" t="s">
        <v>125</v>
      </c>
      <c r="B177" s="23" t="s">
        <v>305</v>
      </c>
      <c r="C177" s="23" t="s">
        <v>472</v>
      </c>
      <c r="D177" s="23" t="s">
        <v>473</v>
      </c>
      <c r="E177" s="23"/>
      <c r="F177" s="23">
        <v>6.1319999999999997</v>
      </c>
      <c r="G177" s="23">
        <v>6.1319999999999997</v>
      </c>
      <c r="H177" s="23">
        <v>8.7810000000000006</v>
      </c>
      <c r="I177" s="23">
        <v>8.7810000000000006</v>
      </c>
      <c r="J177" s="23">
        <v>0</v>
      </c>
      <c r="K177" s="23">
        <v>0</v>
      </c>
      <c r="L177" s="23"/>
      <c r="M177" s="23"/>
      <c r="N177" s="23">
        <v>2.2000000000000002</v>
      </c>
      <c r="O177" s="23">
        <v>3.403</v>
      </c>
      <c r="P177" s="23"/>
      <c r="Q177" s="23">
        <v>2.2000000000000002</v>
      </c>
      <c r="R177" s="23">
        <v>3.403</v>
      </c>
      <c r="S177" s="23">
        <v>0</v>
      </c>
      <c r="T177" s="23">
        <v>9.9000000000000005E-2</v>
      </c>
      <c r="U177" s="23">
        <v>0</v>
      </c>
      <c r="V177" s="23">
        <v>7.6499999999999999E-2</v>
      </c>
      <c r="W177" s="23">
        <v>0</v>
      </c>
      <c r="X177" s="23">
        <v>0</v>
      </c>
      <c r="Y177" s="23">
        <v>0</v>
      </c>
    </row>
    <row r="178" spans="1:25" x14ac:dyDescent="0.25">
      <c r="A178" s="23" t="s">
        <v>125</v>
      </c>
      <c r="B178" s="23" t="s">
        <v>305</v>
      </c>
      <c r="C178" s="23" t="s">
        <v>474</v>
      </c>
      <c r="D178" s="23" t="s">
        <v>475</v>
      </c>
      <c r="E178" s="23"/>
      <c r="F178" s="23">
        <v>7.6528999999999998</v>
      </c>
      <c r="G178" s="23">
        <v>7.6528999999999998</v>
      </c>
      <c r="H178" s="23">
        <v>11.594200000000001</v>
      </c>
      <c r="I178" s="23">
        <v>0</v>
      </c>
      <c r="J178" s="23">
        <v>11.594200000000001</v>
      </c>
      <c r="K178" s="23">
        <v>0</v>
      </c>
      <c r="L178" s="23"/>
      <c r="M178" s="23"/>
      <c r="N178" s="23">
        <v>2.4535</v>
      </c>
      <c r="O178" s="23">
        <v>3.9367000000000001</v>
      </c>
      <c r="P178" s="23"/>
      <c r="Q178" s="23">
        <v>0</v>
      </c>
      <c r="R178" s="23">
        <v>0</v>
      </c>
      <c r="S178" s="23">
        <v>0</v>
      </c>
      <c r="T178" s="23">
        <v>0.3851</v>
      </c>
      <c r="U178" s="23">
        <v>0</v>
      </c>
      <c r="V178" s="23">
        <v>7.6499999999999999E-2</v>
      </c>
      <c r="W178" s="23">
        <v>0</v>
      </c>
      <c r="X178" s="23">
        <v>0</v>
      </c>
      <c r="Y178" s="23">
        <v>0</v>
      </c>
    </row>
    <row r="179" spans="1:25" x14ac:dyDescent="0.25">
      <c r="A179" s="23" t="s">
        <v>125</v>
      </c>
      <c r="B179" s="23" t="s">
        <v>305</v>
      </c>
      <c r="C179" s="23" t="s">
        <v>476</v>
      </c>
      <c r="D179" s="23" t="s">
        <v>477</v>
      </c>
      <c r="E179" s="23"/>
      <c r="F179" s="23">
        <v>19.21</v>
      </c>
      <c r="G179" s="23">
        <v>0</v>
      </c>
      <c r="H179" s="23">
        <v>33</v>
      </c>
      <c r="I179" s="23">
        <v>0</v>
      </c>
      <c r="J179" s="23">
        <v>33</v>
      </c>
      <c r="K179" s="23">
        <v>0</v>
      </c>
      <c r="L179" s="23"/>
      <c r="M179" s="23"/>
      <c r="N179" s="23">
        <v>2.5373220000000001</v>
      </c>
      <c r="O179" s="23">
        <v>4.2889819999999999</v>
      </c>
      <c r="P179" s="23"/>
      <c r="Q179" s="23">
        <v>0</v>
      </c>
      <c r="R179" s="23">
        <v>0</v>
      </c>
      <c r="S179" s="23">
        <v>0</v>
      </c>
      <c r="T179" s="23">
        <v>0.23085600000000001</v>
      </c>
      <c r="U179" s="23">
        <v>0</v>
      </c>
      <c r="V179" s="23">
        <v>7.6499999999999999E-2</v>
      </c>
      <c r="W179" s="23">
        <v>0</v>
      </c>
      <c r="X179" s="23">
        <v>0</v>
      </c>
      <c r="Y179" s="23">
        <v>0</v>
      </c>
    </row>
    <row r="180" spans="1:25" x14ac:dyDescent="0.25">
      <c r="A180" s="23" t="s">
        <v>125</v>
      </c>
      <c r="B180" s="23" t="s">
        <v>305</v>
      </c>
      <c r="C180" s="23" t="s">
        <v>478</v>
      </c>
      <c r="D180" s="23" t="s">
        <v>479</v>
      </c>
      <c r="E180" s="23"/>
      <c r="F180" s="23">
        <v>7.1938000000000004</v>
      </c>
      <c r="G180" s="23">
        <v>7.1938000000000004</v>
      </c>
      <c r="H180" s="23">
        <v>12.3058</v>
      </c>
      <c r="I180" s="23">
        <v>0</v>
      </c>
      <c r="J180" s="23">
        <v>12.3058</v>
      </c>
      <c r="K180" s="23">
        <v>0</v>
      </c>
      <c r="L180" s="23"/>
      <c r="M180" s="23"/>
      <c r="N180" s="23">
        <v>2.56</v>
      </c>
      <c r="O180" s="23">
        <v>3.76</v>
      </c>
      <c r="P180" s="23"/>
      <c r="Q180" s="23">
        <v>2.56</v>
      </c>
      <c r="R180" s="23">
        <v>3.76</v>
      </c>
      <c r="S180" s="23">
        <v>0</v>
      </c>
      <c r="T180" s="23">
        <v>0</v>
      </c>
      <c r="U180" s="23">
        <v>0.1452</v>
      </c>
      <c r="V180" s="23">
        <v>7.6499999999999999E-2</v>
      </c>
      <c r="W180" s="23">
        <v>0</v>
      </c>
      <c r="X180" s="23">
        <v>0</v>
      </c>
      <c r="Y180" s="23">
        <v>0</v>
      </c>
    </row>
    <row r="181" spans="1:25" x14ac:dyDescent="0.25">
      <c r="A181" s="23" t="s">
        <v>125</v>
      </c>
      <c r="B181" s="23" t="s">
        <v>305</v>
      </c>
      <c r="C181" s="23" t="s">
        <v>480</v>
      </c>
      <c r="D181" s="23" t="s">
        <v>481</v>
      </c>
      <c r="E181" s="23"/>
      <c r="F181" s="23">
        <v>8.0016999999999996</v>
      </c>
      <c r="G181" s="23">
        <v>0</v>
      </c>
      <c r="H181" s="23">
        <v>12.460599999999999</v>
      </c>
      <c r="I181" s="23">
        <v>0</v>
      </c>
      <c r="J181" s="23">
        <v>12.460599999999999</v>
      </c>
      <c r="K181" s="23">
        <v>0</v>
      </c>
      <c r="L181" s="23"/>
      <c r="M181" s="23"/>
      <c r="N181" s="23">
        <v>2.5087000000000002</v>
      </c>
      <c r="O181" s="23">
        <v>3.5125000000000002</v>
      </c>
      <c r="P181" s="23"/>
      <c r="Q181" s="23">
        <v>2.5087000000000002</v>
      </c>
      <c r="R181" s="23">
        <v>3.5125000000000002</v>
      </c>
      <c r="S181" s="23">
        <v>0</v>
      </c>
      <c r="T181" s="23">
        <v>0.12989999999999999</v>
      </c>
      <c r="U181" s="23">
        <v>0</v>
      </c>
      <c r="V181" s="23">
        <v>7.6499999999999999E-2</v>
      </c>
      <c r="W181" s="23">
        <v>0</v>
      </c>
      <c r="X181" s="23">
        <v>0</v>
      </c>
      <c r="Y181" s="23">
        <v>0</v>
      </c>
    </row>
    <row r="182" spans="1:25" x14ac:dyDescent="0.25">
      <c r="A182" s="23" t="s">
        <v>125</v>
      </c>
      <c r="B182" s="23" t="s">
        <v>305</v>
      </c>
      <c r="C182" s="23" t="s">
        <v>482</v>
      </c>
      <c r="D182" s="23" t="s">
        <v>483</v>
      </c>
      <c r="E182" s="23"/>
      <c r="F182" s="23">
        <v>13.757999999999999</v>
      </c>
      <c r="G182" s="23">
        <v>13.757999999999999</v>
      </c>
      <c r="H182" s="23">
        <v>25.975999999999999</v>
      </c>
      <c r="I182" s="23">
        <v>0</v>
      </c>
      <c r="J182" s="23">
        <v>25.975999999999999</v>
      </c>
      <c r="K182" s="23">
        <v>0</v>
      </c>
      <c r="L182" s="23"/>
      <c r="M182" s="23"/>
      <c r="N182" s="23">
        <v>2.601</v>
      </c>
      <c r="O182" s="23">
        <v>3.8740000000000001</v>
      </c>
      <c r="P182" s="23"/>
      <c r="Q182" s="23">
        <v>0</v>
      </c>
      <c r="R182" s="23">
        <v>0</v>
      </c>
      <c r="S182" s="23">
        <v>0</v>
      </c>
      <c r="T182" s="23">
        <v>2.8000000000000001E-2</v>
      </c>
      <c r="U182" s="23">
        <v>0</v>
      </c>
      <c r="V182" s="23">
        <v>7.6499999999999999E-2</v>
      </c>
      <c r="W182" s="23">
        <v>0</v>
      </c>
      <c r="X182" s="23">
        <v>0</v>
      </c>
      <c r="Y182" s="23">
        <v>0</v>
      </c>
    </row>
    <row r="183" spans="1:25" x14ac:dyDescent="0.25">
      <c r="A183" s="23" t="s">
        <v>125</v>
      </c>
      <c r="B183" s="23" t="s">
        <v>305</v>
      </c>
      <c r="C183" s="23" t="s">
        <v>1095</v>
      </c>
      <c r="D183" s="23" t="s">
        <v>1096</v>
      </c>
      <c r="E183" s="23"/>
      <c r="F183" s="23">
        <v>9.5</v>
      </c>
      <c r="G183" s="23">
        <v>9.5</v>
      </c>
      <c r="H183" s="23">
        <v>12.4</v>
      </c>
      <c r="I183" s="23">
        <v>12.4</v>
      </c>
      <c r="J183" s="23">
        <v>12.4</v>
      </c>
      <c r="K183" s="23">
        <v>0</v>
      </c>
      <c r="L183" s="23"/>
      <c r="M183" s="23"/>
      <c r="N183" s="23">
        <v>2.4607000000000001</v>
      </c>
      <c r="O183" s="23">
        <v>3.3828</v>
      </c>
      <c r="P183" s="23"/>
      <c r="Q183" s="23">
        <v>0</v>
      </c>
      <c r="R183" s="23">
        <v>0</v>
      </c>
      <c r="S183" s="23">
        <v>0</v>
      </c>
      <c r="T183" s="23">
        <v>0.1363</v>
      </c>
      <c r="U183" s="23">
        <v>0</v>
      </c>
      <c r="V183" s="23">
        <v>7.6499999999999999E-2</v>
      </c>
      <c r="W183" s="23">
        <v>0</v>
      </c>
      <c r="X183" s="23">
        <v>0</v>
      </c>
      <c r="Y183" s="23">
        <v>0</v>
      </c>
    </row>
    <row r="184" spans="1:25" x14ac:dyDescent="0.25">
      <c r="A184" s="23" t="s">
        <v>125</v>
      </c>
      <c r="B184" s="23" t="s">
        <v>305</v>
      </c>
      <c r="C184" s="23" t="s">
        <v>484</v>
      </c>
      <c r="D184" s="23" t="s">
        <v>485</v>
      </c>
      <c r="E184" s="23"/>
      <c r="F184" s="23">
        <v>9.4585000000000008</v>
      </c>
      <c r="G184" s="23">
        <v>9.4585000000000008</v>
      </c>
      <c r="H184" s="23">
        <v>18.394100000000002</v>
      </c>
      <c r="I184" s="23">
        <v>0</v>
      </c>
      <c r="J184" s="23">
        <v>18.394100000000002</v>
      </c>
      <c r="K184" s="23">
        <v>0</v>
      </c>
      <c r="L184" s="23"/>
      <c r="M184" s="23"/>
      <c r="N184" s="23">
        <v>2.5918000000000001</v>
      </c>
      <c r="O184" s="23">
        <v>3.7597</v>
      </c>
      <c r="P184" s="23"/>
      <c r="Q184" s="23">
        <v>0</v>
      </c>
      <c r="R184" s="23">
        <v>0</v>
      </c>
      <c r="S184" s="23">
        <v>0</v>
      </c>
      <c r="T184" s="23">
        <v>0.53900000000000003</v>
      </c>
      <c r="U184" s="23">
        <v>0</v>
      </c>
      <c r="V184" s="23">
        <v>7.6300000000000007E-2</v>
      </c>
      <c r="W184" s="23">
        <v>0</v>
      </c>
      <c r="X184" s="23">
        <v>0</v>
      </c>
      <c r="Y184" s="23">
        <v>0</v>
      </c>
    </row>
    <row r="185" spans="1:25" x14ac:dyDescent="0.25">
      <c r="A185" s="23" t="s">
        <v>125</v>
      </c>
      <c r="B185" s="23" t="s">
        <v>305</v>
      </c>
      <c r="C185" s="23" t="s">
        <v>1097</v>
      </c>
      <c r="D185" s="23" t="s">
        <v>1098</v>
      </c>
      <c r="E185" s="23"/>
      <c r="F185" s="23">
        <v>11.6</v>
      </c>
      <c r="G185" s="23">
        <v>11.6</v>
      </c>
      <c r="H185" s="23">
        <v>23.6</v>
      </c>
      <c r="I185" s="23">
        <v>0</v>
      </c>
      <c r="J185" s="23">
        <v>23.6</v>
      </c>
      <c r="K185" s="23">
        <v>0</v>
      </c>
      <c r="L185" s="23"/>
      <c r="M185" s="23"/>
      <c r="N185" s="23">
        <v>2.3168139999999999</v>
      </c>
      <c r="O185" s="23">
        <v>3.279334</v>
      </c>
      <c r="P185" s="23"/>
      <c r="Q185" s="23">
        <v>0</v>
      </c>
      <c r="R185" s="23">
        <v>0</v>
      </c>
      <c r="S185" s="23">
        <v>0</v>
      </c>
      <c r="T185" s="23">
        <v>0</v>
      </c>
      <c r="U185" s="23">
        <v>0.1338</v>
      </c>
      <c r="V185" s="23">
        <v>7.6499999999999999E-2</v>
      </c>
      <c r="W185" s="23">
        <v>0</v>
      </c>
      <c r="X185" s="23">
        <v>0</v>
      </c>
      <c r="Y185" s="23">
        <v>0</v>
      </c>
    </row>
    <row r="186" spans="1:25" x14ac:dyDescent="0.25">
      <c r="A186" s="23" t="s">
        <v>125</v>
      </c>
      <c r="B186" s="23" t="s">
        <v>305</v>
      </c>
      <c r="C186" s="23" t="s">
        <v>486</v>
      </c>
      <c r="D186" s="23" t="s">
        <v>487</v>
      </c>
      <c r="E186" s="23"/>
      <c r="F186" s="23">
        <v>13.987</v>
      </c>
      <c r="G186" s="23">
        <v>0</v>
      </c>
      <c r="H186" s="23">
        <v>28.959</v>
      </c>
      <c r="I186" s="23">
        <v>0</v>
      </c>
      <c r="J186" s="23">
        <v>0</v>
      </c>
      <c r="K186" s="23">
        <v>0</v>
      </c>
      <c r="L186" s="23"/>
      <c r="M186" s="23"/>
      <c r="N186" s="23">
        <v>2.6232000000000002</v>
      </c>
      <c r="O186" s="23">
        <v>3.9940000000000002</v>
      </c>
      <c r="P186" s="23"/>
      <c r="Q186" s="23">
        <v>0</v>
      </c>
      <c r="R186" s="23">
        <v>0</v>
      </c>
      <c r="S186" s="23">
        <v>0</v>
      </c>
      <c r="T186" s="23">
        <v>0</v>
      </c>
      <c r="U186" s="23">
        <v>1.2414000000000001</v>
      </c>
      <c r="V186" s="23">
        <v>7.6499999999999999E-2</v>
      </c>
      <c r="W186" s="23">
        <v>0</v>
      </c>
      <c r="X186" s="23">
        <v>0</v>
      </c>
      <c r="Y186" s="23">
        <v>0</v>
      </c>
    </row>
    <row r="187" spans="1:25" x14ac:dyDescent="0.25">
      <c r="A187" s="23" t="s">
        <v>125</v>
      </c>
      <c r="B187" s="23" t="s">
        <v>305</v>
      </c>
      <c r="C187" s="23" t="s">
        <v>488</v>
      </c>
      <c r="D187" s="23" t="s">
        <v>489</v>
      </c>
      <c r="E187" s="23"/>
      <c r="F187" s="23">
        <v>8.5</v>
      </c>
      <c r="G187" s="23">
        <v>0</v>
      </c>
      <c r="H187" s="23">
        <v>15.5503</v>
      </c>
      <c r="I187" s="23">
        <v>0</v>
      </c>
      <c r="J187" s="23">
        <v>0</v>
      </c>
      <c r="K187" s="23">
        <v>0</v>
      </c>
      <c r="L187" s="23"/>
      <c r="M187" s="23"/>
      <c r="N187" s="23">
        <v>2.4260999999999999</v>
      </c>
      <c r="O187" s="23">
        <v>3.5203000000000002</v>
      </c>
      <c r="P187" s="23"/>
      <c r="Q187" s="23">
        <v>2.4260999999999999</v>
      </c>
      <c r="R187" s="23">
        <v>3.5203000000000002</v>
      </c>
      <c r="S187" s="23">
        <v>0</v>
      </c>
      <c r="T187" s="23">
        <v>0</v>
      </c>
      <c r="U187" s="23">
        <v>0.34227999999999997</v>
      </c>
      <c r="V187" s="23">
        <v>7.6399999999999996E-2</v>
      </c>
      <c r="W187" s="23">
        <v>0</v>
      </c>
      <c r="X187" s="23">
        <v>0</v>
      </c>
      <c r="Y187" s="23">
        <v>0</v>
      </c>
    </row>
    <row r="188" spans="1:25" x14ac:dyDescent="0.25">
      <c r="A188" s="23" t="s">
        <v>125</v>
      </c>
      <c r="B188" s="23" t="s">
        <v>305</v>
      </c>
      <c r="C188" s="23" t="s">
        <v>490</v>
      </c>
      <c r="D188" s="23" t="s">
        <v>491</v>
      </c>
      <c r="E188" s="23"/>
      <c r="F188" s="23">
        <v>7.6</v>
      </c>
      <c r="G188" s="23">
        <v>17.399999999999999</v>
      </c>
      <c r="H188" s="23">
        <v>17.399999999999999</v>
      </c>
      <c r="I188" s="23">
        <v>0</v>
      </c>
      <c r="J188" s="23">
        <v>17.399999999999999</v>
      </c>
      <c r="K188" s="23">
        <v>0</v>
      </c>
      <c r="L188" s="23"/>
      <c r="M188" s="23"/>
      <c r="N188" s="23">
        <v>2.3986000000000001</v>
      </c>
      <c r="O188" s="23">
        <v>3.3267000000000002</v>
      </c>
      <c r="P188" s="23"/>
      <c r="Q188" s="23">
        <v>0</v>
      </c>
      <c r="R188" s="23">
        <v>0</v>
      </c>
      <c r="S188" s="23">
        <v>0</v>
      </c>
      <c r="T188" s="23">
        <v>0.12379</v>
      </c>
      <c r="U188" s="23">
        <v>0</v>
      </c>
      <c r="V188" s="23">
        <v>7.6499999999999999E-2</v>
      </c>
      <c r="W188" s="23">
        <v>0</v>
      </c>
      <c r="X188" s="23">
        <v>0</v>
      </c>
      <c r="Y188" s="23">
        <v>0</v>
      </c>
    </row>
    <row r="189" spans="1:25" x14ac:dyDescent="0.25">
      <c r="A189" s="23" t="s">
        <v>125</v>
      </c>
      <c r="B189" s="23" t="s">
        <v>305</v>
      </c>
      <c r="C189" s="23" t="s">
        <v>492</v>
      </c>
      <c r="D189" s="23" t="s">
        <v>493</v>
      </c>
      <c r="E189" s="23"/>
      <c r="F189" s="23">
        <v>9.0669000000000004</v>
      </c>
      <c r="G189" s="23">
        <v>0</v>
      </c>
      <c r="H189" s="23">
        <v>21.967600000000001</v>
      </c>
      <c r="I189" s="23">
        <v>17.569800000000001</v>
      </c>
      <c r="J189" s="23">
        <v>0</v>
      </c>
      <c r="K189" s="23">
        <v>0</v>
      </c>
      <c r="L189" s="23"/>
      <c r="M189" s="23"/>
      <c r="N189" s="23">
        <v>2.4903</v>
      </c>
      <c r="O189" s="23">
        <v>3.6669</v>
      </c>
      <c r="P189" s="23"/>
      <c r="Q189" s="23">
        <v>2.4903</v>
      </c>
      <c r="R189" s="23">
        <v>3.6669</v>
      </c>
      <c r="S189" s="23">
        <v>0</v>
      </c>
      <c r="T189" s="23">
        <v>0.31340000000000001</v>
      </c>
      <c r="U189" s="23">
        <v>0</v>
      </c>
      <c r="V189" s="23">
        <v>7.6499999999999999E-2</v>
      </c>
      <c r="W189" s="23">
        <v>0</v>
      </c>
      <c r="X189" s="23">
        <v>0</v>
      </c>
      <c r="Y189" s="23">
        <v>0</v>
      </c>
    </row>
    <row r="190" spans="1:25" x14ac:dyDescent="0.25">
      <c r="A190" s="23" t="s">
        <v>125</v>
      </c>
      <c r="B190" s="23" t="s">
        <v>305</v>
      </c>
      <c r="C190" s="23" t="s">
        <v>494</v>
      </c>
      <c r="D190" s="23" t="s">
        <v>495</v>
      </c>
      <c r="E190" s="23"/>
      <c r="F190" s="23">
        <v>8.6745999999999999</v>
      </c>
      <c r="G190" s="23">
        <v>8.6745999999999999</v>
      </c>
      <c r="H190" s="23">
        <v>13.462899999999999</v>
      </c>
      <c r="I190" s="23">
        <v>13.462899999999999</v>
      </c>
      <c r="J190" s="23">
        <v>13.462899999999999</v>
      </c>
      <c r="K190" s="23">
        <v>0</v>
      </c>
      <c r="L190" s="23"/>
      <c r="M190" s="23"/>
      <c r="N190" s="23">
        <v>2.5491000000000001</v>
      </c>
      <c r="O190" s="23">
        <v>3.7233999999999998</v>
      </c>
      <c r="P190" s="23"/>
      <c r="Q190" s="23">
        <v>2.5491000000000001</v>
      </c>
      <c r="R190" s="23">
        <v>3.7233999999999998</v>
      </c>
      <c r="S190" s="23">
        <v>0</v>
      </c>
      <c r="T190" s="23">
        <v>0</v>
      </c>
      <c r="U190" s="23">
        <v>0.2278</v>
      </c>
      <c r="V190" s="23">
        <v>7.6600000000000001E-2</v>
      </c>
      <c r="W190" s="23">
        <v>0</v>
      </c>
      <c r="X190" s="23">
        <v>0</v>
      </c>
      <c r="Y190" s="23">
        <v>0</v>
      </c>
    </row>
    <row r="191" spans="1:25" x14ac:dyDescent="0.25">
      <c r="A191" s="23" t="s">
        <v>125</v>
      </c>
      <c r="B191" s="23" t="s">
        <v>305</v>
      </c>
      <c r="C191" s="23" t="s">
        <v>496</v>
      </c>
      <c r="D191" s="23" t="s">
        <v>497</v>
      </c>
      <c r="E191" s="23"/>
      <c r="F191" s="23">
        <v>11.8872</v>
      </c>
      <c r="G191" s="23">
        <v>0</v>
      </c>
      <c r="H191" s="23">
        <v>23.216809999999999</v>
      </c>
      <c r="I191" s="23">
        <v>0</v>
      </c>
      <c r="J191" s="23">
        <v>0</v>
      </c>
      <c r="K191" s="23">
        <v>0</v>
      </c>
      <c r="L191" s="23"/>
      <c r="M191" s="23"/>
      <c r="N191" s="23">
        <v>2.57857</v>
      </c>
      <c r="O191" s="23">
        <v>3.7460499999999999</v>
      </c>
      <c r="P191" s="23"/>
      <c r="Q191" s="23">
        <v>0</v>
      </c>
      <c r="R191" s="23">
        <v>0</v>
      </c>
      <c r="S191" s="23">
        <v>0</v>
      </c>
      <c r="T191" s="23">
        <v>0.78839999999999999</v>
      </c>
      <c r="U191" s="23">
        <v>0</v>
      </c>
      <c r="V191" s="23">
        <v>7.6499999999999999E-2</v>
      </c>
      <c r="W191" s="23">
        <v>0</v>
      </c>
      <c r="X191" s="23">
        <v>0</v>
      </c>
      <c r="Y191" s="23">
        <v>0</v>
      </c>
    </row>
    <row r="192" spans="1:25" x14ac:dyDescent="0.25">
      <c r="A192" s="23" t="s">
        <v>125</v>
      </c>
      <c r="B192" s="23" t="s">
        <v>305</v>
      </c>
      <c r="C192" s="23" t="s">
        <v>498</v>
      </c>
      <c r="D192" s="23" t="s">
        <v>499</v>
      </c>
      <c r="E192" s="23"/>
      <c r="F192" s="23">
        <v>9.3940000000000001</v>
      </c>
      <c r="G192" s="23">
        <v>9.39</v>
      </c>
      <c r="H192" s="23">
        <v>14.513</v>
      </c>
      <c r="I192" s="23">
        <v>0</v>
      </c>
      <c r="J192" s="23">
        <v>0</v>
      </c>
      <c r="K192" s="23">
        <v>0</v>
      </c>
      <c r="L192" s="23"/>
      <c r="M192" s="23"/>
      <c r="N192" s="23">
        <v>2.4500000000000002</v>
      </c>
      <c r="O192" s="23">
        <v>3.5459999999999998</v>
      </c>
      <c r="P192" s="23"/>
      <c r="Q192" s="23">
        <v>2.347</v>
      </c>
      <c r="R192" s="23">
        <v>3.528</v>
      </c>
      <c r="S192" s="23">
        <v>0</v>
      </c>
      <c r="T192" s="23">
        <v>0.33</v>
      </c>
      <c r="U192" s="23">
        <v>0.33600000000000002</v>
      </c>
      <c r="V192" s="23">
        <v>7.6999999999999999E-2</v>
      </c>
      <c r="W192" s="23">
        <v>0</v>
      </c>
      <c r="X192" s="23">
        <v>0</v>
      </c>
      <c r="Y192" s="23">
        <v>0</v>
      </c>
    </row>
    <row r="193" spans="1:25" x14ac:dyDescent="0.25">
      <c r="A193" s="23" t="s">
        <v>125</v>
      </c>
      <c r="B193" s="23" t="s">
        <v>305</v>
      </c>
      <c r="C193" s="23" t="s">
        <v>500</v>
      </c>
      <c r="D193" s="23" t="s">
        <v>501</v>
      </c>
      <c r="E193" s="23"/>
      <c r="F193" s="23">
        <v>7.1424000000000003</v>
      </c>
      <c r="G193" s="23">
        <v>0</v>
      </c>
      <c r="H193" s="23">
        <v>10.3535</v>
      </c>
      <c r="I193" s="23">
        <v>0</v>
      </c>
      <c r="J193" s="23">
        <v>10.3535</v>
      </c>
      <c r="K193" s="23">
        <v>0</v>
      </c>
      <c r="L193" s="23"/>
      <c r="M193" s="23"/>
      <c r="N193" s="23">
        <v>2.5817000000000001</v>
      </c>
      <c r="O193" s="23">
        <v>3.7934999999999999</v>
      </c>
      <c r="P193" s="23"/>
      <c r="Q193" s="23">
        <v>2.5817000000000001</v>
      </c>
      <c r="R193" s="23">
        <v>3.7934999999999999</v>
      </c>
      <c r="S193" s="23">
        <v>0</v>
      </c>
      <c r="T193" s="23">
        <v>0</v>
      </c>
      <c r="U193" s="23">
        <v>0.1762</v>
      </c>
      <c r="V193" s="23">
        <v>7.6499999999999999E-2</v>
      </c>
      <c r="W193" s="23">
        <v>0</v>
      </c>
      <c r="X193" s="23">
        <v>0</v>
      </c>
      <c r="Y193" s="23">
        <v>0</v>
      </c>
    </row>
    <row r="194" spans="1:25" x14ac:dyDescent="0.25">
      <c r="A194" s="23" t="s">
        <v>125</v>
      </c>
      <c r="B194" s="23" t="s">
        <v>305</v>
      </c>
      <c r="C194" s="23" t="s">
        <v>502</v>
      </c>
      <c r="D194" s="23" t="s">
        <v>503</v>
      </c>
      <c r="E194" s="23"/>
      <c r="F194" s="23">
        <v>10.021699999999999</v>
      </c>
      <c r="G194" s="23">
        <v>10.021699999999999</v>
      </c>
      <c r="H194" s="23">
        <v>17.526499999999999</v>
      </c>
      <c r="I194" s="23">
        <v>0</v>
      </c>
      <c r="J194" s="23">
        <v>17.526499999999999</v>
      </c>
      <c r="K194" s="23">
        <v>0</v>
      </c>
      <c r="L194" s="23"/>
      <c r="M194" s="23"/>
      <c r="N194" s="23">
        <v>2.5183</v>
      </c>
      <c r="O194" s="23">
        <v>3.6212</v>
      </c>
      <c r="P194" s="23"/>
      <c r="Q194" s="23">
        <v>2.5183</v>
      </c>
      <c r="R194" s="23">
        <v>0</v>
      </c>
      <c r="S194" s="23">
        <v>0</v>
      </c>
      <c r="T194" s="23">
        <v>9.3700000000000006E-2</v>
      </c>
      <c r="U194" s="23">
        <v>0</v>
      </c>
      <c r="V194" s="23">
        <v>7.46E-2</v>
      </c>
      <c r="W194" s="23">
        <v>0</v>
      </c>
      <c r="X194" s="23">
        <v>0</v>
      </c>
      <c r="Y194" s="23">
        <v>0</v>
      </c>
    </row>
    <row r="195" spans="1:25" x14ac:dyDescent="0.25">
      <c r="A195" s="23" t="s">
        <v>125</v>
      </c>
      <c r="B195" s="23" t="s">
        <v>305</v>
      </c>
      <c r="C195" s="23" t="s">
        <v>504</v>
      </c>
      <c r="D195" s="23" t="s">
        <v>505</v>
      </c>
      <c r="E195" s="23"/>
      <c r="F195" s="23">
        <v>10.436999999999999</v>
      </c>
      <c r="G195" s="23">
        <v>27.002800000000001</v>
      </c>
      <c r="H195" s="23">
        <v>17.575399999999998</v>
      </c>
      <c r="I195" s="23">
        <v>0</v>
      </c>
      <c r="J195" s="23">
        <v>17.575399999999998</v>
      </c>
      <c r="K195" s="23">
        <v>0</v>
      </c>
      <c r="L195" s="23"/>
      <c r="M195" s="23"/>
      <c r="N195" s="23">
        <v>2.5017999999999998</v>
      </c>
      <c r="O195" s="23">
        <v>3.6956000000000002</v>
      </c>
      <c r="P195" s="23"/>
      <c r="Q195" s="23">
        <v>2.5017999999999998</v>
      </c>
      <c r="R195" s="23">
        <v>3.6956000000000002</v>
      </c>
      <c r="S195" s="23">
        <v>0</v>
      </c>
      <c r="T195" s="23">
        <v>0.63939999999999997</v>
      </c>
      <c r="U195" s="23">
        <v>0</v>
      </c>
      <c r="V195" s="23">
        <v>7.6499999999999999E-2</v>
      </c>
      <c r="W195" s="23">
        <v>0</v>
      </c>
      <c r="X195" s="23">
        <v>0</v>
      </c>
      <c r="Y195" s="23">
        <v>0</v>
      </c>
    </row>
    <row r="196" spans="1:25" x14ac:dyDescent="0.25">
      <c r="A196" s="23" t="s">
        <v>125</v>
      </c>
      <c r="B196" s="23" t="s">
        <v>305</v>
      </c>
      <c r="C196" s="23" t="s">
        <v>506</v>
      </c>
      <c r="D196" s="23" t="s">
        <v>507</v>
      </c>
      <c r="E196" s="23"/>
      <c r="F196" s="23">
        <v>6.6856999999999998</v>
      </c>
      <c r="G196" s="23">
        <v>0</v>
      </c>
      <c r="H196" s="23">
        <v>11.350199999999999</v>
      </c>
      <c r="I196" s="23">
        <v>0</v>
      </c>
      <c r="J196" s="23">
        <v>11.350199999999999</v>
      </c>
      <c r="K196" s="23">
        <v>0</v>
      </c>
      <c r="L196" s="23"/>
      <c r="M196" s="23"/>
      <c r="N196" s="23">
        <v>2.5631409999999999</v>
      </c>
      <c r="O196" s="23">
        <v>3.6621999999999999</v>
      </c>
      <c r="P196" s="23"/>
      <c r="Q196" s="23">
        <v>2.5630999999999999</v>
      </c>
      <c r="R196" s="23">
        <v>3.6621999999999999</v>
      </c>
      <c r="S196" s="23">
        <v>0</v>
      </c>
      <c r="T196" s="23">
        <v>0.24871499999999999</v>
      </c>
      <c r="U196" s="23">
        <v>0</v>
      </c>
      <c r="V196" s="23">
        <v>7.6540999999999998E-2</v>
      </c>
      <c r="W196" s="23">
        <v>0</v>
      </c>
      <c r="X196" s="23">
        <v>0</v>
      </c>
      <c r="Y196" s="23">
        <v>0</v>
      </c>
    </row>
    <row r="197" spans="1:25" x14ac:dyDescent="0.25">
      <c r="A197" s="23" t="s">
        <v>125</v>
      </c>
      <c r="B197" s="23" t="s">
        <v>508</v>
      </c>
      <c r="C197" s="23" t="s">
        <v>509</v>
      </c>
      <c r="D197" s="23" t="s">
        <v>510</v>
      </c>
      <c r="E197" s="23"/>
      <c r="F197" s="23">
        <v>12.519007</v>
      </c>
      <c r="G197" s="23">
        <v>12.51901</v>
      </c>
      <c r="H197" s="23">
        <v>20.631176</v>
      </c>
      <c r="I197" s="23">
        <v>20.63</v>
      </c>
      <c r="J197" s="23">
        <v>0</v>
      </c>
      <c r="K197" s="23">
        <v>0</v>
      </c>
      <c r="L197" s="23"/>
      <c r="M197" s="23"/>
      <c r="N197" s="23">
        <v>2.2981319999999998</v>
      </c>
      <c r="O197" s="23">
        <v>3.5630139999999999</v>
      </c>
      <c r="P197" s="23"/>
      <c r="Q197" s="23">
        <v>0</v>
      </c>
      <c r="R197" s="23">
        <v>0</v>
      </c>
      <c r="S197" s="23">
        <v>0</v>
      </c>
      <c r="T197" s="23">
        <v>0.13353400000000001</v>
      </c>
      <c r="U197" s="23">
        <v>0</v>
      </c>
      <c r="V197" s="23">
        <v>7.6499999999999999E-2</v>
      </c>
      <c r="W197" s="23">
        <v>0</v>
      </c>
      <c r="X197" s="23">
        <v>0</v>
      </c>
      <c r="Y197" s="23">
        <v>0</v>
      </c>
    </row>
    <row r="198" spans="1:25" x14ac:dyDescent="0.25">
      <c r="A198" s="23" t="s">
        <v>125</v>
      </c>
      <c r="B198" s="23" t="s">
        <v>508</v>
      </c>
      <c r="C198" s="23" t="s">
        <v>511</v>
      </c>
      <c r="D198" s="23" t="s">
        <v>512</v>
      </c>
      <c r="E198" s="23"/>
      <c r="F198" s="23">
        <v>4.7219199999999999</v>
      </c>
      <c r="G198" s="23">
        <v>4.7219199999999999</v>
      </c>
      <c r="H198" s="23">
        <v>9.7219200000000008</v>
      </c>
      <c r="I198" s="23">
        <v>0</v>
      </c>
      <c r="J198" s="23">
        <v>9.7219200000000008</v>
      </c>
      <c r="K198" s="23">
        <v>0</v>
      </c>
      <c r="L198" s="23"/>
      <c r="M198" s="23"/>
      <c r="N198" s="23">
        <v>2.5517810000000001</v>
      </c>
      <c r="O198" s="23">
        <v>3.4215499999999999</v>
      </c>
      <c r="P198" s="23"/>
      <c r="Q198" s="23">
        <v>0</v>
      </c>
      <c r="R198" s="23">
        <v>0</v>
      </c>
      <c r="S198" s="23">
        <v>0</v>
      </c>
      <c r="T198" s="23">
        <v>0.2495</v>
      </c>
      <c r="U198" s="23">
        <v>0</v>
      </c>
      <c r="V198" s="23">
        <v>7.6499999999999999E-2</v>
      </c>
      <c r="W198" s="23">
        <v>0</v>
      </c>
      <c r="X198" s="23">
        <v>0</v>
      </c>
      <c r="Y198" s="23">
        <v>0</v>
      </c>
    </row>
    <row r="199" spans="1:25" x14ac:dyDescent="0.25">
      <c r="A199" s="23" t="s">
        <v>125</v>
      </c>
      <c r="B199" s="23" t="s">
        <v>508</v>
      </c>
      <c r="C199" s="23" t="s">
        <v>513</v>
      </c>
      <c r="D199" s="23" t="s">
        <v>514</v>
      </c>
      <c r="E199" s="23"/>
      <c r="F199" s="23">
        <v>10.583600000000001</v>
      </c>
      <c r="G199" s="23">
        <v>10.583600000000001</v>
      </c>
      <c r="H199" s="23">
        <v>18.472999999999999</v>
      </c>
      <c r="I199" s="23">
        <v>0</v>
      </c>
      <c r="J199" s="23">
        <v>18.472999999999999</v>
      </c>
      <c r="K199" s="23">
        <v>0</v>
      </c>
      <c r="L199" s="23"/>
      <c r="M199" s="23"/>
      <c r="N199" s="23">
        <v>2.3776999999999999</v>
      </c>
      <c r="O199" s="23">
        <v>3.5415000000000001</v>
      </c>
      <c r="P199" s="23"/>
      <c r="Q199" s="23">
        <v>0</v>
      </c>
      <c r="R199" s="23">
        <v>0</v>
      </c>
      <c r="S199" s="23">
        <v>0</v>
      </c>
      <c r="T199" s="23">
        <v>6.7100000000000007E-2</v>
      </c>
      <c r="U199" s="23">
        <v>0</v>
      </c>
      <c r="V199" s="23">
        <v>7.6499999999999999E-2</v>
      </c>
      <c r="W199" s="23">
        <v>0</v>
      </c>
      <c r="X199" s="23">
        <v>0</v>
      </c>
      <c r="Y199" s="23">
        <v>0</v>
      </c>
    </row>
    <row r="200" spans="1:25" x14ac:dyDescent="0.25">
      <c r="A200" s="23" t="s">
        <v>125</v>
      </c>
      <c r="B200" s="23" t="s">
        <v>508</v>
      </c>
      <c r="C200" s="23" t="s">
        <v>515</v>
      </c>
      <c r="D200" s="23" t="s">
        <v>516</v>
      </c>
      <c r="E200" s="23"/>
      <c r="F200" s="23">
        <v>19.990399</v>
      </c>
      <c r="G200" s="23">
        <v>0</v>
      </c>
      <c r="H200" s="23">
        <v>23.058945999999999</v>
      </c>
      <c r="I200" s="23">
        <v>0</v>
      </c>
      <c r="J200" s="23">
        <v>23.058945999999999</v>
      </c>
      <c r="K200" s="23">
        <v>0</v>
      </c>
      <c r="L200" s="23"/>
      <c r="M200" s="23"/>
      <c r="N200" s="23">
        <v>2.601092</v>
      </c>
      <c r="O200" s="23">
        <v>3.7651599999999998</v>
      </c>
      <c r="P200" s="23"/>
      <c r="Q200" s="23">
        <v>0</v>
      </c>
      <c r="R200" s="23">
        <v>0</v>
      </c>
      <c r="S200" s="23">
        <v>0</v>
      </c>
      <c r="T200" s="23">
        <v>0.179114</v>
      </c>
      <c r="U200" s="23">
        <v>0</v>
      </c>
      <c r="V200" s="23">
        <v>7.6499999999999999E-2</v>
      </c>
      <c r="W200" s="23">
        <v>0</v>
      </c>
      <c r="X200" s="23">
        <v>0</v>
      </c>
      <c r="Y200" s="23">
        <v>0</v>
      </c>
    </row>
    <row r="201" spans="1:25" x14ac:dyDescent="0.25">
      <c r="A201" s="23" t="s">
        <v>125</v>
      </c>
      <c r="B201" s="23" t="s">
        <v>508</v>
      </c>
      <c r="C201" s="23" t="s">
        <v>517</v>
      </c>
      <c r="D201" s="23" t="s">
        <v>518</v>
      </c>
      <c r="E201" s="23"/>
      <c r="F201" s="23">
        <v>13.661</v>
      </c>
      <c r="G201" s="23">
        <v>0</v>
      </c>
      <c r="H201" s="23">
        <v>13.661</v>
      </c>
      <c r="I201" s="23">
        <v>0</v>
      </c>
      <c r="J201" s="23">
        <v>0</v>
      </c>
      <c r="K201" s="23">
        <v>0</v>
      </c>
      <c r="L201" s="23"/>
      <c r="M201" s="23"/>
      <c r="N201" s="23">
        <v>2.6030000000000002</v>
      </c>
      <c r="O201" s="23">
        <v>3.2250000000000001</v>
      </c>
      <c r="P201" s="23"/>
      <c r="Q201" s="23">
        <v>0</v>
      </c>
      <c r="R201" s="23">
        <v>0</v>
      </c>
      <c r="S201" s="23">
        <v>0</v>
      </c>
      <c r="T201" s="23">
        <v>0.192</v>
      </c>
      <c r="U201" s="23">
        <v>0</v>
      </c>
      <c r="V201" s="23">
        <v>7.46E-2</v>
      </c>
      <c r="W201" s="23">
        <v>0</v>
      </c>
      <c r="X201" s="23">
        <v>0</v>
      </c>
      <c r="Y201" s="23">
        <v>0</v>
      </c>
    </row>
    <row r="202" spans="1:25" x14ac:dyDescent="0.25">
      <c r="A202" s="23" t="s">
        <v>125</v>
      </c>
      <c r="B202" s="23" t="s">
        <v>508</v>
      </c>
      <c r="C202" s="23" t="s">
        <v>519</v>
      </c>
      <c r="D202" s="23" t="s">
        <v>520</v>
      </c>
      <c r="E202" s="23"/>
      <c r="F202" s="23">
        <v>15.4534</v>
      </c>
      <c r="G202" s="23">
        <v>0</v>
      </c>
      <c r="H202" s="23">
        <v>18.248899999999999</v>
      </c>
      <c r="I202" s="23">
        <v>0</v>
      </c>
      <c r="J202" s="23">
        <v>0</v>
      </c>
      <c r="K202" s="23">
        <v>0</v>
      </c>
      <c r="L202" s="23"/>
      <c r="M202" s="23"/>
      <c r="N202" s="23">
        <v>2.7993999999999999</v>
      </c>
      <c r="O202" s="23">
        <v>4.7424999999999997</v>
      </c>
      <c r="P202" s="23"/>
      <c r="Q202" s="23">
        <v>0</v>
      </c>
      <c r="R202" s="23">
        <v>0</v>
      </c>
      <c r="S202" s="23">
        <v>0</v>
      </c>
      <c r="T202" s="23">
        <v>0.64670000000000005</v>
      </c>
      <c r="U202" s="23">
        <v>0</v>
      </c>
      <c r="V202" s="23">
        <v>0</v>
      </c>
      <c r="W202" s="23">
        <v>0</v>
      </c>
      <c r="X202" s="23">
        <v>0</v>
      </c>
      <c r="Y202" s="23">
        <v>0</v>
      </c>
    </row>
    <row r="203" spans="1:25" x14ac:dyDescent="0.25">
      <c r="A203" s="23" t="s">
        <v>125</v>
      </c>
      <c r="B203" s="23" t="s">
        <v>508</v>
      </c>
      <c r="C203" s="23" t="s">
        <v>1099</v>
      </c>
      <c r="D203" s="23" t="s">
        <v>1100</v>
      </c>
      <c r="E203" s="23"/>
      <c r="F203" s="23">
        <v>9.1999999999999993</v>
      </c>
      <c r="G203" s="23">
        <v>9.1999999999999993</v>
      </c>
      <c r="H203" s="23">
        <v>9.1999999999999993</v>
      </c>
      <c r="I203" s="23">
        <v>0</v>
      </c>
      <c r="J203" s="23">
        <v>0</v>
      </c>
      <c r="K203" s="23">
        <v>0</v>
      </c>
      <c r="L203" s="23"/>
      <c r="M203" s="23"/>
      <c r="N203" s="23">
        <v>2.2759999999999998</v>
      </c>
      <c r="O203" s="23">
        <v>3.2589999999999999</v>
      </c>
      <c r="P203" s="23"/>
      <c r="Q203" s="23">
        <v>0</v>
      </c>
      <c r="R203" s="23">
        <v>0</v>
      </c>
      <c r="S203" s="23">
        <v>0</v>
      </c>
      <c r="T203" s="23">
        <v>0.30570000000000003</v>
      </c>
      <c r="U203" s="23">
        <v>0</v>
      </c>
      <c r="V203" s="23">
        <v>7.4899999999999994E-2</v>
      </c>
      <c r="W203" s="23">
        <v>0</v>
      </c>
      <c r="X203" s="23">
        <v>0</v>
      </c>
      <c r="Y203" s="23">
        <v>0</v>
      </c>
    </row>
    <row r="204" spans="1:25" x14ac:dyDescent="0.25">
      <c r="A204" s="23" t="s">
        <v>125</v>
      </c>
      <c r="B204" s="23" t="s">
        <v>508</v>
      </c>
      <c r="C204" s="23" t="s">
        <v>521</v>
      </c>
      <c r="D204" s="23" t="s">
        <v>522</v>
      </c>
      <c r="E204" s="23"/>
      <c r="F204" s="23">
        <v>5.4231800000000003</v>
      </c>
      <c r="G204" s="23">
        <v>0</v>
      </c>
      <c r="H204" s="23">
        <v>7.5914000000000001</v>
      </c>
      <c r="I204" s="23">
        <v>0</v>
      </c>
      <c r="J204" s="23">
        <v>0</v>
      </c>
      <c r="K204" s="23">
        <v>0</v>
      </c>
      <c r="L204" s="23"/>
      <c r="M204" s="23"/>
      <c r="N204" s="23">
        <v>2.4835799999999999</v>
      </c>
      <c r="O204" s="23">
        <v>3.59443</v>
      </c>
      <c r="P204" s="23"/>
      <c r="Q204" s="23">
        <v>0</v>
      </c>
      <c r="R204" s="23">
        <v>0</v>
      </c>
      <c r="S204" s="23">
        <v>0</v>
      </c>
      <c r="T204" s="23">
        <v>0.13036</v>
      </c>
      <c r="U204" s="23">
        <v>0</v>
      </c>
      <c r="V204" s="23">
        <v>0</v>
      </c>
      <c r="W204" s="23">
        <v>0</v>
      </c>
      <c r="X204" s="23">
        <v>0</v>
      </c>
      <c r="Y204" s="23">
        <v>0</v>
      </c>
    </row>
    <row r="205" spans="1:25" x14ac:dyDescent="0.25">
      <c r="A205" s="23" t="s">
        <v>125</v>
      </c>
      <c r="B205" s="23" t="s">
        <v>508</v>
      </c>
      <c r="C205" s="23" t="s">
        <v>523</v>
      </c>
      <c r="D205" s="23" t="s">
        <v>524</v>
      </c>
      <c r="E205" s="23"/>
      <c r="F205" s="23">
        <v>10.413</v>
      </c>
      <c r="G205" s="23">
        <v>0</v>
      </c>
      <c r="H205" s="23">
        <v>10.413</v>
      </c>
      <c r="I205" s="23">
        <v>0</v>
      </c>
      <c r="J205" s="23">
        <v>0</v>
      </c>
      <c r="K205" s="23">
        <v>0</v>
      </c>
      <c r="L205" s="23"/>
      <c r="M205" s="23"/>
      <c r="N205" s="23">
        <v>2.0455000000000001</v>
      </c>
      <c r="O205" s="23">
        <v>3.3992</v>
      </c>
      <c r="P205" s="23"/>
      <c r="Q205" s="23">
        <v>0</v>
      </c>
      <c r="R205" s="23">
        <v>0</v>
      </c>
      <c r="S205" s="23">
        <v>0</v>
      </c>
      <c r="T205" s="23">
        <v>0.1186</v>
      </c>
      <c r="U205" s="23">
        <v>0</v>
      </c>
      <c r="V205" s="23">
        <v>7.6499999999999999E-2</v>
      </c>
      <c r="W205" s="23">
        <v>0</v>
      </c>
      <c r="X205" s="23">
        <v>0</v>
      </c>
      <c r="Y205" s="23">
        <v>0</v>
      </c>
    </row>
    <row r="206" spans="1:25" x14ac:dyDescent="0.25">
      <c r="A206" s="23" t="s">
        <v>125</v>
      </c>
      <c r="B206" s="23" t="s">
        <v>508</v>
      </c>
      <c r="C206" s="23" t="s">
        <v>525</v>
      </c>
      <c r="D206" s="23" t="s">
        <v>526</v>
      </c>
      <c r="E206" s="23"/>
      <c r="F206" s="23">
        <v>8.84</v>
      </c>
      <c r="G206" s="23">
        <v>8.84</v>
      </c>
      <c r="H206" s="23">
        <v>12</v>
      </c>
      <c r="I206" s="23">
        <v>8.84</v>
      </c>
      <c r="J206" s="23">
        <v>0</v>
      </c>
      <c r="K206" s="23">
        <v>0</v>
      </c>
      <c r="L206" s="23"/>
      <c r="M206" s="23"/>
      <c r="N206" s="23">
        <v>2.4740000000000002</v>
      </c>
      <c r="O206" s="23">
        <v>2.706</v>
      </c>
      <c r="P206" s="23"/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7.46E-2</v>
      </c>
      <c r="W206" s="23">
        <v>0</v>
      </c>
      <c r="X206" s="23">
        <v>0</v>
      </c>
      <c r="Y206" s="23">
        <v>0</v>
      </c>
    </row>
    <row r="207" spans="1:25" x14ac:dyDescent="0.25">
      <c r="A207" s="23" t="s">
        <v>125</v>
      </c>
      <c r="B207" s="23" t="s">
        <v>508</v>
      </c>
      <c r="C207" s="23" t="s">
        <v>527</v>
      </c>
      <c r="D207" s="23" t="s">
        <v>528</v>
      </c>
      <c r="E207" s="23"/>
      <c r="F207" s="23">
        <v>10.5984</v>
      </c>
      <c r="G207" s="23">
        <v>10.5984</v>
      </c>
      <c r="H207" s="23">
        <v>10.798400000000001</v>
      </c>
      <c r="I207" s="23">
        <v>0</v>
      </c>
      <c r="J207" s="23">
        <v>0</v>
      </c>
      <c r="K207" s="23">
        <v>0</v>
      </c>
      <c r="L207" s="23"/>
      <c r="M207" s="23"/>
      <c r="N207" s="23">
        <v>2.165</v>
      </c>
      <c r="O207" s="23">
        <v>3.5750000000000002</v>
      </c>
      <c r="P207" s="23"/>
      <c r="Q207" s="23">
        <v>0</v>
      </c>
      <c r="R207" s="23">
        <v>0</v>
      </c>
      <c r="S207" s="23">
        <v>0</v>
      </c>
      <c r="T207" s="23">
        <v>8.5500000000000007E-2</v>
      </c>
      <c r="U207" s="23">
        <v>0</v>
      </c>
      <c r="V207" s="23">
        <v>7.6499999999999999E-2</v>
      </c>
      <c r="W207" s="23">
        <v>0</v>
      </c>
      <c r="X207" s="23">
        <v>0</v>
      </c>
      <c r="Y207" s="23">
        <v>0</v>
      </c>
    </row>
    <row r="208" spans="1:25" x14ac:dyDescent="0.25">
      <c r="A208" s="23" t="s">
        <v>125</v>
      </c>
      <c r="B208" s="23" t="s">
        <v>508</v>
      </c>
      <c r="C208" s="23" t="s">
        <v>529</v>
      </c>
      <c r="D208" s="23" t="s">
        <v>530</v>
      </c>
      <c r="E208" s="23"/>
      <c r="F208" s="23">
        <v>15.9</v>
      </c>
      <c r="G208" s="23">
        <v>15.9</v>
      </c>
      <c r="H208" s="23">
        <v>32.1</v>
      </c>
      <c r="I208" s="23">
        <v>0</v>
      </c>
      <c r="J208" s="23">
        <v>32.1</v>
      </c>
      <c r="K208" s="23">
        <v>0</v>
      </c>
      <c r="L208" s="23"/>
      <c r="M208" s="23"/>
      <c r="N208" s="23">
        <v>2.7485189999999999</v>
      </c>
      <c r="O208" s="23">
        <v>3.8174070000000002</v>
      </c>
      <c r="P208" s="23"/>
      <c r="Q208" s="23">
        <v>2.7484999999999999</v>
      </c>
      <c r="R208" s="23">
        <v>3.8174000000000001</v>
      </c>
      <c r="S208" s="23">
        <v>0</v>
      </c>
      <c r="T208" s="23">
        <v>0.59948500000000005</v>
      </c>
      <c r="U208" s="23">
        <v>0</v>
      </c>
      <c r="V208" s="23">
        <v>7.6499999999999999E-2</v>
      </c>
      <c r="W208" s="23">
        <v>0</v>
      </c>
      <c r="X208" s="23">
        <v>0</v>
      </c>
      <c r="Y208" s="23">
        <v>0</v>
      </c>
    </row>
    <row r="209" spans="1:25" x14ac:dyDescent="0.25">
      <c r="A209" s="23" t="s">
        <v>125</v>
      </c>
      <c r="B209" s="23" t="s">
        <v>508</v>
      </c>
      <c r="C209" s="23" t="s">
        <v>1101</v>
      </c>
      <c r="D209" s="23" t="s">
        <v>1102</v>
      </c>
      <c r="E209" s="23"/>
      <c r="F209" s="23">
        <v>10.740500000000001</v>
      </c>
      <c r="G209" s="23">
        <v>10.740500000000001</v>
      </c>
      <c r="H209" s="23">
        <v>9.6171000000000006</v>
      </c>
      <c r="I209" s="23">
        <v>9.6171000000000006</v>
      </c>
      <c r="J209" s="23">
        <v>9.6171000000000006</v>
      </c>
      <c r="K209" s="23">
        <v>0</v>
      </c>
      <c r="L209" s="23"/>
      <c r="M209" s="23"/>
      <c r="N209" s="23">
        <v>2.86</v>
      </c>
      <c r="O209" s="23">
        <v>3.633</v>
      </c>
      <c r="P209" s="23"/>
      <c r="Q209" s="23">
        <v>0</v>
      </c>
      <c r="R209" s="23">
        <v>0</v>
      </c>
      <c r="S209" s="23">
        <v>0</v>
      </c>
      <c r="T209" s="23">
        <v>0.44159999999999999</v>
      </c>
      <c r="U209" s="23">
        <v>0</v>
      </c>
      <c r="V209" s="23">
        <v>7.6499999999999999E-2</v>
      </c>
      <c r="W209" s="23">
        <v>0</v>
      </c>
      <c r="X209" s="23">
        <v>0</v>
      </c>
      <c r="Y209" s="23">
        <v>0</v>
      </c>
    </row>
    <row r="210" spans="1:25" x14ac:dyDescent="0.25">
      <c r="A210" s="23" t="s">
        <v>125</v>
      </c>
      <c r="B210" s="23" t="s">
        <v>508</v>
      </c>
      <c r="C210" s="23" t="s">
        <v>531</v>
      </c>
      <c r="D210" s="23" t="s">
        <v>532</v>
      </c>
      <c r="E210" s="23"/>
      <c r="F210" s="23">
        <v>8.9309999999999992</v>
      </c>
      <c r="G210" s="23">
        <v>8.9309999999999992</v>
      </c>
      <c r="H210" s="23">
        <v>9.8339999999999996</v>
      </c>
      <c r="I210" s="23">
        <v>0</v>
      </c>
      <c r="J210" s="23">
        <v>9.8339999999999996</v>
      </c>
      <c r="K210" s="23">
        <v>0</v>
      </c>
      <c r="L210" s="23"/>
      <c r="M210" s="23"/>
      <c r="N210" s="23">
        <v>2.5325000000000002</v>
      </c>
      <c r="O210" s="23">
        <v>3.6221000000000001</v>
      </c>
      <c r="P210" s="23"/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7.6499999999999999E-2</v>
      </c>
      <c r="W210" s="23">
        <v>0</v>
      </c>
      <c r="X210" s="23">
        <v>0</v>
      </c>
      <c r="Y210" s="23">
        <v>0</v>
      </c>
    </row>
    <row r="211" spans="1:25" x14ac:dyDescent="0.25">
      <c r="A211" s="23" t="s">
        <v>125</v>
      </c>
      <c r="B211" s="23" t="s">
        <v>508</v>
      </c>
      <c r="C211" s="23" t="s">
        <v>533</v>
      </c>
      <c r="D211" s="23" t="s">
        <v>534</v>
      </c>
      <c r="E211" s="23"/>
      <c r="F211" s="23">
        <v>10.1036</v>
      </c>
      <c r="G211" s="23">
        <v>17.892600000000002</v>
      </c>
      <c r="H211" s="23">
        <v>17.812100000000001</v>
      </c>
      <c r="I211" s="23">
        <v>0</v>
      </c>
      <c r="J211" s="23">
        <v>17.812100000000001</v>
      </c>
      <c r="K211" s="23">
        <v>0</v>
      </c>
      <c r="L211" s="23"/>
      <c r="M211" s="23"/>
      <c r="N211" s="23">
        <v>2.56</v>
      </c>
      <c r="O211" s="23">
        <v>3.754</v>
      </c>
      <c r="P211" s="23"/>
      <c r="Q211" s="23">
        <v>0</v>
      </c>
      <c r="R211" s="23">
        <v>0</v>
      </c>
      <c r="S211" s="23">
        <v>0</v>
      </c>
      <c r="T211" s="23">
        <v>0.1363</v>
      </c>
      <c r="U211" s="23">
        <v>0</v>
      </c>
      <c r="V211" s="23">
        <v>7.6499999999999999E-2</v>
      </c>
      <c r="W211" s="23">
        <v>0</v>
      </c>
      <c r="X211" s="23">
        <v>0</v>
      </c>
      <c r="Y211" s="23">
        <v>0</v>
      </c>
    </row>
    <row r="212" spans="1:25" x14ac:dyDescent="0.25">
      <c r="A212" s="23" t="s">
        <v>125</v>
      </c>
      <c r="B212" s="23" t="s">
        <v>508</v>
      </c>
      <c r="C212" s="23" t="s">
        <v>1103</v>
      </c>
      <c r="D212" s="23" t="s">
        <v>1104</v>
      </c>
      <c r="E212" s="23"/>
      <c r="F212" s="23">
        <v>10.35</v>
      </c>
      <c r="G212" s="23">
        <v>0</v>
      </c>
      <c r="H212" s="23">
        <v>14.95</v>
      </c>
      <c r="I212" s="23">
        <v>0</v>
      </c>
      <c r="J212" s="23">
        <v>0</v>
      </c>
      <c r="K212" s="23">
        <v>0</v>
      </c>
      <c r="L212" s="23"/>
      <c r="M212" s="23"/>
      <c r="N212" s="23">
        <v>2.42</v>
      </c>
      <c r="O212" s="23">
        <v>3.79</v>
      </c>
      <c r="P212" s="23"/>
      <c r="Q212" s="23">
        <v>0</v>
      </c>
      <c r="R212" s="23">
        <v>0</v>
      </c>
      <c r="S212" s="23">
        <v>0</v>
      </c>
      <c r="T212" s="23">
        <v>0.2</v>
      </c>
      <c r="U212" s="23">
        <v>0</v>
      </c>
      <c r="V212" s="23">
        <v>0</v>
      </c>
      <c r="W212" s="23">
        <v>0</v>
      </c>
      <c r="X212" s="23">
        <v>0</v>
      </c>
      <c r="Y212" s="23">
        <v>0</v>
      </c>
    </row>
    <row r="213" spans="1:25" x14ac:dyDescent="0.25">
      <c r="A213" s="23" t="s">
        <v>125</v>
      </c>
      <c r="B213" s="23" t="s">
        <v>508</v>
      </c>
      <c r="C213" s="23" t="s">
        <v>1105</v>
      </c>
      <c r="D213" s="23" t="s">
        <v>1106</v>
      </c>
      <c r="E213" s="23"/>
      <c r="F213" s="23">
        <v>10.0799</v>
      </c>
      <c r="G213" s="23">
        <v>10.0799</v>
      </c>
      <c r="H213" s="23">
        <v>13.928000000000001</v>
      </c>
      <c r="I213" s="23">
        <v>0</v>
      </c>
      <c r="J213" s="23">
        <v>0</v>
      </c>
      <c r="K213" s="23">
        <v>0</v>
      </c>
      <c r="L213" s="23"/>
      <c r="M213" s="23"/>
      <c r="N213" s="23">
        <v>2.56</v>
      </c>
      <c r="O213" s="23">
        <v>3.76</v>
      </c>
      <c r="P213" s="23"/>
      <c r="Q213" s="23">
        <v>0</v>
      </c>
      <c r="R213" s="23">
        <v>0</v>
      </c>
      <c r="S213" s="23"/>
      <c r="T213" s="23">
        <v>0.04</v>
      </c>
      <c r="U213" s="23">
        <v>0</v>
      </c>
      <c r="V213" s="23">
        <v>7.6499999999999999E-2</v>
      </c>
      <c r="W213" s="23">
        <v>0</v>
      </c>
      <c r="X213" s="23">
        <v>0</v>
      </c>
      <c r="Y213" s="23">
        <v>0</v>
      </c>
    </row>
    <row r="214" spans="1:25" x14ac:dyDescent="0.25">
      <c r="A214" s="23" t="s">
        <v>125</v>
      </c>
      <c r="B214" s="23" t="s">
        <v>508</v>
      </c>
      <c r="C214" s="23" t="s">
        <v>535</v>
      </c>
      <c r="D214" s="23" t="s">
        <v>536</v>
      </c>
      <c r="E214" s="23"/>
      <c r="F214" s="23">
        <v>9.9516200000000001</v>
      </c>
      <c r="G214" s="23">
        <v>9.9516200000000001</v>
      </c>
      <c r="H214" s="23">
        <v>9.9516200000000001</v>
      </c>
      <c r="I214" s="23">
        <v>0</v>
      </c>
      <c r="J214" s="23">
        <v>9.9516200000000001</v>
      </c>
      <c r="K214" s="23">
        <v>0</v>
      </c>
      <c r="L214" s="23"/>
      <c r="M214" s="23"/>
      <c r="N214" s="23">
        <v>2.2311000000000001</v>
      </c>
      <c r="O214" s="23">
        <v>3.1539999999999999</v>
      </c>
      <c r="P214" s="23"/>
      <c r="Q214" s="23">
        <v>0</v>
      </c>
      <c r="R214" s="23">
        <v>0</v>
      </c>
      <c r="S214" s="23">
        <v>0</v>
      </c>
      <c r="T214" s="23">
        <v>0.3004</v>
      </c>
      <c r="U214" s="23">
        <v>0</v>
      </c>
      <c r="V214" s="23">
        <v>7.6499999999999999E-2</v>
      </c>
      <c r="W214" s="23">
        <v>0</v>
      </c>
      <c r="X214" s="23">
        <v>0</v>
      </c>
      <c r="Y214" s="23">
        <v>0</v>
      </c>
    </row>
    <row r="215" spans="1:25" x14ac:dyDescent="0.25">
      <c r="A215" s="23" t="s">
        <v>125</v>
      </c>
      <c r="B215" s="23" t="s">
        <v>508</v>
      </c>
      <c r="C215" s="23" t="s">
        <v>537</v>
      </c>
      <c r="D215" s="23" t="s">
        <v>538</v>
      </c>
      <c r="E215" s="23"/>
      <c r="F215" s="23">
        <v>13.823499999999999</v>
      </c>
      <c r="G215" s="23">
        <v>13.823499999999999</v>
      </c>
      <c r="H215" s="23">
        <v>11.1325</v>
      </c>
      <c r="I215" s="23">
        <v>0</v>
      </c>
      <c r="J215" s="23">
        <v>11.1325</v>
      </c>
      <c r="K215" s="23">
        <v>0</v>
      </c>
      <c r="L215" s="23"/>
      <c r="M215" s="23"/>
      <c r="N215" s="23">
        <v>2.4694440000000002</v>
      </c>
      <c r="O215" s="23">
        <v>3.5598359999999998</v>
      </c>
      <c r="P215" s="23"/>
      <c r="Q215" s="23">
        <v>2.5059960000000001</v>
      </c>
      <c r="R215" s="23">
        <v>3.7508439999999998</v>
      </c>
      <c r="S215" s="23">
        <v>0</v>
      </c>
      <c r="T215" s="23">
        <v>0</v>
      </c>
      <c r="U215" s="23">
        <v>0.14990000000000001</v>
      </c>
      <c r="V215" s="23">
        <v>7.6499999999999999E-2</v>
      </c>
      <c r="W215" s="23">
        <v>0</v>
      </c>
      <c r="X215" s="23">
        <v>0</v>
      </c>
      <c r="Y215" s="23">
        <v>0</v>
      </c>
    </row>
    <row r="216" spans="1:25" x14ac:dyDescent="0.25">
      <c r="A216" s="23" t="s">
        <v>125</v>
      </c>
      <c r="B216" s="23" t="s">
        <v>508</v>
      </c>
      <c r="C216" s="23" t="s">
        <v>1107</v>
      </c>
      <c r="D216" s="23" t="s">
        <v>1108</v>
      </c>
      <c r="E216" s="23"/>
      <c r="F216" s="23">
        <v>8.25</v>
      </c>
      <c r="G216" s="23">
        <v>0</v>
      </c>
      <c r="H216" s="23">
        <v>11.5</v>
      </c>
      <c r="I216" s="23">
        <v>0</v>
      </c>
      <c r="J216" s="23">
        <v>0</v>
      </c>
      <c r="K216" s="23">
        <v>0</v>
      </c>
      <c r="L216" s="23"/>
      <c r="M216" s="23"/>
      <c r="N216" s="23">
        <v>2.56</v>
      </c>
      <c r="O216" s="23">
        <v>3.56</v>
      </c>
      <c r="P216" s="23"/>
      <c r="Q216" s="23">
        <v>0</v>
      </c>
      <c r="R216" s="23">
        <v>0</v>
      </c>
      <c r="S216" s="23">
        <v>0</v>
      </c>
      <c r="T216" s="23">
        <v>0.28000000000000003</v>
      </c>
      <c r="U216" s="23">
        <v>0</v>
      </c>
      <c r="V216" s="23">
        <v>7.6499999999999999E-2</v>
      </c>
      <c r="W216" s="23">
        <v>0</v>
      </c>
      <c r="X216" s="23">
        <v>0</v>
      </c>
      <c r="Y216" s="23">
        <v>0</v>
      </c>
    </row>
    <row r="217" spans="1:25" x14ac:dyDescent="0.25">
      <c r="A217" s="23" t="s">
        <v>125</v>
      </c>
      <c r="B217" s="23" t="s">
        <v>508</v>
      </c>
      <c r="C217" s="23" t="s">
        <v>539</v>
      </c>
      <c r="D217" s="23" t="s">
        <v>540</v>
      </c>
      <c r="E217" s="23"/>
      <c r="F217" s="23">
        <v>13.19164</v>
      </c>
      <c r="G217" s="23">
        <v>13.19164</v>
      </c>
      <c r="H217" s="23">
        <v>20.891639999999999</v>
      </c>
      <c r="I217" s="23">
        <v>20.891639999999999</v>
      </c>
      <c r="J217" s="23">
        <v>20.891639999999999</v>
      </c>
      <c r="K217" s="23">
        <v>0</v>
      </c>
      <c r="L217" s="23"/>
      <c r="M217" s="23"/>
      <c r="N217" s="23">
        <v>2.56</v>
      </c>
      <c r="O217" s="23">
        <v>3.76</v>
      </c>
      <c r="P217" s="23"/>
      <c r="Q217" s="23">
        <v>0</v>
      </c>
      <c r="R217" s="23">
        <v>0</v>
      </c>
      <c r="S217" s="23">
        <v>0</v>
      </c>
      <c r="T217" s="23">
        <v>0.210814</v>
      </c>
      <c r="U217" s="23">
        <v>0</v>
      </c>
      <c r="V217" s="23">
        <v>7.6499999999999999E-2</v>
      </c>
      <c r="W217" s="23">
        <v>0</v>
      </c>
      <c r="X217" s="23">
        <v>0</v>
      </c>
      <c r="Y217" s="23">
        <v>0</v>
      </c>
    </row>
    <row r="218" spans="1:25" x14ac:dyDescent="0.25">
      <c r="A218" s="23" t="s">
        <v>125</v>
      </c>
      <c r="B218" s="23" t="s">
        <v>508</v>
      </c>
      <c r="C218" s="23" t="s">
        <v>541</v>
      </c>
      <c r="D218" s="23" t="s">
        <v>542</v>
      </c>
      <c r="E218" s="23"/>
      <c r="F218" s="23">
        <v>11.955</v>
      </c>
      <c r="G218" s="23">
        <v>18.0411</v>
      </c>
      <c r="H218" s="23">
        <v>24.854299999999999</v>
      </c>
      <c r="I218" s="23">
        <v>0</v>
      </c>
      <c r="J218" s="23">
        <v>0</v>
      </c>
      <c r="K218" s="23">
        <v>0</v>
      </c>
      <c r="L218" s="23"/>
      <c r="M218" s="23"/>
      <c r="N218" s="23">
        <v>2.5318999999999998</v>
      </c>
      <c r="O218" s="23">
        <v>3.6419000000000001</v>
      </c>
      <c r="P218" s="23"/>
      <c r="Q218" s="23">
        <v>0</v>
      </c>
      <c r="R218" s="23">
        <v>0</v>
      </c>
      <c r="S218" s="23">
        <v>0</v>
      </c>
      <c r="T218" s="23">
        <v>0</v>
      </c>
      <c r="U218" s="23">
        <v>0.60119999999999996</v>
      </c>
      <c r="V218" s="23">
        <v>7.46E-2</v>
      </c>
      <c r="W218" s="23">
        <v>0.27379999999999999</v>
      </c>
      <c r="X218" s="23">
        <v>0</v>
      </c>
      <c r="Y218" s="23">
        <v>0</v>
      </c>
    </row>
    <row r="219" spans="1:25" x14ac:dyDescent="0.25">
      <c r="A219" s="23" t="s">
        <v>125</v>
      </c>
      <c r="B219" s="23" t="s">
        <v>508</v>
      </c>
      <c r="C219" s="23" t="s">
        <v>543</v>
      </c>
      <c r="D219" s="23" t="s">
        <v>544</v>
      </c>
      <c r="E219" s="23"/>
      <c r="F219" s="23">
        <v>9.3030000000000008</v>
      </c>
      <c r="G219" s="23">
        <v>9.3030000000000008</v>
      </c>
      <c r="H219" s="23">
        <v>9.3030000000000008</v>
      </c>
      <c r="I219" s="23">
        <v>0</v>
      </c>
      <c r="J219" s="23">
        <v>9.3030000000000008</v>
      </c>
      <c r="K219" s="23">
        <v>0</v>
      </c>
      <c r="L219" s="23"/>
      <c r="M219" s="23"/>
      <c r="N219" s="23">
        <v>2.4710570000000001</v>
      </c>
      <c r="O219" s="23">
        <v>3.641953</v>
      </c>
      <c r="P219" s="23"/>
      <c r="Q219" s="23">
        <v>0</v>
      </c>
      <c r="R219" s="23">
        <v>0</v>
      </c>
      <c r="S219" s="23">
        <v>0</v>
      </c>
      <c r="T219" s="23">
        <v>6.9202E-2</v>
      </c>
      <c r="U219" s="23">
        <v>6.9202E-2</v>
      </c>
      <c r="V219" s="23">
        <v>7.6499999999999999E-2</v>
      </c>
      <c r="W219" s="23">
        <v>0</v>
      </c>
      <c r="X219" s="23">
        <v>0</v>
      </c>
      <c r="Y219" s="23">
        <v>0</v>
      </c>
    </row>
    <row r="220" spans="1:25" x14ac:dyDescent="0.25">
      <c r="A220" s="23" t="s">
        <v>125</v>
      </c>
      <c r="B220" s="23" t="s">
        <v>508</v>
      </c>
      <c r="C220" s="23" t="s">
        <v>545</v>
      </c>
      <c r="D220" s="23" t="s">
        <v>546</v>
      </c>
      <c r="E220" s="23"/>
      <c r="F220" s="23">
        <v>10.5</v>
      </c>
      <c r="G220" s="23">
        <v>10.5</v>
      </c>
      <c r="H220" s="23">
        <v>19.5</v>
      </c>
      <c r="I220" s="23">
        <v>0</v>
      </c>
      <c r="J220" s="23">
        <v>0</v>
      </c>
      <c r="K220" s="23">
        <v>0</v>
      </c>
      <c r="L220" s="23"/>
      <c r="M220" s="23"/>
      <c r="N220" s="23">
        <v>2.4794999999999998</v>
      </c>
      <c r="O220" s="23">
        <v>3.8744999999999998</v>
      </c>
      <c r="P220" s="23"/>
      <c r="Q220" s="23">
        <v>0</v>
      </c>
      <c r="R220" s="23">
        <v>0</v>
      </c>
      <c r="S220" s="23">
        <v>0</v>
      </c>
      <c r="T220" s="23">
        <v>0.62694799999999995</v>
      </c>
      <c r="U220" s="23">
        <v>0</v>
      </c>
      <c r="V220" s="23">
        <v>0.76500000000000001</v>
      </c>
      <c r="W220" s="23">
        <v>0</v>
      </c>
      <c r="X220" s="23">
        <v>0</v>
      </c>
      <c r="Y220" s="23">
        <v>0</v>
      </c>
    </row>
    <row r="221" spans="1:25" x14ac:dyDescent="0.25">
      <c r="A221" s="23" t="s">
        <v>125</v>
      </c>
      <c r="B221" s="23" t="s">
        <v>508</v>
      </c>
      <c r="C221" s="23" t="s">
        <v>547</v>
      </c>
      <c r="D221" s="23" t="s">
        <v>548</v>
      </c>
      <c r="E221" s="23"/>
      <c r="F221" s="23">
        <v>12.2448</v>
      </c>
      <c r="G221" s="23">
        <v>0</v>
      </c>
      <c r="H221" s="23">
        <v>25.286300000000001</v>
      </c>
      <c r="I221" s="23">
        <v>25.286300000000001</v>
      </c>
      <c r="J221" s="23">
        <v>25.286300000000001</v>
      </c>
      <c r="K221" s="23">
        <v>0</v>
      </c>
      <c r="L221" s="23"/>
      <c r="M221" s="23"/>
      <c r="N221" s="23">
        <v>2.5651000000000002</v>
      </c>
      <c r="O221" s="23">
        <v>3.5813999999999999</v>
      </c>
      <c r="P221" s="23"/>
      <c r="Q221" s="23">
        <v>0</v>
      </c>
      <c r="R221" s="23">
        <v>0</v>
      </c>
      <c r="S221" s="23">
        <v>0</v>
      </c>
      <c r="T221" s="23">
        <v>0</v>
      </c>
      <c r="U221" s="23">
        <v>0.70620000000000005</v>
      </c>
      <c r="V221" s="23">
        <v>7.6499999999999999E-2</v>
      </c>
      <c r="W221" s="23">
        <v>0</v>
      </c>
      <c r="X221" s="23">
        <v>0</v>
      </c>
      <c r="Y221" s="23">
        <v>0</v>
      </c>
    </row>
    <row r="222" spans="1:25" x14ac:dyDescent="0.25">
      <c r="A222" s="23" t="s">
        <v>125</v>
      </c>
      <c r="B222" s="23" t="s">
        <v>508</v>
      </c>
      <c r="C222" s="23" t="s">
        <v>549</v>
      </c>
      <c r="D222" s="23" t="s">
        <v>550</v>
      </c>
      <c r="E222" s="23"/>
      <c r="F222" s="23">
        <v>7.6285999999999996</v>
      </c>
      <c r="G222" s="23">
        <v>0</v>
      </c>
      <c r="H222" s="23">
        <v>19.6372</v>
      </c>
      <c r="I222" s="23">
        <v>0</v>
      </c>
      <c r="J222" s="23">
        <v>0</v>
      </c>
      <c r="K222" s="23">
        <v>0</v>
      </c>
      <c r="L222" s="23"/>
      <c r="M222" s="23"/>
      <c r="N222" s="23">
        <v>2.4312</v>
      </c>
      <c r="O222" s="23">
        <v>3.4443999999999999</v>
      </c>
      <c r="P222" s="23"/>
      <c r="Q222" s="23">
        <v>0</v>
      </c>
      <c r="R222" s="23">
        <v>0</v>
      </c>
      <c r="S222" s="23">
        <v>0</v>
      </c>
      <c r="T222" s="23">
        <v>0</v>
      </c>
      <c r="U222" s="23">
        <v>0.25900000000000001</v>
      </c>
      <c r="V222" s="23">
        <v>7.6499999999999999E-2</v>
      </c>
      <c r="W222" s="23">
        <v>0</v>
      </c>
      <c r="X222" s="23">
        <v>0</v>
      </c>
      <c r="Y222" s="23">
        <v>0</v>
      </c>
    </row>
    <row r="223" spans="1:25" x14ac:dyDescent="0.25">
      <c r="A223" s="23" t="s">
        <v>125</v>
      </c>
      <c r="B223" s="23" t="s">
        <v>508</v>
      </c>
      <c r="C223" s="23" t="s">
        <v>551</v>
      </c>
      <c r="D223" s="23" t="s">
        <v>552</v>
      </c>
      <c r="E223" s="23"/>
      <c r="F223" s="23">
        <v>8.4850999999999992</v>
      </c>
      <c r="G223" s="23">
        <v>0</v>
      </c>
      <c r="H223" s="23">
        <v>8.4850999999999992</v>
      </c>
      <c r="I223" s="23">
        <v>0</v>
      </c>
      <c r="J223" s="23">
        <v>0</v>
      </c>
      <c r="K223" s="23">
        <v>0</v>
      </c>
      <c r="L223" s="23"/>
      <c r="M223" s="23"/>
      <c r="N223" s="23">
        <v>2.0135000000000001</v>
      </c>
      <c r="O223" s="23">
        <v>3.3751000000000002</v>
      </c>
      <c r="P223" s="23"/>
      <c r="Q223" s="23">
        <v>0</v>
      </c>
      <c r="R223" s="23">
        <v>0</v>
      </c>
      <c r="S223" s="23">
        <v>0</v>
      </c>
      <c r="T223" s="23">
        <v>0.45450000000000002</v>
      </c>
      <c r="U223" s="23">
        <v>0</v>
      </c>
      <c r="V223" s="23">
        <v>7.6700000000000004E-2</v>
      </c>
      <c r="W223" s="23">
        <v>0</v>
      </c>
      <c r="X223" s="23">
        <v>0</v>
      </c>
      <c r="Y223" s="23">
        <v>0</v>
      </c>
    </row>
    <row r="224" spans="1:25" x14ac:dyDescent="0.25">
      <c r="A224" s="23" t="s">
        <v>125</v>
      </c>
      <c r="B224" s="23" t="s">
        <v>508</v>
      </c>
      <c r="C224" s="23" t="s">
        <v>553</v>
      </c>
      <c r="D224" s="23" t="s">
        <v>554</v>
      </c>
      <c r="E224" s="23"/>
      <c r="F224" s="23">
        <v>9.0467329999999997</v>
      </c>
      <c r="G224" s="23">
        <v>9.0677430000000001</v>
      </c>
      <c r="H224" s="23">
        <v>13.695729</v>
      </c>
      <c r="I224" s="23">
        <v>0</v>
      </c>
      <c r="J224" s="23">
        <v>0</v>
      </c>
      <c r="K224" s="23">
        <v>0</v>
      </c>
      <c r="L224" s="23"/>
      <c r="M224" s="23"/>
      <c r="N224" s="23">
        <v>2.5245000000000002</v>
      </c>
      <c r="O224" s="23">
        <v>3.6035499999999998</v>
      </c>
      <c r="P224" s="23"/>
      <c r="Q224" s="23">
        <v>0</v>
      </c>
      <c r="R224" s="23">
        <v>0</v>
      </c>
      <c r="S224" s="23">
        <v>0</v>
      </c>
      <c r="T224" s="23">
        <v>0.386909</v>
      </c>
      <c r="U224" s="23">
        <v>0</v>
      </c>
      <c r="V224" s="23">
        <v>7.46E-2</v>
      </c>
      <c r="W224" s="23">
        <v>0</v>
      </c>
      <c r="X224" s="23">
        <v>0</v>
      </c>
      <c r="Y224" s="23">
        <v>0</v>
      </c>
    </row>
    <row r="225" spans="1:25" x14ac:dyDescent="0.25">
      <c r="A225" s="23" t="s">
        <v>125</v>
      </c>
      <c r="B225" s="23" t="s">
        <v>508</v>
      </c>
      <c r="C225" s="23" t="s">
        <v>555</v>
      </c>
      <c r="D225" s="23" t="s">
        <v>556</v>
      </c>
      <c r="E225" s="23"/>
      <c r="F225" s="23">
        <v>9.827</v>
      </c>
      <c r="G225" s="23">
        <v>0</v>
      </c>
      <c r="H225" s="23">
        <v>9.827</v>
      </c>
      <c r="I225" s="23">
        <v>0</v>
      </c>
      <c r="J225" s="23">
        <v>0</v>
      </c>
      <c r="K225" s="23">
        <v>0</v>
      </c>
      <c r="L225" s="23"/>
      <c r="M225" s="23"/>
      <c r="N225" s="23">
        <v>2.4380000000000002</v>
      </c>
      <c r="O225" s="23">
        <v>2.4870000000000001</v>
      </c>
      <c r="P225" s="23"/>
      <c r="Q225" s="23">
        <v>0</v>
      </c>
      <c r="R225" s="23">
        <v>0</v>
      </c>
      <c r="S225" s="23">
        <v>0</v>
      </c>
      <c r="T225" s="23">
        <v>0.17699999999999999</v>
      </c>
      <c r="U225" s="23">
        <v>0</v>
      </c>
      <c r="V225" s="23">
        <v>7.6499999999999999E-2</v>
      </c>
      <c r="W225" s="23">
        <v>0</v>
      </c>
      <c r="X225" s="23">
        <v>0</v>
      </c>
      <c r="Y225" s="23">
        <v>0</v>
      </c>
    </row>
    <row r="226" spans="1:25" x14ac:dyDescent="0.25">
      <c r="A226" s="23" t="s">
        <v>125</v>
      </c>
      <c r="B226" s="23" t="s">
        <v>508</v>
      </c>
      <c r="C226" s="23" t="s">
        <v>557</v>
      </c>
      <c r="D226" s="23" t="s">
        <v>558</v>
      </c>
      <c r="E226" s="23"/>
      <c r="F226" s="23">
        <v>7.2759999999999998</v>
      </c>
      <c r="G226" s="23">
        <v>0</v>
      </c>
      <c r="H226" s="23">
        <v>19.212</v>
      </c>
      <c r="I226" s="23">
        <v>0</v>
      </c>
      <c r="J226" s="23">
        <v>0</v>
      </c>
      <c r="K226" s="23">
        <v>0</v>
      </c>
      <c r="L226" s="23"/>
      <c r="M226" s="23"/>
      <c r="N226" s="23">
        <v>2.5813000000000001</v>
      </c>
      <c r="O226" s="23">
        <v>4.6273999999999997</v>
      </c>
      <c r="P226" s="23"/>
      <c r="Q226" s="23">
        <v>0</v>
      </c>
      <c r="R226" s="23">
        <v>0</v>
      </c>
      <c r="S226" s="23">
        <v>0</v>
      </c>
      <c r="T226" s="23">
        <v>2.93E-2</v>
      </c>
      <c r="U226" s="23">
        <v>0</v>
      </c>
      <c r="V226" s="23">
        <v>7.5999999999999998E-2</v>
      </c>
      <c r="W226" s="23">
        <v>0</v>
      </c>
      <c r="X226" s="23">
        <v>0</v>
      </c>
      <c r="Y226" s="23">
        <v>0</v>
      </c>
    </row>
    <row r="227" spans="1:25" x14ac:dyDescent="0.25">
      <c r="A227" s="23" t="s">
        <v>125</v>
      </c>
      <c r="B227" s="23" t="s">
        <v>508</v>
      </c>
      <c r="C227" s="23" t="s">
        <v>559</v>
      </c>
      <c r="D227" s="23" t="s">
        <v>560</v>
      </c>
      <c r="E227" s="23"/>
      <c r="F227" s="23">
        <v>11.914999999999999</v>
      </c>
      <c r="G227" s="23">
        <v>11.914999999999999</v>
      </c>
      <c r="H227" s="23">
        <v>26.97</v>
      </c>
      <c r="I227" s="23">
        <v>26.97</v>
      </c>
      <c r="J227" s="23">
        <v>26.97</v>
      </c>
      <c r="K227" s="23">
        <v>0</v>
      </c>
      <c r="L227" s="23"/>
      <c r="M227" s="23"/>
      <c r="N227" s="23">
        <v>2.5185</v>
      </c>
      <c r="O227" s="23">
        <v>3.5409999999999999</v>
      </c>
      <c r="P227" s="23"/>
      <c r="Q227" s="23">
        <v>0</v>
      </c>
      <c r="R227" s="23">
        <v>0</v>
      </c>
      <c r="S227" s="23">
        <v>0</v>
      </c>
      <c r="T227" s="23">
        <v>0.69440000000000002</v>
      </c>
      <c r="U227" s="23">
        <v>0</v>
      </c>
      <c r="V227" s="23">
        <v>7.6499999999999999E-2</v>
      </c>
      <c r="W227" s="23">
        <v>0</v>
      </c>
      <c r="X227" s="23">
        <v>0</v>
      </c>
      <c r="Y227" s="23">
        <v>0</v>
      </c>
    </row>
    <row r="228" spans="1:25" x14ac:dyDescent="0.25">
      <c r="A228" s="23" t="s">
        <v>125</v>
      </c>
      <c r="B228" s="23" t="s">
        <v>508</v>
      </c>
      <c r="C228" s="23" t="s">
        <v>1109</v>
      </c>
      <c r="D228" s="23" t="s">
        <v>1110</v>
      </c>
      <c r="E228" s="23"/>
      <c r="F228" s="23">
        <v>12.209624</v>
      </c>
      <c r="G228" s="23">
        <v>0</v>
      </c>
      <c r="H228" s="23">
        <v>22.305318</v>
      </c>
      <c r="I228" s="23">
        <v>0</v>
      </c>
      <c r="J228" s="23">
        <v>0</v>
      </c>
      <c r="K228" s="23">
        <v>0</v>
      </c>
      <c r="L228" s="23"/>
      <c r="M228" s="23"/>
      <c r="N228" s="23">
        <v>2.4543469999999998</v>
      </c>
      <c r="O228" s="23">
        <v>3.4326599999999998</v>
      </c>
      <c r="P228" s="23"/>
      <c r="Q228" s="23">
        <v>0</v>
      </c>
      <c r="R228" s="23">
        <v>0</v>
      </c>
      <c r="S228" s="23"/>
      <c r="T228" s="23">
        <v>0.43819999999999998</v>
      </c>
      <c r="U228" s="23">
        <v>0</v>
      </c>
      <c r="V228" s="23">
        <v>7.7999999999999999E-5</v>
      </c>
      <c r="W228" s="23">
        <v>0</v>
      </c>
      <c r="X228" s="23">
        <v>0</v>
      </c>
      <c r="Y228" s="23">
        <v>0</v>
      </c>
    </row>
    <row r="229" spans="1:25" x14ac:dyDescent="0.25">
      <c r="A229" s="23" t="s">
        <v>125</v>
      </c>
      <c r="B229" s="23" t="s">
        <v>508</v>
      </c>
      <c r="C229" s="23" t="s">
        <v>1111</v>
      </c>
      <c r="D229" s="23" t="s">
        <v>1112</v>
      </c>
      <c r="E229" s="23"/>
      <c r="F229" s="23">
        <v>10.01</v>
      </c>
      <c r="G229" s="23">
        <v>18.657</v>
      </c>
      <c r="H229" s="23">
        <v>15.798</v>
      </c>
      <c r="I229" s="23">
        <v>0</v>
      </c>
      <c r="J229" s="23">
        <v>15.19</v>
      </c>
      <c r="K229" s="23">
        <v>0</v>
      </c>
      <c r="L229" s="23"/>
      <c r="M229" s="23"/>
      <c r="N229" s="23">
        <v>2.9580000000000002</v>
      </c>
      <c r="O229" s="23">
        <v>4.4349999999999996</v>
      </c>
      <c r="P229" s="23"/>
      <c r="Q229" s="23">
        <v>0</v>
      </c>
      <c r="R229" s="23">
        <v>0</v>
      </c>
      <c r="S229" s="23">
        <v>0</v>
      </c>
      <c r="T229" s="23">
        <v>0.35199999999999998</v>
      </c>
      <c r="U229" s="23">
        <v>0</v>
      </c>
      <c r="V229" s="23">
        <v>7.6499999999999999E-2</v>
      </c>
      <c r="W229" s="23">
        <v>0</v>
      </c>
      <c r="X229" s="23">
        <v>0</v>
      </c>
      <c r="Y229" s="23">
        <v>0</v>
      </c>
    </row>
    <row r="230" spans="1:25" x14ac:dyDescent="0.25">
      <c r="A230" s="23" t="s">
        <v>125</v>
      </c>
      <c r="B230" s="23" t="s">
        <v>508</v>
      </c>
      <c r="C230" s="23" t="s">
        <v>561</v>
      </c>
      <c r="D230" s="23" t="s">
        <v>562</v>
      </c>
      <c r="E230" s="23"/>
      <c r="F230" s="23">
        <v>8.0709</v>
      </c>
      <c r="G230" s="23">
        <v>0</v>
      </c>
      <c r="H230" s="23">
        <v>9.8787000000000003</v>
      </c>
      <c r="I230" s="23">
        <v>0</v>
      </c>
      <c r="J230" s="23">
        <v>9.8787000000000003</v>
      </c>
      <c r="K230" s="23">
        <v>0</v>
      </c>
      <c r="L230" s="23"/>
      <c r="M230" s="23"/>
      <c r="N230" s="23">
        <v>2.5185</v>
      </c>
      <c r="O230" s="23">
        <v>3.4906999999999999</v>
      </c>
      <c r="P230" s="23"/>
      <c r="Q230" s="23">
        <v>0</v>
      </c>
      <c r="R230" s="23">
        <v>0</v>
      </c>
      <c r="S230" s="23">
        <v>0</v>
      </c>
      <c r="T230" s="23">
        <v>0.10059999999999999</v>
      </c>
      <c r="U230" s="23">
        <v>0</v>
      </c>
      <c r="V230" s="23">
        <v>7.51E-2</v>
      </c>
      <c r="W230" s="23">
        <v>0</v>
      </c>
      <c r="X230" s="23">
        <v>0</v>
      </c>
      <c r="Y230" s="23">
        <v>0</v>
      </c>
    </row>
    <row r="231" spans="1:25" x14ac:dyDescent="0.25">
      <c r="A231" s="23" t="s">
        <v>125</v>
      </c>
      <c r="B231" s="23" t="s">
        <v>508</v>
      </c>
      <c r="C231" s="23" t="s">
        <v>563</v>
      </c>
      <c r="D231" s="23" t="s">
        <v>564</v>
      </c>
      <c r="E231" s="23"/>
      <c r="F231" s="23">
        <v>8.3109999999999999</v>
      </c>
      <c r="G231" s="23">
        <v>0</v>
      </c>
      <c r="H231" s="23">
        <v>15.013</v>
      </c>
      <c r="I231" s="23">
        <v>0</v>
      </c>
      <c r="J231" s="23">
        <v>0</v>
      </c>
      <c r="K231" s="23">
        <v>0</v>
      </c>
      <c r="L231" s="23"/>
      <c r="M231" s="23"/>
      <c r="N231" s="23">
        <v>2.56</v>
      </c>
      <c r="O231" s="23">
        <v>3.76</v>
      </c>
      <c r="P231" s="23"/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7.6600000000000001E-2</v>
      </c>
      <c r="W231" s="23">
        <v>0</v>
      </c>
      <c r="X231" s="23">
        <v>0</v>
      </c>
      <c r="Y231" s="23">
        <v>0</v>
      </c>
    </row>
    <row r="232" spans="1:25" x14ac:dyDescent="0.25">
      <c r="A232" s="23" t="s">
        <v>125</v>
      </c>
      <c r="B232" s="23" t="s">
        <v>508</v>
      </c>
      <c r="C232" s="23" t="s">
        <v>565</v>
      </c>
      <c r="D232" s="23" t="s">
        <v>566</v>
      </c>
      <c r="E232" s="23"/>
      <c r="F232" s="23">
        <v>12.84324</v>
      </c>
      <c r="G232" s="23">
        <v>0</v>
      </c>
      <c r="H232" s="23">
        <v>12.849932000000001</v>
      </c>
      <c r="I232" s="23">
        <v>0</v>
      </c>
      <c r="J232" s="23">
        <v>0</v>
      </c>
      <c r="K232" s="23">
        <v>0</v>
      </c>
      <c r="L232" s="23"/>
      <c r="M232" s="23"/>
      <c r="N232" s="23">
        <v>2.3585430000000001</v>
      </c>
      <c r="O232" s="23">
        <v>2.4842249999999999</v>
      </c>
      <c r="P232" s="23"/>
      <c r="Q232" s="23">
        <v>0</v>
      </c>
      <c r="R232" s="23">
        <v>0</v>
      </c>
      <c r="S232" s="23">
        <v>0</v>
      </c>
      <c r="T232" s="23">
        <v>7.6600000000000001E-2</v>
      </c>
      <c r="U232" s="23">
        <v>0</v>
      </c>
      <c r="V232" s="23">
        <v>0.15940799999999999</v>
      </c>
      <c r="W232" s="23">
        <v>0.36680000000000001</v>
      </c>
      <c r="X232" s="23">
        <v>0</v>
      </c>
      <c r="Y232" s="23">
        <v>0</v>
      </c>
    </row>
    <row r="233" spans="1:25" x14ac:dyDescent="0.25">
      <c r="A233" s="23" t="s">
        <v>125</v>
      </c>
      <c r="B233" s="23" t="s">
        <v>508</v>
      </c>
      <c r="C233" s="23" t="s">
        <v>567</v>
      </c>
      <c r="D233" s="23" t="s">
        <v>568</v>
      </c>
      <c r="E233" s="23"/>
      <c r="F233" s="23">
        <v>11.632300000000001</v>
      </c>
      <c r="G233" s="23">
        <v>11.632300000000001</v>
      </c>
      <c r="H233" s="23">
        <v>11.632300000000001</v>
      </c>
      <c r="I233" s="23">
        <v>0</v>
      </c>
      <c r="J233" s="23">
        <v>11.632300000000001</v>
      </c>
      <c r="K233" s="23">
        <v>0</v>
      </c>
      <c r="L233" s="23"/>
      <c r="M233" s="23"/>
      <c r="N233" s="23">
        <v>2.3519999999999999</v>
      </c>
      <c r="O233" s="23">
        <v>3.7968999999999999</v>
      </c>
      <c r="P233" s="23"/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7.6499999999999999E-2</v>
      </c>
      <c r="W233" s="23">
        <v>0</v>
      </c>
      <c r="X233" s="23">
        <v>0</v>
      </c>
      <c r="Y233" s="23">
        <v>0</v>
      </c>
    </row>
    <row r="234" spans="1:25" x14ac:dyDescent="0.25">
      <c r="A234" s="23" t="s">
        <v>125</v>
      </c>
      <c r="B234" s="23" t="s">
        <v>508</v>
      </c>
      <c r="C234" s="23" t="s">
        <v>569</v>
      </c>
      <c r="D234" s="23" t="s">
        <v>570</v>
      </c>
      <c r="E234" s="23"/>
      <c r="F234" s="23">
        <v>19.385738</v>
      </c>
      <c r="G234" s="23">
        <v>19.385738</v>
      </c>
      <c r="H234" s="23">
        <v>19.385738</v>
      </c>
      <c r="I234" s="23">
        <v>0</v>
      </c>
      <c r="J234" s="23">
        <v>0</v>
      </c>
      <c r="K234" s="23">
        <v>0</v>
      </c>
      <c r="L234" s="23"/>
      <c r="M234" s="23"/>
      <c r="N234" s="23">
        <v>2.62927</v>
      </c>
      <c r="O234" s="23">
        <v>3.6047549999999999</v>
      </c>
      <c r="P234" s="23"/>
      <c r="Q234" s="23">
        <v>0</v>
      </c>
      <c r="R234" s="23">
        <v>0</v>
      </c>
      <c r="S234" s="23">
        <v>0</v>
      </c>
      <c r="T234" s="23">
        <v>0.53146800000000005</v>
      </c>
      <c r="U234" s="23">
        <v>0</v>
      </c>
      <c r="V234" s="23">
        <v>7.6499999999999999E-2</v>
      </c>
      <c r="W234" s="23">
        <v>0</v>
      </c>
      <c r="X234" s="23">
        <v>0</v>
      </c>
      <c r="Y234" s="23">
        <v>0</v>
      </c>
    </row>
    <row r="235" spans="1:25" x14ac:dyDescent="0.25">
      <c r="A235" s="23" t="s">
        <v>125</v>
      </c>
      <c r="B235" s="23" t="s">
        <v>508</v>
      </c>
      <c r="C235" s="23" t="s">
        <v>571</v>
      </c>
      <c r="D235" s="23" t="s">
        <v>572</v>
      </c>
      <c r="E235" s="23"/>
      <c r="F235" s="23">
        <v>15.105230000000001</v>
      </c>
      <c r="G235" s="23">
        <v>15.946859999999999</v>
      </c>
      <c r="H235" s="23">
        <v>15.946859999999999</v>
      </c>
      <c r="I235" s="23">
        <v>0</v>
      </c>
      <c r="J235" s="23">
        <v>12.670360000000001</v>
      </c>
      <c r="K235" s="23">
        <v>0</v>
      </c>
      <c r="L235" s="23"/>
      <c r="M235" s="23"/>
      <c r="N235" s="23">
        <v>2.4348700000000001</v>
      </c>
      <c r="O235" s="23">
        <v>3.2765</v>
      </c>
      <c r="P235" s="23"/>
      <c r="Q235" s="23">
        <v>0</v>
      </c>
      <c r="R235" s="23">
        <v>0</v>
      </c>
      <c r="S235" s="23">
        <v>0</v>
      </c>
      <c r="T235" s="23">
        <v>8.3790000000000003E-2</v>
      </c>
      <c r="U235" s="23">
        <v>0</v>
      </c>
      <c r="V235" s="23">
        <v>7.6399999999999996E-2</v>
      </c>
      <c r="W235" s="23">
        <v>0</v>
      </c>
      <c r="X235" s="23">
        <v>0</v>
      </c>
      <c r="Y235" s="23">
        <v>0</v>
      </c>
    </row>
    <row r="236" spans="1:25" x14ac:dyDescent="0.25">
      <c r="A236" s="23" t="s">
        <v>125</v>
      </c>
      <c r="B236" s="23" t="s">
        <v>508</v>
      </c>
      <c r="C236" s="23" t="s">
        <v>573</v>
      </c>
      <c r="D236" s="23" t="s">
        <v>574</v>
      </c>
      <c r="E236" s="23"/>
      <c r="F236" s="23">
        <v>10.47968</v>
      </c>
      <c r="G236" s="23">
        <v>0</v>
      </c>
      <c r="H236" s="23">
        <v>19.279209999999999</v>
      </c>
      <c r="I236" s="23">
        <v>0</v>
      </c>
      <c r="J236" s="23">
        <v>19.279209999999999</v>
      </c>
      <c r="K236" s="23">
        <v>0</v>
      </c>
      <c r="L236" s="23"/>
      <c r="M236" s="23"/>
      <c r="N236" s="23">
        <v>2.4109500000000001</v>
      </c>
      <c r="O236" s="23">
        <v>3.4864000000000002</v>
      </c>
      <c r="P236" s="23"/>
      <c r="Q236" s="23">
        <v>0</v>
      </c>
      <c r="R236" s="23">
        <v>0</v>
      </c>
      <c r="S236" s="23">
        <v>0</v>
      </c>
      <c r="T236" s="23">
        <v>0.17404</v>
      </c>
      <c r="U236" s="23">
        <v>0</v>
      </c>
      <c r="V236" s="23">
        <v>7.6499999999999999E-2</v>
      </c>
      <c r="W236" s="23">
        <v>0</v>
      </c>
      <c r="X236" s="23">
        <v>0</v>
      </c>
      <c r="Y236" s="23">
        <v>0</v>
      </c>
    </row>
    <row r="237" spans="1:25" x14ac:dyDescent="0.25">
      <c r="A237" s="23" t="s">
        <v>125</v>
      </c>
      <c r="B237" s="23" t="s">
        <v>508</v>
      </c>
      <c r="C237" s="23" t="s">
        <v>575</v>
      </c>
      <c r="D237" s="23" t="s">
        <v>576</v>
      </c>
      <c r="E237" s="23"/>
      <c r="F237" s="23">
        <v>17.984000000000002</v>
      </c>
      <c r="G237" s="23">
        <v>17.984000000000002</v>
      </c>
      <c r="H237" s="23">
        <v>17.984000000000002</v>
      </c>
      <c r="I237" s="23">
        <v>0</v>
      </c>
      <c r="J237" s="23">
        <v>17.984000000000002</v>
      </c>
      <c r="K237" s="23">
        <v>0</v>
      </c>
      <c r="L237" s="23"/>
      <c r="M237" s="23"/>
      <c r="N237" s="23">
        <v>2.472</v>
      </c>
      <c r="O237" s="23">
        <v>3.9169999999999998</v>
      </c>
      <c r="P237" s="23"/>
      <c r="Q237" s="23">
        <v>0</v>
      </c>
      <c r="R237" s="23">
        <v>0</v>
      </c>
      <c r="S237" s="23">
        <v>0</v>
      </c>
      <c r="T237" s="23">
        <v>0.3548</v>
      </c>
      <c r="U237" s="23">
        <v>0</v>
      </c>
      <c r="V237" s="23">
        <v>7.6499999999999999E-2</v>
      </c>
      <c r="W237" s="23">
        <v>0</v>
      </c>
      <c r="X237" s="23">
        <v>0</v>
      </c>
      <c r="Y237" s="23">
        <v>0</v>
      </c>
    </row>
    <row r="238" spans="1:25" x14ac:dyDescent="0.25">
      <c r="A238" s="23" t="s">
        <v>125</v>
      </c>
      <c r="B238" s="23" t="s">
        <v>508</v>
      </c>
      <c r="C238" s="23" t="s">
        <v>577</v>
      </c>
      <c r="D238" s="23" t="s">
        <v>578</v>
      </c>
      <c r="E238" s="23"/>
      <c r="F238" s="23">
        <v>7.1</v>
      </c>
      <c r="G238" s="23">
        <v>7.1</v>
      </c>
      <c r="H238" s="23">
        <v>21.5</v>
      </c>
      <c r="I238" s="23">
        <v>0</v>
      </c>
      <c r="J238" s="23">
        <v>21.5</v>
      </c>
      <c r="K238" s="23">
        <v>0</v>
      </c>
      <c r="L238" s="23"/>
      <c r="M238" s="23"/>
      <c r="N238" s="23">
        <v>2.6263000000000001</v>
      </c>
      <c r="O238" s="23">
        <v>3.7212000000000001</v>
      </c>
      <c r="P238" s="23"/>
      <c r="Q238" s="23">
        <v>0</v>
      </c>
      <c r="R238" s="23">
        <v>0</v>
      </c>
      <c r="S238" s="23">
        <v>0</v>
      </c>
      <c r="T238" s="23">
        <v>9.8199999999999996E-2</v>
      </c>
      <c r="U238" s="23">
        <v>0</v>
      </c>
      <c r="V238" s="23">
        <v>7.6499999999999999E-2</v>
      </c>
      <c r="W238" s="23">
        <v>0</v>
      </c>
      <c r="X238" s="23">
        <v>0</v>
      </c>
      <c r="Y238" s="23">
        <v>0</v>
      </c>
    </row>
    <row r="239" spans="1:25" x14ac:dyDescent="0.25">
      <c r="A239" s="23" t="s">
        <v>125</v>
      </c>
      <c r="B239" s="23" t="s">
        <v>508</v>
      </c>
      <c r="C239" s="23" t="s">
        <v>579</v>
      </c>
      <c r="D239" s="23" t="s">
        <v>580</v>
      </c>
      <c r="E239" s="23"/>
      <c r="F239" s="23">
        <v>6.2014899999999997</v>
      </c>
      <c r="G239" s="23">
        <v>6.2014899999999997</v>
      </c>
      <c r="H239" s="23">
        <v>16.913309999999999</v>
      </c>
      <c r="I239" s="23">
        <v>0</v>
      </c>
      <c r="J239" s="23">
        <v>0</v>
      </c>
      <c r="K239" s="23">
        <v>0</v>
      </c>
      <c r="L239" s="23"/>
      <c r="M239" s="23"/>
      <c r="N239" s="23">
        <v>2.3120599999999998</v>
      </c>
      <c r="O239" s="23">
        <v>3.7368800000000002</v>
      </c>
      <c r="P239" s="23"/>
      <c r="Q239" s="23">
        <v>0</v>
      </c>
      <c r="R239" s="23">
        <v>0</v>
      </c>
      <c r="S239" s="23">
        <v>0</v>
      </c>
      <c r="T239" s="23">
        <v>0.17407</v>
      </c>
      <c r="U239" s="23">
        <v>0</v>
      </c>
      <c r="V239" s="23">
        <v>0</v>
      </c>
      <c r="W239" s="23">
        <v>0</v>
      </c>
      <c r="X239" s="23">
        <v>0</v>
      </c>
      <c r="Y239" s="23">
        <v>0</v>
      </c>
    </row>
    <row r="240" spans="1:25" x14ac:dyDescent="0.25">
      <c r="A240" s="23" t="s">
        <v>125</v>
      </c>
      <c r="B240" s="23" t="s">
        <v>508</v>
      </c>
      <c r="C240" s="23" t="s">
        <v>581</v>
      </c>
      <c r="D240" s="23" t="s">
        <v>582</v>
      </c>
      <c r="E240" s="23"/>
      <c r="F240" s="23">
        <v>10.954138</v>
      </c>
      <c r="G240" s="23">
        <v>0</v>
      </c>
      <c r="H240" s="23">
        <v>12.91222</v>
      </c>
      <c r="I240" s="23">
        <v>0</v>
      </c>
      <c r="J240" s="23">
        <v>0</v>
      </c>
      <c r="K240" s="23">
        <v>0</v>
      </c>
      <c r="L240" s="23"/>
      <c r="M240" s="23"/>
      <c r="N240" s="23">
        <v>2.4503699999999999</v>
      </c>
      <c r="O240" s="23">
        <v>3.968909</v>
      </c>
      <c r="P240" s="23"/>
      <c r="Q240" s="23">
        <v>1.706728</v>
      </c>
      <c r="R240" s="23">
        <v>3.759582</v>
      </c>
      <c r="S240" s="23">
        <v>0</v>
      </c>
      <c r="T240" s="23">
        <v>0.52007199999999998</v>
      </c>
      <c r="U240" s="23">
        <v>7.6600000000000001E-2</v>
      </c>
      <c r="V240" s="23">
        <v>0</v>
      </c>
      <c r="W240" s="23">
        <v>0</v>
      </c>
      <c r="X240" s="23">
        <v>0</v>
      </c>
      <c r="Y240" s="23">
        <v>0</v>
      </c>
    </row>
    <row r="241" spans="1:25" x14ac:dyDescent="0.25">
      <c r="A241" s="23" t="s">
        <v>125</v>
      </c>
      <c r="B241" s="23" t="s">
        <v>508</v>
      </c>
      <c r="C241" s="23" t="s">
        <v>583</v>
      </c>
      <c r="D241" s="23" t="s">
        <v>584</v>
      </c>
      <c r="E241" s="23"/>
      <c r="F241" s="23">
        <v>8.52</v>
      </c>
      <c r="G241" s="23">
        <v>0</v>
      </c>
      <c r="H241" s="23">
        <v>9.74</v>
      </c>
      <c r="I241" s="23">
        <v>0</v>
      </c>
      <c r="J241" s="23">
        <v>0</v>
      </c>
      <c r="K241" s="23">
        <v>0</v>
      </c>
      <c r="L241" s="23"/>
      <c r="M241" s="23"/>
      <c r="N241" s="23">
        <v>2.6019999999999999</v>
      </c>
      <c r="O241" s="23">
        <v>3.6880000000000002</v>
      </c>
      <c r="P241" s="23"/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7.6499999999999999E-2</v>
      </c>
      <c r="W241" s="23">
        <v>0</v>
      </c>
      <c r="X241" s="23">
        <v>0</v>
      </c>
      <c r="Y241" s="23">
        <v>0</v>
      </c>
    </row>
    <row r="242" spans="1:25" x14ac:dyDescent="0.25">
      <c r="A242" s="23" t="s">
        <v>125</v>
      </c>
      <c r="B242" s="23" t="s">
        <v>508</v>
      </c>
      <c r="C242" s="23" t="s">
        <v>585</v>
      </c>
      <c r="D242" s="23" t="s">
        <v>586</v>
      </c>
      <c r="E242" s="23"/>
      <c r="F242" s="23">
        <v>17.1907</v>
      </c>
      <c r="G242" s="23">
        <v>0</v>
      </c>
      <c r="H242" s="23">
        <v>36.926099999999998</v>
      </c>
      <c r="I242" s="23">
        <v>0</v>
      </c>
      <c r="J242" s="23">
        <v>0</v>
      </c>
      <c r="K242" s="23">
        <v>0</v>
      </c>
      <c r="L242" s="23"/>
      <c r="M242" s="23"/>
      <c r="N242" s="23">
        <v>2.4642249999999999</v>
      </c>
      <c r="O242" s="23">
        <v>3.5589080000000002</v>
      </c>
      <c r="P242" s="23"/>
      <c r="Q242" s="23">
        <v>0</v>
      </c>
      <c r="R242" s="23">
        <v>0</v>
      </c>
      <c r="S242" s="23">
        <v>0</v>
      </c>
      <c r="T242" s="23">
        <v>0.169569</v>
      </c>
      <c r="U242" s="23">
        <v>0</v>
      </c>
      <c r="V242" s="23">
        <v>0</v>
      </c>
      <c r="W242" s="23">
        <v>0</v>
      </c>
      <c r="X242" s="23">
        <v>0</v>
      </c>
      <c r="Y242" s="23">
        <v>0</v>
      </c>
    </row>
    <row r="243" spans="1:25" x14ac:dyDescent="0.25">
      <c r="A243" s="23" t="s">
        <v>125</v>
      </c>
      <c r="B243" s="23" t="s">
        <v>508</v>
      </c>
      <c r="C243" s="23" t="s">
        <v>587</v>
      </c>
      <c r="D243" s="23" t="s">
        <v>588</v>
      </c>
      <c r="E243" s="23"/>
      <c r="F243" s="23">
        <v>8.8027499999999996</v>
      </c>
      <c r="G243" s="23">
        <v>8.8027499999999996</v>
      </c>
      <c r="H243" s="23">
        <v>13.707689999999999</v>
      </c>
      <c r="I243" s="23">
        <v>13.707689999999999</v>
      </c>
      <c r="J243" s="23">
        <v>0</v>
      </c>
      <c r="K243" s="23">
        <v>0</v>
      </c>
      <c r="L243" s="23"/>
      <c r="M243" s="23"/>
      <c r="N243" s="23">
        <v>2.4329000000000001</v>
      </c>
      <c r="O243" s="23">
        <v>3.5554999999999999</v>
      </c>
      <c r="P243" s="23"/>
      <c r="Q243" s="23">
        <v>0</v>
      </c>
      <c r="R243" s="23">
        <v>0</v>
      </c>
      <c r="S243" s="23">
        <v>0</v>
      </c>
      <c r="T243" s="23">
        <v>0.18482000000000001</v>
      </c>
      <c r="U243" s="23">
        <v>0</v>
      </c>
      <c r="V243" s="23">
        <v>0</v>
      </c>
      <c r="W243" s="23">
        <v>0</v>
      </c>
      <c r="X243" s="23">
        <v>0</v>
      </c>
      <c r="Y243" s="23">
        <v>0</v>
      </c>
    </row>
    <row r="244" spans="1:25" x14ac:dyDescent="0.25">
      <c r="A244" s="23" t="s">
        <v>125</v>
      </c>
      <c r="B244" s="23" t="s">
        <v>508</v>
      </c>
      <c r="C244" s="23" t="s">
        <v>589</v>
      </c>
      <c r="D244" s="23" t="s">
        <v>590</v>
      </c>
      <c r="E244" s="23"/>
      <c r="F244" s="23">
        <v>17.11</v>
      </c>
      <c r="G244" s="23">
        <v>17.11</v>
      </c>
      <c r="H244" s="23">
        <v>36.72</v>
      </c>
      <c r="I244" s="23">
        <v>0</v>
      </c>
      <c r="J244" s="23">
        <v>36.72</v>
      </c>
      <c r="K244" s="23">
        <v>0</v>
      </c>
      <c r="L244" s="23"/>
      <c r="M244" s="23"/>
      <c r="N244" s="23">
        <v>2.56</v>
      </c>
      <c r="O244" s="23">
        <v>3.76</v>
      </c>
      <c r="P244" s="23"/>
      <c r="Q244" s="23">
        <v>0</v>
      </c>
      <c r="R244" s="23">
        <v>0</v>
      </c>
      <c r="S244" s="23">
        <v>0</v>
      </c>
      <c r="T244" s="23">
        <v>0.56100000000000005</v>
      </c>
      <c r="U244" s="23">
        <v>0</v>
      </c>
      <c r="V244" s="23">
        <v>7.46E-2</v>
      </c>
      <c r="W244" s="23">
        <v>0</v>
      </c>
      <c r="X244" s="23">
        <v>0</v>
      </c>
      <c r="Y244" s="23">
        <v>0</v>
      </c>
    </row>
    <row r="245" spans="1:25" x14ac:dyDescent="0.25">
      <c r="A245" s="23" t="s">
        <v>125</v>
      </c>
      <c r="B245" s="23" t="s">
        <v>508</v>
      </c>
      <c r="C245" s="23" t="s">
        <v>591</v>
      </c>
      <c r="D245" s="23" t="s">
        <v>592</v>
      </c>
      <c r="E245" s="23"/>
      <c r="F245" s="23">
        <v>17.229600000000001</v>
      </c>
      <c r="G245" s="23">
        <v>0</v>
      </c>
      <c r="H245" s="23">
        <v>17.3995</v>
      </c>
      <c r="I245" s="23">
        <v>0</v>
      </c>
      <c r="J245" s="23">
        <v>0</v>
      </c>
      <c r="K245" s="23">
        <v>0</v>
      </c>
      <c r="L245" s="23"/>
      <c r="M245" s="23"/>
      <c r="N245" s="23">
        <v>2.3544999999999998</v>
      </c>
      <c r="O245" s="23">
        <v>3.5388000000000002</v>
      </c>
      <c r="P245" s="23"/>
      <c r="Q245" s="23">
        <v>0</v>
      </c>
      <c r="R245" s="23">
        <v>0</v>
      </c>
      <c r="S245" s="23">
        <v>0</v>
      </c>
      <c r="T245" s="23">
        <v>0.8075</v>
      </c>
      <c r="U245" s="23">
        <v>0</v>
      </c>
      <c r="V245" s="23">
        <v>7.6499999999999999E-2</v>
      </c>
      <c r="W245" s="23">
        <v>0</v>
      </c>
      <c r="X245" s="23">
        <v>0</v>
      </c>
      <c r="Y245" s="23">
        <v>0</v>
      </c>
    </row>
    <row r="246" spans="1:25" x14ac:dyDescent="0.25">
      <c r="A246" s="23" t="s">
        <v>125</v>
      </c>
      <c r="B246" s="23" t="s">
        <v>508</v>
      </c>
      <c r="C246" s="23" t="s">
        <v>593</v>
      </c>
      <c r="D246" s="23" t="s">
        <v>594</v>
      </c>
      <c r="E246" s="23"/>
      <c r="F246" s="23">
        <v>16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/>
      <c r="M246" s="23"/>
      <c r="N246" s="23">
        <v>2.62</v>
      </c>
      <c r="O246" s="23">
        <v>3.69</v>
      </c>
      <c r="P246" s="23"/>
      <c r="Q246" s="23">
        <v>0</v>
      </c>
      <c r="R246" s="23">
        <v>0</v>
      </c>
      <c r="S246" s="23">
        <v>0</v>
      </c>
      <c r="T246" s="23">
        <v>0.19700000000000001</v>
      </c>
      <c r="U246" s="23">
        <v>0</v>
      </c>
      <c r="V246" s="23">
        <v>7.6499999999999999E-2</v>
      </c>
      <c r="W246" s="23">
        <v>0</v>
      </c>
      <c r="X246" s="23">
        <v>0</v>
      </c>
      <c r="Y246" s="23">
        <v>0</v>
      </c>
    </row>
    <row r="247" spans="1:25" x14ac:dyDescent="0.25">
      <c r="A247" s="23" t="s">
        <v>125</v>
      </c>
      <c r="B247" s="23" t="s">
        <v>508</v>
      </c>
      <c r="C247" s="23" t="s">
        <v>595</v>
      </c>
      <c r="D247" s="23" t="s">
        <v>596</v>
      </c>
      <c r="E247" s="23"/>
      <c r="F247" s="23">
        <v>9.8631039999999999</v>
      </c>
      <c r="G247" s="23">
        <v>9.8631039999999999</v>
      </c>
      <c r="H247" s="23">
        <v>11.455647000000001</v>
      </c>
      <c r="I247" s="23">
        <v>11.455647000000001</v>
      </c>
      <c r="J247" s="23">
        <v>11.455647000000001</v>
      </c>
      <c r="K247" s="23">
        <v>0</v>
      </c>
      <c r="L247" s="23"/>
      <c r="M247" s="23"/>
      <c r="N247" s="23">
        <v>2.4178489999999999</v>
      </c>
      <c r="O247" s="23">
        <v>3.4013800000000001</v>
      </c>
      <c r="P247" s="23"/>
      <c r="Q247" s="23">
        <v>0</v>
      </c>
      <c r="R247" s="23">
        <v>0</v>
      </c>
      <c r="S247" s="23">
        <v>0</v>
      </c>
      <c r="T247" s="23">
        <v>0.103599</v>
      </c>
      <c r="U247" s="23">
        <v>0</v>
      </c>
      <c r="V247" s="23">
        <v>7.4694999999999998E-2</v>
      </c>
      <c r="W247" s="23">
        <v>0</v>
      </c>
      <c r="X247" s="23">
        <v>0</v>
      </c>
      <c r="Y247" s="23">
        <v>0</v>
      </c>
    </row>
    <row r="248" spans="1:25" x14ac:dyDescent="0.25">
      <c r="A248" s="23" t="s">
        <v>125</v>
      </c>
      <c r="B248" s="23" t="s">
        <v>508</v>
      </c>
      <c r="C248" s="23" t="s">
        <v>597</v>
      </c>
      <c r="D248" s="23" t="s">
        <v>598</v>
      </c>
      <c r="E248" s="23"/>
      <c r="F248" s="23">
        <v>17.607900000000001</v>
      </c>
      <c r="G248" s="23">
        <v>1.7607999999999999E-2</v>
      </c>
      <c r="H248" s="23">
        <v>26.045999999999999</v>
      </c>
      <c r="I248" s="23">
        <v>0</v>
      </c>
      <c r="J248" s="23">
        <v>26.045999999999999</v>
      </c>
      <c r="K248" s="23">
        <v>0</v>
      </c>
      <c r="L248" s="23"/>
      <c r="M248" s="23"/>
      <c r="N248" s="23">
        <v>2.3957000000000002</v>
      </c>
      <c r="O248" s="23">
        <v>3.6928999999999998</v>
      </c>
      <c r="P248" s="23"/>
      <c r="Q248" s="23">
        <v>0</v>
      </c>
      <c r="R248" s="23">
        <v>0</v>
      </c>
      <c r="S248" s="23">
        <v>0</v>
      </c>
      <c r="T248" s="23">
        <v>0.30399999999999999</v>
      </c>
      <c r="U248" s="23">
        <v>0</v>
      </c>
      <c r="V248" s="23">
        <v>7.6499999999999999E-2</v>
      </c>
      <c r="W248" s="23">
        <v>0</v>
      </c>
      <c r="X248" s="23">
        <v>0</v>
      </c>
      <c r="Y248" s="23">
        <v>0</v>
      </c>
    </row>
    <row r="249" spans="1:25" x14ac:dyDescent="0.25">
      <c r="A249" s="23" t="s">
        <v>125</v>
      </c>
      <c r="B249" s="23" t="s">
        <v>508</v>
      </c>
      <c r="C249" s="23" t="s">
        <v>599</v>
      </c>
      <c r="D249" s="23" t="s">
        <v>600</v>
      </c>
      <c r="E249" s="23"/>
      <c r="F249" s="23">
        <v>9.5925440000000002</v>
      </c>
      <c r="G249" s="23">
        <v>9.5925440000000002</v>
      </c>
      <c r="H249" s="23">
        <v>15.898002999999999</v>
      </c>
      <c r="I249" s="23">
        <v>15.898002999999999</v>
      </c>
      <c r="J249" s="23">
        <v>15.898002999999999</v>
      </c>
      <c r="K249" s="23">
        <v>0</v>
      </c>
      <c r="L249" s="23"/>
      <c r="M249" s="23"/>
      <c r="N249" s="23">
        <v>2.543199</v>
      </c>
      <c r="O249" s="23">
        <v>2.8477549999999998</v>
      </c>
      <c r="P249" s="23"/>
      <c r="Q249" s="23">
        <v>0</v>
      </c>
      <c r="R249" s="23">
        <v>0</v>
      </c>
      <c r="S249" s="23">
        <v>0</v>
      </c>
      <c r="T249" s="23">
        <v>0.17536499999999999</v>
      </c>
      <c r="U249" s="23">
        <v>0</v>
      </c>
      <c r="V249" s="23">
        <v>7.6499999999999999E-2</v>
      </c>
      <c r="W249" s="23">
        <v>0</v>
      </c>
      <c r="X249" s="23">
        <v>0</v>
      </c>
      <c r="Y249" s="23">
        <v>0</v>
      </c>
    </row>
    <row r="250" spans="1:25" x14ac:dyDescent="0.25">
      <c r="A250" s="23" t="s">
        <v>125</v>
      </c>
      <c r="B250" s="23" t="s">
        <v>508</v>
      </c>
      <c r="C250" s="23" t="s">
        <v>601</v>
      </c>
      <c r="D250" s="23" t="s">
        <v>602</v>
      </c>
      <c r="E250" s="23"/>
      <c r="F250" s="23">
        <v>8.8239999999999998</v>
      </c>
      <c r="G250" s="23">
        <v>8.8239999999999998</v>
      </c>
      <c r="H250" s="23">
        <v>19.059000000000001</v>
      </c>
      <c r="I250" s="23">
        <v>0</v>
      </c>
      <c r="J250" s="23">
        <v>19.059000000000001</v>
      </c>
      <c r="K250" s="23">
        <v>0</v>
      </c>
      <c r="L250" s="23"/>
      <c r="M250" s="23"/>
      <c r="N250" s="23">
        <v>2.6019999999999999</v>
      </c>
      <c r="O250" s="23">
        <v>3.7240000000000002</v>
      </c>
      <c r="P250" s="23"/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7.6499999999999999E-2</v>
      </c>
      <c r="W250" s="23">
        <v>0</v>
      </c>
      <c r="X250" s="23">
        <v>0</v>
      </c>
      <c r="Y250" s="23">
        <v>0</v>
      </c>
    </row>
    <row r="251" spans="1:25" x14ac:dyDescent="0.25">
      <c r="A251" s="23" t="s">
        <v>125</v>
      </c>
      <c r="B251" s="23" t="s">
        <v>508</v>
      </c>
      <c r="C251" s="23" t="s">
        <v>603</v>
      </c>
      <c r="D251" s="23" t="s">
        <v>604</v>
      </c>
      <c r="E251" s="23"/>
      <c r="F251" s="23">
        <v>11.6554</v>
      </c>
      <c r="G251" s="23">
        <v>11.6554</v>
      </c>
      <c r="H251" s="23">
        <v>26.526409999999998</v>
      </c>
      <c r="I251" s="23">
        <v>0</v>
      </c>
      <c r="J251" s="23">
        <v>26.526409999999998</v>
      </c>
      <c r="K251" s="23">
        <v>0</v>
      </c>
      <c r="L251" s="23"/>
      <c r="M251" s="23"/>
      <c r="N251" s="23">
        <v>2.3085800000000001</v>
      </c>
      <c r="O251" s="23">
        <v>3.7116699999999998</v>
      </c>
      <c r="P251" s="23"/>
      <c r="Q251" s="23">
        <v>0</v>
      </c>
      <c r="R251" s="23">
        <v>0</v>
      </c>
      <c r="S251" s="23">
        <v>0</v>
      </c>
      <c r="T251" s="23">
        <v>0.13075999999999999</v>
      </c>
      <c r="U251" s="23">
        <v>0</v>
      </c>
      <c r="V251" s="23">
        <v>7.6499999999999999E-2</v>
      </c>
      <c r="W251" s="23">
        <v>0</v>
      </c>
      <c r="X251" s="23">
        <v>0</v>
      </c>
      <c r="Y251" s="23">
        <v>0</v>
      </c>
    </row>
    <row r="252" spans="1:25" x14ac:dyDescent="0.25">
      <c r="A252" s="23" t="s">
        <v>125</v>
      </c>
      <c r="B252" s="23" t="s">
        <v>508</v>
      </c>
      <c r="C252" s="23" t="s">
        <v>1113</v>
      </c>
      <c r="D252" s="23" t="s">
        <v>1114</v>
      </c>
      <c r="E252" s="23"/>
      <c r="F252" s="23">
        <v>10.659800000000001</v>
      </c>
      <c r="G252" s="23">
        <v>10.659800000000001</v>
      </c>
      <c r="H252" s="23">
        <v>25.393699999999999</v>
      </c>
      <c r="I252" s="23">
        <v>0</v>
      </c>
      <c r="J252" s="23">
        <v>25.393699999999999</v>
      </c>
      <c r="K252" s="23">
        <v>0</v>
      </c>
      <c r="L252" s="23"/>
      <c r="M252" s="23"/>
      <c r="N252" s="23">
        <v>2.4091999999999998</v>
      </c>
      <c r="O252" s="23">
        <v>3.4784999999999999</v>
      </c>
      <c r="P252" s="23"/>
      <c r="Q252" s="23">
        <v>2.4091999999999998</v>
      </c>
      <c r="R252" s="23">
        <v>3.4784999999999999</v>
      </c>
      <c r="S252" s="23">
        <v>0</v>
      </c>
      <c r="T252" s="23">
        <v>0.34784999999999999</v>
      </c>
      <c r="U252" s="23">
        <v>0</v>
      </c>
      <c r="V252" s="23">
        <v>7.5700000000000003E-2</v>
      </c>
      <c r="W252" s="23">
        <v>0</v>
      </c>
      <c r="X252" s="23">
        <v>0</v>
      </c>
      <c r="Y252" s="23">
        <v>0</v>
      </c>
    </row>
    <row r="253" spans="1:25" x14ac:dyDescent="0.25">
      <c r="A253" s="23" t="s">
        <v>125</v>
      </c>
      <c r="B253" s="23" t="s">
        <v>508</v>
      </c>
      <c r="C253" s="23" t="s">
        <v>605</v>
      </c>
      <c r="D253" s="23" t="s">
        <v>606</v>
      </c>
      <c r="E253" s="23"/>
      <c r="F253" s="23">
        <v>4.5246000000000004</v>
      </c>
      <c r="G253" s="23">
        <v>0</v>
      </c>
      <c r="H253" s="23">
        <v>8.0937000000000001</v>
      </c>
      <c r="I253" s="23">
        <v>0</v>
      </c>
      <c r="J253" s="23">
        <v>0</v>
      </c>
      <c r="K253" s="23">
        <v>0</v>
      </c>
      <c r="L253" s="23"/>
      <c r="M253" s="23"/>
      <c r="N253" s="23">
        <v>2.3723000000000001</v>
      </c>
      <c r="O253" s="23">
        <v>3.7052</v>
      </c>
      <c r="P253" s="23"/>
      <c r="Q253" s="23">
        <v>2.0076999999999998</v>
      </c>
      <c r="R253" s="23">
        <v>0</v>
      </c>
      <c r="S253" s="23">
        <v>0</v>
      </c>
      <c r="T253" s="23">
        <v>9.8500000000000004E-2</v>
      </c>
      <c r="U253" s="23">
        <v>0</v>
      </c>
      <c r="V253" s="23">
        <v>7.6399999999999996E-2</v>
      </c>
      <c r="W253" s="23">
        <v>0</v>
      </c>
      <c r="X253" s="23">
        <v>0</v>
      </c>
      <c r="Y253" s="23">
        <v>0</v>
      </c>
    </row>
    <row r="254" spans="1:25" x14ac:dyDescent="0.25">
      <c r="A254" s="23" t="s">
        <v>125</v>
      </c>
      <c r="B254" s="23" t="s">
        <v>508</v>
      </c>
      <c r="C254" s="23" t="s">
        <v>607</v>
      </c>
      <c r="D254" s="23" t="s">
        <v>608</v>
      </c>
      <c r="E254" s="23"/>
      <c r="F254" s="23">
        <v>11.7</v>
      </c>
      <c r="G254" s="23">
        <v>11.7</v>
      </c>
      <c r="H254" s="23">
        <v>21</v>
      </c>
      <c r="I254" s="23">
        <v>21</v>
      </c>
      <c r="J254" s="23">
        <v>21</v>
      </c>
      <c r="K254" s="23">
        <v>0</v>
      </c>
      <c r="L254" s="23"/>
      <c r="M254" s="23"/>
      <c r="N254" s="23">
        <v>2.5222319999999998</v>
      </c>
      <c r="O254" s="23">
        <v>2.9367899999999998</v>
      </c>
      <c r="P254" s="23"/>
      <c r="Q254" s="23">
        <v>0</v>
      </c>
      <c r="R254" s="23">
        <v>0</v>
      </c>
      <c r="S254" s="23">
        <v>0</v>
      </c>
      <c r="T254" s="23">
        <v>0.17721400000000001</v>
      </c>
      <c r="U254" s="23">
        <v>0</v>
      </c>
      <c r="V254" s="23">
        <v>7.6000000000000004E-5</v>
      </c>
      <c r="W254" s="23">
        <v>0</v>
      </c>
      <c r="X254" s="23">
        <v>0</v>
      </c>
      <c r="Y254" s="23">
        <v>0</v>
      </c>
    </row>
    <row r="255" spans="1:25" x14ac:dyDescent="0.25">
      <c r="A255" s="23" t="s">
        <v>125</v>
      </c>
      <c r="B255" s="23" t="s">
        <v>508</v>
      </c>
      <c r="C255" s="23" t="s">
        <v>609</v>
      </c>
      <c r="D255" s="23" t="s">
        <v>610</v>
      </c>
      <c r="E255" s="23"/>
      <c r="F255" s="23">
        <v>13.4269</v>
      </c>
      <c r="G255" s="23">
        <v>13.432689999999999</v>
      </c>
      <c r="H255" s="23">
        <v>23.6327</v>
      </c>
      <c r="I255" s="23">
        <v>23.6327</v>
      </c>
      <c r="J255" s="23">
        <v>23.6327</v>
      </c>
      <c r="K255" s="23">
        <v>0</v>
      </c>
      <c r="L255" s="23"/>
      <c r="M255" s="23"/>
      <c r="N255" s="23">
        <v>2.5809000000000002</v>
      </c>
      <c r="O255" s="23">
        <v>3.7319</v>
      </c>
      <c r="P255" s="23"/>
      <c r="Q255" s="23">
        <v>0</v>
      </c>
      <c r="R255" s="23">
        <v>0</v>
      </c>
      <c r="S255" s="23">
        <v>0</v>
      </c>
      <c r="T255" s="23">
        <v>0.32250000000000001</v>
      </c>
      <c r="U255" s="23">
        <v>0</v>
      </c>
      <c r="V255" s="23">
        <v>7.6499999999999999E-2</v>
      </c>
      <c r="W255" s="23">
        <v>0</v>
      </c>
      <c r="X255" s="23">
        <v>0</v>
      </c>
      <c r="Y255" s="23">
        <v>0</v>
      </c>
    </row>
    <row r="256" spans="1:25" x14ac:dyDescent="0.25">
      <c r="A256" s="23" t="s">
        <v>125</v>
      </c>
      <c r="B256" s="23" t="s">
        <v>508</v>
      </c>
      <c r="C256" s="23" t="s">
        <v>611</v>
      </c>
      <c r="D256" s="23" t="s">
        <v>612</v>
      </c>
      <c r="E256" s="23"/>
      <c r="F256" s="23">
        <v>10.8</v>
      </c>
      <c r="G256" s="23">
        <v>10.8</v>
      </c>
      <c r="H256" s="23">
        <v>14.75</v>
      </c>
      <c r="I256" s="23">
        <v>0</v>
      </c>
      <c r="J256" s="23">
        <v>14.75</v>
      </c>
      <c r="K256" s="23">
        <v>0</v>
      </c>
      <c r="L256" s="23"/>
      <c r="M256" s="23"/>
      <c r="N256" s="23">
        <v>2.4540999999999999</v>
      </c>
      <c r="O256" s="23">
        <v>3.4565000000000001</v>
      </c>
      <c r="P256" s="23"/>
      <c r="Q256" s="23">
        <v>0</v>
      </c>
      <c r="R256" s="23">
        <v>0</v>
      </c>
      <c r="S256" s="23"/>
      <c r="T256" s="23">
        <v>0</v>
      </c>
      <c r="U256" s="23">
        <v>0</v>
      </c>
      <c r="V256" s="23">
        <v>7.6499999999999999E-2</v>
      </c>
      <c r="W256" s="23">
        <v>0</v>
      </c>
      <c r="X256" s="23">
        <v>0</v>
      </c>
      <c r="Y256" s="23">
        <v>0</v>
      </c>
    </row>
    <row r="257" spans="1:25" x14ac:dyDescent="0.25">
      <c r="A257" s="23" t="s">
        <v>125</v>
      </c>
      <c r="B257" s="23" t="s">
        <v>508</v>
      </c>
      <c r="C257" s="23" t="s">
        <v>613</v>
      </c>
      <c r="D257" s="23" t="s">
        <v>614</v>
      </c>
      <c r="E257" s="23"/>
      <c r="F257" s="23">
        <v>15.73</v>
      </c>
      <c r="G257" s="23">
        <v>15.73</v>
      </c>
      <c r="H257" s="23">
        <v>16.95</v>
      </c>
      <c r="I257" s="23">
        <v>0</v>
      </c>
      <c r="J257" s="23">
        <v>16.95</v>
      </c>
      <c r="K257" s="23">
        <v>0</v>
      </c>
      <c r="L257" s="23"/>
      <c r="M257" s="23"/>
      <c r="N257" s="23">
        <v>2.56</v>
      </c>
      <c r="O257" s="23">
        <v>3.76</v>
      </c>
      <c r="P257" s="23"/>
      <c r="Q257" s="23">
        <v>0</v>
      </c>
      <c r="R257" s="23">
        <v>0</v>
      </c>
      <c r="S257" s="23">
        <v>0</v>
      </c>
      <c r="T257" s="23">
        <v>0.34610000000000002</v>
      </c>
      <c r="U257" s="23">
        <v>0</v>
      </c>
      <c r="V257" s="23">
        <v>7.6499999999999999E-2</v>
      </c>
      <c r="W257" s="23">
        <v>0</v>
      </c>
      <c r="X257" s="23">
        <v>0</v>
      </c>
      <c r="Y257" s="23">
        <v>0</v>
      </c>
    </row>
    <row r="258" spans="1:25" x14ac:dyDescent="0.25">
      <c r="A258" s="23" t="s">
        <v>125</v>
      </c>
      <c r="B258" s="23" t="s">
        <v>508</v>
      </c>
      <c r="C258" s="23" t="s">
        <v>615</v>
      </c>
      <c r="D258" s="23" t="s">
        <v>616</v>
      </c>
      <c r="E258" s="23"/>
      <c r="F258" s="23">
        <v>13.6</v>
      </c>
      <c r="G258" s="23">
        <v>13.6</v>
      </c>
      <c r="H258" s="23">
        <v>13.6</v>
      </c>
      <c r="I258" s="23">
        <v>0</v>
      </c>
      <c r="J258" s="23">
        <v>0</v>
      </c>
      <c r="K258" s="23">
        <v>0</v>
      </c>
      <c r="L258" s="23"/>
      <c r="M258" s="23"/>
      <c r="N258" s="23">
        <v>2.42</v>
      </c>
      <c r="O258" s="23">
        <v>2.93</v>
      </c>
      <c r="P258" s="23"/>
      <c r="Q258" s="23">
        <v>0</v>
      </c>
      <c r="R258" s="23">
        <v>0</v>
      </c>
      <c r="S258" s="23">
        <v>0</v>
      </c>
      <c r="T258" s="23">
        <v>0.71199999999999997</v>
      </c>
      <c r="U258" s="23">
        <v>0</v>
      </c>
      <c r="V258" s="23">
        <v>0</v>
      </c>
      <c r="W258" s="23">
        <v>0</v>
      </c>
      <c r="X258" s="23">
        <v>0</v>
      </c>
      <c r="Y258" s="23">
        <v>0</v>
      </c>
    </row>
    <row r="259" spans="1:25" x14ac:dyDescent="0.25">
      <c r="A259" s="23" t="s">
        <v>125</v>
      </c>
      <c r="B259" s="23" t="s">
        <v>508</v>
      </c>
      <c r="C259" s="23" t="s">
        <v>1115</v>
      </c>
      <c r="D259" s="23" t="s">
        <v>1116</v>
      </c>
      <c r="E259" s="23"/>
      <c r="F259" s="23">
        <v>8.51</v>
      </c>
      <c r="G259" s="23">
        <v>8.51</v>
      </c>
      <c r="H259" s="23">
        <v>22.75</v>
      </c>
      <c r="I259" s="23">
        <v>0</v>
      </c>
      <c r="J259" s="23">
        <v>0</v>
      </c>
      <c r="K259" s="23">
        <v>0</v>
      </c>
      <c r="L259" s="23"/>
      <c r="M259" s="23"/>
      <c r="N259" s="23">
        <v>2.512</v>
      </c>
      <c r="O259" s="23">
        <v>2.7</v>
      </c>
      <c r="P259" s="23"/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7.6399999999999996E-2</v>
      </c>
      <c r="W259" s="23">
        <v>0</v>
      </c>
      <c r="X259" s="23">
        <v>0</v>
      </c>
      <c r="Y259" s="23">
        <v>0</v>
      </c>
    </row>
    <row r="260" spans="1:25" x14ac:dyDescent="0.25">
      <c r="A260" s="23" t="s">
        <v>125</v>
      </c>
      <c r="B260" s="23" t="s">
        <v>508</v>
      </c>
      <c r="C260" s="23" t="s">
        <v>617</v>
      </c>
      <c r="D260" s="23" t="s">
        <v>618</v>
      </c>
      <c r="E260" s="23"/>
      <c r="F260" s="23">
        <v>16.536999999999999</v>
      </c>
      <c r="G260" s="23">
        <v>16.536999999999999</v>
      </c>
      <c r="H260" s="23">
        <v>16.536999999999999</v>
      </c>
      <c r="I260" s="23">
        <v>0</v>
      </c>
      <c r="J260" s="23">
        <v>0</v>
      </c>
      <c r="K260" s="23">
        <v>0</v>
      </c>
      <c r="L260" s="23"/>
      <c r="M260" s="23"/>
      <c r="N260" s="23">
        <v>2.4990000000000001</v>
      </c>
      <c r="O260" s="23">
        <v>3.391</v>
      </c>
      <c r="P260" s="23"/>
      <c r="Q260" s="23">
        <v>0</v>
      </c>
      <c r="R260" s="23">
        <v>0</v>
      </c>
      <c r="S260" s="23">
        <v>0</v>
      </c>
      <c r="T260" s="23">
        <v>1.0720000000000001</v>
      </c>
      <c r="U260" s="23">
        <v>2.093</v>
      </c>
      <c r="V260" s="23">
        <v>7.4999999999999997E-2</v>
      </c>
      <c r="W260" s="23">
        <v>0</v>
      </c>
      <c r="X260" s="23">
        <v>0</v>
      </c>
      <c r="Y260" s="23">
        <v>0</v>
      </c>
    </row>
    <row r="261" spans="1:25" x14ac:dyDescent="0.25">
      <c r="A261" s="23" t="s">
        <v>125</v>
      </c>
      <c r="B261" s="23" t="s">
        <v>508</v>
      </c>
      <c r="C261" s="23" t="s">
        <v>619</v>
      </c>
      <c r="D261" s="23" t="s">
        <v>620</v>
      </c>
      <c r="E261" s="23"/>
      <c r="F261" s="23">
        <v>5.84</v>
      </c>
      <c r="G261" s="23">
        <v>5.84</v>
      </c>
      <c r="H261" s="23">
        <v>16.989999999999998</v>
      </c>
      <c r="I261" s="23">
        <v>0</v>
      </c>
      <c r="J261" s="23">
        <v>16.989999999999998</v>
      </c>
      <c r="K261" s="23">
        <v>0</v>
      </c>
      <c r="L261" s="23"/>
      <c r="M261" s="23"/>
      <c r="N261" s="23">
        <v>2.56</v>
      </c>
      <c r="O261" s="23">
        <v>3.76</v>
      </c>
      <c r="P261" s="23"/>
      <c r="Q261" s="23">
        <v>2.56</v>
      </c>
      <c r="R261" s="23">
        <v>3.76</v>
      </c>
      <c r="S261" s="23">
        <v>0</v>
      </c>
      <c r="T261" s="23">
        <v>0</v>
      </c>
      <c r="U261" s="23">
        <v>0.66900000000000004</v>
      </c>
      <c r="V261" s="23">
        <v>7.6499999999999999E-2</v>
      </c>
      <c r="W261" s="23">
        <v>0</v>
      </c>
      <c r="X261" s="23">
        <v>0</v>
      </c>
      <c r="Y261" s="23">
        <v>0</v>
      </c>
    </row>
    <row r="262" spans="1:25" x14ac:dyDescent="0.25">
      <c r="A262" s="23" t="s">
        <v>125</v>
      </c>
      <c r="B262" s="23" t="s">
        <v>508</v>
      </c>
      <c r="C262" s="23" t="s">
        <v>621</v>
      </c>
      <c r="D262" s="23" t="s">
        <v>622</v>
      </c>
      <c r="E262" s="23"/>
      <c r="F262" s="23">
        <v>13.129</v>
      </c>
      <c r="G262" s="23">
        <v>13.129</v>
      </c>
      <c r="H262" s="23">
        <v>17.734999999999999</v>
      </c>
      <c r="I262" s="23">
        <v>13.387</v>
      </c>
      <c r="J262" s="23">
        <v>17.734999999999999</v>
      </c>
      <c r="K262" s="23">
        <v>0</v>
      </c>
      <c r="L262" s="23"/>
      <c r="M262" s="23"/>
      <c r="N262" s="23">
        <v>2.56</v>
      </c>
      <c r="O262" s="23">
        <v>3.76</v>
      </c>
      <c r="P262" s="23"/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7.6499999999999999E-2</v>
      </c>
      <c r="W262" s="23">
        <v>0</v>
      </c>
      <c r="X262" s="23">
        <v>0</v>
      </c>
      <c r="Y262" s="23">
        <v>0</v>
      </c>
    </row>
    <row r="263" spans="1:25" x14ac:dyDescent="0.25">
      <c r="A263" s="23" t="s">
        <v>125</v>
      </c>
      <c r="B263" s="23" t="s">
        <v>508</v>
      </c>
      <c r="C263" s="23" t="s">
        <v>623</v>
      </c>
      <c r="D263" s="23" t="s">
        <v>624</v>
      </c>
      <c r="E263" s="23"/>
      <c r="F263" s="23">
        <v>11.2448</v>
      </c>
      <c r="G263" s="23">
        <v>11.2448</v>
      </c>
      <c r="H263" s="23">
        <v>11.2448</v>
      </c>
      <c r="I263" s="23">
        <v>11.2448</v>
      </c>
      <c r="J263" s="23">
        <v>11.2448</v>
      </c>
      <c r="K263" s="23">
        <v>0</v>
      </c>
      <c r="L263" s="23"/>
      <c r="M263" s="23"/>
      <c r="N263" s="23">
        <v>2.56</v>
      </c>
      <c r="O263" s="23">
        <v>3.76</v>
      </c>
      <c r="P263" s="23"/>
      <c r="Q263" s="23">
        <v>2.56</v>
      </c>
      <c r="R263" s="23">
        <v>3.76</v>
      </c>
      <c r="S263" s="23">
        <v>0</v>
      </c>
      <c r="T263" s="23">
        <v>0</v>
      </c>
      <c r="U263" s="23">
        <v>0.34042</v>
      </c>
      <c r="V263" s="23">
        <v>7.6499999999999999E-2</v>
      </c>
      <c r="W263" s="23">
        <v>0</v>
      </c>
      <c r="X263" s="23">
        <v>0</v>
      </c>
      <c r="Y263" s="23">
        <v>0</v>
      </c>
    </row>
    <row r="264" spans="1:25" x14ac:dyDescent="0.25">
      <c r="A264" s="23" t="s">
        <v>125</v>
      </c>
      <c r="B264" s="23" t="s">
        <v>508</v>
      </c>
      <c r="C264" s="23" t="s">
        <v>625</v>
      </c>
      <c r="D264" s="23" t="s">
        <v>626</v>
      </c>
      <c r="E264" s="23"/>
      <c r="F264" s="23">
        <v>8.1</v>
      </c>
      <c r="G264" s="23">
        <v>8.1</v>
      </c>
      <c r="H264" s="23">
        <v>20.8993</v>
      </c>
      <c r="I264" s="23">
        <v>0</v>
      </c>
      <c r="J264" s="23">
        <v>20.8993</v>
      </c>
      <c r="K264" s="23">
        <v>0</v>
      </c>
      <c r="L264" s="23"/>
      <c r="M264" s="23"/>
      <c r="N264" s="23">
        <v>2.5099</v>
      </c>
      <c r="O264" s="23">
        <v>3.5975000000000001</v>
      </c>
      <c r="P264" s="23"/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7.6499999999999999E-2</v>
      </c>
      <c r="W264" s="23">
        <v>0</v>
      </c>
      <c r="X264" s="23">
        <v>0</v>
      </c>
      <c r="Y264" s="23">
        <v>0</v>
      </c>
    </row>
    <row r="265" spans="1:25" x14ac:dyDescent="0.25">
      <c r="A265" s="23" t="s">
        <v>125</v>
      </c>
      <c r="B265" s="23" t="s">
        <v>508</v>
      </c>
      <c r="C265" s="23" t="s">
        <v>627</v>
      </c>
      <c r="D265" s="23" t="s">
        <v>628</v>
      </c>
      <c r="E265" s="23"/>
      <c r="F265" s="23">
        <v>10.0215</v>
      </c>
      <c r="G265" s="23">
        <v>0</v>
      </c>
      <c r="H265" s="23">
        <v>12.3811</v>
      </c>
      <c r="I265" s="23">
        <v>0</v>
      </c>
      <c r="J265" s="23">
        <v>12.3811</v>
      </c>
      <c r="K265" s="23">
        <v>0</v>
      </c>
      <c r="L265" s="23"/>
      <c r="M265" s="23"/>
      <c r="N265" s="23">
        <v>2.5085000000000002</v>
      </c>
      <c r="O265" s="23">
        <v>3.3589000000000002</v>
      </c>
      <c r="P265" s="23"/>
      <c r="Q265" s="23">
        <v>2.5085000000000002</v>
      </c>
      <c r="R265" s="23">
        <v>3.3589000000000002</v>
      </c>
      <c r="S265" s="23">
        <v>0</v>
      </c>
      <c r="T265" s="23">
        <v>0.1</v>
      </c>
      <c r="U265" s="23">
        <v>0</v>
      </c>
      <c r="V265" s="23">
        <v>7.7200000000000005E-2</v>
      </c>
      <c r="W265" s="23">
        <v>0</v>
      </c>
      <c r="X265" s="23">
        <v>0</v>
      </c>
      <c r="Y265" s="23">
        <v>0</v>
      </c>
    </row>
    <row r="266" spans="1:25" x14ac:dyDescent="0.25">
      <c r="A266" s="23" t="s">
        <v>125</v>
      </c>
      <c r="B266" s="23" t="s">
        <v>508</v>
      </c>
      <c r="C266" s="23" t="s">
        <v>629</v>
      </c>
      <c r="D266" s="23" t="s">
        <v>630</v>
      </c>
      <c r="E266" s="23"/>
      <c r="F266" s="23">
        <v>10.86</v>
      </c>
      <c r="G266" s="23">
        <v>10.86</v>
      </c>
      <c r="H266" s="23">
        <v>22.18</v>
      </c>
      <c r="I266" s="23">
        <v>0</v>
      </c>
      <c r="J266" s="23">
        <v>0</v>
      </c>
      <c r="K266" s="23">
        <v>0</v>
      </c>
      <c r="L266" s="23"/>
      <c r="M266" s="23"/>
      <c r="N266" s="23">
        <v>2.5859999999999999</v>
      </c>
      <c r="O266" s="23">
        <v>3.823</v>
      </c>
      <c r="P266" s="23"/>
      <c r="Q266" s="23">
        <v>0</v>
      </c>
      <c r="R266" s="23">
        <v>0</v>
      </c>
      <c r="S266" s="23">
        <v>0</v>
      </c>
      <c r="T266" s="23">
        <v>0</v>
      </c>
      <c r="U266" s="23">
        <v>9.6910999999999997E-2</v>
      </c>
      <c r="V266" s="23">
        <v>7.6499999999999999E-2</v>
      </c>
      <c r="W266" s="23">
        <v>0</v>
      </c>
      <c r="X266" s="23">
        <v>0</v>
      </c>
      <c r="Y266" s="23">
        <v>0</v>
      </c>
    </row>
    <row r="267" spans="1:25" x14ac:dyDescent="0.25">
      <c r="A267" s="23" t="s">
        <v>125</v>
      </c>
      <c r="B267" s="23" t="s">
        <v>508</v>
      </c>
      <c r="C267" s="23" t="s">
        <v>631</v>
      </c>
      <c r="D267" s="23" t="s">
        <v>632</v>
      </c>
      <c r="E267" s="23"/>
      <c r="F267" s="23">
        <v>11.7525</v>
      </c>
      <c r="G267" s="23">
        <v>0</v>
      </c>
      <c r="H267" s="23">
        <v>22.1204</v>
      </c>
      <c r="I267" s="23">
        <v>0</v>
      </c>
      <c r="J267" s="23">
        <v>22.1204</v>
      </c>
      <c r="K267" s="23">
        <v>0</v>
      </c>
      <c r="L267" s="23"/>
      <c r="M267" s="23"/>
      <c r="N267" s="23">
        <v>2.5573999999999999</v>
      </c>
      <c r="O267" s="23">
        <v>3.6425000000000001</v>
      </c>
      <c r="P267" s="23"/>
      <c r="Q267" s="23">
        <v>0</v>
      </c>
      <c r="R267" s="23">
        <v>0</v>
      </c>
      <c r="S267" s="23">
        <v>0</v>
      </c>
      <c r="T267" s="23">
        <v>0.93130000000000002</v>
      </c>
      <c r="U267" s="23">
        <v>0</v>
      </c>
      <c r="V267" s="23">
        <v>7.6499999999999999E-2</v>
      </c>
      <c r="W267" s="23">
        <v>0</v>
      </c>
      <c r="X267" s="23">
        <v>0</v>
      </c>
      <c r="Y267" s="23">
        <v>0</v>
      </c>
    </row>
    <row r="268" spans="1:25" x14ac:dyDescent="0.25">
      <c r="A268" s="23" t="s">
        <v>125</v>
      </c>
      <c r="B268" s="23" t="s">
        <v>508</v>
      </c>
      <c r="C268" s="23" t="s">
        <v>633</v>
      </c>
      <c r="D268" s="23" t="s">
        <v>634</v>
      </c>
      <c r="E268" s="23"/>
      <c r="F268" s="23">
        <v>5.5654000000000003</v>
      </c>
      <c r="G268" s="23">
        <v>0</v>
      </c>
      <c r="H268" s="23">
        <v>8.5654000000000003</v>
      </c>
      <c r="I268" s="23">
        <v>0</v>
      </c>
      <c r="J268" s="23">
        <v>0</v>
      </c>
      <c r="K268" s="23">
        <v>0</v>
      </c>
      <c r="L268" s="23"/>
      <c r="M268" s="23"/>
      <c r="N268" s="23">
        <v>2.4125999999999999</v>
      </c>
      <c r="O268" s="23">
        <v>3.5154999999999998</v>
      </c>
      <c r="P268" s="23"/>
      <c r="Q268" s="23">
        <v>2.4125999999999999</v>
      </c>
      <c r="R268" s="23">
        <v>3.5154999999999998</v>
      </c>
      <c r="S268" s="23">
        <v>0</v>
      </c>
      <c r="T268" s="23">
        <v>0</v>
      </c>
      <c r="U268" s="23">
        <v>0</v>
      </c>
      <c r="V268" s="23">
        <v>7.6499999999999999E-2</v>
      </c>
      <c r="W268" s="23">
        <v>0</v>
      </c>
      <c r="X268" s="23">
        <v>0</v>
      </c>
      <c r="Y268" s="23">
        <v>0</v>
      </c>
    </row>
    <row r="269" spans="1:25" x14ac:dyDescent="0.25">
      <c r="A269" s="23" t="s">
        <v>125</v>
      </c>
      <c r="B269" s="23" t="s">
        <v>508</v>
      </c>
      <c r="C269" s="23" t="s">
        <v>635</v>
      </c>
      <c r="D269" s="23" t="s">
        <v>636</v>
      </c>
      <c r="E269" s="23"/>
      <c r="F269" s="23">
        <v>8.2769999999999992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/>
      <c r="M269" s="23"/>
      <c r="N269" s="23">
        <v>2.4432</v>
      </c>
      <c r="O269" s="23">
        <v>3.7759</v>
      </c>
      <c r="P269" s="23"/>
      <c r="Q269" s="23">
        <v>0</v>
      </c>
      <c r="R269" s="23">
        <v>0</v>
      </c>
      <c r="S269" s="23">
        <v>0</v>
      </c>
      <c r="T269" s="23">
        <v>0.1071</v>
      </c>
      <c r="U269" s="23">
        <v>0</v>
      </c>
      <c r="V269" s="23">
        <v>7.6499999999999999E-2</v>
      </c>
      <c r="W269" s="23">
        <v>0</v>
      </c>
      <c r="X269" s="23">
        <v>0</v>
      </c>
      <c r="Y269" s="23">
        <v>0</v>
      </c>
    </row>
    <row r="270" spans="1:25" x14ac:dyDescent="0.25">
      <c r="A270" s="23" t="s">
        <v>125</v>
      </c>
      <c r="B270" s="23" t="s">
        <v>508</v>
      </c>
      <c r="C270" s="23" t="s">
        <v>637</v>
      </c>
      <c r="D270" s="23" t="s">
        <v>638</v>
      </c>
      <c r="E270" s="23"/>
      <c r="F270" s="23">
        <v>8.5670800000000007</v>
      </c>
      <c r="G270" s="23">
        <v>0</v>
      </c>
      <c r="H270" s="23">
        <v>9</v>
      </c>
      <c r="I270" s="23">
        <v>0</v>
      </c>
      <c r="J270" s="23">
        <v>0</v>
      </c>
      <c r="K270" s="23">
        <v>0</v>
      </c>
      <c r="L270" s="23"/>
      <c r="M270" s="23"/>
      <c r="N270" s="23">
        <v>2.56</v>
      </c>
      <c r="O270" s="23">
        <v>3.76</v>
      </c>
      <c r="P270" s="23"/>
      <c r="Q270" s="23">
        <v>2.56</v>
      </c>
      <c r="R270" s="23">
        <v>0</v>
      </c>
      <c r="S270" s="23">
        <v>0</v>
      </c>
      <c r="T270" s="23">
        <v>0.25935999999999998</v>
      </c>
      <c r="U270" s="23">
        <v>0</v>
      </c>
      <c r="V270" s="23">
        <v>7.6499999999999999E-2</v>
      </c>
      <c r="W270" s="23">
        <v>0</v>
      </c>
      <c r="X270" s="23">
        <v>0</v>
      </c>
      <c r="Y270" s="23">
        <v>0</v>
      </c>
    </row>
    <row r="271" spans="1:25" x14ac:dyDescent="0.25">
      <c r="A271" s="23" t="s">
        <v>125</v>
      </c>
      <c r="B271" s="23" t="s">
        <v>508</v>
      </c>
      <c r="C271" s="23" t="s">
        <v>639</v>
      </c>
      <c r="D271" s="23" t="s">
        <v>640</v>
      </c>
      <c r="E271" s="23"/>
      <c r="F271" s="23">
        <v>12.125</v>
      </c>
      <c r="G271" s="23">
        <v>0</v>
      </c>
      <c r="H271" s="23">
        <v>26.565999999999999</v>
      </c>
      <c r="I271" s="23">
        <v>0</v>
      </c>
      <c r="J271" s="23">
        <v>26.565999999999999</v>
      </c>
      <c r="K271" s="23">
        <v>0</v>
      </c>
      <c r="L271" s="23"/>
      <c r="M271" s="23"/>
      <c r="N271" s="23">
        <v>2.456</v>
      </c>
      <c r="O271" s="23">
        <v>3.6659999999999999</v>
      </c>
      <c r="P271" s="23"/>
      <c r="Q271" s="23">
        <v>0</v>
      </c>
      <c r="R271" s="23">
        <v>0</v>
      </c>
      <c r="S271" s="23">
        <v>0</v>
      </c>
      <c r="T271" s="23">
        <v>23</v>
      </c>
      <c r="U271" s="23">
        <v>0.45989999999999998</v>
      </c>
      <c r="V271" s="23">
        <v>0</v>
      </c>
      <c r="W271" s="23">
        <v>0</v>
      </c>
      <c r="X271" s="23">
        <v>0</v>
      </c>
      <c r="Y271" s="23">
        <v>0</v>
      </c>
    </row>
    <row r="272" spans="1:25" x14ac:dyDescent="0.25">
      <c r="A272" s="23" t="s">
        <v>125</v>
      </c>
      <c r="B272" s="23" t="s">
        <v>508</v>
      </c>
      <c r="C272" s="23" t="s">
        <v>641</v>
      </c>
      <c r="D272" s="23" t="s">
        <v>642</v>
      </c>
      <c r="E272" s="23"/>
      <c r="F272" s="23">
        <v>18.2394</v>
      </c>
      <c r="G272" s="23">
        <v>18.2394</v>
      </c>
      <c r="H272" s="23">
        <v>43.912399999999998</v>
      </c>
      <c r="I272" s="23">
        <v>35.37426</v>
      </c>
      <c r="J272" s="23">
        <v>0</v>
      </c>
      <c r="K272" s="23">
        <v>0</v>
      </c>
      <c r="L272" s="23"/>
      <c r="M272" s="23"/>
      <c r="N272" s="23">
        <v>2.6194999999999999</v>
      </c>
      <c r="O272" s="23">
        <v>3.5421999999999998</v>
      </c>
      <c r="P272" s="23"/>
      <c r="Q272" s="23">
        <v>2.6194999999999999</v>
      </c>
      <c r="R272" s="23">
        <v>3.5421999999999998</v>
      </c>
      <c r="S272" s="23">
        <v>0</v>
      </c>
      <c r="T272" s="23">
        <v>0</v>
      </c>
      <c r="U272" s="23">
        <v>0.73089999999999999</v>
      </c>
      <c r="V272" s="23">
        <v>4.7000000000000002E-3</v>
      </c>
      <c r="W272" s="23">
        <v>0</v>
      </c>
      <c r="X272" s="23">
        <v>0</v>
      </c>
      <c r="Y272" s="23">
        <v>0</v>
      </c>
    </row>
    <row r="273" spans="1:25" x14ac:dyDescent="0.25">
      <c r="A273" s="23" t="s">
        <v>125</v>
      </c>
      <c r="B273" s="23" t="s">
        <v>508</v>
      </c>
      <c r="C273" s="23" t="s">
        <v>643</v>
      </c>
      <c r="D273" s="23" t="s">
        <v>644</v>
      </c>
      <c r="E273" s="23"/>
      <c r="F273" s="23">
        <v>11.02</v>
      </c>
      <c r="G273" s="23">
        <v>11.02</v>
      </c>
      <c r="H273" s="23">
        <v>18.48</v>
      </c>
      <c r="I273" s="23">
        <v>18.48</v>
      </c>
      <c r="J273" s="23">
        <v>18.48</v>
      </c>
      <c r="K273" s="23">
        <v>0</v>
      </c>
      <c r="L273" s="23"/>
      <c r="M273" s="23"/>
      <c r="N273" s="23">
        <v>2.5499999999999998</v>
      </c>
      <c r="O273" s="23">
        <v>3.74</v>
      </c>
      <c r="P273" s="23"/>
      <c r="Q273" s="23">
        <v>0</v>
      </c>
      <c r="R273" s="23">
        <v>0</v>
      </c>
      <c r="S273" s="23">
        <v>0</v>
      </c>
      <c r="T273" s="23">
        <v>0</v>
      </c>
      <c r="U273" s="23">
        <v>0.03</v>
      </c>
      <c r="V273" s="23">
        <v>7.0000000000000007E-2</v>
      </c>
      <c r="W273" s="23">
        <v>0</v>
      </c>
      <c r="X273" s="23">
        <v>0</v>
      </c>
      <c r="Y273" s="23">
        <v>0</v>
      </c>
    </row>
    <row r="274" spans="1:25" x14ac:dyDescent="0.25">
      <c r="A274" s="23" t="s">
        <v>125</v>
      </c>
      <c r="B274" s="23" t="s">
        <v>508</v>
      </c>
      <c r="C274" s="23" t="s">
        <v>645</v>
      </c>
      <c r="D274" s="23" t="s">
        <v>646</v>
      </c>
      <c r="E274" s="23"/>
      <c r="F274" s="23">
        <v>14.5</v>
      </c>
      <c r="G274" s="23">
        <v>14.5</v>
      </c>
      <c r="H274" s="23">
        <v>18.5</v>
      </c>
      <c r="I274" s="23">
        <v>18.5</v>
      </c>
      <c r="J274" s="23">
        <v>18.5</v>
      </c>
      <c r="K274" s="23">
        <v>0</v>
      </c>
      <c r="L274" s="23"/>
      <c r="M274" s="23"/>
      <c r="N274" s="23">
        <v>2.3445800000000001</v>
      </c>
      <c r="O274" s="23">
        <v>3.3198799999999999</v>
      </c>
      <c r="P274" s="23"/>
      <c r="Q274" s="23">
        <v>0</v>
      </c>
      <c r="R274" s="23">
        <v>0</v>
      </c>
      <c r="S274" s="23">
        <v>0</v>
      </c>
      <c r="T274" s="23">
        <v>0.25245000000000001</v>
      </c>
      <c r="U274" s="23">
        <v>0</v>
      </c>
      <c r="V274" s="23">
        <v>7.6499999999999999E-2</v>
      </c>
      <c r="W274" s="23">
        <v>0</v>
      </c>
      <c r="X274" s="23">
        <v>0</v>
      </c>
      <c r="Y274" s="23">
        <v>0</v>
      </c>
    </row>
    <row r="275" spans="1:25" x14ac:dyDescent="0.25">
      <c r="A275" s="23" t="s">
        <v>125</v>
      </c>
      <c r="B275" s="23" t="s">
        <v>508</v>
      </c>
      <c r="C275" s="23" t="s">
        <v>647</v>
      </c>
      <c r="D275" s="23" t="s">
        <v>648</v>
      </c>
      <c r="E275" s="23"/>
      <c r="F275" s="23">
        <v>8.8849999999999998</v>
      </c>
      <c r="G275" s="23">
        <v>0</v>
      </c>
      <c r="H275" s="23">
        <v>16.27</v>
      </c>
      <c r="I275" s="23">
        <v>0</v>
      </c>
      <c r="J275" s="23">
        <v>0</v>
      </c>
      <c r="K275" s="23">
        <v>0</v>
      </c>
      <c r="L275" s="23"/>
      <c r="M275" s="23"/>
      <c r="N275" s="23">
        <v>2.6309999999999998</v>
      </c>
      <c r="O275" s="23">
        <v>0</v>
      </c>
      <c r="P275" s="23"/>
      <c r="Q275" s="23">
        <v>2.6309999999999998</v>
      </c>
      <c r="R275" s="23">
        <v>3.601</v>
      </c>
      <c r="S275" s="23">
        <v>0</v>
      </c>
      <c r="T275" s="23">
        <v>0.73899999999999999</v>
      </c>
      <c r="U275" s="23">
        <v>0</v>
      </c>
      <c r="V275" s="23">
        <v>7.5899999999999995E-2</v>
      </c>
      <c r="W275" s="23">
        <v>0</v>
      </c>
      <c r="X275" s="23">
        <v>0</v>
      </c>
      <c r="Y275" s="23">
        <v>0</v>
      </c>
    </row>
    <row r="276" spans="1:25" x14ac:dyDescent="0.25">
      <c r="A276" s="23" t="s">
        <v>125</v>
      </c>
      <c r="B276" s="23" t="s">
        <v>508</v>
      </c>
      <c r="C276" s="23" t="s">
        <v>649</v>
      </c>
      <c r="D276" s="23" t="s">
        <v>650</v>
      </c>
      <c r="E276" s="23"/>
      <c r="F276" s="23">
        <v>12.11</v>
      </c>
      <c r="G276" s="23">
        <v>0</v>
      </c>
      <c r="H276" s="23">
        <v>12.11</v>
      </c>
      <c r="I276" s="23">
        <v>0</v>
      </c>
      <c r="J276" s="23">
        <v>0</v>
      </c>
      <c r="K276" s="23">
        <v>0</v>
      </c>
      <c r="L276" s="23"/>
      <c r="M276" s="23"/>
      <c r="N276" s="23">
        <v>2.4900000000000002</v>
      </c>
      <c r="O276" s="23">
        <v>3.57</v>
      </c>
      <c r="P276" s="23"/>
      <c r="Q276" s="23">
        <v>0</v>
      </c>
      <c r="R276" s="23">
        <v>0</v>
      </c>
      <c r="S276" s="23">
        <v>0</v>
      </c>
      <c r="T276" s="23">
        <v>0.48</v>
      </c>
      <c r="U276" s="23">
        <v>0</v>
      </c>
      <c r="V276" s="23">
        <v>7.6499999999999999E-2</v>
      </c>
      <c r="W276" s="23">
        <v>0</v>
      </c>
      <c r="X276" s="23">
        <v>0</v>
      </c>
      <c r="Y276" s="23">
        <v>0</v>
      </c>
    </row>
    <row r="277" spans="1:25" x14ac:dyDescent="0.25">
      <c r="A277" s="23" t="s">
        <v>125</v>
      </c>
      <c r="B277" s="23" t="s">
        <v>651</v>
      </c>
      <c r="C277" s="23" t="s">
        <v>652</v>
      </c>
      <c r="D277" s="23" t="s">
        <v>653</v>
      </c>
      <c r="E277" s="23"/>
      <c r="F277" s="23">
        <v>2.7318500000000001</v>
      </c>
      <c r="G277" s="23">
        <v>0</v>
      </c>
      <c r="H277" s="23">
        <v>2.7318500000000001</v>
      </c>
      <c r="I277" s="23">
        <v>0</v>
      </c>
      <c r="J277" s="23">
        <v>0</v>
      </c>
      <c r="K277" s="23">
        <v>0</v>
      </c>
      <c r="L277" s="23"/>
      <c r="M277" s="23"/>
      <c r="N277" s="23">
        <v>2.4519799999999998</v>
      </c>
      <c r="O277" s="23">
        <v>3.5580620000000001</v>
      </c>
      <c r="P277" s="23"/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7.46E-2</v>
      </c>
      <c r="W277" s="23">
        <v>0</v>
      </c>
      <c r="X277" s="23">
        <v>0</v>
      </c>
      <c r="Y277" s="23">
        <v>0</v>
      </c>
    </row>
    <row r="278" spans="1:25" x14ac:dyDescent="0.25">
      <c r="A278" s="23" t="s">
        <v>125</v>
      </c>
      <c r="B278" s="23" t="s">
        <v>651</v>
      </c>
      <c r="C278" s="23" t="s">
        <v>654</v>
      </c>
      <c r="D278" s="23" t="s">
        <v>655</v>
      </c>
      <c r="E278" s="23"/>
      <c r="F278" s="23">
        <v>2.29</v>
      </c>
      <c r="G278" s="23">
        <v>0</v>
      </c>
      <c r="H278" s="23">
        <v>2.29</v>
      </c>
      <c r="I278" s="23">
        <v>0</v>
      </c>
      <c r="J278" s="23">
        <v>0</v>
      </c>
      <c r="K278" s="23">
        <v>0</v>
      </c>
      <c r="L278" s="23"/>
      <c r="M278" s="23"/>
      <c r="N278" s="23">
        <v>2.3151999999999999</v>
      </c>
      <c r="O278" s="23">
        <v>3.6004999999999998</v>
      </c>
      <c r="P278" s="23"/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7.6499999999999999E-2</v>
      </c>
      <c r="W278" s="23">
        <v>0</v>
      </c>
      <c r="X278" s="23">
        <v>0</v>
      </c>
      <c r="Y278" s="23">
        <v>0</v>
      </c>
    </row>
    <row r="279" spans="1:25" x14ac:dyDescent="0.25">
      <c r="A279" s="23" t="s">
        <v>125</v>
      </c>
      <c r="B279" s="23" t="s">
        <v>651</v>
      </c>
      <c r="C279" s="23" t="s">
        <v>656</v>
      </c>
      <c r="D279" s="23" t="s">
        <v>657</v>
      </c>
      <c r="E279" s="23"/>
      <c r="F279" s="23">
        <v>3.7694209999999999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/>
      <c r="M279" s="23"/>
      <c r="N279" s="23">
        <v>2.4279299999999999</v>
      </c>
      <c r="O279" s="23">
        <v>3.607529</v>
      </c>
      <c r="P279" s="23"/>
      <c r="Q279" s="23">
        <v>0</v>
      </c>
      <c r="R279" s="23">
        <v>0</v>
      </c>
      <c r="S279" s="23">
        <v>0</v>
      </c>
      <c r="T279" s="23">
        <v>0.23847399999999999</v>
      </c>
      <c r="U279" s="23">
        <v>0</v>
      </c>
      <c r="V279" s="23">
        <v>7.6499999999999999E-2</v>
      </c>
      <c r="W279" s="23">
        <v>0</v>
      </c>
      <c r="X279" s="23">
        <v>0</v>
      </c>
      <c r="Y279" s="23">
        <v>0</v>
      </c>
    </row>
    <row r="280" spans="1:25" x14ac:dyDescent="0.25">
      <c r="A280" s="23" t="s">
        <v>125</v>
      </c>
      <c r="B280" s="23" t="s">
        <v>651</v>
      </c>
      <c r="C280" s="23" t="s">
        <v>658</v>
      </c>
      <c r="D280" s="23" t="s">
        <v>659</v>
      </c>
      <c r="E280" s="23"/>
      <c r="F280" s="23">
        <v>2.0163000000000002</v>
      </c>
      <c r="G280" s="23">
        <v>0</v>
      </c>
      <c r="H280" s="23">
        <v>2.1063000000000001</v>
      </c>
      <c r="I280" s="23">
        <v>0</v>
      </c>
      <c r="J280" s="23">
        <v>2.1063000000000001</v>
      </c>
      <c r="K280" s="23">
        <v>0</v>
      </c>
      <c r="L280" s="23"/>
      <c r="M280" s="23"/>
      <c r="N280" s="23">
        <v>2.4845000000000002</v>
      </c>
      <c r="O280" s="23">
        <v>3.6852999999999998</v>
      </c>
      <c r="P280" s="23"/>
      <c r="Q280" s="23">
        <v>2.4845000000000002</v>
      </c>
      <c r="R280" s="23">
        <v>0</v>
      </c>
      <c r="S280" s="23">
        <v>0</v>
      </c>
      <c r="T280" s="23">
        <v>0</v>
      </c>
      <c r="U280" s="23">
        <v>0</v>
      </c>
      <c r="V280" s="23">
        <v>7.6499999999999999E-2</v>
      </c>
      <c r="W280" s="23">
        <v>0</v>
      </c>
      <c r="X280" s="23">
        <v>0</v>
      </c>
      <c r="Y280" s="23">
        <v>0</v>
      </c>
    </row>
    <row r="281" spans="1:25" x14ac:dyDescent="0.25">
      <c r="A281" s="23" t="s">
        <v>125</v>
      </c>
      <c r="B281" s="23" t="s">
        <v>651</v>
      </c>
      <c r="C281" s="23" t="s">
        <v>660</v>
      </c>
      <c r="D281" s="23" t="s">
        <v>661</v>
      </c>
      <c r="E281" s="23"/>
      <c r="F281" s="23">
        <v>2.2900999999999998</v>
      </c>
      <c r="G281" s="23">
        <v>2.2900999999999998</v>
      </c>
      <c r="H281" s="23">
        <v>2.2900999999999998</v>
      </c>
      <c r="I281" s="23">
        <v>2.2900999999999998</v>
      </c>
      <c r="J281" s="23">
        <v>0</v>
      </c>
      <c r="K281" s="23">
        <v>0</v>
      </c>
      <c r="L281" s="23"/>
      <c r="M281" s="23"/>
      <c r="N281" s="23">
        <v>2.3959000000000001</v>
      </c>
      <c r="O281" s="23">
        <v>3.0522</v>
      </c>
      <c r="P281" s="23"/>
      <c r="Q281" s="23">
        <v>0</v>
      </c>
      <c r="R281" s="23">
        <v>0</v>
      </c>
      <c r="S281" s="23">
        <v>0</v>
      </c>
      <c r="T281" s="23">
        <v>0.15090000000000001</v>
      </c>
      <c r="U281" s="23">
        <v>0</v>
      </c>
      <c r="V281" s="23">
        <v>7.6499999999999999E-2</v>
      </c>
      <c r="W281" s="23">
        <v>0</v>
      </c>
      <c r="X281" s="23">
        <v>0</v>
      </c>
      <c r="Y281" s="23">
        <v>0</v>
      </c>
    </row>
    <row r="282" spans="1:25" x14ac:dyDescent="0.25">
      <c r="A282" s="23" t="s">
        <v>125</v>
      </c>
      <c r="B282" s="23" t="s">
        <v>651</v>
      </c>
      <c r="C282" s="23" t="s">
        <v>662</v>
      </c>
      <c r="D282" s="23" t="s">
        <v>663</v>
      </c>
      <c r="E282" s="23"/>
      <c r="F282" s="23">
        <v>2.9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/>
      <c r="M282" s="23"/>
      <c r="N282" s="23">
        <v>2.56</v>
      </c>
      <c r="O282" s="23">
        <v>3.76</v>
      </c>
      <c r="P282" s="23"/>
      <c r="Q282" s="23">
        <v>2.56</v>
      </c>
      <c r="R282" s="23">
        <v>0</v>
      </c>
      <c r="S282" s="23"/>
      <c r="T282" s="23">
        <v>9.6799999999999997E-2</v>
      </c>
      <c r="U282" s="23">
        <v>0</v>
      </c>
      <c r="V282" s="23">
        <v>7.46E-2</v>
      </c>
      <c r="W282" s="23">
        <v>0</v>
      </c>
      <c r="X282" s="23"/>
      <c r="Y282" s="23"/>
    </row>
    <row r="283" spans="1:25" x14ac:dyDescent="0.25">
      <c r="A283" s="23" t="s">
        <v>125</v>
      </c>
      <c r="B283" s="23" t="s">
        <v>651</v>
      </c>
      <c r="C283" s="23" t="s">
        <v>664</v>
      </c>
      <c r="D283" s="23" t="s">
        <v>665</v>
      </c>
      <c r="E283" s="23"/>
      <c r="F283" s="23">
        <v>2.3250000000000002</v>
      </c>
      <c r="G283" s="23">
        <v>0</v>
      </c>
      <c r="H283" s="23">
        <v>2.3250000000000002</v>
      </c>
      <c r="I283" s="23">
        <v>0</v>
      </c>
      <c r="J283" s="23">
        <v>0</v>
      </c>
      <c r="K283" s="23">
        <v>0</v>
      </c>
      <c r="L283" s="23"/>
      <c r="M283" s="23"/>
      <c r="N283" s="23">
        <v>2</v>
      </c>
      <c r="O283" s="23">
        <v>3.5</v>
      </c>
      <c r="P283" s="23"/>
      <c r="Q283" s="23">
        <v>0</v>
      </c>
      <c r="R283" s="23">
        <v>0</v>
      </c>
      <c r="S283" s="23">
        <v>0</v>
      </c>
      <c r="T283" s="23">
        <v>0</v>
      </c>
      <c r="U283" s="23">
        <v>0</v>
      </c>
      <c r="V283" s="23">
        <v>7.5999999999999998E-2</v>
      </c>
      <c r="W283" s="23">
        <v>0</v>
      </c>
      <c r="X283" s="23">
        <v>0</v>
      </c>
      <c r="Y283" s="23">
        <v>0</v>
      </c>
    </row>
    <row r="284" spans="1:25" x14ac:dyDescent="0.25">
      <c r="A284" s="23" t="s">
        <v>125</v>
      </c>
      <c r="B284" s="23" t="s">
        <v>651</v>
      </c>
      <c r="C284" s="23" t="s">
        <v>666</v>
      </c>
      <c r="D284" s="23" t="s">
        <v>667</v>
      </c>
      <c r="E284" s="23"/>
      <c r="F284" s="23">
        <v>4.9576770000000003</v>
      </c>
      <c r="G284" s="23">
        <v>0</v>
      </c>
      <c r="H284" s="23">
        <v>4.96</v>
      </c>
      <c r="I284" s="23">
        <v>0</v>
      </c>
      <c r="J284" s="23">
        <v>0</v>
      </c>
      <c r="K284" s="23">
        <v>0</v>
      </c>
      <c r="L284" s="23"/>
      <c r="M284" s="23"/>
      <c r="N284" s="23">
        <v>2.6938240000000002</v>
      </c>
      <c r="O284" s="23">
        <v>3.5673189999999999</v>
      </c>
      <c r="P284" s="23"/>
      <c r="Q284" s="23">
        <v>0</v>
      </c>
      <c r="R284" s="23">
        <v>0</v>
      </c>
      <c r="S284" s="23">
        <v>0</v>
      </c>
      <c r="T284" s="23">
        <v>0.264546</v>
      </c>
      <c r="U284" s="23">
        <v>0</v>
      </c>
      <c r="V284" s="23">
        <v>7.6499999999999999E-2</v>
      </c>
      <c r="W284" s="23">
        <v>0</v>
      </c>
      <c r="X284" s="23">
        <v>0</v>
      </c>
      <c r="Y284" s="23">
        <v>0</v>
      </c>
    </row>
    <row r="285" spans="1:25" x14ac:dyDescent="0.25">
      <c r="A285" s="23" t="s">
        <v>125</v>
      </c>
      <c r="B285" s="23" t="s">
        <v>651</v>
      </c>
      <c r="C285" s="23" t="s">
        <v>668</v>
      </c>
      <c r="D285" s="23" t="s">
        <v>669</v>
      </c>
      <c r="E285" s="23"/>
      <c r="F285" s="23">
        <v>2.9371</v>
      </c>
      <c r="G285" s="23">
        <v>0</v>
      </c>
      <c r="H285" s="23">
        <v>2.9371</v>
      </c>
      <c r="I285" s="23">
        <v>0</v>
      </c>
      <c r="J285" s="23">
        <v>0</v>
      </c>
      <c r="K285" s="23">
        <v>0</v>
      </c>
      <c r="L285" s="23"/>
      <c r="M285" s="23"/>
      <c r="N285" s="23">
        <v>2.4803809999999999</v>
      </c>
      <c r="O285" s="23">
        <v>3.6036800000000002</v>
      </c>
      <c r="P285" s="23"/>
      <c r="Q285" s="23">
        <v>0</v>
      </c>
      <c r="R285" s="23">
        <v>0</v>
      </c>
      <c r="S285" s="23">
        <v>0</v>
      </c>
      <c r="T285" s="23">
        <v>0</v>
      </c>
      <c r="U285" s="23">
        <v>0</v>
      </c>
      <c r="V285" s="23">
        <v>7.46E-2</v>
      </c>
      <c r="W285" s="23">
        <v>0</v>
      </c>
      <c r="X285" s="23">
        <v>0</v>
      </c>
      <c r="Y285" s="23">
        <v>0</v>
      </c>
    </row>
    <row r="286" spans="1:25" x14ac:dyDescent="0.25">
      <c r="A286" s="23" t="s">
        <v>125</v>
      </c>
      <c r="B286" s="23" t="s">
        <v>651</v>
      </c>
      <c r="C286" s="23" t="s">
        <v>670</v>
      </c>
      <c r="D286" s="23" t="s">
        <v>671</v>
      </c>
      <c r="E286" s="23"/>
      <c r="F286" s="23">
        <v>2.7650000000000001</v>
      </c>
      <c r="G286" s="23">
        <v>2.7650000000000001</v>
      </c>
      <c r="H286" s="23">
        <v>2.7650000000000001</v>
      </c>
      <c r="I286" s="23">
        <v>0</v>
      </c>
      <c r="J286" s="23">
        <v>0</v>
      </c>
      <c r="K286" s="23">
        <v>0</v>
      </c>
      <c r="L286" s="23"/>
      <c r="M286" s="23"/>
      <c r="N286" s="23">
        <v>2.27</v>
      </c>
      <c r="O286" s="23">
        <v>3.74</v>
      </c>
      <c r="P286" s="23"/>
      <c r="Q286" s="23">
        <v>2.27</v>
      </c>
      <c r="R286" s="23">
        <v>0</v>
      </c>
      <c r="S286" s="23">
        <v>0</v>
      </c>
      <c r="T286" s="23">
        <v>0</v>
      </c>
      <c r="U286" s="23">
        <v>0</v>
      </c>
      <c r="V286" s="23">
        <v>7.6499999999999999E-2</v>
      </c>
      <c r="W286" s="23">
        <v>0</v>
      </c>
      <c r="X286" s="23">
        <v>0</v>
      </c>
      <c r="Y286" s="23">
        <v>0</v>
      </c>
    </row>
    <row r="287" spans="1:25" x14ac:dyDescent="0.25">
      <c r="A287" s="23" t="s">
        <v>125</v>
      </c>
      <c r="B287" s="23" t="s">
        <v>651</v>
      </c>
      <c r="C287" s="23" t="s">
        <v>672</v>
      </c>
      <c r="D287" s="23" t="s">
        <v>673</v>
      </c>
      <c r="E287" s="23"/>
      <c r="F287" s="23">
        <v>3.5463</v>
      </c>
      <c r="G287" s="23">
        <v>0</v>
      </c>
      <c r="H287" s="23">
        <v>3.5463</v>
      </c>
      <c r="I287" s="23">
        <v>0</v>
      </c>
      <c r="J287" s="23">
        <v>3.5463</v>
      </c>
      <c r="K287" s="23">
        <v>0</v>
      </c>
      <c r="L287" s="23"/>
      <c r="M287" s="23"/>
      <c r="N287" s="23">
        <v>2.4546999999999999</v>
      </c>
      <c r="O287" s="23">
        <v>3.9998999999999998</v>
      </c>
      <c r="P287" s="23"/>
      <c r="Q287" s="23">
        <v>0</v>
      </c>
      <c r="R287" s="23">
        <v>0</v>
      </c>
      <c r="S287" s="23">
        <v>0</v>
      </c>
      <c r="T287" s="23">
        <v>0</v>
      </c>
      <c r="U287" s="23">
        <v>0</v>
      </c>
      <c r="V287" s="23">
        <v>7.46E-2</v>
      </c>
      <c r="W287" s="23">
        <v>0</v>
      </c>
      <c r="X287" s="23">
        <v>0</v>
      </c>
      <c r="Y287" s="23">
        <v>0</v>
      </c>
    </row>
    <row r="288" spans="1:25" x14ac:dyDescent="0.25">
      <c r="A288" s="23" t="s">
        <v>125</v>
      </c>
      <c r="B288" s="23" t="s">
        <v>651</v>
      </c>
      <c r="C288" s="23" t="s">
        <v>674</v>
      </c>
      <c r="D288" s="23" t="s">
        <v>675</v>
      </c>
      <c r="E288" s="23"/>
      <c r="F288" s="23">
        <v>1.88158</v>
      </c>
      <c r="G288" s="23">
        <v>0</v>
      </c>
      <c r="H288" s="23">
        <v>1.88158</v>
      </c>
      <c r="I288" s="23">
        <v>0</v>
      </c>
      <c r="J288" s="23">
        <v>0</v>
      </c>
      <c r="K288" s="23">
        <v>0</v>
      </c>
      <c r="L288" s="23"/>
      <c r="M288" s="23"/>
      <c r="N288" s="23">
        <v>2.4969999999999999</v>
      </c>
      <c r="O288" s="23">
        <v>3.5192999999999999</v>
      </c>
      <c r="P288" s="23"/>
      <c r="Q288" s="23">
        <v>0</v>
      </c>
      <c r="R288" s="23">
        <v>0</v>
      </c>
      <c r="S288" s="23">
        <v>0</v>
      </c>
      <c r="T288" s="23">
        <v>0</v>
      </c>
      <c r="U288" s="23">
        <v>0</v>
      </c>
      <c r="V288" s="23">
        <v>7.46E-2</v>
      </c>
      <c r="W288" s="23">
        <v>0</v>
      </c>
      <c r="X288" s="23">
        <v>0</v>
      </c>
      <c r="Y288" s="23">
        <v>0</v>
      </c>
    </row>
    <row r="289" spans="1:25" x14ac:dyDescent="0.25">
      <c r="A289" s="23" t="s">
        <v>125</v>
      </c>
      <c r="B289" s="23" t="s">
        <v>651</v>
      </c>
      <c r="C289" s="23" t="s">
        <v>676</v>
      </c>
      <c r="D289" s="23" t="s">
        <v>677</v>
      </c>
      <c r="E289" s="23"/>
      <c r="F289" s="23">
        <v>3.0920700000000001</v>
      </c>
      <c r="G289" s="23">
        <v>0</v>
      </c>
      <c r="H289" s="23">
        <v>4.7389400000000004</v>
      </c>
      <c r="I289" s="23">
        <v>0</v>
      </c>
      <c r="J289" s="23">
        <v>0</v>
      </c>
      <c r="K289" s="23">
        <v>0</v>
      </c>
      <c r="L289" s="23"/>
      <c r="M289" s="23"/>
      <c r="N289" s="23">
        <v>2.4045999999999998</v>
      </c>
      <c r="O289" s="23">
        <v>3.3330099999999998</v>
      </c>
      <c r="P289" s="23"/>
      <c r="Q289" s="23">
        <v>0</v>
      </c>
      <c r="R289" s="23">
        <v>0</v>
      </c>
      <c r="S289" s="23">
        <v>0</v>
      </c>
      <c r="T289" s="23">
        <v>0</v>
      </c>
      <c r="U289" s="23">
        <v>0</v>
      </c>
      <c r="V289" s="23">
        <v>7.46E-2</v>
      </c>
      <c r="W289" s="23">
        <v>0</v>
      </c>
      <c r="X289" s="23">
        <v>0</v>
      </c>
      <c r="Y289" s="23">
        <v>0</v>
      </c>
    </row>
    <row r="290" spans="1:25" x14ac:dyDescent="0.25">
      <c r="A290" s="23" t="s">
        <v>125</v>
      </c>
      <c r="B290" s="23" t="s">
        <v>651</v>
      </c>
      <c r="C290" s="23" t="s">
        <v>678</v>
      </c>
      <c r="D290" s="23" t="s">
        <v>679</v>
      </c>
      <c r="E290" s="23"/>
      <c r="F290" s="23">
        <v>3.0829</v>
      </c>
      <c r="G290" s="23">
        <v>0</v>
      </c>
      <c r="H290" s="23">
        <v>3.0829</v>
      </c>
      <c r="I290" s="23">
        <v>0</v>
      </c>
      <c r="J290" s="23">
        <v>0</v>
      </c>
      <c r="K290" s="23">
        <v>0</v>
      </c>
      <c r="L290" s="23"/>
      <c r="M290" s="23"/>
      <c r="N290" s="23">
        <v>2.5432000000000001</v>
      </c>
      <c r="O290" s="23">
        <v>3.5011999999999999</v>
      </c>
      <c r="P290" s="23"/>
      <c r="Q290" s="23">
        <v>2.5432000000000001</v>
      </c>
      <c r="R290" s="23">
        <v>0</v>
      </c>
      <c r="S290" s="23">
        <v>0</v>
      </c>
      <c r="T290" s="23">
        <v>0</v>
      </c>
      <c r="U290" s="23">
        <v>0</v>
      </c>
      <c r="V290" s="23">
        <v>7.6399999999999996E-2</v>
      </c>
      <c r="W290" s="23">
        <v>0</v>
      </c>
      <c r="X290" s="23">
        <v>0</v>
      </c>
      <c r="Y290" s="23">
        <v>0</v>
      </c>
    </row>
    <row r="291" spans="1:25" x14ac:dyDescent="0.25">
      <c r="A291" s="23" t="s">
        <v>125</v>
      </c>
      <c r="B291" s="23" t="s">
        <v>651</v>
      </c>
      <c r="C291" s="23" t="s">
        <v>680</v>
      </c>
      <c r="D291" s="23" t="s">
        <v>681</v>
      </c>
      <c r="E291" s="23"/>
      <c r="F291" s="23">
        <v>4.5999999999999996</v>
      </c>
      <c r="G291" s="23">
        <v>0</v>
      </c>
      <c r="H291" s="23">
        <v>4.5999999999999996</v>
      </c>
      <c r="I291" s="23">
        <v>0</v>
      </c>
      <c r="J291" s="23">
        <v>0</v>
      </c>
      <c r="K291" s="23">
        <v>0</v>
      </c>
      <c r="L291" s="23"/>
      <c r="M291" s="23"/>
      <c r="N291" s="23">
        <v>2.5438999999999998</v>
      </c>
      <c r="O291" s="23">
        <v>3.6030000000000002</v>
      </c>
      <c r="P291" s="23"/>
      <c r="Q291" s="23">
        <v>0</v>
      </c>
      <c r="R291" s="23">
        <v>0</v>
      </c>
      <c r="S291" s="23">
        <v>0</v>
      </c>
      <c r="T291" s="23">
        <v>0</v>
      </c>
      <c r="U291" s="23">
        <v>0</v>
      </c>
      <c r="V291" s="23">
        <v>7.6499999999999999E-2</v>
      </c>
      <c r="W291" s="23">
        <v>0</v>
      </c>
      <c r="X291" s="23">
        <v>0</v>
      </c>
      <c r="Y291" s="23">
        <v>0</v>
      </c>
    </row>
    <row r="292" spans="1:25" x14ac:dyDescent="0.25">
      <c r="A292" s="23" t="s">
        <v>125</v>
      </c>
      <c r="B292" s="23" t="s">
        <v>651</v>
      </c>
      <c r="C292" s="23" t="s">
        <v>682</v>
      </c>
      <c r="D292" s="23" t="s">
        <v>683</v>
      </c>
      <c r="E292" s="23"/>
      <c r="F292" s="23">
        <v>2.0706519999999999</v>
      </c>
      <c r="G292" s="23">
        <v>0</v>
      </c>
      <c r="H292" s="23">
        <v>10.348890000000001</v>
      </c>
      <c r="I292" s="23">
        <v>0</v>
      </c>
      <c r="J292" s="23">
        <v>0</v>
      </c>
      <c r="K292" s="23">
        <v>0</v>
      </c>
      <c r="L292" s="23"/>
      <c r="M292" s="23"/>
      <c r="N292" s="23">
        <v>2.3670900000000001</v>
      </c>
      <c r="O292" s="23">
        <v>2.80762</v>
      </c>
      <c r="P292" s="23"/>
      <c r="Q292" s="23">
        <v>0</v>
      </c>
      <c r="R292" s="23">
        <v>0</v>
      </c>
      <c r="S292" s="23">
        <v>0</v>
      </c>
      <c r="T292" s="23">
        <v>0.12343999999999999</v>
      </c>
      <c r="U292" s="23">
        <v>0</v>
      </c>
      <c r="V292" s="23">
        <v>7.0000000000000007E-2</v>
      </c>
      <c r="W292" s="23">
        <v>0</v>
      </c>
      <c r="X292" s="23">
        <v>0</v>
      </c>
      <c r="Y292" s="23">
        <v>0</v>
      </c>
    </row>
    <row r="293" spans="1:25" x14ac:dyDescent="0.25">
      <c r="A293" s="23" t="s">
        <v>125</v>
      </c>
      <c r="B293" s="23" t="s">
        <v>651</v>
      </c>
      <c r="C293" s="23" t="s">
        <v>684</v>
      </c>
      <c r="D293" s="23" t="s">
        <v>685</v>
      </c>
      <c r="E293" s="23"/>
      <c r="F293" s="23">
        <v>2.4291</v>
      </c>
      <c r="G293" s="23">
        <v>2.4291</v>
      </c>
      <c r="H293" s="23">
        <v>2.4291</v>
      </c>
      <c r="I293" s="23">
        <v>0</v>
      </c>
      <c r="J293" s="23">
        <v>0</v>
      </c>
      <c r="K293" s="23">
        <v>0</v>
      </c>
      <c r="L293" s="23"/>
      <c r="M293" s="23"/>
      <c r="N293" s="23">
        <v>2.5390000000000001</v>
      </c>
      <c r="O293" s="23">
        <v>3.5819000000000001</v>
      </c>
      <c r="P293" s="23"/>
      <c r="Q293" s="23">
        <v>0</v>
      </c>
      <c r="R293" s="23">
        <v>0</v>
      </c>
      <c r="S293" s="23">
        <v>0</v>
      </c>
      <c r="T293" s="23">
        <v>0.1174</v>
      </c>
      <c r="U293" s="23">
        <v>0</v>
      </c>
      <c r="V293" s="23">
        <v>7.6499999999999999E-2</v>
      </c>
      <c r="W293" s="23">
        <v>0</v>
      </c>
      <c r="X293" s="23">
        <v>0</v>
      </c>
      <c r="Y293" s="23">
        <v>0</v>
      </c>
    </row>
    <row r="294" spans="1:25" x14ac:dyDescent="0.25">
      <c r="A294" s="23" t="s">
        <v>125</v>
      </c>
      <c r="B294" s="23" t="s">
        <v>651</v>
      </c>
      <c r="C294" s="23" t="s">
        <v>686</v>
      </c>
      <c r="D294" s="23" t="s">
        <v>687</v>
      </c>
      <c r="E294" s="23"/>
      <c r="F294" s="23">
        <v>3.62</v>
      </c>
      <c r="G294" s="23">
        <v>0</v>
      </c>
      <c r="H294" s="23">
        <v>3.62</v>
      </c>
      <c r="I294" s="23">
        <v>0</v>
      </c>
      <c r="J294" s="23">
        <v>0</v>
      </c>
      <c r="K294" s="23">
        <v>0</v>
      </c>
      <c r="L294" s="23"/>
      <c r="M294" s="23"/>
      <c r="N294" s="23">
        <v>2.5144000000000002</v>
      </c>
      <c r="O294" s="23">
        <v>3.6294059999999999</v>
      </c>
      <c r="P294" s="23"/>
      <c r="Q294" s="23">
        <v>0</v>
      </c>
      <c r="R294" s="23">
        <v>0</v>
      </c>
      <c r="S294" s="23">
        <v>0</v>
      </c>
      <c r="T294" s="23">
        <v>0</v>
      </c>
      <c r="U294" s="23">
        <v>0</v>
      </c>
      <c r="V294" s="23">
        <v>7.6499999999999999E-2</v>
      </c>
      <c r="W294" s="23">
        <v>0</v>
      </c>
      <c r="X294" s="23">
        <v>0</v>
      </c>
      <c r="Y294" s="23">
        <v>0</v>
      </c>
    </row>
    <row r="295" spans="1:25" x14ac:dyDescent="0.25">
      <c r="A295" s="23" t="s">
        <v>125</v>
      </c>
      <c r="B295" s="23" t="s">
        <v>651</v>
      </c>
      <c r="C295" s="23" t="s">
        <v>688</v>
      </c>
      <c r="D295" s="23" t="s">
        <v>689</v>
      </c>
      <c r="E295" s="23"/>
      <c r="F295" s="23">
        <v>2.2109000000000001</v>
      </c>
      <c r="G295" s="23">
        <v>0</v>
      </c>
      <c r="H295" s="23">
        <v>2.2109000000000001</v>
      </c>
      <c r="I295" s="23">
        <v>0</v>
      </c>
      <c r="J295" s="23">
        <v>0</v>
      </c>
      <c r="K295" s="23">
        <v>0</v>
      </c>
      <c r="L295" s="23"/>
      <c r="M295" s="23"/>
      <c r="N295" s="23">
        <v>2.3950999999999998</v>
      </c>
      <c r="O295" s="23">
        <v>3.5623999999999998</v>
      </c>
      <c r="P295" s="23"/>
      <c r="Q295" s="23">
        <v>2.3950999999999998</v>
      </c>
      <c r="R295" s="23">
        <v>0</v>
      </c>
      <c r="S295" s="23">
        <v>0</v>
      </c>
      <c r="T295" s="23">
        <v>0</v>
      </c>
      <c r="U295" s="23">
        <v>0</v>
      </c>
      <c r="V295" s="23">
        <v>7.6499999999999999E-2</v>
      </c>
      <c r="W295" s="23">
        <v>0</v>
      </c>
      <c r="X295" s="23">
        <v>0</v>
      </c>
      <c r="Y295" s="23">
        <v>0</v>
      </c>
    </row>
    <row r="296" spans="1:25" x14ac:dyDescent="0.25">
      <c r="A296" s="23" t="s">
        <v>125</v>
      </c>
      <c r="B296" s="23" t="s">
        <v>651</v>
      </c>
      <c r="C296" s="23" t="s">
        <v>690</v>
      </c>
      <c r="D296" s="23" t="s">
        <v>691</v>
      </c>
      <c r="E296" s="23"/>
      <c r="F296" s="23">
        <v>2.6947999999999999</v>
      </c>
      <c r="G296" s="23">
        <v>0</v>
      </c>
      <c r="H296" s="23">
        <v>11</v>
      </c>
      <c r="I296" s="23">
        <v>0</v>
      </c>
      <c r="J296" s="23">
        <v>0</v>
      </c>
      <c r="K296" s="23">
        <v>0</v>
      </c>
      <c r="L296" s="23"/>
      <c r="M296" s="23"/>
      <c r="N296" s="23">
        <v>2.5710999999999999</v>
      </c>
      <c r="O296" s="23">
        <v>3.6541999999999999</v>
      </c>
      <c r="P296" s="23"/>
      <c r="Q296" s="23">
        <v>0</v>
      </c>
      <c r="R296" s="23">
        <v>0</v>
      </c>
      <c r="S296" s="23">
        <v>0</v>
      </c>
      <c r="T296" s="23">
        <v>0</v>
      </c>
      <c r="U296" s="23">
        <v>0</v>
      </c>
      <c r="V296" s="23">
        <v>7.6499999999999999E-2</v>
      </c>
      <c r="W296" s="23">
        <v>0</v>
      </c>
      <c r="X296" s="23">
        <v>0</v>
      </c>
      <c r="Y296" s="23">
        <v>0</v>
      </c>
    </row>
    <row r="297" spans="1:25" x14ac:dyDescent="0.25">
      <c r="A297" s="23" t="s">
        <v>125</v>
      </c>
      <c r="B297" s="23" t="s">
        <v>651</v>
      </c>
      <c r="C297" s="23" t="s">
        <v>692</v>
      </c>
      <c r="D297" s="23" t="s">
        <v>693</v>
      </c>
      <c r="E297" s="23"/>
      <c r="F297" s="23">
        <v>3.2681</v>
      </c>
      <c r="G297" s="23">
        <v>0</v>
      </c>
      <c r="H297" s="23">
        <v>3.2681</v>
      </c>
      <c r="I297" s="23">
        <v>0</v>
      </c>
      <c r="J297" s="23">
        <v>0</v>
      </c>
      <c r="K297" s="23">
        <v>0</v>
      </c>
      <c r="L297" s="23"/>
      <c r="M297" s="23"/>
      <c r="N297" s="23">
        <v>2.3847</v>
      </c>
      <c r="O297" s="23">
        <v>3.5146000000000002</v>
      </c>
      <c r="P297" s="23"/>
      <c r="Q297" s="23">
        <v>0</v>
      </c>
      <c r="R297" s="23">
        <v>0</v>
      </c>
      <c r="S297" s="23">
        <v>0</v>
      </c>
      <c r="T297" s="23">
        <v>0</v>
      </c>
      <c r="U297" s="23">
        <v>0</v>
      </c>
      <c r="V297" s="23">
        <v>7.6499999999999999E-2</v>
      </c>
      <c r="W297" s="23">
        <v>0</v>
      </c>
      <c r="X297" s="23">
        <v>0</v>
      </c>
      <c r="Y297" s="23">
        <v>0</v>
      </c>
    </row>
    <row r="298" spans="1:25" x14ac:dyDescent="0.25">
      <c r="A298" s="23" t="s">
        <v>125</v>
      </c>
      <c r="B298" s="23" t="s">
        <v>651</v>
      </c>
      <c r="C298" s="23" t="s">
        <v>694</v>
      </c>
      <c r="D298" s="23" t="s">
        <v>695</v>
      </c>
      <c r="E298" s="23"/>
      <c r="F298" s="23">
        <v>2.5754999999999999</v>
      </c>
      <c r="G298" s="23">
        <v>0</v>
      </c>
      <c r="H298" s="23">
        <v>2.5754999999999999</v>
      </c>
      <c r="I298" s="23">
        <v>0</v>
      </c>
      <c r="J298" s="23">
        <v>0</v>
      </c>
      <c r="K298" s="23">
        <v>0</v>
      </c>
      <c r="L298" s="23"/>
      <c r="M298" s="23"/>
      <c r="N298" s="23">
        <v>2.4834999999999998</v>
      </c>
      <c r="O298" s="23">
        <v>3.6770999999999998</v>
      </c>
      <c r="P298" s="23"/>
      <c r="Q298" s="23">
        <v>0</v>
      </c>
      <c r="R298" s="23">
        <v>0</v>
      </c>
      <c r="S298" s="23">
        <v>0</v>
      </c>
      <c r="T298" s="23">
        <v>0</v>
      </c>
      <c r="U298" s="23">
        <v>0</v>
      </c>
      <c r="V298" s="23">
        <v>7.46E-2</v>
      </c>
      <c r="W298" s="23">
        <v>0</v>
      </c>
      <c r="X298" s="23">
        <v>0</v>
      </c>
      <c r="Y298" s="23">
        <v>0</v>
      </c>
    </row>
    <row r="299" spans="1:25" x14ac:dyDescent="0.25">
      <c r="A299" s="23" t="s">
        <v>125</v>
      </c>
      <c r="B299" s="23" t="s">
        <v>651</v>
      </c>
      <c r="C299" s="23" t="s">
        <v>696</v>
      </c>
      <c r="D299" s="23" t="s">
        <v>697</v>
      </c>
      <c r="E299" s="23"/>
      <c r="F299" s="23">
        <v>4.8143940000000001</v>
      </c>
      <c r="G299" s="23">
        <v>0</v>
      </c>
      <c r="H299" s="23">
        <v>4.8143940000000001</v>
      </c>
      <c r="I299" s="23">
        <v>0</v>
      </c>
      <c r="J299" s="23">
        <v>0</v>
      </c>
      <c r="K299" s="23">
        <v>0</v>
      </c>
      <c r="L299" s="23"/>
      <c r="M299" s="23"/>
      <c r="N299" s="23">
        <v>2.6499760000000001</v>
      </c>
      <c r="O299" s="23">
        <v>3.7795589999999999</v>
      </c>
      <c r="P299" s="23"/>
      <c r="Q299" s="23">
        <v>0</v>
      </c>
      <c r="R299" s="23">
        <v>0</v>
      </c>
      <c r="S299" s="23">
        <v>0</v>
      </c>
      <c r="T299" s="23">
        <v>0</v>
      </c>
      <c r="U299" s="23">
        <v>0</v>
      </c>
      <c r="V299" s="23">
        <v>7.6399999999999996E-2</v>
      </c>
      <c r="W299" s="23">
        <v>0</v>
      </c>
      <c r="X299" s="23">
        <v>0</v>
      </c>
      <c r="Y299" s="23">
        <v>0</v>
      </c>
    </row>
    <row r="300" spans="1:25" x14ac:dyDescent="0.25">
      <c r="A300" s="23" t="s">
        <v>125</v>
      </c>
      <c r="B300" s="23" t="s">
        <v>651</v>
      </c>
      <c r="C300" s="23" t="s">
        <v>698</v>
      </c>
      <c r="D300" s="23" t="s">
        <v>699</v>
      </c>
      <c r="E300" s="23"/>
      <c r="F300" s="23">
        <v>2.2667000000000002</v>
      </c>
      <c r="G300" s="23">
        <v>2.2667000000000002</v>
      </c>
      <c r="H300" s="23">
        <v>2.2667000000000002</v>
      </c>
      <c r="I300" s="23">
        <v>0</v>
      </c>
      <c r="J300" s="23">
        <v>0</v>
      </c>
      <c r="K300" s="23">
        <v>0</v>
      </c>
      <c r="L300" s="23"/>
      <c r="M300" s="23"/>
      <c r="N300" s="23">
        <v>2.3917999999999999</v>
      </c>
      <c r="O300" s="23">
        <v>3.79</v>
      </c>
      <c r="P300" s="23"/>
      <c r="Q300" s="23">
        <v>0</v>
      </c>
      <c r="R300" s="23">
        <v>0</v>
      </c>
      <c r="S300" s="23">
        <v>0</v>
      </c>
      <c r="T300" s="23">
        <v>0.12139999999999999</v>
      </c>
      <c r="U300" s="23">
        <v>0</v>
      </c>
      <c r="V300" s="23">
        <v>7.6499999999999999E-2</v>
      </c>
      <c r="W300" s="23">
        <v>0</v>
      </c>
      <c r="X300" s="23">
        <v>0</v>
      </c>
      <c r="Y300" s="23">
        <v>0</v>
      </c>
    </row>
    <row r="301" spans="1:25" x14ac:dyDescent="0.25">
      <c r="A301" s="23" t="s">
        <v>125</v>
      </c>
      <c r="B301" s="23" t="s">
        <v>651</v>
      </c>
      <c r="C301" s="23" t="s">
        <v>700</v>
      </c>
      <c r="D301" s="23" t="s">
        <v>701</v>
      </c>
      <c r="E301" s="23"/>
      <c r="F301" s="23">
        <v>4.2368230000000002</v>
      </c>
      <c r="G301" s="23">
        <v>0</v>
      </c>
      <c r="H301" s="23">
        <v>19.75</v>
      </c>
      <c r="I301" s="23">
        <v>0</v>
      </c>
      <c r="J301" s="23">
        <v>0</v>
      </c>
      <c r="K301" s="23">
        <v>0</v>
      </c>
      <c r="L301" s="23"/>
      <c r="M301" s="23"/>
      <c r="N301" s="23">
        <v>2.4841340000000001</v>
      </c>
      <c r="O301" s="23">
        <v>3.5664950000000002</v>
      </c>
      <c r="P301" s="23"/>
      <c r="Q301" s="23">
        <v>0</v>
      </c>
      <c r="R301" s="23">
        <v>0</v>
      </c>
      <c r="S301" s="23">
        <v>0</v>
      </c>
      <c r="T301" s="23">
        <v>0.24396599999999999</v>
      </c>
      <c r="U301" s="23">
        <v>0</v>
      </c>
      <c r="V301" s="23">
        <v>7.6499999999999999E-2</v>
      </c>
      <c r="W301" s="23">
        <v>0</v>
      </c>
      <c r="X301" s="23">
        <v>0</v>
      </c>
      <c r="Y301" s="23">
        <v>0</v>
      </c>
    </row>
    <row r="302" spans="1:25" x14ac:dyDescent="0.25">
      <c r="A302" s="23" t="s">
        <v>125</v>
      </c>
      <c r="B302" s="23" t="s">
        <v>651</v>
      </c>
      <c r="C302" s="23" t="s">
        <v>702</v>
      </c>
      <c r="D302" s="23" t="s">
        <v>703</v>
      </c>
      <c r="E302" s="23"/>
      <c r="F302" s="23">
        <v>2.0413999999999999</v>
      </c>
      <c r="G302" s="23">
        <v>0</v>
      </c>
      <c r="H302" s="23">
        <v>2.0413999999999999</v>
      </c>
      <c r="I302" s="23">
        <v>0</v>
      </c>
      <c r="J302" s="23">
        <v>0</v>
      </c>
      <c r="K302" s="23">
        <v>0</v>
      </c>
      <c r="L302" s="23"/>
      <c r="M302" s="23"/>
      <c r="N302" s="23">
        <v>2.3875000000000002</v>
      </c>
      <c r="O302" s="23">
        <v>3.4548000000000001</v>
      </c>
      <c r="P302" s="23"/>
      <c r="Q302" s="23">
        <v>2.3875000000000002</v>
      </c>
      <c r="R302" s="23">
        <v>0</v>
      </c>
      <c r="S302" s="23">
        <v>0</v>
      </c>
      <c r="T302" s="23">
        <v>0</v>
      </c>
      <c r="U302" s="23">
        <v>0</v>
      </c>
      <c r="V302" s="23">
        <v>7.6499999999999999E-2</v>
      </c>
      <c r="W302" s="23">
        <v>0</v>
      </c>
      <c r="X302" s="23">
        <v>0</v>
      </c>
      <c r="Y302" s="23">
        <v>0</v>
      </c>
    </row>
    <row r="303" spans="1:25" x14ac:dyDescent="0.25">
      <c r="A303" s="23" t="s">
        <v>125</v>
      </c>
      <c r="B303" s="23" t="s">
        <v>651</v>
      </c>
      <c r="C303" s="23" t="s">
        <v>704</v>
      </c>
      <c r="D303" s="23" t="s">
        <v>705</v>
      </c>
      <c r="E303" s="23"/>
      <c r="F303" s="23">
        <v>4.399</v>
      </c>
      <c r="G303" s="23">
        <v>0</v>
      </c>
      <c r="H303" s="23">
        <v>4.399</v>
      </c>
      <c r="I303" s="23">
        <v>0</v>
      </c>
      <c r="J303" s="23">
        <v>0</v>
      </c>
      <c r="K303" s="23">
        <v>0</v>
      </c>
      <c r="L303" s="23"/>
      <c r="M303" s="23"/>
      <c r="N303" s="23">
        <v>2.5261999999999998</v>
      </c>
      <c r="O303" s="23">
        <v>3.6585999999999999</v>
      </c>
      <c r="P303" s="23"/>
      <c r="Q303" s="23">
        <v>0</v>
      </c>
      <c r="R303" s="23">
        <v>0</v>
      </c>
      <c r="S303" s="23">
        <v>0</v>
      </c>
      <c r="T303" s="23">
        <v>0</v>
      </c>
      <c r="U303" s="23">
        <v>0</v>
      </c>
      <c r="V303" s="23">
        <v>7.46E-2</v>
      </c>
      <c r="W303" s="23">
        <v>0</v>
      </c>
      <c r="X303" s="23">
        <v>0</v>
      </c>
      <c r="Y303" s="23">
        <v>0</v>
      </c>
    </row>
    <row r="304" spans="1:25" x14ac:dyDescent="0.25">
      <c r="A304" s="23" t="s">
        <v>125</v>
      </c>
      <c r="B304" s="23" t="s">
        <v>651</v>
      </c>
      <c r="C304" s="23" t="s">
        <v>706</v>
      </c>
      <c r="D304" s="23" t="s">
        <v>707</v>
      </c>
      <c r="E304" s="23"/>
      <c r="F304" s="23">
        <v>3.8</v>
      </c>
      <c r="G304" s="23">
        <v>0</v>
      </c>
      <c r="H304" s="23">
        <v>6.5258700000000003</v>
      </c>
      <c r="I304" s="23">
        <v>0</v>
      </c>
      <c r="J304" s="23">
        <v>0</v>
      </c>
      <c r="K304" s="23">
        <v>0</v>
      </c>
      <c r="L304" s="23"/>
      <c r="M304" s="23"/>
      <c r="N304" s="23">
        <v>2.4933800000000002</v>
      </c>
      <c r="O304" s="23">
        <v>3.6064400000000001</v>
      </c>
      <c r="P304" s="23"/>
      <c r="Q304" s="23">
        <v>0</v>
      </c>
      <c r="R304" s="23">
        <v>0</v>
      </c>
      <c r="S304" s="23">
        <v>0</v>
      </c>
      <c r="T304" s="23">
        <v>0</v>
      </c>
      <c r="U304" s="23">
        <v>0</v>
      </c>
      <c r="V304" s="23">
        <v>7.6490000000000002E-2</v>
      </c>
      <c r="W304" s="23">
        <v>0</v>
      </c>
      <c r="X304" s="23">
        <v>0</v>
      </c>
      <c r="Y304" s="23">
        <v>0</v>
      </c>
    </row>
    <row r="305" spans="1:25" x14ac:dyDescent="0.25">
      <c r="A305" s="23" t="s">
        <v>125</v>
      </c>
      <c r="B305" s="23" t="s">
        <v>651</v>
      </c>
      <c r="C305" s="23" t="s">
        <v>708</v>
      </c>
      <c r="D305" s="23" t="s">
        <v>709</v>
      </c>
      <c r="E305" s="23"/>
      <c r="F305" s="23">
        <v>2.82</v>
      </c>
      <c r="G305" s="23">
        <v>2.82</v>
      </c>
      <c r="H305" s="23">
        <v>2.82</v>
      </c>
      <c r="I305" s="23">
        <v>0</v>
      </c>
      <c r="J305" s="23">
        <v>0</v>
      </c>
      <c r="K305" s="23">
        <v>0</v>
      </c>
      <c r="L305" s="23"/>
      <c r="M305" s="23"/>
      <c r="N305" s="23">
        <v>2.4838</v>
      </c>
      <c r="O305" s="23">
        <v>2.4838</v>
      </c>
      <c r="P305" s="23"/>
      <c r="Q305" s="23">
        <v>0</v>
      </c>
      <c r="R305" s="23">
        <v>0</v>
      </c>
      <c r="S305" s="23">
        <v>0</v>
      </c>
      <c r="T305" s="23">
        <v>9.3020000000000005E-2</v>
      </c>
      <c r="U305" s="23">
        <v>0</v>
      </c>
      <c r="V305" s="23">
        <v>7.6499999999999999E-2</v>
      </c>
      <c r="W305" s="23">
        <v>0</v>
      </c>
      <c r="X305" s="23">
        <v>0</v>
      </c>
      <c r="Y305" s="23">
        <v>0</v>
      </c>
    </row>
    <row r="306" spans="1:25" x14ac:dyDescent="0.25">
      <c r="A306" s="23" t="s">
        <v>125</v>
      </c>
      <c r="B306" s="23" t="s">
        <v>651</v>
      </c>
      <c r="C306" s="23" t="s">
        <v>710</v>
      </c>
      <c r="D306" s="23" t="s">
        <v>711</v>
      </c>
      <c r="E306" s="23"/>
      <c r="F306" s="23">
        <v>4.0858699999999999</v>
      </c>
      <c r="G306" s="23">
        <v>0</v>
      </c>
      <c r="H306" s="23">
        <v>11.02997</v>
      </c>
      <c r="I306" s="23">
        <v>0</v>
      </c>
      <c r="J306" s="23">
        <v>0</v>
      </c>
      <c r="K306" s="23">
        <v>0</v>
      </c>
      <c r="L306" s="23"/>
      <c r="M306" s="23"/>
      <c r="N306" s="23">
        <v>2.5895570000000001</v>
      </c>
      <c r="O306" s="23">
        <v>11.02997</v>
      </c>
      <c r="P306" s="23"/>
      <c r="Q306" s="23">
        <v>0</v>
      </c>
      <c r="R306" s="23">
        <v>0</v>
      </c>
      <c r="S306" s="23">
        <v>0</v>
      </c>
      <c r="T306" s="23">
        <v>0</v>
      </c>
      <c r="U306" s="23">
        <v>0</v>
      </c>
      <c r="V306" s="23">
        <v>0</v>
      </c>
      <c r="W306" s="23">
        <v>0</v>
      </c>
      <c r="X306" s="23">
        <v>0</v>
      </c>
      <c r="Y306" s="23">
        <v>0</v>
      </c>
    </row>
    <row r="307" spans="1:25" x14ac:dyDescent="0.25">
      <c r="A307" s="23" t="s">
        <v>125</v>
      </c>
      <c r="B307" s="23" t="s">
        <v>651</v>
      </c>
      <c r="C307" s="23" t="s">
        <v>712</v>
      </c>
      <c r="D307" s="23" t="s">
        <v>713</v>
      </c>
      <c r="E307" s="23"/>
      <c r="F307" s="23">
        <v>4.8143940000000001</v>
      </c>
      <c r="G307" s="23">
        <v>0</v>
      </c>
      <c r="H307" s="23">
        <v>4.8143940000000001</v>
      </c>
      <c r="I307" s="23">
        <v>0</v>
      </c>
      <c r="J307" s="23">
        <v>0</v>
      </c>
      <c r="K307" s="23">
        <v>0</v>
      </c>
      <c r="L307" s="23"/>
      <c r="M307" s="23"/>
      <c r="N307" s="23">
        <v>2.6499760000000001</v>
      </c>
      <c r="O307" s="23">
        <v>3.7795589999999999</v>
      </c>
      <c r="P307" s="23"/>
      <c r="Q307" s="23">
        <v>0</v>
      </c>
      <c r="R307" s="23">
        <v>0</v>
      </c>
      <c r="S307" s="23">
        <v>0</v>
      </c>
      <c r="T307" s="23">
        <v>0</v>
      </c>
      <c r="U307" s="23">
        <v>0</v>
      </c>
      <c r="V307" s="23">
        <v>7.6399999999999996E-2</v>
      </c>
      <c r="W307" s="23">
        <v>0</v>
      </c>
      <c r="X307" s="23">
        <v>0</v>
      </c>
      <c r="Y307" s="23">
        <v>0</v>
      </c>
    </row>
    <row r="308" spans="1:25" x14ac:dyDescent="0.25">
      <c r="A308" s="23" t="s">
        <v>125</v>
      </c>
      <c r="B308" s="23" t="s">
        <v>651</v>
      </c>
      <c r="C308" s="23" t="s">
        <v>714</v>
      </c>
      <c r="D308" s="23" t="s">
        <v>715</v>
      </c>
      <c r="E308" s="23"/>
      <c r="F308" s="23">
        <v>4.3472</v>
      </c>
      <c r="G308" s="23">
        <v>0</v>
      </c>
      <c r="H308" s="23">
        <v>7.9569599999999996</v>
      </c>
      <c r="I308" s="23">
        <v>0</v>
      </c>
      <c r="J308" s="23">
        <v>0</v>
      </c>
      <c r="K308" s="23">
        <v>0</v>
      </c>
      <c r="L308" s="23"/>
      <c r="M308" s="23"/>
      <c r="N308" s="23">
        <v>2.2946200000000001</v>
      </c>
      <c r="O308" s="23">
        <v>3.7543799999999998</v>
      </c>
      <c r="P308" s="23"/>
      <c r="Q308" s="23">
        <v>0</v>
      </c>
      <c r="R308" s="23">
        <v>0</v>
      </c>
      <c r="S308" s="23">
        <v>0</v>
      </c>
      <c r="T308" s="23">
        <v>0.42470999999999998</v>
      </c>
      <c r="U308" s="23">
        <v>0</v>
      </c>
      <c r="V308" s="23">
        <v>7.6499999999999999E-2</v>
      </c>
      <c r="W308" s="23">
        <v>0</v>
      </c>
      <c r="X308" s="23">
        <v>0</v>
      </c>
      <c r="Y308" s="23">
        <v>0</v>
      </c>
    </row>
    <row r="309" spans="1:25" x14ac:dyDescent="0.25">
      <c r="A309" s="23" t="s">
        <v>125</v>
      </c>
      <c r="B309" s="23" t="s">
        <v>651</v>
      </c>
      <c r="C309" s="23" t="s">
        <v>716</v>
      </c>
      <c r="D309" s="23" t="s">
        <v>717</v>
      </c>
      <c r="E309" s="23"/>
      <c r="F309" s="23">
        <v>3</v>
      </c>
      <c r="G309" s="23">
        <v>0</v>
      </c>
      <c r="H309" s="23">
        <v>2.7058140000000002</v>
      </c>
      <c r="I309" s="23">
        <v>0</v>
      </c>
      <c r="J309" s="23">
        <v>0</v>
      </c>
      <c r="K309" s="23">
        <v>0</v>
      </c>
      <c r="L309" s="23"/>
      <c r="M309" s="23"/>
      <c r="N309" s="23">
        <v>2.65</v>
      </c>
      <c r="O309" s="23">
        <v>0</v>
      </c>
      <c r="P309" s="23"/>
      <c r="Q309" s="23">
        <v>0</v>
      </c>
      <c r="R309" s="23">
        <v>0</v>
      </c>
      <c r="S309" s="23">
        <v>0</v>
      </c>
      <c r="T309" s="23">
        <v>0.253</v>
      </c>
      <c r="U309" s="23">
        <v>0</v>
      </c>
      <c r="V309" s="23">
        <v>7.6499999999999999E-2</v>
      </c>
      <c r="W309" s="23">
        <v>0</v>
      </c>
      <c r="X309" s="23">
        <v>0</v>
      </c>
      <c r="Y309" s="23">
        <v>0</v>
      </c>
    </row>
    <row r="310" spans="1:25" x14ac:dyDescent="0.25">
      <c r="A310" s="23" t="s">
        <v>125</v>
      </c>
      <c r="B310" s="23" t="s">
        <v>651</v>
      </c>
      <c r="C310" s="23" t="s">
        <v>718</v>
      </c>
      <c r="D310" s="23" t="s">
        <v>719</v>
      </c>
      <c r="E310" s="23"/>
      <c r="F310" s="23">
        <v>7.1657999999999999</v>
      </c>
      <c r="G310" s="23">
        <v>0</v>
      </c>
      <c r="H310" s="23">
        <v>12.6701</v>
      </c>
      <c r="I310" s="23">
        <v>0</v>
      </c>
      <c r="J310" s="23">
        <v>0</v>
      </c>
      <c r="K310" s="23">
        <v>0</v>
      </c>
      <c r="L310" s="23"/>
      <c r="M310" s="23"/>
      <c r="N310" s="23">
        <v>2.4634999999999998</v>
      </c>
      <c r="O310" s="23">
        <v>3.4647999999999999</v>
      </c>
      <c r="P310" s="23"/>
      <c r="Q310" s="23">
        <v>0</v>
      </c>
      <c r="R310" s="23">
        <v>0</v>
      </c>
      <c r="S310" s="23">
        <v>0</v>
      </c>
      <c r="T310" s="23">
        <v>0.24179999999999999</v>
      </c>
      <c r="U310" s="23">
        <v>0</v>
      </c>
      <c r="V310" s="23">
        <v>7.6499999999999999E-2</v>
      </c>
      <c r="W310" s="23">
        <v>0</v>
      </c>
      <c r="X310" s="23">
        <v>0</v>
      </c>
      <c r="Y310" s="23">
        <v>0</v>
      </c>
    </row>
    <row r="311" spans="1:25" x14ac:dyDescent="0.25">
      <c r="A311" s="23" t="s">
        <v>125</v>
      </c>
      <c r="B311" s="23" t="s">
        <v>651</v>
      </c>
      <c r="C311" s="23" t="s">
        <v>720</v>
      </c>
      <c r="D311" s="23" t="s">
        <v>721</v>
      </c>
      <c r="E311" s="23"/>
      <c r="F311" s="23">
        <v>2.5051999999999999</v>
      </c>
      <c r="G311" s="23">
        <v>0</v>
      </c>
      <c r="H311" s="23">
        <v>5.5052000000000003</v>
      </c>
      <c r="I311" s="23">
        <v>0</v>
      </c>
      <c r="J311" s="23">
        <v>0</v>
      </c>
      <c r="K311" s="23">
        <v>0</v>
      </c>
      <c r="L311" s="23"/>
      <c r="M311" s="23"/>
      <c r="N311" s="23">
        <v>2.4331</v>
      </c>
      <c r="O311" s="23">
        <v>3.5727000000000002</v>
      </c>
      <c r="P311" s="23"/>
      <c r="Q311" s="23">
        <v>0</v>
      </c>
      <c r="R311" s="23">
        <v>0</v>
      </c>
      <c r="S311" s="23"/>
      <c r="T311" s="23">
        <v>0</v>
      </c>
      <c r="U311" s="23">
        <v>0</v>
      </c>
      <c r="V311" s="23">
        <v>7.6600000000000001E-2</v>
      </c>
      <c r="W311" s="23">
        <v>0</v>
      </c>
      <c r="X311" s="23">
        <v>0</v>
      </c>
      <c r="Y311" s="23">
        <v>0</v>
      </c>
    </row>
    <row r="312" spans="1:25" x14ac:dyDescent="0.25">
      <c r="A312" s="23" t="s">
        <v>125</v>
      </c>
      <c r="B312" s="23" t="s">
        <v>651</v>
      </c>
      <c r="C312" s="23" t="s">
        <v>722</v>
      </c>
      <c r="D312" s="23" t="s">
        <v>723</v>
      </c>
      <c r="E312" s="23"/>
      <c r="F312" s="23">
        <v>2.19</v>
      </c>
      <c r="G312" s="23">
        <v>0</v>
      </c>
      <c r="H312" s="23">
        <v>2.19</v>
      </c>
      <c r="I312" s="23">
        <v>0</v>
      </c>
      <c r="J312" s="23">
        <v>0</v>
      </c>
      <c r="K312" s="23">
        <v>0</v>
      </c>
      <c r="L312" s="23"/>
      <c r="M312" s="23"/>
      <c r="N312" s="23">
        <v>2.5706000000000002</v>
      </c>
      <c r="O312" s="23">
        <v>3.6002999999999998</v>
      </c>
      <c r="P312" s="23"/>
      <c r="Q312" s="23">
        <v>0</v>
      </c>
      <c r="R312" s="23">
        <v>0</v>
      </c>
      <c r="S312" s="23">
        <v>0</v>
      </c>
      <c r="T312" s="23">
        <v>0</v>
      </c>
      <c r="U312" s="23">
        <v>0</v>
      </c>
      <c r="V312" s="23">
        <v>7.6499999999999999E-2</v>
      </c>
      <c r="W312" s="23">
        <v>0</v>
      </c>
      <c r="X312" s="23">
        <v>0</v>
      </c>
      <c r="Y312" s="23">
        <v>0</v>
      </c>
    </row>
    <row r="313" spans="1:25" x14ac:dyDescent="0.25">
      <c r="A313" s="23" t="s">
        <v>125</v>
      </c>
      <c r="B313" s="23" t="s">
        <v>651</v>
      </c>
      <c r="C313" s="23" t="s">
        <v>724</v>
      </c>
      <c r="D313" s="23" t="s">
        <v>725</v>
      </c>
      <c r="E313" s="23"/>
      <c r="F313" s="23">
        <v>4.4630400000000003</v>
      </c>
      <c r="G313" s="23">
        <v>4.4630400000000003</v>
      </c>
      <c r="H313" s="23">
        <v>17.25</v>
      </c>
      <c r="I313" s="23">
        <v>4.4630409999999996</v>
      </c>
      <c r="J313" s="23">
        <v>0</v>
      </c>
      <c r="K313" s="23">
        <v>0</v>
      </c>
      <c r="L313" s="23"/>
      <c r="M313" s="23"/>
      <c r="N313" s="23">
        <v>2.4384269999999999</v>
      </c>
      <c r="O313" s="23">
        <v>3.5097770000000001</v>
      </c>
      <c r="P313" s="23"/>
      <c r="Q313" s="23">
        <v>0</v>
      </c>
      <c r="R313" s="23">
        <v>0</v>
      </c>
      <c r="S313" s="23">
        <v>0</v>
      </c>
      <c r="T313" s="23">
        <v>0.23947399999999999</v>
      </c>
      <c r="U313" s="23">
        <v>0</v>
      </c>
      <c r="V313" s="23">
        <v>7.6499999999999999E-2</v>
      </c>
      <c r="W313" s="23">
        <v>0</v>
      </c>
      <c r="X313" s="23">
        <v>0</v>
      </c>
      <c r="Y313" s="23">
        <v>0</v>
      </c>
    </row>
    <row r="314" spans="1:25" x14ac:dyDescent="0.25">
      <c r="A314" s="23" t="s">
        <v>125</v>
      </c>
      <c r="B314" s="23" t="s">
        <v>651</v>
      </c>
      <c r="C314" s="23" t="s">
        <v>726</v>
      </c>
      <c r="D314" s="23" t="s">
        <v>727</v>
      </c>
      <c r="E314" s="23"/>
      <c r="F314" s="23">
        <v>3.4794</v>
      </c>
      <c r="G314" s="23">
        <v>0</v>
      </c>
      <c r="H314" s="23">
        <v>3.4794</v>
      </c>
      <c r="I314" s="23">
        <v>0</v>
      </c>
      <c r="J314" s="23">
        <v>0</v>
      </c>
      <c r="K314" s="23">
        <v>0</v>
      </c>
      <c r="L314" s="23"/>
      <c r="M314" s="23"/>
      <c r="N314" s="23">
        <v>2.4580000000000002</v>
      </c>
      <c r="O314" s="23">
        <v>2.4580000000000002</v>
      </c>
      <c r="P314" s="23"/>
      <c r="Q314" s="23">
        <v>0</v>
      </c>
      <c r="R314" s="23">
        <v>0</v>
      </c>
      <c r="S314" s="23">
        <v>0</v>
      </c>
      <c r="T314" s="23">
        <v>0.12</v>
      </c>
      <c r="U314" s="23">
        <v>0</v>
      </c>
      <c r="V314" s="23">
        <v>7.6499999999999999E-2</v>
      </c>
      <c r="W314" s="23">
        <v>0</v>
      </c>
      <c r="X314" s="23">
        <v>0</v>
      </c>
      <c r="Y314" s="23">
        <v>0</v>
      </c>
    </row>
    <row r="315" spans="1:25" x14ac:dyDescent="0.25">
      <c r="A315" s="23" t="s">
        <v>125</v>
      </c>
      <c r="B315" s="23" t="s">
        <v>651</v>
      </c>
      <c r="C315" s="23" t="s">
        <v>728</v>
      </c>
      <c r="D315" s="23" t="s">
        <v>729</v>
      </c>
      <c r="E315" s="23"/>
      <c r="F315" s="23">
        <v>9.2174639999999997</v>
      </c>
      <c r="G315" s="23">
        <v>0</v>
      </c>
      <c r="H315" s="23">
        <v>19.670000000000002</v>
      </c>
      <c r="I315" s="23">
        <v>0</v>
      </c>
      <c r="J315" s="23">
        <v>0</v>
      </c>
      <c r="K315" s="23">
        <v>0</v>
      </c>
      <c r="L315" s="23"/>
      <c r="M315" s="23"/>
      <c r="N315" s="23">
        <v>2.4533079999999998</v>
      </c>
      <c r="O315" s="23">
        <v>3.6068259999999999</v>
      </c>
      <c r="P315" s="23"/>
      <c r="Q315" s="23">
        <v>0</v>
      </c>
      <c r="R315" s="23">
        <v>0</v>
      </c>
      <c r="S315" s="23">
        <v>0</v>
      </c>
      <c r="T315" s="23">
        <v>0.24096100000000001</v>
      </c>
      <c r="U315" s="23">
        <v>0</v>
      </c>
      <c r="V315" s="23">
        <v>7.6499999999999999E-2</v>
      </c>
      <c r="W315" s="23">
        <v>0</v>
      </c>
      <c r="X315" s="23">
        <v>0</v>
      </c>
      <c r="Y315" s="23">
        <v>0</v>
      </c>
    </row>
    <row r="316" spans="1:25" x14ac:dyDescent="0.25">
      <c r="A316" s="23" t="s">
        <v>125</v>
      </c>
      <c r="B316" s="23" t="s">
        <v>651</v>
      </c>
      <c r="C316" s="23" t="s">
        <v>730</v>
      </c>
      <c r="D316" s="23" t="s">
        <v>731</v>
      </c>
      <c r="E316" s="23"/>
      <c r="F316" s="23">
        <v>2.3835000000000002</v>
      </c>
      <c r="G316" s="23">
        <v>0</v>
      </c>
      <c r="H316" s="23">
        <v>2.3835000000000002</v>
      </c>
      <c r="I316" s="23">
        <v>0</v>
      </c>
      <c r="J316" s="23">
        <v>0</v>
      </c>
      <c r="K316" s="23">
        <v>0</v>
      </c>
      <c r="L316" s="23"/>
      <c r="M316" s="23"/>
      <c r="N316" s="23">
        <v>2.4466000000000001</v>
      </c>
      <c r="O316" s="23">
        <v>3.6006999999999998</v>
      </c>
      <c r="P316" s="23"/>
      <c r="Q316" s="23">
        <v>2.4466000000000001</v>
      </c>
      <c r="R316" s="23">
        <v>0</v>
      </c>
      <c r="S316" s="23">
        <v>0</v>
      </c>
      <c r="T316" s="23">
        <v>0</v>
      </c>
      <c r="U316" s="23">
        <v>0</v>
      </c>
      <c r="V316" s="23">
        <v>7.6499999999999999E-2</v>
      </c>
      <c r="W316" s="23">
        <v>0</v>
      </c>
      <c r="X316" s="23">
        <v>0</v>
      </c>
      <c r="Y316" s="23">
        <v>0</v>
      </c>
    </row>
    <row r="317" spans="1:25" x14ac:dyDescent="0.25">
      <c r="A317" s="23" t="s">
        <v>125</v>
      </c>
      <c r="B317" s="23" t="s">
        <v>651</v>
      </c>
      <c r="C317" s="23" t="s">
        <v>732</v>
      </c>
      <c r="D317" s="23" t="s">
        <v>733</v>
      </c>
      <c r="E317" s="23"/>
      <c r="F317" s="23">
        <v>3.3559999999999999</v>
      </c>
      <c r="G317" s="23">
        <v>0</v>
      </c>
      <c r="H317" s="23">
        <v>3.3559999999999999</v>
      </c>
      <c r="I317" s="23">
        <v>0</v>
      </c>
      <c r="J317" s="23">
        <v>0</v>
      </c>
      <c r="K317" s="23">
        <v>0</v>
      </c>
      <c r="L317" s="23"/>
      <c r="M317" s="23"/>
      <c r="N317" s="23">
        <v>2.5320299999999998</v>
      </c>
      <c r="O317" s="23">
        <v>3.5584129999999998</v>
      </c>
      <c r="P317" s="23"/>
      <c r="Q317" s="23">
        <v>0</v>
      </c>
      <c r="R317" s="23">
        <v>0</v>
      </c>
      <c r="S317" s="23">
        <v>0</v>
      </c>
      <c r="T317" s="23">
        <v>0</v>
      </c>
      <c r="U317" s="23">
        <v>0</v>
      </c>
      <c r="V317" s="23">
        <v>7.6499999999999999E-2</v>
      </c>
      <c r="W317" s="23">
        <v>0</v>
      </c>
      <c r="X317" s="23">
        <v>0</v>
      </c>
      <c r="Y317" s="23">
        <v>0</v>
      </c>
    </row>
    <row r="318" spans="1:25" x14ac:dyDescent="0.25">
      <c r="A318" s="23" t="s">
        <v>125</v>
      </c>
      <c r="B318" s="23" t="s">
        <v>651</v>
      </c>
      <c r="C318" s="23" t="s">
        <v>734</v>
      </c>
      <c r="D318" s="23" t="s">
        <v>735</v>
      </c>
      <c r="E318" s="23"/>
      <c r="F318" s="23">
        <v>7.4223189999999999</v>
      </c>
      <c r="G318" s="23">
        <v>0</v>
      </c>
      <c r="H318" s="23">
        <v>28</v>
      </c>
      <c r="I318" s="23">
        <v>0</v>
      </c>
      <c r="J318" s="23">
        <v>0</v>
      </c>
      <c r="K318" s="23">
        <v>0</v>
      </c>
      <c r="L318" s="23"/>
      <c r="M318" s="23"/>
      <c r="N318" s="23">
        <v>2.4813710000000002</v>
      </c>
      <c r="O318" s="23">
        <v>3.5746959999999999</v>
      </c>
      <c r="P318" s="23"/>
      <c r="Q318" s="23">
        <v>0</v>
      </c>
      <c r="R318" s="23">
        <v>0</v>
      </c>
      <c r="S318" s="23">
        <v>0</v>
      </c>
      <c r="T318" s="23">
        <v>0.24368999999999999</v>
      </c>
      <c r="U318" s="23">
        <v>0</v>
      </c>
      <c r="V318" s="23">
        <v>7.6499999999999999E-2</v>
      </c>
      <c r="W318" s="23">
        <v>0</v>
      </c>
      <c r="X318" s="23">
        <v>0</v>
      </c>
      <c r="Y318" s="23">
        <v>0</v>
      </c>
    </row>
    <row r="319" spans="1:25" x14ac:dyDescent="0.25">
      <c r="A319" s="23" t="s">
        <v>125</v>
      </c>
      <c r="B319" s="23" t="s">
        <v>651</v>
      </c>
      <c r="C319" s="23" t="s">
        <v>736</v>
      </c>
      <c r="D319" s="23" t="s">
        <v>737</v>
      </c>
      <c r="E319" s="23"/>
      <c r="F319" s="23">
        <v>2.8370000000000002</v>
      </c>
      <c r="G319" s="23">
        <v>0</v>
      </c>
      <c r="H319" s="23">
        <v>2.8370000000000002</v>
      </c>
      <c r="I319" s="23">
        <v>0</v>
      </c>
      <c r="J319" s="23">
        <v>0</v>
      </c>
      <c r="K319" s="23">
        <v>0</v>
      </c>
      <c r="L319" s="23"/>
      <c r="M319" s="23"/>
      <c r="N319" s="23">
        <v>2.5448</v>
      </c>
      <c r="O319" s="23">
        <v>3.5575999999999999</v>
      </c>
      <c r="P319" s="23"/>
      <c r="Q319" s="23">
        <v>0</v>
      </c>
      <c r="R319" s="23">
        <v>0</v>
      </c>
      <c r="S319" s="23">
        <v>0</v>
      </c>
      <c r="T319" s="23">
        <v>0.12659999999999999</v>
      </c>
      <c r="U319" s="23">
        <v>0</v>
      </c>
      <c r="V319" s="23">
        <v>7.6499999999999999E-2</v>
      </c>
      <c r="W319" s="23">
        <v>0</v>
      </c>
      <c r="X319" s="23">
        <v>0</v>
      </c>
      <c r="Y319" s="23">
        <v>0</v>
      </c>
    </row>
    <row r="320" spans="1:25" x14ac:dyDescent="0.25">
      <c r="A320" s="23" t="s">
        <v>125</v>
      </c>
      <c r="B320" s="23" t="s">
        <v>651</v>
      </c>
      <c r="C320" s="23" t="s">
        <v>738</v>
      </c>
      <c r="D320" s="23" t="s">
        <v>739</v>
      </c>
      <c r="E320" s="23"/>
      <c r="F320" s="23">
        <v>5.89825</v>
      </c>
      <c r="G320" s="23">
        <v>0</v>
      </c>
      <c r="H320" s="23">
        <v>7.49</v>
      </c>
      <c r="I320" s="23">
        <v>7.49</v>
      </c>
      <c r="J320" s="23">
        <v>7.49</v>
      </c>
      <c r="K320" s="23">
        <v>0</v>
      </c>
      <c r="L320" s="23"/>
      <c r="M320" s="23"/>
      <c r="N320" s="23">
        <v>2.48</v>
      </c>
      <c r="O320" s="23">
        <v>2.1</v>
      </c>
      <c r="P320" s="23"/>
      <c r="Q320" s="23">
        <v>0</v>
      </c>
      <c r="R320" s="23">
        <v>0</v>
      </c>
      <c r="S320" s="23"/>
      <c r="T320" s="23">
        <v>0.25609999999999999</v>
      </c>
      <c r="U320" s="23">
        <v>0</v>
      </c>
      <c r="V320" s="23">
        <v>7.5999999999999998E-2</v>
      </c>
      <c r="W320" s="23">
        <v>0</v>
      </c>
      <c r="X320" s="23">
        <v>5.89825</v>
      </c>
      <c r="Y320" s="23">
        <v>7.49</v>
      </c>
    </row>
    <row r="321" spans="1:25" x14ac:dyDescent="0.25">
      <c r="A321" s="23" t="s">
        <v>125</v>
      </c>
      <c r="B321" s="23" t="s">
        <v>651</v>
      </c>
      <c r="C321" s="23" t="s">
        <v>742</v>
      </c>
      <c r="D321" s="23" t="s">
        <v>743</v>
      </c>
      <c r="E321" s="23"/>
      <c r="F321" s="23">
        <v>2.66</v>
      </c>
      <c r="G321" s="23">
        <v>2.66</v>
      </c>
      <c r="H321" s="23">
        <v>2.66</v>
      </c>
      <c r="I321" s="23">
        <v>0</v>
      </c>
      <c r="J321" s="23">
        <v>0</v>
      </c>
      <c r="K321" s="23">
        <v>0</v>
      </c>
      <c r="L321" s="23"/>
      <c r="M321" s="23"/>
      <c r="N321" s="23">
        <v>2.2000000000000002</v>
      </c>
      <c r="O321" s="23">
        <v>3.6</v>
      </c>
      <c r="P321" s="23"/>
      <c r="Q321" s="23">
        <v>2.2000000000000002</v>
      </c>
      <c r="R321" s="23">
        <v>0</v>
      </c>
      <c r="S321" s="23">
        <v>0</v>
      </c>
      <c r="T321" s="23">
        <v>0</v>
      </c>
      <c r="U321" s="23">
        <v>0</v>
      </c>
      <c r="V321" s="23">
        <v>0</v>
      </c>
      <c r="W321" s="23">
        <v>0</v>
      </c>
      <c r="X321" s="23">
        <v>0</v>
      </c>
      <c r="Y321" s="23">
        <v>0</v>
      </c>
    </row>
    <row r="322" spans="1:25" x14ac:dyDescent="0.25">
      <c r="A322" s="23" t="s">
        <v>125</v>
      </c>
      <c r="B322" s="23" t="s">
        <v>651</v>
      </c>
      <c r="C322" s="23" t="s">
        <v>744</v>
      </c>
      <c r="D322" s="23" t="s">
        <v>745</v>
      </c>
      <c r="E322" s="23"/>
      <c r="F322" s="23">
        <v>1.956</v>
      </c>
      <c r="G322" s="23">
        <v>0</v>
      </c>
      <c r="H322" s="23">
        <v>1.956</v>
      </c>
      <c r="I322" s="23">
        <v>0</v>
      </c>
      <c r="J322" s="23">
        <v>0</v>
      </c>
      <c r="K322" s="23">
        <v>0</v>
      </c>
      <c r="L322" s="23"/>
      <c r="M322" s="23"/>
      <c r="N322" s="23">
        <v>2.403</v>
      </c>
      <c r="O322" s="23">
        <v>3.6019999999999999</v>
      </c>
      <c r="P322" s="23"/>
      <c r="Q322" s="23">
        <v>0</v>
      </c>
      <c r="R322" s="23">
        <v>0</v>
      </c>
      <c r="S322" s="23">
        <v>0</v>
      </c>
      <c r="T322" s="23">
        <v>0.12790000000000001</v>
      </c>
      <c r="U322" s="23">
        <v>0</v>
      </c>
      <c r="V322" s="23">
        <v>7.46E-2</v>
      </c>
      <c r="W322" s="23">
        <v>0</v>
      </c>
      <c r="X322" s="23">
        <v>0</v>
      </c>
      <c r="Y322" s="23">
        <v>0</v>
      </c>
    </row>
    <row r="323" spans="1:25" x14ac:dyDescent="0.25">
      <c r="A323" s="23" t="s">
        <v>125</v>
      </c>
      <c r="B323" s="23" t="s">
        <v>651</v>
      </c>
      <c r="C323" s="23" t="s">
        <v>746</v>
      </c>
      <c r="D323" s="23" t="s">
        <v>747</v>
      </c>
      <c r="E323" s="23"/>
      <c r="F323" s="23">
        <v>5.251995</v>
      </c>
      <c r="G323" s="23">
        <v>0</v>
      </c>
      <c r="H323" s="23">
        <v>11.956378000000001</v>
      </c>
      <c r="I323" s="23">
        <v>0</v>
      </c>
      <c r="J323" s="23">
        <v>0</v>
      </c>
      <c r="K323" s="23">
        <v>0</v>
      </c>
      <c r="L323" s="23"/>
      <c r="M323" s="23"/>
      <c r="N323" s="23">
        <v>2.605194</v>
      </c>
      <c r="O323" s="23">
        <v>3.5794890000000001</v>
      </c>
      <c r="P323" s="23"/>
      <c r="Q323" s="23">
        <v>0</v>
      </c>
      <c r="R323" s="23">
        <v>0</v>
      </c>
      <c r="S323" s="23">
        <v>0</v>
      </c>
      <c r="T323" s="23">
        <v>0.25581500000000001</v>
      </c>
      <c r="U323" s="23">
        <v>0</v>
      </c>
      <c r="V323" s="23">
        <v>7.6499999999999999E-2</v>
      </c>
      <c r="W323" s="23">
        <v>0</v>
      </c>
      <c r="X323" s="23">
        <v>0</v>
      </c>
      <c r="Y323" s="23">
        <v>0</v>
      </c>
    </row>
    <row r="324" spans="1:25" x14ac:dyDescent="0.25">
      <c r="A324" s="23" t="s">
        <v>125</v>
      </c>
      <c r="B324" s="23" t="s">
        <v>651</v>
      </c>
      <c r="C324" s="23" t="s">
        <v>748</v>
      </c>
      <c r="D324" s="23" t="s">
        <v>749</v>
      </c>
      <c r="E324" s="23"/>
      <c r="F324" s="23">
        <v>3.3767999999999998</v>
      </c>
      <c r="G324" s="23">
        <v>3.3767999999999998</v>
      </c>
      <c r="H324" s="23">
        <v>3.3767999999999998</v>
      </c>
      <c r="I324" s="23">
        <v>3.3767999999999998</v>
      </c>
      <c r="J324" s="23">
        <v>3.3767999999999998</v>
      </c>
      <c r="K324" s="23">
        <v>0</v>
      </c>
      <c r="L324" s="23"/>
      <c r="M324" s="23"/>
      <c r="N324" s="23">
        <v>2.3224</v>
      </c>
      <c r="O324" s="23">
        <v>3.7321</v>
      </c>
      <c r="P324" s="23"/>
      <c r="Q324" s="23">
        <v>0</v>
      </c>
      <c r="R324" s="23">
        <v>0</v>
      </c>
      <c r="S324" s="23">
        <v>0</v>
      </c>
      <c r="T324" s="23">
        <v>0.12330000000000001</v>
      </c>
      <c r="U324" s="23">
        <v>0</v>
      </c>
      <c r="V324" s="23">
        <v>7.6499999999999999E-2</v>
      </c>
      <c r="W324" s="23">
        <v>0</v>
      </c>
      <c r="X324" s="23">
        <v>0</v>
      </c>
      <c r="Y324" s="23">
        <v>0</v>
      </c>
    </row>
    <row r="325" spans="1:25" x14ac:dyDescent="0.25">
      <c r="A325" s="23" t="s">
        <v>125</v>
      </c>
      <c r="B325" s="23" t="s">
        <v>651</v>
      </c>
      <c r="C325" s="23" t="s">
        <v>750</v>
      </c>
      <c r="D325" s="23" t="s">
        <v>751</v>
      </c>
      <c r="E325" s="23"/>
      <c r="F325" s="23">
        <v>3.1044999999999998</v>
      </c>
      <c r="G325" s="23">
        <v>3.1044999999999998</v>
      </c>
      <c r="H325" s="23">
        <v>6.05</v>
      </c>
      <c r="I325" s="23">
        <v>0</v>
      </c>
      <c r="J325" s="23">
        <v>0</v>
      </c>
      <c r="K325" s="23">
        <v>0</v>
      </c>
      <c r="L325" s="23"/>
      <c r="M325" s="23"/>
      <c r="N325" s="23">
        <v>2.3940489999999999</v>
      </c>
      <c r="O325" s="23">
        <v>3.444</v>
      </c>
      <c r="P325" s="23"/>
      <c r="Q325" s="23">
        <v>0</v>
      </c>
      <c r="R325" s="23">
        <v>0</v>
      </c>
      <c r="S325" s="23">
        <v>0</v>
      </c>
      <c r="T325" s="23">
        <v>0.43481999999999998</v>
      </c>
      <c r="U325" s="23">
        <v>0</v>
      </c>
      <c r="V325" s="23">
        <v>7.6499999999999999E-2</v>
      </c>
      <c r="W325" s="23">
        <v>0</v>
      </c>
      <c r="X325" s="23">
        <v>0</v>
      </c>
      <c r="Y325" s="23">
        <v>0</v>
      </c>
    </row>
    <row r="326" spans="1:25" x14ac:dyDescent="0.25">
      <c r="A326" s="23" t="s">
        <v>125</v>
      </c>
      <c r="B326" s="23" t="s">
        <v>651</v>
      </c>
      <c r="C326" s="23" t="s">
        <v>752</v>
      </c>
      <c r="D326" s="23" t="s">
        <v>753</v>
      </c>
      <c r="E326" s="23"/>
      <c r="F326" s="23">
        <v>5.5646699999999996</v>
      </c>
      <c r="G326" s="23">
        <v>0</v>
      </c>
      <c r="H326" s="23">
        <v>1.8098099999999999</v>
      </c>
      <c r="I326" s="23">
        <v>0</v>
      </c>
      <c r="J326" s="23">
        <v>0</v>
      </c>
      <c r="K326" s="23">
        <v>0</v>
      </c>
      <c r="L326" s="23"/>
      <c r="M326" s="23"/>
      <c r="N326" s="23">
        <v>2.5019</v>
      </c>
      <c r="O326" s="23">
        <v>3.5623300000000002</v>
      </c>
      <c r="P326" s="23"/>
      <c r="Q326" s="23">
        <v>0</v>
      </c>
      <c r="R326" s="23">
        <v>0</v>
      </c>
      <c r="S326" s="23">
        <v>0</v>
      </c>
      <c r="T326" s="23">
        <v>0.25108999999999998</v>
      </c>
      <c r="U326" s="23">
        <v>0.18940000000000001</v>
      </c>
      <c r="V326" s="23">
        <v>7.6499999999999999E-2</v>
      </c>
      <c r="W326" s="23">
        <v>0</v>
      </c>
      <c r="X326" s="23">
        <v>0</v>
      </c>
      <c r="Y326" s="23">
        <v>0</v>
      </c>
    </row>
    <row r="327" spans="1:25" x14ac:dyDescent="0.25">
      <c r="A327" s="23" t="s">
        <v>125</v>
      </c>
      <c r="B327" s="23" t="s">
        <v>754</v>
      </c>
      <c r="C327" s="23" t="s">
        <v>755</v>
      </c>
      <c r="D327" s="23" t="s">
        <v>756</v>
      </c>
      <c r="E327" s="23"/>
      <c r="F327" s="23">
        <v>1.1238999999999999</v>
      </c>
      <c r="G327" s="23">
        <v>0</v>
      </c>
      <c r="H327" s="23">
        <v>5.6120000000000001</v>
      </c>
      <c r="I327" s="23">
        <v>0</v>
      </c>
      <c r="J327" s="23">
        <v>5.6120000000000001</v>
      </c>
      <c r="K327" s="23">
        <v>0</v>
      </c>
      <c r="L327" s="23"/>
      <c r="M327" s="23"/>
      <c r="N327" s="23">
        <v>2.4832000000000001</v>
      </c>
      <c r="O327" s="23">
        <v>3.5611999999999999</v>
      </c>
      <c r="P327" s="23"/>
      <c r="Q327" s="23">
        <v>0</v>
      </c>
      <c r="R327" s="23">
        <v>0</v>
      </c>
      <c r="S327" s="23">
        <v>0</v>
      </c>
      <c r="T327" s="23">
        <v>0</v>
      </c>
      <c r="U327" s="23">
        <v>0</v>
      </c>
      <c r="V327" s="23">
        <v>7.6499999999999999E-2</v>
      </c>
      <c r="W327" s="23">
        <v>0</v>
      </c>
      <c r="X327" s="23">
        <v>0</v>
      </c>
      <c r="Y327" s="23">
        <v>0</v>
      </c>
    </row>
    <row r="328" spans="1:25" x14ac:dyDescent="0.25">
      <c r="A328" s="23" t="s">
        <v>125</v>
      </c>
      <c r="B328" s="23" t="s">
        <v>754</v>
      </c>
      <c r="C328" s="23" t="s">
        <v>757</v>
      </c>
      <c r="D328" s="23" t="s">
        <v>758</v>
      </c>
      <c r="E328" s="23"/>
      <c r="F328" s="23">
        <v>0.8</v>
      </c>
      <c r="G328" s="23">
        <v>0</v>
      </c>
      <c r="H328" s="23">
        <v>3.8817599999999999</v>
      </c>
      <c r="I328" s="23">
        <v>0</v>
      </c>
      <c r="J328" s="23">
        <v>0</v>
      </c>
      <c r="K328" s="23">
        <v>0</v>
      </c>
      <c r="L328" s="23"/>
      <c r="M328" s="23"/>
      <c r="N328" s="23">
        <v>2.2454100000000001</v>
      </c>
      <c r="O328" s="23">
        <v>3.1590799999999999</v>
      </c>
      <c r="P328" s="23"/>
      <c r="Q328" s="23">
        <v>0</v>
      </c>
      <c r="R328" s="23">
        <v>0</v>
      </c>
      <c r="S328" s="23">
        <v>0</v>
      </c>
      <c r="T328" s="23">
        <v>0</v>
      </c>
      <c r="U328" s="23">
        <v>0.10265000000000001</v>
      </c>
      <c r="V328" s="23">
        <v>7.6499999999999999E-2</v>
      </c>
      <c r="W328" s="23">
        <v>0</v>
      </c>
      <c r="X328" s="23">
        <v>0</v>
      </c>
      <c r="Y328" s="23">
        <v>0</v>
      </c>
    </row>
    <row r="329" spans="1:25" x14ac:dyDescent="0.25">
      <c r="A329" s="23" t="s">
        <v>125</v>
      </c>
      <c r="B329" s="23" t="s">
        <v>754</v>
      </c>
      <c r="C329" s="23" t="s">
        <v>759</v>
      </c>
      <c r="D329" s="23" t="s">
        <v>760</v>
      </c>
      <c r="E329" s="23"/>
      <c r="F329" s="23">
        <v>0.32922000000000001</v>
      </c>
      <c r="G329" s="23">
        <v>0</v>
      </c>
      <c r="H329" s="23">
        <v>0</v>
      </c>
      <c r="I329" s="23">
        <v>0</v>
      </c>
      <c r="J329" s="23">
        <v>0</v>
      </c>
      <c r="K329" s="23">
        <v>0</v>
      </c>
      <c r="L329" s="23"/>
      <c r="M329" s="23"/>
      <c r="N329" s="23">
        <v>2.38306</v>
      </c>
      <c r="O329" s="23">
        <v>3.7201399999999998</v>
      </c>
      <c r="P329" s="23"/>
      <c r="Q329" s="23">
        <v>0</v>
      </c>
      <c r="R329" s="23">
        <v>0</v>
      </c>
      <c r="S329" s="23">
        <v>0</v>
      </c>
      <c r="T329" s="23">
        <v>0.13386000000000001</v>
      </c>
      <c r="U329" s="23">
        <v>0</v>
      </c>
      <c r="V329" s="23">
        <v>7.6499999999999999E-2</v>
      </c>
      <c r="W329" s="23">
        <v>0</v>
      </c>
      <c r="X329" s="23">
        <v>0</v>
      </c>
      <c r="Y329" s="23">
        <v>0</v>
      </c>
    </row>
    <row r="330" spans="1:25" x14ac:dyDescent="0.25">
      <c r="A330" s="23" t="s">
        <v>125</v>
      </c>
      <c r="B330" s="23" t="s">
        <v>754</v>
      </c>
      <c r="C330" s="23" t="s">
        <v>761</v>
      </c>
      <c r="D330" s="23" t="s">
        <v>762</v>
      </c>
      <c r="E330" s="23"/>
      <c r="F330" s="23">
        <v>1.6976500000000001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/>
      <c r="M330" s="23"/>
      <c r="N330" s="23">
        <v>2.5556899999999998</v>
      </c>
      <c r="O330" s="23">
        <v>3.8090199999999999</v>
      </c>
      <c r="P330" s="23"/>
      <c r="Q330" s="23">
        <v>0</v>
      </c>
      <c r="R330" s="23">
        <v>0</v>
      </c>
      <c r="S330" s="23">
        <v>0</v>
      </c>
      <c r="T330" s="23">
        <v>0</v>
      </c>
      <c r="U330" s="23">
        <v>0</v>
      </c>
      <c r="V330" s="23">
        <v>7.6499999999999999E-2</v>
      </c>
      <c r="W330" s="23">
        <v>0</v>
      </c>
      <c r="X330" s="23">
        <v>0</v>
      </c>
      <c r="Y330" s="23">
        <v>0</v>
      </c>
    </row>
    <row r="331" spans="1:25" x14ac:dyDescent="0.25">
      <c r="A331" s="23" t="s">
        <v>125</v>
      </c>
      <c r="B331" s="23" t="s">
        <v>754</v>
      </c>
      <c r="C331" s="23" t="s">
        <v>763</v>
      </c>
      <c r="D331" s="23" t="s">
        <v>764</v>
      </c>
      <c r="E331" s="23"/>
      <c r="F331" s="23">
        <v>10.020440000000001</v>
      </c>
      <c r="G331" s="23">
        <v>0</v>
      </c>
      <c r="H331" s="23">
        <v>0</v>
      </c>
      <c r="I331" s="23">
        <v>0</v>
      </c>
      <c r="J331" s="23">
        <v>0</v>
      </c>
      <c r="K331" s="23">
        <v>0</v>
      </c>
      <c r="L331" s="23"/>
      <c r="M331" s="23"/>
      <c r="N331" s="23">
        <v>2.56847</v>
      </c>
      <c r="O331" s="23">
        <v>3.58758</v>
      </c>
      <c r="P331" s="23"/>
      <c r="Q331" s="23">
        <v>0</v>
      </c>
      <c r="R331" s="23">
        <v>0</v>
      </c>
      <c r="S331" s="23">
        <v>0</v>
      </c>
      <c r="T331" s="23">
        <v>0</v>
      </c>
      <c r="U331" s="23">
        <v>0</v>
      </c>
      <c r="V331" s="23">
        <v>7.6499999999999999E-2</v>
      </c>
      <c r="W331" s="23">
        <v>0</v>
      </c>
      <c r="X331" s="23">
        <v>0</v>
      </c>
      <c r="Y331" s="23">
        <v>0</v>
      </c>
    </row>
    <row r="332" spans="1:25" x14ac:dyDescent="0.25">
      <c r="A332" s="23" t="s">
        <v>125</v>
      </c>
      <c r="B332" s="23" t="s">
        <v>754</v>
      </c>
      <c r="C332" s="23" t="s">
        <v>765</v>
      </c>
      <c r="D332" s="23" t="s">
        <v>766</v>
      </c>
      <c r="E332" s="23"/>
      <c r="F332" s="23">
        <v>0</v>
      </c>
      <c r="G332" s="23">
        <v>0</v>
      </c>
      <c r="H332" s="23">
        <v>0</v>
      </c>
      <c r="I332" s="23">
        <v>0</v>
      </c>
      <c r="J332" s="23">
        <v>0</v>
      </c>
      <c r="K332" s="23">
        <v>0</v>
      </c>
      <c r="L332" s="23"/>
      <c r="M332" s="23"/>
      <c r="N332" s="23">
        <v>0</v>
      </c>
      <c r="O332" s="23">
        <v>0</v>
      </c>
      <c r="P332" s="23"/>
      <c r="Q332" s="23">
        <v>0</v>
      </c>
      <c r="R332" s="23">
        <v>0</v>
      </c>
      <c r="S332" s="23">
        <v>0</v>
      </c>
      <c r="T332" s="23">
        <v>0</v>
      </c>
      <c r="U332" s="23">
        <v>0</v>
      </c>
      <c r="V332" s="23">
        <v>0</v>
      </c>
      <c r="W332" s="23">
        <v>0</v>
      </c>
      <c r="X332" s="23">
        <v>0</v>
      </c>
      <c r="Y332" s="23">
        <v>0</v>
      </c>
    </row>
    <row r="333" spans="1:25" x14ac:dyDescent="0.25">
      <c r="A333" s="23" t="s">
        <v>125</v>
      </c>
      <c r="B333" s="23" t="s">
        <v>754</v>
      </c>
      <c r="C333" s="23" t="s">
        <v>1117</v>
      </c>
      <c r="D333" s="23" t="s">
        <v>1118</v>
      </c>
      <c r="E333" s="23"/>
      <c r="F333" s="23">
        <v>4.2687999999999997</v>
      </c>
      <c r="G333" s="23">
        <v>0</v>
      </c>
      <c r="H333" s="23">
        <v>7.3164999999999996</v>
      </c>
      <c r="I333" s="23">
        <v>0</v>
      </c>
      <c r="J333" s="23">
        <v>0</v>
      </c>
      <c r="K333" s="23">
        <v>0</v>
      </c>
      <c r="L333" s="23"/>
      <c r="M333" s="23"/>
      <c r="N333" s="23">
        <v>2.56</v>
      </c>
      <c r="O333" s="23">
        <v>3.76</v>
      </c>
      <c r="P333" s="23"/>
      <c r="Q333" s="23">
        <v>0</v>
      </c>
      <c r="R333" s="23">
        <v>0</v>
      </c>
      <c r="S333" s="23">
        <v>0</v>
      </c>
      <c r="T333" s="23">
        <v>0.13189999999999999</v>
      </c>
      <c r="U333" s="23">
        <v>0</v>
      </c>
      <c r="V333" s="23">
        <v>7.6499999999999999E-2</v>
      </c>
      <c r="W333" s="23">
        <v>0</v>
      </c>
      <c r="X333" s="23">
        <v>0</v>
      </c>
      <c r="Y333" s="23">
        <v>0</v>
      </c>
    </row>
    <row r="334" spans="1:25" x14ac:dyDescent="0.25">
      <c r="A334" s="23" t="s">
        <v>125</v>
      </c>
      <c r="B334" s="23" t="s">
        <v>1119</v>
      </c>
      <c r="C334" s="23" t="s">
        <v>1120</v>
      </c>
      <c r="D334" s="23" t="s">
        <v>1121</v>
      </c>
      <c r="E334" s="23"/>
      <c r="F334" s="23">
        <v>3.76</v>
      </c>
      <c r="G334" s="23">
        <v>6.47</v>
      </c>
      <c r="H334" s="23">
        <v>11.83</v>
      </c>
      <c r="I334" s="23">
        <v>11.83</v>
      </c>
      <c r="J334" s="23">
        <v>11.23</v>
      </c>
      <c r="K334" s="23">
        <v>0</v>
      </c>
      <c r="L334" s="23"/>
      <c r="M334" s="23"/>
      <c r="N334" s="23">
        <v>2.4672999999999998</v>
      </c>
      <c r="O334" s="23">
        <v>3.6617999999999999</v>
      </c>
      <c r="P334" s="23"/>
      <c r="Q334" s="23">
        <v>0</v>
      </c>
      <c r="R334" s="23">
        <v>0</v>
      </c>
      <c r="S334" s="23">
        <v>0</v>
      </c>
      <c r="T334" s="23">
        <v>0.45</v>
      </c>
      <c r="U334" s="23">
        <v>0</v>
      </c>
      <c r="V334" s="23">
        <v>7.6499999999999999E-2</v>
      </c>
      <c r="W334" s="23">
        <v>0</v>
      </c>
      <c r="X334" s="23">
        <v>0</v>
      </c>
      <c r="Y334" s="23">
        <v>0</v>
      </c>
    </row>
    <row r="335" spans="1:25" x14ac:dyDescent="0.25">
      <c r="A335" s="23"/>
      <c r="B335" s="23"/>
      <c r="C335" s="23"/>
      <c r="D335" s="23" t="s">
        <v>1373</v>
      </c>
      <c r="E335" s="23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F0816-58E3-461A-A7E8-4798AD6848C2}">
  <dimension ref="A1:AI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5" width="15.7109375" customWidth="1"/>
  </cols>
  <sheetData>
    <row r="1" spans="1:35" ht="24" customHeight="1" x14ac:dyDescent="0.3">
      <c r="A1" s="4" t="str">
        <f>HYPERLINK("#'Index'!A1", "&lt;&lt; Index")</f>
        <v>&lt;&lt; Index</v>
      </c>
      <c r="B1" s="20" t="s">
        <v>1380</v>
      </c>
      <c r="D1" s="20" t="s">
        <v>1381</v>
      </c>
    </row>
    <row r="2" spans="1:35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55</v>
      </c>
      <c r="F2" s="21" t="s">
        <v>1382</v>
      </c>
      <c r="G2" s="21" t="s">
        <v>1383</v>
      </c>
      <c r="H2" s="21" t="s">
        <v>1384</v>
      </c>
      <c r="I2" s="21" t="s">
        <v>1385</v>
      </c>
      <c r="J2" s="21" t="s">
        <v>1386</v>
      </c>
      <c r="K2" s="21" t="s">
        <v>1387</v>
      </c>
      <c r="L2" s="21" t="s">
        <v>1388</v>
      </c>
      <c r="M2" s="21" t="s">
        <v>1389</v>
      </c>
      <c r="N2" s="21" t="s">
        <v>1390</v>
      </c>
      <c r="O2" s="21" t="s">
        <v>1391</v>
      </c>
      <c r="P2" s="21" t="s">
        <v>1392</v>
      </c>
      <c r="Q2" s="21" t="s">
        <v>1393</v>
      </c>
      <c r="R2" s="21" t="s">
        <v>1394</v>
      </c>
      <c r="S2" s="21" t="s">
        <v>1395</v>
      </c>
      <c r="T2" s="21" t="s">
        <v>1396</v>
      </c>
      <c r="U2" s="21" t="s">
        <v>75</v>
      </c>
      <c r="V2" s="21" t="s">
        <v>1382</v>
      </c>
      <c r="W2" s="21" t="s">
        <v>1383</v>
      </c>
      <c r="X2" s="21" t="s">
        <v>1384</v>
      </c>
      <c r="Y2" s="21" t="s">
        <v>1385</v>
      </c>
      <c r="Z2" s="21" t="s">
        <v>1386</v>
      </c>
      <c r="AA2" s="21" t="s">
        <v>1387</v>
      </c>
      <c r="AB2" s="21" t="s">
        <v>1388</v>
      </c>
      <c r="AC2" s="21" t="s">
        <v>1389</v>
      </c>
      <c r="AD2" s="21" t="s">
        <v>1390</v>
      </c>
      <c r="AE2" s="21" t="s">
        <v>1391</v>
      </c>
      <c r="AF2" s="21" t="s">
        <v>1392</v>
      </c>
      <c r="AG2" s="21" t="s">
        <v>1393</v>
      </c>
      <c r="AH2" s="21" t="s">
        <v>1397</v>
      </c>
      <c r="AI2" s="21" t="s">
        <v>1398</v>
      </c>
    </row>
    <row r="3" spans="1:35" x14ac:dyDescent="0.25">
      <c r="A3" s="21"/>
      <c r="B3" s="21"/>
      <c r="C3" s="21"/>
      <c r="D3" s="21" t="s">
        <v>89</v>
      </c>
      <c r="E3" s="21" t="s">
        <v>1399</v>
      </c>
      <c r="F3" s="21" t="s">
        <v>1400</v>
      </c>
      <c r="G3" s="21" t="s">
        <v>1401</v>
      </c>
      <c r="H3" s="21" t="s">
        <v>1402</v>
      </c>
      <c r="I3" s="21" t="s">
        <v>1403</v>
      </c>
      <c r="J3" s="21" t="s">
        <v>1404</v>
      </c>
      <c r="K3" s="21" t="s">
        <v>1405</v>
      </c>
      <c r="L3" s="21" t="s">
        <v>1406</v>
      </c>
      <c r="M3" s="21" t="s">
        <v>1407</v>
      </c>
      <c r="N3" s="21" t="s">
        <v>1408</v>
      </c>
      <c r="O3" s="21" t="s">
        <v>1409</v>
      </c>
      <c r="P3" s="21" t="s">
        <v>1410</v>
      </c>
      <c r="Q3" s="21" t="s">
        <v>1411</v>
      </c>
      <c r="R3" s="21" t="s">
        <v>1412</v>
      </c>
      <c r="S3" s="21" t="s">
        <v>1413</v>
      </c>
      <c r="T3" s="21" t="s">
        <v>1414</v>
      </c>
      <c r="U3" s="21" t="s">
        <v>1415</v>
      </c>
      <c r="V3" s="21" t="s">
        <v>1416</v>
      </c>
      <c r="W3" s="21" t="s">
        <v>1417</v>
      </c>
      <c r="X3" s="21" t="s">
        <v>1418</v>
      </c>
      <c r="Y3" s="21" t="s">
        <v>1419</v>
      </c>
      <c r="Z3" s="21" t="s">
        <v>1420</v>
      </c>
      <c r="AA3" s="21" t="s">
        <v>1421</v>
      </c>
      <c r="AB3" s="21" t="s">
        <v>1422</v>
      </c>
      <c r="AC3" s="21" t="s">
        <v>1423</v>
      </c>
      <c r="AD3" s="21" t="s">
        <v>1424</v>
      </c>
      <c r="AE3" s="21" t="s">
        <v>1425</v>
      </c>
      <c r="AF3" s="21" t="s">
        <v>1426</v>
      </c>
      <c r="AG3" s="21" t="s">
        <v>1427</v>
      </c>
      <c r="AH3" s="21" t="s">
        <v>1428</v>
      </c>
      <c r="AI3" s="21" t="s">
        <v>1429</v>
      </c>
    </row>
    <row r="4" spans="1:35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29261245</v>
      </c>
      <c r="F4" s="22">
        <v>38685071</v>
      </c>
      <c r="G4" s="22">
        <v>0</v>
      </c>
      <c r="H4" s="22">
        <v>14388442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256686</v>
      </c>
      <c r="Q4" s="22">
        <v>0</v>
      </c>
      <c r="R4" s="22">
        <v>53330199</v>
      </c>
      <c r="S4" s="22">
        <v>-24068954</v>
      </c>
      <c r="T4" s="22">
        <v>0</v>
      </c>
      <c r="U4" s="22">
        <v>56032054</v>
      </c>
      <c r="V4" s="22">
        <v>38685071</v>
      </c>
      <c r="W4" s="22">
        <v>0</v>
      </c>
      <c r="X4" s="22">
        <v>14388442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256686</v>
      </c>
      <c r="AG4" s="22">
        <v>0</v>
      </c>
      <c r="AH4" s="22">
        <v>53330199</v>
      </c>
      <c r="AI4" s="22">
        <v>2701855</v>
      </c>
    </row>
    <row r="5" spans="1:35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37439660</v>
      </c>
      <c r="F5" s="22">
        <v>-334323</v>
      </c>
      <c r="G5" s="22">
        <v>0</v>
      </c>
      <c r="H5" s="22">
        <v>5346260</v>
      </c>
      <c r="I5" s="22">
        <v>330588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5342525</v>
      </c>
      <c r="S5" s="22">
        <v>32097135</v>
      </c>
      <c r="T5" s="22">
        <v>8017598</v>
      </c>
      <c r="U5" s="22">
        <v>21894337</v>
      </c>
      <c r="V5" s="22">
        <v>1682075</v>
      </c>
      <c r="W5" s="22">
        <v>0</v>
      </c>
      <c r="X5" s="22">
        <v>8970076</v>
      </c>
      <c r="Y5" s="22">
        <v>330588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2377384</v>
      </c>
      <c r="AH5" s="22">
        <v>13360123</v>
      </c>
      <c r="AI5" s="22">
        <v>8534214</v>
      </c>
    </row>
    <row r="6" spans="1:35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22580950</v>
      </c>
      <c r="F6" s="22">
        <v>1151091</v>
      </c>
      <c r="G6" s="22">
        <v>0</v>
      </c>
      <c r="H6" s="22">
        <v>2173844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3933988</v>
      </c>
      <c r="Q6" s="22">
        <v>0</v>
      </c>
      <c r="R6" s="22">
        <v>7258923</v>
      </c>
      <c r="S6" s="22">
        <v>15322027</v>
      </c>
      <c r="T6" s="22">
        <v>0</v>
      </c>
      <c r="U6" s="22">
        <v>7637885</v>
      </c>
      <c r="V6" s="22">
        <v>1151091</v>
      </c>
      <c r="W6" s="22">
        <v>0</v>
      </c>
      <c r="X6" s="22">
        <v>2173844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3933988</v>
      </c>
      <c r="AG6" s="22">
        <v>0</v>
      </c>
      <c r="AH6" s="22">
        <v>7258923</v>
      </c>
      <c r="AI6" s="22">
        <v>378962</v>
      </c>
    </row>
    <row r="7" spans="1:35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949402000</v>
      </c>
      <c r="F7" s="22">
        <v>214313964</v>
      </c>
      <c r="G7" s="22">
        <v>0</v>
      </c>
      <c r="H7" s="22">
        <v>142088000</v>
      </c>
      <c r="I7" s="22">
        <v>0</v>
      </c>
      <c r="J7" s="22">
        <v>0</v>
      </c>
      <c r="K7" s="22">
        <v>1147000</v>
      </c>
      <c r="L7" s="22">
        <v>0</v>
      </c>
      <c r="M7" s="22">
        <v>0</v>
      </c>
      <c r="N7" s="22">
        <v>274096000</v>
      </c>
      <c r="O7" s="22">
        <v>0</v>
      </c>
      <c r="P7" s="22">
        <v>51458000</v>
      </c>
      <c r="Q7" s="22">
        <v>26777566</v>
      </c>
      <c r="R7" s="22">
        <v>709880530</v>
      </c>
      <c r="S7" s="22">
        <v>239521470</v>
      </c>
      <c r="T7" s="22">
        <v>0</v>
      </c>
      <c r="U7" s="22">
        <v>1344537000</v>
      </c>
      <c r="V7" s="22">
        <v>214313964</v>
      </c>
      <c r="W7" s="22">
        <v>0</v>
      </c>
      <c r="X7" s="22">
        <v>142088000</v>
      </c>
      <c r="Y7" s="22">
        <v>0</v>
      </c>
      <c r="Z7" s="22">
        <v>0</v>
      </c>
      <c r="AA7" s="22">
        <v>1147000</v>
      </c>
      <c r="AB7" s="22">
        <v>0</v>
      </c>
      <c r="AC7" s="22">
        <v>0</v>
      </c>
      <c r="AD7" s="22">
        <v>88723000</v>
      </c>
      <c r="AE7" s="22">
        <v>0</v>
      </c>
      <c r="AF7" s="22">
        <v>72776000</v>
      </c>
      <c r="AG7" s="22">
        <v>26777566</v>
      </c>
      <c r="AH7" s="22">
        <v>545825530</v>
      </c>
      <c r="AI7" s="22">
        <v>798712000</v>
      </c>
    </row>
    <row r="8" spans="1:35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96722199</v>
      </c>
      <c r="F8" s="22">
        <v>2140132</v>
      </c>
      <c r="G8" s="22">
        <v>0</v>
      </c>
      <c r="H8" s="22">
        <v>125300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420686</v>
      </c>
      <c r="Q8" s="22">
        <v>2479100</v>
      </c>
      <c r="R8" s="22">
        <v>5165218</v>
      </c>
      <c r="S8" s="22">
        <v>91556981</v>
      </c>
      <c r="T8" s="22">
        <v>0</v>
      </c>
      <c r="U8" s="22">
        <v>13927989</v>
      </c>
      <c r="V8" s="22">
        <v>2140132</v>
      </c>
      <c r="W8" s="22">
        <v>0</v>
      </c>
      <c r="X8" s="22">
        <v>125300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420686</v>
      </c>
      <c r="AG8" s="22">
        <v>2479100</v>
      </c>
      <c r="AH8" s="22">
        <v>5165218</v>
      </c>
      <c r="AI8" s="22">
        <v>8762771</v>
      </c>
    </row>
    <row r="9" spans="1:35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11830899</v>
      </c>
      <c r="F9" s="22">
        <v>9714934</v>
      </c>
      <c r="G9" s="22">
        <v>0</v>
      </c>
      <c r="H9" s="22">
        <v>4107241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421886</v>
      </c>
      <c r="Q9" s="22">
        <v>0</v>
      </c>
      <c r="R9" s="22">
        <v>14244061</v>
      </c>
      <c r="S9" s="22">
        <v>-2413162</v>
      </c>
      <c r="T9" s="22">
        <v>0</v>
      </c>
      <c r="U9" s="22">
        <v>38831557</v>
      </c>
      <c r="V9" s="22">
        <v>9714934</v>
      </c>
      <c r="W9" s="22">
        <v>0</v>
      </c>
      <c r="X9" s="22">
        <v>4107241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421886</v>
      </c>
      <c r="AG9" s="22">
        <v>0</v>
      </c>
      <c r="AH9" s="22">
        <v>14244061</v>
      </c>
      <c r="AI9" s="22">
        <v>24587496</v>
      </c>
    </row>
    <row r="10" spans="1:35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21820413</v>
      </c>
      <c r="F10" s="22">
        <v>79336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335778</v>
      </c>
      <c r="Q10" s="22">
        <v>0</v>
      </c>
      <c r="R10" s="22">
        <v>415114</v>
      </c>
      <c r="S10" s="22">
        <v>21405299</v>
      </c>
      <c r="T10" s="22">
        <v>0</v>
      </c>
      <c r="U10" s="22">
        <v>8448803</v>
      </c>
      <c r="V10" s="22">
        <v>79336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335778</v>
      </c>
      <c r="AG10" s="22">
        <v>0</v>
      </c>
      <c r="AH10" s="22">
        <v>415114</v>
      </c>
      <c r="AI10" s="22">
        <v>8033689</v>
      </c>
    </row>
    <row r="11" spans="1:35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227144000</v>
      </c>
      <c r="F11" s="22">
        <v>0</v>
      </c>
      <c r="G11" s="22">
        <v>0</v>
      </c>
      <c r="H11" s="22">
        <v>16568000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79393955</v>
      </c>
      <c r="Q11" s="22">
        <v>25086000</v>
      </c>
      <c r="R11" s="22">
        <v>121047955</v>
      </c>
      <c r="S11" s="22">
        <v>106096045</v>
      </c>
      <c r="T11" s="22">
        <v>73264045</v>
      </c>
      <c r="U11" s="22">
        <v>272444000</v>
      </c>
      <c r="V11" s="22">
        <v>0</v>
      </c>
      <c r="W11" s="22">
        <v>0</v>
      </c>
      <c r="X11" s="22">
        <v>46039000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123187000</v>
      </c>
      <c r="AG11" s="22">
        <v>25086000</v>
      </c>
      <c r="AH11" s="22">
        <v>194312000</v>
      </c>
      <c r="AI11" s="22">
        <v>78132000</v>
      </c>
    </row>
    <row r="12" spans="1:35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31347000</v>
      </c>
      <c r="F12" s="22">
        <v>1389000</v>
      </c>
      <c r="G12" s="22">
        <v>0</v>
      </c>
      <c r="H12" s="22">
        <v>279000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80000</v>
      </c>
      <c r="Q12" s="22">
        <v>0</v>
      </c>
      <c r="R12" s="22">
        <v>1748000</v>
      </c>
      <c r="S12" s="22">
        <v>29599000</v>
      </c>
      <c r="T12" s="22">
        <v>0</v>
      </c>
      <c r="U12" s="22">
        <v>3092000</v>
      </c>
      <c r="V12" s="22">
        <v>1389000</v>
      </c>
      <c r="W12" s="22">
        <v>0</v>
      </c>
      <c r="X12" s="22">
        <v>279000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80000</v>
      </c>
      <c r="AG12" s="22">
        <v>0</v>
      </c>
      <c r="AH12" s="22">
        <v>1748000</v>
      </c>
      <c r="AI12" s="22">
        <v>1344000</v>
      </c>
    </row>
    <row r="13" spans="1:35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136339476</v>
      </c>
      <c r="F13" s="22">
        <v>578838</v>
      </c>
      <c r="G13" s="22">
        <v>0</v>
      </c>
      <c r="H13" s="22">
        <v>2653345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8572470</v>
      </c>
      <c r="Q13" s="22">
        <v>1819337</v>
      </c>
      <c r="R13" s="22">
        <v>13623990</v>
      </c>
      <c r="S13" s="22">
        <v>122715486</v>
      </c>
      <c r="T13" s="22">
        <v>0</v>
      </c>
      <c r="U13" s="22">
        <v>20910159</v>
      </c>
      <c r="V13" s="22">
        <v>578838</v>
      </c>
      <c r="W13" s="22">
        <v>0</v>
      </c>
      <c r="X13" s="22">
        <v>2653345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8572470</v>
      </c>
      <c r="AG13" s="22">
        <v>1819337</v>
      </c>
      <c r="AH13" s="22">
        <v>13623990</v>
      </c>
      <c r="AI13" s="22">
        <v>7286169</v>
      </c>
    </row>
    <row r="14" spans="1:35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26893357</v>
      </c>
      <c r="F14" s="22">
        <v>0</v>
      </c>
      <c r="G14" s="22">
        <v>0</v>
      </c>
      <c r="H14" s="22">
        <v>2694297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108281</v>
      </c>
      <c r="R14" s="22">
        <v>2802578</v>
      </c>
      <c r="S14" s="22">
        <v>24090779</v>
      </c>
      <c r="T14" s="22">
        <v>36002</v>
      </c>
      <c r="U14" s="22">
        <v>4641501</v>
      </c>
      <c r="V14" s="22">
        <v>0</v>
      </c>
      <c r="W14" s="22">
        <v>0</v>
      </c>
      <c r="X14" s="22">
        <v>2694297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36002</v>
      </c>
      <c r="AG14" s="22">
        <v>108281</v>
      </c>
      <c r="AH14" s="22">
        <v>2838580</v>
      </c>
      <c r="AI14" s="22">
        <v>1802921</v>
      </c>
    </row>
    <row r="15" spans="1:35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20702744</v>
      </c>
      <c r="F15" s="22">
        <v>0</v>
      </c>
      <c r="G15" s="22">
        <v>0</v>
      </c>
      <c r="H15" s="22">
        <v>552582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5115950</v>
      </c>
      <c r="Q15" s="22">
        <v>3317506</v>
      </c>
      <c r="R15" s="22">
        <v>8986038</v>
      </c>
      <c r="S15" s="22">
        <v>11716706</v>
      </c>
      <c r="T15" s="22">
        <v>0</v>
      </c>
      <c r="U15" s="22">
        <v>9862149</v>
      </c>
      <c r="V15" s="22">
        <v>0</v>
      </c>
      <c r="W15" s="22">
        <v>0</v>
      </c>
      <c r="X15" s="22">
        <v>552582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5115950</v>
      </c>
      <c r="AG15" s="22">
        <v>3317506</v>
      </c>
      <c r="AH15" s="22">
        <v>8986038</v>
      </c>
      <c r="AI15" s="22">
        <v>876111</v>
      </c>
    </row>
    <row r="16" spans="1:35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51394000</v>
      </c>
      <c r="F16" s="22">
        <v>19983000</v>
      </c>
      <c r="G16" s="22">
        <v>0</v>
      </c>
      <c r="H16" s="22">
        <v>26372000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15977000</v>
      </c>
      <c r="Q16" s="22">
        <v>0</v>
      </c>
      <c r="R16" s="22">
        <v>62332000</v>
      </c>
      <c r="S16" s="22">
        <v>-10938000</v>
      </c>
      <c r="T16" s="22">
        <v>0</v>
      </c>
      <c r="U16" s="22">
        <v>115737000</v>
      </c>
      <c r="V16" s="22">
        <v>19983000</v>
      </c>
      <c r="W16" s="22">
        <v>0</v>
      </c>
      <c r="X16" s="22">
        <v>26372000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15977000</v>
      </c>
      <c r="AG16" s="22">
        <v>0</v>
      </c>
      <c r="AH16" s="22">
        <v>62332000</v>
      </c>
      <c r="AI16" s="22">
        <v>53405000</v>
      </c>
    </row>
    <row r="17" spans="1:35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58536450</v>
      </c>
      <c r="F17" s="22">
        <v>0</v>
      </c>
      <c r="G17" s="22">
        <v>0</v>
      </c>
      <c r="H17" s="22">
        <v>483019</v>
      </c>
      <c r="I17" s="22">
        <v>0</v>
      </c>
      <c r="J17" s="22">
        <v>0</v>
      </c>
      <c r="K17" s="22">
        <v>0</v>
      </c>
      <c r="L17" s="22">
        <v>20018</v>
      </c>
      <c r="M17" s="22">
        <v>0</v>
      </c>
      <c r="N17" s="22">
        <v>0</v>
      </c>
      <c r="O17" s="22">
        <v>0</v>
      </c>
      <c r="P17" s="22">
        <v>1195888</v>
      </c>
      <c r="Q17" s="22">
        <v>367519</v>
      </c>
      <c r="R17" s="22">
        <v>2066444</v>
      </c>
      <c r="S17" s="22">
        <v>56470006</v>
      </c>
      <c r="T17" s="22">
        <v>0</v>
      </c>
      <c r="U17" s="22">
        <v>18478918</v>
      </c>
      <c r="V17" s="22">
        <v>0</v>
      </c>
      <c r="W17" s="22">
        <v>0</v>
      </c>
      <c r="X17" s="22">
        <v>483019</v>
      </c>
      <c r="Y17" s="22">
        <v>0</v>
      </c>
      <c r="Z17" s="22">
        <v>0</v>
      </c>
      <c r="AA17" s="22">
        <v>0</v>
      </c>
      <c r="AB17" s="22">
        <v>20018</v>
      </c>
      <c r="AC17" s="22">
        <v>0</v>
      </c>
      <c r="AD17" s="22">
        <v>0</v>
      </c>
      <c r="AE17" s="22">
        <v>0</v>
      </c>
      <c r="AF17" s="22">
        <v>1195888</v>
      </c>
      <c r="AG17" s="22">
        <v>367519</v>
      </c>
      <c r="AH17" s="22">
        <v>2066444</v>
      </c>
      <c r="AI17" s="22">
        <v>16412474</v>
      </c>
    </row>
    <row r="18" spans="1:35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42058000</v>
      </c>
      <c r="F18" s="22">
        <v>2853000</v>
      </c>
      <c r="G18" s="22">
        <v>0</v>
      </c>
      <c r="H18" s="22">
        <v>4559000</v>
      </c>
      <c r="I18" s="22">
        <v>20000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1439000</v>
      </c>
      <c r="Q18" s="22">
        <v>-5109000</v>
      </c>
      <c r="R18" s="22">
        <v>3762000</v>
      </c>
      <c r="S18" s="22">
        <v>38296000</v>
      </c>
      <c r="T18" s="22">
        <v>8196000</v>
      </c>
      <c r="U18" s="22">
        <v>27961000</v>
      </c>
      <c r="V18" s="22">
        <v>2853000</v>
      </c>
      <c r="W18" s="22">
        <v>0</v>
      </c>
      <c r="X18" s="22">
        <v>4559000</v>
      </c>
      <c r="Y18" s="22">
        <v>20000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1439000</v>
      </c>
      <c r="AG18" s="22">
        <v>3087000</v>
      </c>
      <c r="AH18" s="22">
        <v>11958000</v>
      </c>
      <c r="AI18" s="22">
        <v>16003000</v>
      </c>
    </row>
    <row r="19" spans="1:35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42995481</v>
      </c>
      <c r="F19" s="22">
        <v>21957476</v>
      </c>
      <c r="G19" s="22">
        <v>0</v>
      </c>
      <c r="H19" s="22">
        <v>10556178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11870362</v>
      </c>
      <c r="Q19" s="22">
        <v>0</v>
      </c>
      <c r="R19" s="22">
        <v>44384016</v>
      </c>
      <c r="S19" s="22">
        <v>-1388535</v>
      </c>
      <c r="T19" s="22">
        <v>17526055</v>
      </c>
      <c r="U19" s="22">
        <v>85102987</v>
      </c>
      <c r="V19" s="22">
        <v>21957476</v>
      </c>
      <c r="W19" s="22">
        <v>0</v>
      </c>
      <c r="X19" s="22">
        <v>10556178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16188714</v>
      </c>
      <c r="AG19" s="22">
        <v>13207703</v>
      </c>
      <c r="AH19" s="22">
        <v>61910071</v>
      </c>
      <c r="AI19" s="22">
        <v>23192916</v>
      </c>
    </row>
    <row r="20" spans="1:35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25869478</v>
      </c>
      <c r="F20" s="22">
        <v>1517734</v>
      </c>
      <c r="G20" s="22">
        <v>0</v>
      </c>
      <c r="H20" s="22">
        <v>20284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131333</v>
      </c>
      <c r="Q20" s="22">
        <v>0</v>
      </c>
      <c r="R20" s="22">
        <v>1669351</v>
      </c>
      <c r="S20" s="22">
        <v>24200127</v>
      </c>
      <c r="T20" s="22">
        <v>0</v>
      </c>
      <c r="U20" s="22">
        <v>9210651</v>
      </c>
      <c r="V20" s="22">
        <v>1517734</v>
      </c>
      <c r="W20" s="22">
        <v>0</v>
      </c>
      <c r="X20" s="22">
        <v>20284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131333</v>
      </c>
      <c r="AG20" s="22">
        <v>0</v>
      </c>
      <c r="AH20" s="22">
        <v>1669351</v>
      </c>
      <c r="AI20" s="22">
        <v>7541300</v>
      </c>
    </row>
    <row r="21" spans="1:35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133050981</v>
      </c>
      <c r="F21" s="22">
        <v>12269179</v>
      </c>
      <c r="G21" s="22">
        <v>0</v>
      </c>
      <c r="H21" s="22">
        <v>8933847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4793020</v>
      </c>
      <c r="Q21" s="22">
        <v>0</v>
      </c>
      <c r="R21" s="22">
        <v>25996046</v>
      </c>
      <c r="S21" s="22">
        <v>107054935</v>
      </c>
      <c r="T21" s="22">
        <v>0</v>
      </c>
      <c r="U21" s="22">
        <v>61438424</v>
      </c>
      <c r="V21" s="22">
        <v>12269179</v>
      </c>
      <c r="W21" s="22">
        <v>0</v>
      </c>
      <c r="X21" s="22">
        <v>8933847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4793020</v>
      </c>
      <c r="AG21" s="22">
        <v>0</v>
      </c>
      <c r="AH21" s="22">
        <v>25996046</v>
      </c>
      <c r="AI21" s="22">
        <v>35442378</v>
      </c>
    </row>
    <row r="22" spans="1:35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16893475</v>
      </c>
      <c r="F22" s="22">
        <v>1548738</v>
      </c>
      <c r="G22" s="22">
        <v>0</v>
      </c>
      <c r="H22" s="22">
        <v>3617795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224660</v>
      </c>
      <c r="Q22" s="22">
        <v>0</v>
      </c>
      <c r="R22" s="22">
        <v>5391193</v>
      </c>
      <c r="S22" s="22">
        <v>11502282</v>
      </c>
      <c r="T22" s="22">
        <v>408927</v>
      </c>
      <c r="U22" s="22">
        <v>6523462</v>
      </c>
      <c r="V22" s="22">
        <v>1548739</v>
      </c>
      <c r="W22" s="22">
        <v>0</v>
      </c>
      <c r="X22" s="22">
        <v>3617794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224660</v>
      </c>
      <c r="AG22" s="22">
        <v>408927</v>
      </c>
      <c r="AH22" s="22">
        <v>5800120</v>
      </c>
      <c r="AI22" s="22">
        <v>723342</v>
      </c>
    </row>
    <row r="23" spans="1:35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13711850</v>
      </c>
      <c r="F23" s="22">
        <v>774389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683080</v>
      </c>
      <c r="Q23" s="22">
        <v>0</v>
      </c>
      <c r="R23" s="22">
        <v>1457469</v>
      </c>
      <c r="S23" s="22">
        <v>12254381</v>
      </c>
      <c r="T23" s="22">
        <v>0</v>
      </c>
      <c r="U23" s="22">
        <v>1457469</v>
      </c>
      <c r="V23" s="22">
        <v>774389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683080</v>
      </c>
      <c r="AG23" s="22">
        <v>0</v>
      </c>
      <c r="AH23" s="22">
        <v>1457469</v>
      </c>
      <c r="AI23" s="22">
        <v>0</v>
      </c>
    </row>
    <row r="24" spans="1:35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39507620</v>
      </c>
      <c r="F24" s="22">
        <v>35251</v>
      </c>
      <c r="G24" s="22">
        <v>0</v>
      </c>
      <c r="H24" s="22">
        <v>318243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5471133</v>
      </c>
      <c r="Q24" s="22">
        <v>123552</v>
      </c>
      <c r="R24" s="22">
        <v>5948179</v>
      </c>
      <c r="S24" s="22">
        <v>33559441</v>
      </c>
      <c r="T24" s="22">
        <v>1990663</v>
      </c>
      <c r="U24" s="22">
        <v>8638097</v>
      </c>
      <c r="V24" s="22">
        <v>942581</v>
      </c>
      <c r="W24" s="22">
        <v>0</v>
      </c>
      <c r="X24" s="22">
        <v>685930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5471133</v>
      </c>
      <c r="AG24" s="22">
        <v>839198</v>
      </c>
      <c r="AH24" s="22">
        <v>7938842</v>
      </c>
      <c r="AI24" s="22">
        <v>699255</v>
      </c>
    </row>
    <row r="25" spans="1:35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3296972</v>
      </c>
      <c r="F25" s="22">
        <v>6169677</v>
      </c>
      <c r="G25" s="22">
        <v>0</v>
      </c>
      <c r="H25" s="22">
        <v>56145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305171</v>
      </c>
      <c r="Q25" s="22">
        <v>0</v>
      </c>
      <c r="R25" s="22">
        <v>6530993</v>
      </c>
      <c r="S25" s="22">
        <v>-3234021</v>
      </c>
      <c r="T25" s="22">
        <v>0</v>
      </c>
      <c r="U25" s="22">
        <v>7009604</v>
      </c>
      <c r="V25" s="22">
        <v>6169677</v>
      </c>
      <c r="W25" s="22">
        <v>0</v>
      </c>
      <c r="X25" s="22">
        <v>56145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305171</v>
      </c>
      <c r="AG25" s="22">
        <v>0</v>
      </c>
      <c r="AH25" s="22">
        <v>6530993</v>
      </c>
      <c r="AI25" s="22">
        <v>478611</v>
      </c>
    </row>
    <row r="26" spans="1:35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37099122</v>
      </c>
      <c r="F26" s="22">
        <v>313035</v>
      </c>
      <c r="G26" s="22">
        <v>0</v>
      </c>
      <c r="H26" s="22">
        <v>496430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1753184</v>
      </c>
      <c r="Q26" s="22">
        <v>0</v>
      </c>
      <c r="R26" s="22">
        <v>2562649</v>
      </c>
      <c r="S26" s="22">
        <v>34536473</v>
      </c>
      <c r="T26" s="22">
        <v>0</v>
      </c>
      <c r="U26" s="22">
        <v>2562649</v>
      </c>
      <c r="V26" s="22">
        <v>313035</v>
      </c>
      <c r="W26" s="22">
        <v>0</v>
      </c>
      <c r="X26" s="22">
        <v>496430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1753184</v>
      </c>
      <c r="AG26" s="22">
        <v>0</v>
      </c>
      <c r="AH26" s="22">
        <v>2562649</v>
      </c>
      <c r="AI26" s="22">
        <v>0</v>
      </c>
    </row>
    <row r="27" spans="1:35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22040412</v>
      </c>
      <c r="F27" s="22">
        <v>7662094</v>
      </c>
      <c r="G27" s="22">
        <v>10283830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-468642</v>
      </c>
      <c r="Q27" s="22">
        <v>-2514473</v>
      </c>
      <c r="R27" s="22">
        <v>14962809</v>
      </c>
      <c r="S27" s="22">
        <v>7077603</v>
      </c>
      <c r="T27" s="22">
        <v>20049834</v>
      </c>
      <c r="U27" s="22">
        <v>89766331</v>
      </c>
      <c r="V27" s="22">
        <v>7662094</v>
      </c>
      <c r="W27" s="22">
        <v>0</v>
      </c>
      <c r="X27" s="22">
        <v>16114389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1535573</v>
      </c>
      <c r="AG27" s="22">
        <v>9700587</v>
      </c>
      <c r="AH27" s="22">
        <v>35012643</v>
      </c>
      <c r="AI27" s="22">
        <v>54753688</v>
      </c>
    </row>
    <row r="28" spans="1:35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306512048</v>
      </c>
      <c r="F28" s="22">
        <v>0</v>
      </c>
      <c r="G28" s="22">
        <v>0</v>
      </c>
      <c r="H28" s="22">
        <v>3277255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-5052817</v>
      </c>
      <c r="Q28" s="22">
        <v>2275528</v>
      </c>
      <c r="R28" s="22">
        <v>499966</v>
      </c>
      <c r="S28" s="22">
        <v>306012082</v>
      </c>
      <c r="T28" s="22">
        <v>23143077</v>
      </c>
      <c r="U28" s="22">
        <v>51594875</v>
      </c>
      <c r="V28" s="22">
        <v>0</v>
      </c>
      <c r="W28" s="22">
        <v>0</v>
      </c>
      <c r="X28" s="22">
        <v>3277255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18090260</v>
      </c>
      <c r="AG28" s="22">
        <v>2275528</v>
      </c>
      <c r="AH28" s="22">
        <v>23643043</v>
      </c>
      <c r="AI28" s="22">
        <v>27951832</v>
      </c>
    </row>
    <row r="29" spans="1:35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3311361</v>
      </c>
      <c r="F29" s="22">
        <v>0</v>
      </c>
      <c r="G29" s="22">
        <v>0</v>
      </c>
      <c r="H29" s="22">
        <v>49260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49260</v>
      </c>
      <c r="S29" s="22">
        <v>3262101</v>
      </c>
      <c r="T29" s="22">
        <v>0</v>
      </c>
      <c r="U29" s="22">
        <v>53160</v>
      </c>
      <c r="V29" s="22">
        <v>0</v>
      </c>
      <c r="W29" s="22">
        <v>0</v>
      </c>
      <c r="X29" s="22">
        <v>49260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49260</v>
      </c>
      <c r="AI29" s="22">
        <v>3900</v>
      </c>
    </row>
    <row r="30" spans="1:35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42607187</v>
      </c>
      <c r="F30" s="22">
        <v>491939</v>
      </c>
      <c r="G30" s="22">
        <v>0</v>
      </c>
      <c r="H30" s="22">
        <v>368347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390497</v>
      </c>
      <c r="O30" s="22">
        <v>0</v>
      </c>
      <c r="P30" s="22">
        <v>174042</v>
      </c>
      <c r="Q30" s="22">
        <v>0</v>
      </c>
      <c r="R30" s="22">
        <v>1424825</v>
      </c>
      <c r="S30" s="22">
        <v>41182362</v>
      </c>
      <c r="T30" s="22">
        <v>1314281</v>
      </c>
      <c r="U30" s="22">
        <v>3296715</v>
      </c>
      <c r="V30" s="22">
        <v>491939</v>
      </c>
      <c r="W30" s="22">
        <v>0</v>
      </c>
      <c r="X30" s="22">
        <v>1316370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390497</v>
      </c>
      <c r="AE30" s="22">
        <v>0</v>
      </c>
      <c r="AF30" s="22">
        <v>174042</v>
      </c>
      <c r="AG30" s="22">
        <v>366258</v>
      </c>
      <c r="AH30" s="22">
        <v>2739106</v>
      </c>
      <c r="AI30" s="22">
        <v>557609</v>
      </c>
    </row>
    <row r="31" spans="1:35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14633241</v>
      </c>
      <c r="F31" s="22">
        <v>0</v>
      </c>
      <c r="G31" s="22">
        <v>0</v>
      </c>
      <c r="H31" s="22">
        <v>790093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73917</v>
      </c>
      <c r="Q31" s="22">
        <v>0</v>
      </c>
      <c r="R31" s="22">
        <v>864010</v>
      </c>
      <c r="S31" s="22">
        <v>13769231</v>
      </c>
      <c r="T31" s="22">
        <v>0</v>
      </c>
      <c r="U31" s="22">
        <v>864010</v>
      </c>
      <c r="V31" s="22">
        <v>0</v>
      </c>
      <c r="W31" s="22">
        <v>0</v>
      </c>
      <c r="X31" s="22">
        <v>790093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73917</v>
      </c>
      <c r="AG31" s="22">
        <v>0</v>
      </c>
      <c r="AH31" s="22">
        <v>864010</v>
      </c>
      <c r="AI31" s="22">
        <v>0</v>
      </c>
    </row>
    <row r="32" spans="1:35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37390140</v>
      </c>
      <c r="F32" s="22">
        <v>0</v>
      </c>
      <c r="G32" s="22">
        <v>0</v>
      </c>
      <c r="H32" s="22">
        <v>19828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23878</v>
      </c>
      <c r="Q32" s="22">
        <v>267913</v>
      </c>
      <c r="R32" s="22">
        <v>311619</v>
      </c>
      <c r="S32" s="22">
        <v>37078521</v>
      </c>
      <c r="T32" s="22">
        <v>0</v>
      </c>
      <c r="U32" s="22">
        <v>533210</v>
      </c>
      <c r="V32" s="22">
        <v>0</v>
      </c>
      <c r="W32" s="22">
        <v>0</v>
      </c>
      <c r="X32" s="22">
        <v>19828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23878</v>
      </c>
      <c r="AG32" s="22">
        <v>267913</v>
      </c>
      <c r="AH32" s="22">
        <v>311619</v>
      </c>
      <c r="AI32" s="22">
        <v>221591</v>
      </c>
    </row>
    <row r="33" spans="1:35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1524315</v>
      </c>
      <c r="F33" s="22">
        <v>0</v>
      </c>
      <c r="G33" s="22">
        <v>0</v>
      </c>
      <c r="H33" s="22">
        <v>639886</v>
      </c>
      <c r="I33" s="22">
        <v>17838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552396</v>
      </c>
      <c r="Q33" s="22">
        <v>811171</v>
      </c>
      <c r="R33" s="22">
        <v>2021291</v>
      </c>
      <c r="S33" s="22">
        <v>-496976</v>
      </c>
      <c r="T33" s="22">
        <v>0</v>
      </c>
      <c r="U33" s="22">
        <v>2058121</v>
      </c>
      <c r="V33" s="22">
        <v>0</v>
      </c>
      <c r="W33" s="22">
        <v>0</v>
      </c>
      <c r="X33" s="22">
        <v>639886</v>
      </c>
      <c r="Y33" s="22">
        <v>17838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552396</v>
      </c>
      <c r="AG33" s="22">
        <v>811171</v>
      </c>
      <c r="AH33" s="22">
        <v>2021291</v>
      </c>
      <c r="AI33" s="22">
        <v>36830</v>
      </c>
    </row>
    <row r="34" spans="1:35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11051772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3649361</v>
      </c>
      <c r="Q34" s="22">
        <v>0</v>
      </c>
      <c r="R34" s="22">
        <v>3649361</v>
      </c>
      <c r="S34" s="22">
        <v>7402411</v>
      </c>
      <c r="T34" s="22">
        <v>1584088</v>
      </c>
      <c r="U34" s="22">
        <v>5242608</v>
      </c>
      <c r="V34" s="22">
        <v>0</v>
      </c>
      <c r="W34" s="22">
        <v>0</v>
      </c>
      <c r="X34" s="22">
        <v>856062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3968467</v>
      </c>
      <c r="AG34" s="22">
        <v>408920</v>
      </c>
      <c r="AH34" s="22">
        <v>5233449</v>
      </c>
      <c r="AI34" s="22">
        <v>9159</v>
      </c>
    </row>
    <row r="35" spans="1:35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10242905</v>
      </c>
      <c r="F35" s="22">
        <v>0</v>
      </c>
      <c r="G35" s="22">
        <v>0</v>
      </c>
      <c r="H35" s="22">
        <v>138318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285563</v>
      </c>
      <c r="Q35" s="22">
        <v>0</v>
      </c>
      <c r="R35" s="22">
        <v>423881</v>
      </c>
      <c r="S35" s="22">
        <v>9819024</v>
      </c>
      <c r="T35" s="22">
        <v>0</v>
      </c>
      <c r="U35" s="22">
        <v>426722</v>
      </c>
      <c r="V35" s="22">
        <v>0</v>
      </c>
      <c r="W35" s="22">
        <v>0</v>
      </c>
      <c r="X35" s="22">
        <v>138318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285563</v>
      </c>
      <c r="AG35" s="22">
        <v>0</v>
      </c>
      <c r="AH35" s="22">
        <v>423881</v>
      </c>
      <c r="AI35" s="22">
        <v>2841</v>
      </c>
    </row>
    <row r="36" spans="1:35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8483519</v>
      </c>
      <c r="F36" s="22">
        <v>0</v>
      </c>
      <c r="G36" s="22">
        <v>0</v>
      </c>
      <c r="H36" s="22">
        <v>2819351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2120522</v>
      </c>
      <c r="Q36" s="22">
        <v>0</v>
      </c>
      <c r="R36" s="22">
        <v>4939873</v>
      </c>
      <c r="S36" s="22">
        <v>3543646</v>
      </c>
      <c r="T36" s="22">
        <v>0</v>
      </c>
      <c r="U36" s="22">
        <v>4939873</v>
      </c>
      <c r="V36" s="22">
        <v>0</v>
      </c>
      <c r="W36" s="22">
        <v>0</v>
      </c>
      <c r="X36" s="22">
        <v>2819351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2120522</v>
      </c>
      <c r="AG36" s="22">
        <v>0</v>
      </c>
      <c r="AH36" s="22">
        <v>4939873</v>
      </c>
      <c r="AI36" s="22">
        <v>0</v>
      </c>
    </row>
    <row r="37" spans="1:35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29347802</v>
      </c>
      <c r="F37" s="22">
        <v>347955</v>
      </c>
      <c r="G37" s="22">
        <v>0</v>
      </c>
      <c r="H37" s="22">
        <v>561545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1110998</v>
      </c>
      <c r="Q37" s="22">
        <v>139825</v>
      </c>
      <c r="R37" s="22">
        <v>2160323</v>
      </c>
      <c r="S37" s="22">
        <v>27187479</v>
      </c>
      <c r="T37" s="22">
        <v>0</v>
      </c>
      <c r="U37" s="22">
        <v>2222823</v>
      </c>
      <c r="V37" s="22">
        <v>347955</v>
      </c>
      <c r="W37" s="22">
        <v>0</v>
      </c>
      <c r="X37" s="22">
        <v>561545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1110998</v>
      </c>
      <c r="AG37" s="22">
        <v>139825</v>
      </c>
      <c r="AH37" s="22">
        <v>2160323</v>
      </c>
      <c r="AI37" s="22">
        <v>62500</v>
      </c>
    </row>
    <row r="38" spans="1:35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9000722</v>
      </c>
      <c r="F38" s="22">
        <v>1711031</v>
      </c>
      <c r="G38" s="22">
        <v>0</v>
      </c>
      <c r="H38" s="22">
        <v>1000292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2711323</v>
      </c>
      <c r="S38" s="22">
        <v>6289399</v>
      </c>
      <c r="T38" s="22">
        <v>2832157</v>
      </c>
      <c r="U38" s="22">
        <v>5912849</v>
      </c>
      <c r="V38" s="22">
        <v>1711032</v>
      </c>
      <c r="W38" s="22">
        <v>0</v>
      </c>
      <c r="X38" s="22">
        <v>2175195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149418</v>
      </c>
      <c r="AG38" s="22">
        <v>1507835</v>
      </c>
      <c r="AH38" s="22">
        <v>5543480</v>
      </c>
      <c r="AI38" s="22">
        <v>369369</v>
      </c>
    </row>
    <row r="39" spans="1:35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8832965</v>
      </c>
      <c r="F39" s="22">
        <v>0</v>
      </c>
      <c r="G39" s="22">
        <v>446070</v>
      </c>
      <c r="H39" s="22">
        <v>0</v>
      </c>
      <c r="I39" s="22">
        <v>5760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451830</v>
      </c>
      <c r="S39" s="22">
        <v>8381135</v>
      </c>
      <c r="T39" s="22">
        <v>0</v>
      </c>
      <c r="U39" s="22">
        <v>909791</v>
      </c>
      <c r="V39" s="22">
        <v>0</v>
      </c>
      <c r="W39" s="22">
        <v>446070</v>
      </c>
      <c r="X39" s="22">
        <v>0</v>
      </c>
      <c r="Y39" s="22">
        <v>5760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451830</v>
      </c>
      <c r="AI39" s="22">
        <v>457961</v>
      </c>
    </row>
    <row r="40" spans="1:35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15040286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125874</v>
      </c>
      <c r="Q40" s="22">
        <v>0</v>
      </c>
      <c r="R40" s="22">
        <v>125874</v>
      </c>
      <c r="S40" s="22">
        <v>14914412</v>
      </c>
      <c r="T40" s="22">
        <v>0</v>
      </c>
      <c r="U40" s="22">
        <v>125874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125874</v>
      </c>
      <c r="AG40" s="22">
        <v>0</v>
      </c>
      <c r="AH40" s="22">
        <v>125874</v>
      </c>
      <c r="AI40" s="22">
        <v>0</v>
      </c>
    </row>
    <row r="41" spans="1:35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55733623</v>
      </c>
      <c r="F41" s="22">
        <v>1424900</v>
      </c>
      <c r="G41" s="22">
        <v>0</v>
      </c>
      <c r="H41" s="22">
        <v>55962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1653158</v>
      </c>
      <c r="Q41" s="22">
        <v>0</v>
      </c>
      <c r="R41" s="22">
        <v>3134020</v>
      </c>
      <c r="S41" s="22">
        <v>52599603</v>
      </c>
      <c r="T41" s="22">
        <v>4408830</v>
      </c>
      <c r="U41" s="22">
        <v>7542850</v>
      </c>
      <c r="V41" s="22">
        <v>1424900</v>
      </c>
      <c r="W41" s="22">
        <v>0</v>
      </c>
      <c r="X41" s="22">
        <v>1545084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1785520</v>
      </c>
      <c r="AG41" s="22">
        <v>2787346</v>
      </c>
      <c r="AH41" s="22">
        <v>7542850</v>
      </c>
      <c r="AI41" s="22">
        <v>0</v>
      </c>
    </row>
    <row r="42" spans="1:35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17422683</v>
      </c>
      <c r="F42" s="22">
        <v>157805</v>
      </c>
      <c r="G42" s="22">
        <v>0</v>
      </c>
      <c r="H42" s="22">
        <v>172205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204121</v>
      </c>
      <c r="Q42" s="22">
        <v>0</v>
      </c>
      <c r="R42" s="22">
        <v>534131</v>
      </c>
      <c r="S42" s="22">
        <v>16888552</v>
      </c>
      <c r="T42" s="22">
        <v>0</v>
      </c>
      <c r="U42" s="22">
        <v>534131</v>
      </c>
      <c r="V42" s="22">
        <v>157805</v>
      </c>
      <c r="W42" s="22">
        <v>0</v>
      </c>
      <c r="X42" s="22">
        <v>172205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204121</v>
      </c>
      <c r="AG42" s="22">
        <v>0</v>
      </c>
      <c r="AH42" s="22">
        <v>534131</v>
      </c>
      <c r="AI42" s="22">
        <v>0</v>
      </c>
    </row>
    <row r="43" spans="1:35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4820278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4820278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</row>
    <row r="44" spans="1:35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74993136</v>
      </c>
      <c r="F44" s="22">
        <v>4445222</v>
      </c>
      <c r="G44" s="22">
        <v>0</v>
      </c>
      <c r="H44" s="22">
        <v>709000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22269</v>
      </c>
      <c r="Q44" s="22">
        <v>0</v>
      </c>
      <c r="R44" s="22">
        <v>5176491</v>
      </c>
      <c r="S44" s="22">
        <v>69816645</v>
      </c>
      <c r="T44" s="22">
        <v>4294162</v>
      </c>
      <c r="U44" s="22">
        <v>9471502</v>
      </c>
      <c r="V44" s="22">
        <v>6733264</v>
      </c>
      <c r="W44" s="22">
        <v>0</v>
      </c>
      <c r="X44" s="22">
        <v>1208207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97305</v>
      </c>
      <c r="AG44" s="22">
        <v>1431877</v>
      </c>
      <c r="AH44" s="22">
        <v>9470653</v>
      </c>
      <c r="AI44" s="22">
        <v>849</v>
      </c>
    </row>
    <row r="45" spans="1:35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67805338</v>
      </c>
      <c r="F45" s="22">
        <v>2626093</v>
      </c>
      <c r="G45" s="22">
        <v>0</v>
      </c>
      <c r="H45" s="22">
        <v>1521265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10279841</v>
      </c>
      <c r="Q45" s="22">
        <v>0</v>
      </c>
      <c r="R45" s="22">
        <v>14427199</v>
      </c>
      <c r="S45" s="22">
        <v>53378139</v>
      </c>
      <c r="T45" s="22">
        <v>4757929</v>
      </c>
      <c r="U45" s="22">
        <v>19185128</v>
      </c>
      <c r="V45" s="22">
        <v>2626093</v>
      </c>
      <c r="W45" s="22">
        <v>0</v>
      </c>
      <c r="X45" s="22">
        <v>2922771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12438341</v>
      </c>
      <c r="AG45" s="22">
        <v>1197923</v>
      </c>
      <c r="AH45" s="22">
        <v>19185128</v>
      </c>
      <c r="AI45" s="22">
        <v>0</v>
      </c>
    </row>
    <row r="46" spans="1:35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14010387</v>
      </c>
      <c r="F46" s="22">
        <v>0</v>
      </c>
      <c r="G46" s="22">
        <v>0</v>
      </c>
      <c r="H46" s="22">
        <v>279650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112693</v>
      </c>
      <c r="Q46" s="22">
        <v>1250023</v>
      </c>
      <c r="R46" s="22">
        <v>1642366</v>
      </c>
      <c r="S46" s="22">
        <v>12368021</v>
      </c>
      <c r="T46" s="22">
        <v>0</v>
      </c>
      <c r="U46" s="22">
        <v>1700236</v>
      </c>
      <c r="V46" s="22">
        <v>0</v>
      </c>
      <c r="W46" s="22">
        <v>0</v>
      </c>
      <c r="X46" s="22">
        <v>279650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112693</v>
      </c>
      <c r="AG46" s="22">
        <v>1250023</v>
      </c>
      <c r="AH46" s="22">
        <v>1642366</v>
      </c>
      <c r="AI46" s="22">
        <v>57870</v>
      </c>
    </row>
    <row r="47" spans="1:35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20240687</v>
      </c>
      <c r="F47" s="22">
        <v>5811328</v>
      </c>
      <c r="G47" s="22">
        <v>0</v>
      </c>
      <c r="H47" s="22">
        <v>4670764</v>
      </c>
      <c r="I47" s="22">
        <v>0</v>
      </c>
      <c r="J47" s="22">
        <v>61311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2107012</v>
      </c>
      <c r="Q47" s="22">
        <v>0</v>
      </c>
      <c r="R47" s="22">
        <v>12650415</v>
      </c>
      <c r="S47" s="22">
        <v>7590272</v>
      </c>
      <c r="T47" s="22">
        <v>0</v>
      </c>
      <c r="U47" s="22">
        <v>21185225</v>
      </c>
      <c r="V47" s="22">
        <v>5811328</v>
      </c>
      <c r="W47" s="22">
        <v>0</v>
      </c>
      <c r="X47" s="22">
        <v>4670764</v>
      </c>
      <c r="Y47" s="22">
        <v>0</v>
      </c>
      <c r="Z47" s="22">
        <v>61311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2107012</v>
      </c>
      <c r="AG47" s="22">
        <v>0</v>
      </c>
      <c r="AH47" s="22">
        <v>12650415</v>
      </c>
      <c r="AI47" s="22">
        <v>8534810</v>
      </c>
    </row>
    <row r="48" spans="1:35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232021172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1670961</v>
      </c>
      <c r="Q48" s="22">
        <v>0</v>
      </c>
      <c r="R48" s="22">
        <v>1670961</v>
      </c>
      <c r="S48" s="22">
        <v>230350211</v>
      </c>
      <c r="T48" s="22">
        <v>0</v>
      </c>
      <c r="U48" s="22">
        <v>1670961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1670961</v>
      </c>
      <c r="AG48" s="22">
        <v>0</v>
      </c>
      <c r="AH48" s="22">
        <v>1670961</v>
      </c>
      <c r="AI48" s="22">
        <v>0</v>
      </c>
    </row>
    <row r="49" spans="1:35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76640932</v>
      </c>
      <c r="F49" s="22">
        <v>169677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5679</v>
      </c>
      <c r="M49" s="22">
        <v>0</v>
      </c>
      <c r="N49" s="22">
        <v>0</v>
      </c>
      <c r="O49" s="22">
        <v>0</v>
      </c>
      <c r="P49" s="22">
        <v>3290</v>
      </c>
      <c r="Q49" s="22">
        <v>0</v>
      </c>
      <c r="R49" s="22">
        <v>178646</v>
      </c>
      <c r="S49" s="22">
        <v>76462286</v>
      </c>
      <c r="T49" s="22">
        <v>0</v>
      </c>
      <c r="U49" s="22">
        <v>178646</v>
      </c>
      <c r="V49" s="22">
        <v>169677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5679</v>
      </c>
      <c r="AC49" s="22">
        <v>0</v>
      </c>
      <c r="AD49" s="22">
        <v>0</v>
      </c>
      <c r="AE49" s="22">
        <v>0</v>
      </c>
      <c r="AF49" s="22">
        <v>3290</v>
      </c>
      <c r="AG49" s="22">
        <v>0</v>
      </c>
      <c r="AH49" s="22">
        <v>178646</v>
      </c>
      <c r="AI49" s="22">
        <v>0</v>
      </c>
    </row>
    <row r="50" spans="1:35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8764769</v>
      </c>
      <c r="F50" s="22">
        <v>0</v>
      </c>
      <c r="G50" s="22">
        <v>0</v>
      </c>
      <c r="H50" s="22">
        <v>1352101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623223</v>
      </c>
      <c r="Q50" s="22">
        <v>0</v>
      </c>
      <c r="R50" s="22">
        <v>1975324</v>
      </c>
      <c r="S50" s="22">
        <v>6789445</v>
      </c>
      <c r="T50" s="22">
        <v>0</v>
      </c>
      <c r="U50" s="22">
        <v>2092959</v>
      </c>
      <c r="V50" s="22">
        <v>0</v>
      </c>
      <c r="W50" s="22">
        <v>0</v>
      </c>
      <c r="X50" s="22">
        <v>1352101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623223</v>
      </c>
      <c r="AG50" s="22">
        <v>0</v>
      </c>
      <c r="AH50" s="22">
        <v>1975324</v>
      </c>
      <c r="AI50" s="22">
        <v>117635</v>
      </c>
    </row>
    <row r="51" spans="1:35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55905403</v>
      </c>
      <c r="F51" s="22">
        <v>0</v>
      </c>
      <c r="G51" s="22">
        <v>0</v>
      </c>
      <c r="H51" s="22">
        <v>63725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18721</v>
      </c>
      <c r="Q51" s="22">
        <v>0</v>
      </c>
      <c r="R51" s="22">
        <v>82446</v>
      </c>
      <c r="S51" s="22">
        <v>55822957</v>
      </c>
      <c r="T51" s="22">
        <v>2903023</v>
      </c>
      <c r="U51" s="22">
        <v>6307731</v>
      </c>
      <c r="V51" s="22">
        <v>0</v>
      </c>
      <c r="W51" s="22">
        <v>0</v>
      </c>
      <c r="X51" s="22">
        <v>712783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18721</v>
      </c>
      <c r="AG51" s="22">
        <v>2253965</v>
      </c>
      <c r="AH51" s="22">
        <v>2985469</v>
      </c>
      <c r="AI51" s="22">
        <v>3322262</v>
      </c>
    </row>
    <row r="52" spans="1:35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31485463</v>
      </c>
      <c r="F52" s="22">
        <v>1101663</v>
      </c>
      <c r="G52" s="22">
        <v>0</v>
      </c>
      <c r="H52" s="22">
        <v>870155</v>
      </c>
      <c r="I52" s="22">
        <v>33583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291838</v>
      </c>
      <c r="Q52" s="22">
        <v>0</v>
      </c>
      <c r="R52" s="22">
        <v>2297239</v>
      </c>
      <c r="S52" s="22">
        <v>29188224</v>
      </c>
      <c r="T52" s="22">
        <v>865065</v>
      </c>
      <c r="U52" s="22">
        <v>8860112</v>
      </c>
      <c r="V52" s="22">
        <v>1101663</v>
      </c>
      <c r="W52" s="22">
        <v>0</v>
      </c>
      <c r="X52" s="22">
        <v>1138852</v>
      </c>
      <c r="Y52" s="22">
        <v>33583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291838</v>
      </c>
      <c r="AG52" s="22">
        <v>596368</v>
      </c>
      <c r="AH52" s="22">
        <v>3162304</v>
      </c>
      <c r="AI52" s="22">
        <v>5697808</v>
      </c>
    </row>
    <row r="53" spans="1:35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55891208</v>
      </c>
      <c r="F53" s="22">
        <v>155422</v>
      </c>
      <c r="G53" s="22">
        <v>0</v>
      </c>
      <c r="H53" s="22">
        <v>921380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265512</v>
      </c>
      <c r="Q53" s="22">
        <v>850331</v>
      </c>
      <c r="R53" s="22">
        <v>2192645</v>
      </c>
      <c r="S53" s="22">
        <v>53698563</v>
      </c>
      <c r="T53" s="22">
        <v>4208</v>
      </c>
      <c r="U53" s="22">
        <v>29592638</v>
      </c>
      <c r="V53" s="22">
        <v>155422</v>
      </c>
      <c r="W53" s="22">
        <v>0</v>
      </c>
      <c r="X53" s="22">
        <v>921380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269720</v>
      </c>
      <c r="AG53" s="22">
        <v>850331</v>
      </c>
      <c r="AH53" s="22">
        <v>2196853</v>
      </c>
      <c r="AI53" s="22">
        <v>27395785</v>
      </c>
    </row>
    <row r="54" spans="1:35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13916912</v>
      </c>
      <c r="F54" s="22">
        <v>102050</v>
      </c>
      <c r="G54" s="22">
        <v>0</v>
      </c>
      <c r="H54" s="22">
        <v>420844</v>
      </c>
      <c r="I54" s="22">
        <v>0</v>
      </c>
      <c r="J54" s="22">
        <v>0</v>
      </c>
      <c r="K54" s="22">
        <v>0</v>
      </c>
      <c r="L54" s="22">
        <v>30000</v>
      </c>
      <c r="M54" s="22">
        <v>0</v>
      </c>
      <c r="N54" s="22">
        <v>0</v>
      </c>
      <c r="O54" s="22">
        <v>0</v>
      </c>
      <c r="P54" s="22">
        <v>33368</v>
      </c>
      <c r="Q54" s="22">
        <v>0</v>
      </c>
      <c r="R54" s="22">
        <v>586262</v>
      </c>
      <c r="S54" s="22">
        <v>13330650</v>
      </c>
      <c r="T54" s="22">
        <v>0</v>
      </c>
      <c r="U54" s="22">
        <v>641105</v>
      </c>
      <c r="V54" s="22">
        <v>102050</v>
      </c>
      <c r="W54" s="22">
        <v>0</v>
      </c>
      <c r="X54" s="22">
        <v>420844</v>
      </c>
      <c r="Y54" s="22">
        <v>0</v>
      </c>
      <c r="Z54" s="22">
        <v>0</v>
      </c>
      <c r="AA54" s="22">
        <v>0</v>
      </c>
      <c r="AB54" s="22">
        <v>30000</v>
      </c>
      <c r="AC54" s="22">
        <v>0</v>
      </c>
      <c r="AD54" s="22">
        <v>0</v>
      </c>
      <c r="AE54" s="22">
        <v>0</v>
      </c>
      <c r="AF54" s="22">
        <v>33368</v>
      </c>
      <c r="AG54" s="22">
        <v>0</v>
      </c>
      <c r="AH54" s="22">
        <v>586262</v>
      </c>
      <c r="AI54" s="22">
        <v>54843</v>
      </c>
    </row>
    <row r="55" spans="1:35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25824998</v>
      </c>
      <c r="F55" s="22">
        <v>1684292</v>
      </c>
      <c r="G55" s="22">
        <v>0</v>
      </c>
      <c r="H55" s="22">
        <v>733914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165328</v>
      </c>
      <c r="Q55" s="22">
        <v>0</v>
      </c>
      <c r="R55" s="22">
        <v>2583534</v>
      </c>
      <c r="S55" s="22">
        <v>23241464</v>
      </c>
      <c r="T55" s="22">
        <v>0</v>
      </c>
      <c r="U55" s="22">
        <v>2583534</v>
      </c>
      <c r="V55" s="22">
        <v>1684292</v>
      </c>
      <c r="W55" s="22">
        <v>0</v>
      </c>
      <c r="X55" s="22">
        <v>733914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165328</v>
      </c>
      <c r="AG55" s="22">
        <v>0</v>
      </c>
      <c r="AH55" s="22">
        <v>2583534</v>
      </c>
      <c r="AI55" s="22">
        <v>0</v>
      </c>
    </row>
    <row r="56" spans="1:35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15671211</v>
      </c>
      <c r="F56" s="22">
        <v>0</v>
      </c>
      <c r="G56" s="22">
        <v>0</v>
      </c>
      <c r="H56" s="22">
        <v>212295</v>
      </c>
      <c r="I56" s="22">
        <v>25250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208230</v>
      </c>
      <c r="Q56" s="22">
        <v>283515</v>
      </c>
      <c r="R56" s="22">
        <v>729290</v>
      </c>
      <c r="S56" s="22">
        <v>14941921</v>
      </c>
      <c r="T56" s="22">
        <v>0</v>
      </c>
      <c r="U56" s="22">
        <v>729290</v>
      </c>
      <c r="V56" s="22">
        <v>0</v>
      </c>
      <c r="W56" s="22">
        <v>0</v>
      </c>
      <c r="X56" s="22">
        <v>212295</v>
      </c>
      <c r="Y56" s="22">
        <v>25250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208230</v>
      </c>
      <c r="AG56" s="22">
        <v>283515</v>
      </c>
      <c r="AH56" s="22">
        <v>729290</v>
      </c>
      <c r="AI56" s="22">
        <v>0</v>
      </c>
    </row>
    <row r="57" spans="1:35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42369429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11382</v>
      </c>
      <c r="M57" s="22">
        <v>0</v>
      </c>
      <c r="N57" s="22">
        <v>0</v>
      </c>
      <c r="O57" s="22">
        <v>0</v>
      </c>
      <c r="P57" s="22">
        <v>222823</v>
      </c>
      <c r="Q57" s="22">
        <v>0</v>
      </c>
      <c r="R57" s="22">
        <v>234205</v>
      </c>
      <c r="S57" s="22">
        <v>42135224</v>
      </c>
      <c r="T57" s="22">
        <v>0</v>
      </c>
      <c r="U57" s="22">
        <v>809653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11382</v>
      </c>
      <c r="AC57" s="22">
        <v>0</v>
      </c>
      <c r="AD57" s="22">
        <v>0</v>
      </c>
      <c r="AE57" s="22">
        <v>0</v>
      </c>
      <c r="AF57" s="22">
        <v>222823</v>
      </c>
      <c r="AG57" s="22">
        <v>0</v>
      </c>
      <c r="AH57" s="22">
        <v>234205</v>
      </c>
      <c r="AI57" s="22">
        <v>575448</v>
      </c>
    </row>
    <row r="58" spans="1:35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23389125</v>
      </c>
      <c r="F58" s="22">
        <v>0</v>
      </c>
      <c r="G58" s="22">
        <v>0</v>
      </c>
      <c r="H58" s="22">
        <v>457205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211791</v>
      </c>
      <c r="Q58" s="22">
        <v>0</v>
      </c>
      <c r="R58" s="22">
        <v>668996</v>
      </c>
      <c r="S58" s="22">
        <v>22720129</v>
      </c>
      <c r="T58" s="22">
        <v>0</v>
      </c>
      <c r="U58" s="22">
        <v>2004928</v>
      </c>
      <c r="V58" s="22">
        <v>0</v>
      </c>
      <c r="W58" s="22">
        <v>0</v>
      </c>
      <c r="X58" s="22">
        <v>457205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211791</v>
      </c>
      <c r="AG58" s="22">
        <v>0</v>
      </c>
      <c r="AH58" s="22">
        <v>668996</v>
      </c>
      <c r="AI58" s="22">
        <v>1335932</v>
      </c>
    </row>
    <row r="59" spans="1:35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15362152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101084</v>
      </c>
      <c r="Q59" s="22">
        <v>0</v>
      </c>
      <c r="R59" s="22">
        <v>101084</v>
      </c>
      <c r="S59" s="22">
        <v>15261068</v>
      </c>
      <c r="T59" s="22">
        <v>0</v>
      </c>
      <c r="U59" s="22">
        <v>101084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101084</v>
      </c>
      <c r="AG59" s="22">
        <v>0</v>
      </c>
      <c r="AH59" s="22">
        <v>101084</v>
      </c>
      <c r="AI59" s="22">
        <v>0</v>
      </c>
    </row>
    <row r="60" spans="1:35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21276607</v>
      </c>
      <c r="F60" s="22">
        <v>0</v>
      </c>
      <c r="G60" s="22">
        <v>0</v>
      </c>
      <c r="H60" s="22">
        <v>440314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625349</v>
      </c>
      <c r="R60" s="22">
        <v>1065663</v>
      </c>
      <c r="S60" s="22">
        <v>20210944</v>
      </c>
      <c r="T60" s="22">
        <v>0</v>
      </c>
      <c r="U60" s="22">
        <v>3340419</v>
      </c>
      <c r="V60" s="22">
        <v>0</v>
      </c>
      <c r="W60" s="22">
        <v>0</v>
      </c>
      <c r="X60" s="22">
        <v>440314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625349</v>
      </c>
      <c r="AH60" s="22">
        <v>1065663</v>
      </c>
      <c r="AI60" s="22">
        <v>2274756</v>
      </c>
    </row>
    <row r="61" spans="1:35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68855130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1835565</v>
      </c>
      <c r="Q61" s="22">
        <v>0</v>
      </c>
      <c r="R61" s="22">
        <v>1835565</v>
      </c>
      <c r="S61" s="22">
        <v>67019565</v>
      </c>
      <c r="T61" s="22">
        <v>1445460</v>
      </c>
      <c r="U61" s="22">
        <v>3281025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3281025</v>
      </c>
      <c r="AG61" s="22">
        <v>0</v>
      </c>
      <c r="AH61" s="22">
        <v>3281025</v>
      </c>
      <c r="AI61" s="22">
        <v>0</v>
      </c>
    </row>
    <row r="62" spans="1:35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40488124</v>
      </c>
      <c r="F62" s="22">
        <v>1476894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80802</v>
      </c>
      <c r="Q62" s="22">
        <v>0</v>
      </c>
      <c r="R62" s="22">
        <v>1557696</v>
      </c>
      <c r="S62" s="22">
        <v>38930428</v>
      </c>
      <c r="T62" s="22">
        <v>1687207</v>
      </c>
      <c r="U62" s="22">
        <v>3245348</v>
      </c>
      <c r="V62" s="22">
        <v>1476895</v>
      </c>
      <c r="W62" s="22">
        <v>0</v>
      </c>
      <c r="X62" s="22">
        <v>618059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80357</v>
      </c>
      <c r="AG62" s="22">
        <v>1069592</v>
      </c>
      <c r="AH62" s="22">
        <v>3244903</v>
      </c>
      <c r="AI62" s="22">
        <v>445</v>
      </c>
    </row>
    <row r="63" spans="1:35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16513693</v>
      </c>
      <c r="F63" s="22">
        <v>3199322</v>
      </c>
      <c r="G63" s="22">
        <v>0</v>
      </c>
      <c r="H63" s="22">
        <v>6096449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1667555</v>
      </c>
      <c r="Q63" s="22">
        <v>4746334</v>
      </c>
      <c r="R63" s="22">
        <v>15709660</v>
      </c>
      <c r="S63" s="22">
        <v>804033</v>
      </c>
      <c r="T63" s="22">
        <v>0</v>
      </c>
      <c r="U63" s="22">
        <v>23226237</v>
      </c>
      <c r="V63" s="22">
        <v>3199322</v>
      </c>
      <c r="W63" s="22">
        <v>0</v>
      </c>
      <c r="X63" s="22">
        <v>6096449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1667555</v>
      </c>
      <c r="AG63" s="22">
        <v>4746334</v>
      </c>
      <c r="AH63" s="22">
        <v>15709660</v>
      </c>
      <c r="AI63" s="22">
        <v>7516577</v>
      </c>
    </row>
    <row r="64" spans="1:35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1557814</v>
      </c>
      <c r="F64" s="22">
        <v>667639</v>
      </c>
      <c r="G64" s="22">
        <v>0</v>
      </c>
      <c r="H64" s="22">
        <v>832510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48374</v>
      </c>
      <c r="R64" s="22">
        <v>1548523</v>
      </c>
      <c r="S64" s="22">
        <v>9291</v>
      </c>
      <c r="T64" s="22">
        <v>0</v>
      </c>
      <c r="U64" s="22">
        <v>1564765</v>
      </c>
      <c r="V64" s="22">
        <v>667639</v>
      </c>
      <c r="W64" s="22">
        <v>0</v>
      </c>
      <c r="X64" s="22">
        <v>832510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48374</v>
      </c>
      <c r="AH64" s="22">
        <v>1548523</v>
      </c>
      <c r="AI64" s="22">
        <v>16242</v>
      </c>
    </row>
    <row r="65" spans="1:35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15007516</v>
      </c>
      <c r="F65" s="22">
        <v>2318230</v>
      </c>
      <c r="G65" s="22">
        <v>0</v>
      </c>
      <c r="H65" s="22">
        <v>426466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1659901</v>
      </c>
      <c r="Q65" s="22">
        <v>0</v>
      </c>
      <c r="R65" s="22">
        <v>4404597</v>
      </c>
      <c r="S65" s="22">
        <v>10602919</v>
      </c>
      <c r="T65" s="22">
        <v>1599691</v>
      </c>
      <c r="U65" s="22">
        <v>6046759</v>
      </c>
      <c r="V65" s="22">
        <v>2318230</v>
      </c>
      <c r="W65" s="22">
        <v>0</v>
      </c>
      <c r="X65" s="22">
        <v>850833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1813818</v>
      </c>
      <c r="AG65" s="22">
        <v>1021407</v>
      </c>
      <c r="AH65" s="22">
        <v>6004288</v>
      </c>
      <c r="AI65" s="22">
        <v>42471</v>
      </c>
    </row>
    <row r="66" spans="1:35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18096966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18096966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</row>
    <row r="67" spans="1:35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29682251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375731</v>
      </c>
      <c r="Q67" s="22">
        <v>0</v>
      </c>
      <c r="R67" s="22">
        <v>375731</v>
      </c>
      <c r="S67" s="22">
        <v>29306520</v>
      </c>
      <c r="T67" s="22">
        <v>0</v>
      </c>
      <c r="U67" s="22">
        <v>375731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375731</v>
      </c>
      <c r="AG67" s="22">
        <v>0</v>
      </c>
      <c r="AH67" s="22">
        <v>375731</v>
      </c>
      <c r="AI67" s="22">
        <v>0</v>
      </c>
    </row>
    <row r="68" spans="1:35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3233484</v>
      </c>
      <c r="F68" s="22">
        <v>313628</v>
      </c>
      <c r="G68" s="22">
        <v>0</v>
      </c>
      <c r="H68" s="22">
        <v>1727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537686</v>
      </c>
      <c r="Q68" s="22">
        <v>0</v>
      </c>
      <c r="R68" s="22">
        <v>853041</v>
      </c>
      <c r="S68" s="22">
        <v>2380443</v>
      </c>
      <c r="T68" s="22">
        <v>0</v>
      </c>
      <c r="U68" s="22">
        <v>853041</v>
      </c>
      <c r="V68" s="22">
        <v>313628</v>
      </c>
      <c r="W68" s="22">
        <v>0</v>
      </c>
      <c r="X68" s="22">
        <v>1727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537686</v>
      </c>
      <c r="AG68" s="22">
        <v>0</v>
      </c>
      <c r="AH68" s="22">
        <v>853041</v>
      </c>
      <c r="AI68" s="22">
        <v>0</v>
      </c>
    </row>
    <row r="69" spans="1:35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1740594</v>
      </c>
      <c r="F69" s="22">
        <v>0</v>
      </c>
      <c r="G69" s="22">
        <v>0</v>
      </c>
      <c r="H69" s="22">
        <v>0</v>
      </c>
      <c r="I69" s="22">
        <v>53727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570459</v>
      </c>
      <c r="Q69" s="22">
        <v>0</v>
      </c>
      <c r="R69" s="22">
        <v>624186</v>
      </c>
      <c r="S69" s="22">
        <v>1116408</v>
      </c>
      <c r="T69" s="22">
        <v>0</v>
      </c>
      <c r="U69" s="22">
        <v>1707726</v>
      </c>
      <c r="V69" s="22">
        <v>0</v>
      </c>
      <c r="W69" s="22">
        <v>0</v>
      </c>
      <c r="X69" s="22">
        <v>0</v>
      </c>
      <c r="Y69" s="22">
        <v>53727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570459</v>
      </c>
      <c r="AG69" s="22">
        <v>0</v>
      </c>
      <c r="AH69" s="22">
        <v>624186</v>
      </c>
      <c r="AI69" s="22">
        <v>1083540</v>
      </c>
    </row>
    <row r="70" spans="1:35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204251345</v>
      </c>
      <c r="F70" s="22">
        <v>4920241</v>
      </c>
      <c r="G70" s="22">
        <v>0</v>
      </c>
      <c r="H70" s="22">
        <v>1336894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16494300</v>
      </c>
      <c r="Q70" s="22">
        <v>0</v>
      </c>
      <c r="R70" s="22">
        <v>22751435</v>
      </c>
      <c r="S70" s="22">
        <v>181499910</v>
      </c>
      <c r="T70" s="22">
        <v>0</v>
      </c>
      <c r="U70" s="22">
        <v>68983474</v>
      </c>
      <c r="V70" s="22">
        <v>4920241</v>
      </c>
      <c r="W70" s="22">
        <v>0</v>
      </c>
      <c r="X70" s="22">
        <v>1336894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16494300</v>
      </c>
      <c r="AG70" s="22">
        <v>0</v>
      </c>
      <c r="AH70" s="22">
        <v>22751435</v>
      </c>
      <c r="AI70" s="22">
        <v>46232039</v>
      </c>
    </row>
    <row r="71" spans="1:35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3849226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109213</v>
      </c>
      <c r="Q71" s="22">
        <v>0</v>
      </c>
      <c r="R71" s="22">
        <v>109213</v>
      </c>
      <c r="S71" s="22">
        <v>3740013</v>
      </c>
      <c r="T71" s="22">
        <v>0</v>
      </c>
      <c r="U71" s="22">
        <v>6733942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109213</v>
      </c>
      <c r="AG71" s="22">
        <v>0</v>
      </c>
      <c r="AH71" s="22">
        <v>109213</v>
      </c>
      <c r="AI71" s="22">
        <v>6624729</v>
      </c>
    </row>
    <row r="72" spans="1:35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19636204</v>
      </c>
      <c r="F72" s="22">
        <v>0</v>
      </c>
      <c r="G72" s="22">
        <v>0</v>
      </c>
      <c r="H72" s="22">
        <v>287615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471520</v>
      </c>
      <c r="Q72" s="22">
        <v>-884443</v>
      </c>
      <c r="R72" s="22">
        <v>-125308</v>
      </c>
      <c r="S72" s="22">
        <v>19761512</v>
      </c>
      <c r="T72" s="22">
        <v>1099963</v>
      </c>
      <c r="U72" s="22">
        <v>984655</v>
      </c>
      <c r="V72" s="22">
        <v>0</v>
      </c>
      <c r="W72" s="22">
        <v>0</v>
      </c>
      <c r="X72" s="22">
        <v>484248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258374</v>
      </c>
      <c r="AG72" s="22">
        <v>232033</v>
      </c>
      <c r="AH72" s="22">
        <v>974655</v>
      </c>
      <c r="AI72" s="22">
        <v>10000</v>
      </c>
    </row>
    <row r="73" spans="1:35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10892734</v>
      </c>
      <c r="F73" s="22">
        <v>939568</v>
      </c>
      <c r="G73" s="22">
        <v>0</v>
      </c>
      <c r="H73" s="22">
        <v>448073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520133</v>
      </c>
      <c r="Q73" s="22">
        <v>0</v>
      </c>
      <c r="R73" s="22">
        <v>1907774</v>
      </c>
      <c r="S73" s="22">
        <v>8984960</v>
      </c>
      <c r="T73" s="22">
        <v>0</v>
      </c>
      <c r="U73" s="22">
        <v>2045432</v>
      </c>
      <c r="V73" s="22">
        <v>939568</v>
      </c>
      <c r="W73" s="22">
        <v>0</v>
      </c>
      <c r="X73" s="22">
        <v>448073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520133</v>
      </c>
      <c r="AG73" s="22">
        <v>0</v>
      </c>
      <c r="AH73" s="22">
        <v>1907774</v>
      </c>
      <c r="AI73" s="22">
        <v>137658</v>
      </c>
    </row>
    <row r="74" spans="1:35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4220903</v>
      </c>
      <c r="F74" s="22">
        <v>0</v>
      </c>
      <c r="G74" s="22">
        <v>0</v>
      </c>
      <c r="H74" s="22">
        <v>87809</v>
      </c>
      <c r="I74" s="22">
        <v>150000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20650</v>
      </c>
      <c r="Q74" s="22">
        <v>0</v>
      </c>
      <c r="R74" s="22">
        <v>258459</v>
      </c>
      <c r="S74" s="22">
        <v>3962444</v>
      </c>
      <c r="T74" s="22">
        <v>0</v>
      </c>
      <c r="U74" s="22">
        <v>298216</v>
      </c>
      <c r="V74" s="22">
        <v>0</v>
      </c>
      <c r="W74" s="22">
        <v>0</v>
      </c>
      <c r="X74" s="22">
        <v>87809</v>
      </c>
      <c r="Y74" s="22">
        <v>150000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20650</v>
      </c>
      <c r="AG74" s="22">
        <v>0</v>
      </c>
      <c r="AH74" s="22">
        <v>258459</v>
      </c>
      <c r="AI74" s="22">
        <v>39757</v>
      </c>
    </row>
    <row r="75" spans="1:35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19002212</v>
      </c>
      <c r="F75" s="22">
        <v>0</v>
      </c>
      <c r="G75" s="22">
        <v>0</v>
      </c>
      <c r="H75" s="22">
        <v>142680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237136</v>
      </c>
      <c r="Q75" s="22">
        <v>6000</v>
      </c>
      <c r="R75" s="22">
        <v>385816</v>
      </c>
      <c r="S75" s="22">
        <v>18616396</v>
      </c>
      <c r="T75" s="22">
        <v>0</v>
      </c>
      <c r="U75" s="22">
        <v>456825</v>
      </c>
      <c r="V75" s="22">
        <v>0</v>
      </c>
      <c r="W75" s="22">
        <v>0</v>
      </c>
      <c r="X75" s="22">
        <v>142680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237136</v>
      </c>
      <c r="AG75" s="22">
        <v>6000</v>
      </c>
      <c r="AH75" s="22">
        <v>385816</v>
      </c>
      <c r="AI75" s="22">
        <v>71009</v>
      </c>
    </row>
    <row r="76" spans="1:35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11847722</v>
      </c>
      <c r="F76" s="22">
        <v>0</v>
      </c>
      <c r="G76" s="22">
        <v>0</v>
      </c>
      <c r="H76" s="22">
        <v>3735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249679</v>
      </c>
      <c r="Q76" s="22">
        <v>0</v>
      </c>
      <c r="R76" s="22">
        <v>253414</v>
      </c>
      <c r="S76" s="22">
        <v>11594308</v>
      </c>
      <c r="T76" s="22">
        <v>0</v>
      </c>
      <c r="U76" s="22">
        <v>253414</v>
      </c>
      <c r="V76" s="22">
        <v>0</v>
      </c>
      <c r="W76" s="22">
        <v>0</v>
      </c>
      <c r="X76" s="22">
        <v>3735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249679</v>
      </c>
      <c r="AG76" s="22">
        <v>0</v>
      </c>
      <c r="AH76" s="22">
        <v>253414</v>
      </c>
      <c r="AI76" s="22">
        <v>0</v>
      </c>
    </row>
    <row r="77" spans="1:35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15675228</v>
      </c>
      <c r="F77" s="22">
        <v>657740</v>
      </c>
      <c r="G77" s="22">
        <v>0</v>
      </c>
      <c r="H77" s="22">
        <v>660098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386090</v>
      </c>
      <c r="Q77" s="22">
        <v>0</v>
      </c>
      <c r="R77" s="22">
        <v>1703928</v>
      </c>
      <c r="S77" s="22">
        <v>13971300</v>
      </c>
      <c r="T77" s="22">
        <v>107655</v>
      </c>
      <c r="U77" s="22">
        <v>1811583</v>
      </c>
      <c r="V77" s="22">
        <v>657740</v>
      </c>
      <c r="W77" s="22">
        <v>0</v>
      </c>
      <c r="X77" s="22">
        <v>660098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386090</v>
      </c>
      <c r="AG77" s="22">
        <v>107655</v>
      </c>
      <c r="AH77" s="22">
        <v>1811583</v>
      </c>
      <c r="AI77" s="22">
        <v>0</v>
      </c>
    </row>
    <row r="78" spans="1:35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35560567</v>
      </c>
      <c r="F78" s="22">
        <v>650930</v>
      </c>
      <c r="G78" s="22">
        <v>0</v>
      </c>
      <c r="H78" s="22">
        <v>0</v>
      </c>
      <c r="I78" s="22">
        <v>150000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800930</v>
      </c>
      <c r="S78" s="22">
        <v>34759637</v>
      </c>
      <c r="T78" s="22">
        <v>0</v>
      </c>
      <c r="U78" s="22">
        <v>12157544</v>
      </c>
      <c r="V78" s="22">
        <v>650930</v>
      </c>
      <c r="W78" s="22">
        <v>0</v>
      </c>
      <c r="X78" s="22">
        <v>0</v>
      </c>
      <c r="Y78" s="22">
        <v>150000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800930</v>
      </c>
      <c r="AI78" s="22">
        <v>11356614</v>
      </c>
    </row>
    <row r="79" spans="1:35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50937609</v>
      </c>
      <c r="F79" s="22">
        <v>524592</v>
      </c>
      <c r="G79" s="22">
        <v>0</v>
      </c>
      <c r="H79" s="22">
        <v>6937</v>
      </c>
      <c r="I79" s="22">
        <v>26524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180694</v>
      </c>
      <c r="Q79" s="22">
        <v>20713808</v>
      </c>
      <c r="R79" s="22">
        <v>21452555</v>
      </c>
      <c r="S79" s="22">
        <v>29485054</v>
      </c>
      <c r="T79" s="22">
        <v>0</v>
      </c>
      <c r="U79" s="22">
        <v>21452555</v>
      </c>
      <c r="V79" s="22">
        <v>524592</v>
      </c>
      <c r="W79" s="22">
        <v>0</v>
      </c>
      <c r="X79" s="22">
        <v>6937</v>
      </c>
      <c r="Y79" s="22">
        <v>26524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180694</v>
      </c>
      <c r="AG79" s="22">
        <v>20713808</v>
      </c>
      <c r="AH79" s="22">
        <v>21452555</v>
      </c>
      <c r="AI79" s="22">
        <v>0</v>
      </c>
    </row>
    <row r="80" spans="1:35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44665760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116105</v>
      </c>
      <c r="Q80" s="22">
        <v>0</v>
      </c>
      <c r="R80" s="22">
        <v>116105</v>
      </c>
      <c r="S80" s="22">
        <v>44549655</v>
      </c>
      <c r="T80" s="22">
        <v>0</v>
      </c>
      <c r="U80" s="22">
        <v>244342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116105</v>
      </c>
      <c r="AG80" s="22">
        <v>0</v>
      </c>
      <c r="AH80" s="22">
        <v>116105</v>
      </c>
      <c r="AI80" s="22">
        <v>128237</v>
      </c>
    </row>
    <row r="81" spans="1:35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19040532</v>
      </c>
      <c r="F81" s="22">
        <v>0</v>
      </c>
      <c r="G81" s="22">
        <v>0</v>
      </c>
      <c r="H81" s="22">
        <v>742074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460689</v>
      </c>
      <c r="Q81" s="22">
        <v>269572</v>
      </c>
      <c r="R81" s="22">
        <v>1472335</v>
      </c>
      <c r="S81" s="22">
        <v>17568197</v>
      </c>
      <c r="T81" s="22">
        <v>0</v>
      </c>
      <c r="U81" s="22">
        <v>1552313</v>
      </c>
      <c r="V81" s="22">
        <v>0</v>
      </c>
      <c r="W81" s="22">
        <v>0</v>
      </c>
      <c r="X81" s="22">
        <v>742074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460689</v>
      </c>
      <c r="AG81" s="22">
        <v>269572</v>
      </c>
      <c r="AH81" s="22">
        <v>1472335</v>
      </c>
      <c r="AI81" s="22">
        <v>79978</v>
      </c>
    </row>
    <row r="82" spans="1:35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39540953</v>
      </c>
      <c r="F82" s="22">
        <v>0</v>
      </c>
      <c r="G82" s="22">
        <v>0</v>
      </c>
      <c r="H82" s="22">
        <v>0</v>
      </c>
      <c r="I82" s="22">
        <v>128833</v>
      </c>
      <c r="J82" s="22">
        <v>20035</v>
      </c>
      <c r="K82" s="22">
        <v>41641</v>
      </c>
      <c r="L82" s="22">
        <v>0</v>
      </c>
      <c r="M82" s="22">
        <v>0</v>
      </c>
      <c r="N82" s="22">
        <v>0</v>
      </c>
      <c r="O82" s="22">
        <v>0</v>
      </c>
      <c r="P82" s="22">
        <v>3014293</v>
      </c>
      <c r="Q82" s="22">
        <v>0</v>
      </c>
      <c r="R82" s="22">
        <v>3204802</v>
      </c>
      <c r="S82" s="22">
        <v>36336151</v>
      </c>
      <c r="T82" s="22">
        <v>0</v>
      </c>
      <c r="U82" s="22">
        <v>3835913</v>
      </c>
      <c r="V82" s="22">
        <v>0</v>
      </c>
      <c r="W82" s="22">
        <v>0</v>
      </c>
      <c r="X82" s="22">
        <v>0</v>
      </c>
      <c r="Y82" s="22">
        <v>128833</v>
      </c>
      <c r="Z82" s="22">
        <v>20035</v>
      </c>
      <c r="AA82" s="22">
        <v>41641</v>
      </c>
      <c r="AB82" s="22">
        <v>0</v>
      </c>
      <c r="AC82" s="22">
        <v>0</v>
      </c>
      <c r="AD82" s="22">
        <v>0</v>
      </c>
      <c r="AE82" s="22">
        <v>0</v>
      </c>
      <c r="AF82" s="22">
        <v>3014293</v>
      </c>
      <c r="AG82" s="22">
        <v>0</v>
      </c>
      <c r="AH82" s="22">
        <v>3204802</v>
      </c>
      <c r="AI82" s="22">
        <v>631111</v>
      </c>
    </row>
    <row r="83" spans="1:35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41550878</v>
      </c>
      <c r="F83" s="22">
        <v>761223</v>
      </c>
      <c r="G83" s="22">
        <v>0</v>
      </c>
      <c r="H83" s="22">
        <v>0</v>
      </c>
      <c r="I83" s="22">
        <v>54139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36692</v>
      </c>
      <c r="Q83" s="22">
        <v>0</v>
      </c>
      <c r="R83" s="22">
        <v>852054</v>
      </c>
      <c r="S83" s="22">
        <v>40698824</v>
      </c>
      <c r="T83" s="22">
        <v>0</v>
      </c>
      <c r="U83" s="22">
        <v>1305492</v>
      </c>
      <c r="V83" s="22">
        <v>761223</v>
      </c>
      <c r="W83" s="22">
        <v>0</v>
      </c>
      <c r="X83" s="22">
        <v>0</v>
      </c>
      <c r="Y83" s="22">
        <v>54139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36692</v>
      </c>
      <c r="AG83" s="22">
        <v>0</v>
      </c>
      <c r="AH83" s="22">
        <v>852054</v>
      </c>
      <c r="AI83" s="22">
        <v>453438</v>
      </c>
    </row>
    <row r="84" spans="1:35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33664637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15685</v>
      </c>
      <c r="Q84" s="22">
        <v>0</v>
      </c>
      <c r="R84" s="22">
        <v>15685</v>
      </c>
      <c r="S84" s="22">
        <v>33648952</v>
      </c>
      <c r="T84" s="22">
        <v>0</v>
      </c>
      <c r="U84" s="22">
        <v>71942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15685</v>
      </c>
      <c r="AG84" s="22">
        <v>0</v>
      </c>
      <c r="AH84" s="22">
        <v>15685</v>
      </c>
      <c r="AI84" s="22">
        <v>56257</v>
      </c>
    </row>
    <row r="85" spans="1:35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5655900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5655900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</row>
    <row r="86" spans="1:35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0</v>
      </c>
      <c r="F86" s="22">
        <v>0</v>
      </c>
      <c r="G86" s="22">
        <v>0</v>
      </c>
      <c r="H86" s="22">
        <v>1319308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268233</v>
      </c>
      <c r="Q86" s="22">
        <v>0</v>
      </c>
      <c r="R86" s="22">
        <v>1587541</v>
      </c>
      <c r="S86" s="22">
        <v>-1587541</v>
      </c>
      <c r="T86" s="22">
        <v>813629</v>
      </c>
      <c r="U86" s="22">
        <v>2401170</v>
      </c>
      <c r="V86" s="22">
        <v>0</v>
      </c>
      <c r="W86" s="22">
        <v>0</v>
      </c>
      <c r="X86" s="22">
        <v>1319308</v>
      </c>
      <c r="Y86" s="22">
        <v>46632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268233</v>
      </c>
      <c r="AG86" s="22">
        <v>766997</v>
      </c>
      <c r="AH86" s="22">
        <v>2401170</v>
      </c>
      <c r="AI86" s="22">
        <v>0</v>
      </c>
    </row>
    <row r="87" spans="1:35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24357832</v>
      </c>
      <c r="F87" s="22">
        <v>1838724</v>
      </c>
      <c r="G87" s="22">
        <v>0</v>
      </c>
      <c r="H87" s="22">
        <v>-299577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2410867</v>
      </c>
      <c r="Q87" s="22">
        <v>0</v>
      </c>
      <c r="R87" s="22">
        <v>3950014</v>
      </c>
      <c r="S87" s="22">
        <v>20407818</v>
      </c>
      <c r="T87" s="22">
        <v>4711390</v>
      </c>
      <c r="U87" s="22">
        <v>11810183</v>
      </c>
      <c r="V87" s="22">
        <v>1838724</v>
      </c>
      <c r="W87" s="22">
        <v>0</v>
      </c>
      <c r="X87" s="22">
        <v>1773873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3145557</v>
      </c>
      <c r="AG87" s="22">
        <v>1903250</v>
      </c>
      <c r="AH87" s="22">
        <v>8661404</v>
      </c>
      <c r="AI87" s="22">
        <v>3148779</v>
      </c>
    </row>
    <row r="88" spans="1:35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1882922</v>
      </c>
      <c r="F88" s="22">
        <v>0</v>
      </c>
      <c r="G88" s="22">
        <v>0</v>
      </c>
      <c r="H88" s="22">
        <v>442519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1399654</v>
      </c>
      <c r="Q88" s="22">
        <v>0</v>
      </c>
      <c r="R88" s="22">
        <v>1842173</v>
      </c>
      <c r="S88" s="22">
        <v>40749</v>
      </c>
      <c r="T88" s="22">
        <v>0</v>
      </c>
      <c r="U88" s="22">
        <v>6755838</v>
      </c>
      <c r="V88" s="22">
        <v>0</v>
      </c>
      <c r="W88" s="22">
        <v>0</v>
      </c>
      <c r="X88" s="22">
        <v>442519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1399654</v>
      </c>
      <c r="AG88" s="22">
        <v>0</v>
      </c>
      <c r="AH88" s="22">
        <v>1842173</v>
      </c>
      <c r="AI88" s="22">
        <v>4913665</v>
      </c>
    </row>
    <row r="89" spans="1:35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13724515</v>
      </c>
      <c r="F89" s="22">
        <v>0</v>
      </c>
      <c r="G89" s="22">
        <v>0</v>
      </c>
      <c r="H89" s="22">
        <v>444939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125999</v>
      </c>
      <c r="O89" s="22">
        <v>0</v>
      </c>
      <c r="P89" s="22">
        <v>2627086</v>
      </c>
      <c r="Q89" s="22">
        <v>0</v>
      </c>
      <c r="R89" s="22">
        <v>3198024</v>
      </c>
      <c r="S89" s="22">
        <v>10526491</v>
      </c>
      <c r="T89" s="22">
        <v>0</v>
      </c>
      <c r="U89" s="22">
        <v>3198024</v>
      </c>
      <c r="V89" s="22">
        <v>0</v>
      </c>
      <c r="W89" s="22">
        <v>0</v>
      </c>
      <c r="X89" s="22">
        <v>444939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125999</v>
      </c>
      <c r="AE89" s="22">
        <v>0</v>
      </c>
      <c r="AF89" s="22">
        <v>2627086</v>
      </c>
      <c r="AG89" s="22">
        <v>0</v>
      </c>
      <c r="AH89" s="22">
        <v>3198024</v>
      </c>
      <c r="AI89" s="22">
        <v>0</v>
      </c>
    </row>
    <row r="90" spans="1:35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30275788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99152</v>
      </c>
      <c r="Q90" s="22">
        <v>0</v>
      </c>
      <c r="R90" s="22">
        <v>99152</v>
      </c>
      <c r="S90" s="22">
        <v>30176636</v>
      </c>
      <c r="T90" s="22">
        <v>0</v>
      </c>
      <c r="U90" s="22">
        <v>99152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99152</v>
      </c>
      <c r="AG90" s="22">
        <v>0</v>
      </c>
      <c r="AH90" s="22">
        <v>99152</v>
      </c>
      <c r="AI90" s="22">
        <v>0</v>
      </c>
    </row>
    <row r="91" spans="1:35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103087537</v>
      </c>
      <c r="F91" s="22">
        <v>15252116</v>
      </c>
      <c r="G91" s="22">
        <v>0</v>
      </c>
      <c r="H91" s="22">
        <v>1075095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2884480</v>
      </c>
      <c r="Q91" s="22">
        <v>0</v>
      </c>
      <c r="R91" s="22">
        <v>19211691</v>
      </c>
      <c r="S91" s="22">
        <v>83875846</v>
      </c>
      <c r="T91" s="22">
        <v>5199443</v>
      </c>
      <c r="U91" s="22">
        <v>24411134</v>
      </c>
      <c r="V91" s="22">
        <v>18151020</v>
      </c>
      <c r="W91" s="22">
        <v>0</v>
      </c>
      <c r="X91" s="22">
        <v>1732483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4527631</v>
      </c>
      <c r="AG91" s="22">
        <v>0</v>
      </c>
      <c r="AH91" s="22">
        <v>24411134</v>
      </c>
      <c r="AI91" s="22">
        <v>0</v>
      </c>
    </row>
    <row r="92" spans="1:35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5741542</v>
      </c>
      <c r="F92" s="22">
        <v>0</v>
      </c>
      <c r="G92" s="22">
        <v>0</v>
      </c>
      <c r="H92" s="22">
        <v>812486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68948</v>
      </c>
      <c r="Q92" s="22">
        <v>0</v>
      </c>
      <c r="R92" s="22">
        <v>881434</v>
      </c>
      <c r="S92" s="22">
        <v>4860108</v>
      </c>
      <c r="T92" s="22">
        <v>0</v>
      </c>
      <c r="U92" s="22">
        <v>881434</v>
      </c>
      <c r="V92" s="22">
        <v>0</v>
      </c>
      <c r="W92" s="22">
        <v>0</v>
      </c>
      <c r="X92" s="22">
        <v>812486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68948</v>
      </c>
      <c r="AG92" s="22">
        <v>0</v>
      </c>
      <c r="AH92" s="22">
        <v>881434</v>
      </c>
      <c r="AI92" s="22">
        <v>0</v>
      </c>
    </row>
    <row r="93" spans="1:35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25427109</v>
      </c>
      <c r="F93" s="22">
        <v>0</v>
      </c>
      <c r="G93" s="22">
        <v>0</v>
      </c>
      <c r="H93" s="22">
        <v>-258627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1908584</v>
      </c>
      <c r="Q93" s="22">
        <v>0</v>
      </c>
      <c r="R93" s="22">
        <v>1649957</v>
      </c>
      <c r="S93" s="22">
        <v>23777152</v>
      </c>
      <c r="T93" s="22">
        <v>533835</v>
      </c>
      <c r="U93" s="22">
        <v>3847235</v>
      </c>
      <c r="V93" s="22">
        <v>0</v>
      </c>
      <c r="W93" s="22">
        <v>0</v>
      </c>
      <c r="X93" s="22">
        <v>275208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1908584</v>
      </c>
      <c r="AG93" s="22">
        <v>0</v>
      </c>
      <c r="AH93" s="22">
        <v>2183792</v>
      </c>
      <c r="AI93" s="22">
        <v>1469295</v>
      </c>
    </row>
    <row r="94" spans="1:35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8585759</v>
      </c>
      <c r="F94" s="22">
        <v>0</v>
      </c>
      <c r="G94" s="22">
        <v>0</v>
      </c>
      <c r="H94" s="22">
        <v>0</v>
      </c>
      <c r="I94" s="22">
        <v>107557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12961</v>
      </c>
      <c r="Q94" s="22">
        <v>0</v>
      </c>
      <c r="R94" s="22">
        <v>120518</v>
      </c>
      <c r="S94" s="22">
        <v>8465241</v>
      </c>
      <c r="T94" s="22">
        <v>0</v>
      </c>
      <c r="U94" s="22">
        <v>147949</v>
      </c>
      <c r="V94" s="22">
        <v>0</v>
      </c>
      <c r="W94" s="22">
        <v>0</v>
      </c>
      <c r="X94" s="22">
        <v>0</v>
      </c>
      <c r="Y94" s="22">
        <v>107557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12961</v>
      </c>
      <c r="AG94" s="22">
        <v>0</v>
      </c>
      <c r="AH94" s="22">
        <v>120518</v>
      </c>
      <c r="AI94" s="22">
        <v>27431</v>
      </c>
    </row>
    <row r="95" spans="1:35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1610336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51154</v>
      </c>
      <c r="Q95" s="22">
        <v>0</v>
      </c>
      <c r="R95" s="22">
        <v>51154</v>
      </c>
      <c r="S95" s="22">
        <v>1559182</v>
      </c>
      <c r="T95" s="22">
        <v>358560</v>
      </c>
      <c r="U95" s="22">
        <v>415102</v>
      </c>
      <c r="V95" s="22">
        <v>0</v>
      </c>
      <c r="W95" s="22">
        <v>0</v>
      </c>
      <c r="X95" s="22">
        <v>93646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51154</v>
      </c>
      <c r="AG95" s="22">
        <v>264914</v>
      </c>
      <c r="AH95" s="22">
        <v>409714</v>
      </c>
      <c r="AI95" s="22">
        <v>5388</v>
      </c>
    </row>
    <row r="96" spans="1:35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9934172</v>
      </c>
      <c r="F96" s="22">
        <v>1051630</v>
      </c>
      <c r="G96" s="22">
        <v>0</v>
      </c>
      <c r="H96" s="22">
        <v>531046</v>
      </c>
      <c r="I96" s="22">
        <v>14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8969</v>
      </c>
      <c r="Q96" s="22">
        <v>0</v>
      </c>
      <c r="R96" s="22">
        <v>1591659</v>
      </c>
      <c r="S96" s="22">
        <v>8342513</v>
      </c>
      <c r="T96" s="22">
        <v>502078</v>
      </c>
      <c r="U96" s="22">
        <v>2093737</v>
      </c>
      <c r="V96" s="22">
        <v>1051630</v>
      </c>
      <c r="W96" s="22">
        <v>0</v>
      </c>
      <c r="X96" s="22">
        <v>651887</v>
      </c>
      <c r="Y96" s="22">
        <v>17514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34458</v>
      </c>
      <c r="AG96" s="22">
        <v>338248</v>
      </c>
      <c r="AH96" s="22">
        <v>2093737</v>
      </c>
      <c r="AI96" s="22">
        <v>0</v>
      </c>
    </row>
    <row r="97" spans="1:35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2415362</v>
      </c>
      <c r="F97" s="22">
        <v>25230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168285</v>
      </c>
      <c r="Q97" s="22">
        <v>0</v>
      </c>
      <c r="R97" s="22">
        <v>193515</v>
      </c>
      <c r="S97" s="22">
        <v>2221847</v>
      </c>
      <c r="T97" s="22">
        <v>0</v>
      </c>
      <c r="U97" s="22">
        <v>193515</v>
      </c>
      <c r="V97" s="22">
        <v>25230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168285</v>
      </c>
      <c r="AG97" s="22">
        <v>0</v>
      </c>
      <c r="AH97" s="22">
        <v>193515</v>
      </c>
      <c r="AI97" s="22">
        <v>0</v>
      </c>
    </row>
    <row r="98" spans="1:35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935118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11296</v>
      </c>
      <c r="Q98" s="22">
        <v>0</v>
      </c>
      <c r="R98" s="22">
        <v>11296</v>
      </c>
      <c r="S98" s="22">
        <v>923822</v>
      </c>
      <c r="T98" s="22">
        <v>0</v>
      </c>
      <c r="U98" s="22">
        <v>11296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11296</v>
      </c>
      <c r="AG98" s="22">
        <v>0</v>
      </c>
      <c r="AH98" s="22">
        <v>11296</v>
      </c>
      <c r="AI98" s="22">
        <v>0</v>
      </c>
    </row>
    <row r="99" spans="1:35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17817480</v>
      </c>
      <c r="F99" s="22">
        <v>214190</v>
      </c>
      <c r="G99" s="22">
        <v>0</v>
      </c>
      <c r="H99" s="22">
        <v>1537546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15034</v>
      </c>
      <c r="Q99" s="22">
        <v>0</v>
      </c>
      <c r="R99" s="22">
        <v>1766770</v>
      </c>
      <c r="S99" s="22">
        <v>16050710</v>
      </c>
      <c r="T99" s="22">
        <v>0</v>
      </c>
      <c r="U99" s="22">
        <v>8037727</v>
      </c>
      <c r="V99" s="22">
        <v>214190</v>
      </c>
      <c r="W99" s="22">
        <v>0</v>
      </c>
      <c r="X99" s="22">
        <v>1537546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15034</v>
      </c>
      <c r="AG99" s="22">
        <v>0</v>
      </c>
      <c r="AH99" s="22">
        <v>1766770</v>
      </c>
      <c r="AI99" s="22">
        <v>6270957</v>
      </c>
    </row>
    <row r="100" spans="1:35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5363523</v>
      </c>
      <c r="F100" s="22">
        <v>0</v>
      </c>
      <c r="G100" s="22">
        <v>0</v>
      </c>
      <c r="H100" s="22">
        <v>73267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630000</v>
      </c>
      <c r="Q100" s="22">
        <v>193451</v>
      </c>
      <c r="R100" s="22">
        <v>896718</v>
      </c>
      <c r="S100" s="22">
        <v>4466805</v>
      </c>
      <c r="T100" s="22">
        <v>0</v>
      </c>
      <c r="U100" s="22">
        <v>951401</v>
      </c>
      <c r="V100" s="22">
        <v>0</v>
      </c>
      <c r="W100" s="22">
        <v>0</v>
      </c>
      <c r="X100" s="22">
        <v>73267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630000</v>
      </c>
      <c r="AG100" s="22">
        <v>193451</v>
      </c>
      <c r="AH100" s="22">
        <v>896718</v>
      </c>
      <c r="AI100" s="22">
        <v>54683</v>
      </c>
    </row>
    <row r="101" spans="1:35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27492333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1820427</v>
      </c>
      <c r="Q101" s="22">
        <v>0</v>
      </c>
      <c r="R101" s="22">
        <v>1820427</v>
      </c>
      <c r="S101" s="22">
        <v>25671906</v>
      </c>
      <c r="T101" s="22">
        <v>0</v>
      </c>
      <c r="U101" s="22">
        <v>2177303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1820427</v>
      </c>
      <c r="AG101" s="22">
        <v>0</v>
      </c>
      <c r="AH101" s="22">
        <v>1820427</v>
      </c>
      <c r="AI101" s="22">
        <v>356876</v>
      </c>
    </row>
    <row r="102" spans="1:35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3424444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3424444</v>
      </c>
      <c r="T102" s="22">
        <v>178798</v>
      </c>
      <c r="U102" s="22">
        <v>318324</v>
      </c>
      <c r="V102" s="22">
        <v>86053</v>
      </c>
      <c r="W102" s="22">
        <v>0</v>
      </c>
      <c r="X102" s="22">
        <v>1528</v>
      </c>
      <c r="Y102" s="22">
        <v>57451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33766</v>
      </c>
      <c r="AG102" s="22">
        <v>0</v>
      </c>
      <c r="AH102" s="22">
        <v>178798</v>
      </c>
      <c r="AI102" s="22">
        <v>139526</v>
      </c>
    </row>
    <row r="103" spans="1:35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2529295</v>
      </c>
      <c r="F103" s="22">
        <v>192429</v>
      </c>
      <c r="G103" s="22">
        <v>0</v>
      </c>
      <c r="H103" s="22">
        <v>2946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195375</v>
      </c>
      <c r="S103" s="22">
        <v>2333920</v>
      </c>
      <c r="T103" s="22">
        <v>0</v>
      </c>
      <c r="U103" s="22">
        <v>195375</v>
      </c>
      <c r="V103" s="22">
        <v>192429</v>
      </c>
      <c r="W103" s="22">
        <v>0</v>
      </c>
      <c r="X103" s="22">
        <v>2946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195375</v>
      </c>
      <c r="AI103" s="22">
        <v>0</v>
      </c>
    </row>
    <row r="104" spans="1:35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925721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188103</v>
      </c>
      <c r="R104" s="22">
        <v>188103</v>
      </c>
      <c r="S104" s="22">
        <v>737618</v>
      </c>
      <c r="T104" s="22">
        <v>0</v>
      </c>
      <c r="U104" s="22">
        <v>274806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188103</v>
      </c>
      <c r="AH104" s="22">
        <v>188103</v>
      </c>
      <c r="AI104" s="22">
        <v>86703</v>
      </c>
    </row>
    <row r="105" spans="1:35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3263524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3263524</v>
      </c>
      <c r="T105" s="22">
        <v>0</v>
      </c>
      <c r="U105" s="22">
        <v>34000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34000</v>
      </c>
    </row>
    <row r="106" spans="1:35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47679640</v>
      </c>
      <c r="F106" s="22">
        <v>1720187</v>
      </c>
      <c r="G106" s="22">
        <v>0</v>
      </c>
      <c r="H106" s="22">
        <v>1299036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14033748</v>
      </c>
      <c r="Q106" s="22">
        <v>0</v>
      </c>
      <c r="R106" s="22">
        <v>17052971</v>
      </c>
      <c r="S106" s="22">
        <v>30626669</v>
      </c>
      <c r="T106" s="22">
        <v>67201</v>
      </c>
      <c r="U106" s="22">
        <v>17120172</v>
      </c>
      <c r="V106" s="22">
        <v>1720187</v>
      </c>
      <c r="W106" s="22">
        <v>0</v>
      </c>
      <c r="X106" s="22">
        <v>1299036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14100949</v>
      </c>
      <c r="AG106" s="22">
        <v>0</v>
      </c>
      <c r="AH106" s="22">
        <v>17120172</v>
      </c>
      <c r="AI106" s="22">
        <v>0</v>
      </c>
    </row>
    <row r="107" spans="1:35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4896128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273671</v>
      </c>
      <c r="Q107" s="22">
        <v>0</v>
      </c>
      <c r="R107" s="22">
        <v>273671</v>
      </c>
      <c r="S107" s="22">
        <v>4622457</v>
      </c>
      <c r="T107" s="22">
        <v>0</v>
      </c>
      <c r="U107" s="22">
        <v>1147390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273671</v>
      </c>
      <c r="AG107" s="22">
        <v>0</v>
      </c>
      <c r="AH107" s="22">
        <v>273671</v>
      </c>
      <c r="AI107" s="22">
        <v>873719</v>
      </c>
    </row>
    <row r="108" spans="1:35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8580270</v>
      </c>
      <c r="F108" s="22">
        <v>0</v>
      </c>
      <c r="G108" s="22">
        <v>0</v>
      </c>
      <c r="H108" s="22">
        <v>298192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58908</v>
      </c>
      <c r="R108" s="22">
        <v>357100</v>
      </c>
      <c r="S108" s="22">
        <v>8223170</v>
      </c>
      <c r="T108" s="22">
        <v>0</v>
      </c>
      <c r="U108" s="22">
        <v>1374451</v>
      </c>
      <c r="V108" s="22">
        <v>0</v>
      </c>
      <c r="W108" s="22">
        <v>0</v>
      </c>
      <c r="X108" s="22">
        <v>298192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58908</v>
      </c>
      <c r="AH108" s="22">
        <v>357100</v>
      </c>
      <c r="AI108" s="22">
        <v>1017351</v>
      </c>
    </row>
    <row r="109" spans="1:35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1183132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1183132</v>
      </c>
      <c r="T109" s="22">
        <v>283013</v>
      </c>
      <c r="U109" s="22">
        <v>291288</v>
      </c>
      <c r="V109" s="22">
        <v>239233</v>
      </c>
      <c r="W109" s="22">
        <v>0</v>
      </c>
      <c r="X109" s="22">
        <v>43780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283013</v>
      </c>
      <c r="AI109" s="22">
        <v>8275</v>
      </c>
    </row>
    <row r="110" spans="1:35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2064308</v>
      </c>
      <c r="F110" s="22">
        <v>0</v>
      </c>
      <c r="G110" s="22">
        <v>0</v>
      </c>
      <c r="H110" s="22">
        <v>348645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327763</v>
      </c>
      <c r="Q110" s="22">
        <v>144713</v>
      </c>
      <c r="R110" s="22">
        <v>821121</v>
      </c>
      <c r="S110" s="22">
        <v>1243187</v>
      </c>
      <c r="T110" s="22">
        <v>0</v>
      </c>
      <c r="U110" s="22">
        <v>1340443</v>
      </c>
      <c r="V110" s="22">
        <v>144713</v>
      </c>
      <c r="W110" s="22">
        <v>0</v>
      </c>
      <c r="X110" s="22">
        <v>348645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327763</v>
      </c>
      <c r="AG110" s="22">
        <v>0</v>
      </c>
      <c r="AH110" s="22">
        <v>821121</v>
      </c>
      <c r="AI110" s="22">
        <v>519322</v>
      </c>
    </row>
    <row r="111" spans="1:35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5634045</v>
      </c>
      <c r="F111" s="22">
        <v>0</v>
      </c>
      <c r="G111" s="22">
        <v>0</v>
      </c>
      <c r="H111" s="22">
        <v>0</v>
      </c>
      <c r="I111" s="22">
        <v>4379937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57403</v>
      </c>
      <c r="Q111" s="22">
        <v>0</v>
      </c>
      <c r="R111" s="22">
        <v>4437340</v>
      </c>
      <c r="S111" s="22">
        <v>1196705</v>
      </c>
      <c r="T111" s="22">
        <v>3431457</v>
      </c>
      <c r="U111" s="22">
        <v>8874141</v>
      </c>
      <c r="V111" s="22">
        <v>0</v>
      </c>
      <c r="W111" s="22">
        <v>0</v>
      </c>
      <c r="X111" s="22">
        <v>0</v>
      </c>
      <c r="Y111" s="22">
        <v>7811394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57403</v>
      </c>
      <c r="AG111" s="22">
        <v>0</v>
      </c>
      <c r="AH111" s="22">
        <v>7868797</v>
      </c>
      <c r="AI111" s="22">
        <v>1005344</v>
      </c>
    </row>
    <row r="112" spans="1:35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15009763</v>
      </c>
      <c r="F112" s="22">
        <v>1597547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1751419</v>
      </c>
      <c r="Q112" s="22">
        <v>0</v>
      </c>
      <c r="R112" s="22">
        <v>3348966</v>
      </c>
      <c r="S112" s="22">
        <v>11660797</v>
      </c>
      <c r="T112" s="22">
        <v>0</v>
      </c>
      <c r="U112" s="22">
        <v>3413985</v>
      </c>
      <c r="V112" s="22">
        <v>1597547</v>
      </c>
      <c r="W112" s="22">
        <v>0</v>
      </c>
      <c r="X112" s="22">
        <v>0</v>
      </c>
      <c r="Y112" s="22">
        <v>41855</v>
      </c>
      <c r="Z112" s="22">
        <v>0</v>
      </c>
      <c r="AA112" s="22">
        <v>0</v>
      </c>
      <c r="AB112" s="22">
        <v>18753</v>
      </c>
      <c r="AC112" s="22">
        <v>0</v>
      </c>
      <c r="AD112" s="22">
        <v>0</v>
      </c>
      <c r="AE112" s="22">
        <v>0</v>
      </c>
      <c r="AF112" s="22">
        <v>1690811</v>
      </c>
      <c r="AG112" s="22">
        <v>0</v>
      </c>
      <c r="AH112" s="22">
        <v>3348966</v>
      </c>
      <c r="AI112" s="22">
        <v>65019</v>
      </c>
    </row>
    <row r="113" spans="1:35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42799037</v>
      </c>
      <c r="F113" s="22">
        <v>5890823</v>
      </c>
      <c r="G113" s="22">
        <v>0</v>
      </c>
      <c r="H113" s="22">
        <v>4664228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981017</v>
      </c>
      <c r="Q113" s="22">
        <v>0</v>
      </c>
      <c r="R113" s="22">
        <v>11536068</v>
      </c>
      <c r="S113" s="22">
        <v>31262969</v>
      </c>
      <c r="T113" s="22">
        <v>5449162</v>
      </c>
      <c r="U113" s="22">
        <v>44218157</v>
      </c>
      <c r="V113" s="22">
        <v>7816643</v>
      </c>
      <c r="W113" s="22">
        <v>0</v>
      </c>
      <c r="X113" s="22">
        <v>4664228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981017</v>
      </c>
      <c r="AG113" s="22">
        <v>3523342</v>
      </c>
      <c r="AH113" s="22">
        <v>16985230</v>
      </c>
      <c r="AI113" s="22">
        <v>27232927</v>
      </c>
    </row>
    <row r="114" spans="1:35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2030362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133118</v>
      </c>
      <c r="Q114" s="22">
        <v>0</v>
      </c>
      <c r="R114" s="22">
        <v>133118</v>
      </c>
      <c r="S114" s="22">
        <v>1897244</v>
      </c>
      <c r="T114" s="22">
        <v>490930</v>
      </c>
      <c r="U114" s="22">
        <v>624048</v>
      </c>
      <c r="V114" s="22">
        <v>0</v>
      </c>
      <c r="W114" s="22">
        <v>0</v>
      </c>
      <c r="X114" s="22">
        <v>44323</v>
      </c>
      <c r="Y114" s="22">
        <v>37872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133118</v>
      </c>
      <c r="AG114" s="22">
        <v>408735</v>
      </c>
      <c r="AH114" s="22">
        <v>624048</v>
      </c>
      <c r="AI114" s="22">
        <v>0</v>
      </c>
    </row>
    <row r="115" spans="1:35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9911531</v>
      </c>
      <c r="F115" s="22">
        <v>152150</v>
      </c>
      <c r="G115" s="22">
        <v>0</v>
      </c>
      <c r="H115" s="22">
        <v>1708486</v>
      </c>
      <c r="I115" s="22">
        <v>300257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98248</v>
      </c>
      <c r="Q115" s="22">
        <v>0</v>
      </c>
      <c r="R115" s="22">
        <v>2259141</v>
      </c>
      <c r="S115" s="22">
        <v>7652390</v>
      </c>
      <c r="T115" s="22">
        <v>0</v>
      </c>
      <c r="U115" s="22">
        <v>2665907</v>
      </c>
      <c r="V115" s="22">
        <v>152150</v>
      </c>
      <c r="W115" s="22">
        <v>0</v>
      </c>
      <c r="X115" s="22">
        <v>1708486</v>
      </c>
      <c r="Y115" s="22">
        <v>300257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98248</v>
      </c>
      <c r="AG115" s="22">
        <v>0</v>
      </c>
      <c r="AH115" s="22">
        <v>2259141</v>
      </c>
      <c r="AI115" s="22">
        <v>406766</v>
      </c>
    </row>
    <row r="116" spans="1:35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2400352</v>
      </c>
      <c r="F116" s="22">
        <v>98413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7803</v>
      </c>
      <c r="O116" s="22">
        <v>0</v>
      </c>
      <c r="P116" s="22">
        <v>0</v>
      </c>
      <c r="Q116" s="22">
        <v>108309</v>
      </c>
      <c r="R116" s="22">
        <v>214525</v>
      </c>
      <c r="S116" s="22">
        <v>2185827</v>
      </c>
      <c r="T116" s="22">
        <v>95965</v>
      </c>
      <c r="U116" s="22">
        <v>330089</v>
      </c>
      <c r="V116" s="22">
        <v>98413</v>
      </c>
      <c r="W116" s="22">
        <v>0</v>
      </c>
      <c r="X116" s="22">
        <v>95965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7803</v>
      </c>
      <c r="AE116" s="22">
        <v>0</v>
      </c>
      <c r="AF116" s="22">
        <v>0</v>
      </c>
      <c r="AG116" s="22">
        <v>108309</v>
      </c>
      <c r="AH116" s="22">
        <v>310490</v>
      </c>
      <c r="AI116" s="22">
        <v>19599</v>
      </c>
    </row>
    <row r="117" spans="1:35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7747028</v>
      </c>
      <c r="F117" s="22">
        <v>593358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1055591</v>
      </c>
      <c r="Q117" s="22">
        <v>0</v>
      </c>
      <c r="R117" s="22">
        <v>1648949</v>
      </c>
      <c r="S117" s="22">
        <v>6098079</v>
      </c>
      <c r="T117" s="22">
        <v>0</v>
      </c>
      <c r="U117" s="22">
        <v>1987533</v>
      </c>
      <c r="V117" s="22">
        <v>593358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1055591</v>
      </c>
      <c r="AG117" s="22">
        <v>0</v>
      </c>
      <c r="AH117" s="22">
        <v>1648949</v>
      </c>
      <c r="AI117" s="22">
        <v>338584</v>
      </c>
    </row>
    <row r="118" spans="1:35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8418116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2590900</v>
      </c>
      <c r="Q118" s="22">
        <v>0</v>
      </c>
      <c r="R118" s="22">
        <v>2590900</v>
      </c>
      <c r="S118" s="22">
        <v>5827216</v>
      </c>
      <c r="T118" s="22">
        <v>922177</v>
      </c>
      <c r="U118" s="22">
        <v>3666794</v>
      </c>
      <c r="V118" s="22">
        <v>0</v>
      </c>
      <c r="W118" s="22">
        <v>0</v>
      </c>
      <c r="X118" s="22">
        <v>170600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2590900</v>
      </c>
      <c r="AG118" s="22">
        <v>751577</v>
      </c>
      <c r="AH118" s="22">
        <v>3513077</v>
      </c>
      <c r="AI118" s="22">
        <v>153717</v>
      </c>
    </row>
    <row r="119" spans="1:35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11949357</v>
      </c>
      <c r="F119" s="22">
        <v>1182229</v>
      </c>
      <c r="G119" s="22">
        <v>0</v>
      </c>
      <c r="H119" s="22">
        <v>109381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848626</v>
      </c>
      <c r="Q119" s="22">
        <v>0</v>
      </c>
      <c r="R119" s="22">
        <v>2140236</v>
      </c>
      <c r="S119" s="22">
        <v>9809121</v>
      </c>
      <c r="T119" s="22">
        <v>1158418</v>
      </c>
      <c r="U119" s="22">
        <v>3358999</v>
      </c>
      <c r="V119" s="22">
        <v>1182229</v>
      </c>
      <c r="W119" s="22">
        <v>0</v>
      </c>
      <c r="X119" s="22">
        <v>454744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848626</v>
      </c>
      <c r="AG119" s="22">
        <v>813055</v>
      </c>
      <c r="AH119" s="22">
        <v>3298654</v>
      </c>
      <c r="AI119" s="22">
        <v>60345</v>
      </c>
    </row>
    <row r="120" spans="1:35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7534784</v>
      </c>
      <c r="F120" s="22">
        <v>1451851</v>
      </c>
      <c r="G120" s="22">
        <v>0</v>
      </c>
      <c r="H120" s="22">
        <v>201551</v>
      </c>
      <c r="I120" s="22">
        <v>0</v>
      </c>
      <c r="J120" s="22">
        <v>0</v>
      </c>
      <c r="K120" s="22">
        <v>0</v>
      </c>
      <c r="L120" s="22">
        <v>40985</v>
      </c>
      <c r="M120" s="22">
        <v>0</v>
      </c>
      <c r="N120" s="22">
        <v>0</v>
      </c>
      <c r="O120" s="22">
        <v>0</v>
      </c>
      <c r="P120" s="22">
        <v>909302</v>
      </c>
      <c r="Q120" s="22">
        <v>295116</v>
      </c>
      <c r="R120" s="22">
        <v>2898805</v>
      </c>
      <c r="S120" s="22">
        <v>4635979</v>
      </c>
      <c r="T120" s="22">
        <v>0</v>
      </c>
      <c r="U120" s="22">
        <v>4063091</v>
      </c>
      <c r="V120" s="22">
        <v>1451851</v>
      </c>
      <c r="W120" s="22">
        <v>0</v>
      </c>
      <c r="X120" s="22">
        <v>201551</v>
      </c>
      <c r="Y120" s="22">
        <v>0</v>
      </c>
      <c r="Z120" s="22">
        <v>0</v>
      </c>
      <c r="AA120" s="22">
        <v>0</v>
      </c>
      <c r="AB120" s="22">
        <v>40985</v>
      </c>
      <c r="AC120" s="22">
        <v>0</v>
      </c>
      <c r="AD120" s="22">
        <v>0</v>
      </c>
      <c r="AE120" s="22">
        <v>0</v>
      </c>
      <c r="AF120" s="22">
        <v>909302</v>
      </c>
      <c r="AG120" s="22">
        <v>295116</v>
      </c>
      <c r="AH120" s="22">
        <v>2898805</v>
      </c>
      <c r="AI120" s="22">
        <v>1164286</v>
      </c>
    </row>
    <row r="121" spans="1:35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32036274</v>
      </c>
      <c r="F121" s="22">
        <v>955088</v>
      </c>
      <c r="G121" s="22">
        <v>0</v>
      </c>
      <c r="H121" s="22">
        <v>1574462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10575221</v>
      </c>
      <c r="Q121" s="22">
        <v>0</v>
      </c>
      <c r="R121" s="22">
        <v>13104771</v>
      </c>
      <c r="S121" s="22">
        <v>18931503</v>
      </c>
      <c r="T121" s="22">
        <v>6146514</v>
      </c>
      <c r="U121" s="22">
        <v>19251285</v>
      </c>
      <c r="V121" s="22">
        <v>995088</v>
      </c>
      <c r="W121" s="22">
        <v>0</v>
      </c>
      <c r="X121" s="22">
        <v>1574462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16681735</v>
      </c>
      <c r="AG121" s="22">
        <v>0</v>
      </c>
      <c r="AH121" s="22">
        <v>19251285</v>
      </c>
      <c r="AI121" s="22">
        <v>0</v>
      </c>
    </row>
    <row r="122" spans="1:35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1584662</v>
      </c>
      <c r="F122" s="22">
        <v>0</v>
      </c>
      <c r="G122" s="22">
        <v>0</v>
      </c>
      <c r="H122" s="22">
        <v>510234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28375</v>
      </c>
      <c r="Q122" s="22">
        <v>0</v>
      </c>
      <c r="R122" s="22">
        <v>538609</v>
      </c>
      <c r="S122" s="22">
        <v>1046053</v>
      </c>
      <c r="T122" s="22">
        <v>0</v>
      </c>
      <c r="U122" s="22">
        <v>563299</v>
      </c>
      <c r="V122" s="22">
        <v>0</v>
      </c>
      <c r="W122" s="22">
        <v>0</v>
      </c>
      <c r="X122" s="22">
        <v>510234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28375</v>
      </c>
      <c r="AG122" s="22">
        <v>0</v>
      </c>
      <c r="AH122" s="22">
        <v>538609</v>
      </c>
      <c r="AI122" s="22">
        <v>24690</v>
      </c>
    </row>
    <row r="123" spans="1:35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35207034</v>
      </c>
      <c r="F123" s="22">
        <v>7794164</v>
      </c>
      <c r="G123" s="22">
        <v>0</v>
      </c>
      <c r="H123" s="22">
        <v>487935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2074955</v>
      </c>
      <c r="Q123" s="22">
        <v>0</v>
      </c>
      <c r="R123" s="22">
        <v>10357054</v>
      </c>
      <c r="S123" s="22">
        <v>24849980</v>
      </c>
      <c r="T123" s="22">
        <v>0</v>
      </c>
      <c r="U123" s="22">
        <v>10512127</v>
      </c>
      <c r="V123" s="22">
        <v>7794164</v>
      </c>
      <c r="W123" s="22">
        <v>0</v>
      </c>
      <c r="X123" s="22">
        <v>487935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2074955</v>
      </c>
      <c r="AG123" s="22">
        <v>0</v>
      </c>
      <c r="AH123" s="22">
        <v>10357054</v>
      </c>
      <c r="AI123" s="22">
        <v>155073</v>
      </c>
    </row>
    <row r="124" spans="1:35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3475113</v>
      </c>
      <c r="F124" s="22">
        <v>50195</v>
      </c>
      <c r="G124" s="22">
        <v>0</v>
      </c>
      <c r="H124" s="22">
        <v>48769</v>
      </c>
      <c r="I124" s="22">
        <v>64013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174046</v>
      </c>
      <c r="R124" s="22">
        <v>337023</v>
      </c>
      <c r="S124" s="22">
        <v>3138090</v>
      </c>
      <c r="T124" s="22">
        <v>0</v>
      </c>
      <c r="U124" s="22">
        <v>337812</v>
      </c>
      <c r="V124" s="22">
        <v>50195</v>
      </c>
      <c r="W124" s="22">
        <v>0</v>
      </c>
      <c r="X124" s="22">
        <v>48769</v>
      </c>
      <c r="Y124" s="22">
        <v>64013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174046</v>
      </c>
      <c r="AH124" s="22">
        <v>337023</v>
      </c>
      <c r="AI124" s="22">
        <v>789</v>
      </c>
    </row>
    <row r="125" spans="1:35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4894189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554616</v>
      </c>
      <c r="R125" s="22">
        <v>554616</v>
      </c>
      <c r="S125" s="22">
        <v>4339573</v>
      </c>
      <c r="T125" s="22">
        <v>0</v>
      </c>
      <c r="U125" s="22">
        <v>554616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554616</v>
      </c>
      <c r="AH125" s="22">
        <v>554616</v>
      </c>
      <c r="AI125" s="22">
        <v>0</v>
      </c>
    </row>
    <row r="126" spans="1:35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3792994</v>
      </c>
      <c r="F126" s="22">
        <v>407787</v>
      </c>
      <c r="G126" s="22">
        <v>0</v>
      </c>
      <c r="H126" s="22">
        <v>185328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356302</v>
      </c>
      <c r="R126" s="22">
        <v>949417</v>
      </c>
      <c r="S126" s="22">
        <v>2843577</v>
      </c>
      <c r="T126" s="22">
        <v>0</v>
      </c>
      <c r="U126" s="22">
        <v>1103317</v>
      </c>
      <c r="V126" s="22">
        <v>407787</v>
      </c>
      <c r="W126" s="22">
        <v>0</v>
      </c>
      <c r="X126" s="22">
        <v>185328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356302</v>
      </c>
      <c r="AH126" s="22">
        <v>949417</v>
      </c>
      <c r="AI126" s="22">
        <v>153900</v>
      </c>
    </row>
    <row r="127" spans="1:35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4786695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86575</v>
      </c>
      <c r="Q127" s="22">
        <v>0</v>
      </c>
      <c r="R127" s="22">
        <v>86575</v>
      </c>
      <c r="S127" s="22">
        <v>4700120</v>
      </c>
      <c r="T127" s="22">
        <v>471350</v>
      </c>
      <c r="U127" s="22">
        <v>577693</v>
      </c>
      <c r="V127" s="22">
        <v>0</v>
      </c>
      <c r="W127" s="22">
        <v>0</v>
      </c>
      <c r="X127" s="22">
        <v>0</v>
      </c>
      <c r="Y127" s="22">
        <v>160199</v>
      </c>
      <c r="Z127" s="22">
        <v>37592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86575</v>
      </c>
      <c r="AG127" s="22">
        <v>273559</v>
      </c>
      <c r="AH127" s="22">
        <v>557925</v>
      </c>
      <c r="AI127" s="22">
        <v>19768</v>
      </c>
    </row>
    <row r="128" spans="1:35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18356272</v>
      </c>
      <c r="F128" s="22">
        <v>0</v>
      </c>
      <c r="G128" s="22">
        <v>0</v>
      </c>
      <c r="H128" s="22">
        <v>0</v>
      </c>
      <c r="I128" s="22">
        <v>0</v>
      </c>
      <c r="J128" s="22">
        <v>915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1584465</v>
      </c>
      <c r="Q128" s="22">
        <v>0</v>
      </c>
      <c r="R128" s="22">
        <v>1585380</v>
      </c>
      <c r="S128" s="22">
        <v>16770892</v>
      </c>
      <c r="T128" s="22">
        <v>4052218</v>
      </c>
      <c r="U128" s="22">
        <v>7372622</v>
      </c>
      <c r="V128" s="22">
        <v>0</v>
      </c>
      <c r="W128" s="22">
        <v>0</v>
      </c>
      <c r="X128" s="22">
        <v>15624</v>
      </c>
      <c r="Y128" s="22">
        <v>0</v>
      </c>
      <c r="Z128" s="22">
        <v>1929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5620045</v>
      </c>
      <c r="AG128" s="22">
        <v>0</v>
      </c>
      <c r="AH128" s="22">
        <v>5637598</v>
      </c>
      <c r="AI128" s="22">
        <v>1735024</v>
      </c>
    </row>
    <row r="129" spans="1:35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-528898</v>
      </c>
      <c r="F129" s="22">
        <v>0</v>
      </c>
      <c r="G129" s="22">
        <v>0</v>
      </c>
      <c r="H129" s="22">
        <v>428548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1328037</v>
      </c>
      <c r="Q129" s="22">
        <v>518824</v>
      </c>
      <c r="R129" s="22">
        <v>2275409</v>
      </c>
      <c r="S129" s="22">
        <v>-2804307</v>
      </c>
      <c r="T129" s="22">
        <v>0</v>
      </c>
      <c r="U129" s="22">
        <v>2325477</v>
      </c>
      <c r="V129" s="22">
        <v>0</v>
      </c>
      <c r="W129" s="22">
        <v>0</v>
      </c>
      <c r="X129" s="22">
        <v>428548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1328037</v>
      </c>
      <c r="AG129" s="22">
        <v>518824</v>
      </c>
      <c r="AH129" s="22">
        <v>2275409</v>
      </c>
      <c r="AI129" s="22">
        <v>50068</v>
      </c>
    </row>
    <row r="130" spans="1:35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7761154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7761154</v>
      </c>
      <c r="T130" s="22">
        <v>287989</v>
      </c>
      <c r="U130" s="22">
        <v>287989</v>
      </c>
      <c r="V130" s="22">
        <v>0</v>
      </c>
      <c r="W130" s="22">
        <v>0</v>
      </c>
      <c r="X130" s="22">
        <v>287989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287989</v>
      </c>
      <c r="AI130" s="22">
        <v>0</v>
      </c>
    </row>
    <row r="131" spans="1:35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4800195</v>
      </c>
      <c r="F131" s="22">
        <v>447960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336275</v>
      </c>
      <c r="Q131" s="22">
        <v>0</v>
      </c>
      <c r="R131" s="22">
        <v>784235</v>
      </c>
      <c r="S131" s="22">
        <v>4015960</v>
      </c>
      <c r="T131" s="22">
        <v>769298</v>
      </c>
      <c r="U131" s="22">
        <v>1585118</v>
      </c>
      <c r="V131" s="22">
        <v>447959</v>
      </c>
      <c r="W131" s="22">
        <v>0</v>
      </c>
      <c r="X131" s="22">
        <v>189467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336276</v>
      </c>
      <c r="AG131" s="22">
        <v>579831</v>
      </c>
      <c r="AH131" s="22">
        <v>1553533</v>
      </c>
      <c r="AI131" s="22">
        <v>31585</v>
      </c>
    </row>
    <row r="132" spans="1:35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6733060</v>
      </c>
      <c r="F132" s="22">
        <v>406543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120000</v>
      </c>
      <c r="Q132" s="22">
        <v>0</v>
      </c>
      <c r="R132" s="22">
        <v>526543</v>
      </c>
      <c r="S132" s="22">
        <v>6206517</v>
      </c>
      <c r="T132" s="22">
        <v>304516</v>
      </c>
      <c r="U132" s="22">
        <v>1061208</v>
      </c>
      <c r="V132" s="22">
        <v>406543</v>
      </c>
      <c r="W132" s="22">
        <v>0</v>
      </c>
      <c r="X132" s="22">
        <v>81925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120000</v>
      </c>
      <c r="AG132" s="22">
        <v>222591</v>
      </c>
      <c r="AH132" s="22">
        <v>831059</v>
      </c>
      <c r="AI132" s="22">
        <v>230149</v>
      </c>
    </row>
    <row r="133" spans="1:35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14211754</v>
      </c>
      <c r="F133" s="22">
        <v>1676513</v>
      </c>
      <c r="G133" s="22">
        <v>0</v>
      </c>
      <c r="H133" s="22">
        <v>656363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650470</v>
      </c>
      <c r="Q133" s="22">
        <v>0</v>
      </c>
      <c r="R133" s="22">
        <v>2983346</v>
      </c>
      <c r="S133" s="22">
        <v>11228408</v>
      </c>
      <c r="T133" s="22">
        <v>0</v>
      </c>
      <c r="U133" s="22">
        <v>2983346</v>
      </c>
      <c r="V133" s="22">
        <v>1616652</v>
      </c>
      <c r="W133" s="22">
        <v>0</v>
      </c>
      <c r="X133" s="22">
        <v>656363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710331</v>
      </c>
      <c r="AG133" s="22">
        <v>0</v>
      </c>
      <c r="AH133" s="22">
        <v>2983346</v>
      </c>
      <c r="AI133" s="22">
        <v>0</v>
      </c>
    </row>
    <row r="134" spans="1:35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11092500</v>
      </c>
      <c r="F134" s="22">
        <v>1063761</v>
      </c>
      <c r="G134" s="22">
        <v>0</v>
      </c>
      <c r="H134" s="22">
        <v>1406086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9966821</v>
      </c>
      <c r="Q134" s="22">
        <v>0</v>
      </c>
      <c r="R134" s="22">
        <v>12436668</v>
      </c>
      <c r="S134" s="22">
        <v>-1344168</v>
      </c>
      <c r="T134" s="22">
        <v>0</v>
      </c>
      <c r="U134" s="22">
        <v>21259661</v>
      </c>
      <c r="V134" s="22">
        <v>1063761</v>
      </c>
      <c r="W134" s="22">
        <v>0</v>
      </c>
      <c r="X134" s="22">
        <v>1406086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9966821</v>
      </c>
      <c r="AG134" s="22">
        <v>0</v>
      </c>
      <c r="AH134" s="22">
        <v>12436668</v>
      </c>
      <c r="AI134" s="22">
        <v>8822993</v>
      </c>
    </row>
    <row r="135" spans="1:35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9322703</v>
      </c>
      <c r="F135" s="22">
        <v>4635823</v>
      </c>
      <c r="G135" s="22">
        <v>0</v>
      </c>
      <c r="H135" s="22">
        <v>216607</v>
      </c>
      <c r="I135" s="22">
        <v>150000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934808</v>
      </c>
      <c r="Q135" s="22">
        <v>0</v>
      </c>
      <c r="R135" s="22">
        <v>5937238</v>
      </c>
      <c r="S135" s="22">
        <v>3385465</v>
      </c>
      <c r="T135" s="22">
        <v>1669145</v>
      </c>
      <c r="U135" s="22">
        <v>7606383</v>
      </c>
      <c r="V135" s="22">
        <v>4635823</v>
      </c>
      <c r="W135" s="22">
        <v>0</v>
      </c>
      <c r="X135" s="22">
        <v>838517</v>
      </c>
      <c r="Y135" s="22">
        <v>150000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962629</v>
      </c>
      <c r="AG135" s="22">
        <v>1019414</v>
      </c>
      <c r="AH135" s="22">
        <v>7606383</v>
      </c>
      <c r="AI135" s="22">
        <v>0</v>
      </c>
    </row>
    <row r="136" spans="1:35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18604647</v>
      </c>
      <c r="F136" s="22">
        <v>0</v>
      </c>
      <c r="G136" s="22">
        <v>0</v>
      </c>
      <c r="H136" s="22">
        <v>349633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349633</v>
      </c>
      <c r="S136" s="22">
        <v>18255014</v>
      </c>
      <c r="T136" s="22">
        <v>1533145</v>
      </c>
      <c r="U136" s="22">
        <v>1882778</v>
      </c>
      <c r="V136" s="22">
        <v>671503</v>
      </c>
      <c r="W136" s="22">
        <v>0</v>
      </c>
      <c r="X136" s="22">
        <v>864816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346459</v>
      </c>
      <c r="AG136" s="22">
        <v>0</v>
      </c>
      <c r="AH136" s="22">
        <v>1882778</v>
      </c>
      <c r="AI136" s="22">
        <v>0</v>
      </c>
    </row>
    <row r="137" spans="1:35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1629485</v>
      </c>
      <c r="F137" s="22">
        <v>123817</v>
      </c>
      <c r="G137" s="22">
        <v>0</v>
      </c>
      <c r="H137" s="22">
        <v>60894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184711</v>
      </c>
      <c r="S137" s="22">
        <v>1444774</v>
      </c>
      <c r="T137" s="22">
        <v>550699</v>
      </c>
      <c r="U137" s="22">
        <v>773067</v>
      </c>
      <c r="V137" s="22">
        <v>123817</v>
      </c>
      <c r="W137" s="22">
        <v>0</v>
      </c>
      <c r="X137" s="22">
        <v>285554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326039</v>
      </c>
      <c r="AH137" s="22">
        <v>735410</v>
      </c>
      <c r="AI137" s="22">
        <v>37657</v>
      </c>
    </row>
    <row r="138" spans="1:35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918973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918973</v>
      </c>
      <c r="T138" s="22">
        <v>0</v>
      </c>
      <c r="U138" s="22">
        <v>22085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22085</v>
      </c>
    </row>
    <row r="139" spans="1:35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8400004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1133975</v>
      </c>
      <c r="Q139" s="22">
        <v>353688</v>
      </c>
      <c r="R139" s="22">
        <v>1487663</v>
      </c>
      <c r="S139" s="22">
        <v>6912341</v>
      </c>
      <c r="T139" s="22">
        <v>121773</v>
      </c>
      <c r="U139" s="22">
        <v>1617096</v>
      </c>
      <c r="V139" s="22">
        <v>0</v>
      </c>
      <c r="W139" s="22">
        <v>0</v>
      </c>
      <c r="X139" s="22">
        <v>121773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1133975</v>
      </c>
      <c r="AG139" s="22">
        <v>353688</v>
      </c>
      <c r="AH139" s="22">
        <v>1609436</v>
      </c>
      <c r="AI139" s="22">
        <v>7660</v>
      </c>
    </row>
    <row r="140" spans="1:35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1464071</v>
      </c>
      <c r="F140" s="22">
        <v>0</v>
      </c>
      <c r="G140" s="22">
        <v>0</v>
      </c>
      <c r="H140" s="22">
        <v>44617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44617</v>
      </c>
      <c r="S140" s="22">
        <v>1419454</v>
      </c>
      <c r="T140" s="22">
        <v>0</v>
      </c>
      <c r="U140" s="22">
        <v>129242</v>
      </c>
      <c r="V140" s="22">
        <v>0</v>
      </c>
      <c r="W140" s="22">
        <v>0</v>
      </c>
      <c r="X140" s="22">
        <v>44617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44617</v>
      </c>
      <c r="AI140" s="22">
        <v>84625</v>
      </c>
    </row>
    <row r="141" spans="1:35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1115416</v>
      </c>
      <c r="F141" s="22">
        <v>3231</v>
      </c>
      <c r="G141" s="22">
        <v>0</v>
      </c>
      <c r="H141" s="22">
        <v>3477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207971</v>
      </c>
      <c r="Q141" s="22">
        <v>0</v>
      </c>
      <c r="R141" s="22">
        <v>214679</v>
      </c>
      <c r="S141" s="22">
        <v>900737</v>
      </c>
      <c r="T141" s="22">
        <v>0</v>
      </c>
      <c r="U141" s="22">
        <v>214679</v>
      </c>
      <c r="V141" s="22">
        <v>3231</v>
      </c>
      <c r="W141" s="22">
        <v>0</v>
      </c>
      <c r="X141" s="22">
        <v>3477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207971</v>
      </c>
      <c r="AG141" s="22">
        <v>0</v>
      </c>
      <c r="AH141" s="22">
        <v>214679</v>
      </c>
      <c r="AI141" s="22">
        <v>0</v>
      </c>
    </row>
    <row r="142" spans="1:35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1745102</v>
      </c>
      <c r="F142" s="22">
        <v>81454</v>
      </c>
      <c r="G142" s="22">
        <v>0</v>
      </c>
      <c r="H142" s="22">
        <v>164081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162813</v>
      </c>
      <c r="Q142" s="22">
        <v>280495</v>
      </c>
      <c r="R142" s="22">
        <v>688843</v>
      </c>
      <c r="S142" s="22">
        <v>1056259</v>
      </c>
      <c r="T142" s="22">
        <v>0</v>
      </c>
      <c r="U142" s="22">
        <v>724919</v>
      </c>
      <c r="V142" s="22">
        <v>81454</v>
      </c>
      <c r="W142" s="22">
        <v>0</v>
      </c>
      <c r="X142" s="22">
        <v>164081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162813</v>
      </c>
      <c r="AG142" s="22">
        <v>280495</v>
      </c>
      <c r="AH142" s="22">
        <v>688843</v>
      </c>
      <c r="AI142" s="22">
        <v>36076</v>
      </c>
    </row>
    <row r="143" spans="1:35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1833926</v>
      </c>
      <c r="F143" s="22">
        <v>0</v>
      </c>
      <c r="G143" s="22">
        <v>0</v>
      </c>
      <c r="H143" s="22">
        <v>60013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12820</v>
      </c>
      <c r="Q143" s="22">
        <v>14666</v>
      </c>
      <c r="R143" s="22">
        <v>87499</v>
      </c>
      <c r="S143" s="22">
        <v>1746427</v>
      </c>
      <c r="T143" s="22">
        <v>670580</v>
      </c>
      <c r="U143" s="22">
        <v>758079</v>
      </c>
      <c r="V143" s="22">
        <v>0</v>
      </c>
      <c r="W143" s="22">
        <v>0</v>
      </c>
      <c r="X143" s="22">
        <v>150502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12820</v>
      </c>
      <c r="AG143" s="22">
        <v>594757</v>
      </c>
      <c r="AH143" s="22">
        <v>758079</v>
      </c>
      <c r="AI143" s="22">
        <v>0</v>
      </c>
    </row>
    <row r="144" spans="1:35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1290751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1290751</v>
      </c>
      <c r="T144" s="22">
        <v>0</v>
      </c>
      <c r="U144" s="22">
        <v>41804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41804</v>
      </c>
    </row>
    <row r="145" spans="1:35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4056483</v>
      </c>
      <c r="F145" s="22">
        <v>12665</v>
      </c>
      <c r="G145" s="22">
        <v>0</v>
      </c>
      <c r="H145" s="22">
        <v>78076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90741</v>
      </c>
      <c r="S145" s="22">
        <v>3965742</v>
      </c>
      <c r="T145" s="22">
        <v>891483</v>
      </c>
      <c r="U145" s="22">
        <v>1139470</v>
      </c>
      <c r="V145" s="22">
        <v>242448</v>
      </c>
      <c r="W145" s="22">
        <v>0</v>
      </c>
      <c r="X145" s="22">
        <v>359942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379834</v>
      </c>
      <c r="AH145" s="22">
        <v>982224</v>
      </c>
      <c r="AI145" s="22">
        <v>157246</v>
      </c>
    </row>
    <row r="146" spans="1:35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7764592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67729</v>
      </c>
      <c r="Q146" s="22">
        <v>620988</v>
      </c>
      <c r="R146" s="22">
        <v>688717</v>
      </c>
      <c r="S146" s="22">
        <v>7075875</v>
      </c>
      <c r="T146" s="22">
        <v>0</v>
      </c>
      <c r="U146" s="22">
        <v>688717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67729</v>
      </c>
      <c r="AG146" s="22">
        <v>620988</v>
      </c>
      <c r="AH146" s="22">
        <v>688717</v>
      </c>
      <c r="AI146" s="22">
        <v>0</v>
      </c>
    </row>
    <row r="147" spans="1:35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1288244</v>
      </c>
      <c r="F147" s="22">
        <v>0</v>
      </c>
      <c r="G147" s="22">
        <v>0</v>
      </c>
      <c r="H147" s="22">
        <v>90352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1200</v>
      </c>
      <c r="Q147" s="22">
        <v>27064</v>
      </c>
      <c r="R147" s="22">
        <v>118616</v>
      </c>
      <c r="S147" s="22">
        <v>1169628</v>
      </c>
      <c r="T147" s="22">
        <v>0</v>
      </c>
      <c r="U147" s="22">
        <v>135597</v>
      </c>
      <c r="V147" s="22">
        <v>0</v>
      </c>
      <c r="W147" s="22">
        <v>0</v>
      </c>
      <c r="X147" s="22">
        <v>90352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1200</v>
      </c>
      <c r="AG147" s="22">
        <v>27064</v>
      </c>
      <c r="AH147" s="22">
        <v>118616</v>
      </c>
      <c r="AI147" s="22">
        <v>16981</v>
      </c>
    </row>
    <row r="148" spans="1:35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6585518</v>
      </c>
      <c r="F148" s="22">
        <v>851176</v>
      </c>
      <c r="G148" s="22">
        <v>0</v>
      </c>
      <c r="H148" s="22">
        <v>16050</v>
      </c>
      <c r="I148" s="22">
        <v>650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70510</v>
      </c>
      <c r="Q148" s="22">
        <v>0</v>
      </c>
      <c r="R148" s="22">
        <v>938386</v>
      </c>
      <c r="S148" s="22">
        <v>5647132</v>
      </c>
      <c r="T148" s="22">
        <v>442969</v>
      </c>
      <c r="U148" s="22">
        <v>1399709</v>
      </c>
      <c r="V148" s="22">
        <v>851176</v>
      </c>
      <c r="W148" s="22">
        <v>0</v>
      </c>
      <c r="X148" s="22">
        <v>16050</v>
      </c>
      <c r="Y148" s="22">
        <v>650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513479</v>
      </c>
      <c r="AG148" s="22">
        <v>0</v>
      </c>
      <c r="AH148" s="22">
        <v>1381355</v>
      </c>
      <c r="AI148" s="22">
        <v>18354</v>
      </c>
    </row>
    <row r="149" spans="1:35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3450199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410</v>
      </c>
      <c r="R149" s="22">
        <v>410</v>
      </c>
      <c r="S149" s="22">
        <v>3449789</v>
      </c>
      <c r="T149" s="22">
        <v>0</v>
      </c>
      <c r="U149" s="22">
        <v>410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410</v>
      </c>
      <c r="AH149" s="22">
        <v>410</v>
      </c>
      <c r="AI149" s="22">
        <v>0</v>
      </c>
    </row>
    <row r="150" spans="1:35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34956514</v>
      </c>
      <c r="F150" s="22">
        <v>1403695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6443450</v>
      </c>
      <c r="Q150" s="22">
        <v>0</v>
      </c>
      <c r="R150" s="22">
        <v>7847145</v>
      </c>
      <c r="S150" s="22">
        <v>27109369</v>
      </c>
      <c r="T150" s="22">
        <v>0</v>
      </c>
      <c r="U150" s="22">
        <v>12287260</v>
      </c>
      <c r="V150" s="22">
        <v>1403695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6443450</v>
      </c>
      <c r="AG150" s="22">
        <v>0</v>
      </c>
      <c r="AH150" s="22">
        <v>7847145</v>
      </c>
      <c r="AI150" s="22">
        <v>4440115</v>
      </c>
    </row>
    <row r="151" spans="1:35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7858943</v>
      </c>
      <c r="F151" s="22">
        <v>0</v>
      </c>
      <c r="G151" s="22">
        <v>0</v>
      </c>
      <c r="H151" s="22">
        <v>29257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333568</v>
      </c>
      <c r="Q151" s="22">
        <v>605241</v>
      </c>
      <c r="R151" s="22">
        <v>968066</v>
      </c>
      <c r="S151" s="22">
        <v>6890877</v>
      </c>
      <c r="T151" s="22">
        <v>0</v>
      </c>
      <c r="U151" s="22">
        <v>968066</v>
      </c>
      <c r="V151" s="22">
        <v>0</v>
      </c>
      <c r="W151" s="22">
        <v>0</v>
      </c>
      <c r="X151" s="22">
        <v>29257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333568</v>
      </c>
      <c r="AG151" s="22">
        <v>605241</v>
      </c>
      <c r="AH151" s="22">
        <v>968066</v>
      </c>
      <c r="AI151" s="22">
        <v>0</v>
      </c>
    </row>
    <row r="152" spans="1:35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762114</v>
      </c>
      <c r="F152" s="22">
        <v>0</v>
      </c>
      <c r="G152" s="22">
        <v>0</v>
      </c>
      <c r="H152" s="22">
        <v>55100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13713</v>
      </c>
      <c r="Q152" s="22">
        <v>125499</v>
      </c>
      <c r="R152" s="22">
        <v>194312</v>
      </c>
      <c r="S152" s="22">
        <v>567802</v>
      </c>
      <c r="T152" s="22">
        <v>0</v>
      </c>
      <c r="U152" s="22">
        <v>254312</v>
      </c>
      <c r="V152" s="22">
        <v>0</v>
      </c>
      <c r="W152" s="22">
        <v>0</v>
      </c>
      <c r="X152" s="22">
        <v>55100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13713</v>
      </c>
      <c r="AG152" s="22">
        <v>125499</v>
      </c>
      <c r="AH152" s="22">
        <v>194312</v>
      </c>
      <c r="AI152" s="22">
        <v>60000</v>
      </c>
    </row>
    <row r="153" spans="1:35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1287655</v>
      </c>
      <c r="F153" s="22">
        <v>0</v>
      </c>
      <c r="G153" s="22">
        <v>0</v>
      </c>
      <c r="H153" s="22">
        <v>232537</v>
      </c>
      <c r="I153" s="22">
        <v>3980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587235</v>
      </c>
      <c r="Q153" s="22">
        <v>188863</v>
      </c>
      <c r="R153" s="22">
        <v>1012615</v>
      </c>
      <c r="S153" s="22">
        <v>275040</v>
      </c>
      <c r="T153" s="22">
        <v>0</v>
      </c>
      <c r="U153" s="22">
        <v>1037242</v>
      </c>
      <c r="V153" s="22">
        <v>0</v>
      </c>
      <c r="W153" s="22">
        <v>0</v>
      </c>
      <c r="X153" s="22">
        <v>232537</v>
      </c>
      <c r="Y153" s="22">
        <v>3980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587235</v>
      </c>
      <c r="AG153" s="22">
        <v>188863</v>
      </c>
      <c r="AH153" s="22">
        <v>1012615</v>
      </c>
      <c r="AI153" s="22">
        <v>24627</v>
      </c>
    </row>
    <row r="154" spans="1:35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16150554</v>
      </c>
      <c r="F154" s="22">
        <v>769617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1572272</v>
      </c>
      <c r="Q154" s="22">
        <v>0</v>
      </c>
      <c r="R154" s="22">
        <v>2341889</v>
      </c>
      <c r="S154" s="22">
        <v>13808665</v>
      </c>
      <c r="T154" s="22">
        <v>1243803</v>
      </c>
      <c r="U154" s="22">
        <v>3585692</v>
      </c>
      <c r="V154" s="22">
        <v>769617</v>
      </c>
      <c r="W154" s="22">
        <v>0</v>
      </c>
      <c r="X154" s="22">
        <v>162672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1572272</v>
      </c>
      <c r="AG154" s="22">
        <v>1081131</v>
      </c>
      <c r="AH154" s="22">
        <v>3585692</v>
      </c>
      <c r="AI154" s="22">
        <v>0</v>
      </c>
    </row>
    <row r="155" spans="1:35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6426479</v>
      </c>
      <c r="F155" s="22">
        <v>8836</v>
      </c>
      <c r="G155" s="22">
        <v>0</v>
      </c>
      <c r="H155" s="22">
        <v>317109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206232</v>
      </c>
      <c r="Q155" s="22">
        <v>0</v>
      </c>
      <c r="R155" s="22">
        <v>532177</v>
      </c>
      <c r="S155" s="22">
        <v>5894302</v>
      </c>
      <c r="T155" s="22">
        <v>0</v>
      </c>
      <c r="U155" s="22">
        <v>861358</v>
      </c>
      <c r="V155" s="22">
        <v>8836</v>
      </c>
      <c r="W155" s="22">
        <v>0</v>
      </c>
      <c r="X155" s="22">
        <v>317109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206232</v>
      </c>
      <c r="AG155" s="22">
        <v>0</v>
      </c>
      <c r="AH155" s="22">
        <v>532177</v>
      </c>
      <c r="AI155" s="22">
        <v>329181</v>
      </c>
    </row>
    <row r="156" spans="1:35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5465409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5465409</v>
      </c>
      <c r="T156" s="22">
        <v>101845</v>
      </c>
      <c r="U156" s="22">
        <v>279970</v>
      </c>
      <c r="V156" s="22">
        <v>0</v>
      </c>
      <c r="W156" s="22">
        <v>0</v>
      </c>
      <c r="X156" s="22">
        <v>0</v>
      </c>
      <c r="Y156" s="22">
        <v>101845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101845</v>
      </c>
      <c r="AI156" s="22">
        <v>178125</v>
      </c>
    </row>
    <row r="157" spans="1:35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2762276</v>
      </c>
      <c r="F157" s="22">
        <v>0</v>
      </c>
      <c r="G157" s="22">
        <v>0</v>
      </c>
      <c r="H157" s="22">
        <v>540749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237517</v>
      </c>
      <c r="Q157" s="22">
        <v>0</v>
      </c>
      <c r="R157" s="22">
        <v>778266</v>
      </c>
      <c r="S157" s="22">
        <v>1984010</v>
      </c>
      <c r="T157" s="22">
        <v>0</v>
      </c>
      <c r="U157" s="22">
        <v>778266</v>
      </c>
      <c r="V157" s="22">
        <v>0</v>
      </c>
      <c r="W157" s="22">
        <v>0</v>
      </c>
      <c r="X157" s="22">
        <v>540749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237517</v>
      </c>
      <c r="AG157" s="22">
        <v>0</v>
      </c>
      <c r="AH157" s="22">
        <v>778266</v>
      </c>
      <c r="AI157" s="22">
        <v>0</v>
      </c>
    </row>
    <row r="158" spans="1:35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22950254</v>
      </c>
      <c r="F158" s="22">
        <v>126550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292426</v>
      </c>
      <c r="Q158" s="22">
        <v>434399</v>
      </c>
      <c r="R158" s="22">
        <v>853375</v>
      </c>
      <c r="S158" s="22">
        <v>22096879</v>
      </c>
      <c r="T158" s="22">
        <v>80606</v>
      </c>
      <c r="U158" s="22">
        <v>1024376</v>
      </c>
      <c r="V158" s="22">
        <v>126550</v>
      </c>
      <c r="W158" s="22">
        <v>0</v>
      </c>
      <c r="X158" s="22">
        <v>80606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292426</v>
      </c>
      <c r="AG158" s="22">
        <v>434399</v>
      </c>
      <c r="AH158" s="22">
        <v>933981</v>
      </c>
      <c r="AI158" s="22">
        <v>90395</v>
      </c>
    </row>
    <row r="159" spans="1:35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6547316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6547316</v>
      </c>
      <c r="T159" s="22">
        <v>160688</v>
      </c>
      <c r="U159" s="22">
        <v>276344</v>
      </c>
      <c r="V159" s="22">
        <v>0</v>
      </c>
      <c r="W159" s="22">
        <v>0</v>
      </c>
      <c r="X159" s="22">
        <v>160688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160688</v>
      </c>
      <c r="AI159" s="22">
        <v>115656</v>
      </c>
    </row>
    <row r="160" spans="1:35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58759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58759</v>
      </c>
      <c r="T160" s="22">
        <v>144149</v>
      </c>
      <c r="U160" s="22">
        <v>35000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35000</v>
      </c>
    </row>
    <row r="161" spans="1:35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2565743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263166</v>
      </c>
      <c r="Q161" s="22">
        <v>0</v>
      </c>
      <c r="R161" s="22">
        <v>263166</v>
      </c>
      <c r="S161" s="22">
        <v>2302577</v>
      </c>
      <c r="T161" s="22">
        <v>0</v>
      </c>
      <c r="U161" s="22">
        <v>263166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263166</v>
      </c>
      <c r="AG161" s="22">
        <v>0</v>
      </c>
      <c r="AH161" s="22">
        <v>263166</v>
      </c>
      <c r="AI161" s="22">
        <v>0</v>
      </c>
    </row>
    <row r="162" spans="1:35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4983915</v>
      </c>
      <c r="F162" s="22">
        <v>317199</v>
      </c>
      <c r="G162" s="22">
        <v>0</v>
      </c>
      <c r="H162" s="22">
        <v>368962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141945</v>
      </c>
      <c r="Q162" s="22">
        <v>0</v>
      </c>
      <c r="R162" s="22">
        <v>828106</v>
      </c>
      <c r="S162" s="22">
        <v>4155809</v>
      </c>
      <c r="T162" s="22">
        <v>375133</v>
      </c>
      <c r="U162" s="22">
        <v>1384412</v>
      </c>
      <c r="V162" s="22">
        <v>317199</v>
      </c>
      <c r="W162" s="22">
        <v>0</v>
      </c>
      <c r="X162" s="22">
        <v>744095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141945</v>
      </c>
      <c r="AG162" s="22">
        <v>0</v>
      </c>
      <c r="AH162" s="22">
        <v>1203239</v>
      </c>
      <c r="AI162" s="22">
        <v>181173</v>
      </c>
    </row>
    <row r="163" spans="1:35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4519871</v>
      </c>
      <c r="F163" s="22">
        <v>18472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18472</v>
      </c>
      <c r="S163" s="22">
        <v>4501399</v>
      </c>
      <c r="T163" s="22">
        <v>0</v>
      </c>
      <c r="U163" s="22">
        <v>67601</v>
      </c>
      <c r="V163" s="22">
        <v>18472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18472</v>
      </c>
      <c r="AI163" s="22">
        <v>49129</v>
      </c>
    </row>
    <row r="164" spans="1:35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5838515</v>
      </c>
      <c r="F164" s="22">
        <v>0</v>
      </c>
      <c r="G164" s="22">
        <v>0</v>
      </c>
      <c r="H164" s="22">
        <v>68573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-316559</v>
      </c>
      <c r="R164" s="22">
        <v>-247986</v>
      </c>
      <c r="S164" s="22">
        <v>6086501</v>
      </c>
      <c r="T164" s="22">
        <v>820221</v>
      </c>
      <c r="U164" s="22">
        <v>653777</v>
      </c>
      <c r="V164" s="22">
        <v>0</v>
      </c>
      <c r="W164" s="22">
        <v>0</v>
      </c>
      <c r="X164" s="22">
        <v>423166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149069</v>
      </c>
      <c r="AH164" s="22">
        <v>572235</v>
      </c>
      <c r="AI164" s="22">
        <v>81542</v>
      </c>
    </row>
    <row r="165" spans="1:35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30361978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30361978</v>
      </c>
      <c r="T165" s="22">
        <v>2231696</v>
      </c>
      <c r="U165" s="22">
        <v>5180380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2231696</v>
      </c>
      <c r="AG165" s="22">
        <v>0</v>
      </c>
      <c r="AH165" s="22">
        <v>2231696</v>
      </c>
      <c r="AI165" s="22">
        <v>2948684</v>
      </c>
    </row>
    <row r="166" spans="1:35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3606984</v>
      </c>
      <c r="F166" s="22">
        <v>138473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30384</v>
      </c>
      <c r="Q166" s="22">
        <v>0</v>
      </c>
      <c r="R166" s="22">
        <v>168857</v>
      </c>
      <c r="S166" s="22">
        <v>3438127</v>
      </c>
      <c r="T166" s="22">
        <v>619170</v>
      </c>
      <c r="U166" s="22">
        <v>807038</v>
      </c>
      <c r="V166" s="22">
        <v>259191</v>
      </c>
      <c r="W166" s="22">
        <v>0</v>
      </c>
      <c r="X166" s="22">
        <v>249236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30384</v>
      </c>
      <c r="AG166" s="22">
        <v>249216</v>
      </c>
      <c r="AH166" s="22">
        <v>788027</v>
      </c>
      <c r="AI166" s="22">
        <v>19011</v>
      </c>
    </row>
    <row r="167" spans="1:35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4006088</v>
      </c>
      <c r="F167" s="22">
        <v>0</v>
      </c>
      <c r="G167" s="22">
        <v>0</v>
      </c>
      <c r="H167" s="22">
        <v>0</v>
      </c>
      <c r="I167" s="22">
        <v>82613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18550</v>
      </c>
      <c r="Q167" s="22">
        <v>0</v>
      </c>
      <c r="R167" s="22">
        <v>101163</v>
      </c>
      <c r="S167" s="22">
        <v>3904925</v>
      </c>
      <c r="T167" s="22">
        <v>0</v>
      </c>
      <c r="U167" s="22">
        <v>101163</v>
      </c>
      <c r="V167" s="22">
        <v>0</v>
      </c>
      <c r="W167" s="22">
        <v>0</v>
      </c>
      <c r="X167" s="22">
        <v>0</v>
      </c>
      <c r="Y167" s="22">
        <v>82613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18550</v>
      </c>
      <c r="AG167" s="22">
        <v>0</v>
      </c>
      <c r="AH167" s="22">
        <v>101163</v>
      </c>
      <c r="AI167" s="22">
        <v>0</v>
      </c>
    </row>
    <row r="168" spans="1:35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3999438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40000</v>
      </c>
      <c r="M168" s="22">
        <v>0</v>
      </c>
      <c r="N168" s="22">
        <v>0</v>
      </c>
      <c r="O168" s="22">
        <v>0</v>
      </c>
      <c r="P168" s="22">
        <v>225000</v>
      </c>
      <c r="Q168" s="22">
        <v>0</v>
      </c>
      <c r="R168" s="22">
        <v>265000</v>
      </c>
      <c r="S168" s="22">
        <v>3734438</v>
      </c>
      <c r="T168" s="22">
        <v>1411828</v>
      </c>
      <c r="U168" s="22">
        <v>2578205</v>
      </c>
      <c r="V168" s="22">
        <v>0</v>
      </c>
      <c r="W168" s="22">
        <v>0</v>
      </c>
      <c r="X168" s="22">
        <v>7865</v>
      </c>
      <c r="Y168" s="22">
        <v>0</v>
      </c>
      <c r="Z168" s="22">
        <v>0</v>
      </c>
      <c r="AA168" s="22">
        <v>0</v>
      </c>
      <c r="AB168" s="22">
        <v>40000</v>
      </c>
      <c r="AC168" s="22">
        <v>0</v>
      </c>
      <c r="AD168" s="22">
        <v>0</v>
      </c>
      <c r="AE168" s="22">
        <v>0</v>
      </c>
      <c r="AF168" s="22">
        <v>1082205</v>
      </c>
      <c r="AG168" s="22">
        <v>546758</v>
      </c>
      <c r="AH168" s="22">
        <v>1676828</v>
      </c>
      <c r="AI168" s="22">
        <v>901377</v>
      </c>
    </row>
    <row r="169" spans="1:35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1132356</v>
      </c>
      <c r="F169" s="22">
        <v>215337</v>
      </c>
      <c r="G169" s="22">
        <v>0</v>
      </c>
      <c r="H169" s="22">
        <v>156262</v>
      </c>
      <c r="I169" s="22">
        <v>19301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58590</v>
      </c>
      <c r="Q169" s="22">
        <v>234</v>
      </c>
      <c r="R169" s="22">
        <v>449724</v>
      </c>
      <c r="S169" s="22">
        <v>682632</v>
      </c>
      <c r="T169" s="22">
        <v>1746782</v>
      </c>
      <c r="U169" s="22">
        <v>2239407</v>
      </c>
      <c r="V169" s="22">
        <v>215337</v>
      </c>
      <c r="W169" s="22">
        <v>0</v>
      </c>
      <c r="X169" s="22">
        <v>326673</v>
      </c>
      <c r="Y169" s="22">
        <v>39573</v>
      </c>
      <c r="Z169" s="22">
        <v>0</v>
      </c>
      <c r="AA169" s="22">
        <v>0</v>
      </c>
      <c r="AB169" s="22">
        <v>29729</v>
      </c>
      <c r="AC169" s="22">
        <v>0</v>
      </c>
      <c r="AD169" s="22">
        <v>0</v>
      </c>
      <c r="AE169" s="22">
        <v>0</v>
      </c>
      <c r="AF169" s="22">
        <v>1267927</v>
      </c>
      <c r="AG169" s="22">
        <v>317267</v>
      </c>
      <c r="AH169" s="22">
        <v>2196506</v>
      </c>
      <c r="AI169" s="22">
        <v>42901</v>
      </c>
    </row>
    <row r="170" spans="1:35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3767045</v>
      </c>
      <c r="F170" s="22">
        <v>0</v>
      </c>
      <c r="G170" s="22">
        <v>0</v>
      </c>
      <c r="H170" s="22">
        <v>211044</v>
      </c>
      <c r="I170" s="22">
        <v>131296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54192</v>
      </c>
      <c r="Q170" s="22">
        <v>283012</v>
      </c>
      <c r="R170" s="22">
        <v>679544</v>
      </c>
      <c r="S170" s="22">
        <v>3087501</v>
      </c>
      <c r="T170" s="22">
        <v>0</v>
      </c>
      <c r="U170" s="22">
        <v>780498</v>
      </c>
      <c r="V170" s="22">
        <v>0</v>
      </c>
      <c r="W170" s="22">
        <v>0</v>
      </c>
      <c r="X170" s="22">
        <v>211044</v>
      </c>
      <c r="Y170" s="22">
        <v>131296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54192</v>
      </c>
      <c r="AG170" s="22">
        <v>283012</v>
      </c>
      <c r="AH170" s="22">
        <v>679544</v>
      </c>
      <c r="AI170" s="22">
        <v>100954</v>
      </c>
    </row>
    <row r="171" spans="1:35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4468024</v>
      </c>
      <c r="F171" s="22">
        <v>125843</v>
      </c>
      <c r="G171" s="22">
        <v>0</v>
      </c>
      <c r="H171" s="22">
        <v>75881</v>
      </c>
      <c r="I171" s="22">
        <v>266793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1136611</v>
      </c>
      <c r="Q171" s="22">
        <v>2860</v>
      </c>
      <c r="R171" s="22">
        <v>1607988</v>
      </c>
      <c r="S171" s="22">
        <v>2860036</v>
      </c>
      <c r="T171" s="22">
        <v>0</v>
      </c>
      <c r="U171" s="22">
        <v>1817507</v>
      </c>
      <c r="V171" s="22">
        <v>125843</v>
      </c>
      <c r="W171" s="22">
        <v>0</v>
      </c>
      <c r="X171" s="22">
        <v>75881</v>
      </c>
      <c r="Y171" s="22">
        <v>266793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1136611</v>
      </c>
      <c r="AG171" s="22">
        <v>2860</v>
      </c>
      <c r="AH171" s="22">
        <v>1607988</v>
      </c>
      <c r="AI171" s="22">
        <v>209519</v>
      </c>
    </row>
    <row r="172" spans="1:35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1431895</v>
      </c>
      <c r="F172" s="22">
        <v>342738</v>
      </c>
      <c r="G172" s="22">
        <v>0</v>
      </c>
      <c r="H172" s="22">
        <v>132574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475312</v>
      </c>
      <c r="S172" s="22">
        <v>956583</v>
      </c>
      <c r="T172" s="22">
        <v>357061</v>
      </c>
      <c r="U172" s="22">
        <v>23864</v>
      </c>
      <c r="V172" s="22">
        <v>568106</v>
      </c>
      <c r="W172" s="22">
        <v>0</v>
      </c>
      <c r="X172" s="22">
        <v>264267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832373</v>
      </c>
      <c r="AI172" s="22">
        <v>0</v>
      </c>
    </row>
    <row r="173" spans="1:35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13082352</v>
      </c>
      <c r="F173" s="22">
        <v>0</v>
      </c>
      <c r="G173" s="22">
        <v>0</v>
      </c>
      <c r="H173" s="22">
        <v>376787</v>
      </c>
      <c r="I173" s="22">
        <v>0</v>
      </c>
      <c r="J173" s="22">
        <v>121449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319429</v>
      </c>
      <c r="Q173" s="22">
        <v>627459</v>
      </c>
      <c r="R173" s="22">
        <v>1445124</v>
      </c>
      <c r="S173" s="22">
        <v>11637228</v>
      </c>
      <c r="T173" s="22">
        <v>0</v>
      </c>
      <c r="U173" s="22">
        <v>1642878</v>
      </c>
      <c r="V173" s="22">
        <v>0</v>
      </c>
      <c r="W173" s="22">
        <v>0</v>
      </c>
      <c r="X173" s="22">
        <v>376787</v>
      </c>
      <c r="Y173" s="22">
        <v>0</v>
      </c>
      <c r="Z173" s="22">
        <v>121449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319429</v>
      </c>
      <c r="AG173" s="22">
        <v>627459</v>
      </c>
      <c r="AH173" s="22">
        <v>1445124</v>
      </c>
      <c r="AI173" s="22">
        <v>197754</v>
      </c>
    </row>
    <row r="174" spans="1:35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8396403</v>
      </c>
      <c r="F174" s="22">
        <v>474777</v>
      </c>
      <c r="G174" s="22">
        <v>0</v>
      </c>
      <c r="H174" s="22">
        <v>478608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1422329</v>
      </c>
      <c r="Q174" s="22">
        <v>0</v>
      </c>
      <c r="R174" s="22">
        <v>2375714</v>
      </c>
      <c r="S174" s="22">
        <v>6020689</v>
      </c>
      <c r="T174" s="22">
        <v>3070686</v>
      </c>
      <c r="U174" s="22">
        <v>7965911</v>
      </c>
      <c r="V174" s="22">
        <v>474777</v>
      </c>
      <c r="W174" s="22">
        <v>0</v>
      </c>
      <c r="X174" s="22">
        <v>1576828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1422329</v>
      </c>
      <c r="AG174" s="22">
        <v>1972466</v>
      </c>
      <c r="AH174" s="22">
        <v>5446400</v>
      </c>
      <c r="AI174" s="22">
        <v>2519511</v>
      </c>
    </row>
    <row r="175" spans="1:35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4290809</v>
      </c>
      <c r="F175" s="22">
        <v>0</v>
      </c>
      <c r="G175" s="22">
        <v>0</v>
      </c>
      <c r="H175" s="22">
        <v>162030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243995</v>
      </c>
      <c r="Q175" s="22">
        <v>0</v>
      </c>
      <c r="R175" s="22">
        <v>406025</v>
      </c>
      <c r="S175" s="22">
        <v>3884784</v>
      </c>
      <c r="T175" s="22">
        <v>1043626</v>
      </c>
      <c r="U175" s="22">
        <v>1693646</v>
      </c>
      <c r="V175" s="22">
        <v>0</v>
      </c>
      <c r="W175" s="22">
        <v>0</v>
      </c>
      <c r="X175" s="22">
        <v>1047379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264439</v>
      </c>
      <c r="AG175" s="22">
        <v>137833</v>
      </c>
      <c r="AH175" s="22">
        <v>1449651</v>
      </c>
      <c r="AI175" s="22">
        <v>243995</v>
      </c>
    </row>
    <row r="176" spans="1:35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10980759</v>
      </c>
      <c r="F176" s="22">
        <v>697558</v>
      </c>
      <c r="G176" s="22">
        <v>0</v>
      </c>
      <c r="H176" s="22">
        <v>501338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25</v>
      </c>
      <c r="Q176" s="22">
        <v>2287</v>
      </c>
      <c r="R176" s="22">
        <v>1201208</v>
      </c>
      <c r="S176" s="22">
        <v>9779551</v>
      </c>
      <c r="T176" s="22">
        <v>0</v>
      </c>
      <c r="U176" s="22">
        <v>1720588</v>
      </c>
      <c r="V176" s="22">
        <v>697558</v>
      </c>
      <c r="W176" s="22">
        <v>0</v>
      </c>
      <c r="X176" s="22">
        <v>501338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25</v>
      </c>
      <c r="AG176" s="22">
        <v>2287</v>
      </c>
      <c r="AH176" s="22">
        <v>1201208</v>
      </c>
      <c r="AI176" s="22">
        <v>519380</v>
      </c>
    </row>
    <row r="177" spans="1:35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5253247</v>
      </c>
      <c r="F177" s="22">
        <v>0</v>
      </c>
      <c r="G177" s="22">
        <v>0</v>
      </c>
      <c r="H177" s="22">
        <v>100300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314368</v>
      </c>
      <c r="R177" s="22">
        <v>414668</v>
      </c>
      <c r="S177" s="22">
        <v>4838579</v>
      </c>
      <c r="T177" s="22">
        <v>0</v>
      </c>
      <c r="U177" s="22">
        <v>414668</v>
      </c>
      <c r="V177" s="22">
        <v>0</v>
      </c>
      <c r="W177" s="22">
        <v>0</v>
      </c>
      <c r="X177" s="22">
        <v>100300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314368</v>
      </c>
      <c r="AH177" s="22">
        <v>414668</v>
      </c>
      <c r="AI177" s="22">
        <v>0</v>
      </c>
    </row>
    <row r="178" spans="1:35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19166262</v>
      </c>
      <c r="F178" s="22">
        <v>0</v>
      </c>
      <c r="G178" s="22">
        <v>0</v>
      </c>
      <c r="H178" s="22">
        <v>160414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1910801</v>
      </c>
      <c r="Q178" s="22">
        <v>0</v>
      </c>
      <c r="R178" s="22">
        <v>2071215</v>
      </c>
      <c r="S178" s="22">
        <v>17095047</v>
      </c>
      <c r="T178" s="22">
        <v>0</v>
      </c>
      <c r="U178" s="22">
        <v>2279665</v>
      </c>
      <c r="V178" s="22">
        <v>0</v>
      </c>
      <c r="W178" s="22">
        <v>0</v>
      </c>
      <c r="X178" s="22">
        <v>160414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1910801</v>
      </c>
      <c r="AG178" s="22">
        <v>0</v>
      </c>
      <c r="AH178" s="22">
        <v>2071215</v>
      </c>
      <c r="AI178" s="22">
        <v>208450</v>
      </c>
    </row>
    <row r="179" spans="1:35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19328026</v>
      </c>
      <c r="F179" s="22">
        <v>962060</v>
      </c>
      <c r="G179" s="22">
        <v>0</v>
      </c>
      <c r="H179" s="22">
        <v>372462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1529033</v>
      </c>
      <c r="Q179" s="22">
        <v>0</v>
      </c>
      <c r="R179" s="22">
        <v>2863555</v>
      </c>
      <c r="S179" s="22">
        <v>16464471</v>
      </c>
      <c r="T179" s="22">
        <v>0</v>
      </c>
      <c r="U179" s="22">
        <v>4682764</v>
      </c>
      <c r="V179" s="22">
        <v>962060</v>
      </c>
      <c r="W179" s="22">
        <v>0</v>
      </c>
      <c r="X179" s="22">
        <v>372462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1529033</v>
      </c>
      <c r="AG179" s="22">
        <v>0</v>
      </c>
      <c r="AH179" s="22">
        <v>2863555</v>
      </c>
      <c r="AI179" s="22">
        <v>1819209</v>
      </c>
    </row>
    <row r="180" spans="1:35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1865116</v>
      </c>
      <c r="F180" s="22">
        <v>230079</v>
      </c>
      <c r="G180" s="22">
        <v>0</v>
      </c>
      <c r="H180" s="22">
        <v>159356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-44850</v>
      </c>
      <c r="Q180" s="22">
        <v>0</v>
      </c>
      <c r="R180" s="22">
        <v>344585</v>
      </c>
      <c r="S180" s="22">
        <v>1520531</v>
      </c>
      <c r="T180" s="22">
        <v>753019</v>
      </c>
      <c r="U180" s="22">
        <v>1097854</v>
      </c>
      <c r="V180" s="22">
        <v>506127</v>
      </c>
      <c r="W180" s="22">
        <v>0</v>
      </c>
      <c r="X180" s="22">
        <v>265691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325786</v>
      </c>
      <c r="AH180" s="22">
        <v>1097604</v>
      </c>
      <c r="AI180" s="22">
        <v>250</v>
      </c>
    </row>
    <row r="181" spans="1:35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2572495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186127</v>
      </c>
      <c r="Q181" s="22">
        <v>0</v>
      </c>
      <c r="R181" s="22">
        <v>186127</v>
      </c>
      <c r="S181" s="22">
        <v>2386368</v>
      </c>
      <c r="T181" s="22">
        <v>0</v>
      </c>
      <c r="U181" s="22">
        <v>192864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186127</v>
      </c>
      <c r="AG181" s="22">
        <v>0</v>
      </c>
      <c r="AH181" s="22">
        <v>186127</v>
      </c>
      <c r="AI181" s="22">
        <v>6737</v>
      </c>
    </row>
    <row r="182" spans="1:35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1173923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759743</v>
      </c>
      <c r="Q182" s="22">
        <v>0</v>
      </c>
      <c r="R182" s="22">
        <v>759743</v>
      </c>
      <c r="S182" s="22">
        <v>414180</v>
      </c>
      <c r="T182" s="22">
        <v>0</v>
      </c>
      <c r="U182" s="22">
        <v>759743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759743</v>
      </c>
      <c r="AG182" s="22">
        <v>0</v>
      </c>
      <c r="AH182" s="22">
        <v>759743</v>
      </c>
      <c r="AI182" s="22">
        <v>0</v>
      </c>
    </row>
    <row r="183" spans="1:35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2159990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58344</v>
      </c>
      <c r="Q183" s="22">
        <v>0</v>
      </c>
      <c r="R183" s="22">
        <v>58344</v>
      </c>
      <c r="S183" s="22">
        <v>2101646</v>
      </c>
      <c r="T183" s="22">
        <v>0</v>
      </c>
      <c r="U183" s="22">
        <v>58344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58344</v>
      </c>
      <c r="AG183" s="22">
        <v>0</v>
      </c>
      <c r="AH183" s="22">
        <v>58344</v>
      </c>
      <c r="AI183" s="22">
        <v>0</v>
      </c>
    </row>
    <row r="184" spans="1:35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4438036</v>
      </c>
      <c r="F184" s="22">
        <v>60000</v>
      </c>
      <c r="G184" s="22">
        <v>0</v>
      </c>
      <c r="H184" s="22">
        <v>140624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648458</v>
      </c>
      <c r="Q184" s="22">
        <v>0</v>
      </c>
      <c r="R184" s="22">
        <v>849082</v>
      </c>
      <c r="S184" s="22">
        <v>3588954</v>
      </c>
      <c r="T184" s="22">
        <v>0</v>
      </c>
      <c r="U184" s="22">
        <v>897849</v>
      </c>
      <c r="V184" s="22">
        <v>60000</v>
      </c>
      <c r="W184" s="22">
        <v>0</v>
      </c>
      <c r="X184" s="22">
        <v>140624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648458</v>
      </c>
      <c r="AG184" s="22">
        <v>0</v>
      </c>
      <c r="AH184" s="22">
        <v>849082</v>
      </c>
      <c r="AI184" s="22">
        <v>48767</v>
      </c>
    </row>
    <row r="185" spans="1:35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4286219</v>
      </c>
      <c r="F185" s="22">
        <v>0</v>
      </c>
      <c r="G185" s="22">
        <v>0</v>
      </c>
      <c r="H185" s="22">
        <v>0</v>
      </c>
      <c r="I185" s="22">
        <v>192966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192966</v>
      </c>
      <c r="S185" s="22">
        <v>4093253</v>
      </c>
      <c r="T185" s="22">
        <v>0</v>
      </c>
      <c r="U185" s="22">
        <v>543193</v>
      </c>
      <c r="V185" s="22">
        <v>0</v>
      </c>
      <c r="W185" s="22">
        <v>0</v>
      </c>
      <c r="X185" s="22">
        <v>0</v>
      </c>
      <c r="Y185" s="22">
        <v>192966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192966</v>
      </c>
      <c r="AI185" s="22">
        <v>350227</v>
      </c>
    </row>
    <row r="186" spans="1:35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4780431</v>
      </c>
      <c r="F186" s="22">
        <v>943114</v>
      </c>
      <c r="G186" s="22">
        <v>0</v>
      </c>
      <c r="H186" s="22">
        <v>336315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4876</v>
      </c>
      <c r="Q186" s="22">
        <v>0</v>
      </c>
      <c r="R186" s="22">
        <v>1284305</v>
      </c>
      <c r="S186" s="22">
        <v>3496126</v>
      </c>
      <c r="T186" s="22">
        <v>0</v>
      </c>
      <c r="U186" s="22">
        <v>1319770</v>
      </c>
      <c r="V186" s="22">
        <v>943114</v>
      </c>
      <c r="W186" s="22">
        <v>0</v>
      </c>
      <c r="X186" s="22">
        <v>336315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4876</v>
      </c>
      <c r="AG186" s="22">
        <v>0</v>
      </c>
      <c r="AH186" s="22">
        <v>1284305</v>
      </c>
      <c r="AI186" s="22">
        <v>35465</v>
      </c>
    </row>
    <row r="187" spans="1:35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1384586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1384586</v>
      </c>
      <c r="T187" s="22">
        <v>366232</v>
      </c>
      <c r="U187" s="22">
        <v>70013</v>
      </c>
      <c r="V187" s="22">
        <v>60000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60000</v>
      </c>
      <c r="AI187" s="22">
        <v>10013</v>
      </c>
    </row>
    <row r="188" spans="1:35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4002548</v>
      </c>
      <c r="F188" s="22">
        <v>0</v>
      </c>
      <c r="G188" s="22">
        <v>0</v>
      </c>
      <c r="H188" s="22">
        <v>6365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6365</v>
      </c>
      <c r="S188" s="22">
        <v>3996183</v>
      </c>
      <c r="T188" s="22">
        <v>969189</v>
      </c>
      <c r="U188" s="22">
        <v>975554</v>
      </c>
      <c r="V188" s="22">
        <v>696125</v>
      </c>
      <c r="W188" s="22">
        <v>0</v>
      </c>
      <c r="X188" s="22">
        <v>279429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975554</v>
      </c>
      <c r="AI188" s="22">
        <v>0</v>
      </c>
    </row>
    <row r="189" spans="1:35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20437504</v>
      </c>
      <c r="F189" s="22">
        <v>0</v>
      </c>
      <c r="G189" s="22">
        <v>0</v>
      </c>
      <c r="H189" s="22">
        <v>258834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118771</v>
      </c>
      <c r="Q189" s="22">
        <v>0</v>
      </c>
      <c r="R189" s="22">
        <v>377605</v>
      </c>
      <c r="S189" s="22">
        <v>20059899</v>
      </c>
      <c r="T189" s="22">
        <v>897305</v>
      </c>
      <c r="U189" s="22">
        <v>1274910</v>
      </c>
      <c r="V189" s="22">
        <v>0</v>
      </c>
      <c r="W189" s="22">
        <v>0</v>
      </c>
      <c r="X189" s="22">
        <v>258834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118771</v>
      </c>
      <c r="AG189" s="22">
        <v>897305</v>
      </c>
      <c r="AH189" s="22">
        <v>1274910</v>
      </c>
      <c r="AI189" s="22">
        <v>0</v>
      </c>
    </row>
    <row r="190" spans="1:35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3116764</v>
      </c>
      <c r="F190" s="22">
        <v>252151</v>
      </c>
      <c r="G190" s="22">
        <v>0</v>
      </c>
      <c r="H190" s="22">
        <v>184126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306596</v>
      </c>
      <c r="Q190" s="22">
        <v>347881</v>
      </c>
      <c r="R190" s="22">
        <v>1090754</v>
      </c>
      <c r="S190" s="22">
        <v>2026010</v>
      </c>
      <c r="T190" s="22">
        <v>0</v>
      </c>
      <c r="U190" s="22">
        <v>1090754</v>
      </c>
      <c r="V190" s="22">
        <v>252151</v>
      </c>
      <c r="W190" s="22">
        <v>0</v>
      </c>
      <c r="X190" s="22">
        <v>184126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306596</v>
      </c>
      <c r="AG190" s="22">
        <v>347881</v>
      </c>
      <c r="AH190" s="22">
        <v>1090754</v>
      </c>
      <c r="AI190" s="22">
        <v>0</v>
      </c>
    </row>
    <row r="191" spans="1:35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5544317</v>
      </c>
      <c r="F191" s="22">
        <v>222918</v>
      </c>
      <c r="G191" s="22">
        <v>0</v>
      </c>
      <c r="H191" s="22">
        <v>508474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731392</v>
      </c>
      <c r="S191" s="22">
        <v>4812925</v>
      </c>
      <c r="T191" s="22">
        <v>912338</v>
      </c>
      <c r="U191" s="22">
        <v>1920887</v>
      </c>
      <c r="V191" s="22">
        <v>222918</v>
      </c>
      <c r="W191" s="22">
        <v>0</v>
      </c>
      <c r="X191" s="22">
        <v>845157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246156</v>
      </c>
      <c r="AG191" s="22">
        <v>329499</v>
      </c>
      <c r="AH191" s="22">
        <v>1643730</v>
      </c>
      <c r="AI191" s="22">
        <v>277157</v>
      </c>
    </row>
    <row r="192" spans="1:35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46879607</v>
      </c>
      <c r="F192" s="22">
        <v>7255365</v>
      </c>
      <c r="G192" s="22">
        <v>0</v>
      </c>
      <c r="H192" s="22">
        <v>317182</v>
      </c>
      <c r="I192" s="22">
        <v>35399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2284753</v>
      </c>
      <c r="Q192" s="22">
        <v>0</v>
      </c>
      <c r="R192" s="22">
        <v>9892699</v>
      </c>
      <c r="S192" s="22">
        <v>36986908</v>
      </c>
      <c r="T192" s="22">
        <v>2355084</v>
      </c>
      <c r="U192" s="22">
        <v>12924229</v>
      </c>
      <c r="V192" s="22">
        <v>8430956</v>
      </c>
      <c r="W192" s="22">
        <v>0</v>
      </c>
      <c r="X192" s="22">
        <v>945500</v>
      </c>
      <c r="Y192" s="22">
        <v>35399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2284753</v>
      </c>
      <c r="AG192" s="22">
        <v>551175</v>
      </c>
      <c r="AH192" s="22">
        <v>12247783</v>
      </c>
      <c r="AI192" s="22">
        <v>676446</v>
      </c>
    </row>
    <row r="193" spans="1:35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2883479</v>
      </c>
      <c r="F193" s="22">
        <v>0</v>
      </c>
      <c r="G193" s="22">
        <v>0</v>
      </c>
      <c r="H193" s="22">
        <v>107337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1856298</v>
      </c>
      <c r="Q193" s="22">
        <v>0</v>
      </c>
      <c r="R193" s="22">
        <v>1963635</v>
      </c>
      <c r="S193" s="22">
        <v>919844</v>
      </c>
      <c r="T193" s="22">
        <v>348496</v>
      </c>
      <c r="U193" s="22">
        <v>2518244</v>
      </c>
      <c r="V193" s="22">
        <v>0</v>
      </c>
      <c r="W193" s="22">
        <v>0</v>
      </c>
      <c r="X193" s="22">
        <v>192641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1856298</v>
      </c>
      <c r="AG193" s="22">
        <v>263192</v>
      </c>
      <c r="AH193" s="22">
        <v>2312131</v>
      </c>
      <c r="AI193" s="22">
        <v>206113</v>
      </c>
    </row>
    <row r="194" spans="1:35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1811415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1811415</v>
      </c>
      <c r="T194" s="22">
        <v>268726</v>
      </c>
      <c r="U194" s="22">
        <v>268726</v>
      </c>
      <c r="V194" s="22">
        <v>0</v>
      </c>
      <c r="W194" s="22">
        <v>0</v>
      </c>
      <c r="X194" s="22">
        <v>0</v>
      </c>
      <c r="Y194" s="22">
        <v>28556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67043</v>
      </c>
      <c r="AG194" s="22">
        <v>173127</v>
      </c>
      <c r="AH194" s="22">
        <v>268726</v>
      </c>
      <c r="AI194" s="22">
        <v>0</v>
      </c>
    </row>
    <row r="195" spans="1:35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1877970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-111362</v>
      </c>
      <c r="Q195" s="22">
        <v>0</v>
      </c>
      <c r="R195" s="22">
        <v>-111362</v>
      </c>
      <c r="S195" s="22">
        <v>1989332</v>
      </c>
      <c r="T195" s="22">
        <v>449036</v>
      </c>
      <c r="U195" s="22">
        <v>365054</v>
      </c>
      <c r="V195" s="22">
        <v>0</v>
      </c>
      <c r="W195" s="22">
        <v>0</v>
      </c>
      <c r="X195" s="22">
        <v>95092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242582</v>
      </c>
      <c r="AH195" s="22">
        <v>337674</v>
      </c>
      <c r="AI195" s="22">
        <v>27380</v>
      </c>
    </row>
    <row r="196" spans="1:35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338794</v>
      </c>
      <c r="F196" s="22">
        <v>225470</v>
      </c>
      <c r="G196" s="22">
        <v>0</v>
      </c>
      <c r="H196" s="22">
        <v>-15200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210270</v>
      </c>
      <c r="S196" s="22">
        <v>128524</v>
      </c>
      <c r="T196" s="22">
        <v>314713</v>
      </c>
      <c r="U196" s="22">
        <v>524983</v>
      </c>
      <c r="V196" s="22">
        <v>283402</v>
      </c>
      <c r="W196" s="22">
        <v>0</v>
      </c>
      <c r="X196" s="22">
        <v>44471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197110</v>
      </c>
      <c r="AH196" s="22">
        <v>524983</v>
      </c>
      <c r="AI196" s="22">
        <v>0</v>
      </c>
    </row>
    <row r="197" spans="1:35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519806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519806</v>
      </c>
      <c r="T197" s="22">
        <v>148261</v>
      </c>
      <c r="U197" s="22">
        <v>155949</v>
      </c>
      <c r="V197" s="22">
        <v>0</v>
      </c>
      <c r="W197" s="22">
        <v>0</v>
      </c>
      <c r="X197" s="22">
        <v>52772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95489</v>
      </c>
      <c r="AH197" s="22">
        <v>148261</v>
      </c>
      <c r="AI197" s="22">
        <v>7688</v>
      </c>
    </row>
    <row r="198" spans="1:35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927792</v>
      </c>
      <c r="F198" s="22">
        <v>0</v>
      </c>
      <c r="G198" s="22">
        <v>0</v>
      </c>
      <c r="H198" s="22">
        <v>305125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305125</v>
      </c>
      <c r="S198" s="22">
        <v>622667</v>
      </c>
      <c r="T198" s="22">
        <v>440156</v>
      </c>
      <c r="U198" s="22">
        <v>745281</v>
      </c>
      <c r="V198" s="22">
        <v>82311</v>
      </c>
      <c r="W198" s="22">
        <v>0</v>
      </c>
      <c r="X198" s="22">
        <v>426447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236523</v>
      </c>
      <c r="AH198" s="22">
        <v>745281</v>
      </c>
      <c r="AI198" s="22">
        <v>0</v>
      </c>
    </row>
    <row r="199" spans="1:35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2524383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2524383</v>
      </c>
      <c r="T199" s="22">
        <v>0</v>
      </c>
      <c r="U199" s="22">
        <v>34160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34160</v>
      </c>
    </row>
    <row r="200" spans="1:35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453726</v>
      </c>
      <c r="F200" s="22">
        <v>157247</v>
      </c>
      <c r="G200" s="22">
        <v>0</v>
      </c>
      <c r="H200" s="22">
        <v>213707</v>
      </c>
      <c r="I200" s="22">
        <v>0</v>
      </c>
      <c r="J200" s="22">
        <v>8991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10298</v>
      </c>
      <c r="Q200" s="22">
        <v>0</v>
      </c>
      <c r="R200" s="22">
        <v>390243</v>
      </c>
      <c r="S200" s="22">
        <v>63483</v>
      </c>
      <c r="T200" s="22">
        <v>720902</v>
      </c>
      <c r="U200" s="22">
        <v>1111145</v>
      </c>
      <c r="V200" s="22">
        <v>393790</v>
      </c>
      <c r="W200" s="22">
        <v>0</v>
      </c>
      <c r="X200" s="22">
        <v>281941</v>
      </c>
      <c r="Y200" s="22">
        <v>0</v>
      </c>
      <c r="Z200" s="22">
        <v>425119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10295</v>
      </c>
      <c r="AG200" s="22">
        <v>0</v>
      </c>
      <c r="AH200" s="22">
        <v>1111145</v>
      </c>
      <c r="AI200" s="22">
        <v>0</v>
      </c>
    </row>
    <row r="201" spans="1:35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1614060</v>
      </c>
      <c r="F201" s="22">
        <v>122276</v>
      </c>
      <c r="G201" s="22">
        <v>0</v>
      </c>
      <c r="H201" s="22">
        <v>251241</v>
      </c>
      <c r="I201" s="22">
        <v>23247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396764</v>
      </c>
      <c r="S201" s="22">
        <v>1217296</v>
      </c>
      <c r="T201" s="22">
        <v>390666</v>
      </c>
      <c r="U201" s="22">
        <v>787430</v>
      </c>
      <c r="V201" s="22">
        <v>438920</v>
      </c>
      <c r="W201" s="22">
        <v>0</v>
      </c>
      <c r="X201" s="22">
        <v>325263</v>
      </c>
      <c r="Y201" s="22">
        <v>23247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787430</v>
      </c>
      <c r="AI201" s="22">
        <v>0</v>
      </c>
    </row>
    <row r="202" spans="1:35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1117700</v>
      </c>
      <c r="F202" s="22">
        <v>257413</v>
      </c>
      <c r="G202" s="22">
        <v>1598</v>
      </c>
      <c r="H202" s="22">
        <v>51271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310282</v>
      </c>
      <c r="S202" s="22">
        <v>807418</v>
      </c>
      <c r="T202" s="22">
        <v>0</v>
      </c>
      <c r="U202" s="22">
        <v>310282</v>
      </c>
      <c r="V202" s="22">
        <v>257413</v>
      </c>
      <c r="W202" s="22">
        <v>1598</v>
      </c>
      <c r="X202" s="22">
        <v>51271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310282</v>
      </c>
      <c r="AI202" s="22">
        <v>0</v>
      </c>
    </row>
    <row r="203" spans="1:35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458158</v>
      </c>
      <c r="F203" s="22">
        <v>236236</v>
      </c>
      <c r="G203" s="22">
        <v>0</v>
      </c>
      <c r="H203" s="22">
        <v>52270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288506</v>
      </c>
      <c r="S203" s="22">
        <v>169652</v>
      </c>
      <c r="T203" s="22">
        <v>359781</v>
      </c>
      <c r="U203" s="22">
        <v>651437</v>
      </c>
      <c r="V203" s="22">
        <v>236236</v>
      </c>
      <c r="W203" s="22">
        <v>0</v>
      </c>
      <c r="X203" s="22">
        <v>135884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276167</v>
      </c>
      <c r="AG203" s="22">
        <v>0</v>
      </c>
      <c r="AH203" s="22">
        <v>648287</v>
      </c>
      <c r="AI203" s="22">
        <v>3150</v>
      </c>
    </row>
    <row r="204" spans="1:35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698141</v>
      </c>
      <c r="F204" s="22">
        <v>57186</v>
      </c>
      <c r="G204" s="22">
        <v>0</v>
      </c>
      <c r="H204" s="22">
        <v>88849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146035</v>
      </c>
      <c r="S204" s="22">
        <v>552106</v>
      </c>
      <c r="T204" s="22">
        <v>453437</v>
      </c>
      <c r="U204" s="22">
        <v>607001</v>
      </c>
      <c r="V204" s="22">
        <v>57186</v>
      </c>
      <c r="W204" s="22">
        <v>0</v>
      </c>
      <c r="X204" s="22">
        <v>351433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190853</v>
      </c>
      <c r="AH204" s="22">
        <v>599472</v>
      </c>
      <c r="AI204" s="22">
        <v>7529</v>
      </c>
    </row>
    <row r="205" spans="1:35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5021701</v>
      </c>
      <c r="F205" s="22">
        <v>0</v>
      </c>
      <c r="G205" s="22">
        <v>0</v>
      </c>
      <c r="H205" s="22">
        <v>0</v>
      </c>
      <c r="I205" s="22">
        <v>17560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17560</v>
      </c>
      <c r="S205" s="22">
        <v>5004141</v>
      </c>
      <c r="T205" s="22">
        <v>368435</v>
      </c>
      <c r="U205" s="22">
        <v>418838</v>
      </c>
      <c r="V205" s="22">
        <v>0</v>
      </c>
      <c r="W205" s="22">
        <v>0</v>
      </c>
      <c r="X205" s="22">
        <v>98062</v>
      </c>
      <c r="Y205" s="22">
        <v>67560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220373</v>
      </c>
      <c r="AH205" s="22">
        <v>385995</v>
      </c>
      <c r="AI205" s="22">
        <v>32843</v>
      </c>
    </row>
    <row r="206" spans="1:35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325883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325883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</row>
    <row r="207" spans="1:35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1378369</v>
      </c>
      <c r="F207" s="22">
        <v>63668</v>
      </c>
      <c r="G207" s="22">
        <v>0</v>
      </c>
      <c r="H207" s="22">
        <v>172920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5066</v>
      </c>
      <c r="Q207" s="22">
        <v>284347</v>
      </c>
      <c r="R207" s="22">
        <v>526001</v>
      </c>
      <c r="S207" s="22">
        <v>852368</v>
      </c>
      <c r="T207" s="22">
        <v>0</v>
      </c>
      <c r="U207" s="22">
        <v>526001</v>
      </c>
      <c r="V207" s="22">
        <v>63668</v>
      </c>
      <c r="W207" s="22">
        <v>0</v>
      </c>
      <c r="X207" s="22">
        <v>172920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5066</v>
      </c>
      <c r="AG207" s="22">
        <v>284347</v>
      </c>
      <c r="AH207" s="22">
        <v>526001</v>
      </c>
      <c r="AI207" s="22">
        <v>0</v>
      </c>
    </row>
    <row r="208" spans="1:35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2217109</v>
      </c>
      <c r="F208" s="22">
        <v>0</v>
      </c>
      <c r="G208" s="22">
        <v>0</v>
      </c>
      <c r="H208" s="22">
        <v>10762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60607</v>
      </c>
      <c r="Q208" s="22">
        <v>0</v>
      </c>
      <c r="R208" s="22">
        <v>71369</v>
      </c>
      <c r="S208" s="22">
        <v>2145740</v>
      </c>
      <c r="T208" s="22">
        <v>0</v>
      </c>
      <c r="U208" s="22">
        <v>112601</v>
      </c>
      <c r="V208" s="22">
        <v>0</v>
      </c>
      <c r="W208" s="22">
        <v>0</v>
      </c>
      <c r="X208" s="22">
        <v>10762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60607</v>
      </c>
      <c r="AG208" s="22">
        <v>0</v>
      </c>
      <c r="AH208" s="22">
        <v>71369</v>
      </c>
      <c r="AI208" s="22">
        <v>41232</v>
      </c>
    </row>
    <row r="209" spans="1:35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1406342</v>
      </c>
      <c r="F209" s="22">
        <v>100166</v>
      </c>
      <c r="G209" s="22">
        <v>0</v>
      </c>
      <c r="H209" s="22">
        <v>50000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291000</v>
      </c>
      <c r="Q209" s="22">
        <v>0</v>
      </c>
      <c r="R209" s="22">
        <v>441166</v>
      </c>
      <c r="S209" s="22">
        <v>965176</v>
      </c>
      <c r="T209" s="22">
        <v>0</v>
      </c>
      <c r="U209" s="22">
        <v>441165</v>
      </c>
      <c r="V209" s="22">
        <v>100166</v>
      </c>
      <c r="W209" s="22">
        <v>0</v>
      </c>
      <c r="X209" s="22">
        <v>50000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291000</v>
      </c>
      <c r="AG209" s="22">
        <v>0</v>
      </c>
      <c r="AH209" s="22">
        <v>441166</v>
      </c>
      <c r="AI209" s="22">
        <v>0</v>
      </c>
    </row>
    <row r="210" spans="1:35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1577485</v>
      </c>
      <c r="F210" s="22">
        <v>120818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120818</v>
      </c>
      <c r="S210" s="22">
        <v>1456667</v>
      </c>
      <c r="T210" s="22">
        <v>389503</v>
      </c>
      <c r="U210" s="22">
        <v>517234</v>
      </c>
      <c r="V210" s="22">
        <v>120818</v>
      </c>
      <c r="W210" s="22">
        <v>0</v>
      </c>
      <c r="X210" s="22">
        <v>145149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244354</v>
      </c>
      <c r="AH210" s="22">
        <v>510321</v>
      </c>
      <c r="AI210" s="22">
        <v>6913</v>
      </c>
    </row>
    <row r="211" spans="1:35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1434728</v>
      </c>
      <c r="F211" s="22">
        <v>0</v>
      </c>
      <c r="G211" s="22">
        <v>0</v>
      </c>
      <c r="H211" s="22">
        <v>0</v>
      </c>
      <c r="I211" s="22">
        <v>131699</v>
      </c>
      <c r="J211" s="22">
        <v>0</v>
      </c>
      <c r="K211" s="22">
        <v>0</v>
      </c>
      <c r="L211" s="22">
        <v>0</v>
      </c>
      <c r="M211" s="22">
        <v>0</v>
      </c>
      <c r="N211" s="22">
        <v>133463</v>
      </c>
      <c r="O211" s="22">
        <v>0</v>
      </c>
      <c r="P211" s="22">
        <v>0</v>
      </c>
      <c r="Q211" s="22">
        <v>0</v>
      </c>
      <c r="R211" s="22">
        <v>265162</v>
      </c>
      <c r="S211" s="22">
        <v>1169566</v>
      </c>
      <c r="T211" s="22">
        <v>66362</v>
      </c>
      <c r="U211" s="22">
        <v>350969</v>
      </c>
      <c r="V211" s="22">
        <v>0</v>
      </c>
      <c r="W211" s="22">
        <v>0</v>
      </c>
      <c r="X211" s="22">
        <v>66362</v>
      </c>
      <c r="Y211" s="22">
        <v>131699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133463</v>
      </c>
      <c r="AH211" s="22">
        <v>331524</v>
      </c>
      <c r="AI211" s="22">
        <v>19445</v>
      </c>
    </row>
    <row r="212" spans="1:35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1606467</v>
      </c>
      <c r="F212" s="22">
        <v>0</v>
      </c>
      <c r="G212" s="22">
        <v>0</v>
      </c>
      <c r="H212" s="22">
        <v>53605</v>
      </c>
      <c r="I212" s="22">
        <v>235323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288928</v>
      </c>
      <c r="S212" s="22">
        <v>1317539</v>
      </c>
      <c r="T212" s="22">
        <v>8100</v>
      </c>
      <c r="U212" s="22">
        <v>297028</v>
      </c>
      <c r="V212" s="22">
        <v>0</v>
      </c>
      <c r="W212" s="22">
        <v>0</v>
      </c>
      <c r="X212" s="22">
        <v>53605</v>
      </c>
      <c r="Y212" s="22">
        <v>235323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8100</v>
      </c>
      <c r="AG212" s="22">
        <v>0</v>
      </c>
      <c r="AH212" s="22">
        <v>297028</v>
      </c>
      <c r="AI212" s="22">
        <v>0</v>
      </c>
    </row>
    <row r="213" spans="1:35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707366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707366</v>
      </c>
      <c r="T213" s="22">
        <v>0</v>
      </c>
      <c r="U213" s="22">
        <v>16095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16095</v>
      </c>
    </row>
    <row r="214" spans="1:35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1211382</v>
      </c>
      <c r="F214" s="22">
        <v>0</v>
      </c>
      <c r="G214" s="22">
        <v>0</v>
      </c>
      <c r="H214" s="22">
        <v>432997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432997</v>
      </c>
      <c r="S214" s="22">
        <v>778385</v>
      </c>
      <c r="T214" s="22">
        <v>0</v>
      </c>
      <c r="U214" s="22">
        <v>449631</v>
      </c>
      <c r="V214" s="22">
        <v>0</v>
      </c>
      <c r="W214" s="22">
        <v>0</v>
      </c>
      <c r="X214" s="22">
        <v>432997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432997</v>
      </c>
      <c r="AI214" s="22">
        <v>16634</v>
      </c>
    </row>
    <row r="215" spans="1:35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102542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19834</v>
      </c>
      <c r="Q215" s="22">
        <v>0</v>
      </c>
      <c r="R215" s="22">
        <v>19834</v>
      </c>
      <c r="S215" s="22">
        <v>82708</v>
      </c>
      <c r="T215" s="22">
        <v>327281</v>
      </c>
      <c r="U215" s="22">
        <v>347115</v>
      </c>
      <c r="V215" s="22">
        <v>0</v>
      </c>
      <c r="W215" s="22">
        <v>0</v>
      </c>
      <c r="X215" s="22">
        <v>113378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19833</v>
      </c>
      <c r="AG215" s="22">
        <v>213904</v>
      </c>
      <c r="AH215" s="22">
        <v>347115</v>
      </c>
      <c r="AI215" s="22">
        <v>0</v>
      </c>
    </row>
    <row r="216" spans="1:35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565445</v>
      </c>
      <c r="F216" s="22">
        <v>147105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147105</v>
      </c>
      <c r="S216" s="22">
        <v>418340</v>
      </c>
      <c r="T216" s="22">
        <v>375659</v>
      </c>
      <c r="U216" s="22">
        <v>528131</v>
      </c>
      <c r="V216" s="22">
        <v>147105</v>
      </c>
      <c r="W216" s="22">
        <v>0</v>
      </c>
      <c r="X216" s="22">
        <v>174304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201355</v>
      </c>
      <c r="AH216" s="22">
        <v>522764</v>
      </c>
      <c r="AI216" s="22">
        <v>5367</v>
      </c>
    </row>
    <row r="217" spans="1:35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1072717</v>
      </c>
      <c r="F217" s="22">
        <v>0</v>
      </c>
      <c r="G217" s="22">
        <v>0</v>
      </c>
      <c r="H217" s="22">
        <v>99853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82451</v>
      </c>
      <c r="Q217" s="22">
        <v>0</v>
      </c>
      <c r="R217" s="22">
        <v>182304</v>
      </c>
      <c r="S217" s="22">
        <v>890413</v>
      </c>
      <c r="T217" s="22">
        <v>0</v>
      </c>
      <c r="U217" s="22">
        <v>286966</v>
      </c>
      <c r="V217" s="22">
        <v>0</v>
      </c>
      <c r="W217" s="22">
        <v>0</v>
      </c>
      <c r="X217" s="22">
        <v>99853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82451</v>
      </c>
      <c r="AG217" s="22">
        <v>0</v>
      </c>
      <c r="AH217" s="22">
        <v>182304</v>
      </c>
      <c r="AI217" s="22">
        <v>104662</v>
      </c>
    </row>
    <row r="218" spans="1:35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364297</v>
      </c>
      <c r="F218" s="22">
        <v>0</v>
      </c>
      <c r="G218" s="22">
        <v>0</v>
      </c>
      <c r="H218" s="22">
        <v>42545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42545</v>
      </c>
      <c r="S218" s="22">
        <v>321752</v>
      </c>
      <c r="T218" s="22">
        <v>353976</v>
      </c>
      <c r="U218" s="22">
        <v>399021</v>
      </c>
      <c r="V218" s="22">
        <v>0</v>
      </c>
      <c r="W218" s="22">
        <v>0</v>
      </c>
      <c r="X218" s="22">
        <v>201400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195121</v>
      </c>
      <c r="AH218" s="22">
        <v>396521</v>
      </c>
      <c r="AI218" s="22">
        <v>2500</v>
      </c>
    </row>
    <row r="219" spans="1:35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2425023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89495</v>
      </c>
      <c r="Q219" s="22">
        <v>0</v>
      </c>
      <c r="R219" s="22">
        <v>89495</v>
      </c>
      <c r="S219" s="22">
        <v>2335528</v>
      </c>
      <c r="T219" s="22">
        <v>0</v>
      </c>
      <c r="U219" s="22">
        <v>162129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89495</v>
      </c>
      <c r="AG219" s="22">
        <v>0</v>
      </c>
      <c r="AH219" s="22">
        <v>89495</v>
      </c>
      <c r="AI219" s="22">
        <v>72634</v>
      </c>
    </row>
    <row r="220" spans="1:35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441502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441502</v>
      </c>
      <c r="T220" s="22">
        <v>0</v>
      </c>
      <c r="U220" s="22">
        <v>6309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6309</v>
      </c>
    </row>
    <row r="221" spans="1:35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1701320</v>
      </c>
      <c r="F221" s="22">
        <v>90572</v>
      </c>
      <c r="G221" s="22">
        <v>0</v>
      </c>
      <c r="H221" s="22">
        <v>204039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771237</v>
      </c>
      <c r="Q221" s="22">
        <v>0</v>
      </c>
      <c r="R221" s="22">
        <v>1065848</v>
      </c>
      <c r="S221" s="22">
        <v>635472</v>
      </c>
      <c r="T221" s="22">
        <v>401680</v>
      </c>
      <c r="U221" s="22">
        <v>1485919</v>
      </c>
      <c r="V221" s="22">
        <v>170305</v>
      </c>
      <c r="W221" s="22">
        <v>0</v>
      </c>
      <c r="X221" s="22">
        <v>276468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771237</v>
      </c>
      <c r="AG221" s="22">
        <v>249518</v>
      </c>
      <c r="AH221" s="22">
        <v>1467528</v>
      </c>
      <c r="AI221" s="22">
        <v>18391</v>
      </c>
    </row>
    <row r="222" spans="1:35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1022495</v>
      </c>
      <c r="F222" s="22">
        <v>80164</v>
      </c>
      <c r="G222" s="22">
        <v>0</v>
      </c>
      <c r="H222" s="22">
        <v>307666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53763</v>
      </c>
      <c r="Q222" s="22">
        <v>0</v>
      </c>
      <c r="R222" s="22">
        <v>441593</v>
      </c>
      <c r="S222" s="22">
        <v>580902</v>
      </c>
      <c r="T222" s="22">
        <v>355590</v>
      </c>
      <c r="U222" s="22">
        <v>799532</v>
      </c>
      <c r="V222" s="22">
        <v>219901</v>
      </c>
      <c r="W222" s="22">
        <v>0</v>
      </c>
      <c r="X222" s="22">
        <v>307665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53763</v>
      </c>
      <c r="AG222" s="22">
        <v>215854</v>
      </c>
      <c r="AH222" s="22">
        <v>797183</v>
      </c>
      <c r="AI222" s="22">
        <v>2349</v>
      </c>
    </row>
    <row r="223" spans="1:35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3017071</v>
      </c>
      <c r="F223" s="22">
        <v>217984</v>
      </c>
      <c r="G223" s="22">
        <v>0</v>
      </c>
      <c r="H223" s="22">
        <v>242933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1700639</v>
      </c>
      <c r="Q223" s="22">
        <v>0</v>
      </c>
      <c r="R223" s="22">
        <v>2161556</v>
      </c>
      <c r="S223" s="22">
        <v>855515</v>
      </c>
      <c r="T223" s="22">
        <v>260275</v>
      </c>
      <c r="U223" s="22">
        <v>2455971</v>
      </c>
      <c r="V223" s="22">
        <v>277617</v>
      </c>
      <c r="W223" s="22">
        <v>0</v>
      </c>
      <c r="X223" s="22">
        <v>242933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1700639</v>
      </c>
      <c r="AG223" s="22">
        <v>200642</v>
      </c>
      <c r="AH223" s="22">
        <v>2421831</v>
      </c>
      <c r="AI223" s="22">
        <v>34140</v>
      </c>
    </row>
    <row r="224" spans="1:35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2109531</v>
      </c>
      <c r="F224" s="22">
        <v>27898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171041</v>
      </c>
      <c r="Q224" s="22">
        <v>0</v>
      </c>
      <c r="R224" s="22">
        <v>198939</v>
      </c>
      <c r="S224" s="22">
        <v>1910592</v>
      </c>
      <c r="T224" s="22">
        <v>0</v>
      </c>
      <c r="U224" s="22">
        <v>198939</v>
      </c>
      <c r="V224" s="22">
        <v>27898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171041</v>
      </c>
      <c r="AG224" s="22">
        <v>0</v>
      </c>
      <c r="AH224" s="22">
        <v>198939</v>
      </c>
      <c r="AI224" s="22">
        <v>0</v>
      </c>
    </row>
    <row r="225" spans="1:35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1397103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328429</v>
      </c>
      <c r="R225" s="22">
        <v>328429</v>
      </c>
      <c r="S225" s="22">
        <v>1068674</v>
      </c>
      <c r="T225" s="22">
        <v>45961</v>
      </c>
      <c r="U225" s="22">
        <v>396057</v>
      </c>
      <c r="V225" s="22">
        <v>0</v>
      </c>
      <c r="W225" s="22">
        <v>0</v>
      </c>
      <c r="X225" s="22">
        <v>45961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328429</v>
      </c>
      <c r="AH225" s="22">
        <v>374390</v>
      </c>
      <c r="AI225" s="22">
        <v>21667</v>
      </c>
    </row>
    <row r="226" spans="1:35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689728</v>
      </c>
      <c r="F226" s="22">
        <v>14797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14797</v>
      </c>
      <c r="S226" s="22">
        <v>674931</v>
      </c>
      <c r="T226" s="22">
        <v>0</v>
      </c>
      <c r="U226" s="22">
        <v>24271</v>
      </c>
      <c r="V226" s="22">
        <v>14797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14797</v>
      </c>
      <c r="AI226" s="22">
        <v>9474</v>
      </c>
    </row>
    <row r="227" spans="1:35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3932879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3932879</v>
      </c>
      <c r="T227" s="22">
        <v>322928</v>
      </c>
      <c r="U227" s="22">
        <v>322928</v>
      </c>
      <c r="V227" s="22">
        <v>0</v>
      </c>
      <c r="W227" s="22">
        <v>0</v>
      </c>
      <c r="X227" s="22">
        <v>80061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242867</v>
      </c>
      <c r="AH227" s="22">
        <v>322928</v>
      </c>
      <c r="AI227" s="22">
        <v>0</v>
      </c>
    </row>
    <row r="228" spans="1:35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551028</v>
      </c>
      <c r="F228" s="22">
        <v>0</v>
      </c>
      <c r="G228" s="22">
        <v>0</v>
      </c>
      <c r="H228" s="22">
        <v>0</v>
      </c>
      <c r="I228" s="22">
        <v>21074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21074</v>
      </c>
      <c r="S228" s="22">
        <v>529954</v>
      </c>
      <c r="T228" s="22">
        <v>0</v>
      </c>
      <c r="U228" s="22">
        <v>51038</v>
      </c>
      <c r="V228" s="22">
        <v>0</v>
      </c>
      <c r="W228" s="22">
        <v>0</v>
      </c>
      <c r="X228" s="22">
        <v>0</v>
      </c>
      <c r="Y228" s="22">
        <v>21074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21074</v>
      </c>
      <c r="AI228" s="22">
        <v>29964</v>
      </c>
    </row>
    <row r="229" spans="1:35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850075</v>
      </c>
      <c r="F229" s="22">
        <v>241104</v>
      </c>
      <c r="G229" s="22">
        <v>0</v>
      </c>
      <c r="H229" s="22">
        <v>237713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33032</v>
      </c>
      <c r="Q229" s="22">
        <v>0</v>
      </c>
      <c r="R229" s="22">
        <v>511849</v>
      </c>
      <c r="S229" s="22">
        <v>338226</v>
      </c>
      <c r="T229" s="22">
        <v>181533</v>
      </c>
      <c r="U229" s="22">
        <v>693382</v>
      </c>
      <c r="V229" s="22">
        <v>241104</v>
      </c>
      <c r="W229" s="22">
        <v>0</v>
      </c>
      <c r="X229" s="22">
        <v>237713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33032</v>
      </c>
      <c r="AG229" s="22">
        <v>181533</v>
      </c>
      <c r="AH229" s="22">
        <v>693382</v>
      </c>
      <c r="AI229" s="22">
        <v>0</v>
      </c>
    </row>
    <row r="230" spans="1:35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512758</v>
      </c>
      <c r="F230" s="22">
        <v>146043</v>
      </c>
      <c r="G230" s="22">
        <v>0</v>
      </c>
      <c r="H230" s="22">
        <v>250677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396720</v>
      </c>
      <c r="S230" s="22">
        <v>116038</v>
      </c>
      <c r="T230" s="22">
        <v>231656</v>
      </c>
      <c r="U230" s="22">
        <v>700444</v>
      </c>
      <c r="V230" s="22">
        <v>146043</v>
      </c>
      <c r="W230" s="22">
        <v>0</v>
      </c>
      <c r="X230" s="22">
        <v>250677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231656</v>
      </c>
      <c r="AH230" s="22">
        <v>628376</v>
      </c>
      <c r="AI230" s="22">
        <v>72068</v>
      </c>
    </row>
    <row r="231" spans="1:35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613308</v>
      </c>
      <c r="F231" s="22">
        <v>44607</v>
      </c>
      <c r="G231" s="22">
        <v>0</v>
      </c>
      <c r="H231" s="22">
        <v>47638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92245</v>
      </c>
      <c r="S231" s="22">
        <v>521063</v>
      </c>
      <c r="T231" s="22">
        <v>282994</v>
      </c>
      <c r="U231" s="22">
        <v>381055</v>
      </c>
      <c r="V231" s="22">
        <v>44607</v>
      </c>
      <c r="W231" s="22">
        <v>0</v>
      </c>
      <c r="X231" s="22">
        <v>155503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175129</v>
      </c>
      <c r="AH231" s="22">
        <v>375239</v>
      </c>
      <c r="AI231" s="22">
        <v>5816</v>
      </c>
    </row>
    <row r="232" spans="1:35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912704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912704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</row>
    <row r="233" spans="1:35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2865114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58048</v>
      </c>
      <c r="Q233" s="22">
        <v>0</v>
      </c>
      <c r="R233" s="22">
        <v>58048</v>
      </c>
      <c r="S233" s="22">
        <v>2807066</v>
      </c>
      <c r="T233" s="22">
        <v>204213</v>
      </c>
      <c r="U233" s="22">
        <v>262261</v>
      </c>
      <c r="V233" s="22">
        <v>0</v>
      </c>
      <c r="W233" s="22">
        <v>0</v>
      </c>
      <c r="X233" s="22">
        <v>69516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58048</v>
      </c>
      <c r="AG233" s="22">
        <v>134697</v>
      </c>
      <c r="AH233" s="22">
        <v>262261</v>
      </c>
      <c r="AI233" s="22">
        <v>0</v>
      </c>
    </row>
    <row r="234" spans="1:35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2027586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2027586</v>
      </c>
      <c r="T234" s="22">
        <v>0</v>
      </c>
      <c r="U234" s="22">
        <v>10660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10660</v>
      </c>
    </row>
    <row r="235" spans="1:35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653107</v>
      </c>
      <c r="F235" s="22">
        <v>150293</v>
      </c>
      <c r="G235" s="22">
        <v>0</v>
      </c>
      <c r="H235" s="22">
        <v>253281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403574</v>
      </c>
      <c r="S235" s="22">
        <v>249533</v>
      </c>
      <c r="T235" s="22">
        <v>218365</v>
      </c>
      <c r="U235" s="22">
        <v>633444</v>
      </c>
      <c r="V235" s="22">
        <v>253281</v>
      </c>
      <c r="W235" s="22">
        <v>0</v>
      </c>
      <c r="X235" s="22">
        <v>150293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218365</v>
      </c>
      <c r="AH235" s="22">
        <v>621939</v>
      </c>
      <c r="AI235" s="22">
        <v>11505</v>
      </c>
    </row>
    <row r="236" spans="1:35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750182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76837</v>
      </c>
      <c r="Q236" s="22">
        <v>0</v>
      </c>
      <c r="R236" s="22">
        <v>76837</v>
      </c>
      <c r="S236" s="22">
        <v>673345</v>
      </c>
      <c r="T236" s="22">
        <v>0</v>
      </c>
      <c r="U236" s="22">
        <v>76837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76837</v>
      </c>
      <c r="AG236" s="22">
        <v>0</v>
      </c>
      <c r="AH236" s="22">
        <v>76837</v>
      </c>
      <c r="AI236" s="22">
        <v>0</v>
      </c>
    </row>
    <row r="237" spans="1:35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582399</v>
      </c>
      <c r="F237" s="22">
        <v>0</v>
      </c>
      <c r="G237" s="22">
        <v>0</v>
      </c>
      <c r="H237" s="22">
        <v>238049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238049</v>
      </c>
      <c r="S237" s="22">
        <v>344350</v>
      </c>
      <c r="T237" s="22">
        <v>371872</v>
      </c>
      <c r="U237" s="22">
        <v>619889</v>
      </c>
      <c r="V237" s="22">
        <v>0</v>
      </c>
      <c r="W237" s="22">
        <v>0</v>
      </c>
      <c r="X237" s="22">
        <v>348943</v>
      </c>
      <c r="Y237" s="22">
        <v>50000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210978</v>
      </c>
      <c r="AH237" s="22">
        <v>609921</v>
      </c>
      <c r="AI237" s="22">
        <v>9968</v>
      </c>
    </row>
    <row r="238" spans="1:35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898685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898685</v>
      </c>
      <c r="T238" s="22">
        <v>0</v>
      </c>
      <c r="U238" s="22">
        <v>5473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5473</v>
      </c>
    </row>
    <row r="239" spans="1:35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3403892</v>
      </c>
      <c r="F239" s="22">
        <v>0</v>
      </c>
      <c r="G239" s="22">
        <v>0</v>
      </c>
      <c r="H239" s="22">
        <v>205780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50420</v>
      </c>
      <c r="O239" s="22">
        <v>0</v>
      </c>
      <c r="P239" s="22">
        <v>0</v>
      </c>
      <c r="Q239" s="22">
        <v>0</v>
      </c>
      <c r="R239" s="22">
        <v>256200</v>
      </c>
      <c r="S239" s="22">
        <v>3147692</v>
      </c>
      <c r="T239" s="22">
        <v>0</v>
      </c>
      <c r="U239" s="22">
        <v>294954</v>
      </c>
      <c r="V239" s="22">
        <v>0</v>
      </c>
      <c r="W239" s="22">
        <v>0</v>
      </c>
      <c r="X239" s="22">
        <v>205780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50420</v>
      </c>
      <c r="AE239" s="22">
        <v>0</v>
      </c>
      <c r="AF239" s="22">
        <v>0</v>
      </c>
      <c r="AG239" s="22">
        <v>0</v>
      </c>
      <c r="AH239" s="22">
        <v>256200</v>
      </c>
      <c r="AI239" s="22">
        <v>38754</v>
      </c>
    </row>
    <row r="240" spans="1:35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3937380</v>
      </c>
      <c r="F240" s="22">
        <v>6192</v>
      </c>
      <c r="G240" s="22">
        <v>0</v>
      </c>
      <c r="H240" s="22">
        <v>164059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66807</v>
      </c>
      <c r="Q240" s="22">
        <v>0</v>
      </c>
      <c r="R240" s="22">
        <v>237058</v>
      </c>
      <c r="S240" s="22">
        <v>3700322</v>
      </c>
      <c r="T240" s="22">
        <v>72026</v>
      </c>
      <c r="U240" s="22">
        <v>309084</v>
      </c>
      <c r="V240" s="22">
        <v>6192</v>
      </c>
      <c r="W240" s="22">
        <v>0</v>
      </c>
      <c r="X240" s="22">
        <v>164059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138833</v>
      </c>
      <c r="AG240" s="22">
        <v>0</v>
      </c>
      <c r="AH240" s="22">
        <v>309084</v>
      </c>
      <c r="AI240" s="22">
        <v>0</v>
      </c>
    </row>
    <row r="241" spans="1:35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1427566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26301</v>
      </c>
      <c r="Q241" s="22">
        <v>0</v>
      </c>
      <c r="R241" s="22">
        <v>26301</v>
      </c>
      <c r="S241" s="22">
        <v>1401265</v>
      </c>
      <c r="T241" s="22">
        <v>0</v>
      </c>
      <c r="U241" s="22">
        <v>32351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26301</v>
      </c>
      <c r="AG241" s="22">
        <v>0</v>
      </c>
      <c r="AH241" s="22">
        <v>26301</v>
      </c>
      <c r="AI241" s="22">
        <v>6050</v>
      </c>
    </row>
    <row r="242" spans="1:35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754285</v>
      </c>
      <c r="F242" s="22">
        <v>0</v>
      </c>
      <c r="G242" s="22">
        <v>0</v>
      </c>
      <c r="H242" s="22">
        <v>58383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58383</v>
      </c>
      <c r="S242" s="22">
        <v>695902</v>
      </c>
      <c r="T242" s="22">
        <v>342764</v>
      </c>
      <c r="U242" s="22">
        <v>454903</v>
      </c>
      <c r="V242" s="22">
        <v>0</v>
      </c>
      <c r="W242" s="22">
        <v>0</v>
      </c>
      <c r="X242" s="22">
        <v>221491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179656</v>
      </c>
      <c r="AH242" s="22">
        <v>401147</v>
      </c>
      <c r="AI242" s="22">
        <v>53756</v>
      </c>
    </row>
    <row r="243" spans="1:35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2789994</v>
      </c>
      <c r="F243" s="22">
        <v>209939</v>
      </c>
      <c r="G243" s="22">
        <v>0</v>
      </c>
      <c r="H243" s="22">
        <v>-50000</v>
      </c>
      <c r="I243" s="22">
        <v>5388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-101500</v>
      </c>
      <c r="R243" s="22">
        <v>63827</v>
      </c>
      <c r="S243" s="22">
        <v>2726167</v>
      </c>
      <c r="T243" s="22">
        <v>453051</v>
      </c>
      <c r="U243" s="22">
        <v>529863</v>
      </c>
      <c r="V243" s="22">
        <v>209939</v>
      </c>
      <c r="W243" s="22">
        <v>0</v>
      </c>
      <c r="X243" s="22">
        <v>44567</v>
      </c>
      <c r="Y243" s="22">
        <v>5388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256984</v>
      </c>
      <c r="AH243" s="22">
        <v>516878</v>
      </c>
      <c r="AI243" s="22">
        <v>12985</v>
      </c>
    </row>
    <row r="244" spans="1:35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2812655</v>
      </c>
      <c r="F244" s="22">
        <v>0</v>
      </c>
      <c r="G244" s="22">
        <v>0</v>
      </c>
      <c r="H244" s="22">
        <v>52003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16793</v>
      </c>
      <c r="Q244" s="22">
        <v>18576</v>
      </c>
      <c r="R244" s="22">
        <v>87372</v>
      </c>
      <c r="S244" s="22">
        <v>2725283</v>
      </c>
      <c r="T244" s="22">
        <v>0</v>
      </c>
      <c r="U244" s="22">
        <v>87372</v>
      </c>
      <c r="V244" s="22">
        <v>0</v>
      </c>
      <c r="W244" s="22">
        <v>0</v>
      </c>
      <c r="X244" s="22">
        <v>52003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16793</v>
      </c>
      <c r="AG244" s="22">
        <v>18576</v>
      </c>
      <c r="AH244" s="22">
        <v>87372</v>
      </c>
      <c r="AI244" s="22">
        <v>0</v>
      </c>
    </row>
    <row r="245" spans="1:35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1049392</v>
      </c>
      <c r="F245" s="22">
        <v>192271</v>
      </c>
      <c r="G245" s="22">
        <v>0</v>
      </c>
      <c r="H245" s="22">
        <v>182824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375095</v>
      </c>
      <c r="S245" s="22">
        <v>674297</v>
      </c>
      <c r="T245" s="22">
        <v>165296</v>
      </c>
      <c r="U245" s="22">
        <v>540391</v>
      </c>
      <c r="V245" s="22">
        <v>192270</v>
      </c>
      <c r="W245" s="22">
        <v>0</v>
      </c>
      <c r="X245" s="22">
        <v>182825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165296</v>
      </c>
      <c r="AH245" s="22">
        <v>540391</v>
      </c>
      <c r="AI245" s="22">
        <v>0</v>
      </c>
    </row>
    <row r="246" spans="1:35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1006371</v>
      </c>
      <c r="F246" s="22">
        <v>207044</v>
      </c>
      <c r="G246" s="22">
        <v>0</v>
      </c>
      <c r="H246" s="22">
        <v>326399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533443</v>
      </c>
      <c r="S246" s="22">
        <v>472928</v>
      </c>
      <c r="T246" s="22">
        <v>759835</v>
      </c>
      <c r="U246" s="22">
        <v>1293278</v>
      </c>
      <c r="V246" s="22">
        <v>493424</v>
      </c>
      <c r="W246" s="22">
        <v>0</v>
      </c>
      <c r="X246" s="22">
        <v>588342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211512</v>
      </c>
      <c r="AH246" s="22">
        <v>1293278</v>
      </c>
      <c r="AI246" s="22">
        <v>0</v>
      </c>
    </row>
    <row r="247" spans="1:35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583656</v>
      </c>
      <c r="F247" s="22">
        <v>29474</v>
      </c>
      <c r="G247" s="22">
        <v>0</v>
      </c>
      <c r="H247" s="22">
        <v>20522</v>
      </c>
      <c r="I247" s="22">
        <v>0</v>
      </c>
      <c r="J247" s="22">
        <v>120000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18524</v>
      </c>
      <c r="Q247" s="22">
        <v>0</v>
      </c>
      <c r="R247" s="22">
        <v>188520</v>
      </c>
      <c r="S247" s="22">
        <v>395136</v>
      </c>
      <c r="T247" s="22">
        <v>53444</v>
      </c>
      <c r="U247" s="22">
        <v>241964</v>
      </c>
      <c r="V247" s="22">
        <v>0</v>
      </c>
      <c r="W247" s="22">
        <v>0</v>
      </c>
      <c r="X247" s="22">
        <v>20522</v>
      </c>
      <c r="Y247" s="22">
        <v>0</v>
      </c>
      <c r="Z247" s="22">
        <v>120000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71968</v>
      </c>
      <c r="AG247" s="22">
        <v>29474</v>
      </c>
      <c r="AH247" s="22">
        <v>241964</v>
      </c>
      <c r="AI247" s="22">
        <v>0</v>
      </c>
    </row>
    <row r="248" spans="1:35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5350008</v>
      </c>
      <c r="F248" s="22">
        <v>101509</v>
      </c>
      <c r="G248" s="22">
        <v>0</v>
      </c>
      <c r="H248" s="22">
        <v>181039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282548</v>
      </c>
      <c r="S248" s="22">
        <v>5067460</v>
      </c>
      <c r="T248" s="22">
        <v>536056</v>
      </c>
      <c r="U248" s="22">
        <v>2280983</v>
      </c>
      <c r="V248" s="22">
        <v>101509</v>
      </c>
      <c r="W248" s="22">
        <v>0</v>
      </c>
      <c r="X248" s="22">
        <v>502419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214676</v>
      </c>
      <c r="AH248" s="22">
        <v>818604</v>
      </c>
      <c r="AI248" s="22">
        <v>1462379</v>
      </c>
    </row>
    <row r="249" spans="1:35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289858</v>
      </c>
      <c r="F249" s="22">
        <v>0</v>
      </c>
      <c r="G249" s="22">
        <v>0</v>
      </c>
      <c r="H249" s="22">
        <v>72475</v>
      </c>
      <c r="I249" s="22">
        <v>113985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34425</v>
      </c>
      <c r="R249" s="22">
        <v>220885</v>
      </c>
      <c r="S249" s="22">
        <v>68973</v>
      </c>
      <c r="T249" s="22">
        <v>58913</v>
      </c>
      <c r="U249" s="22">
        <v>286719</v>
      </c>
      <c r="V249" s="22">
        <v>0</v>
      </c>
      <c r="W249" s="22">
        <v>0</v>
      </c>
      <c r="X249" s="22">
        <v>131388</v>
      </c>
      <c r="Y249" s="22">
        <v>113985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34425</v>
      </c>
      <c r="AH249" s="22">
        <v>279798</v>
      </c>
      <c r="AI249" s="22">
        <v>6921</v>
      </c>
    </row>
    <row r="250" spans="1:35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867795</v>
      </c>
      <c r="F250" s="22">
        <v>38298</v>
      </c>
      <c r="G250" s="22">
        <v>0</v>
      </c>
      <c r="H250" s="22">
        <v>271367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199736</v>
      </c>
      <c r="Q250" s="22">
        <v>0</v>
      </c>
      <c r="R250" s="22">
        <v>509401</v>
      </c>
      <c r="S250" s="22">
        <v>358394</v>
      </c>
      <c r="T250" s="22">
        <v>356741</v>
      </c>
      <c r="U250" s="22">
        <v>872793</v>
      </c>
      <c r="V250" s="22">
        <v>38298</v>
      </c>
      <c r="W250" s="22">
        <v>0</v>
      </c>
      <c r="X250" s="22">
        <v>394379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199736</v>
      </c>
      <c r="AG250" s="22">
        <v>233729</v>
      </c>
      <c r="AH250" s="22">
        <v>866142</v>
      </c>
      <c r="AI250" s="22">
        <v>6651</v>
      </c>
    </row>
    <row r="251" spans="1:35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1681347</v>
      </c>
      <c r="F251" s="22">
        <v>0</v>
      </c>
      <c r="G251" s="22">
        <v>0</v>
      </c>
      <c r="H251" s="22">
        <v>121749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121749</v>
      </c>
      <c r="S251" s="22">
        <v>1559598</v>
      </c>
      <c r="T251" s="22">
        <v>887690</v>
      </c>
      <c r="U251" s="22">
        <v>1024741</v>
      </c>
      <c r="V251" s="22">
        <v>384770</v>
      </c>
      <c r="W251" s="22">
        <v>0</v>
      </c>
      <c r="X251" s="22">
        <v>431187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193482</v>
      </c>
      <c r="AH251" s="22">
        <v>1009439</v>
      </c>
      <c r="AI251" s="22">
        <v>15302</v>
      </c>
    </row>
    <row r="252" spans="1:35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253631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52479</v>
      </c>
      <c r="R252" s="22">
        <v>52479</v>
      </c>
      <c r="S252" s="22">
        <v>201152</v>
      </c>
      <c r="T252" s="22">
        <v>0</v>
      </c>
      <c r="U252" s="22">
        <v>88048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52479</v>
      </c>
      <c r="AH252" s="22">
        <v>52479</v>
      </c>
      <c r="AI252" s="22">
        <v>35569</v>
      </c>
    </row>
    <row r="253" spans="1:35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1886285</v>
      </c>
      <c r="F253" s="22">
        <v>0</v>
      </c>
      <c r="G253" s="22">
        <v>0</v>
      </c>
      <c r="H253" s="22">
        <v>0</v>
      </c>
      <c r="I253" s="22">
        <v>115319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2060</v>
      </c>
      <c r="Q253" s="22">
        <v>0</v>
      </c>
      <c r="R253" s="22">
        <v>117379</v>
      </c>
      <c r="S253" s="22">
        <v>1768906</v>
      </c>
      <c r="T253" s="22">
        <v>0</v>
      </c>
      <c r="U253" s="22">
        <v>117379</v>
      </c>
      <c r="V253" s="22">
        <v>0</v>
      </c>
      <c r="W253" s="22">
        <v>0</v>
      </c>
      <c r="X253" s="22">
        <v>0</v>
      </c>
      <c r="Y253" s="22">
        <v>115319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2060</v>
      </c>
      <c r="AG253" s="22">
        <v>0</v>
      </c>
      <c r="AH253" s="22">
        <v>117379</v>
      </c>
      <c r="AI253" s="22">
        <v>0</v>
      </c>
    </row>
    <row r="254" spans="1:35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1303496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135392</v>
      </c>
      <c r="Q254" s="22">
        <v>0</v>
      </c>
      <c r="R254" s="22">
        <v>135392</v>
      </c>
      <c r="S254" s="22">
        <v>1168104</v>
      </c>
      <c r="T254" s="22">
        <v>436697</v>
      </c>
      <c r="U254" s="22">
        <v>572089</v>
      </c>
      <c r="V254" s="22">
        <v>0</v>
      </c>
      <c r="W254" s="22">
        <v>0</v>
      </c>
      <c r="X254" s="22">
        <v>178196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135392</v>
      </c>
      <c r="AG254" s="22">
        <v>258501</v>
      </c>
      <c r="AH254" s="22">
        <v>572089</v>
      </c>
      <c r="AI254" s="22">
        <v>0</v>
      </c>
    </row>
    <row r="255" spans="1:35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1884695</v>
      </c>
      <c r="F255" s="22">
        <v>717290</v>
      </c>
      <c r="G255" s="22">
        <v>0</v>
      </c>
      <c r="H255" s="22">
        <v>172872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890162</v>
      </c>
      <c r="S255" s="22">
        <v>994533</v>
      </c>
      <c r="T255" s="22">
        <v>315262</v>
      </c>
      <c r="U255" s="22">
        <v>1215618</v>
      </c>
      <c r="V255" s="22">
        <v>717290</v>
      </c>
      <c r="W255" s="22">
        <v>0</v>
      </c>
      <c r="X255" s="22">
        <v>264293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223841</v>
      </c>
      <c r="AH255" s="22">
        <v>1205424</v>
      </c>
      <c r="AI255" s="22">
        <v>10194</v>
      </c>
    </row>
    <row r="256" spans="1:35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1003851</v>
      </c>
      <c r="F256" s="22">
        <v>0</v>
      </c>
      <c r="G256" s="22">
        <v>0</v>
      </c>
      <c r="H256" s="22">
        <v>5202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76720</v>
      </c>
      <c r="Q256" s="22">
        <v>0</v>
      </c>
      <c r="R256" s="22">
        <v>81922</v>
      </c>
      <c r="S256" s="22">
        <v>921929</v>
      </c>
      <c r="T256" s="22">
        <v>0</v>
      </c>
      <c r="U256" s="22">
        <v>81922</v>
      </c>
      <c r="V256" s="22">
        <v>0</v>
      </c>
      <c r="W256" s="22">
        <v>0</v>
      </c>
      <c r="X256" s="22">
        <v>5202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76720</v>
      </c>
      <c r="AG256" s="22">
        <v>0</v>
      </c>
      <c r="AH256" s="22">
        <v>81922</v>
      </c>
      <c r="AI256" s="22">
        <v>0</v>
      </c>
    </row>
    <row r="257" spans="1:35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706755</v>
      </c>
      <c r="F257" s="22">
        <v>0</v>
      </c>
      <c r="G257" s="22">
        <v>0</v>
      </c>
      <c r="H257" s="22">
        <v>0</v>
      </c>
      <c r="I257" s="22">
        <v>83536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109297</v>
      </c>
      <c r="Q257" s="22">
        <v>0</v>
      </c>
      <c r="R257" s="22">
        <v>192833</v>
      </c>
      <c r="S257" s="22">
        <v>513922</v>
      </c>
      <c r="T257" s="22">
        <v>0</v>
      </c>
      <c r="U257" s="22">
        <v>192833</v>
      </c>
      <c r="V257" s="22">
        <v>0</v>
      </c>
      <c r="W257" s="22">
        <v>0</v>
      </c>
      <c r="X257" s="22">
        <v>0</v>
      </c>
      <c r="Y257" s="22">
        <v>83536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109297</v>
      </c>
      <c r="AG257" s="22">
        <v>0</v>
      </c>
      <c r="AH257" s="22">
        <v>192833</v>
      </c>
      <c r="AI257" s="22">
        <v>0</v>
      </c>
    </row>
    <row r="258" spans="1:35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2270854</v>
      </c>
      <c r="F258" s="22">
        <v>72463</v>
      </c>
      <c r="G258" s="22">
        <v>0</v>
      </c>
      <c r="H258" s="22">
        <v>9105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35512</v>
      </c>
      <c r="Q258" s="22">
        <v>0</v>
      </c>
      <c r="R258" s="22">
        <v>117080</v>
      </c>
      <c r="S258" s="22">
        <v>2153774</v>
      </c>
      <c r="T258" s="22">
        <v>218459</v>
      </c>
      <c r="U258" s="22">
        <v>335539</v>
      </c>
      <c r="V258" s="22">
        <v>72463</v>
      </c>
      <c r="W258" s="22">
        <v>0</v>
      </c>
      <c r="X258" s="22">
        <v>9105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35512</v>
      </c>
      <c r="AG258" s="22">
        <v>218459</v>
      </c>
      <c r="AH258" s="22">
        <v>335539</v>
      </c>
      <c r="AI258" s="22">
        <v>0</v>
      </c>
    </row>
    <row r="259" spans="1:35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816092</v>
      </c>
      <c r="F259" s="22">
        <v>8957</v>
      </c>
      <c r="G259" s="22">
        <v>0</v>
      </c>
      <c r="H259" s="22">
        <v>300691</v>
      </c>
      <c r="I259" s="22">
        <v>142288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44482</v>
      </c>
      <c r="Q259" s="22">
        <v>0</v>
      </c>
      <c r="R259" s="22">
        <v>496418</v>
      </c>
      <c r="S259" s="22">
        <v>319674</v>
      </c>
      <c r="T259" s="22">
        <v>445287</v>
      </c>
      <c r="U259" s="22">
        <v>941705</v>
      </c>
      <c r="V259" s="22">
        <v>377733</v>
      </c>
      <c r="W259" s="22">
        <v>0</v>
      </c>
      <c r="X259" s="22">
        <v>366304</v>
      </c>
      <c r="Y259" s="22">
        <v>153186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44482</v>
      </c>
      <c r="AG259" s="22">
        <v>0</v>
      </c>
      <c r="AH259" s="22">
        <v>941705</v>
      </c>
      <c r="AI259" s="22">
        <v>0</v>
      </c>
    </row>
    <row r="260" spans="1:35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4768432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4768432</v>
      </c>
      <c r="T260" s="22">
        <v>0</v>
      </c>
      <c r="U260" s="22">
        <v>188643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188643</v>
      </c>
    </row>
    <row r="261" spans="1:35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443817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443817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</row>
    <row r="262" spans="1:35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1389943</v>
      </c>
      <c r="F262" s="22">
        <v>386789</v>
      </c>
      <c r="G262" s="22">
        <v>0</v>
      </c>
      <c r="H262" s="22">
        <v>222792</v>
      </c>
      <c r="I262" s="22">
        <v>126064</v>
      </c>
      <c r="J262" s="22">
        <v>3972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739617</v>
      </c>
      <c r="S262" s="22">
        <v>650326</v>
      </c>
      <c r="T262" s="22">
        <v>522869</v>
      </c>
      <c r="U262" s="22">
        <v>1262711</v>
      </c>
      <c r="V262" s="22">
        <v>450939</v>
      </c>
      <c r="W262" s="22">
        <v>0</v>
      </c>
      <c r="X262" s="22">
        <v>487181</v>
      </c>
      <c r="Y262" s="22">
        <v>0</v>
      </c>
      <c r="Z262" s="22">
        <v>126064</v>
      </c>
      <c r="AA262" s="22">
        <v>3972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194330</v>
      </c>
      <c r="AH262" s="22">
        <v>1262486</v>
      </c>
      <c r="AI262" s="22">
        <v>225</v>
      </c>
    </row>
    <row r="263" spans="1:35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1032798</v>
      </c>
      <c r="F263" s="22">
        <v>15412</v>
      </c>
      <c r="G263" s="22">
        <v>0</v>
      </c>
      <c r="H263" s="22">
        <v>60232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69353</v>
      </c>
      <c r="R263" s="22">
        <v>144997</v>
      </c>
      <c r="S263" s="22">
        <v>887801</v>
      </c>
      <c r="T263" s="22">
        <v>0</v>
      </c>
      <c r="U263" s="22">
        <v>144997</v>
      </c>
      <c r="V263" s="22">
        <v>15412</v>
      </c>
      <c r="W263" s="22">
        <v>0</v>
      </c>
      <c r="X263" s="22">
        <v>60232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69353</v>
      </c>
      <c r="AH263" s="22">
        <v>144997</v>
      </c>
      <c r="AI263" s="22">
        <v>0</v>
      </c>
    </row>
    <row r="264" spans="1:35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1002893</v>
      </c>
      <c r="F264" s="22">
        <v>187072</v>
      </c>
      <c r="G264" s="22">
        <v>0</v>
      </c>
      <c r="H264" s="22">
        <v>-5597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-14940</v>
      </c>
      <c r="R264" s="22">
        <v>166535</v>
      </c>
      <c r="S264" s="22">
        <v>836358</v>
      </c>
      <c r="T264" s="22">
        <v>99192</v>
      </c>
      <c r="U264" s="22">
        <v>266235</v>
      </c>
      <c r="V264" s="22">
        <v>187072</v>
      </c>
      <c r="W264" s="22">
        <v>0</v>
      </c>
      <c r="X264" s="22">
        <v>28145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50510</v>
      </c>
      <c r="AH264" s="22">
        <v>265727</v>
      </c>
      <c r="AI264" s="22">
        <v>508</v>
      </c>
    </row>
    <row r="265" spans="1:35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321441</v>
      </c>
      <c r="F265" s="22">
        <v>159428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8204</v>
      </c>
      <c r="Q265" s="22">
        <v>0</v>
      </c>
      <c r="R265" s="22">
        <v>167632</v>
      </c>
      <c r="S265" s="22">
        <v>153809</v>
      </c>
      <c r="T265" s="22">
        <v>132141</v>
      </c>
      <c r="U265" s="22">
        <v>290745</v>
      </c>
      <c r="V265" s="22">
        <v>191472</v>
      </c>
      <c r="W265" s="22">
        <v>0</v>
      </c>
      <c r="X265" s="22">
        <v>27799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8204</v>
      </c>
      <c r="AG265" s="22">
        <v>63270</v>
      </c>
      <c r="AH265" s="22">
        <v>290745</v>
      </c>
      <c r="AI265" s="22">
        <v>0</v>
      </c>
    </row>
    <row r="266" spans="1:35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650737</v>
      </c>
      <c r="F266" s="22">
        <v>127025</v>
      </c>
      <c r="G266" s="22">
        <v>0</v>
      </c>
      <c r="H266" s="22">
        <v>18548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145573</v>
      </c>
      <c r="S266" s="22">
        <v>505164</v>
      </c>
      <c r="T266" s="22">
        <v>106678</v>
      </c>
      <c r="U266" s="22">
        <v>252251</v>
      </c>
      <c r="V266" s="22">
        <v>127025</v>
      </c>
      <c r="W266" s="22">
        <v>0</v>
      </c>
      <c r="X266" s="22">
        <v>58234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66992</v>
      </c>
      <c r="AH266" s="22">
        <v>252251</v>
      </c>
      <c r="AI266" s="22">
        <v>0</v>
      </c>
    </row>
    <row r="267" spans="1:35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1591600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70388</v>
      </c>
      <c r="R267" s="22">
        <v>70388</v>
      </c>
      <c r="S267" s="22">
        <v>1521212</v>
      </c>
      <c r="T267" s="22">
        <v>17292</v>
      </c>
      <c r="U267" s="22">
        <v>88219</v>
      </c>
      <c r="V267" s="22">
        <v>6843</v>
      </c>
      <c r="W267" s="22">
        <v>0</v>
      </c>
      <c r="X267" s="22">
        <v>4603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76234</v>
      </c>
      <c r="AH267" s="22">
        <v>87680</v>
      </c>
      <c r="AI267" s="22">
        <v>539</v>
      </c>
    </row>
    <row r="268" spans="1:35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986441</v>
      </c>
      <c r="F268" s="22">
        <v>-58627</v>
      </c>
      <c r="G268" s="22">
        <v>0</v>
      </c>
      <c r="H268" s="22">
        <v>-69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-58696</v>
      </c>
      <c r="S268" s="22">
        <v>1045137</v>
      </c>
      <c r="T268" s="22">
        <v>271771</v>
      </c>
      <c r="U268" s="22">
        <v>215477</v>
      </c>
      <c r="V268" s="22">
        <v>81416</v>
      </c>
      <c r="W268" s="22">
        <v>0</v>
      </c>
      <c r="X268" s="22">
        <v>58512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73147</v>
      </c>
      <c r="AH268" s="22">
        <v>213075</v>
      </c>
      <c r="AI268" s="22">
        <v>2402</v>
      </c>
    </row>
    <row r="269" spans="1:35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201039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142901</v>
      </c>
      <c r="Q269" s="22">
        <v>0</v>
      </c>
      <c r="R269" s="22">
        <v>142901</v>
      </c>
      <c r="S269" s="22">
        <v>58138</v>
      </c>
      <c r="T269" s="22">
        <v>10240</v>
      </c>
      <c r="U269" s="22">
        <v>153141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153141</v>
      </c>
      <c r="AG269" s="22">
        <v>0</v>
      </c>
      <c r="AH269" s="22">
        <v>153141</v>
      </c>
      <c r="AI269" s="22">
        <v>0</v>
      </c>
    </row>
    <row r="270" spans="1:35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256498</v>
      </c>
      <c r="F270" s="22">
        <v>76751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76751</v>
      </c>
      <c r="S270" s="22">
        <v>179747</v>
      </c>
      <c r="T270" s="22">
        <v>216703</v>
      </c>
      <c r="U270" s="22">
        <v>293454</v>
      </c>
      <c r="V270" s="22">
        <v>213567</v>
      </c>
      <c r="W270" s="22">
        <v>0</v>
      </c>
      <c r="X270" s="22">
        <v>17596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62291</v>
      </c>
      <c r="AH270" s="22">
        <v>293454</v>
      </c>
      <c r="AI270" s="22">
        <v>0</v>
      </c>
    </row>
    <row r="271" spans="1:35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53808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53808</v>
      </c>
      <c r="T271" s="22">
        <v>22475</v>
      </c>
      <c r="U271" s="22">
        <v>32626</v>
      </c>
      <c r="V271" s="22">
        <v>170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22305</v>
      </c>
      <c r="AH271" s="22">
        <v>22475</v>
      </c>
      <c r="AI271" s="22">
        <v>10151</v>
      </c>
    </row>
    <row r="272" spans="1:35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638071</v>
      </c>
      <c r="F272" s="22">
        <v>58921</v>
      </c>
      <c r="G272" s="22">
        <v>0</v>
      </c>
      <c r="H272" s="22">
        <v>10421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69342</v>
      </c>
      <c r="S272" s="22">
        <v>568729</v>
      </c>
      <c r="T272" s="22">
        <v>94694</v>
      </c>
      <c r="U272" s="22">
        <v>164948</v>
      </c>
      <c r="V272" s="22">
        <v>58921</v>
      </c>
      <c r="W272" s="22">
        <v>0</v>
      </c>
      <c r="X272" s="22">
        <v>35981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69134</v>
      </c>
      <c r="AH272" s="22">
        <v>164036</v>
      </c>
      <c r="AI272" s="22">
        <v>912</v>
      </c>
    </row>
    <row r="273" spans="1:35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597059</v>
      </c>
      <c r="F273" s="22">
        <v>31133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150000</v>
      </c>
      <c r="Q273" s="22">
        <v>0</v>
      </c>
      <c r="R273" s="22">
        <v>181133</v>
      </c>
      <c r="S273" s="22">
        <v>415926</v>
      </c>
      <c r="T273" s="22">
        <v>267768</v>
      </c>
      <c r="U273" s="22">
        <v>448901</v>
      </c>
      <c r="V273" s="22">
        <v>216717</v>
      </c>
      <c r="W273" s="22">
        <v>0</v>
      </c>
      <c r="X273" s="22">
        <v>12121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150000</v>
      </c>
      <c r="AG273" s="22">
        <v>70063</v>
      </c>
      <c r="AH273" s="22">
        <v>448901</v>
      </c>
      <c r="AI273" s="22">
        <v>0</v>
      </c>
    </row>
    <row r="274" spans="1:35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742039</v>
      </c>
      <c r="F274" s="22">
        <v>29786</v>
      </c>
      <c r="G274" s="22">
        <v>0</v>
      </c>
      <c r="H274" s="22">
        <v>164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-67180</v>
      </c>
      <c r="R274" s="22">
        <v>-37230</v>
      </c>
      <c r="S274" s="22">
        <v>779269</v>
      </c>
      <c r="T274" s="22">
        <v>80034</v>
      </c>
      <c r="U274" s="22">
        <v>73258</v>
      </c>
      <c r="V274" s="22">
        <v>29786</v>
      </c>
      <c r="W274" s="22">
        <v>0</v>
      </c>
      <c r="X274" s="22">
        <v>164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12854</v>
      </c>
      <c r="AH274" s="22">
        <v>42804</v>
      </c>
      <c r="AI274" s="22">
        <v>30454</v>
      </c>
    </row>
    <row r="275" spans="1:35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960397</v>
      </c>
      <c r="F275" s="22">
        <v>5536</v>
      </c>
      <c r="G275" s="22">
        <v>0</v>
      </c>
      <c r="H275" s="22">
        <v>2490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18000</v>
      </c>
      <c r="Q275" s="22">
        <v>-75879</v>
      </c>
      <c r="R275" s="22">
        <v>-49853</v>
      </c>
      <c r="S275" s="22">
        <v>1010250</v>
      </c>
      <c r="T275" s="22">
        <v>75879</v>
      </c>
      <c r="U275" s="22">
        <v>52870</v>
      </c>
      <c r="V275" s="22">
        <v>5536</v>
      </c>
      <c r="W275" s="22">
        <v>0</v>
      </c>
      <c r="X275" s="22">
        <v>2490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18000</v>
      </c>
      <c r="AG275" s="22">
        <v>0</v>
      </c>
      <c r="AH275" s="22">
        <v>26026</v>
      </c>
      <c r="AI275" s="22">
        <v>26844</v>
      </c>
    </row>
    <row r="276" spans="1:35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2068133</v>
      </c>
      <c r="F276" s="22">
        <v>42378</v>
      </c>
      <c r="G276" s="22">
        <v>0</v>
      </c>
      <c r="H276" s="22">
        <v>30224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72602</v>
      </c>
      <c r="S276" s="22">
        <v>1995531</v>
      </c>
      <c r="T276" s="22">
        <v>80396</v>
      </c>
      <c r="U276" s="22">
        <v>160759</v>
      </c>
      <c r="V276" s="22">
        <v>42378</v>
      </c>
      <c r="W276" s="22">
        <v>0</v>
      </c>
      <c r="X276" s="22">
        <v>30224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80396</v>
      </c>
      <c r="AH276" s="22">
        <v>152998</v>
      </c>
      <c r="AI276" s="22">
        <v>7761</v>
      </c>
    </row>
    <row r="277" spans="1:35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978380</v>
      </c>
      <c r="F277" s="22">
        <v>-18119</v>
      </c>
      <c r="G277" s="22">
        <v>0</v>
      </c>
      <c r="H277" s="22">
        <v>40867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22748</v>
      </c>
      <c r="S277" s="22">
        <v>955632</v>
      </c>
      <c r="T277" s="22">
        <v>290596</v>
      </c>
      <c r="U277" s="22">
        <v>313344</v>
      </c>
      <c r="V277" s="22">
        <v>146108</v>
      </c>
      <c r="W277" s="22">
        <v>0</v>
      </c>
      <c r="X277" s="22">
        <v>101866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65370</v>
      </c>
      <c r="AH277" s="22">
        <v>313344</v>
      </c>
      <c r="AI277" s="22">
        <v>0</v>
      </c>
    </row>
    <row r="278" spans="1:35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291313</v>
      </c>
      <c r="F278" s="22">
        <v>51600</v>
      </c>
      <c r="G278" s="22">
        <v>0</v>
      </c>
      <c r="H278" s="22">
        <v>0</v>
      </c>
      <c r="I278" s="22">
        <v>136467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200</v>
      </c>
      <c r="Q278" s="22">
        <v>0</v>
      </c>
      <c r="R278" s="22">
        <v>188267</v>
      </c>
      <c r="S278" s="22">
        <v>103046</v>
      </c>
      <c r="T278" s="22">
        <v>124939</v>
      </c>
      <c r="U278" s="22">
        <v>319733</v>
      </c>
      <c r="V278" s="22">
        <v>51600</v>
      </c>
      <c r="W278" s="22">
        <v>0</v>
      </c>
      <c r="X278" s="22">
        <v>9719</v>
      </c>
      <c r="Y278" s="22">
        <v>181467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200</v>
      </c>
      <c r="AG278" s="22">
        <v>70220</v>
      </c>
      <c r="AH278" s="22">
        <v>313206</v>
      </c>
      <c r="AI278" s="22">
        <v>6527</v>
      </c>
    </row>
    <row r="279" spans="1:35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357524</v>
      </c>
      <c r="F279" s="22">
        <v>12333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12333</v>
      </c>
      <c r="S279" s="22">
        <v>345191</v>
      </c>
      <c r="T279" s="22">
        <v>102399</v>
      </c>
      <c r="U279" s="22">
        <v>119796</v>
      </c>
      <c r="V279" s="22">
        <v>12333</v>
      </c>
      <c r="W279" s="22">
        <v>0</v>
      </c>
      <c r="X279" s="22">
        <v>15137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87262</v>
      </c>
      <c r="AH279" s="22">
        <v>114732</v>
      </c>
      <c r="AI279" s="22">
        <v>5064</v>
      </c>
    </row>
    <row r="280" spans="1:35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272599</v>
      </c>
      <c r="F280" s="22">
        <v>0</v>
      </c>
      <c r="G280" s="22">
        <v>0</v>
      </c>
      <c r="H280" s="22">
        <v>-4789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1200</v>
      </c>
      <c r="Q280" s="22">
        <v>-2009</v>
      </c>
      <c r="R280" s="22">
        <v>-5598</v>
      </c>
      <c r="S280" s="22">
        <v>278197</v>
      </c>
      <c r="T280" s="22">
        <v>77132</v>
      </c>
      <c r="U280" s="22">
        <v>80561</v>
      </c>
      <c r="V280" s="22">
        <v>0</v>
      </c>
      <c r="W280" s="22">
        <v>0</v>
      </c>
      <c r="X280" s="22">
        <v>4930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1200</v>
      </c>
      <c r="AG280" s="22">
        <v>65404</v>
      </c>
      <c r="AH280" s="22">
        <v>71534</v>
      </c>
      <c r="AI280" s="22">
        <v>9027</v>
      </c>
    </row>
    <row r="281" spans="1:35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549734</v>
      </c>
      <c r="F281" s="22">
        <v>-93841</v>
      </c>
      <c r="G281" s="22">
        <v>0</v>
      </c>
      <c r="H281" s="22">
        <v>0</v>
      </c>
      <c r="I281" s="22">
        <v>-19864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-113705</v>
      </c>
      <c r="S281" s="22">
        <v>663439</v>
      </c>
      <c r="T281" s="22">
        <v>354489</v>
      </c>
      <c r="U281" s="22">
        <v>241213</v>
      </c>
      <c r="V281" s="22">
        <v>140028</v>
      </c>
      <c r="W281" s="22">
        <v>0</v>
      </c>
      <c r="X281" s="22">
        <v>37579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63177</v>
      </c>
      <c r="AH281" s="22">
        <v>240784</v>
      </c>
      <c r="AI281" s="22">
        <v>429</v>
      </c>
    </row>
    <row r="282" spans="1:35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2160570</v>
      </c>
      <c r="F282" s="22">
        <v>257908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83747</v>
      </c>
      <c r="R282" s="22">
        <v>341655</v>
      </c>
      <c r="S282" s="22">
        <v>1818915</v>
      </c>
      <c r="T282" s="22">
        <v>60664</v>
      </c>
      <c r="U282" s="22">
        <v>402319</v>
      </c>
      <c r="V282" s="22">
        <v>318572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83747</v>
      </c>
      <c r="AH282" s="22">
        <v>402319</v>
      </c>
      <c r="AI282" s="22">
        <v>0</v>
      </c>
    </row>
    <row r="283" spans="1:35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257828</v>
      </c>
      <c r="F283" s="22">
        <v>-7877</v>
      </c>
      <c r="G283" s="22">
        <v>0</v>
      </c>
      <c r="H283" s="22">
        <v>3322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101192</v>
      </c>
      <c r="Q283" s="22">
        <v>0</v>
      </c>
      <c r="R283" s="22">
        <v>96637</v>
      </c>
      <c r="S283" s="22">
        <v>161191</v>
      </c>
      <c r="T283" s="22">
        <v>321777</v>
      </c>
      <c r="U283" s="22">
        <v>418414</v>
      </c>
      <c r="V283" s="22">
        <v>217225</v>
      </c>
      <c r="W283" s="22">
        <v>0</v>
      </c>
      <c r="X283" s="22">
        <v>37689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101192</v>
      </c>
      <c r="AG283" s="22">
        <v>62308</v>
      </c>
      <c r="AH283" s="22">
        <v>418414</v>
      </c>
      <c r="AI283" s="22">
        <v>0</v>
      </c>
    </row>
    <row r="284" spans="1:35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682143</v>
      </c>
      <c r="F284" s="22">
        <v>121579</v>
      </c>
      <c r="G284" s="22">
        <v>0</v>
      </c>
      <c r="H284" s="22">
        <v>12777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134356</v>
      </c>
      <c r="S284" s="22">
        <v>547787</v>
      </c>
      <c r="T284" s="22">
        <v>169015</v>
      </c>
      <c r="U284" s="22">
        <v>303371</v>
      </c>
      <c r="V284" s="22">
        <v>152903</v>
      </c>
      <c r="W284" s="22">
        <v>0</v>
      </c>
      <c r="X284" s="22">
        <v>86223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64245</v>
      </c>
      <c r="AH284" s="22">
        <v>303371</v>
      </c>
      <c r="AI284" s="22">
        <v>0</v>
      </c>
    </row>
    <row r="285" spans="1:35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545131</v>
      </c>
      <c r="F285" s="22">
        <v>17934</v>
      </c>
      <c r="G285" s="22">
        <v>0</v>
      </c>
      <c r="H285" s="22">
        <v>3533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21467</v>
      </c>
      <c r="S285" s="22">
        <v>523664</v>
      </c>
      <c r="T285" s="22">
        <v>268567</v>
      </c>
      <c r="U285" s="22">
        <v>290070</v>
      </c>
      <c r="V285" s="22">
        <v>174432</v>
      </c>
      <c r="W285" s="22">
        <v>0</v>
      </c>
      <c r="X285" s="22">
        <v>49681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65921</v>
      </c>
      <c r="AH285" s="22">
        <v>290034</v>
      </c>
      <c r="AI285" s="22">
        <v>36</v>
      </c>
    </row>
    <row r="286" spans="1:35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976338</v>
      </c>
      <c r="F286" s="22">
        <v>11420</v>
      </c>
      <c r="G286" s="22">
        <v>0</v>
      </c>
      <c r="H286" s="22">
        <v>320</v>
      </c>
      <c r="I286" s="22">
        <v>0</v>
      </c>
      <c r="J286" s="22">
        <v>24986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2500</v>
      </c>
      <c r="Q286" s="22">
        <v>0</v>
      </c>
      <c r="R286" s="22">
        <v>39226</v>
      </c>
      <c r="S286" s="22">
        <v>937112</v>
      </c>
      <c r="T286" s="22">
        <v>102908</v>
      </c>
      <c r="U286" s="22">
        <v>148140</v>
      </c>
      <c r="V286" s="22">
        <v>11420</v>
      </c>
      <c r="W286" s="22">
        <v>0</v>
      </c>
      <c r="X286" s="22">
        <v>24663</v>
      </c>
      <c r="Y286" s="22">
        <v>0</v>
      </c>
      <c r="Z286" s="22">
        <v>24986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2500</v>
      </c>
      <c r="AG286" s="22">
        <v>78565</v>
      </c>
      <c r="AH286" s="22">
        <v>142134</v>
      </c>
      <c r="AI286" s="22">
        <v>6006</v>
      </c>
    </row>
    <row r="287" spans="1:35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360222</v>
      </c>
      <c r="F287" s="22">
        <v>-15430</v>
      </c>
      <c r="G287" s="22">
        <v>0</v>
      </c>
      <c r="H287" s="22">
        <v>-15354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-30784</v>
      </c>
      <c r="S287" s="22">
        <v>391006</v>
      </c>
      <c r="T287" s="22">
        <v>429367</v>
      </c>
      <c r="U287" s="22">
        <v>409783</v>
      </c>
      <c r="V287" s="22">
        <v>260142</v>
      </c>
      <c r="W287" s="22">
        <v>0</v>
      </c>
      <c r="X287" s="22">
        <v>67530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70911</v>
      </c>
      <c r="AH287" s="22">
        <v>398583</v>
      </c>
      <c r="AI287" s="22">
        <v>11200</v>
      </c>
    </row>
    <row r="288" spans="1:35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118976</v>
      </c>
      <c r="F288" s="22">
        <v>0</v>
      </c>
      <c r="G288" s="22">
        <v>0</v>
      </c>
      <c r="H288" s="22">
        <v>-7617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-7617</v>
      </c>
      <c r="S288" s="22">
        <v>126593</v>
      </c>
      <c r="T288" s="22">
        <v>20554</v>
      </c>
      <c r="U288" s="22">
        <v>12941</v>
      </c>
      <c r="V288" s="22">
        <v>0</v>
      </c>
      <c r="W288" s="22">
        <v>0</v>
      </c>
      <c r="X288" s="22">
        <v>12937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12937</v>
      </c>
      <c r="AI288" s="22">
        <v>4</v>
      </c>
    </row>
    <row r="289" spans="1:35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2514106</v>
      </c>
      <c r="F289" s="22">
        <v>194816</v>
      </c>
      <c r="G289" s="22">
        <v>0</v>
      </c>
      <c r="H289" s="22">
        <v>18329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213145</v>
      </c>
      <c r="S289" s="22">
        <v>2300961</v>
      </c>
      <c r="T289" s="22">
        <v>115582</v>
      </c>
      <c r="U289" s="22">
        <v>328727</v>
      </c>
      <c r="V289" s="22">
        <v>194816</v>
      </c>
      <c r="W289" s="22">
        <v>0</v>
      </c>
      <c r="X289" s="22">
        <v>41156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92755</v>
      </c>
      <c r="AH289" s="22">
        <v>328727</v>
      </c>
      <c r="AI289" s="22">
        <v>0</v>
      </c>
    </row>
    <row r="290" spans="1:35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748947</v>
      </c>
      <c r="F290" s="22">
        <v>40073</v>
      </c>
      <c r="G290" s="22">
        <v>0</v>
      </c>
      <c r="H290" s="22">
        <v>580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-30000</v>
      </c>
      <c r="R290" s="22">
        <v>10653</v>
      </c>
      <c r="S290" s="22">
        <v>738294</v>
      </c>
      <c r="T290" s="22">
        <v>66868</v>
      </c>
      <c r="U290" s="22">
        <v>77525</v>
      </c>
      <c r="V290" s="22">
        <v>40073</v>
      </c>
      <c r="W290" s="22">
        <v>0</v>
      </c>
      <c r="X290" s="22">
        <v>580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36868</v>
      </c>
      <c r="AH290" s="22">
        <v>77521</v>
      </c>
      <c r="AI290" s="22">
        <v>4</v>
      </c>
    </row>
    <row r="291" spans="1:35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357835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357835</v>
      </c>
      <c r="T291" s="22">
        <v>158650</v>
      </c>
      <c r="U291" s="22">
        <v>170886</v>
      </c>
      <c r="V291" s="22">
        <v>50004</v>
      </c>
      <c r="W291" s="22">
        <v>0</v>
      </c>
      <c r="X291" s="22">
        <v>29365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79281</v>
      </c>
      <c r="AH291" s="22">
        <v>158650</v>
      </c>
      <c r="AI291" s="22">
        <v>12236</v>
      </c>
    </row>
    <row r="292" spans="1:35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558444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558444</v>
      </c>
      <c r="T292" s="22">
        <v>0</v>
      </c>
      <c r="U292" s="22">
        <v>3000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3000</v>
      </c>
    </row>
    <row r="293" spans="1:35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200819</v>
      </c>
      <c r="F293" s="22">
        <v>-8456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-8456</v>
      </c>
      <c r="S293" s="22">
        <v>209275</v>
      </c>
      <c r="T293" s="22">
        <v>203932</v>
      </c>
      <c r="U293" s="22">
        <v>195476</v>
      </c>
      <c r="V293" s="22">
        <v>207117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-11641</v>
      </c>
      <c r="AG293" s="22">
        <v>0</v>
      </c>
      <c r="AH293" s="22">
        <v>195476</v>
      </c>
      <c r="AI293" s="22">
        <v>0</v>
      </c>
    </row>
    <row r="294" spans="1:35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1217851</v>
      </c>
      <c r="F294" s="22">
        <v>46656</v>
      </c>
      <c r="G294" s="22">
        <v>0</v>
      </c>
      <c r="H294" s="22">
        <v>71555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118211</v>
      </c>
      <c r="S294" s="22">
        <v>1099640</v>
      </c>
      <c r="T294" s="22">
        <v>75738</v>
      </c>
      <c r="U294" s="22">
        <v>197468</v>
      </c>
      <c r="V294" s="22">
        <v>46656</v>
      </c>
      <c r="W294" s="22">
        <v>0</v>
      </c>
      <c r="X294" s="22">
        <v>71555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75738</v>
      </c>
      <c r="AH294" s="22">
        <v>193949</v>
      </c>
      <c r="AI294" s="22">
        <v>3519</v>
      </c>
    </row>
    <row r="295" spans="1:35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941694</v>
      </c>
      <c r="F295" s="22">
        <v>280445</v>
      </c>
      <c r="G295" s="22">
        <v>0</v>
      </c>
      <c r="H295" s="22">
        <v>65011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345456</v>
      </c>
      <c r="S295" s="22">
        <v>596238</v>
      </c>
      <c r="T295" s="22">
        <v>71938</v>
      </c>
      <c r="U295" s="22">
        <v>417394</v>
      </c>
      <c r="V295" s="22">
        <v>280445</v>
      </c>
      <c r="W295" s="22">
        <v>0</v>
      </c>
      <c r="X295" s="22">
        <v>65011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71938</v>
      </c>
      <c r="AH295" s="22">
        <v>417394</v>
      </c>
      <c r="AI295" s="22">
        <v>0</v>
      </c>
    </row>
    <row r="296" spans="1:35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477781</v>
      </c>
      <c r="F296" s="22">
        <v>-23375</v>
      </c>
      <c r="G296" s="22">
        <v>0</v>
      </c>
      <c r="H296" s="22">
        <v>137088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30124</v>
      </c>
      <c r="Q296" s="22">
        <v>0</v>
      </c>
      <c r="R296" s="22">
        <v>143837</v>
      </c>
      <c r="S296" s="22">
        <v>333944</v>
      </c>
      <c r="T296" s="22">
        <v>498874</v>
      </c>
      <c r="U296" s="22">
        <v>652408</v>
      </c>
      <c r="V296" s="22">
        <v>282517</v>
      </c>
      <c r="W296" s="22">
        <v>0</v>
      </c>
      <c r="X296" s="22">
        <v>249998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30124</v>
      </c>
      <c r="AG296" s="22">
        <v>80072</v>
      </c>
      <c r="AH296" s="22">
        <v>642711</v>
      </c>
      <c r="AI296" s="22">
        <v>9697</v>
      </c>
    </row>
    <row r="297" spans="1:35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2056272</v>
      </c>
      <c r="F297" s="22">
        <v>446959</v>
      </c>
      <c r="G297" s="22">
        <v>0</v>
      </c>
      <c r="H297" s="22">
        <v>148278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11509</v>
      </c>
      <c r="Q297" s="22">
        <v>0</v>
      </c>
      <c r="R297" s="22">
        <v>606746</v>
      </c>
      <c r="S297" s="22">
        <v>1449526</v>
      </c>
      <c r="T297" s="22">
        <v>0</v>
      </c>
      <c r="U297" s="22">
        <v>606746</v>
      </c>
      <c r="V297" s="22">
        <v>446959</v>
      </c>
      <c r="W297" s="22">
        <v>0</v>
      </c>
      <c r="X297" s="22">
        <v>148278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11509</v>
      </c>
      <c r="AG297" s="22">
        <v>0</v>
      </c>
      <c r="AH297" s="22">
        <v>606746</v>
      </c>
      <c r="AI297" s="22">
        <v>0</v>
      </c>
    </row>
    <row r="298" spans="1:35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1050316</v>
      </c>
      <c r="F298" s="22">
        <v>144434</v>
      </c>
      <c r="G298" s="22">
        <v>0</v>
      </c>
      <c r="H298" s="22">
        <v>-219</v>
      </c>
      <c r="I298" s="22">
        <v>31547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175762</v>
      </c>
      <c r="S298" s="22">
        <v>874554</v>
      </c>
      <c r="T298" s="22">
        <v>343661</v>
      </c>
      <c r="U298" s="22">
        <v>540063</v>
      </c>
      <c r="V298" s="22">
        <v>283502</v>
      </c>
      <c r="W298" s="22">
        <v>0</v>
      </c>
      <c r="X298" s="22">
        <v>122381</v>
      </c>
      <c r="Y298" s="22">
        <v>31547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81993</v>
      </c>
      <c r="AH298" s="22">
        <v>519423</v>
      </c>
      <c r="AI298" s="22">
        <v>20640</v>
      </c>
    </row>
    <row r="299" spans="1:35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477280</v>
      </c>
      <c r="F299" s="22">
        <v>0</v>
      </c>
      <c r="G299" s="22">
        <v>0</v>
      </c>
      <c r="H299" s="22">
        <v>-10350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-10350</v>
      </c>
      <c r="S299" s="22">
        <v>487630</v>
      </c>
      <c r="T299" s="22">
        <v>86290</v>
      </c>
      <c r="U299" s="22">
        <v>75940</v>
      </c>
      <c r="V299" s="22">
        <v>0</v>
      </c>
      <c r="W299" s="22">
        <v>0</v>
      </c>
      <c r="X299" s="22">
        <v>6924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69016</v>
      </c>
      <c r="AH299" s="22">
        <v>75940</v>
      </c>
      <c r="AI299" s="22">
        <v>0</v>
      </c>
    </row>
    <row r="300" spans="1:35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360832</v>
      </c>
      <c r="F300" s="22">
        <v>0</v>
      </c>
      <c r="G300" s="22">
        <v>0</v>
      </c>
      <c r="H300" s="22">
        <v>-1758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-75556</v>
      </c>
      <c r="R300" s="22">
        <v>-77314</v>
      </c>
      <c r="S300" s="22">
        <v>438146</v>
      </c>
      <c r="T300" s="22">
        <v>111954</v>
      </c>
      <c r="U300" s="22">
        <v>39961</v>
      </c>
      <c r="V300" s="22">
        <v>0</v>
      </c>
      <c r="W300" s="22">
        <v>0</v>
      </c>
      <c r="X300" s="22">
        <v>30725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3915</v>
      </c>
      <c r="AH300" s="22">
        <v>34640</v>
      </c>
      <c r="AI300" s="22">
        <v>5321</v>
      </c>
    </row>
    <row r="301" spans="1:35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675691</v>
      </c>
      <c r="F301" s="22">
        <v>159308</v>
      </c>
      <c r="G301" s="22">
        <v>0</v>
      </c>
      <c r="H301" s="22">
        <v>13770</v>
      </c>
      <c r="I301" s="22">
        <v>832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173910</v>
      </c>
      <c r="S301" s="22">
        <v>501781</v>
      </c>
      <c r="T301" s="22">
        <v>161551</v>
      </c>
      <c r="U301" s="22">
        <v>347617</v>
      </c>
      <c r="V301" s="22">
        <v>225996</v>
      </c>
      <c r="W301" s="22">
        <v>0</v>
      </c>
      <c r="X301" s="22">
        <v>40935</v>
      </c>
      <c r="Y301" s="22">
        <v>832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67698</v>
      </c>
      <c r="AH301" s="22">
        <v>335461</v>
      </c>
      <c r="AI301" s="22">
        <v>12156</v>
      </c>
    </row>
    <row r="302" spans="1:35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157022</v>
      </c>
      <c r="F302" s="22">
        <v>-398</v>
      </c>
      <c r="G302" s="22">
        <v>0</v>
      </c>
      <c r="H302" s="22">
        <v>-305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-703</v>
      </c>
      <c r="S302" s="22">
        <v>157725</v>
      </c>
      <c r="T302" s="22">
        <v>288711</v>
      </c>
      <c r="U302" s="22">
        <v>291004</v>
      </c>
      <c r="V302" s="22">
        <v>148251</v>
      </c>
      <c r="W302" s="22">
        <v>0</v>
      </c>
      <c r="X302" s="22">
        <v>71348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68409</v>
      </c>
      <c r="AH302" s="22">
        <v>288008</v>
      </c>
      <c r="AI302" s="22">
        <v>2996</v>
      </c>
    </row>
    <row r="303" spans="1:35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753436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753436</v>
      </c>
      <c r="T303" s="22">
        <v>3669</v>
      </c>
      <c r="U303" s="22">
        <v>3669</v>
      </c>
      <c r="V303" s="22">
        <v>197</v>
      </c>
      <c r="W303" s="22">
        <v>0</v>
      </c>
      <c r="X303" s="22">
        <v>3472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3669</v>
      </c>
      <c r="AI303" s="22">
        <v>0</v>
      </c>
    </row>
    <row r="304" spans="1:35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277204</v>
      </c>
      <c r="F304" s="22">
        <v>10532</v>
      </c>
      <c r="G304" s="22">
        <v>0</v>
      </c>
      <c r="H304" s="22">
        <v>59551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70083</v>
      </c>
      <c r="S304" s="22">
        <v>207121</v>
      </c>
      <c r="T304" s="22">
        <v>114630</v>
      </c>
      <c r="U304" s="22">
        <v>184713</v>
      </c>
      <c r="V304" s="22">
        <v>10532</v>
      </c>
      <c r="W304" s="22">
        <v>0</v>
      </c>
      <c r="X304" s="22">
        <v>104491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69690</v>
      </c>
      <c r="AH304" s="22">
        <v>184713</v>
      </c>
      <c r="AI304" s="22">
        <v>0</v>
      </c>
    </row>
    <row r="305" spans="1:35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114195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114195</v>
      </c>
      <c r="T305" s="22">
        <v>37140</v>
      </c>
      <c r="U305" s="22">
        <v>37140</v>
      </c>
      <c r="V305" s="22">
        <v>0</v>
      </c>
      <c r="W305" s="22">
        <v>0</v>
      </c>
      <c r="X305" s="22">
        <v>13913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23227</v>
      </c>
      <c r="AH305" s="22">
        <v>37140</v>
      </c>
      <c r="AI305" s="22">
        <v>0</v>
      </c>
    </row>
    <row r="306" spans="1:35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442561</v>
      </c>
      <c r="F306" s="22">
        <v>77647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54357</v>
      </c>
      <c r="Q306" s="22">
        <v>0</v>
      </c>
      <c r="R306" s="22">
        <v>132004</v>
      </c>
      <c r="S306" s="22">
        <v>310557</v>
      </c>
      <c r="T306" s="22">
        <v>263732</v>
      </c>
      <c r="U306" s="22">
        <v>402563</v>
      </c>
      <c r="V306" s="22">
        <v>234447</v>
      </c>
      <c r="W306" s="22">
        <v>0</v>
      </c>
      <c r="X306" s="22">
        <v>39944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54357</v>
      </c>
      <c r="AG306" s="22">
        <v>66988</v>
      </c>
      <c r="AH306" s="22">
        <v>395736</v>
      </c>
      <c r="AI306" s="22">
        <v>6827</v>
      </c>
    </row>
    <row r="307" spans="1:35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335855</v>
      </c>
      <c r="F307" s="22">
        <v>100310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54515</v>
      </c>
      <c r="Q307" s="22">
        <v>0</v>
      </c>
      <c r="R307" s="22">
        <v>154825</v>
      </c>
      <c r="S307" s="22">
        <v>181030</v>
      </c>
      <c r="T307" s="22">
        <v>0</v>
      </c>
      <c r="U307" s="22">
        <v>154825</v>
      </c>
      <c r="V307" s="22">
        <v>100310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54515</v>
      </c>
      <c r="AG307" s="22">
        <v>0</v>
      </c>
      <c r="AH307" s="22">
        <v>154825</v>
      </c>
      <c r="AI307" s="22">
        <v>0</v>
      </c>
    </row>
    <row r="308" spans="1:35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710573</v>
      </c>
      <c r="F308" s="22">
        <v>68547</v>
      </c>
      <c r="G308" s="22">
        <v>0</v>
      </c>
      <c r="H308" s="22">
        <v>3201</v>
      </c>
      <c r="I308" s="22">
        <v>120233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-86171</v>
      </c>
      <c r="R308" s="22">
        <v>105810</v>
      </c>
      <c r="S308" s="22">
        <v>604763</v>
      </c>
      <c r="T308" s="22">
        <v>86171</v>
      </c>
      <c r="U308" s="22">
        <v>211307</v>
      </c>
      <c r="V308" s="22">
        <v>68547</v>
      </c>
      <c r="W308" s="22">
        <v>0</v>
      </c>
      <c r="X308" s="22">
        <v>3201</v>
      </c>
      <c r="Y308" s="22">
        <v>120233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191981</v>
      </c>
      <c r="AI308" s="22">
        <v>19326</v>
      </c>
    </row>
    <row r="309" spans="1:35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561878</v>
      </c>
      <c r="F309" s="22">
        <v>199294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14974</v>
      </c>
      <c r="Q309" s="22">
        <v>0</v>
      </c>
      <c r="R309" s="22">
        <v>214268</v>
      </c>
      <c r="S309" s="22">
        <v>347610</v>
      </c>
      <c r="T309" s="22">
        <v>245974</v>
      </c>
      <c r="U309" s="22">
        <v>460242</v>
      </c>
      <c r="V309" s="22">
        <v>238693</v>
      </c>
      <c r="W309" s="22">
        <v>0</v>
      </c>
      <c r="X309" s="22">
        <v>49928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105074</v>
      </c>
      <c r="AG309" s="22">
        <v>66547</v>
      </c>
      <c r="AH309" s="22">
        <v>460242</v>
      </c>
      <c r="AI309" s="22">
        <v>0</v>
      </c>
    </row>
    <row r="310" spans="1:35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381975</v>
      </c>
      <c r="F310" s="22">
        <v>196505</v>
      </c>
      <c r="G310" s="22">
        <v>0</v>
      </c>
      <c r="H310" s="22">
        <v>13944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210449</v>
      </c>
      <c r="S310" s="22">
        <v>171526</v>
      </c>
      <c r="T310" s="22">
        <v>124492</v>
      </c>
      <c r="U310" s="22">
        <v>334941</v>
      </c>
      <c r="V310" s="22">
        <v>196505</v>
      </c>
      <c r="W310" s="22">
        <v>0</v>
      </c>
      <c r="X310" s="22">
        <v>72197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66239</v>
      </c>
      <c r="AH310" s="22">
        <v>334941</v>
      </c>
      <c r="AI310" s="22">
        <v>0</v>
      </c>
    </row>
    <row r="311" spans="1:35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455434</v>
      </c>
      <c r="F311" s="22">
        <v>64217</v>
      </c>
      <c r="G311" s="22">
        <v>0</v>
      </c>
      <c r="H311" s="22">
        <v>-7315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-10680</v>
      </c>
      <c r="R311" s="22">
        <v>46222</v>
      </c>
      <c r="S311" s="22">
        <v>409212</v>
      </c>
      <c r="T311" s="22">
        <v>126397</v>
      </c>
      <c r="U311" s="22">
        <v>176371</v>
      </c>
      <c r="V311" s="22">
        <v>64217</v>
      </c>
      <c r="W311" s="22">
        <v>0</v>
      </c>
      <c r="X311" s="22">
        <v>38875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69527</v>
      </c>
      <c r="AH311" s="22">
        <v>172619</v>
      </c>
      <c r="AI311" s="22">
        <v>3752</v>
      </c>
    </row>
    <row r="312" spans="1:35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1310557</v>
      </c>
      <c r="F312" s="22">
        <v>63630</v>
      </c>
      <c r="G312" s="22">
        <v>0</v>
      </c>
      <c r="H312" s="22">
        <v>75426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1200</v>
      </c>
      <c r="Q312" s="22">
        <v>0</v>
      </c>
      <c r="R312" s="22">
        <v>140256</v>
      </c>
      <c r="S312" s="22">
        <v>1170301</v>
      </c>
      <c r="T312" s="22">
        <v>89091</v>
      </c>
      <c r="U312" s="22">
        <v>237655</v>
      </c>
      <c r="V312" s="22">
        <v>63630</v>
      </c>
      <c r="W312" s="22">
        <v>0</v>
      </c>
      <c r="X312" s="22">
        <v>87883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1200</v>
      </c>
      <c r="AG312" s="22">
        <v>76634</v>
      </c>
      <c r="AH312" s="22">
        <v>229347</v>
      </c>
      <c r="AI312" s="22">
        <v>8308</v>
      </c>
    </row>
    <row r="313" spans="1:35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925023</v>
      </c>
      <c r="F313" s="22">
        <v>214761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214761</v>
      </c>
      <c r="S313" s="22">
        <v>710262</v>
      </c>
      <c r="T313" s="22">
        <v>129422</v>
      </c>
      <c r="U313" s="22">
        <v>344183</v>
      </c>
      <c r="V313" s="22">
        <v>214761</v>
      </c>
      <c r="W313" s="22">
        <v>0</v>
      </c>
      <c r="X313" s="22">
        <v>85864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43558</v>
      </c>
      <c r="AH313" s="22">
        <v>344183</v>
      </c>
      <c r="AI313" s="22">
        <v>0</v>
      </c>
    </row>
    <row r="314" spans="1:35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530350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530350</v>
      </c>
      <c r="T314" s="22">
        <v>99700</v>
      </c>
      <c r="U314" s="22">
        <v>101720</v>
      </c>
      <c r="V314" s="22">
        <v>74308</v>
      </c>
      <c r="W314" s="22">
        <v>0</v>
      </c>
      <c r="X314" s="22">
        <v>25392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99700</v>
      </c>
      <c r="AI314" s="22">
        <v>2020</v>
      </c>
    </row>
    <row r="315" spans="1:35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1448161</v>
      </c>
      <c r="F315" s="22">
        <v>0</v>
      </c>
      <c r="G315" s="22">
        <v>0</v>
      </c>
      <c r="H315" s="22">
        <v>55406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173659</v>
      </c>
      <c r="Q315" s="22">
        <v>0</v>
      </c>
      <c r="R315" s="22">
        <v>229065</v>
      </c>
      <c r="S315" s="22">
        <v>1219096</v>
      </c>
      <c r="T315" s="22">
        <v>0</v>
      </c>
      <c r="U315" s="22">
        <v>229065</v>
      </c>
      <c r="V315" s="22">
        <v>0</v>
      </c>
      <c r="W315" s="22">
        <v>0</v>
      </c>
      <c r="X315" s="22">
        <v>55406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173659</v>
      </c>
      <c r="AG315" s="22">
        <v>0</v>
      </c>
      <c r="AH315" s="22">
        <v>229065</v>
      </c>
      <c r="AI315" s="22">
        <v>0</v>
      </c>
    </row>
    <row r="316" spans="1:35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20456563</v>
      </c>
      <c r="F316" s="22">
        <v>4686849</v>
      </c>
      <c r="G316" s="22">
        <v>0</v>
      </c>
      <c r="H316" s="22">
        <v>332601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5702562</v>
      </c>
      <c r="Q316" s="22">
        <v>0</v>
      </c>
      <c r="R316" s="22">
        <v>10722012</v>
      </c>
      <c r="S316" s="22">
        <v>9734551</v>
      </c>
      <c r="T316" s="22">
        <v>0</v>
      </c>
      <c r="U316" s="22">
        <v>10845021</v>
      </c>
      <c r="V316" s="22">
        <v>4686849</v>
      </c>
      <c r="W316" s="22">
        <v>0</v>
      </c>
      <c r="X316" s="22">
        <v>332601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5702562</v>
      </c>
      <c r="AG316" s="22">
        <v>0</v>
      </c>
      <c r="AH316" s="22">
        <v>10722012</v>
      </c>
      <c r="AI316" s="22">
        <v>123009</v>
      </c>
    </row>
    <row r="317" spans="1:35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1468992</v>
      </c>
      <c r="F317" s="22">
        <v>220214</v>
      </c>
      <c r="G317" s="22">
        <v>266046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486260</v>
      </c>
      <c r="S317" s="22">
        <v>982732</v>
      </c>
      <c r="T317" s="22">
        <v>221564</v>
      </c>
      <c r="U317" s="22">
        <v>707824</v>
      </c>
      <c r="V317" s="22">
        <v>441778</v>
      </c>
      <c r="W317" s="22">
        <v>0</v>
      </c>
      <c r="X317" s="22">
        <v>266046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707824</v>
      </c>
      <c r="AI317" s="22">
        <v>0</v>
      </c>
    </row>
    <row r="318" spans="1:35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659813</v>
      </c>
      <c r="F318" s="22">
        <v>78739</v>
      </c>
      <c r="G318" s="22">
        <v>0</v>
      </c>
      <c r="H318" s="22">
        <v>262877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341616</v>
      </c>
      <c r="S318" s="22">
        <v>318197</v>
      </c>
      <c r="T318" s="22">
        <v>0</v>
      </c>
      <c r="U318" s="22">
        <v>341616</v>
      </c>
      <c r="V318" s="22">
        <v>78739</v>
      </c>
      <c r="W318" s="22">
        <v>0</v>
      </c>
      <c r="X318" s="22">
        <v>262877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341616</v>
      </c>
      <c r="AI318" s="22">
        <v>0</v>
      </c>
    </row>
    <row r="319" spans="1:35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461905</v>
      </c>
      <c r="F319" s="22">
        <v>8445</v>
      </c>
      <c r="G319" s="22">
        <v>0</v>
      </c>
      <c r="H319" s="22">
        <v>342071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350516</v>
      </c>
      <c r="S319" s="22">
        <v>111389</v>
      </c>
      <c r="T319" s="22">
        <v>261412</v>
      </c>
      <c r="U319" s="22">
        <v>611928</v>
      </c>
      <c r="V319" s="22">
        <v>8445</v>
      </c>
      <c r="W319" s="22">
        <v>0</v>
      </c>
      <c r="X319" s="22">
        <v>392071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211412</v>
      </c>
      <c r="AH319" s="22">
        <v>611928</v>
      </c>
      <c r="AI319" s="22">
        <v>0</v>
      </c>
    </row>
    <row r="320" spans="1:35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119399</v>
      </c>
      <c r="F320" s="22">
        <v>117086</v>
      </c>
      <c r="G320" s="22">
        <v>551</v>
      </c>
      <c r="H320" s="22">
        <v>1762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119399</v>
      </c>
      <c r="S320" s="22">
        <v>0</v>
      </c>
      <c r="T320" s="22">
        <v>400417</v>
      </c>
      <c r="U320" s="22">
        <v>519816</v>
      </c>
      <c r="V320" s="22">
        <v>167503</v>
      </c>
      <c r="W320" s="22">
        <v>551</v>
      </c>
      <c r="X320" s="22">
        <v>351762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519816</v>
      </c>
      <c r="AI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1E222-82FE-44D4-A32D-484A8A97F27B}">
  <dimension ref="A1:E39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" width="15.7109375" customWidth="1"/>
  </cols>
  <sheetData>
    <row r="1" spans="1:5" ht="24" customHeight="1" x14ac:dyDescent="0.3">
      <c r="A1" s="4" t="str">
        <f>HYPERLINK("#'Index'!A1", "&lt;&lt; Index")</f>
        <v>&lt;&lt; Index</v>
      </c>
      <c r="B1" s="20" t="s">
        <v>1430</v>
      </c>
      <c r="D1" s="20" t="s">
        <v>1431</v>
      </c>
    </row>
    <row r="2" spans="1:5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1432</v>
      </c>
    </row>
    <row r="3" spans="1:5" x14ac:dyDescent="0.25">
      <c r="A3" s="21"/>
      <c r="B3" s="21"/>
      <c r="C3" s="21"/>
      <c r="D3" s="21" t="s">
        <v>89</v>
      </c>
      <c r="E3" s="21" t="s">
        <v>1433</v>
      </c>
    </row>
    <row r="4" spans="1:5" x14ac:dyDescent="0.25">
      <c r="A4" s="22" t="s">
        <v>125</v>
      </c>
      <c r="B4" s="22" t="s">
        <v>126</v>
      </c>
      <c r="C4" s="22" t="s">
        <v>127</v>
      </c>
      <c r="D4" s="22" t="s">
        <v>1434</v>
      </c>
      <c r="E4" s="22">
        <v>85505</v>
      </c>
    </row>
    <row r="5" spans="1:5" x14ac:dyDescent="0.25">
      <c r="A5" s="22" t="s">
        <v>125</v>
      </c>
      <c r="B5" s="22" t="s">
        <v>126</v>
      </c>
      <c r="C5" s="22" t="s">
        <v>129</v>
      </c>
      <c r="D5" s="22" t="s">
        <v>1435</v>
      </c>
      <c r="E5" s="22">
        <v>20888</v>
      </c>
    </row>
    <row r="6" spans="1:5" x14ac:dyDescent="0.25">
      <c r="A6" s="22" t="s">
        <v>125</v>
      </c>
      <c r="B6" s="22" t="s">
        <v>126</v>
      </c>
      <c r="C6" s="22" t="s">
        <v>131</v>
      </c>
      <c r="D6" s="22" t="s">
        <v>1436</v>
      </c>
      <c r="E6" s="22">
        <v>14924</v>
      </c>
    </row>
    <row r="7" spans="1:5" x14ac:dyDescent="0.25">
      <c r="A7" s="22" t="s">
        <v>125</v>
      </c>
      <c r="B7" s="22" t="s">
        <v>126</v>
      </c>
      <c r="C7" s="22" t="s">
        <v>133</v>
      </c>
      <c r="D7" s="22" t="s">
        <v>1437</v>
      </c>
      <c r="E7" s="22">
        <v>1306784</v>
      </c>
    </row>
    <row r="8" spans="1:5" x14ac:dyDescent="0.25">
      <c r="A8" s="22" t="s">
        <v>125</v>
      </c>
      <c r="B8" s="22" t="s">
        <v>126</v>
      </c>
      <c r="C8" s="22" t="s">
        <v>135</v>
      </c>
      <c r="D8" s="22" t="s">
        <v>1438</v>
      </c>
      <c r="E8" s="22">
        <v>18772</v>
      </c>
    </row>
    <row r="9" spans="1:5" x14ac:dyDescent="0.25">
      <c r="A9" s="22" t="s">
        <v>125</v>
      </c>
      <c r="B9" s="22" t="s">
        <v>126</v>
      </c>
      <c r="C9" s="22" t="s">
        <v>137</v>
      </c>
      <c r="D9" s="22" t="s">
        <v>1439</v>
      </c>
      <c r="E9" s="22">
        <v>28129</v>
      </c>
    </row>
    <row r="10" spans="1:5" x14ac:dyDescent="0.25">
      <c r="A10" s="22" t="s">
        <v>125</v>
      </c>
      <c r="B10" s="22" t="s">
        <v>126</v>
      </c>
      <c r="C10" s="22" t="s">
        <v>139</v>
      </c>
      <c r="D10" s="22" t="s">
        <v>1440</v>
      </c>
      <c r="E10" s="22">
        <v>15661</v>
      </c>
    </row>
    <row r="11" spans="1:5" x14ac:dyDescent="0.25">
      <c r="A11" s="22" t="s">
        <v>125</v>
      </c>
      <c r="B11" s="22" t="s">
        <v>126</v>
      </c>
      <c r="C11" s="22" t="s">
        <v>141</v>
      </c>
      <c r="D11" s="22" t="s">
        <v>1441</v>
      </c>
      <c r="E11" s="22">
        <v>1010899</v>
      </c>
    </row>
    <row r="12" spans="1:5" x14ac:dyDescent="0.25">
      <c r="A12" s="22" t="s">
        <v>125</v>
      </c>
      <c r="B12" s="22" t="s">
        <v>126</v>
      </c>
      <c r="C12" s="22" t="s">
        <v>143</v>
      </c>
      <c r="D12" s="22" t="s">
        <v>1442</v>
      </c>
      <c r="E12" s="22">
        <v>29857</v>
      </c>
    </row>
    <row r="13" spans="1:5" x14ac:dyDescent="0.25">
      <c r="A13" s="22" t="s">
        <v>125</v>
      </c>
      <c r="B13" s="22" t="s">
        <v>126</v>
      </c>
      <c r="C13" s="22" t="s">
        <v>145</v>
      </c>
      <c r="D13" s="22" t="s">
        <v>1443</v>
      </c>
      <c r="E13" s="22">
        <v>70385</v>
      </c>
    </row>
    <row r="14" spans="1:5" x14ac:dyDescent="0.25">
      <c r="A14" s="22" t="s">
        <v>125</v>
      </c>
      <c r="B14" s="22" t="s">
        <v>126</v>
      </c>
      <c r="C14" s="22" t="s">
        <v>147</v>
      </c>
      <c r="D14" s="22" t="s">
        <v>1444</v>
      </c>
      <c r="E14" s="22">
        <v>14258</v>
      </c>
    </row>
    <row r="15" spans="1:5" x14ac:dyDescent="0.25">
      <c r="A15" s="22" t="s">
        <v>125</v>
      </c>
      <c r="B15" s="22" t="s">
        <v>126</v>
      </c>
      <c r="C15" s="22" t="s">
        <v>149</v>
      </c>
      <c r="D15" s="22" t="s">
        <v>1445</v>
      </c>
      <c r="E15" s="22">
        <v>36060</v>
      </c>
    </row>
    <row r="16" spans="1:5" x14ac:dyDescent="0.25">
      <c r="A16" s="22" t="s">
        <v>125</v>
      </c>
      <c r="B16" s="22" t="s">
        <v>126</v>
      </c>
      <c r="C16" s="22" t="s">
        <v>151</v>
      </c>
      <c r="D16" s="22" t="s">
        <v>1446</v>
      </c>
      <c r="E16" s="22">
        <v>106550</v>
      </c>
    </row>
    <row r="17" spans="1:5" x14ac:dyDescent="0.25">
      <c r="A17" s="22" t="s">
        <v>125</v>
      </c>
      <c r="B17" s="22" t="s">
        <v>126</v>
      </c>
      <c r="C17" s="22" t="s">
        <v>153</v>
      </c>
      <c r="D17" s="22" t="s">
        <v>1447</v>
      </c>
      <c r="E17" s="22">
        <v>31582</v>
      </c>
    </row>
    <row r="18" spans="1:5" x14ac:dyDescent="0.25">
      <c r="A18" s="22" t="s">
        <v>125</v>
      </c>
      <c r="B18" s="22" t="s">
        <v>126</v>
      </c>
      <c r="C18" s="22" t="s">
        <v>155</v>
      </c>
      <c r="D18" s="22" t="s">
        <v>1448</v>
      </c>
      <c r="E18" s="22">
        <v>63271</v>
      </c>
    </row>
    <row r="19" spans="1:5" x14ac:dyDescent="0.25">
      <c r="A19" s="22" t="s">
        <v>125</v>
      </c>
      <c r="B19" s="22" t="s">
        <v>126</v>
      </c>
      <c r="C19" s="22" t="s">
        <v>157</v>
      </c>
      <c r="D19" s="22" t="s">
        <v>1449</v>
      </c>
      <c r="E19" s="22">
        <v>100844</v>
      </c>
    </row>
    <row r="20" spans="1:5" x14ac:dyDescent="0.25">
      <c r="A20" s="22" t="s">
        <v>125</v>
      </c>
      <c r="B20" s="22" t="s">
        <v>126</v>
      </c>
      <c r="C20" s="22" t="s">
        <v>159</v>
      </c>
      <c r="D20" s="22" t="s">
        <v>1450</v>
      </c>
      <c r="E20" s="22">
        <v>38985</v>
      </c>
    </row>
    <row r="21" spans="1:5" x14ac:dyDescent="0.25">
      <c r="A21" s="22" t="s">
        <v>125</v>
      </c>
      <c r="B21" s="22" t="s">
        <v>126</v>
      </c>
      <c r="C21" s="22" t="s">
        <v>161</v>
      </c>
      <c r="D21" s="22" t="s">
        <v>1451</v>
      </c>
      <c r="E21" s="22">
        <v>72316</v>
      </c>
    </row>
    <row r="22" spans="1:5" x14ac:dyDescent="0.25">
      <c r="A22" s="22" t="s">
        <v>125</v>
      </c>
      <c r="B22" s="22" t="s">
        <v>126</v>
      </c>
      <c r="C22" s="22" t="s">
        <v>163</v>
      </c>
      <c r="D22" s="22" t="s">
        <v>1452</v>
      </c>
      <c r="E22" s="22">
        <v>12594</v>
      </c>
    </row>
    <row r="23" spans="1:5" x14ac:dyDescent="0.25">
      <c r="A23" s="22" t="s">
        <v>125</v>
      </c>
      <c r="B23" s="22" t="s">
        <v>165</v>
      </c>
      <c r="C23" s="22" t="s">
        <v>166</v>
      </c>
      <c r="D23" s="22" t="s">
        <v>1453</v>
      </c>
      <c r="E23" s="22">
        <v>5695</v>
      </c>
    </row>
    <row r="24" spans="1:5" x14ac:dyDescent="0.25">
      <c r="A24" s="22" t="s">
        <v>125</v>
      </c>
      <c r="B24" s="22" t="s">
        <v>165</v>
      </c>
      <c r="C24" s="22" t="s">
        <v>168</v>
      </c>
      <c r="D24" s="22" t="s">
        <v>1454</v>
      </c>
      <c r="E24" s="22">
        <v>4738</v>
      </c>
    </row>
    <row r="25" spans="1:5" x14ac:dyDescent="0.25">
      <c r="A25" s="22" t="s">
        <v>125</v>
      </c>
      <c r="B25" s="22" t="s">
        <v>165</v>
      </c>
      <c r="C25" s="22" t="s">
        <v>170</v>
      </c>
      <c r="D25" s="22" t="s">
        <v>1455</v>
      </c>
      <c r="E25" s="22">
        <v>8117</v>
      </c>
    </row>
    <row r="26" spans="1:5" x14ac:dyDescent="0.25">
      <c r="A26" s="22" t="s">
        <v>125</v>
      </c>
      <c r="B26" s="22" t="s">
        <v>165</v>
      </c>
      <c r="C26" s="22" t="s">
        <v>172</v>
      </c>
      <c r="D26" s="22" t="s">
        <v>1456</v>
      </c>
      <c r="E26" s="22">
        <v>14380</v>
      </c>
    </row>
    <row r="27" spans="1:5" x14ac:dyDescent="0.25">
      <c r="A27" s="22" t="s">
        <v>125</v>
      </c>
      <c r="B27" s="22" t="s">
        <v>165</v>
      </c>
      <c r="C27" s="22" t="s">
        <v>174</v>
      </c>
      <c r="D27" s="22" t="s">
        <v>1457</v>
      </c>
      <c r="E27" s="22">
        <v>103829</v>
      </c>
    </row>
    <row r="28" spans="1:5" x14ac:dyDescent="0.25">
      <c r="A28" s="22" t="s">
        <v>125</v>
      </c>
      <c r="B28" s="22" t="s">
        <v>165</v>
      </c>
      <c r="C28" s="22" t="s">
        <v>176</v>
      </c>
      <c r="D28" s="22" t="s">
        <v>1458</v>
      </c>
      <c r="E28" s="22">
        <v>72326</v>
      </c>
    </row>
    <row r="29" spans="1:5" x14ac:dyDescent="0.25">
      <c r="A29" s="22" t="s">
        <v>125</v>
      </c>
      <c r="B29" s="22" t="s">
        <v>178</v>
      </c>
      <c r="C29" s="22" t="s">
        <v>179</v>
      </c>
      <c r="D29" s="22" t="s">
        <v>1459</v>
      </c>
      <c r="E29" s="22">
        <v>494</v>
      </c>
    </row>
    <row r="30" spans="1:5" x14ac:dyDescent="0.25">
      <c r="A30" s="22" t="s">
        <v>125</v>
      </c>
      <c r="B30" s="22" t="s">
        <v>178</v>
      </c>
      <c r="C30" s="22" t="s">
        <v>181</v>
      </c>
      <c r="D30" s="22" t="s">
        <v>1460</v>
      </c>
      <c r="E30" s="22">
        <v>6959</v>
      </c>
    </row>
    <row r="31" spans="1:5" x14ac:dyDescent="0.25">
      <c r="A31" s="22" t="s">
        <v>125</v>
      </c>
      <c r="B31" s="22" t="s">
        <v>178</v>
      </c>
      <c r="C31" s="22" t="s">
        <v>183</v>
      </c>
      <c r="D31" s="22" t="s">
        <v>1461</v>
      </c>
      <c r="E31" s="22">
        <v>5877</v>
      </c>
    </row>
    <row r="32" spans="1:5" x14ac:dyDescent="0.25">
      <c r="A32" s="22" t="s">
        <v>125</v>
      </c>
      <c r="B32" s="22" t="s">
        <v>178</v>
      </c>
      <c r="C32" s="22" t="s">
        <v>185</v>
      </c>
      <c r="D32" s="22" t="s">
        <v>1462</v>
      </c>
      <c r="E32" s="22">
        <v>5868</v>
      </c>
    </row>
    <row r="33" spans="1:5" x14ac:dyDescent="0.25">
      <c r="A33" s="22" t="s">
        <v>125</v>
      </c>
      <c r="B33" s="22" t="s">
        <v>178</v>
      </c>
      <c r="C33" s="22" t="s">
        <v>187</v>
      </c>
      <c r="D33" s="22" t="s">
        <v>1463</v>
      </c>
      <c r="E33" s="22">
        <v>3664</v>
      </c>
    </row>
    <row r="34" spans="1:5" x14ac:dyDescent="0.25">
      <c r="A34" s="22" t="s">
        <v>125</v>
      </c>
      <c r="B34" s="22" t="s">
        <v>178</v>
      </c>
      <c r="C34" s="22" t="s">
        <v>189</v>
      </c>
      <c r="D34" s="22" t="s">
        <v>1464</v>
      </c>
      <c r="E34" s="22">
        <v>1598</v>
      </c>
    </row>
    <row r="35" spans="1:5" x14ac:dyDescent="0.25">
      <c r="A35" s="22" t="s">
        <v>125</v>
      </c>
      <c r="B35" s="22" t="s">
        <v>178</v>
      </c>
      <c r="C35" s="22" t="s">
        <v>191</v>
      </c>
      <c r="D35" s="22" t="s">
        <v>1465</v>
      </c>
      <c r="E35" s="22">
        <v>1516</v>
      </c>
    </row>
    <row r="36" spans="1:5" x14ac:dyDescent="0.25">
      <c r="A36" s="22" t="s">
        <v>125</v>
      </c>
      <c r="B36" s="22" t="s">
        <v>178</v>
      </c>
      <c r="C36" s="22" t="s">
        <v>193</v>
      </c>
      <c r="D36" s="22" t="s">
        <v>1466</v>
      </c>
      <c r="E36" s="22">
        <v>11864</v>
      </c>
    </row>
    <row r="37" spans="1:5" x14ac:dyDescent="0.25">
      <c r="A37" s="22" t="s">
        <v>125</v>
      </c>
      <c r="B37" s="22" t="s">
        <v>178</v>
      </c>
      <c r="C37" s="22" t="s">
        <v>195</v>
      </c>
      <c r="D37" s="22" t="s">
        <v>1467</v>
      </c>
      <c r="E37" s="22">
        <v>7179</v>
      </c>
    </row>
    <row r="38" spans="1:5" x14ac:dyDescent="0.25">
      <c r="A38" s="22" t="s">
        <v>125</v>
      </c>
      <c r="B38" s="22" t="s">
        <v>178</v>
      </c>
      <c r="C38" s="22" t="s">
        <v>197</v>
      </c>
      <c r="D38" s="22" t="s">
        <v>1468</v>
      </c>
      <c r="E38" s="22">
        <v>8504</v>
      </c>
    </row>
    <row r="39" spans="1:5" x14ac:dyDescent="0.25">
      <c r="A39" s="22" t="s">
        <v>125</v>
      </c>
      <c r="B39" s="22" t="s">
        <v>178</v>
      </c>
      <c r="C39" s="22" t="s">
        <v>199</v>
      </c>
      <c r="D39" s="22" t="s">
        <v>1469</v>
      </c>
      <c r="E39" s="22">
        <v>4856</v>
      </c>
    </row>
    <row r="40" spans="1:5" x14ac:dyDescent="0.25">
      <c r="A40" s="22" t="s">
        <v>125</v>
      </c>
      <c r="B40" s="22" t="s">
        <v>178</v>
      </c>
      <c r="C40" s="22" t="s">
        <v>201</v>
      </c>
      <c r="D40" s="22" t="s">
        <v>1470</v>
      </c>
      <c r="E40" s="22">
        <v>3006</v>
      </c>
    </row>
    <row r="41" spans="1:5" x14ac:dyDescent="0.25">
      <c r="A41" s="22" t="s">
        <v>125</v>
      </c>
      <c r="B41" s="22" t="s">
        <v>178</v>
      </c>
      <c r="C41" s="22" t="s">
        <v>203</v>
      </c>
      <c r="D41" s="22" t="s">
        <v>1471</v>
      </c>
      <c r="E41" s="22">
        <v>11865</v>
      </c>
    </row>
    <row r="42" spans="1:5" x14ac:dyDescent="0.25">
      <c r="A42" s="22" t="s">
        <v>125</v>
      </c>
      <c r="B42" s="22" t="s">
        <v>178</v>
      </c>
      <c r="C42" s="22" t="s">
        <v>205</v>
      </c>
      <c r="D42" s="22" t="s">
        <v>1472</v>
      </c>
      <c r="E42" s="22">
        <v>7524</v>
      </c>
    </row>
    <row r="43" spans="1:5" x14ac:dyDescent="0.25">
      <c r="A43" s="22" t="s">
        <v>125</v>
      </c>
      <c r="B43" s="22" t="s">
        <v>178</v>
      </c>
      <c r="C43" s="22" t="s">
        <v>207</v>
      </c>
      <c r="D43" s="22" t="s">
        <v>1473</v>
      </c>
      <c r="E43" s="22">
        <v>1580</v>
      </c>
    </row>
    <row r="44" spans="1:5" x14ac:dyDescent="0.25">
      <c r="A44" s="22" t="s">
        <v>125</v>
      </c>
      <c r="B44" s="22" t="s">
        <v>178</v>
      </c>
      <c r="C44" s="22" t="s">
        <v>209</v>
      </c>
      <c r="D44" s="22" t="s">
        <v>1474</v>
      </c>
      <c r="E44" s="22">
        <v>3660</v>
      </c>
    </row>
    <row r="45" spans="1:5" x14ac:dyDescent="0.25">
      <c r="A45" s="22" t="s">
        <v>125</v>
      </c>
      <c r="B45" s="22" t="s">
        <v>178</v>
      </c>
      <c r="C45" s="22" t="s">
        <v>211</v>
      </c>
      <c r="D45" s="22" t="s">
        <v>1475</v>
      </c>
      <c r="E45" s="22">
        <v>23199</v>
      </c>
    </row>
    <row r="46" spans="1:5" x14ac:dyDescent="0.25">
      <c r="A46" s="22" t="s">
        <v>125</v>
      </c>
      <c r="B46" s="22" t="s">
        <v>178</v>
      </c>
      <c r="C46" s="22" t="s">
        <v>213</v>
      </c>
      <c r="D46" s="22" t="s">
        <v>1476</v>
      </c>
      <c r="E46" s="22">
        <v>3600</v>
      </c>
    </row>
    <row r="47" spans="1:5" x14ac:dyDescent="0.25">
      <c r="A47" s="22" t="s">
        <v>125</v>
      </c>
      <c r="B47" s="22" t="s">
        <v>178</v>
      </c>
      <c r="C47" s="22" t="s">
        <v>215</v>
      </c>
      <c r="D47" s="22" t="s">
        <v>1477</v>
      </c>
      <c r="E47" s="22">
        <v>26701</v>
      </c>
    </row>
    <row r="48" spans="1:5" x14ac:dyDescent="0.25">
      <c r="A48" s="22" t="s">
        <v>125</v>
      </c>
      <c r="B48" s="22" t="s">
        <v>178</v>
      </c>
      <c r="C48" s="22" t="s">
        <v>217</v>
      </c>
      <c r="D48" s="22" t="s">
        <v>1478</v>
      </c>
      <c r="E48" s="22">
        <v>8584</v>
      </c>
    </row>
    <row r="49" spans="1:5" x14ac:dyDescent="0.25">
      <c r="A49" s="22" t="s">
        <v>125</v>
      </c>
      <c r="B49" s="22" t="s">
        <v>178</v>
      </c>
      <c r="C49" s="22" t="s">
        <v>219</v>
      </c>
      <c r="D49" s="22" t="s">
        <v>1479</v>
      </c>
      <c r="E49" s="22">
        <v>4914</v>
      </c>
    </row>
    <row r="50" spans="1:5" x14ac:dyDescent="0.25">
      <c r="A50" s="22" t="s">
        <v>125</v>
      </c>
      <c r="B50" s="22" t="s">
        <v>178</v>
      </c>
      <c r="C50" s="22" t="s">
        <v>221</v>
      </c>
      <c r="D50" s="22" t="s">
        <v>1480</v>
      </c>
      <c r="E50" s="22">
        <v>11300</v>
      </c>
    </row>
    <row r="51" spans="1:5" x14ac:dyDescent="0.25">
      <c r="A51" s="22" t="s">
        <v>125</v>
      </c>
      <c r="B51" s="22" t="s">
        <v>178</v>
      </c>
      <c r="C51" s="22" t="s">
        <v>223</v>
      </c>
      <c r="D51" s="22" t="s">
        <v>1481</v>
      </c>
      <c r="E51" s="22">
        <v>10283</v>
      </c>
    </row>
    <row r="52" spans="1:5" x14ac:dyDescent="0.25">
      <c r="A52" s="22" t="s">
        <v>125</v>
      </c>
      <c r="B52" s="22" t="s">
        <v>178</v>
      </c>
      <c r="C52" s="22" t="s">
        <v>225</v>
      </c>
      <c r="D52" s="22" t="s">
        <v>1482</v>
      </c>
      <c r="E52" s="22">
        <v>3754</v>
      </c>
    </row>
    <row r="53" spans="1:5" x14ac:dyDescent="0.25">
      <c r="A53" s="22" t="s">
        <v>125</v>
      </c>
      <c r="B53" s="22" t="s">
        <v>178</v>
      </c>
      <c r="C53" s="22" t="s">
        <v>227</v>
      </c>
      <c r="D53" s="22" t="s">
        <v>1483</v>
      </c>
      <c r="E53" s="22">
        <v>14416</v>
      </c>
    </row>
    <row r="54" spans="1:5" x14ac:dyDescent="0.25">
      <c r="A54" s="22" t="s">
        <v>125</v>
      </c>
      <c r="B54" s="22" t="s">
        <v>178</v>
      </c>
      <c r="C54" s="22" t="s">
        <v>229</v>
      </c>
      <c r="D54" s="22" t="s">
        <v>1484</v>
      </c>
      <c r="E54" s="22">
        <v>2809</v>
      </c>
    </row>
    <row r="55" spans="1:5" x14ac:dyDescent="0.25">
      <c r="A55" s="22" t="s">
        <v>125</v>
      </c>
      <c r="B55" s="22" t="s">
        <v>178</v>
      </c>
      <c r="C55" s="22" t="s">
        <v>231</v>
      </c>
      <c r="D55" s="22" t="s">
        <v>1485</v>
      </c>
      <c r="E55" s="22">
        <v>10120</v>
      </c>
    </row>
    <row r="56" spans="1:5" x14ac:dyDescent="0.25">
      <c r="A56" s="22" t="s">
        <v>125</v>
      </c>
      <c r="B56" s="22" t="s">
        <v>178</v>
      </c>
      <c r="C56" s="22" t="s">
        <v>233</v>
      </c>
      <c r="D56" s="22" t="s">
        <v>1486</v>
      </c>
      <c r="E56" s="22">
        <v>3014</v>
      </c>
    </row>
    <row r="57" spans="1:5" x14ac:dyDescent="0.25">
      <c r="A57" s="22" t="s">
        <v>125</v>
      </c>
      <c r="B57" s="22" t="s">
        <v>178</v>
      </c>
      <c r="C57" s="22" t="s">
        <v>235</v>
      </c>
      <c r="D57" s="22" t="s">
        <v>1487</v>
      </c>
      <c r="E57" s="22">
        <v>12981</v>
      </c>
    </row>
    <row r="58" spans="1:5" x14ac:dyDescent="0.25">
      <c r="A58" s="22" t="s">
        <v>125</v>
      </c>
      <c r="B58" s="22" t="s">
        <v>178</v>
      </c>
      <c r="C58" s="22" t="s">
        <v>237</v>
      </c>
      <c r="D58" s="22" t="s">
        <v>1488</v>
      </c>
      <c r="E58" s="22">
        <v>7465</v>
      </c>
    </row>
    <row r="59" spans="1:5" x14ac:dyDescent="0.25">
      <c r="A59" s="22" t="s">
        <v>125</v>
      </c>
      <c r="B59" s="22" t="s">
        <v>178</v>
      </c>
      <c r="C59" s="22" t="s">
        <v>239</v>
      </c>
      <c r="D59" s="22" t="s">
        <v>1489</v>
      </c>
      <c r="E59" s="22">
        <v>3601</v>
      </c>
    </row>
    <row r="60" spans="1:5" x14ac:dyDescent="0.25">
      <c r="A60" s="22" t="s">
        <v>125</v>
      </c>
      <c r="B60" s="22" t="s">
        <v>178</v>
      </c>
      <c r="C60" s="22" t="s">
        <v>241</v>
      </c>
      <c r="D60" s="22" t="s">
        <v>1490</v>
      </c>
      <c r="E60" s="22">
        <v>1711</v>
      </c>
    </row>
    <row r="61" spans="1:5" x14ac:dyDescent="0.25">
      <c r="A61" s="22" t="s">
        <v>125</v>
      </c>
      <c r="B61" s="22" t="s">
        <v>178</v>
      </c>
      <c r="C61" s="22" t="s">
        <v>243</v>
      </c>
      <c r="D61" s="22" t="s">
        <v>1491</v>
      </c>
      <c r="E61" s="22">
        <v>3382</v>
      </c>
    </row>
    <row r="62" spans="1:5" x14ac:dyDescent="0.25">
      <c r="A62" s="22" t="s">
        <v>125</v>
      </c>
      <c r="B62" s="22" t="s">
        <v>178</v>
      </c>
      <c r="C62" s="22" t="s">
        <v>245</v>
      </c>
      <c r="D62" s="22" t="s">
        <v>1492</v>
      </c>
      <c r="E62" s="22">
        <v>1990</v>
      </c>
    </row>
    <row r="63" spans="1:5" x14ac:dyDescent="0.25">
      <c r="A63" s="22" t="s">
        <v>125</v>
      </c>
      <c r="B63" s="22" t="s">
        <v>178</v>
      </c>
      <c r="C63" s="22" t="s">
        <v>247</v>
      </c>
      <c r="D63" s="22" t="s">
        <v>1493</v>
      </c>
      <c r="E63" s="22">
        <v>32205</v>
      </c>
    </row>
    <row r="64" spans="1:5" x14ac:dyDescent="0.25">
      <c r="A64" s="22" t="s">
        <v>125</v>
      </c>
      <c r="B64" s="22" t="s">
        <v>178</v>
      </c>
      <c r="C64" s="22" t="s">
        <v>249</v>
      </c>
      <c r="D64" s="22" t="s">
        <v>1494</v>
      </c>
      <c r="E64" s="22">
        <v>1581</v>
      </c>
    </row>
    <row r="65" spans="1:5" x14ac:dyDescent="0.25">
      <c r="A65" s="22" t="s">
        <v>125</v>
      </c>
      <c r="B65" s="22" t="s">
        <v>178</v>
      </c>
      <c r="C65" s="22" t="s">
        <v>251</v>
      </c>
      <c r="D65" s="22" t="s">
        <v>1495</v>
      </c>
      <c r="E65" s="22">
        <v>3240</v>
      </c>
    </row>
    <row r="66" spans="1:5" x14ac:dyDescent="0.25">
      <c r="A66" s="22" t="s">
        <v>125</v>
      </c>
      <c r="B66" s="22" t="s">
        <v>178</v>
      </c>
      <c r="C66" s="22" t="s">
        <v>253</v>
      </c>
      <c r="D66" s="22" t="s">
        <v>1496</v>
      </c>
      <c r="E66" s="22">
        <v>9998</v>
      </c>
    </row>
    <row r="67" spans="1:5" x14ac:dyDescent="0.25">
      <c r="A67" s="22" t="s">
        <v>125</v>
      </c>
      <c r="B67" s="22" t="s">
        <v>178</v>
      </c>
      <c r="C67" s="22" t="s">
        <v>255</v>
      </c>
      <c r="D67" s="22" t="s">
        <v>1497</v>
      </c>
      <c r="E67" s="22">
        <v>2071</v>
      </c>
    </row>
    <row r="68" spans="1:5" x14ac:dyDescent="0.25">
      <c r="A68" s="22" t="s">
        <v>125</v>
      </c>
      <c r="B68" s="22" t="s">
        <v>178</v>
      </c>
      <c r="C68" s="22" t="s">
        <v>257</v>
      </c>
      <c r="D68" s="22" t="s">
        <v>1498</v>
      </c>
      <c r="E68" s="22">
        <v>110</v>
      </c>
    </row>
    <row r="69" spans="1:5" x14ac:dyDescent="0.25">
      <c r="A69" s="22" t="s">
        <v>125</v>
      </c>
      <c r="B69" s="22" t="s">
        <v>178</v>
      </c>
      <c r="C69" s="22" t="s">
        <v>259</v>
      </c>
      <c r="D69" s="22" t="s">
        <v>1499</v>
      </c>
      <c r="E69" s="22">
        <v>19933</v>
      </c>
    </row>
    <row r="70" spans="1:5" x14ac:dyDescent="0.25">
      <c r="A70" s="22" t="s">
        <v>125</v>
      </c>
      <c r="B70" s="22" t="s">
        <v>178</v>
      </c>
      <c r="C70" s="22" t="s">
        <v>261</v>
      </c>
      <c r="D70" s="22" t="s">
        <v>1500</v>
      </c>
      <c r="E70" s="22">
        <v>41028</v>
      </c>
    </row>
    <row r="71" spans="1:5" x14ac:dyDescent="0.25">
      <c r="A71" s="22" t="s">
        <v>125</v>
      </c>
      <c r="B71" s="22" t="s">
        <v>178</v>
      </c>
      <c r="C71" s="22" t="s">
        <v>263</v>
      </c>
      <c r="D71" s="22" t="s">
        <v>1501</v>
      </c>
      <c r="E71" s="22">
        <v>2338</v>
      </c>
    </row>
    <row r="72" spans="1:5" x14ac:dyDescent="0.25">
      <c r="A72" s="22" t="s">
        <v>125</v>
      </c>
      <c r="B72" s="22" t="s">
        <v>178</v>
      </c>
      <c r="C72" s="22" t="s">
        <v>265</v>
      </c>
      <c r="D72" s="22" t="s">
        <v>1502</v>
      </c>
      <c r="E72" s="22">
        <v>2517</v>
      </c>
    </row>
    <row r="73" spans="1:5" x14ac:dyDescent="0.25">
      <c r="A73" s="22" t="s">
        <v>125</v>
      </c>
      <c r="B73" s="22" t="s">
        <v>178</v>
      </c>
      <c r="C73" s="22" t="s">
        <v>267</v>
      </c>
      <c r="D73" s="22" t="s">
        <v>1503</v>
      </c>
      <c r="E73" s="22">
        <v>1895</v>
      </c>
    </row>
    <row r="74" spans="1:5" x14ac:dyDescent="0.25">
      <c r="A74" s="22" t="s">
        <v>125</v>
      </c>
      <c r="B74" s="22" t="s">
        <v>178</v>
      </c>
      <c r="C74" s="22" t="s">
        <v>269</v>
      </c>
      <c r="D74" s="22" t="s">
        <v>1504</v>
      </c>
      <c r="E74" s="22">
        <v>649</v>
      </c>
    </row>
    <row r="75" spans="1:5" x14ac:dyDescent="0.25">
      <c r="A75" s="22" t="s">
        <v>125</v>
      </c>
      <c r="B75" s="22" t="s">
        <v>178</v>
      </c>
      <c r="C75" s="22" t="s">
        <v>271</v>
      </c>
      <c r="D75" s="22" t="s">
        <v>1505</v>
      </c>
      <c r="E75" s="22">
        <v>6306</v>
      </c>
    </row>
    <row r="76" spans="1:5" x14ac:dyDescent="0.25">
      <c r="A76" s="22" t="s">
        <v>125</v>
      </c>
      <c r="B76" s="22" t="s">
        <v>178</v>
      </c>
      <c r="C76" s="22" t="s">
        <v>273</v>
      </c>
      <c r="D76" s="22" t="s">
        <v>1506</v>
      </c>
      <c r="E76" s="22">
        <v>1821</v>
      </c>
    </row>
    <row r="77" spans="1:5" x14ac:dyDescent="0.25">
      <c r="A77" s="22" t="s">
        <v>125</v>
      </c>
      <c r="B77" s="22" t="s">
        <v>178</v>
      </c>
      <c r="C77" s="22" t="s">
        <v>275</v>
      </c>
      <c r="D77" s="22" t="s">
        <v>1507</v>
      </c>
      <c r="E77" s="22">
        <v>5666</v>
      </c>
    </row>
    <row r="78" spans="1:5" x14ac:dyDescent="0.25">
      <c r="A78" s="22" t="s">
        <v>125</v>
      </c>
      <c r="B78" s="22" t="s">
        <v>178</v>
      </c>
      <c r="C78" s="22" t="s">
        <v>277</v>
      </c>
      <c r="D78" s="22" t="s">
        <v>1508</v>
      </c>
      <c r="E78" s="22">
        <v>20061</v>
      </c>
    </row>
    <row r="79" spans="1:5" x14ac:dyDescent="0.25">
      <c r="A79" s="22" t="s">
        <v>125</v>
      </c>
      <c r="B79" s="22" t="s">
        <v>178</v>
      </c>
      <c r="C79" s="22" t="s">
        <v>279</v>
      </c>
      <c r="D79" s="22" t="s">
        <v>1509</v>
      </c>
      <c r="E79" s="22">
        <v>7447</v>
      </c>
    </row>
    <row r="80" spans="1:5" x14ac:dyDescent="0.25">
      <c r="A80" s="22" t="s">
        <v>125</v>
      </c>
      <c r="B80" s="22" t="s">
        <v>178</v>
      </c>
      <c r="C80" s="22" t="s">
        <v>281</v>
      </c>
      <c r="D80" s="22" t="s">
        <v>1510</v>
      </c>
      <c r="E80" s="22">
        <v>3042</v>
      </c>
    </row>
    <row r="81" spans="1:5" x14ac:dyDescent="0.25">
      <c r="A81" s="22" t="s">
        <v>125</v>
      </c>
      <c r="B81" s="22" t="s">
        <v>178</v>
      </c>
      <c r="C81" s="22" t="s">
        <v>283</v>
      </c>
      <c r="D81" s="22" t="s">
        <v>1511</v>
      </c>
      <c r="E81" s="22">
        <v>3412</v>
      </c>
    </row>
    <row r="82" spans="1:5" x14ac:dyDescent="0.25">
      <c r="A82" s="22" t="s">
        <v>125</v>
      </c>
      <c r="B82" s="22" t="s">
        <v>178</v>
      </c>
      <c r="C82" s="22" t="s">
        <v>285</v>
      </c>
      <c r="D82" s="22" t="s">
        <v>1512</v>
      </c>
      <c r="E82" s="22">
        <v>8043</v>
      </c>
    </row>
    <row r="83" spans="1:5" x14ac:dyDescent="0.25">
      <c r="A83" s="22" t="s">
        <v>125</v>
      </c>
      <c r="B83" s="22" t="s">
        <v>178</v>
      </c>
      <c r="C83" s="22" t="s">
        <v>287</v>
      </c>
      <c r="D83" s="22" t="s">
        <v>1513</v>
      </c>
      <c r="E83" s="22">
        <v>4262</v>
      </c>
    </row>
    <row r="84" spans="1:5" x14ac:dyDescent="0.25">
      <c r="A84" s="22" t="s">
        <v>125</v>
      </c>
      <c r="B84" s="22" t="s">
        <v>178</v>
      </c>
      <c r="C84" s="22" t="s">
        <v>289</v>
      </c>
      <c r="D84" s="22" t="s">
        <v>1514</v>
      </c>
      <c r="E84" s="22">
        <v>4446</v>
      </c>
    </row>
    <row r="85" spans="1:5" x14ac:dyDescent="0.25">
      <c r="A85" s="22" t="s">
        <v>125</v>
      </c>
      <c r="B85" s="22" t="s">
        <v>178</v>
      </c>
      <c r="C85" s="22" t="s">
        <v>291</v>
      </c>
      <c r="D85" s="22" t="s">
        <v>1515</v>
      </c>
      <c r="E85" s="22">
        <v>4290</v>
      </c>
    </row>
    <row r="86" spans="1:5" x14ac:dyDescent="0.25">
      <c r="A86" s="22" t="s">
        <v>125</v>
      </c>
      <c r="B86" s="22" t="s">
        <v>178</v>
      </c>
      <c r="C86" s="22" t="s">
        <v>293</v>
      </c>
      <c r="D86" s="22" t="s">
        <v>1516</v>
      </c>
      <c r="E86" s="22">
        <v>7186</v>
      </c>
    </row>
    <row r="87" spans="1:5" x14ac:dyDescent="0.25">
      <c r="A87" s="22" t="s">
        <v>125</v>
      </c>
      <c r="B87" s="22" t="s">
        <v>178</v>
      </c>
      <c r="C87" s="22" t="s">
        <v>295</v>
      </c>
      <c r="D87" s="22" t="s">
        <v>1517</v>
      </c>
      <c r="E87" s="22">
        <v>11217</v>
      </c>
    </row>
    <row r="88" spans="1:5" x14ac:dyDescent="0.25">
      <c r="A88" s="22" t="s">
        <v>125</v>
      </c>
      <c r="B88" s="22" t="s">
        <v>178</v>
      </c>
      <c r="C88" s="22" t="s">
        <v>297</v>
      </c>
      <c r="D88" s="22" t="s">
        <v>1518</v>
      </c>
      <c r="E88" s="22">
        <v>8738</v>
      </c>
    </row>
    <row r="89" spans="1:5" x14ac:dyDescent="0.25">
      <c r="A89" s="22" t="s">
        <v>125</v>
      </c>
      <c r="B89" s="22" t="s">
        <v>178</v>
      </c>
      <c r="C89" s="22" t="s">
        <v>299</v>
      </c>
      <c r="D89" s="22" t="s">
        <v>1519</v>
      </c>
      <c r="E89" s="22">
        <v>6081</v>
      </c>
    </row>
    <row r="90" spans="1:5" x14ac:dyDescent="0.25">
      <c r="A90" s="22" t="s">
        <v>125</v>
      </c>
      <c r="B90" s="22" t="s">
        <v>178</v>
      </c>
      <c r="C90" s="22" t="s">
        <v>301</v>
      </c>
      <c r="D90" s="22" t="s">
        <v>1520</v>
      </c>
      <c r="E90" s="22">
        <v>4558</v>
      </c>
    </row>
    <row r="91" spans="1:5" x14ac:dyDescent="0.25">
      <c r="A91" s="22" t="s">
        <v>125</v>
      </c>
      <c r="B91" s="22" t="s">
        <v>178</v>
      </c>
      <c r="C91" s="22" t="s">
        <v>303</v>
      </c>
      <c r="D91" s="22" t="s">
        <v>1521</v>
      </c>
      <c r="E91" s="22">
        <v>10426</v>
      </c>
    </row>
    <row r="92" spans="1:5" x14ac:dyDescent="0.25">
      <c r="A92" s="22" t="s">
        <v>125</v>
      </c>
      <c r="B92" s="22" t="s">
        <v>305</v>
      </c>
      <c r="C92" s="22" t="s">
        <v>306</v>
      </c>
      <c r="D92" s="22" t="s">
        <v>1522</v>
      </c>
      <c r="E92" s="22">
        <v>2759</v>
      </c>
    </row>
    <row r="93" spans="1:5" x14ac:dyDescent="0.25">
      <c r="A93" s="22" t="s">
        <v>125</v>
      </c>
      <c r="B93" s="22" t="s">
        <v>305</v>
      </c>
      <c r="C93" s="22" t="s">
        <v>308</v>
      </c>
      <c r="D93" s="22" t="s">
        <v>1523</v>
      </c>
      <c r="E93" s="22">
        <v>8305</v>
      </c>
    </row>
    <row r="94" spans="1:5" x14ac:dyDescent="0.25">
      <c r="A94" s="22" t="s">
        <v>125</v>
      </c>
      <c r="B94" s="22" t="s">
        <v>305</v>
      </c>
      <c r="C94" s="22" t="s">
        <v>310</v>
      </c>
      <c r="D94" s="22" t="s">
        <v>1524</v>
      </c>
      <c r="E94" s="22">
        <v>4320</v>
      </c>
    </row>
    <row r="95" spans="1:5" x14ac:dyDescent="0.25">
      <c r="A95" s="22" t="s">
        <v>125</v>
      </c>
      <c r="B95" s="22" t="s">
        <v>305</v>
      </c>
      <c r="C95" s="22" t="s">
        <v>312</v>
      </c>
      <c r="D95" s="22" t="s">
        <v>1525</v>
      </c>
      <c r="E95" s="22">
        <v>848</v>
      </c>
    </row>
    <row r="96" spans="1:5" x14ac:dyDescent="0.25">
      <c r="A96" s="22" t="s">
        <v>125</v>
      </c>
      <c r="B96" s="22" t="s">
        <v>305</v>
      </c>
      <c r="C96" s="22" t="s">
        <v>314</v>
      </c>
      <c r="D96" s="22" t="s">
        <v>1526</v>
      </c>
      <c r="E96" s="22">
        <v>1216</v>
      </c>
    </row>
    <row r="97" spans="1:5" x14ac:dyDescent="0.25">
      <c r="A97" s="22" t="s">
        <v>125</v>
      </c>
      <c r="B97" s="22" t="s">
        <v>305</v>
      </c>
      <c r="C97" s="22" t="s">
        <v>316</v>
      </c>
      <c r="D97" s="22" t="s">
        <v>1527</v>
      </c>
      <c r="E97" s="22">
        <v>2271</v>
      </c>
    </row>
    <row r="98" spans="1:5" x14ac:dyDescent="0.25">
      <c r="A98" s="22" t="s">
        <v>125</v>
      </c>
      <c r="B98" s="22" t="s">
        <v>305</v>
      </c>
      <c r="C98" s="22" t="s">
        <v>318</v>
      </c>
      <c r="D98" s="22" t="s">
        <v>1528</v>
      </c>
      <c r="E98" s="22">
        <v>1042</v>
      </c>
    </row>
    <row r="99" spans="1:5" x14ac:dyDescent="0.25">
      <c r="A99" s="22" t="s">
        <v>125</v>
      </c>
      <c r="B99" s="22" t="s">
        <v>305</v>
      </c>
      <c r="C99" s="22" t="s">
        <v>320</v>
      </c>
      <c r="D99" s="22" t="s">
        <v>1529</v>
      </c>
      <c r="E99" s="22">
        <v>11415</v>
      </c>
    </row>
    <row r="100" spans="1:5" x14ac:dyDescent="0.25">
      <c r="A100" s="22" t="s">
        <v>125</v>
      </c>
      <c r="B100" s="22" t="s">
        <v>305</v>
      </c>
      <c r="C100" s="22" t="s">
        <v>322</v>
      </c>
      <c r="D100" s="22" t="s">
        <v>1530</v>
      </c>
      <c r="E100" s="22">
        <v>1461</v>
      </c>
    </row>
    <row r="101" spans="1:5" x14ac:dyDescent="0.25">
      <c r="A101" s="22" t="s">
        <v>125</v>
      </c>
      <c r="B101" s="22" t="s">
        <v>305</v>
      </c>
      <c r="C101" s="22" t="s">
        <v>324</v>
      </c>
      <c r="D101" s="22" t="s">
        <v>1531</v>
      </c>
      <c r="E101" s="22">
        <v>6675</v>
      </c>
    </row>
    <row r="102" spans="1:5" x14ac:dyDescent="0.25">
      <c r="A102" s="22" t="s">
        <v>125</v>
      </c>
      <c r="B102" s="22" t="s">
        <v>305</v>
      </c>
      <c r="C102" s="22" t="s">
        <v>326</v>
      </c>
      <c r="D102" s="22" t="s">
        <v>1532</v>
      </c>
      <c r="E102" s="22">
        <v>2036</v>
      </c>
    </row>
    <row r="103" spans="1:5" x14ac:dyDescent="0.25">
      <c r="A103" s="22" t="s">
        <v>125</v>
      </c>
      <c r="B103" s="22" t="s">
        <v>305</v>
      </c>
      <c r="C103" s="22" t="s">
        <v>328</v>
      </c>
      <c r="D103" s="22" t="s">
        <v>1533</v>
      </c>
      <c r="E103" s="22">
        <v>1280</v>
      </c>
    </row>
    <row r="104" spans="1:5" x14ac:dyDescent="0.25">
      <c r="A104" s="22" t="s">
        <v>125</v>
      </c>
      <c r="B104" s="22" t="s">
        <v>305</v>
      </c>
      <c r="C104" s="22" t="s">
        <v>330</v>
      </c>
      <c r="D104" s="22" t="s">
        <v>1534</v>
      </c>
      <c r="E104" s="22">
        <v>1329</v>
      </c>
    </row>
    <row r="105" spans="1:5" x14ac:dyDescent="0.25">
      <c r="A105" s="22" t="s">
        <v>125</v>
      </c>
      <c r="B105" s="22" t="s">
        <v>305</v>
      </c>
      <c r="C105" s="22" t="s">
        <v>332</v>
      </c>
      <c r="D105" s="22" t="s">
        <v>1535</v>
      </c>
      <c r="E105" s="22">
        <v>2183</v>
      </c>
    </row>
    <row r="106" spans="1:5" x14ac:dyDescent="0.25">
      <c r="A106" s="22" t="s">
        <v>125</v>
      </c>
      <c r="B106" s="22" t="s">
        <v>305</v>
      </c>
      <c r="C106" s="22" t="s">
        <v>334</v>
      </c>
      <c r="D106" s="22" t="s">
        <v>1536</v>
      </c>
      <c r="E106" s="22">
        <v>15990</v>
      </c>
    </row>
    <row r="107" spans="1:5" x14ac:dyDescent="0.25">
      <c r="A107" s="22" t="s">
        <v>125</v>
      </c>
      <c r="B107" s="22" t="s">
        <v>305</v>
      </c>
      <c r="C107" s="22" t="s">
        <v>336</v>
      </c>
      <c r="D107" s="22" t="s">
        <v>1537</v>
      </c>
      <c r="E107" s="22">
        <v>3724</v>
      </c>
    </row>
    <row r="108" spans="1:5" x14ac:dyDescent="0.25">
      <c r="A108" s="22" t="s">
        <v>125</v>
      </c>
      <c r="B108" s="22" t="s">
        <v>305</v>
      </c>
      <c r="C108" s="22" t="s">
        <v>338</v>
      </c>
      <c r="D108" s="22" t="s">
        <v>1538</v>
      </c>
      <c r="E108" s="22">
        <v>5313</v>
      </c>
    </row>
    <row r="109" spans="1:5" x14ac:dyDescent="0.25">
      <c r="A109" s="22" t="s">
        <v>125</v>
      </c>
      <c r="B109" s="22" t="s">
        <v>305</v>
      </c>
      <c r="C109" s="22" t="s">
        <v>340</v>
      </c>
      <c r="D109" s="22" t="s">
        <v>1539</v>
      </c>
      <c r="E109" s="22">
        <v>803</v>
      </c>
    </row>
    <row r="110" spans="1:5" x14ac:dyDescent="0.25">
      <c r="A110" s="22" t="s">
        <v>125</v>
      </c>
      <c r="B110" s="22" t="s">
        <v>305</v>
      </c>
      <c r="C110" s="22" t="s">
        <v>342</v>
      </c>
      <c r="D110" s="22" t="s">
        <v>1540</v>
      </c>
      <c r="E110" s="22">
        <v>3804</v>
      </c>
    </row>
    <row r="111" spans="1:5" x14ac:dyDescent="0.25">
      <c r="A111" s="22" t="s">
        <v>125</v>
      </c>
      <c r="B111" s="22" t="s">
        <v>305</v>
      </c>
      <c r="C111" s="22" t="s">
        <v>344</v>
      </c>
      <c r="D111" s="22" t="s">
        <v>1541</v>
      </c>
      <c r="E111" s="22">
        <v>8771</v>
      </c>
    </row>
    <row r="112" spans="1:5" x14ac:dyDescent="0.25">
      <c r="A112" s="22" t="s">
        <v>125</v>
      </c>
      <c r="B112" s="22" t="s">
        <v>305</v>
      </c>
      <c r="C112" s="22" t="s">
        <v>346</v>
      </c>
      <c r="D112" s="22" t="s">
        <v>1542</v>
      </c>
      <c r="E112" s="22">
        <v>2869</v>
      </c>
    </row>
    <row r="113" spans="1:5" x14ac:dyDescent="0.25">
      <c r="A113" s="22" t="s">
        <v>125</v>
      </c>
      <c r="B113" s="22" t="s">
        <v>305</v>
      </c>
      <c r="C113" s="22" t="s">
        <v>348</v>
      </c>
      <c r="D113" s="22" t="s">
        <v>1543</v>
      </c>
      <c r="E113" s="22">
        <v>37011</v>
      </c>
    </row>
    <row r="114" spans="1:5" x14ac:dyDescent="0.25">
      <c r="A114" s="22" t="s">
        <v>125</v>
      </c>
      <c r="B114" s="22" t="s">
        <v>305</v>
      </c>
      <c r="C114" s="22" t="s">
        <v>350</v>
      </c>
      <c r="D114" s="22" t="s">
        <v>1544</v>
      </c>
      <c r="E114" s="22">
        <v>868</v>
      </c>
    </row>
    <row r="115" spans="1:5" x14ac:dyDescent="0.25">
      <c r="A115" s="22" t="s">
        <v>125</v>
      </c>
      <c r="B115" s="22" t="s">
        <v>305</v>
      </c>
      <c r="C115" s="22" t="s">
        <v>352</v>
      </c>
      <c r="D115" s="22" t="s">
        <v>1545</v>
      </c>
      <c r="E115" s="22">
        <v>4211</v>
      </c>
    </row>
    <row r="116" spans="1:5" x14ac:dyDescent="0.25">
      <c r="A116" s="22" t="s">
        <v>125</v>
      </c>
      <c r="B116" s="22" t="s">
        <v>305</v>
      </c>
      <c r="C116" s="22" t="s">
        <v>354</v>
      </c>
      <c r="D116" s="22" t="s">
        <v>1546</v>
      </c>
      <c r="E116" s="22">
        <v>789</v>
      </c>
    </row>
    <row r="117" spans="1:5" x14ac:dyDescent="0.25">
      <c r="A117" s="22" t="s">
        <v>125</v>
      </c>
      <c r="B117" s="22" t="s">
        <v>305</v>
      </c>
      <c r="C117" s="22" t="s">
        <v>356</v>
      </c>
      <c r="D117" s="22" t="s">
        <v>1547</v>
      </c>
      <c r="E117" s="22">
        <v>6545</v>
      </c>
    </row>
    <row r="118" spans="1:5" x14ac:dyDescent="0.25">
      <c r="A118" s="22" t="s">
        <v>125</v>
      </c>
      <c r="B118" s="22" t="s">
        <v>305</v>
      </c>
      <c r="C118" s="22" t="s">
        <v>358</v>
      </c>
      <c r="D118" s="22" t="s">
        <v>1548</v>
      </c>
      <c r="E118" s="22">
        <v>5341</v>
      </c>
    </row>
    <row r="119" spans="1:5" x14ac:dyDescent="0.25">
      <c r="A119" s="22" t="s">
        <v>125</v>
      </c>
      <c r="B119" s="22" t="s">
        <v>305</v>
      </c>
      <c r="C119" s="22" t="s">
        <v>360</v>
      </c>
      <c r="D119" s="22" t="s">
        <v>1549</v>
      </c>
      <c r="E119" s="22">
        <v>5070</v>
      </c>
    </row>
    <row r="120" spans="1:5" x14ac:dyDescent="0.25">
      <c r="A120" s="22" t="s">
        <v>125</v>
      </c>
      <c r="B120" s="22" t="s">
        <v>305</v>
      </c>
      <c r="C120" s="22" t="s">
        <v>362</v>
      </c>
      <c r="D120" s="22" t="s">
        <v>1550</v>
      </c>
      <c r="E120" s="22">
        <v>7291</v>
      </c>
    </row>
    <row r="121" spans="1:5" x14ac:dyDescent="0.25">
      <c r="A121" s="22" t="s">
        <v>125</v>
      </c>
      <c r="B121" s="22" t="s">
        <v>305</v>
      </c>
      <c r="C121" s="22" t="s">
        <v>364</v>
      </c>
      <c r="D121" s="22" t="s">
        <v>1551</v>
      </c>
      <c r="E121" s="22">
        <v>7909</v>
      </c>
    </row>
    <row r="122" spans="1:5" x14ac:dyDescent="0.25">
      <c r="A122" s="22" t="s">
        <v>125</v>
      </c>
      <c r="B122" s="22" t="s">
        <v>305</v>
      </c>
      <c r="C122" s="22" t="s">
        <v>366</v>
      </c>
      <c r="D122" s="22" t="s">
        <v>1552</v>
      </c>
      <c r="E122" s="22">
        <v>1014</v>
      </c>
    </row>
    <row r="123" spans="1:5" x14ac:dyDescent="0.25">
      <c r="A123" s="22" t="s">
        <v>125</v>
      </c>
      <c r="B123" s="22" t="s">
        <v>305</v>
      </c>
      <c r="C123" s="22" t="s">
        <v>368</v>
      </c>
      <c r="D123" s="22" t="s">
        <v>1553</v>
      </c>
      <c r="E123" s="22">
        <v>8374</v>
      </c>
    </row>
    <row r="124" spans="1:5" x14ac:dyDescent="0.25">
      <c r="A124" s="22" t="s">
        <v>125</v>
      </c>
      <c r="B124" s="22" t="s">
        <v>305</v>
      </c>
      <c r="C124" s="22" t="s">
        <v>370</v>
      </c>
      <c r="D124" s="22" t="s">
        <v>1554</v>
      </c>
      <c r="E124" s="22">
        <v>1399</v>
      </c>
    </row>
    <row r="125" spans="1:5" x14ac:dyDescent="0.25">
      <c r="A125" s="22" t="s">
        <v>125</v>
      </c>
      <c r="B125" s="22" t="s">
        <v>305</v>
      </c>
      <c r="C125" s="22" t="s">
        <v>372</v>
      </c>
      <c r="D125" s="22" t="s">
        <v>1555</v>
      </c>
      <c r="E125" s="22">
        <v>2817</v>
      </c>
    </row>
    <row r="126" spans="1:5" x14ac:dyDescent="0.25">
      <c r="A126" s="22" t="s">
        <v>125</v>
      </c>
      <c r="B126" s="22" t="s">
        <v>305</v>
      </c>
      <c r="C126" s="22" t="s">
        <v>374</v>
      </c>
      <c r="D126" s="22" t="s">
        <v>1556</v>
      </c>
      <c r="E126" s="22">
        <v>1039</v>
      </c>
    </row>
    <row r="127" spans="1:5" x14ac:dyDescent="0.25">
      <c r="A127" s="22" t="s">
        <v>125</v>
      </c>
      <c r="B127" s="22" t="s">
        <v>305</v>
      </c>
      <c r="C127" s="22" t="s">
        <v>376</v>
      </c>
      <c r="D127" s="22" t="s">
        <v>1557</v>
      </c>
      <c r="E127" s="22">
        <v>3297</v>
      </c>
    </row>
    <row r="128" spans="1:5" x14ac:dyDescent="0.25">
      <c r="A128" s="22" t="s">
        <v>125</v>
      </c>
      <c r="B128" s="22" t="s">
        <v>305</v>
      </c>
      <c r="C128" s="22" t="s">
        <v>378</v>
      </c>
      <c r="D128" s="22" t="s">
        <v>1558</v>
      </c>
      <c r="E128" s="22">
        <v>2428</v>
      </c>
    </row>
    <row r="129" spans="1:5" x14ac:dyDescent="0.25">
      <c r="A129" s="22" t="s">
        <v>125</v>
      </c>
      <c r="B129" s="22" t="s">
        <v>305</v>
      </c>
      <c r="C129" s="22" t="s">
        <v>380</v>
      </c>
      <c r="D129" s="22" t="s">
        <v>1559</v>
      </c>
      <c r="E129" s="22">
        <v>3218</v>
      </c>
    </row>
    <row r="130" spans="1:5" x14ac:dyDescent="0.25">
      <c r="A130" s="22" t="s">
        <v>125</v>
      </c>
      <c r="B130" s="22" t="s">
        <v>305</v>
      </c>
      <c r="C130" s="22" t="s">
        <v>382</v>
      </c>
      <c r="D130" s="22" t="s">
        <v>1560</v>
      </c>
      <c r="E130" s="22">
        <v>2601</v>
      </c>
    </row>
    <row r="131" spans="1:5" x14ac:dyDescent="0.25">
      <c r="A131" s="22" t="s">
        <v>125</v>
      </c>
      <c r="B131" s="22" t="s">
        <v>305</v>
      </c>
      <c r="C131" s="22" t="s">
        <v>384</v>
      </c>
      <c r="D131" s="22" t="s">
        <v>1561</v>
      </c>
      <c r="E131" s="22">
        <v>2394</v>
      </c>
    </row>
    <row r="132" spans="1:5" x14ac:dyDescent="0.25">
      <c r="A132" s="22" t="s">
        <v>125</v>
      </c>
      <c r="B132" s="22" t="s">
        <v>305</v>
      </c>
      <c r="C132" s="22" t="s">
        <v>386</v>
      </c>
      <c r="D132" s="22" t="s">
        <v>1562</v>
      </c>
      <c r="E132" s="22">
        <v>548</v>
      </c>
    </row>
    <row r="133" spans="1:5" x14ac:dyDescent="0.25">
      <c r="A133" s="22" t="s">
        <v>125</v>
      </c>
      <c r="B133" s="22" t="s">
        <v>305</v>
      </c>
      <c r="C133" s="22" t="s">
        <v>1091</v>
      </c>
      <c r="D133" s="22" t="s">
        <v>1563</v>
      </c>
      <c r="E133" s="22">
        <v>3922</v>
      </c>
    </row>
    <row r="134" spans="1:5" x14ac:dyDescent="0.25">
      <c r="A134" s="22" t="s">
        <v>125</v>
      </c>
      <c r="B134" s="22" t="s">
        <v>305</v>
      </c>
      <c r="C134" s="22" t="s">
        <v>388</v>
      </c>
      <c r="D134" s="22" t="s">
        <v>1564</v>
      </c>
      <c r="E134" s="22">
        <v>2380</v>
      </c>
    </row>
    <row r="135" spans="1:5" x14ac:dyDescent="0.25">
      <c r="A135" s="22" t="s">
        <v>125</v>
      </c>
      <c r="B135" s="22" t="s">
        <v>305</v>
      </c>
      <c r="C135" s="22" t="s">
        <v>390</v>
      </c>
      <c r="D135" s="22" t="s">
        <v>1565</v>
      </c>
      <c r="E135" s="22">
        <v>14324</v>
      </c>
    </row>
    <row r="136" spans="1:5" x14ac:dyDescent="0.25">
      <c r="A136" s="22" t="s">
        <v>125</v>
      </c>
      <c r="B136" s="22" t="s">
        <v>305</v>
      </c>
      <c r="C136" s="22" t="s">
        <v>392</v>
      </c>
      <c r="D136" s="22" t="s">
        <v>1566</v>
      </c>
      <c r="E136" s="22">
        <v>9817</v>
      </c>
    </row>
    <row r="137" spans="1:5" x14ac:dyDescent="0.25">
      <c r="A137" s="22" t="s">
        <v>125</v>
      </c>
      <c r="B137" s="22" t="s">
        <v>305</v>
      </c>
      <c r="C137" s="22" t="s">
        <v>394</v>
      </c>
      <c r="D137" s="22" t="s">
        <v>1567</v>
      </c>
      <c r="E137" s="22">
        <v>7985</v>
      </c>
    </row>
    <row r="138" spans="1:5" x14ac:dyDescent="0.25">
      <c r="A138" s="22" t="s">
        <v>125</v>
      </c>
      <c r="B138" s="22" t="s">
        <v>305</v>
      </c>
      <c r="C138" s="22" t="s">
        <v>1093</v>
      </c>
      <c r="D138" s="22" t="s">
        <v>1568</v>
      </c>
      <c r="E138" s="22">
        <v>1179</v>
      </c>
    </row>
    <row r="139" spans="1:5" x14ac:dyDescent="0.25">
      <c r="A139" s="22" t="s">
        <v>125</v>
      </c>
      <c r="B139" s="22" t="s">
        <v>305</v>
      </c>
      <c r="C139" s="22" t="s">
        <v>396</v>
      </c>
      <c r="D139" s="22" t="s">
        <v>1569</v>
      </c>
      <c r="E139" s="22">
        <v>918</v>
      </c>
    </row>
    <row r="140" spans="1:5" x14ac:dyDescent="0.25">
      <c r="A140" s="22" t="s">
        <v>125</v>
      </c>
      <c r="B140" s="22" t="s">
        <v>305</v>
      </c>
      <c r="C140" s="22" t="s">
        <v>398</v>
      </c>
      <c r="D140" s="22" t="s">
        <v>1570</v>
      </c>
      <c r="E140" s="22">
        <v>1744</v>
      </c>
    </row>
    <row r="141" spans="1:5" x14ac:dyDescent="0.25">
      <c r="A141" s="22" t="s">
        <v>125</v>
      </c>
      <c r="B141" s="22" t="s">
        <v>305</v>
      </c>
      <c r="C141" s="22" t="s">
        <v>400</v>
      </c>
      <c r="D141" s="22" t="s">
        <v>1571</v>
      </c>
      <c r="E141" s="22">
        <v>1232</v>
      </c>
    </row>
    <row r="142" spans="1:5" x14ac:dyDescent="0.25">
      <c r="A142" s="22" t="s">
        <v>125</v>
      </c>
      <c r="B142" s="22" t="s">
        <v>305</v>
      </c>
      <c r="C142" s="22" t="s">
        <v>402</v>
      </c>
      <c r="D142" s="22" t="s">
        <v>1572</v>
      </c>
      <c r="E142" s="22">
        <v>2481</v>
      </c>
    </row>
    <row r="143" spans="1:5" x14ac:dyDescent="0.25">
      <c r="A143" s="22" t="s">
        <v>125</v>
      </c>
      <c r="B143" s="22" t="s">
        <v>305</v>
      </c>
      <c r="C143" s="22" t="s">
        <v>404</v>
      </c>
      <c r="D143" s="22" t="s">
        <v>1573</v>
      </c>
      <c r="E143" s="22">
        <v>1126</v>
      </c>
    </row>
    <row r="144" spans="1:5" x14ac:dyDescent="0.25">
      <c r="A144" s="22" t="s">
        <v>125</v>
      </c>
      <c r="B144" s="22" t="s">
        <v>305</v>
      </c>
      <c r="C144" s="22" t="s">
        <v>406</v>
      </c>
      <c r="D144" s="22" t="s">
        <v>1574</v>
      </c>
      <c r="E144" s="22">
        <v>1343</v>
      </c>
    </row>
    <row r="145" spans="1:5" x14ac:dyDescent="0.25">
      <c r="A145" s="22" t="s">
        <v>125</v>
      </c>
      <c r="B145" s="22" t="s">
        <v>305</v>
      </c>
      <c r="C145" s="22" t="s">
        <v>408</v>
      </c>
      <c r="D145" s="22" t="s">
        <v>1575</v>
      </c>
      <c r="E145" s="22">
        <v>695</v>
      </c>
    </row>
    <row r="146" spans="1:5" x14ac:dyDescent="0.25">
      <c r="A146" s="22" t="s">
        <v>125</v>
      </c>
      <c r="B146" s="22" t="s">
        <v>305</v>
      </c>
      <c r="C146" s="22" t="s">
        <v>410</v>
      </c>
      <c r="D146" s="22" t="s">
        <v>1576</v>
      </c>
      <c r="E146" s="22">
        <v>824</v>
      </c>
    </row>
    <row r="147" spans="1:5" x14ac:dyDescent="0.25">
      <c r="A147" s="22" t="s">
        <v>125</v>
      </c>
      <c r="B147" s="22" t="s">
        <v>305</v>
      </c>
      <c r="C147" s="22" t="s">
        <v>412</v>
      </c>
      <c r="D147" s="22" t="s">
        <v>1577</v>
      </c>
      <c r="E147" s="22">
        <v>1890</v>
      </c>
    </row>
    <row r="148" spans="1:5" x14ac:dyDescent="0.25">
      <c r="A148" s="22" t="s">
        <v>125</v>
      </c>
      <c r="B148" s="22" t="s">
        <v>305</v>
      </c>
      <c r="C148" s="22" t="s">
        <v>414</v>
      </c>
      <c r="D148" s="22" t="s">
        <v>1578</v>
      </c>
      <c r="E148" s="22">
        <v>10385</v>
      </c>
    </row>
    <row r="149" spans="1:5" x14ac:dyDescent="0.25">
      <c r="A149" s="22" t="s">
        <v>125</v>
      </c>
      <c r="B149" s="22" t="s">
        <v>305</v>
      </c>
      <c r="C149" s="22" t="s">
        <v>416</v>
      </c>
      <c r="D149" s="22" t="s">
        <v>1579</v>
      </c>
      <c r="E149" s="22">
        <v>858</v>
      </c>
    </row>
    <row r="150" spans="1:5" x14ac:dyDescent="0.25">
      <c r="A150" s="22" t="s">
        <v>125</v>
      </c>
      <c r="B150" s="22" t="s">
        <v>305</v>
      </c>
      <c r="C150" s="22" t="s">
        <v>418</v>
      </c>
      <c r="D150" s="22" t="s">
        <v>1580</v>
      </c>
      <c r="E150" s="22">
        <v>2167</v>
      </c>
    </row>
    <row r="151" spans="1:5" x14ac:dyDescent="0.25">
      <c r="A151" s="22" t="s">
        <v>125</v>
      </c>
      <c r="B151" s="22" t="s">
        <v>305</v>
      </c>
      <c r="C151" s="22" t="s">
        <v>420</v>
      </c>
      <c r="D151" s="22" t="s">
        <v>1581</v>
      </c>
      <c r="E151" s="22">
        <v>1438</v>
      </c>
    </row>
    <row r="152" spans="1:5" x14ac:dyDescent="0.25">
      <c r="A152" s="22" t="s">
        <v>125</v>
      </c>
      <c r="B152" s="22" t="s">
        <v>305</v>
      </c>
      <c r="C152" s="22" t="s">
        <v>422</v>
      </c>
      <c r="D152" s="22" t="s">
        <v>1582</v>
      </c>
      <c r="E152" s="22">
        <v>30405</v>
      </c>
    </row>
    <row r="153" spans="1:5" x14ac:dyDescent="0.25">
      <c r="A153" s="22" t="s">
        <v>125</v>
      </c>
      <c r="B153" s="22" t="s">
        <v>305</v>
      </c>
      <c r="C153" s="22" t="s">
        <v>424</v>
      </c>
      <c r="D153" s="22" t="s">
        <v>1583</v>
      </c>
      <c r="E153" s="22">
        <v>9209</v>
      </c>
    </row>
    <row r="154" spans="1:5" x14ac:dyDescent="0.25">
      <c r="A154" s="22" t="s">
        <v>125</v>
      </c>
      <c r="B154" s="22" t="s">
        <v>305</v>
      </c>
      <c r="C154" s="22" t="s">
        <v>426</v>
      </c>
      <c r="D154" s="22" t="s">
        <v>1584</v>
      </c>
      <c r="E154" s="22">
        <v>966</v>
      </c>
    </row>
    <row r="155" spans="1:5" x14ac:dyDescent="0.25">
      <c r="A155" s="22" t="s">
        <v>125</v>
      </c>
      <c r="B155" s="22" t="s">
        <v>305</v>
      </c>
      <c r="C155" s="22" t="s">
        <v>428</v>
      </c>
      <c r="D155" s="22" t="s">
        <v>1585</v>
      </c>
      <c r="E155" s="22">
        <v>1165</v>
      </c>
    </row>
    <row r="156" spans="1:5" x14ac:dyDescent="0.25">
      <c r="A156" s="22" t="s">
        <v>125</v>
      </c>
      <c r="B156" s="22" t="s">
        <v>305</v>
      </c>
      <c r="C156" s="22" t="s">
        <v>430</v>
      </c>
      <c r="D156" s="22" t="s">
        <v>1586</v>
      </c>
      <c r="E156" s="22">
        <v>6619</v>
      </c>
    </row>
    <row r="157" spans="1:5" x14ac:dyDescent="0.25">
      <c r="A157" s="22" t="s">
        <v>125</v>
      </c>
      <c r="B157" s="22" t="s">
        <v>305</v>
      </c>
      <c r="C157" s="22" t="s">
        <v>432</v>
      </c>
      <c r="D157" s="22" t="s">
        <v>1587</v>
      </c>
      <c r="E157" s="22">
        <v>3484</v>
      </c>
    </row>
    <row r="158" spans="1:5" x14ac:dyDescent="0.25">
      <c r="A158" s="22" t="s">
        <v>125</v>
      </c>
      <c r="B158" s="22" t="s">
        <v>305</v>
      </c>
      <c r="C158" s="22" t="s">
        <v>434</v>
      </c>
      <c r="D158" s="22" t="s">
        <v>1588</v>
      </c>
      <c r="E158" s="22">
        <v>1930</v>
      </c>
    </row>
    <row r="159" spans="1:5" x14ac:dyDescent="0.25">
      <c r="A159" s="22" t="s">
        <v>125</v>
      </c>
      <c r="B159" s="22" t="s">
        <v>305</v>
      </c>
      <c r="C159" s="22" t="s">
        <v>436</v>
      </c>
      <c r="D159" s="22" t="s">
        <v>1589</v>
      </c>
      <c r="E159" s="22">
        <v>3622</v>
      </c>
    </row>
    <row r="160" spans="1:5" x14ac:dyDescent="0.25">
      <c r="A160" s="22" t="s">
        <v>125</v>
      </c>
      <c r="B160" s="22" t="s">
        <v>305</v>
      </c>
      <c r="C160" s="22" t="s">
        <v>438</v>
      </c>
      <c r="D160" s="22" t="s">
        <v>1590</v>
      </c>
      <c r="E160" s="22">
        <v>7331</v>
      </c>
    </row>
    <row r="161" spans="1:5" x14ac:dyDescent="0.25">
      <c r="A161" s="22" t="s">
        <v>125</v>
      </c>
      <c r="B161" s="22" t="s">
        <v>305</v>
      </c>
      <c r="C161" s="22" t="s">
        <v>440</v>
      </c>
      <c r="D161" s="22" t="s">
        <v>1591</v>
      </c>
      <c r="E161" s="22">
        <v>1900</v>
      </c>
    </row>
    <row r="162" spans="1:5" x14ac:dyDescent="0.25">
      <c r="A162" s="22" t="s">
        <v>125</v>
      </c>
      <c r="B162" s="22" t="s">
        <v>305</v>
      </c>
      <c r="C162" s="22" t="s">
        <v>442</v>
      </c>
      <c r="D162" s="22" t="s">
        <v>1592</v>
      </c>
      <c r="E162" s="22">
        <v>495</v>
      </c>
    </row>
    <row r="163" spans="1:5" x14ac:dyDescent="0.25">
      <c r="A163" s="22" t="s">
        <v>125</v>
      </c>
      <c r="B163" s="22" t="s">
        <v>305</v>
      </c>
      <c r="C163" s="22" t="s">
        <v>444</v>
      </c>
      <c r="D163" s="22" t="s">
        <v>1593</v>
      </c>
      <c r="E163" s="22">
        <v>4199</v>
      </c>
    </row>
    <row r="164" spans="1:5" x14ac:dyDescent="0.25">
      <c r="A164" s="22" t="s">
        <v>125</v>
      </c>
      <c r="B164" s="22" t="s">
        <v>305</v>
      </c>
      <c r="C164" s="22" t="s">
        <v>446</v>
      </c>
      <c r="D164" s="22" t="s">
        <v>1594</v>
      </c>
      <c r="E164" s="22">
        <v>5581</v>
      </c>
    </row>
    <row r="165" spans="1:5" x14ac:dyDescent="0.25">
      <c r="A165" s="22" t="s">
        <v>125</v>
      </c>
      <c r="B165" s="22" t="s">
        <v>305</v>
      </c>
      <c r="C165" s="22" t="s">
        <v>448</v>
      </c>
      <c r="D165" s="22" t="s">
        <v>1595</v>
      </c>
      <c r="E165" s="22">
        <v>2115</v>
      </c>
    </row>
    <row r="166" spans="1:5" x14ac:dyDescent="0.25">
      <c r="A166" s="22" t="s">
        <v>125</v>
      </c>
      <c r="B166" s="22" t="s">
        <v>305</v>
      </c>
      <c r="C166" s="22" t="s">
        <v>450</v>
      </c>
      <c r="D166" s="22" t="s">
        <v>1596</v>
      </c>
      <c r="E166" s="22">
        <v>2470</v>
      </c>
    </row>
    <row r="167" spans="1:5" x14ac:dyDescent="0.25">
      <c r="A167" s="22" t="s">
        <v>125</v>
      </c>
      <c r="B167" s="22" t="s">
        <v>305</v>
      </c>
      <c r="C167" s="22" t="s">
        <v>452</v>
      </c>
      <c r="D167" s="22" t="s">
        <v>1597</v>
      </c>
      <c r="E167" s="22">
        <v>6765</v>
      </c>
    </row>
    <row r="168" spans="1:5" x14ac:dyDescent="0.25">
      <c r="A168" s="22" t="s">
        <v>125</v>
      </c>
      <c r="B168" s="22" t="s">
        <v>305</v>
      </c>
      <c r="C168" s="22" t="s">
        <v>454</v>
      </c>
      <c r="D168" s="22" t="s">
        <v>1598</v>
      </c>
      <c r="E168" s="22">
        <v>761</v>
      </c>
    </row>
    <row r="169" spans="1:5" x14ac:dyDescent="0.25">
      <c r="A169" s="22" t="s">
        <v>125</v>
      </c>
      <c r="B169" s="22" t="s">
        <v>305</v>
      </c>
      <c r="C169" s="22" t="s">
        <v>456</v>
      </c>
      <c r="D169" s="22" t="s">
        <v>1599</v>
      </c>
      <c r="E169" s="22">
        <v>2427</v>
      </c>
    </row>
    <row r="170" spans="1:5" x14ac:dyDescent="0.25">
      <c r="A170" s="22" t="s">
        <v>125</v>
      </c>
      <c r="B170" s="22" t="s">
        <v>305</v>
      </c>
      <c r="C170" s="22" t="s">
        <v>458</v>
      </c>
      <c r="D170" s="22" t="s">
        <v>1600</v>
      </c>
      <c r="E170" s="22">
        <v>6836</v>
      </c>
    </row>
    <row r="171" spans="1:5" x14ac:dyDescent="0.25">
      <c r="A171" s="22" t="s">
        <v>125</v>
      </c>
      <c r="B171" s="22" t="s">
        <v>305</v>
      </c>
      <c r="C171" s="22" t="s">
        <v>460</v>
      </c>
      <c r="D171" s="22" t="s">
        <v>1601</v>
      </c>
      <c r="E171" s="22">
        <v>1031</v>
      </c>
    </row>
    <row r="172" spans="1:5" x14ac:dyDescent="0.25">
      <c r="A172" s="22" t="s">
        <v>125</v>
      </c>
      <c r="B172" s="22" t="s">
        <v>305</v>
      </c>
      <c r="C172" s="22" t="s">
        <v>462</v>
      </c>
      <c r="D172" s="22" t="s">
        <v>1602</v>
      </c>
      <c r="E172" s="22">
        <v>992</v>
      </c>
    </row>
    <row r="173" spans="1:5" x14ac:dyDescent="0.25">
      <c r="A173" s="22" t="s">
        <v>125</v>
      </c>
      <c r="B173" s="22" t="s">
        <v>305</v>
      </c>
      <c r="C173" s="22" t="s">
        <v>464</v>
      </c>
      <c r="D173" s="22" t="s">
        <v>1603</v>
      </c>
      <c r="E173" s="22">
        <v>5863</v>
      </c>
    </row>
    <row r="174" spans="1:5" x14ac:dyDescent="0.25">
      <c r="A174" s="22" t="s">
        <v>125</v>
      </c>
      <c r="B174" s="22" t="s">
        <v>305</v>
      </c>
      <c r="C174" s="22" t="s">
        <v>466</v>
      </c>
      <c r="D174" s="22" t="s">
        <v>1604</v>
      </c>
      <c r="E174" s="22">
        <v>544</v>
      </c>
    </row>
    <row r="175" spans="1:5" x14ac:dyDescent="0.25">
      <c r="A175" s="22" t="s">
        <v>125</v>
      </c>
      <c r="B175" s="22" t="s">
        <v>305</v>
      </c>
      <c r="C175" s="22" t="s">
        <v>468</v>
      </c>
      <c r="D175" s="22" t="s">
        <v>1605</v>
      </c>
      <c r="E175" s="22">
        <v>5695</v>
      </c>
    </row>
    <row r="176" spans="1:5" x14ac:dyDescent="0.25">
      <c r="A176" s="22" t="s">
        <v>125</v>
      </c>
      <c r="B176" s="22" t="s">
        <v>305</v>
      </c>
      <c r="C176" s="22" t="s">
        <v>470</v>
      </c>
      <c r="D176" s="22" t="s">
        <v>1606</v>
      </c>
      <c r="E176" s="22">
        <v>17993</v>
      </c>
    </row>
    <row r="177" spans="1:5" x14ac:dyDescent="0.25">
      <c r="A177" s="22" t="s">
        <v>125</v>
      </c>
      <c r="B177" s="22" t="s">
        <v>305</v>
      </c>
      <c r="C177" s="22" t="s">
        <v>472</v>
      </c>
      <c r="D177" s="22" t="s">
        <v>1607</v>
      </c>
      <c r="E177" s="22">
        <v>14339</v>
      </c>
    </row>
    <row r="178" spans="1:5" x14ac:dyDescent="0.25">
      <c r="A178" s="22" t="s">
        <v>125</v>
      </c>
      <c r="B178" s="22" t="s">
        <v>305</v>
      </c>
      <c r="C178" s="22" t="s">
        <v>474</v>
      </c>
      <c r="D178" s="22" t="s">
        <v>1608</v>
      </c>
      <c r="E178" s="22">
        <v>2672</v>
      </c>
    </row>
    <row r="179" spans="1:5" x14ac:dyDescent="0.25">
      <c r="A179" s="22" t="s">
        <v>125</v>
      </c>
      <c r="B179" s="22" t="s">
        <v>305</v>
      </c>
      <c r="C179" s="22" t="s">
        <v>476</v>
      </c>
      <c r="D179" s="22" t="s">
        <v>1609</v>
      </c>
      <c r="E179" s="22">
        <v>1201</v>
      </c>
    </row>
    <row r="180" spans="1:5" x14ac:dyDescent="0.25">
      <c r="A180" s="22" t="s">
        <v>125</v>
      </c>
      <c r="B180" s="22" t="s">
        <v>305</v>
      </c>
      <c r="C180" s="22" t="s">
        <v>478</v>
      </c>
      <c r="D180" s="22" t="s">
        <v>1610</v>
      </c>
      <c r="E180" s="22">
        <v>16275</v>
      </c>
    </row>
    <row r="181" spans="1:5" x14ac:dyDescent="0.25">
      <c r="A181" s="22" t="s">
        <v>125</v>
      </c>
      <c r="B181" s="22" t="s">
        <v>305</v>
      </c>
      <c r="C181" s="22" t="s">
        <v>480</v>
      </c>
      <c r="D181" s="22" t="s">
        <v>1611</v>
      </c>
      <c r="E181" s="22">
        <v>8862</v>
      </c>
    </row>
    <row r="182" spans="1:5" x14ac:dyDescent="0.25">
      <c r="A182" s="22" t="s">
        <v>125</v>
      </c>
      <c r="B182" s="22" t="s">
        <v>305</v>
      </c>
      <c r="C182" s="22" t="s">
        <v>482</v>
      </c>
      <c r="D182" s="22" t="s">
        <v>1612</v>
      </c>
      <c r="E182" s="22">
        <v>967</v>
      </c>
    </row>
    <row r="183" spans="1:5" x14ac:dyDescent="0.25">
      <c r="A183" s="22" t="s">
        <v>125</v>
      </c>
      <c r="B183" s="22" t="s">
        <v>305</v>
      </c>
      <c r="C183" s="22" t="s">
        <v>1095</v>
      </c>
      <c r="D183" s="22" t="s">
        <v>1613</v>
      </c>
      <c r="E183" s="22">
        <v>3171</v>
      </c>
    </row>
    <row r="184" spans="1:5" x14ac:dyDescent="0.25">
      <c r="A184" s="22" t="s">
        <v>125</v>
      </c>
      <c r="B184" s="22" t="s">
        <v>305</v>
      </c>
      <c r="C184" s="22" t="s">
        <v>484</v>
      </c>
      <c r="D184" s="22" t="s">
        <v>1614</v>
      </c>
      <c r="E184" s="22">
        <v>2045</v>
      </c>
    </row>
    <row r="185" spans="1:5" x14ac:dyDescent="0.25">
      <c r="A185" s="22" t="s">
        <v>125</v>
      </c>
      <c r="B185" s="22" t="s">
        <v>305</v>
      </c>
      <c r="C185" s="22" t="s">
        <v>1097</v>
      </c>
      <c r="D185" s="22" t="s">
        <v>1615</v>
      </c>
      <c r="E185" s="22">
        <v>998</v>
      </c>
    </row>
    <row r="186" spans="1:5" x14ac:dyDescent="0.25">
      <c r="A186" s="22" t="s">
        <v>125</v>
      </c>
      <c r="B186" s="22" t="s">
        <v>305</v>
      </c>
      <c r="C186" s="22" t="s">
        <v>486</v>
      </c>
      <c r="D186" s="22" t="s">
        <v>1616</v>
      </c>
      <c r="E186" s="22">
        <v>1416</v>
      </c>
    </row>
    <row r="187" spans="1:5" x14ac:dyDescent="0.25">
      <c r="A187" s="22" t="s">
        <v>125</v>
      </c>
      <c r="B187" s="22" t="s">
        <v>305</v>
      </c>
      <c r="C187" s="22" t="s">
        <v>488</v>
      </c>
      <c r="D187" s="22" t="s">
        <v>1617</v>
      </c>
      <c r="E187" s="22">
        <v>1673</v>
      </c>
    </row>
    <row r="188" spans="1:5" x14ac:dyDescent="0.25">
      <c r="A188" s="22" t="s">
        <v>125</v>
      </c>
      <c r="B188" s="22" t="s">
        <v>305</v>
      </c>
      <c r="C188" s="22" t="s">
        <v>490</v>
      </c>
      <c r="D188" s="22" t="s">
        <v>1618</v>
      </c>
      <c r="E188" s="22">
        <v>1286</v>
      </c>
    </row>
    <row r="189" spans="1:5" x14ac:dyDescent="0.25">
      <c r="A189" s="22" t="s">
        <v>125</v>
      </c>
      <c r="B189" s="22" t="s">
        <v>305</v>
      </c>
      <c r="C189" s="22" t="s">
        <v>492</v>
      </c>
      <c r="D189" s="22" t="s">
        <v>1619</v>
      </c>
      <c r="E189" s="22">
        <v>5689</v>
      </c>
    </row>
    <row r="190" spans="1:5" x14ac:dyDescent="0.25">
      <c r="A190" s="22" t="s">
        <v>125</v>
      </c>
      <c r="B190" s="22" t="s">
        <v>305</v>
      </c>
      <c r="C190" s="22" t="s">
        <v>494</v>
      </c>
      <c r="D190" s="22" t="s">
        <v>1620</v>
      </c>
      <c r="E190" s="22">
        <v>3948</v>
      </c>
    </row>
    <row r="191" spans="1:5" x14ac:dyDescent="0.25">
      <c r="A191" s="22" t="s">
        <v>125</v>
      </c>
      <c r="B191" s="22" t="s">
        <v>305</v>
      </c>
      <c r="C191" s="22" t="s">
        <v>496</v>
      </c>
      <c r="D191" s="22" t="s">
        <v>1621</v>
      </c>
      <c r="E191" s="22">
        <v>986</v>
      </c>
    </row>
    <row r="192" spans="1:5" x14ac:dyDescent="0.25">
      <c r="A192" s="22" t="s">
        <v>125</v>
      </c>
      <c r="B192" s="22" t="s">
        <v>305</v>
      </c>
      <c r="C192" s="22" t="s">
        <v>498</v>
      </c>
      <c r="D192" s="22" t="s">
        <v>1622</v>
      </c>
      <c r="E192" s="22">
        <v>1769</v>
      </c>
    </row>
    <row r="193" spans="1:5" x14ac:dyDescent="0.25">
      <c r="A193" s="22" t="s">
        <v>125</v>
      </c>
      <c r="B193" s="22" t="s">
        <v>305</v>
      </c>
      <c r="C193" s="22" t="s">
        <v>500</v>
      </c>
      <c r="D193" s="22" t="s">
        <v>1623</v>
      </c>
      <c r="E193" s="22">
        <v>6606</v>
      </c>
    </row>
    <row r="194" spans="1:5" x14ac:dyDescent="0.25">
      <c r="A194" s="22" t="s">
        <v>125</v>
      </c>
      <c r="B194" s="22" t="s">
        <v>305</v>
      </c>
      <c r="C194" s="22" t="s">
        <v>502</v>
      </c>
      <c r="D194" s="22" t="s">
        <v>1624</v>
      </c>
      <c r="E194" s="22">
        <v>1432</v>
      </c>
    </row>
    <row r="195" spans="1:5" x14ac:dyDescent="0.25">
      <c r="A195" s="22" t="s">
        <v>125</v>
      </c>
      <c r="B195" s="22" t="s">
        <v>305</v>
      </c>
      <c r="C195" s="22" t="s">
        <v>504</v>
      </c>
      <c r="D195" s="22" t="s">
        <v>1625</v>
      </c>
      <c r="E195" s="22">
        <v>4921</v>
      </c>
    </row>
    <row r="196" spans="1:5" x14ac:dyDescent="0.25">
      <c r="A196" s="22" t="s">
        <v>125</v>
      </c>
      <c r="B196" s="22" t="s">
        <v>305</v>
      </c>
      <c r="C196" s="22" t="s">
        <v>506</v>
      </c>
      <c r="D196" s="22" t="s">
        <v>1626</v>
      </c>
      <c r="E196" s="22">
        <v>9927</v>
      </c>
    </row>
    <row r="197" spans="1:5" x14ac:dyDescent="0.25">
      <c r="A197" s="22" t="s">
        <v>125</v>
      </c>
      <c r="B197" s="22" t="s">
        <v>508</v>
      </c>
      <c r="C197" s="22" t="s">
        <v>509</v>
      </c>
      <c r="D197" s="22" t="s">
        <v>1627</v>
      </c>
      <c r="E197" s="22">
        <v>606</v>
      </c>
    </row>
    <row r="198" spans="1:5" x14ac:dyDescent="0.25">
      <c r="A198" s="22" t="s">
        <v>125</v>
      </c>
      <c r="B198" s="22" t="s">
        <v>508</v>
      </c>
      <c r="C198" s="22" t="s">
        <v>511</v>
      </c>
      <c r="D198" s="22" t="s">
        <v>1628</v>
      </c>
      <c r="E198" s="22">
        <v>864</v>
      </c>
    </row>
    <row r="199" spans="1:5" x14ac:dyDescent="0.25">
      <c r="A199" s="22" t="s">
        <v>125</v>
      </c>
      <c r="B199" s="22" t="s">
        <v>508</v>
      </c>
      <c r="C199" s="22" t="s">
        <v>513</v>
      </c>
      <c r="D199" s="22" t="s">
        <v>1629</v>
      </c>
      <c r="E199" s="22">
        <v>783</v>
      </c>
    </row>
    <row r="200" spans="1:5" x14ac:dyDescent="0.25">
      <c r="A200" s="22" t="s">
        <v>125</v>
      </c>
      <c r="B200" s="22" t="s">
        <v>508</v>
      </c>
      <c r="C200" s="22" t="s">
        <v>515</v>
      </c>
      <c r="D200" s="22" t="s">
        <v>1630</v>
      </c>
      <c r="E200" s="22">
        <v>166</v>
      </c>
    </row>
    <row r="201" spans="1:5" x14ac:dyDescent="0.25">
      <c r="A201" s="22" t="s">
        <v>125</v>
      </c>
      <c r="B201" s="22" t="s">
        <v>508</v>
      </c>
      <c r="C201" s="22" t="s">
        <v>517</v>
      </c>
      <c r="D201" s="22" t="s">
        <v>1631</v>
      </c>
      <c r="E201" s="22">
        <v>219</v>
      </c>
    </row>
    <row r="202" spans="1:5" x14ac:dyDescent="0.25">
      <c r="A202" s="22" t="s">
        <v>125</v>
      </c>
      <c r="B202" s="22" t="s">
        <v>508</v>
      </c>
      <c r="C202" s="22" t="s">
        <v>519</v>
      </c>
      <c r="D202" s="22" t="s">
        <v>1632</v>
      </c>
      <c r="E202" s="22">
        <v>366</v>
      </c>
    </row>
    <row r="203" spans="1:5" x14ac:dyDescent="0.25">
      <c r="A203" s="22" t="s">
        <v>125</v>
      </c>
      <c r="B203" s="22" t="s">
        <v>508</v>
      </c>
      <c r="C203" s="22" t="s">
        <v>1099</v>
      </c>
      <c r="D203" s="22" t="s">
        <v>1633</v>
      </c>
      <c r="E203" s="22">
        <v>188</v>
      </c>
    </row>
    <row r="204" spans="1:5" x14ac:dyDescent="0.25">
      <c r="A204" s="22" t="s">
        <v>125</v>
      </c>
      <c r="B204" s="22" t="s">
        <v>508</v>
      </c>
      <c r="C204" s="22" t="s">
        <v>521</v>
      </c>
      <c r="D204" s="22" t="s">
        <v>1634</v>
      </c>
      <c r="E204" s="22">
        <v>978</v>
      </c>
    </row>
    <row r="205" spans="1:5" x14ac:dyDescent="0.25">
      <c r="A205" s="22" t="s">
        <v>125</v>
      </c>
      <c r="B205" s="22" t="s">
        <v>508</v>
      </c>
      <c r="C205" s="22" t="s">
        <v>523</v>
      </c>
      <c r="D205" s="22" t="s">
        <v>1635</v>
      </c>
      <c r="E205" s="22">
        <v>313</v>
      </c>
    </row>
    <row r="206" spans="1:5" x14ac:dyDescent="0.25">
      <c r="A206" s="22" t="s">
        <v>125</v>
      </c>
      <c r="B206" s="22" t="s">
        <v>508</v>
      </c>
      <c r="C206" s="22" t="s">
        <v>525</v>
      </c>
      <c r="D206" s="22" t="s">
        <v>1636</v>
      </c>
      <c r="E206" s="22">
        <v>412</v>
      </c>
    </row>
    <row r="207" spans="1:5" x14ac:dyDescent="0.25">
      <c r="A207" s="22" t="s">
        <v>125</v>
      </c>
      <c r="B207" s="22" t="s">
        <v>508</v>
      </c>
      <c r="C207" s="22" t="s">
        <v>527</v>
      </c>
      <c r="D207" s="22" t="s">
        <v>1637</v>
      </c>
      <c r="E207" s="22">
        <v>754</v>
      </c>
    </row>
    <row r="208" spans="1:5" x14ac:dyDescent="0.25">
      <c r="A208" s="22" t="s">
        <v>125</v>
      </c>
      <c r="B208" s="22" t="s">
        <v>508</v>
      </c>
      <c r="C208" s="22" t="s">
        <v>529</v>
      </c>
      <c r="D208" s="22" t="s">
        <v>1638</v>
      </c>
      <c r="E208" s="22">
        <v>577</v>
      </c>
    </row>
    <row r="209" spans="1:5" x14ac:dyDescent="0.25">
      <c r="A209" s="22" t="s">
        <v>125</v>
      </c>
      <c r="B209" s="22" t="s">
        <v>508</v>
      </c>
      <c r="C209" s="22" t="s">
        <v>1101</v>
      </c>
      <c r="D209" s="22" t="s">
        <v>1639</v>
      </c>
      <c r="E209" s="22">
        <v>331</v>
      </c>
    </row>
    <row r="210" spans="1:5" x14ac:dyDescent="0.25">
      <c r="A210" s="22" t="s">
        <v>125</v>
      </c>
      <c r="B210" s="22" t="s">
        <v>508</v>
      </c>
      <c r="C210" s="22" t="s">
        <v>531</v>
      </c>
      <c r="D210" s="22" t="s">
        <v>1640</v>
      </c>
      <c r="E210" s="22">
        <v>216</v>
      </c>
    </row>
    <row r="211" spans="1:5" x14ac:dyDescent="0.25">
      <c r="A211" s="22" t="s">
        <v>125</v>
      </c>
      <c r="B211" s="22" t="s">
        <v>508</v>
      </c>
      <c r="C211" s="22" t="s">
        <v>533</v>
      </c>
      <c r="D211" s="22" t="s">
        <v>1641</v>
      </c>
      <c r="E211" s="22">
        <v>825</v>
      </c>
    </row>
    <row r="212" spans="1:5" x14ac:dyDescent="0.25">
      <c r="A212" s="22" t="s">
        <v>125</v>
      </c>
      <c r="B212" s="22" t="s">
        <v>508</v>
      </c>
      <c r="C212" s="22" t="s">
        <v>1103</v>
      </c>
      <c r="D212" s="22" t="s">
        <v>1642</v>
      </c>
      <c r="E212" s="22">
        <v>567</v>
      </c>
    </row>
    <row r="213" spans="1:5" x14ac:dyDescent="0.25">
      <c r="A213" s="22" t="s">
        <v>125</v>
      </c>
      <c r="B213" s="22" t="s">
        <v>508</v>
      </c>
      <c r="C213" s="22" t="s">
        <v>1105</v>
      </c>
      <c r="D213" s="22" t="s">
        <v>1643</v>
      </c>
      <c r="E213" s="22">
        <v>492</v>
      </c>
    </row>
    <row r="214" spans="1:5" x14ac:dyDescent="0.25">
      <c r="A214" s="22" t="s">
        <v>125</v>
      </c>
      <c r="B214" s="22" t="s">
        <v>508</v>
      </c>
      <c r="C214" s="22" t="s">
        <v>535</v>
      </c>
      <c r="D214" s="22" t="s">
        <v>1644</v>
      </c>
      <c r="E214" s="22">
        <v>308</v>
      </c>
    </row>
    <row r="215" spans="1:5" x14ac:dyDescent="0.25">
      <c r="A215" s="22" t="s">
        <v>125</v>
      </c>
      <c r="B215" s="22" t="s">
        <v>508</v>
      </c>
      <c r="C215" s="22" t="s">
        <v>537</v>
      </c>
      <c r="D215" s="22" t="s">
        <v>1645</v>
      </c>
      <c r="E215" s="22">
        <v>470</v>
      </c>
    </row>
    <row r="216" spans="1:5" x14ac:dyDescent="0.25">
      <c r="A216" s="22" t="s">
        <v>125</v>
      </c>
      <c r="B216" s="22" t="s">
        <v>508</v>
      </c>
      <c r="C216" s="22" t="s">
        <v>1107</v>
      </c>
      <c r="D216" s="22" t="s">
        <v>1646</v>
      </c>
      <c r="E216" s="22">
        <v>351</v>
      </c>
    </row>
    <row r="217" spans="1:5" x14ac:dyDescent="0.25">
      <c r="A217" s="22" t="s">
        <v>125</v>
      </c>
      <c r="B217" s="22" t="s">
        <v>508</v>
      </c>
      <c r="C217" s="22" t="s">
        <v>539</v>
      </c>
      <c r="D217" s="22" t="s">
        <v>1647</v>
      </c>
      <c r="E217" s="22">
        <v>304</v>
      </c>
    </row>
    <row r="218" spans="1:5" x14ac:dyDescent="0.25">
      <c r="A218" s="22" t="s">
        <v>125</v>
      </c>
      <c r="B218" s="22" t="s">
        <v>508</v>
      </c>
      <c r="C218" s="22" t="s">
        <v>541</v>
      </c>
      <c r="D218" s="22" t="s">
        <v>1648</v>
      </c>
      <c r="E218" s="22">
        <v>246</v>
      </c>
    </row>
    <row r="219" spans="1:5" x14ac:dyDescent="0.25">
      <c r="A219" s="22" t="s">
        <v>125</v>
      </c>
      <c r="B219" s="22" t="s">
        <v>508</v>
      </c>
      <c r="C219" s="22" t="s">
        <v>543</v>
      </c>
      <c r="D219" s="22" t="s">
        <v>1649</v>
      </c>
      <c r="E219" s="22">
        <v>775</v>
      </c>
    </row>
    <row r="220" spans="1:5" x14ac:dyDescent="0.25">
      <c r="A220" s="22" t="s">
        <v>125</v>
      </c>
      <c r="B220" s="22" t="s">
        <v>508</v>
      </c>
      <c r="C220" s="22" t="s">
        <v>545</v>
      </c>
      <c r="D220" s="22" t="s">
        <v>1650</v>
      </c>
      <c r="E220" s="22">
        <v>415</v>
      </c>
    </row>
    <row r="221" spans="1:5" x14ac:dyDescent="0.25">
      <c r="A221" s="22" t="s">
        <v>125</v>
      </c>
      <c r="B221" s="22" t="s">
        <v>508</v>
      </c>
      <c r="C221" s="22" t="s">
        <v>547</v>
      </c>
      <c r="D221" s="22" t="s">
        <v>1651</v>
      </c>
      <c r="E221" s="22">
        <v>644</v>
      </c>
    </row>
    <row r="222" spans="1:5" x14ac:dyDescent="0.25">
      <c r="A222" s="22" t="s">
        <v>125</v>
      </c>
      <c r="B222" s="22" t="s">
        <v>508</v>
      </c>
      <c r="C222" s="22" t="s">
        <v>549</v>
      </c>
      <c r="D222" s="22" t="s">
        <v>1652</v>
      </c>
      <c r="E222" s="22">
        <v>224</v>
      </c>
    </row>
    <row r="223" spans="1:5" x14ac:dyDescent="0.25">
      <c r="A223" s="22" t="s">
        <v>125</v>
      </c>
      <c r="B223" s="22" t="s">
        <v>508</v>
      </c>
      <c r="C223" s="22" t="s">
        <v>551</v>
      </c>
      <c r="D223" s="22" t="s">
        <v>1653</v>
      </c>
      <c r="E223" s="22">
        <v>216</v>
      </c>
    </row>
    <row r="224" spans="1:5" x14ac:dyDescent="0.25">
      <c r="A224" s="22" t="s">
        <v>125</v>
      </c>
      <c r="B224" s="22" t="s">
        <v>508</v>
      </c>
      <c r="C224" s="22" t="s">
        <v>553</v>
      </c>
      <c r="D224" s="22" t="s">
        <v>1654</v>
      </c>
      <c r="E224" s="22">
        <v>437</v>
      </c>
    </row>
    <row r="225" spans="1:5" x14ac:dyDescent="0.25">
      <c r="A225" s="22" t="s">
        <v>125</v>
      </c>
      <c r="B225" s="22" t="s">
        <v>508</v>
      </c>
      <c r="C225" s="22" t="s">
        <v>555</v>
      </c>
      <c r="D225" s="22" t="s">
        <v>1655</v>
      </c>
      <c r="E225" s="22">
        <v>248</v>
      </c>
    </row>
    <row r="226" spans="1:5" x14ac:dyDescent="0.25">
      <c r="A226" s="22" t="s">
        <v>125</v>
      </c>
      <c r="B226" s="22" t="s">
        <v>508</v>
      </c>
      <c r="C226" s="22" t="s">
        <v>557</v>
      </c>
      <c r="D226" s="22" t="s">
        <v>1656</v>
      </c>
      <c r="E226" s="22">
        <v>919</v>
      </c>
    </row>
    <row r="227" spans="1:5" x14ac:dyDescent="0.25">
      <c r="A227" s="22" t="s">
        <v>125</v>
      </c>
      <c r="B227" s="22" t="s">
        <v>508</v>
      </c>
      <c r="C227" s="22" t="s">
        <v>559</v>
      </c>
      <c r="D227" s="22" t="s">
        <v>1657</v>
      </c>
      <c r="E227" s="22">
        <v>152</v>
      </c>
    </row>
    <row r="228" spans="1:5" x14ac:dyDescent="0.25">
      <c r="A228" s="22" t="s">
        <v>125</v>
      </c>
      <c r="B228" s="22" t="s">
        <v>508</v>
      </c>
      <c r="C228" s="22" t="s">
        <v>1109</v>
      </c>
      <c r="D228" s="22" t="s">
        <v>1658</v>
      </c>
      <c r="E228" s="22">
        <v>226</v>
      </c>
    </row>
    <row r="229" spans="1:5" x14ac:dyDescent="0.25">
      <c r="A229" s="22" t="s">
        <v>125</v>
      </c>
      <c r="B229" s="22" t="s">
        <v>508</v>
      </c>
      <c r="C229" s="22" t="s">
        <v>1111</v>
      </c>
      <c r="D229" s="22" t="s">
        <v>1659</v>
      </c>
      <c r="E229" s="22">
        <v>338</v>
      </c>
    </row>
    <row r="230" spans="1:5" x14ac:dyDescent="0.25">
      <c r="A230" s="22" t="s">
        <v>125</v>
      </c>
      <c r="B230" s="22" t="s">
        <v>508</v>
      </c>
      <c r="C230" s="22" t="s">
        <v>561</v>
      </c>
      <c r="D230" s="22" t="s">
        <v>1660</v>
      </c>
      <c r="E230" s="22">
        <v>1053</v>
      </c>
    </row>
    <row r="231" spans="1:5" x14ac:dyDescent="0.25">
      <c r="A231" s="22" t="s">
        <v>125</v>
      </c>
      <c r="B231" s="22" t="s">
        <v>508</v>
      </c>
      <c r="C231" s="22" t="s">
        <v>563</v>
      </c>
      <c r="D231" s="22" t="s">
        <v>1661</v>
      </c>
      <c r="E231" s="22">
        <v>126</v>
      </c>
    </row>
    <row r="232" spans="1:5" x14ac:dyDescent="0.25">
      <c r="A232" s="22" t="s">
        <v>125</v>
      </c>
      <c r="B232" s="22" t="s">
        <v>508</v>
      </c>
      <c r="C232" s="22" t="s">
        <v>565</v>
      </c>
      <c r="D232" s="22" t="s">
        <v>1662</v>
      </c>
      <c r="E232" s="22">
        <v>385</v>
      </c>
    </row>
    <row r="233" spans="1:5" x14ac:dyDescent="0.25">
      <c r="A233" s="22" t="s">
        <v>125</v>
      </c>
      <c r="B233" s="22" t="s">
        <v>508</v>
      </c>
      <c r="C233" s="22" t="s">
        <v>567</v>
      </c>
      <c r="D233" s="22" t="s">
        <v>1663</v>
      </c>
      <c r="E233" s="22">
        <v>288</v>
      </c>
    </row>
    <row r="234" spans="1:5" x14ac:dyDescent="0.25">
      <c r="A234" s="22" t="s">
        <v>125</v>
      </c>
      <c r="B234" s="22" t="s">
        <v>508</v>
      </c>
      <c r="C234" s="22" t="s">
        <v>569</v>
      </c>
      <c r="D234" s="22" t="s">
        <v>1664</v>
      </c>
      <c r="E234" s="22">
        <v>148</v>
      </c>
    </row>
    <row r="235" spans="1:5" x14ac:dyDescent="0.25">
      <c r="A235" s="22" t="s">
        <v>125</v>
      </c>
      <c r="B235" s="22" t="s">
        <v>508</v>
      </c>
      <c r="C235" s="22" t="s">
        <v>571</v>
      </c>
      <c r="D235" s="22" t="s">
        <v>1665</v>
      </c>
      <c r="E235" s="22">
        <v>501</v>
      </c>
    </row>
    <row r="236" spans="1:5" x14ac:dyDescent="0.25">
      <c r="A236" s="22" t="s">
        <v>125</v>
      </c>
      <c r="B236" s="22" t="s">
        <v>508</v>
      </c>
      <c r="C236" s="22" t="s">
        <v>573</v>
      </c>
      <c r="D236" s="22" t="s">
        <v>1666</v>
      </c>
      <c r="E236" s="22">
        <v>807</v>
      </c>
    </row>
    <row r="237" spans="1:5" x14ac:dyDescent="0.25">
      <c r="A237" s="22" t="s">
        <v>125</v>
      </c>
      <c r="B237" s="22" t="s">
        <v>508</v>
      </c>
      <c r="C237" s="22" t="s">
        <v>575</v>
      </c>
      <c r="D237" s="22" t="s">
        <v>1667</v>
      </c>
      <c r="E237" s="22">
        <v>278</v>
      </c>
    </row>
    <row r="238" spans="1:5" x14ac:dyDescent="0.25">
      <c r="A238" s="22" t="s">
        <v>125</v>
      </c>
      <c r="B238" s="22" t="s">
        <v>508</v>
      </c>
      <c r="C238" s="22" t="s">
        <v>577</v>
      </c>
      <c r="D238" s="22" t="s">
        <v>1668</v>
      </c>
      <c r="E238" s="22">
        <v>516</v>
      </c>
    </row>
    <row r="239" spans="1:5" x14ac:dyDescent="0.25">
      <c r="A239" s="22" t="s">
        <v>125</v>
      </c>
      <c r="B239" s="22" t="s">
        <v>508</v>
      </c>
      <c r="C239" s="22" t="s">
        <v>579</v>
      </c>
      <c r="D239" s="22" t="s">
        <v>1669</v>
      </c>
      <c r="E239" s="22">
        <v>272</v>
      </c>
    </row>
    <row r="240" spans="1:5" x14ac:dyDescent="0.25">
      <c r="A240" s="22" t="s">
        <v>125</v>
      </c>
      <c r="B240" s="22" t="s">
        <v>508</v>
      </c>
      <c r="C240" s="22" t="s">
        <v>581</v>
      </c>
      <c r="D240" s="22" t="s">
        <v>1670</v>
      </c>
      <c r="E240" s="22">
        <v>92</v>
      </c>
    </row>
    <row r="241" spans="1:5" x14ac:dyDescent="0.25">
      <c r="A241" s="22" t="s">
        <v>125</v>
      </c>
      <c r="B241" s="22" t="s">
        <v>508</v>
      </c>
      <c r="C241" s="22" t="s">
        <v>583</v>
      </c>
      <c r="D241" s="22" t="s">
        <v>1671</v>
      </c>
      <c r="E241" s="22">
        <v>456</v>
      </c>
    </row>
    <row r="242" spans="1:5" x14ac:dyDescent="0.25">
      <c r="A242" s="22" t="s">
        <v>125</v>
      </c>
      <c r="B242" s="22" t="s">
        <v>508</v>
      </c>
      <c r="C242" s="22" t="s">
        <v>585</v>
      </c>
      <c r="D242" s="22" t="s">
        <v>1672</v>
      </c>
      <c r="E242" s="22">
        <v>135</v>
      </c>
    </row>
    <row r="243" spans="1:5" x14ac:dyDescent="0.25">
      <c r="A243" s="22" t="s">
        <v>125</v>
      </c>
      <c r="B243" s="22" t="s">
        <v>508</v>
      </c>
      <c r="C243" s="22" t="s">
        <v>587</v>
      </c>
      <c r="D243" s="22" t="s">
        <v>1673</v>
      </c>
      <c r="E243" s="22">
        <v>168</v>
      </c>
    </row>
    <row r="244" spans="1:5" x14ac:dyDescent="0.25">
      <c r="A244" s="22" t="s">
        <v>125</v>
      </c>
      <c r="B244" s="22" t="s">
        <v>508</v>
      </c>
      <c r="C244" s="22" t="s">
        <v>589</v>
      </c>
      <c r="D244" s="22" t="s">
        <v>1674</v>
      </c>
      <c r="E244" s="22">
        <v>335</v>
      </c>
    </row>
    <row r="245" spans="1:5" x14ac:dyDescent="0.25">
      <c r="A245" s="22" t="s">
        <v>125</v>
      </c>
      <c r="B245" s="22" t="s">
        <v>508</v>
      </c>
      <c r="C245" s="22" t="s">
        <v>591</v>
      </c>
      <c r="D245" s="22" t="s">
        <v>1675</v>
      </c>
      <c r="E245" s="22">
        <v>338</v>
      </c>
    </row>
    <row r="246" spans="1:5" x14ac:dyDescent="0.25">
      <c r="A246" s="22" t="s">
        <v>125</v>
      </c>
      <c r="B246" s="22" t="s">
        <v>508</v>
      </c>
      <c r="C246" s="22" t="s">
        <v>593</v>
      </c>
      <c r="D246" s="22" t="s">
        <v>1676</v>
      </c>
      <c r="E246" s="22">
        <v>213</v>
      </c>
    </row>
    <row r="247" spans="1:5" x14ac:dyDescent="0.25">
      <c r="A247" s="22" t="s">
        <v>125</v>
      </c>
      <c r="B247" s="22" t="s">
        <v>508</v>
      </c>
      <c r="C247" s="22" t="s">
        <v>595</v>
      </c>
      <c r="D247" s="22" t="s">
        <v>1677</v>
      </c>
      <c r="E247" s="22">
        <v>164</v>
      </c>
    </row>
    <row r="248" spans="1:5" x14ac:dyDescent="0.25">
      <c r="A248" s="22" t="s">
        <v>125</v>
      </c>
      <c r="B248" s="22" t="s">
        <v>508</v>
      </c>
      <c r="C248" s="22" t="s">
        <v>597</v>
      </c>
      <c r="D248" s="22" t="s">
        <v>1678</v>
      </c>
      <c r="E248" s="22">
        <v>187</v>
      </c>
    </row>
    <row r="249" spans="1:5" x14ac:dyDescent="0.25">
      <c r="A249" s="22" t="s">
        <v>125</v>
      </c>
      <c r="B249" s="22" t="s">
        <v>508</v>
      </c>
      <c r="C249" s="22" t="s">
        <v>599</v>
      </c>
      <c r="D249" s="22" t="s">
        <v>1679</v>
      </c>
      <c r="E249" s="22">
        <v>477</v>
      </c>
    </row>
    <row r="250" spans="1:5" x14ac:dyDescent="0.25">
      <c r="A250" s="22" t="s">
        <v>125</v>
      </c>
      <c r="B250" s="22" t="s">
        <v>508</v>
      </c>
      <c r="C250" s="22" t="s">
        <v>601</v>
      </c>
      <c r="D250" s="22" t="s">
        <v>1680</v>
      </c>
      <c r="E250" s="22">
        <v>852</v>
      </c>
    </row>
    <row r="251" spans="1:5" x14ac:dyDescent="0.25">
      <c r="A251" s="22" t="s">
        <v>125</v>
      </c>
      <c r="B251" s="22" t="s">
        <v>508</v>
      </c>
      <c r="C251" s="22" t="s">
        <v>603</v>
      </c>
      <c r="D251" s="22" t="s">
        <v>1681</v>
      </c>
      <c r="E251" s="22">
        <v>747</v>
      </c>
    </row>
    <row r="252" spans="1:5" x14ac:dyDescent="0.25">
      <c r="A252" s="22" t="s">
        <v>125</v>
      </c>
      <c r="B252" s="22" t="s">
        <v>508</v>
      </c>
      <c r="C252" s="22" t="s">
        <v>1113</v>
      </c>
      <c r="D252" s="22" t="s">
        <v>1682</v>
      </c>
      <c r="E252" s="22">
        <v>178</v>
      </c>
    </row>
    <row r="253" spans="1:5" x14ac:dyDescent="0.25">
      <c r="A253" s="22" t="s">
        <v>125</v>
      </c>
      <c r="B253" s="22" t="s">
        <v>508</v>
      </c>
      <c r="C253" s="22" t="s">
        <v>605</v>
      </c>
      <c r="D253" s="22" t="s">
        <v>1683</v>
      </c>
      <c r="E253" s="22">
        <v>297</v>
      </c>
    </row>
    <row r="254" spans="1:5" x14ac:dyDescent="0.25">
      <c r="A254" s="22" t="s">
        <v>125</v>
      </c>
      <c r="B254" s="22" t="s">
        <v>508</v>
      </c>
      <c r="C254" s="22" t="s">
        <v>607</v>
      </c>
      <c r="D254" s="22" t="s">
        <v>1684</v>
      </c>
      <c r="E254" s="22">
        <v>225</v>
      </c>
    </row>
    <row r="255" spans="1:5" x14ac:dyDescent="0.25">
      <c r="A255" s="22" t="s">
        <v>125</v>
      </c>
      <c r="B255" s="22" t="s">
        <v>508</v>
      </c>
      <c r="C255" s="22" t="s">
        <v>609</v>
      </c>
      <c r="D255" s="22" t="s">
        <v>1685</v>
      </c>
      <c r="E255" s="22">
        <v>765</v>
      </c>
    </row>
    <row r="256" spans="1:5" x14ac:dyDescent="0.25">
      <c r="A256" s="22" t="s">
        <v>125</v>
      </c>
      <c r="B256" s="22" t="s">
        <v>508</v>
      </c>
      <c r="C256" s="22" t="s">
        <v>611</v>
      </c>
      <c r="D256" s="22" t="s">
        <v>1686</v>
      </c>
      <c r="E256" s="22">
        <v>543</v>
      </c>
    </row>
    <row r="257" spans="1:5" x14ac:dyDescent="0.25">
      <c r="A257" s="22" t="s">
        <v>125</v>
      </c>
      <c r="B257" s="22" t="s">
        <v>508</v>
      </c>
      <c r="C257" s="22" t="s">
        <v>613</v>
      </c>
      <c r="D257" s="22" t="s">
        <v>1687</v>
      </c>
      <c r="E257" s="22">
        <v>111</v>
      </c>
    </row>
    <row r="258" spans="1:5" x14ac:dyDescent="0.25">
      <c r="A258" s="22" t="s">
        <v>125</v>
      </c>
      <c r="B258" s="22" t="s">
        <v>508</v>
      </c>
      <c r="C258" s="22" t="s">
        <v>615</v>
      </c>
      <c r="D258" s="22" t="s">
        <v>1688</v>
      </c>
      <c r="E258" s="22">
        <v>205</v>
      </c>
    </row>
    <row r="259" spans="1:5" x14ac:dyDescent="0.25">
      <c r="A259" s="22" t="s">
        <v>125</v>
      </c>
      <c r="B259" s="22" t="s">
        <v>508</v>
      </c>
      <c r="C259" s="22" t="s">
        <v>1115</v>
      </c>
      <c r="D259" s="22" t="s">
        <v>1689</v>
      </c>
      <c r="E259" s="22">
        <v>170</v>
      </c>
    </row>
    <row r="260" spans="1:5" x14ac:dyDescent="0.25">
      <c r="A260" s="22" t="s">
        <v>125</v>
      </c>
      <c r="B260" s="22" t="s">
        <v>508</v>
      </c>
      <c r="C260" s="22" t="s">
        <v>617</v>
      </c>
      <c r="D260" s="22" t="s">
        <v>1690</v>
      </c>
      <c r="E260" s="22">
        <v>257</v>
      </c>
    </row>
    <row r="261" spans="1:5" x14ac:dyDescent="0.25">
      <c r="A261" s="22" t="s">
        <v>125</v>
      </c>
      <c r="B261" s="22" t="s">
        <v>508</v>
      </c>
      <c r="C261" s="22" t="s">
        <v>619</v>
      </c>
      <c r="D261" s="22" t="s">
        <v>1691</v>
      </c>
      <c r="E261" s="22">
        <v>367</v>
      </c>
    </row>
    <row r="262" spans="1:5" x14ac:dyDescent="0.25">
      <c r="A262" s="22" t="s">
        <v>125</v>
      </c>
      <c r="B262" s="22" t="s">
        <v>508</v>
      </c>
      <c r="C262" s="22" t="s">
        <v>621</v>
      </c>
      <c r="D262" s="22" t="s">
        <v>1692</v>
      </c>
      <c r="E262" s="22">
        <v>153</v>
      </c>
    </row>
    <row r="263" spans="1:5" x14ac:dyDescent="0.25">
      <c r="A263" s="22" t="s">
        <v>125</v>
      </c>
      <c r="B263" s="22" t="s">
        <v>508</v>
      </c>
      <c r="C263" s="22" t="s">
        <v>623</v>
      </c>
      <c r="D263" s="22" t="s">
        <v>1693</v>
      </c>
      <c r="E263" s="22">
        <v>395</v>
      </c>
    </row>
    <row r="264" spans="1:5" x14ac:dyDescent="0.25">
      <c r="A264" s="22" t="s">
        <v>125</v>
      </c>
      <c r="B264" s="22" t="s">
        <v>508</v>
      </c>
      <c r="C264" s="22" t="s">
        <v>625</v>
      </c>
      <c r="D264" s="22" t="s">
        <v>1694</v>
      </c>
      <c r="E264" s="22">
        <v>162</v>
      </c>
    </row>
    <row r="265" spans="1:5" x14ac:dyDescent="0.25">
      <c r="A265" s="22" t="s">
        <v>125</v>
      </c>
      <c r="B265" s="22" t="s">
        <v>508</v>
      </c>
      <c r="C265" s="22" t="s">
        <v>627</v>
      </c>
      <c r="D265" s="22" t="s">
        <v>1695</v>
      </c>
      <c r="E265" s="22">
        <v>370</v>
      </c>
    </row>
    <row r="266" spans="1:5" x14ac:dyDescent="0.25">
      <c r="A266" s="22" t="s">
        <v>125</v>
      </c>
      <c r="B266" s="22" t="s">
        <v>508</v>
      </c>
      <c r="C266" s="22" t="s">
        <v>629</v>
      </c>
      <c r="D266" s="22" t="s">
        <v>1696</v>
      </c>
      <c r="E266" s="22">
        <v>550</v>
      </c>
    </row>
    <row r="267" spans="1:5" x14ac:dyDescent="0.25">
      <c r="A267" s="22" t="s">
        <v>125</v>
      </c>
      <c r="B267" s="22" t="s">
        <v>508</v>
      </c>
      <c r="C267" s="22" t="s">
        <v>631</v>
      </c>
      <c r="D267" s="22" t="s">
        <v>1697</v>
      </c>
      <c r="E267" s="22">
        <v>484</v>
      </c>
    </row>
    <row r="268" spans="1:5" x14ac:dyDescent="0.25">
      <c r="A268" s="22" t="s">
        <v>125</v>
      </c>
      <c r="B268" s="22" t="s">
        <v>508</v>
      </c>
      <c r="C268" s="22" t="s">
        <v>633</v>
      </c>
      <c r="D268" s="22" t="s">
        <v>1698</v>
      </c>
      <c r="E268" s="22">
        <v>711</v>
      </c>
    </row>
    <row r="269" spans="1:5" x14ac:dyDescent="0.25">
      <c r="A269" s="22" t="s">
        <v>125</v>
      </c>
      <c r="B269" s="22" t="s">
        <v>508</v>
      </c>
      <c r="C269" s="22" t="s">
        <v>635</v>
      </c>
      <c r="D269" s="22" t="s">
        <v>1699</v>
      </c>
      <c r="E269" s="22">
        <v>353</v>
      </c>
    </row>
    <row r="270" spans="1:5" x14ac:dyDescent="0.25">
      <c r="A270" s="22" t="s">
        <v>125</v>
      </c>
      <c r="B270" s="22" t="s">
        <v>508</v>
      </c>
      <c r="C270" s="22" t="s">
        <v>637</v>
      </c>
      <c r="D270" s="22" t="s">
        <v>1700</v>
      </c>
      <c r="E270" s="22">
        <v>1164</v>
      </c>
    </row>
    <row r="271" spans="1:5" x14ac:dyDescent="0.25">
      <c r="A271" s="22" t="s">
        <v>125</v>
      </c>
      <c r="B271" s="22" t="s">
        <v>508</v>
      </c>
      <c r="C271" s="22" t="s">
        <v>639</v>
      </c>
      <c r="D271" s="22" t="s">
        <v>1701</v>
      </c>
      <c r="E271" s="22">
        <v>214</v>
      </c>
    </row>
    <row r="272" spans="1:5" x14ac:dyDescent="0.25">
      <c r="A272" s="22" t="s">
        <v>125</v>
      </c>
      <c r="B272" s="22" t="s">
        <v>508</v>
      </c>
      <c r="C272" s="22" t="s">
        <v>641</v>
      </c>
      <c r="D272" s="22" t="s">
        <v>1702</v>
      </c>
      <c r="E272" s="22">
        <v>268</v>
      </c>
    </row>
    <row r="273" spans="1:5" x14ac:dyDescent="0.25">
      <c r="A273" s="22" t="s">
        <v>125</v>
      </c>
      <c r="B273" s="22" t="s">
        <v>508</v>
      </c>
      <c r="C273" s="22" t="s">
        <v>643</v>
      </c>
      <c r="D273" s="22" t="s">
        <v>1703</v>
      </c>
      <c r="E273" s="22">
        <v>676</v>
      </c>
    </row>
    <row r="274" spans="1:5" x14ac:dyDescent="0.25">
      <c r="A274" s="22" t="s">
        <v>125</v>
      </c>
      <c r="B274" s="22" t="s">
        <v>508</v>
      </c>
      <c r="C274" s="22" t="s">
        <v>645</v>
      </c>
      <c r="D274" s="22" t="s">
        <v>1704</v>
      </c>
      <c r="E274" s="22">
        <v>364</v>
      </c>
    </row>
    <row r="275" spans="1:5" x14ac:dyDescent="0.25">
      <c r="A275" s="22" t="s">
        <v>125</v>
      </c>
      <c r="B275" s="22" t="s">
        <v>508</v>
      </c>
      <c r="C275" s="22" t="s">
        <v>647</v>
      </c>
      <c r="D275" s="22" t="s">
        <v>1705</v>
      </c>
      <c r="E275" s="22">
        <v>247</v>
      </c>
    </row>
    <row r="276" spans="1:5" x14ac:dyDescent="0.25">
      <c r="A276" s="22" t="s">
        <v>125</v>
      </c>
      <c r="B276" s="22" t="s">
        <v>508</v>
      </c>
      <c r="C276" s="22" t="s">
        <v>649</v>
      </c>
      <c r="D276" s="22" t="s">
        <v>1706</v>
      </c>
      <c r="E276" s="22">
        <v>171</v>
      </c>
    </row>
    <row r="277" spans="1:5" x14ac:dyDescent="0.25">
      <c r="A277" s="22" t="s">
        <v>125</v>
      </c>
      <c r="B277" s="22" t="s">
        <v>651</v>
      </c>
      <c r="C277" s="22" t="s">
        <v>652</v>
      </c>
      <c r="D277" s="22" t="s">
        <v>1707</v>
      </c>
      <c r="E277" s="22">
        <v>39</v>
      </c>
    </row>
    <row r="278" spans="1:5" x14ac:dyDescent="0.25">
      <c r="A278" s="22" t="s">
        <v>125</v>
      </c>
      <c r="B278" s="22" t="s">
        <v>651</v>
      </c>
      <c r="C278" s="22" t="s">
        <v>654</v>
      </c>
      <c r="D278" s="22" t="s">
        <v>1708</v>
      </c>
      <c r="E278" s="22">
        <v>27</v>
      </c>
    </row>
    <row r="279" spans="1:5" x14ac:dyDescent="0.25">
      <c r="A279" s="22" t="s">
        <v>125</v>
      </c>
      <c r="B279" s="22" t="s">
        <v>651</v>
      </c>
      <c r="C279" s="22" t="s">
        <v>656</v>
      </c>
      <c r="D279" s="22" t="s">
        <v>1709</v>
      </c>
      <c r="E279" s="22">
        <v>67</v>
      </c>
    </row>
    <row r="280" spans="1:5" x14ac:dyDescent="0.25">
      <c r="A280" s="22" t="s">
        <v>125</v>
      </c>
      <c r="B280" s="22" t="s">
        <v>651</v>
      </c>
      <c r="C280" s="22" t="s">
        <v>658</v>
      </c>
      <c r="D280" s="22" t="s">
        <v>1710</v>
      </c>
      <c r="E280" s="22">
        <v>211</v>
      </c>
    </row>
    <row r="281" spans="1:5" x14ac:dyDescent="0.25">
      <c r="A281" s="22" t="s">
        <v>125</v>
      </c>
      <c r="B281" s="22" t="s">
        <v>651</v>
      </c>
      <c r="C281" s="22" t="s">
        <v>660</v>
      </c>
      <c r="D281" s="22" t="s">
        <v>1711</v>
      </c>
      <c r="E281" s="22">
        <v>124</v>
      </c>
    </row>
    <row r="282" spans="1:5" x14ac:dyDescent="0.25">
      <c r="A282" s="22" t="s">
        <v>125</v>
      </c>
      <c r="B282" s="22" t="s">
        <v>651</v>
      </c>
      <c r="C282" s="22" t="s">
        <v>662</v>
      </c>
      <c r="D282" s="22" t="s">
        <v>1712</v>
      </c>
      <c r="E282" s="22">
        <v>70</v>
      </c>
    </row>
    <row r="283" spans="1:5" x14ac:dyDescent="0.25">
      <c r="A283" s="22" t="s">
        <v>125</v>
      </c>
      <c r="B283" s="22" t="s">
        <v>651</v>
      </c>
      <c r="C283" s="22" t="s">
        <v>664</v>
      </c>
      <c r="D283" s="22" t="s">
        <v>1713</v>
      </c>
      <c r="E283" s="22">
        <v>21</v>
      </c>
    </row>
    <row r="284" spans="1:5" x14ac:dyDescent="0.25">
      <c r="A284" s="22" t="s">
        <v>125</v>
      </c>
      <c r="B284" s="22" t="s">
        <v>651</v>
      </c>
      <c r="C284" s="22" t="s">
        <v>666</v>
      </c>
      <c r="D284" s="22" t="s">
        <v>1714</v>
      </c>
      <c r="E284" s="22">
        <v>15</v>
      </c>
    </row>
    <row r="285" spans="1:5" x14ac:dyDescent="0.25">
      <c r="A285" s="22" t="s">
        <v>125</v>
      </c>
      <c r="B285" s="22" t="s">
        <v>651</v>
      </c>
      <c r="C285" s="22" t="s">
        <v>668</v>
      </c>
      <c r="D285" s="22" t="s">
        <v>1715</v>
      </c>
      <c r="E285" s="22">
        <v>74</v>
      </c>
    </row>
    <row r="286" spans="1:5" x14ac:dyDescent="0.25">
      <c r="A286" s="22" t="s">
        <v>125</v>
      </c>
      <c r="B286" s="22" t="s">
        <v>651</v>
      </c>
      <c r="C286" s="22" t="s">
        <v>670</v>
      </c>
      <c r="D286" s="22" t="s">
        <v>1716</v>
      </c>
      <c r="E286" s="22">
        <v>82</v>
      </c>
    </row>
    <row r="287" spans="1:5" x14ac:dyDescent="0.25">
      <c r="A287" s="22" t="s">
        <v>125</v>
      </c>
      <c r="B287" s="22" t="s">
        <v>651</v>
      </c>
      <c r="C287" s="22" t="s">
        <v>672</v>
      </c>
      <c r="D287" s="22" t="s">
        <v>1717</v>
      </c>
      <c r="E287" s="22">
        <v>248</v>
      </c>
    </row>
    <row r="288" spans="1:5" x14ac:dyDescent="0.25">
      <c r="A288" s="22" t="s">
        <v>125</v>
      </c>
      <c r="B288" s="22" t="s">
        <v>651</v>
      </c>
      <c r="C288" s="22" t="s">
        <v>674</v>
      </c>
      <c r="D288" s="22" t="s">
        <v>1718</v>
      </c>
      <c r="E288" s="22">
        <v>143</v>
      </c>
    </row>
    <row r="289" spans="1:5" x14ac:dyDescent="0.25">
      <c r="A289" s="22" t="s">
        <v>125</v>
      </c>
      <c r="B289" s="22" t="s">
        <v>651</v>
      </c>
      <c r="C289" s="22" t="s">
        <v>676</v>
      </c>
      <c r="D289" s="22" t="s">
        <v>1719</v>
      </c>
      <c r="E289" s="22">
        <v>226</v>
      </c>
    </row>
    <row r="290" spans="1:5" x14ac:dyDescent="0.25">
      <c r="A290" s="22" t="s">
        <v>125</v>
      </c>
      <c r="B290" s="22" t="s">
        <v>651</v>
      </c>
      <c r="C290" s="22" t="s">
        <v>678</v>
      </c>
      <c r="D290" s="22" t="s">
        <v>1720</v>
      </c>
      <c r="E290" s="22">
        <v>65</v>
      </c>
    </row>
    <row r="291" spans="1:5" x14ac:dyDescent="0.25">
      <c r="A291" s="22" t="s">
        <v>125</v>
      </c>
      <c r="B291" s="22" t="s">
        <v>651</v>
      </c>
      <c r="C291" s="22" t="s">
        <v>680</v>
      </c>
      <c r="D291" s="22" t="s">
        <v>1721</v>
      </c>
      <c r="E291" s="22">
        <v>81</v>
      </c>
    </row>
    <row r="292" spans="1:5" x14ac:dyDescent="0.25">
      <c r="A292" s="22" t="s">
        <v>125</v>
      </c>
      <c r="B292" s="22" t="s">
        <v>651</v>
      </c>
      <c r="C292" s="22" t="s">
        <v>682</v>
      </c>
      <c r="D292" s="22" t="s">
        <v>1722</v>
      </c>
      <c r="E292" s="22">
        <v>174</v>
      </c>
    </row>
    <row r="293" spans="1:5" x14ac:dyDescent="0.25">
      <c r="A293" s="22" t="s">
        <v>125</v>
      </c>
      <c r="B293" s="22" t="s">
        <v>651</v>
      </c>
      <c r="C293" s="22" t="s">
        <v>684</v>
      </c>
      <c r="D293" s="22" t="s">
        <v>1723</v>
      </c>
      <c r="E293" s="22">
        <v>81</v>
      </c>
    </row>
    <row r="294" spans="1:5" x14ac:dyDescent="0.25">
      <c r="A294" s="22" t="s">
        <v>125</v>
      </c>
      <c r="B294" s="22" t="s">
        <v>651</v>
      </c>
      <c r="C294" s="22" t="s">
        <v>686</v>
      </c>
      <c r="D294" s="22" t="s">
        <v>1724</v>
      </c>
      <c r="E294" s="22">
        <v>30</v>
      </c>
    </row>
    <row r="295" spans="1:5" x14ac:dyDescent="0.25">
      <c r="A295" s="22" t="s">
        <v>125</v>
      </c>
      <c r="B295" s="22" t="s">
        <v>651</v>
      </c>
      <c r="C295" s="22" t="s">
        <v>688</v>
      </c>
      <c r="D295" s="22" t="s">
        <v>1725</v>
      </c>
      <c r="E295" s="22">
        <v>213</v>
      </c>
    </row>
    <row r="296" spans="1:5" x14ac:dyDescent="0.25">
      <c r="A296" s="22" t="s">
        <v>125</v>
      </c>
      <c r="B296" s="22" t="s">
        <v>651</v>
      </c>
      <c r="C296" s="22" t="s">
        <v>690</v>
      </c>
      <c r="D296" s="22" t="s">
        <v>1726</v>
      </c>
      <c r="E296" s="22">
        <v>24</v>
      </c>
    </row>
    <row r="297" spans="1:5" x14ac:dyDescent="0.25">
      <c r="A297" s="22" t="s">
        <v>125</v>
      </c>
      <c r="B297" s="22" t="s">
        <v>651</v>
      </c>
      <c r="C297" s="22" t="s">
        <v>692</v>
      </c>
      <c r="D297" s="22" t="s">
        <v>1727</v>
      </c>
      <c r="E297" s="22">
        <v>29</v>
      </c>
    </row>
    <row r="298" spans="1:5" x14ac:dyDescent="0.25">
      <c r="A298" s="22" t="s">
        <v>125</v>
      </c>
      <c r="B298" s="22" t="s">
        <v>651</v>
      </c>
      <c r="C298" s="22" t="s">
        <v>694</v>
      </c>
      <c r="D298" s="22" t="s">
        <v>1728</v>
      </c>
      <c r="E298" s="22">
        <v>53</v>
      </c>
    </row>
    <row r="299" spans="1:5" x14ac:dyDescent="0.25">
      <c r="A299" s="22" t="s">
        <v>125</v>
      </c>
      <c r="B299" s="22" t="s">
        <v>651</v>
      </c>
      <c r="C299" s="22" t="s">
        <v>696</v>
      </c>
      <c r="D299" s="22" t="s">
        <v>1729</v>
      </c>
      <c r="E299" s="22">
        <v>128</v>
      </c>
    </row>
    <row r="300" spans="1:5" x14ac:dyDescent="0.25">
      <c r="A300" s="22" t="s">
        <v>125</v>
      </c>
      <c r="B300" s="22" t="s">
        <v>651</v>
      </c>
      <c r="C300" s="22" t="s">
        <v>698</v>
      </c>
      <c r="D300" s="22" t="s">
        <v>1730</v>
      </c>
      <c r="E300" s="22">
        <v>103</v>
      </c>
    </row>
    <row r="301" spans="1:5" x14ac:dyDescent="0.25">
      <c r="A301" s="22" t="s">
        <v>125</v>
      </c>
      <c r="B301" s="22" t="s">
        <v>651</v>
      </c>
      <c r="C301" s="22" t="s">
        <v>700</v>
      </c>
      <c r="D301" s="22" t="s">
        <v>1731</v>
      </c>
      <c r="E301" s="22">
        <v>78</v>
      </c>
    </row>
    <row r="302" spans="1:5" x14ac:dyDescent="0.25">
      <c r="A302" s="22" t="s">
        <v>125</v>
      </c>
      <c r="B302" s="22" t="s">
        <v>651</v>
      </c>
      <c r="C302" s="22" t="s">
        <v>702</v>
      </c>
      <c r="D302" s="22" t="s">
        <v>1732</v>
      </c>
      <c r="E302" s="22">
        <v>306</v>
      </c>
    </row>
    <row r="303" spans="1:5" x14ac:dyDescent="0.25">
      <c r="A303" s="22" t="s">
        <v>125</v>
      </c>
      <c r="B303" s="22" t="s">
        <v>651</v>
      </c>
      <c r="C303" s="22" t="s">
        <v>704</v>
      </c>
      <c r="D303" s="22" t="s">
        <v>1733</v>
      </c>
      <c r="E303" s="22">
        <v>71</v>
      </c>
    </row>
    <row r="304" spans="1:5" x14ac:dyDescent="0.25">
      <c r="A304" s="22" t="s">
        <v>125</v>
      </c>
      <c r="B304" s="22" t="s">
        <v>651</v>
      </c>
      <c r="C304" s="22" t="s">
        <v>706</v>
      </c>
      <c r="D304" s="22" t="s">
        <v>1734</v>
      </c>
      <c r="E304" s="22">
        <v>168</v>
      </c>
    </row>
    <row r="305" spans="1:5" x14ac:dyDescent="0.25">
      <c r="A305" s="22" t="s">
        <v>125</v>
      </c>
      <c r="B305" s="22" t="s">
        <v>651</v>
      </c>
      <c r="C305" s="22" t="s">
        <v>708</v>
      </c>
      <c r="D305" s="22" t="s">
        <v>1735</v>
      </c>
      <c r="E305" s="22">
        <v>158</v>
      </c>
    </row>
    <row r="306" spans="1:5" x14ac:dyDescent="0.25">
      <c r="A306" s="22" t="s">
        <v>125</v>
      </c>
      <c r="B306" s="22" t="s">
        <v>651</v>
      </c>
      <c r="C306" s="22" t="s">
        <v>710</v>
      </c>
      <c r="D306" s="22" t="s">
        <v>1736</v>
      </c>
      <c r="E306" s="22">
        <v>18</v>
      </c>
    </row>
    <row r="307" spans="1:5" x14ac:dyDescent="0.25">
      <c r="A307" s="22" t="s">
        <v>125</v>
      </c>
      <c r="B307" s="22" t="s">
        <v>651</v>
      </c>
      <c r="C307" s="22" t="s">
        <v>712</v>
      </c>
      <c r="D307" s="22" t="s">
        <v>1737</v>
      </c>
      <c r="E307" s="22">
        <v>113</v>
      </c>
    </row>
    <row r="308" spans="1:5" x14ac:dyDescent="0.25">
      <c r="A308" s="22" t="s">
        <v>125</v>
      </c>
      <c r="B308" s="22" t="s">
        <v>651</v>
      </c>
      <c r="C308" s="22" t="s">
        <v>714</v>
      </c>
      <c r="D308" s="22" t="s">
        <v>1738</v>
      </c>
      <c r="E308" s="22">
        <v>97</v>
      </c>
    </row>
    <row r="309" spans="1:5" x14ac:dyDescent="0.25">
      <c r="A309" s="22" t="s">
        <v>125</v>
      </c>
      <c r="B309" s="22" t="s">
        <v>651</v>
      </c>
      <c r="C309" s="22" t="s">
        <v>716</v>
      </c>
      <c r="D309" s="22" t="s">
        <v>1739</v>
      </c>
      <c r="E309" s="22">
        <v>126</v>
      </c>
    </row>
    <row r="310" spans="1:5" x14ac:dyDescent="0.25">
      <c r="A310" s="22" t="s">
        <v>125</v>
      </c>
      <c r="B310" s="22" t="s">
        <v>651</v>
      </c>
      <c r="C310" s="22" t="s">
        <v>718</v>
      </c>
      <c r="D310" s="22" t="s">
        <v>1740</v>
      </c>
      <c r="E310" s="22">
        <v>278</v>
      </c>
    </row>
    <row r="311" spans="1:5" x14ac:dyDescent="0.25">
      <c r="A311" s="22" t="s">
        <v>125</v>
      </c>
      <c r="B311" s="22" t="s">
        <v>651</v>
      </c>
      <c r="C311" s="22" t="s">
        <v>720</v>
      </c>
      <c r="D311" s="22" t="s">
        <v>1741</v>
      </c>
      <c r="E311" s="22">
        <v>229</v>
      </c>
    </row>
    <row r="312" spans="1:5" x14ac:dyDescent="0.25">
      <c r="A312" s="22" t="s">
        <v>125</v>
      </c>
      <c r="B312" s="22" t="s">
        <v>651</v>
      </c>
      <c r="C312" s="22" t="s">
        <v>722</v>
      </c>
      <c r="D312" s="22" t="s">
        <v>1742</v>
      </c>
      <c r="E312" s="22">
        <v>55</v>
      </c>
    </row>
    <row r="313" spans="1:5" x14ac:dyDescent="0.25">
      <c r="A313" s="22" t="s">
        <v>125</v>
      </c>
      <c r="B313" s="22" t="s">
        <v>651</v>
      </c>
      <c r="C313" s="22" t="s">
        <v>724</v>
      </c>
      <c r="D313" s="22" t="s">
        <v>1743</v>
      </c>
      <c r="E313" s="22">
        <v>214</v>
      </c>
    </row>
    <row r="314" spans="1:5" x14ac:dyDescent="0.25">
      <c r="A314" s="22" t="s">
        <v>125</v>
      </c>
      <c r="B314" s="22" t="s">
        <v>651</v>
      </c>
      <c r="C314" s="22" t="s">
        <v>726</v>
      </c>
      <c r="D314" s="22" t="s">
        <v>1744</v>
      </c>
      <c r="E314" s="22">
        <v>70</v>
      </c>
    </row>
    <row r="315" spans="1:5" x14ac:dyDescent="0.25">
      <c r="A315" s="22" t="s">
        <v>125</v>
      </c>
      <c r="B315" s="22" t="s">
        <v>651</v>
      </c>
      <c r="C315" s="22" t="s">
        <v>728</v>
      </c>
      <c r="D315" s="22" t="s">
        <v>1745</v>
      </c>
      <c r="E315" s="22">
        <v>72</v>
      </c>
    </row>
    <row r="316" spans="1:5" x14ac:dyDescent="0.25">
      <c r="A316" s="22" t="s">
        <v>125</v>
      </c>
      <c r="B316" s="22" t="s">
        <v>651</v>
      </c>
      <c r="C316" s="22" t="s">
        <v>730</v>
      </c>
      <c r="D316" s="22" t="s">
        <v>1746</v>
      </c>
      <c r="E316" s="22">
        <v>131</v>
      </c>
    </row>
    <row r="317" spans="1:5" x14ac:dyDescent="0.25">
      <c r="A317" s="22" t="s">
        <v>125</v>
      </c>
      <c r="B317" s="22" t="s">
        <v>651</v>
      </c>
      <c r="C317" s="22" t="s">
        <v>732</v>
      </c>
      <c r="D317" s="22" t="s">
        <v>1747</v>
      </c>
      <c r="E317" s="22">
        <v>42</v>
      </c>
    </row>
    <row r="318" spans="1:5" x14ac:dyDescent="0.25">
      <c r="A318" s="22" t="s">
        <v>125</v>
      </c>
      <c r="B318" s="22" t="s">
        <v>651</v>
      </c>
      <c r="C318" s="22" t="s">
        <v>734</v>
      </c>
      <c r="D318" s="22" t="s">
        <v>1748</v>
      </c>
      <c r="E318" s="22">
        <v>153</v>
      </c>
    </row>
    <row r="319" spans="1:5" x14ac:dyDescent="0.25">
      <c r="A319" s="22" t="s">
        <v>125</v>
      </c>
      <c r="B319" s="22" t="s">
        <v>651</v>
      </c>
      <c r="C319" s="22" t="s">
        <v>736</v>
      </c>
      <c r="D319" s="22" t="s">
        <v>1749</v>
      </c>
      <c r="E319" s="22">
        <v>55</v>
      </c>
    </row>
    <row r="320" spans="1:5" x14ac:dyDescent="0.25">
      <c r="A320" s="22" t="s">
        <v>125</v>
      </c>
      <c r="B320" s="22" t="s">
        <v>651</v>
      </c>
      <c r="C320" s="22" t="s">
        <v>738</v>
      </c>
      <c r="D320" s="22" t="s">
        <v>1750</v>
      </c>
      <c r="E320" s="22">
        <v>257</v>
      </c>
    </row>
    <row r="321" spans="1:5" x14ac:dyDescent="0.25">
      <c r="A321" s="22" t="s">
        <v>125</v>
      </c>
      <c r="B321" s="22" t="s">
        <v>651</v>
      </c>
      <c r="C321" s="22" t="s">
        <v>740</v>
      </c>
      <c r="D321" s="22" t="s">
        <v>1751</v>
      </c>
      <c r="E321" s="22">
        <v>158</v>
      </c>
    </row>
    <row r="322" spans="1:5" x14ac:dyDescent="0.25">
      <c r="A322" s="22" t="s">
        <v>125</v>
      </c>
      <c r="B322" s="22" t="s">
        <v>651</v>
      </c>
      <c r="C322" s="22" t="s">
        <v>742</v>
      </c>
      <c r="D322" s="22" t="s">
        <v>1752</v>
      </c>
      <c r="E322" s="22">
        <v>57</v>
      </c>
    </row>
    <row r="323" spans="1:5" x14ac:dyDescent="0.25">
      <c r="A323" s="22" t="s">
        <v>125</v>
      </c>
      <c r="B323" s="22" t="s">
        <v>651</v>
      </c>
      <c r="C323" s="22" t="s">
        <v>744</v>
      </c>
      <c r="D323" s="22" t="s">
        <v>1753</v>
      </c>
      <c r="E323" s="22">
        <v>46</v>
      </c>
    </row>
    <row r="324" spans="1:5" x14ac:dyDescent="0.25">
      <c r="A324" s="22" t="s">
        <v>125</v>
      </c>
      <c r="B324" s="22" t="s">
        <v>651</v>
      </c>
      <c r="C324" s="22" t="s">
        <v>746</v>
      </c>
      <c r="D324" s="22" t="s">
        <v>1754</v>
      </c>
      <c r="E324" s="22">
        <v>222</v>
      </c>
    </row>
    <row r="325" spans="1:5" x14ac:dyDescent="0.25">
      <c r="A325" s="22" t="s">
        <v>125</v>
      </c>
      <c r="B325" s="22" t="s">
        <v>651</v>
      </c>
      <c r="C325" s="22" t="s">
        <v>748</v>
      </c>
      <c r="D325" s="22" t="s">
        <v>1755</v>
      </c>
      <c r="E325" s="22">
        <v>128</v>
      </c>
    </row>
    <row r="326" spans="1:5" x14ac:dyDescent="0.25">
      <c r="A326" s="22" t="s">
        <v>125</v>
      </c>
      <c r="B326" s="22" t="s">
        <v>651</v>
      </c>
      <c r="C326" s="22" t="s">
        <v>750</v>
      </c>
      <c r="D326" s="22" t="s">
        <v>1756</v>
      </c>
      <c r="E326" s="22">
        <v>174</v>
      </c>
    </row>
    <row r="327" spans="1:5" x14ac:dyDescent="0.25">
      <c r="A327" s="22" t="s">
        <v>125</v>
      </c>
      <c r="B327" s="22" t="s">
        <v>651</v>
      </c>
      <c r="C327" s="22" t="s">
        <v>752</v>
      </c>
      <c r="D327" s="22" t="s">
        <v>1757</v>
      </c>
      <c r="E327" s="22">
        <v>117</v>
      </c>
    </row>
    <row r="328" spans="1:5" x14ac:dyDescent="0.25">
      <c r="A328" s="22" t="s">
        <v>125</v>
      </c>
      <c r="B328" s="22" t="s">
        <v>754</v>
      </c>
      <c r="C328" s="22" t="s">
        <v>755</v>
      </c>
      <c r="D328" s="22" t="s">
        <v>1758</v>
      </c>
      <c r="E328" s="22">
        <v>550</v>
      </c>
    </row>
    <row r="329" spans="1:5" x14ac:dyDescent="0.25">
      <c r="A329" s="22" t="s">
        <v>125</v>
      </c>
      <c r="B329" s="22" t="s">
        <v>754</v>
      </c>
      <c r="C329" s="22" t="s">
        <v>757</v>
      </c>
      <c r="D329" s="22" t="s">
        <v>1759</v>
      </c>
      <c r="E329" s="22">
        <v>1004</v>
      </c>
    </row>
    <row r="330" spans="1:5" x14ac:dyDescent="0.25">
      <c r="A330" s="22" t="s">
        <v>125</v>
      </c>
      <c r="B330" s="22" t="s">
        <v>754</v>
      </c>
      <c r="C330" s="22" t="s">
        <v>759</v>
      </c>
      <c r="D330" s="22" t="s">
        <v>1760</v>
      </c>
      <c r="E330" s="22">
        <v>0</v>
      </c>
    </row>
    <row r="331" spans="1:5" x14ac:dyDescent="0.25">
      <c r="A331" s="22" t="s">
        <v>125</v>
      </c>
      <c r="B331" s="22" t="s">
        <v>754</v>
      </c>
      <c r="C331" s="22" t="s">
        <v>761</v>
      </c>
      <c r="D331" s="22" t="s">
        <v>1761</v>
      </c>
      <c r="E331" s="22">
        <v>0</v>
      </c>
    </row>
    <row r="332" spans="1:5" x14ac:dyDescent="0.25">
      <c r="A332" s="22" t="s">
        <v>125</v>
      </c>
      <c r="B332" s="22" t="s">
        <v>754</v>
      </c>
      <c r="C332" s="22" t="s">
        <v>763</v>
      </c>
      <c r="D332" s="22" t="s">
        <v>1762</v>
      </c>
      <c r="E332" s="22">
        <v>706</v>
      </c>
    </row>
    <row r="333" spans="1:5" x14ac:dyDescent="0.25">
      <c r="A333" s="22" t="s">
        <v>125</v>
      </c>
      <c r="B333" s="22" t="s">
        <v>754</v>
      </c>
      <c r="C333" s="22" t="s">
        <v>765</v>
      </c>
      <c r="D333" s="22" t="s">
        <v>1763</v>
      </c>
      <c r="E333" s="22">
        <v>0</v>
      </c>
    </row>
    <row r="334" spans="1:5" x14ac:dyDescent="0.25">
      <c r="A334" s="22" t="s">
        <v>125</v>
      </c>
      <c r="B334" s="22" t="s">
        <v>754</v>
      </c>
      <c r="C334" s="22" t="s">
        <v>1117</v>
      </c>
      <c r="D334" s="22" t="s">
        <v>1764</v>
      </c>
      <c r="E334" s="22">
        <v>156</v>
      </c>
    </row>
    <row r="335" spans="1:5" x14ac:dyDescent="0.25">
      <c r="A335" s="22" t="s">
        <v>125</v>
      </c>
      <c r="B335" s="22" t="s">
        <v>1119</v>
      </c>
      <c r="C335" s="22" t="s">
        <v>1120</v>
      </c>
      <c r="D335" s="22" t="s">
        <v>1765</v>
      </c>
      <c r="E335" s="22">
        <v>4238</v>
      </c>
    </row>
    <row r="336" spans="1:5" x14ac:dyDescent="0.25">
      <c r="A336" s="22" t="s">
        <v>125</v>
      </c>
      <c r="B336" s="22" t="s">
        <v>1766</v>
      </c>
      <c r="C336" s="22" t="s">
        <v>1767</v>
      </c>
      <c r="D336" s="22" t="s">
        <v>1768</v>
      </c>
      <c r="E336" s="22">
        <v>379</v>
      </c>
    </row>
    <row r="337" spans="1:5" x14ac:dyDescent="0.25">
      <c r="A337" s="22" t="s">
        <v>125</v>
      </c>
      <c r="B337" s="22" t="s">
        <v>1766</v>
      </c>
      <c r="C337" s="22" t="s">
        <v>1769</v>
      </c>
      <c r="D337" s="22" t="s">
        <v>1770</v>
      </c>
      <c r="E337" s="22">
        <v>310</v>
      </c>
    </row>
    <row r="338" spans="1:5" x14ac:dyDescent="0.25">
      <c r="A338" s="22" t="s">
        <v>125</v>
      </c>
      <c r="B338" s="22" t="s">
        <v>1766</v>
      </c>
      <c r="C338" s="22" t="s">
        <v>1771</v>
      </c>
      <c r="D338" s="22" t="s">
        <v>1772</v>
      </c>
      <c r="E338" s="22">
        <v>594</v>
      </c>
    </row>
    <row r="339" spans="1:5" x14ac:dyDescent="0.25">
      <c r="A339" s="22" t="s">
        <v>125</v>
      </c>
      <c r="B339" s="22" t="s">
        <v>1766</v>
      </c>
      <c r="C339" s="22" t="s">
        <v>1773</v>
      </c>
      <c r="D339" s="22" t="s">
        <v>1774</v>
      </c>
      <c r="E339" s="22">
        <v>414</v>
      </c>
    </row>
    <row r="340" spans="1:5" x14ac:dyDescent="0.25">
      <c r="A340" s="22" t="s">
        <v>125</v>
      </c>
      <c r="B340" s="22" t="s">
        <v>1766</v>
      </c>
      <c r="C340" s="22" t="s">
        <v>1775</v>
      </c>
      <c r="D340" s="22" t="s">
        <v>1776</v>
      </c>
      <c r="E340" s="22">
        <v>625</v>
      </c>
    </row>
    <row r="341" spans="1:5" x14ac:dyDescent="0.25">
      <c r="A341" s="22" t="s">
        <v>125</v>
      </c>
      <c r="B341" s="22" t="s">
        <v>1766</v>
      </c>
      <c r="C341" s="22" t="s">
        <v>1777</v>
      </c>
      <c r="D341" s="22" t="s">
        <v>1778</v>
      </c>
      <c r="E341" s="22">
        <v>978</v>
      </c>
    </row>
    <row r="342" spans="1:5" x14ac:dyDescent="0.25">
      <c r="A342" s="22" t="s">
        <v>125</v>
      </c>
      <c r="B342" s="22" t="s">
        <v>1766</v>
      </c>
      <c r="C342" s="22" t="s">
        <v>1779</v>
      </c>
      <c r="D342" s="22" t="s">
        <v>1780</v>
      </c>
      <c r="E342" s="22">
        <v>551</v>
      </c>
    </row>
    <row r="343" spans="1:5" x14ac:dyDescent="0.25">
      <c r="A343" s="22" t="s">
        <v>125</v>
      </c>
      <c r="B343" s="22" t="s">
        <v>1766</v>
      </c>
      <c r="C343" s="22" t="s">
        <v>1781</v>
      </c>
      <c r="D343" s="22" t="s">
        <v>1782</v>
      </c>
      <c r="E343" s="22">
        <v>387</v>
      </c>
    </row>
    <row r="344" spans="1:5" x14ac:dyDescent="0.25">
      <c r="A344" s="22" t="s">
        <v>125</v>
      </c>
      <c r="B344" s="22" t="s">
        <v>1783</v>
      </c>
      <c r="C344" s="22" t="s">
        <v>1784</v>
      </c>
      <c r="D344" s="22" t="s">
        <v>1785</v>
      </c>
      <c r="E344" s="22">
        <v>2586</v>
      </c>
    </row>
    <row r="345" spans="1:5" x14ac:dyDescent="0.25">
      <c r="A345" s="22" t="s">
        <v>125</v>
      </c>
      <c r="B345" s="22" t="s">
        <v>1783</v>
      </c>
      <c r="C345" s="22" t="s">
        <v>1786</v>
      </c>
      <c r="D345" s="22" t="s">
        <v>1787</v>
      </c>
      <c r="E345" s="22">
        <v>2354</v>
      </c>
    </row>
    <row r="346" spans="1:5" x14ac:dyDescent="0.25">
      <c r="A346" s="22" t="s">
        <v>125</v>
      </c>
      <c r="B346" s="22" t="s">
        <v>1783</v>
      </c>
      <c r="C346" s="22" t="s">
        <v>1788</v>
      </c>
      <c r="D346" s="22" t="s">
        <v>1789</v>
      </c>
      <c r="E346" s="22">
        <v>1529</v>
      </c>
    </row>
    <row r="347" spans="1:5" x14ac:dyDescent="0.25">
      <c r="A347" s="22" t="s">
        <v>125</v>
      </c>
      <c r="B347" s="22" t="s">
        <v>1783</v>
      </c>
      <c r="C347" s="22" t="s">
        <v>1790</v>
      </c>
      <c r="D347" s="22" t="s">
        <v>1791</v>
      </c>
      <c r="E347" s="22">
        <v>1378</v>
      </c>
    </row>
    <row r="348" spans="1:5" x14ac:dyDescent="0.25">
      <c r="A348" s="22" t="s">
        <v>125</v>
      </c>
      <c r="B348" s="22" t="s">
        <v>1783</v>
      </c>
      <c r="C348" s="22" t="s">
        <v>1792</v>
      </c>
      <c r="D348" s="22" t="s">
        <v>1793</v>
      </c>
      <c r="E348" s="22">
        <v>1634</v>
      </c>
    </row>
    <row r="349" spans="1:5" x14ac:dyDescent="0.25">
      <c r="A349" s="22" t="s">
        <v>125</v>
      </c>
      <c r="B349" s="22" t="s">
        <v>1783</v>
      </c>
      <c r="C349" s="22" t="s">
        <v>1794</v>
      </c>
      <c r="D349" s="22" t="s">
        <v>1795</v>
      </c>
      <c r="E349" s="22">
        <v>8975</v>
      </c>
    </row>
    <row r="350" spans="1:5" x14ac:dyDescent="0.25">
      <c r="A350" s="22" t="s">
        <v>125</v>
      </c>
      <c r="B350" s="22" t="s">
        <v>1783</v>
      </c>
      <c r="C350" s="22" t="s">
        <v>1796</v>
      </c>
      <c r="D350" s="22" t="s">
        <v>1797</v>
      </c>
      <c r="E350" s="22">
        <v>12978</v>
      </c>
    </row>
    <row r="351" spans="1:5" x14ac:dyDescent="0.25">
      <c r="A351" s="22" t="s">
        <v>125</v>
      </c>
      <c r="B351" s="22" t="s">
        <v>1783</v>
      </c>
      <c r="C351" s="22" t="s">
        <v>1798</v>
      </c>
      <c r="D351" s="22" t="s">
        <v>1799</v>
      </c>
      <c r="E351" s="22">
        <v>1023</v>
      </c>
    </row>
    <row r="352" spans="1:5" x14ac:dyDescent="0.25">
      <c r="A352" s="22" t="s">
        <v>125</v>
      </c>
      <c r="B352" s="22" t="s">
        <v>1783</v>
      </c>
      <c r="C352" s="22" t="s">
        <v>1800</v>
      </c>
      <c r="D352" s="22" t="s">
        <v>1801</v>
      </c>
      <c r="E352" s="22">
        <v>3319</v>
      </c>
    </row>
    <row r="353" spans="1:5" x14ac:dyDescent="0.25">
      <c r="A353" s="22" t="s">
        <v>125</v>
      </c>
      <c r="B353" s="22" t="s">
        <v>1783</v>
      </c>
      <c r="C353" s="22" t="s">
        <v>1802</v>
      </c>
      <c r="D353" s="22" t="s">
        <v>1803</v>
      </c>
      <c r="E353" s="22">
        <v>3287</v>
      </c>
    </row>
    <row r="354" spans="1:5" x14ac:dyDescent="0.25">
      <c r="A354" s="22" t="s">
        <v>125</v>
      </c>
      <c r="B354" s="22" t="s">
        <v>1783</v>
      </c>
      <c r="C354" s="22" t="s">
        <v>1804</v>
      </c>
      <c r="D354" s="22" t="s">
        <v>1805</v>
      </c>
      <c r="E354" s="22">
        <v>3225</v>
      </c>
    </row>
    <row r="355" spans="1:5" x14ac:dyDescent="0.25">
      <c r="A355" s="22" t="s">
        <v>125</v>
      </c>
      <c r="B355" s="22" t="s">
        <v>1783</v>
      </c>
      <c r="C355" s="22" t="s">
        <v>1806</v>
      </c>
      <c r="D355" s="22" t="s">
        <v>1807</v>
      </c>
      <c r="E355" s="22">
        <v>397</v>
      </c>
    </row>
    <row r="356" spans="1:5" x14ac:dyDescent="0.25">
      <c r="A356" s="22" t="s">
        <v>125</v>
      </c>
      <c r="B356" s="22" t="s">
        <v>1783</v>
      </c>
      <c r="C356" s="22" t="s">
        <v>1808</v>
      </c>
      <c r="D356" s="22" t="s">
        <v>1809</v>
      </c>
      <c r="E356" s="22">
        <v>3115</v>
      </c>
    </row>
    <row r="357" spans="1:5" x14ac:dyDescent="0.25">
      <c r="A357" s="22" t="s">
        <v>125</v>
      </c>
      <c r="B357" s="22" t="s">
        <v>1783</v>
      </c>
      <c r="C357" s="22" t="s">
        <v>1810</v>
      </c>
      <c r="D357" s="22" t="s">
        <v>1811</v>
      </c>
      <c r="E357" s="22">
        <v>5238</v>
      </c>
    </row>
    <row r="358" spans="1:5" x14ac:dyDescent="0.25">
      <c r="A358" s="22" t="s">
        <v>125</v>
      </c>
      <c r="B358" s="22" t="s">
        <v>1783</v>
      </c>
      <c r="C358" s="22" t="s">
        <v>1812</v>
      </c>
      <c r="D358" s="22" t="s">
        <v>1813</v>
      </c>
      <c r="E358" s="22">
        <v>1026</v>
      </c>
    </row>
    <row r="359" spans="1:5" x14ac:dyDescent="0.25">
      <c r="A359" s="22" t="s">
        <v>125</v>
      </c>
      <c r="B359" s="22" t="s">
        <v>1783</v>
      </c>
      <c r="C359" s="22" t="s">
        <v>1814</v>
      </c>
      <c r="D359" s="22" t="s">
        <v>1815</v>
      </c>
      <c r="E359" s="22">
        <v>1132</v>
      </c>
    </row>
    <row r="360" spans="1:5" x14ac:dyDescent="0.25">
      <c r="A360" s="22" t="s">
        <v>125</v>
      </c>
      <c r="B360" s="22" t="s">
        <v>1783</v>
      </c>
      <c r="C360" s="22" t="s">
        <v>1816</v>
      </c>
      <c r="D360" s="22" t="s">
        <v>1817</v>
      </c>
      <c r="E360" s="22">
        <v>3773</v>
      </c>
    </row>
    <row r="361" spans="1:5" x14ac:dyDescent="0.25">
      <c r="A361" s="22" t="s">
        <v>125</v>
      </c>
      <c r="B361" s="22" t="s">
        <v>1783</v>
      </c>
      <c r="C361" s="22" t="s">
        <v>1818</v>
      </c>
      <c r="D361" s="22" t="s">
        <v>1819</v>
      </c>
      <c r="E361" s="22">
        <v>464</v>
      </c>
    </row>
    <row r="362" spans="1:5" x14ac:dyDescent="0.25">
      <c r="A362" s="22" t="s">
        <v>125</v>
      </c>
      <c r="B362" s="22" t="s">
        <v>1783</v>
      </c>
      <c r="C362" s="22" t="s">
        <v>1820</v>
      </c>
      <c r="D362" s="22" t="s">
        <v>1821</v>
      </c>
      <c r="E362" s="22">
        <v>1413</v>
      </c>
    </row>
    <row r="363" spans="1:5" x14ac:dyDescent="0.25">
      <c r="A363" s="22" t="s">
        <v>125</v>
      </c>
      <c r="B363" s="22" t="s">
        <v>1783</v>
      </c>
      <c r="C363" s="22" t="s">
        <v>1822</v>
      </c>
      <c r="D363" s="22" t="s">
        <v>1823</v>
      </c>
      <c r="E363" s="22">
        <v>484</v>
      </c>
    </row>
    <row r="364" spans="1:5" x14ac:dyDescent="0.25">
      <c r="A364" s="22" t="s">
        <v>125</v>
      </c>
      <c r="B364" s="22" t="s">
        <v>1783</v>
      </c>
      <c r="C364" s="22" t="s">
        <v>1824</v>
      </c>
      <c r="D364" s="22" t="s">
        <v>1825</v>
      </c>
      <c r="E364" s="22">
        <v>2558</v>
      </c>
    </row>
    <row r="365" spans="1:5" x14ac:dyDescent="0.25">
      <c r="A365" s="22" t="s">
        <v>125</v>
      </c>
      <c r="B365" s="22" t="s">
        <v>1783</v>
      </c>
      <c r="C365" s="22" t="s">
        <v>1826</v>
      </c>
      <c r="D365" s="22" t="s">
        <v>1827</v>
      </c>
      <c r="E365" s="22">
        <v>6663</v>
      </c>
    </row>
    <row r="366" spans="1:5" x14ac:dyDescent="0.25">
      <c r="A366" s="22" t="s">
        <v>125</v>
      </c>
      <c r="B366" s="22" t="s">
        <v>1783</v>
      </c>
      <c r="C366" s="22" t="s">
        <v>1828</v>
      </c>
      <c r="D366" s="22" t="s">
        <v>1829</v>
      </c>
      <c r="E366" s="22">
        <v>730</v>
      </c>
    </row>
    <row r="367" spans="1:5" x14ac:dyDescent="0.25">
      <c r="A367" s="22" t="s">
        <v>125</v>
      </c>
      <c r="B367" s="22" t="s">
        <v>1783</v>
      </c>
      <c r="C367" s="22" t="s">
        <v>1830</v>
      </c>
      <c r="D367" s="22" t="s">
        <v>1831</v>
      </c>
      <c r="E367" s="22">
        <v>2492</v>
      </c>
    </row>
    <row r="368" spans="1:5" x14ac:dyDescent="0.25">
      <c r="A368" s="22" t="s">
        <v>125</v>
      </c>
      <c r="B368" s="22" t="s">
        <v>1783</v>
      </c>
      <c r="C368" s="22" t="s">
        <v>1832</v>
      </c>
      <c r="D368" s="22" t="s">
        <v>1833</v>
      </c>
      <c r="E368" s="22">
        <v>830</v>
      </c>
    </row>
    <row r="369" spans="1:5" x14ac:dyDescent="0.25">
      <c r="A369" s="22" t="s">
        <v>125</v>
      </c>
      <c r="B369" s="22" t="s">
        <v>1783</v>
      </c>
      <c r="C369" s="22" t="s">
        <v>1834</v>
      </c>
      <c r="D369" s="22" t="s">
        <v>1835</v>
      </c>
      <c r="E369" s="22">
        <v>3269</v>
      </c>
    </row>
    <row r="370" spans="1:5" x14ac:dyDescent="0.25">
      <c r="A370" s="22" t="s">
        <v>125</v>
      </c>
      <c r="B370" s="22" t="s">
        <v>1783</v>
      </c>
      <c r="C370" s="22" t="s">
        <v>1836</v>
      </c>
      <c r="D370" s="22" t="s">
        <v>1837</v>
      </c>
      <c r="E370" s="22">
        <v>1137</v>
      </c>
    </row>
    <row r="371" spans="1:5" x14ac:dyDescent="0.25">
      <c r="A371" s="22" t="s">
        <v>125</v>
      </c>
      <c r="B371" s="22" t="s">
        <v>1783</v>
      </c>
      <c r="C371" s="22" t="s">
        <v>1838</v>
      </c>
      <c r="D371" s="22" t="s">
        <v>1839</v>
      </c>
      <c r="E371" s="22">
        <v>1554</v>
      </c>
    </row>
    <row r="372" spans="1:5" x14ac:dyDescent="0.25">
      <c r="A372" s="22" t="s">
        <v>125</v>
      </c>
      <c r="B372" s="22" t="s">
        <v>1783</v>
      </c>
      <c r="C372" s="22" t="s">
        <v>1840</v>
      </c>
      <c r="D372" s="22" t="s">
        <v>1841</v>
      </c>
      <c r="E372" s="22">
        <v>2268</v>
      </c>
    </row>
    <row r="373" spans="1:5" x14ac:dyDescent="0.25">
      <c r="A373" s="22" t="s">
        <v>125</v>
      </c>
      <c r="B373" s="22" t="s">
        <v>1783</v>
      </c>
      <c r="C373" s="22" t="s">
        <v>1842</v>
      </c>
      <c r="D373" s="22" t="s">
        <v>1843</v>
      </c>
      <c r="E373" s="22">
        <v>1110</v>
      </c>
    </row>
    <row r="374" spans="1:5" x14ac:dyDescent="0.25">
      <c r="A374" s="22" t="s">
        <v>125</v>
      </c>
      <c r="B374" s="22" t="s">
        <v>1783</v>
      </c>
      <c r="C374" s="22" t="s">
        <v>1844</v>
      </c>
      <c r="D374" s="22" t="s">
        <v>1845</v>
      </c>
      <c r="E374" s="22">
        <v>3916</v>
      </c>
    </row>
    <row r="375" spans="1:5" x14ac:dyDescent="0.25">
      <c r="A375" s="22" t="s">
        <v>125</v>
      </c>
      <c r="B375" s="22" t="s">
        <v>1783</v>
      </c>
      <c r="C375" s="22" t="s">
        <v>1846</v>
      </c>
      <c r="D375" s="22" t="s">
        <v>1847</v>
      </c>
      <c r="E375" s="22">
        <v>9325</v>
      </c>
    </row>
    <row r="376" spans="1:5" x14ac:dyDescent="0.25">
      <c r="A376" s="22" t="s">
        <v>125</v>
      </c>
      <c r="B376" s="22" t="s">
        <v>1783</v>
      </c>
      <c r="C376" s="22" t="s">
        <v>1848</v>
      </c>
      <c r="D376" s="22" t="s">
        <v>1849</v>
      </c>
      <c r="E376" s="22">
        <v>9638</v>
      </c>
    </row>
    <row r="377" spans="1:5" x14ac:dyDescent="0.25">
      <c r="A377" s="22" t="s">
        <v>125</v>
      </c>
      <c r="B377" s="22" t="s">
        <v>1783</v>
      </c>
      <c r="C377" s="22" t="s">
        <v>1850</v>
      </c>
      <c r="D377" s="22" t="s">
        <v>1851</v>
      </c>
      <c r="E377" s="22">
        <v>699</v>
      </c>
    </row>
    <row r="378" spans="1:5" x14ac:dyDescent="0.25">
      <c r="A378" s="22" t="s">
        <v>125</v>
      </c>
      <c r="B378" s="22" t="s">
        <v>1783</v>
      </c>
      <c r="C378" s="22" t="s">
        <v>1852</v>
      </c>
      <c r="D378" s="22" t="s">
        <v>1853</v>
      </c>
      <c r="E378" s="22">
        <v>7905</v>
      </c>
    </row>
    <row r="379" spans="1:5" x14ac:dyDescent="0.25">
      <c r="A379" s="22" t="s">
        <v>125</v>
      </c>
      <c r="B379" s="22" t="s">
        <v>1783</v>
      </c>
      <c r="C379" s="22" t="s">
        <v>1854</v>
      </c>
      <c r="D379" s="22" t="s">
        <v>1855</v>
      </c>
      <c r="E379" s="22">
        <v>387</v>
      </c>
    </row>
    <row r="380" spans="1:5" x14ac:dyDescent="0.25">
      <c r="A380" s="22" t="s">
        <v>125</v>
      </c>
      <c r="B380" s="22" t="s">
        <v>1783</v>
      </c>
      <c r="C380" s="22" t="s">
        <v>1856</v>
      </c>
      <c r="D380" s="22" t="s">
        <v>1857</v>
      </c>
      <c r="E380" s="22">
        <v>1990</v>
      </c>
    </row>
    <row r="381" spans="1:5" x14ac:dyDescent="0.25">
      <c r="A381" s="22" t="s">
        <v>125</v>
      </c>
      <c r="B381" s="22" t="s">
        <v>1783</v>
      </c>
      <c r="C381" s="22" t="s">
        <v>1858</v>
      </c>
      <c r="D381" s="22" t="s">
        <v>1859</v>
      </c>
      <c r="E381" s="22">
        <v>1846</v>
      </c>
    </row>
    <row r="382" spans="1:5" x14ac:dyDescent="0.25">
      <c r="A382" s="22" t="s">
        <v>125</v>
      </c>
      <c r="B382" s="22" t="s">
        <v>1783</v>
      </c>
      <c r="C382" s="22" t="s">
        <v>1860</v>
      </c>
      <c r="D382" s="22" t="s">
        <v>1861</v>
      </c>
      <c r="E382" s="22">
        <v>1860</v>
      </c>
    </row>
    <row r="383" spans="1:5" x14ac:dyDescent="0.25">
      <c r="A383" s="22" t="s">
        <v>125</v>
      </c>
      <c r="B383" s="22" t="s">
        <v>1783</v>
      </c>
      <c r="C383" s="22" t="s">
        <v>1862</v>
      </c>
      <c r="D383" s="22" t="s">
        <v>1863</v>
      </c>
      <c r="E383" s="22">
        <v>3874</v>
      </c>
    </row>
    <row r="384" spans="1:5" x14ac:dyDescent="0.25">
      <c r="A384" s="22" t="s">
        <v>125</v>
      </c>
      <c r="B384" s="22" t="s">
        <v>1783</v>
      </c>
      <c r="C384" s="22" t="s">
        <v>1864</v>
      </c>
      <c r="D384" s="22" t="s">
        <v>1865</v>
      </c>
      <c r="E384" s="22">
        <v>3311</v>
      </c>
    </row>
    <row r="385" spans="1:5" x14ac:dyDescent="0.25">
      <c r="A385" s="22" t="s">
        <v>125</v>
      </c>
      <c r="B385" s="22" t="s">
        <v>1783</v>
      </c>
      <c r="C385" s="22" t="s">
        <v>1866</v>
      </c>
      <c r="D385" s="22" t="s">
        <v>1867</v>
      </c>
      <c r="E385" s="22">
        <v>1533</v>
      </c>
    </row>
    <row r="386" spans="1:5" x14ac:dyDescent="0.25">
      <c r="A386" s="22" t="s">
        <v>125</v>
      </c>
      <c r="B386" s="22" t="s">
        <v>1783</v>
      </c>
      <c r="C386" s="22" t="s">
        <v>1868</v>
      </c>
      <c r="D386" s="22" t="s">
        <v>1869</v>
      </c>
      <c r="E386" s="22">
        <v>1726</v>
      </c>
    </row>
    <row r="387" spans="1:5" x14ac:dyDescent="0.25">
      <c r="A387" s="22" t="s">
        <v>125</v>
      </c>
      <c r="B387" s="22" t="s">
        <v>1783</v>
      </c>
      <c r="C387" s="22" t="s">
        <v>1870</v>
      </c>
      <c r="D387" s="22" t="s">
        <v>1871</v>
      </c>
      <c r="E387" s="22">
        <v>1542</v>
      </c>
    </row>
    <row r="388" spans="1:5" x14ac:dyDescent="0.25">
      <c r="A388" s="22" t="s">
        <v>125</v>
      </c>
      <c r="B388" s="22" t="s">
        <v>1783</v>
      </c>
      <c r="C388" s="22" t="s">
        <v>1872</v>
      </c>
      <c r="D388" s="22" t="s">
        <v>1873</v>
      </c>
      <c r="E388" s="22">
        <v>2699</v>
      </c>
    </row>
    <row r="389" spans="1:5" x14ac:dyDescent="0.25">
      <c r="A389" s="22" t="s">
        <v>125</v>
      </c>
      <c r="B389" s="22" t="s">
        <v>1783</v>
      </c>
      <c r="C389" s="22" t="s">
        <v>1874</v>
      </c>
      <c r="D389" s="22" t="s">
        <v>1875</v>
      </c>
      <c r="E389" s="22">
        <v>2378</v>
      </c>
    </row>
    <row r="390" spans="1:5" x14ac:dyDescent="0.25">
      <c r="A390" s="22" t="s">
        <v>125</v>
      </c>
      <c r="B390" s="22" t="s">
        <v>1783</v>
      </c>
      <c r="C390" s="22" t="s">
        <v>1876</v>
      </c>
      <c r="D390" s="22" t="s">
        <v>1877</v>
      </c>
      <c r="E390" s="22">
        <v>3199</v>
      </c>
    </row>
    <row r="391" spans="1:5" x14ac:dyDescent="0.25">
      <c r="A391" s="22" t="s">
        <v>125</v>
      </c>
      <c r="B391" s="22" t="s">
        <v>1783</v>
      </c>
      <c r="C391" s="22" t="s">
        <v>1878</v>
      </c>
      <c r="D391" s="22" t="s">
        <v>1879</v>
      </c>
      <c r="E391" s="22">
        <v>1316</v>
      </c>
    </row>
    <row r="392" spans="1:5" x14ac:dyDescent="0.25">
      <c r="A392" s="22" t="s">
        <v>125</v>
      </c>
      <c r="B392" s="22" t="s">
        <v>64</v>
      </c>
      <c r="C392" s="22" t="s">
        <v>1880</v>
      </c>
      <c r="D392" s="22" t="s">
        <v>1881</v>
      </c>
      <c r="E392" s="22">
        <v>1080</v>
      </c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1AC45-7560-4A2D-87AB-7D4B98FC416D}">
  <dimension ref="A1:J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0" width="15.7109375" customWidth="1"/>
  </cols>
  <sheetData>
    <row r="1" spans="1:10" ht="24" customHeight="1" x14ac:dyDescent="0.3">
      <c r="A1" s="4" t="str">
        <f>HYPERLINK("#'Index'!A1", "&lt;&lt; Index")</f>
        <v>&lt;&lt; Index</v>
      </c>
      <c r="B1" s="20" t="s">
        <v>1882</v>
      </c>
      <c r="D1" s="20" t="s">
        <v>1883</v>
      </c>
    </row>
    <row r="2" spans="1:10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1884</v>
      </c>
      <c r="F2" s="21" t="s">
        <v>1885</v>
      </c>
      <c r="G2" s="21" t="s">
        <v>1886</v>
      </c>
      <c r="H2" s="21" t="s">
        <v>1887</v>
      </c>
      <c r="I2" s="21" t="s">
        <v>1888</v>
      </c>
      <c r="J2" s="21" t="s">
        <v>1889</v>
      </c>
    </row>
    <row r="3" spans="1:10" x14ac:dyDescent="0.25">
      <c r="A3" s="21"/>
      <c r="B3" s="21"/>
      <c r="C3" s="21"/>
      <c r="D3" s="21" t="s">
        <v>89</v>
      </c>
      <c r="E3" s="21" t="s">
        <v>1890</v>
      </c>
      <c r="F3" s="21" t="s">
        <v>1891</v>
      </c>
      <c r="G3" s="21" t="s">
        <v>1892</v>
      </c>
      <c r="H3" s="21" t="s">
        <v>1893</v>
      </c>
      <c r="I3" s="21" t="s">
        <v>1894</v>
      </c>
      <c r="J3" s="21" t="s">
        <v>1895</v>
      </c>
    </row>
    <row r="4" spans="1:10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-6155915</v>
      </c>
      <c r="F4" s="22">
        <v>7983899</v>
      </c>
      <c r="G4" s="22">
        <v>0</v>
      </c>
      <c r="H4" s="22">
        <v>0</v>
      </c>
      <c r="I4" s="22">
        <v>7983899</v>
      </c>
      <c r="J4" s="22">
        <v>1827984</v>
      </c>
    </row>
    <row r="5" spans="1:10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</row>
    <row r="6" spans="1:10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</row>
    <row r="7" spans="1:10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-69097000</v>
      </c>
      <c r="F7" s="22">
        <v>499472000</v>
      </c>
      <c r="G7" s="22">
        <v>36000</v>
      </c>
      <c r="H7" s="22">
        <v>56876000</v>
      </c>
      <c r="I7" s="22">
        <v>442560000</v>
      </c>
      <c r="J7" s="22">
        <v>373463000</v>
      </c>
    </row>
    <row r="8" spans="1:10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-46725</v>
      </c>
      <c r="F8" s="22">
        <v>473553</v>
      </c>
      <c r="G8" s="22">
        <v>0</v>
      </c>
      <c r="H8" s="22">
        <v>0</v>
      </c>
      <c r="I8" s="22">
        <v>473553</v>
      </c>
      <c r="J8" s="22">
        <v>426828</v>
      </c>
    </row>
    <row r="9" spans="1:10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-762142</v>
      </c>
      <c r="F9" s="22">
        <v>1254534</v>
      </c>
      <c r="G9" s="22">
        <v>0</v>
      </c>
      <c r="H9" s="22">
        <v>1071405</v>
      </c>
      <c r="I9" s="22">
        <v>183129</v>
      </c>
      <c r="J9" s="22">
        <v>-579013</v>
      </c>
    </row>
    <row r="10" spans="1:10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-1006045</v>
      </c>
      <c r="F10" s="22">
        <v>0</v>
      </c>
      <c r="G10" s="22">
        <v>1658103</v>
      </c>
      <c r="H10" s="22">
        <v>-533249</v>
      </c>
      <c r="I10" s="22">
        <v>-1124854</v>
      </c>
      <c r="J10" s="22">
        <v>-2130899</v>
      </c>
    </row>
    <row r="11" spans="1:10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213710000</v>
      </c>
      <c r="F11" s="22">
        <v>277761000</v>
      </c>
      <c r="G11" s="22">
        <v>1075000</v>
      </c>
      <c r="H11" s="22">
        <v>93897000</v>
      </c>
      <c r="I11" s="22">
        <v>182789000</v>
      </c>
      <c r="J11" s="22">
        <v>396499000</v>
      </c>
    </row>
    <row r="12" spans="1:10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</row>
    <row r="13" spans="1:10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961800</v>
      </c>
      <c r="F13" s="22">
        <v>0</v>
      </c>
      <c r="G13" s="22">
        <v>48756</v>
      </c>
      <c r="H13" s="22">
        <v>0</v>
      </c>
      <c r="I13" s="22">
        <v>-48756</v>
      </c>
      <c r="J13" s="22">
        <v>913044</v>
      </c>
    </row>
    <row r="14" spans="1:10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</row>
    <row r="15" spans="1:10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-4228517</v>
      </c>
      <c r="F15" s="22">
        <v>2111799</v>
      </c>
      <c r="G15" s="22">
        <v>0</v>
      </c>
      <c r="H15" s="22">
        <v>0</v>
      </c>
      <c r="I15" s="22">
        <v>2111799</v>
      </c>
      <c r="J15" s="22">
        <v>-2116718</v>
      </c>
    </row>
    <row r="16" spans="1:10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</row>
    <row r="17" spans="1:10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</row>
    <row r="18" spans="1:10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-14530000</v>
      </c>
      <c r="F18" s="22">
        <v>85973000</v>
      </c>
      <c r="G18" s="22">
        <v>9890000</v>
      </c>
      <c r="H18" s="22">
        <v>36108000</v>
      </c>
      <c r="I18" s="22">
        <v>39975000</v>
      </c>
      <c r="J18" s="22">
        <v>25445000</v>
      </c>
    </row>
    <row r="19" spans="1:10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-469342</v>
      </c>
      <c r="F19" s="22">
        <v>0</v>
      </c>
      <c r="G19" s="22">
        <v>1781474</v>
      </c>
      <c r="H19" s="22">
        <v>-469342</v>
      </c>
      <c r="I19" s="22">
        <v>-1312132</v>
      </c>
      <c r="J19" s="22">
        <v>-1781474</v>
      </c>
    </row>
    <row r="20" spans="1:10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-2614076</v>
      </c>
      <c r="F20" s="22">
        <v>0</v>
      </c>
      <c r="G20" s="22">
        <v>623382</v>
      </c>
      <c r="H20" s="22">
        <v>-353339</v>
      </c>
      <c r="I20" s="22">
        <v>-270043</v>
      </c>
      <c r="J20" s="22">
        <v>-2884119</v>
      </c>
    </row>
    <row r="21" spans="1:10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-10000</v>
      </c>
      <c r="F21" s="22">
        <v>123000</v>
      </c>
      <c r="G21" s="22">
        <v>0</v>
      </c>
      <c r="H21" s="22">
        <v>0</v>
      </c>
      <c r="I21" s="22">
        <v>123000</v>
      </c>
      <c r="J21" s="22">
        <v>113000</v>
      </c>
    </row>
    <row r="22" spans="1:10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-44778</v>
      </c>
      <c r="F22" s="22">
        <v>68035</v>
      </c>
      <c r="G22" s="22">
        <v>0</v>
      </c>
      <c r="H22" s="22">
        <v>-36095</v>
      </c>
      <c r="I22" s="22">
        <v>104130</v>
      </c>
      <c r="J22" s="22">
        <v>59352</v>
      </c>
    </row>
    <row r="23" spans="1:10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</row>
    <row r="24" spans="1:10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</row>
    <row r="25" spans="1:10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</row>
    <row r="26" spans="1:10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</row>
    <row r="27" spans="1:10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</row>
    <row r="28" spans="1:10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-7043819</v>
      </c>
      <c r="F28" s="22">
        <v>0</v>
      </c>
      <c r="G28" s="22">
        <v>1851707</v>
      </c>
      <c r="H28" s="22">
        <v>-8757744</v>
      </c>
      <c r="I28" s="22">
        <v>6906037</v>
      </c>
      <c r="J28" s="22">
        <v>-137782</v>
      </c>
    </row>
    <row r="29" spans="1:10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</row>
    <row r="30" spans="1:10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</row>
    <row r="31" spans="1:10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</row>
    <row r="32" spans="1:10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</row>
    <row r="33" spans="1:10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</row>
    <row r="34" spans="1:10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</row>
    <row r="35" spans="1:10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</row>
    <row r="36" spans="1:10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232602</v>
      </c>
      <c r="F36" s="22">
        <v>0</v>
      </c>
      <c r="G36" s="22">
        <v>619118</v>
      </c>
      <c r="H36" s="22">
        <v>232602</v>
      </c>
      <c r="I36" s="22">
        <v>-851720</v>
      </c>
      <c r="J36" s="22">
        <v>-619118</v>
      </c>
    </row>
    <row r="37" spans="1:10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-65355</v>
      </c>
      <c r="F37" s="22">
        <v>93201</v>
      </c>
      <c r="G37" s="22">
        <v>0</v>
      </c>
      <c r="H37" s="22">
        <v>0</v>
      </c>
      <c r="I37" s="22">
        <v>93201</v>
      </c>
      <c r="J37" s="22">
        <v>27846</v>
      </c>
    </row>
    <row r="38" spans="1:10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</row>
    <row r="39" spans="1:10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</row>
    <row r="40" spans="1:10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</row>
    <row r="41" spans="1:10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</row>
    <row r="42" spans="1:10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</row>
    <row r="43" spans="1:10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</row>
    <row r="44" spans="1:10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</row>
    <row r="45" spans="1:10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</row>
    <row r="46" spans="1:10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</row>
    <row r="47" spans="1:10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</row>
    <row r="48" spans="1:10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0</v>
      </c>
      <c r="F48" s="22">
        <v>0</v>
      </c>
      <c r="G48" s="22">
        <v>2575292</v>
      </c>
      <c r="H48" s="22">
        <v>0</v>
      </c>
      <c r="I48" s="22">
        <v>-2575292</v>
      </c>
      <c r="J48" s="22">
        <v>-2575292</v>
      </c>
    </row>
    <row r="49" spans="1:10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</row>
    <row r="50" spans="1:10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</row>
    <row r="51" spans="1:10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</row>
    <row r="52" spans="1:10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</row>
    <row r="53" spans="1:10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-381083</v>
      </c>
      <c r="F53" s="22">
        <v>202612</v>
      </c>
      <c r="G53" s="22">
        <v>0</v>
      </c>
      <c r="H53" s="22">
        <v>0</v>
      </c>
      <c r="I53" s="22">
        <v>202612</v>
      </c>
      <c r="J53" s="22">
        <v>-178471</v>
      </c>
    </row>
    <row r="54" spans="1:10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-426003</v>
      </c>
      <c r="F54" s="22">
        <v>12500</v>
      </c>
      <c r="G54" s="22">
        <v>0</v>
      </c>
      <c r="H54" s="22">
        <v>-426003</v>
      </c>
      <c r="I54" s="22">
        <v>438503</v>
      </c>
      <c r="J54" s="22">
        <v>12500</v>
      </c>
    </row>
    <row r="55" spans="1:10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</row>
    <row r="56" spans="1:10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</row>
    <row r="57" spans="1:10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</row>
    <row r="58" spans="1:10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</row>
    <row r="59" spans="1:10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</row>
    <row r="60" spans="1:10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</row>
    <row r="61" spans="1:10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</row>
    <row r="62" spans="1:10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</row>
    <row r="63" spans="1:10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</row>
    <row r="64" spans="1:10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</row>
    <row r="65" spans="1:10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0</v>
      </c>
      <c r="F65" s="22">
        <v>0</v>
      </c>
      <c r="G65" s="22">
        <v>341046</v>
      </c>
      <c r="H65" s="22">
        <v>0</v>
      </c>
      <c r="I65" s="22">
        <v>-341046</v>
      </c>
      <c r="J65" s="22">
        <v>-341046</v>
      </c>
    </row>
    <row r="66" spans="1:10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</row>
    <row r="67" spans="1:10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</row>
    <row r="68" spans="1:10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</row>
    <row r="69" spans="1:10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</row>
    <row r="70" spans="1:10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</row>
    <row r="71" spans="1:10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</row>
    <row r="72" spans="1:10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</row>
    <row r="73" spans="1:10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</row>
    <row r="74" spans="1:10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</row>
    <row r="75" spans="1:10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</row>
    <row r="76" spans="1:10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251034</v>
      </c>
      <c r="F76" s="22">
        <v>65827</v>
      </c>
      <c r="G76" s="22">
        <v>0</v>
      </c>
      <c r="H76" s="22">
        <v>0</v>
      </c>
      <c r="I76" s="22">
        <v>65827</v>
      </c>
      <c r="J76" s="22">
        <v>316861</v>
      </c>
    </row>
    <row r="77" spans="1:10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</row>
    <row r="78" spans="1:10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-774245</v>
      </c>
      <c r="F78" s="22">
        <v>2286205</v>
      </c>
      <c r="G78" s="22">
        <v>0</v>
      </c>
      <c r="H78" s="22">
        <v>-171228</v>
      </c>
      <c r="I78" s="22">
        <v>2457433</v>
      </c>
      <c r="J78" s="22">
        <v>1683188</v>
      </c>
    </row>
    <row r="79" spans="1:10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</row>
    <row r="80" spans="1:10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</row>
    <row r="81" spans="1:10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</row>
    <row r="82" spans="1:10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</row>
    <row r="83" spans="1:10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0</v>
      </c>
      <c r="F83" s="22">
        <v>159800</v>
      </c>
      <c r="G83" s="22">
        <v>0</v>
      </c>
      <c r="H83" s="22">
        <v>0</v>
      </c>
      <c r="I83" s="22">
        <v>159800</v>
      </c>
      <c r="J83" s="22">
        <v>159800</v>
      </c>
    </row>
    <row r="84" spans="1:10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</row>
    <row r="85" spans="1:10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</row>
    <row r="86" spans="1:10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0</v>
      </c>
      <c r="F86" s="22">
        <v>65724</v>
      </c>
      <c r="G86" s="22">
        <v>0</v>
      </c>
      <c r="H86" s="22">
        <v>0</v>
      </c>
      <c r="I86" s="22">
        <v>65724</v>
      </c>
      <c r="J86" s="22">
        <v>65724</v>
      </c>
    </row>
    <row r="87" spans="1:10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0</v>
      </c>
      <c r="F87" s="22">
        <v>0</v>
      </c>
      <c r="G87" s="22">
        <v>155334</v>
      </c>
      <c r="H87" s="22">
        <v>0</v>
      </c>
      <c r="I87" s="22">
        <v>-155334</v>
      </c>
      <c r="J87" s="22">
        <v>-155334</v>
      </c>
    </row>
    <row r="88" spans="1:10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</row>
    <row r="89" spans="1:10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</row>
    <row r="90" spans="1:10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</row>
    <row r="91" spans="1:10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0</v>
      </c>
      <c r="F91" s="22">
        <v>0</v>
      </c>
      <c r="G91" s="22">
        <v>942075</v>
      </c>
      <c r="H91" s="22">
        <v>0</v>
      </c>
      <c r="I91" s="22">
        <v>-942075</v>
      </c>
      <c r="J91" s="22">
        <v>-942075</v>
      </c>
    </row>
    <row r="92" spans="1:10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</row>
    <row r="93" spans="1:10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</row>
    <row r="94" spans="1:10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</row>
    <row r="95" spans="1:10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</row>
    <row r="96" spans="1:10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</row>
    <row r="97" spans="1:10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</row>
    <row r="98" spans="1:10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</row>
    <row r="99" spans="1:10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-3013</v>
      </c>
      <c r="F99" s="22">
        <v>278643</v>
      </c>
      <c r="G99" s="22">
        <v>0</v>
      </c>
      <c r="H99" s="22">
        <v>41204</v>
      </c>
      <c r="I99" s="22">
        <v>237439</v>
      </c>
      <c r="J99" s="22">
        <v>234426</v>
      </c>
    </row>
    <row r="100" spans="1:10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</row>
    <row r="101" spans="1:10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</row>
    <row r="102" spans="1:10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</row>
    <row r="103" spans="1:10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</row>
    <row r="104" spans="1:10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</row>
    <row r="105" spans="1:10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</row>
    <row r="106" spans="1:10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</row>
    <row r="107" spans="1:10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</row>
    <row r="108" spans="1:10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</row>
    <row r="109" spans="1:10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</row>
    <row r="110" spans="1:10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</row>
    <row r="111" spans="1:10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</row>
    <row r="112" spans="1:10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</row>
    <row r="113" spans="1:10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0</v>
      </c>
      <c r="F113" s="22">
        <v>0</v>
      </c>
      <c r="G113" s="22">
        <v>889575</v>
      </c>
      <c r="H113" s="22">
        <v>0</v>
      </c>
      <c r="I113" s="22">
        <v>-889575</v>
      </c>
      <c r="J113" s="22">
        <v>-889575</v>
      </c>
    </row>
    <row r="114" spans="1:10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</row>
    <row r="115" spans="1:10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</row>
    <row r="116" spans="1:10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</row>
    <row r="117" spans="1:10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</row>
    <row r="118" spans="1:10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</row>
    <row r="119" spans="1:10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</row>
    <row r="120" spans="1:10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-167022</v>
      </c>
      <c r="F120" s="22">
        <v>0</v>
      </c>
      <c r="G120" s="22">
        <v>180855</v>
      </c>
      <c r="H120" s="22">
        <v>0</v>
      </c>
      <c r="I120" s="22">
        <v>-180855</v>
      </c>
      <c r="J120" s="22">
        <v>-347877</v>
      </c>
    </row>
    <row r="121" spans="1:10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</row>
    <row r="122" spans="1:10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</row>
    <row r="123" spans="1:10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</row>
    <row r="124" spans="1:10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</row>
    <row r="125" spans="1:10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</row>
    <row r="126" spans="1:10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</row>
    <row r="127" spans="1:10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</row>
    <row r="128" spans="1:10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</row>
    <row r="129" spans="1:10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</row>
    <row r="130" spans="1:10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</row>
    <row r="131" spans="1:10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</row>
    <row r="132" spans="1:10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</row>
    <row r="133" spans="1:10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</row>
    <row r="134" spans="1:10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-839238</v>
      </c>
      <c r="F134" s="22">
        <v>0</v>
      </c>
      <c r="G134" s="22">
        <v>790127</v>
      </c>
      <c r="H134" s="22">
        <v>-839238</v>
      </c>
      <c r="I134" s="22">
        <v>49111</v>
      </c>
      <c r="J134" s="22">
        <v>-790127</v>
      </c>
    </row>
    <row r="135" spans="1:10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</row>
    <row r="136" spans="1:10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</row>
    <row r="137" spans="1:10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</row>
    <row r="138" spans="1:10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</row>
    <row r="139" spans="1:10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</row>
    <row r="140" spans="1:10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</row>
    <row r="141" spans="1:10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</row>
    <row r="142" spans="1:10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</row>
    <row r="143" spans="1:10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</row>
    <row r="144" spans="1:10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</row>
    <row r="145" spans="1:10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</row>
    <row r="146" spans="1:10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0</v>
      </c>
      <c r="F146" s="22">
        <v>58177</v>
      </c>
      <c r="G146" s="22">
        <v>0</v>
      </c>
      <c r="H146" s="22">
        <v>0</v>
      </c>
      <c r="I146" s="22">
        <v>58177</v>
      </c>
      <c r="J146" s="22">
        <v>58177</v>
      </c>
    </row>
    <row r="147" spans="1:10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</row>
    <row r="148" spans="1:10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</row>
    <row r="149" spans="1:10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</row>
    <row r="150" spans="1:10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</row>
    <row r="151" spans="1:10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</row>
    <row r="152" spans="1:10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</row>
    <row r="153" spans="1:10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</row>
    <row r="154" spans="1:10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</row>
    <row r="155" spans="1:10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</row>
    <row r="156" spans="1:10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</row>
    <row r="157" spans="1:10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0</v>
      </c>
      <c r="F157" s="22">
        <v>0</v>
      </c>
      <c r="G157" s="22">
        <v>150078</v>
      </c>
      <c r="H157" s="22">
        <v>0</v>
      </c>
      <c r="I157" s="22">
        <v>-150078</v>
      </c>
      <c r="J157" s="22">
        <v>-150078</v>
      </c>
    </row>
    <row r="158" spans="1:10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</row>
    <row r="159" spans="1:10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</row>
    <row r="160" spans="1:10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</row>
    <row r="161" spans="1:10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</row>
    <row r="162" spans="1:10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</row>
    <row r="163" spans="1:10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</row>
    <row r="164" spans="1:10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</row>
    <row r="165" spans="1:10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</row>
    <row r="166" spans="1:10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</row>
    <row r="167" spans="1:10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</row>
    <row r="168" spans="1:10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</row>
    <row r="169" spans="1:10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</row>
    <row r="170" spans="1:10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</row>
    <row r="171" spans="1:10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</row>
    <row r="172" spans="1:10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</row>
    <row r="173" spans="1:10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</row>
    <row r="174" spans="1:10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-147679</v>
      </c>
      <c r="F174" s="22">
        <v>72253</v>
      </c>
      <c r="G174" s="22">
        <v>0</v>
      </c>
      <c r="H174" s="22">
        <v>0</v>
      </c>
      <c r="I174" s="22">
        <v>72253</v>
      </c>
      <c r="J174" s="22">
        <v>-75426</v>
      </c>
    </row>
    <row r="175" spans="1:10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</row>
    <row r="176" spans="1:10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</row>
    <row r="177" spans="1:10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</row>
    <row r="178" spans="1:10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</row>
    <row r="179" spans="1:10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</row>
    <row r="180" spans="1:10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</row>
    <row r="181" spans="1:10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</row>
    <row r="182" spans="1:10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</row>
    <row r="183" spans="1:10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</row>
    <row r="184" spans="1:10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</row>
    <row r="185" spans="1:10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</row>
    <row r="186" spans="1:10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</row>
    <row r="187" spans="1:10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</row>
    <row r="188" spans="1:10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</row>
    <row r="189" spans="1:10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</row>
    <row r="190" spans="1:10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</row>
    <row r="191" spans="1:10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</row>
    <row r="192" spans="1:10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</row>
    <row r="193" spans="1:10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</row>
    <row r="194" spans="1:10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</row>
    <row r="195" spans="1:10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</row>
    <row r="196" spans="1:10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</row>
    <row r="197" spans="1:10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</row>
    <row r="198" spans="1:10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</row>
    <row r="199" spans="1:10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</row>
    <row r="200" spans="1:10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</row>
    <row r="201" spans="1:10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</row>
    <row r="202" spans="1:10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</row>
    <row r="203" spans="1:10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</row>
    <row r="204" spans="1:10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</row>
    <row r="205" spans="1:10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</row>
    <row r="206" spans="1:10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</row>
    <row r="207" spans="1:10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</row>
    <row r="208" spans="1:10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</row>
    <row r="209" spans="1:10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</row>
    <row r="210" spans="1:10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</row>
    <row r="211" spans="1:10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</row>
    <row r="212" spans="1:10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</row>
    <row r="213" spans="1:10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</row>
    <row r="214" spans="1:10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</row>
    <row r="215" spans="1:10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</row>
    <row r="216" spans="1:10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</row>
    <row r="217" spans="1:10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</row>
    <row r="218" spans="1:10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</row>
    <row r="219" spans="1:10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</row>
    <row r="220" spans="1:10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</row>
    <row r="221" spans="1:10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</row>
    <row r="222" spans="1:10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</row>
    <row r="223" spans="1:10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</row>
    <row r="224" spans="1:10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</row>
    <row r="225" spans="1:10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</row>
    <row r="226" spans="1:10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</row>
    <row r="227" spans="1:10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</row>
    <row r="228" spans="1:10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</row>
    <row r="229" spans="1:10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</row>
    <row r="230" spans="1:10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</row>
    <row r="231" spans="1:10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</row>
    <row r="232" spans="1:10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</row>
    <row r="233" spans="1:10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</row>
    <row r="234" spans="1:10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</row>
    <row r="235" spans="1:10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</row>
    <row r="236" spans="1:10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</row>
    <row r="237" spans="1:10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</row>
    <row r="238" spans="1:10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</row>
    <row r="239" spans="1:10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</row>
    <row r="240" spans="1:10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</row>
    <row r="241" spans="1:10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</row>
    <row r="242" spans="1:10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</row>
    <row r="243" spans="1:10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</row>
    <row r="244" spans="1:10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</row>
    <row r="245" spans="1:10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</row>
    <row r="246" spans="1:10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</row>
    <row r="247" spans="1:10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</row>
    <row r="248" spans="1:10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</row>
    <row r="249" spans="1:10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</row>
    <row r="250" spans="1:10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</row>
    <row r="251" spans="1:10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</row>
    <row r="252" spans="1:10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</row>
    <row r="253" spans="1:10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</row>
    <row r="254" spans="1:10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</row>
    <row r="255" spans="1:10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</row>
    <row r="256" spans="1:10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</row>
    <row r="257" spans="1:10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</row>
    <row r="258" spans="1:10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</row>
    <row r="259" spans="1:10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</row>
    <row r="260" spans="1:10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</row>
    <row r="261" spans="1:10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</row>
    <row r="262" spans="1:10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</row>
    <row r="263" spans="1:10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</row>
    <row r="264" spans="1:10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</row>
    <row r="265" spans="1:10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</row>
    <row r="266" spans="1:10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</row>
    <row r="267" spans="1:10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</row>
    <row r="268" spans="1:10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</row>
    <row r="269" spans="1:10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</row>
    <row r="270" spans="1:10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</row>
    <row r="271" spans="1:10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</row>
    <row r="272" spans="1:10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</row>
    <row r="273" spans="1:10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</row>
    <row r="274" spans="1:10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</row>
    <row r="275" spans="1:10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</row>
    <row r="276" spans="1:10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</row>
    <row r="277" spans="1:10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</row>
    <row r="278" spans="1:10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</row>
    <row r="279" spans="1:10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</row>
    <row r="280" spans="1:10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</row>
    <row r="281" spans="1:10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</row>
    <row r="282" spans="1:10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</row>
    <row r="283" spans="1:10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</row>
    <row r="284" spans="1:10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</row>
    <row r="285" spans="1:10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</row>
    <row r="286" spans="1:10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</row>
    <row r="287" spans="1:10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</row>
    <row r="288" spans="1:10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</row>
    <row r="289" spans="1:10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</row>
    <row r="290" spans="1:10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</row>
    <row r="291" spans="1:10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</row>
    <row r="292" spans="1:10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</row>
    <row r="293" spans="1:10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</row>
    <row r="294" spans="1:10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</row>
    <row r="295" spans="1:10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</row>
    <row r="296" spans="1:10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</row>
    <row r="297" spans="1:10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</row>
    <row r="298" spans="1:10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</row>
    <row r="299" spans="1:10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</row>
    <row r="300" spans="1:10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</row>
    <row r="301" spans="1:10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</row>
    <row r="302" spans="1:10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</row>
    <row r="303" spans="1:10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</row>
    <row r="304" spans="1:10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</row>
    <row r="305" spans="1:10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</row>
    <row r="306" spans="1:10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</row>
    <row r="307" spans="1:10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</row>
    <row r="308" spans="1:10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</row>
    <row r="309" spans="1:10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</row>
    <row r="310" spans="1:10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</row>
    <row r="311" spans="1:10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</row>
    <row r="312" spans="1:10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</row>
    <row r="313" spans="1:10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</row>
    <row r="314" spans="1:10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</row>
    <row r="315" spans="1:10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</row>
    <row r="316" spans="1:10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</row>
    <row r="317" spans="1:10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</row>
    <row r="318" spans="1:10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</row>
    <row r="319" spans="1:10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</row>
    <row r="320" spans="1:10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E23FF-1330-45E8-B574-E7154DA9D0C6}">
  <dimension ref="A1:BP32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68" width="15.7109375" customWidth="1"/>
  </cols>
  <sheetData>
    <row r="1" spans="1:68" ht="24" customHeight="1" x14ac:dyDescent="0.3">
      <c r="A1" s="4" t="str">
        <f>HYPERLINK("#'Index'!A1", "&lt;&lt; Index")</f>
        <v>&lt;&lt; Index</v>
      </c>
      <c r="B1" s="20" t="s">
        <v>1896</v>
      </c>
      <c r="D1" s="20" t="s">
        <v>1897</v>
      </c>
    </row>
    <row r="2" spans="1:68" ht="63.95" customHeight="1" x14ac:dyDescent="0.25">
      <c r="A2" s="21" t="s">
        <v>51</v>
      </c>
      <c r="B2" s="21" t="s">
        <v>52</v>
      </c>
      <c r="C2" s="21" t="s">
        <v>53</v>
      </c>
      <c r="D2" s="21" t="s">
        <v>54</v>
      </c>
      <c r="E2" s="21" t="s">
        <v>1898</v>
      </c>
      <c r="F2" s="21" t="s">
        <v>1899</v>
      </c>
      <c r="G2" s="21" t="s">
        <v>1900</v>
      </c>
      <c r="H2" s="21" t="s">
        <v>1901</v>
      </c>
      <c r="I2" s="21" t="s">
        <v>1902</v>
      </c>
      <c r="J2" s="21" t="s">
        <v>1903</v>
      </c>
      <c r="K2" s="21" t="s">
        <v>1904</v>
      </c>
      <c r="L2" s="21" t="s">
        <v>1905</v>
      </c>
      <c r="M2" s="21" t="s">
        <v>1906</v>
      </c>
      <c r="N2" s="21" t="s">
        <v>1907</v>
      </c>
      <c r="O2" s="21" t="s">
        <v>1908</v>
      </c>
      <c r="P2" s="21" t="s">
        <v>1909</v>
      </c>
      <c r="Q2" s="21" t="s">
        <v>1910</v>
      </c>
      <c r="R2" s="21" t="s">
        <v>1911</v>
      </c>
      <c r="S2" s="21" t="s">
        <v>1912</v>
      </c>
      <c r="T2" s="21" t="s">
        <v>64</v>
      </c>
      <c r="U2" s="21" t="s">
        <v>1030</v>
      </c>
      <c r="V2" s="21" t="s">
        <v>1913</v>
      </c>
      <c r="W2" s="21" t="s">
        <v>1910</v>
      </c>
      <c r="X2" s="21" t="s">
        <v>1911</v>
      </c>
      <c r="Y2" s="21" t="s">
        <v>1912</v>
      </c>
      <c r="Z2" s="21" t="s">
        <v>64</v>
      </c>
      <c r="AA2" s="21" t="s">
        <v>1030</v>
      </c>
      <c r="AB2" s="21" t="s">
        <v>1914</v>
      </c>
      <c r="AC2" s="21" t="s">
        <v>1915</v>
      </c>
      <c r="AD2" s="21" t="s">
        <v>1916</v>
      </c>
      <c r="AE2" s="21" t="s">
        <v>1917</v>
      </c>
      <c r="AF2" s="21" t="s">
        <v>1918</v>
      </c>
      <c r="AG2" s="21" t="s">
        <v>1919</v>
      </c>
      <c r="AH2" s="21" t="s">
        <v>1920</v>
      </c>
      <c r="AI2" s="21" t="s">
        <v>1921</v>
      </c>
      <c r="AJ2" s="21" t="s">
        <v>1922</v>
      </c>
      <c r="AK2" s="21" t="s">
        <v>1923</v>
      </c>
      <c r="AL2" s="21" t="s">
        <v>1924</v>
      </c>
      <c r="AM2" s="21" t="s">
        <v>1925</v>
      </c>
      <c r="AN2" s="21" t="s">
        <v>1926</v>
      </c>
      <c r="AO2" s="21" t="s">
        <v>1927</v>
      </c>
      <c r="AP2" s="21" t="s">
        <v>1928</v>
      </c>
      <c r="AQ2" s="21" t="s">
        <v>1929</v>
      </c>
      <c r="AR2" s="21" t="s">
        <v>1930</v>
      </c>
      <c r="AS2" s="21" t="s">
        <v>1931</v>
      </c>
      <c r="AT2" s="21" t="s">
        <v>1932</v>
      </c>
      <c r="AU2" s="21" t="s">
        <v>1933</v>
      </c>
      <c r="AV2" s="21" t="s">
        <v>1934</v>
      </c>
      <c r="AW2" s="21" t="s">
        <v>1935</v>
      </c>
      <c r="AX2" s="21" t="s">
        <v>1936</v>
      </c>
      <c r="AY2" s="21" t="s">
        <v>1937</v>
      </c>
      <c r="AZ2" s="21" t="s">
        <v>1938</v>
      </c>
      <c r="BA2" s="21" t="s">
        <v>1939</v>
      </c>
      <c r="BB2" s="21" t="s">
        <v>1940</v>
      </c>
      <c r="BC2" s="21" t="s">
        <v>1941</v>
      </c>
      <c r="BD2" s="21" t="s">
        <v>1942</v>
      </c>
      <c r="BE2" s="21" t="s">
        <v>1943</v>
      </c>
      <c r="BF2" s="21" t="s">
        <v>1944</v>
      </c>
      <c r="BG2" s="21" t="s">
        <v>1945</v>
      </c>
      <c r="BH2" s="21" t="s">
        <v>1946</v>
      </c>
      <c r="BI2" s="21" t="s">
        <v>1947</v>
      </c>
      <c r="BJ2" s="21" t="s">
        <v>1948</v>
      </c>
      <c r="BK2" s="21" t="s">
        <v>1949</v>
      </c>
      <c r="BL2" s="21" t="s">
        <v>1950</v>
      </c>
      <c r="BM2" s="21" t="s">
        <v>1951</v>
      </c>
      <c r="BN2" s="21" t="s">
        <v>1952</v>
      </c>
      <c r="BO2" s="21" t="s">
        <v>1953</v>
      </c>
      <c r="BP2" s="21" t="s">
        <v>1954</v>
      </c>
    </row>
    <row r="3" spans="1:68" x14ac:dyDescent="0.25">
      <c r="A3" s="21"/>
      <c r="B3" s="21"/>
      <c r="C3" s="21"/>
      <c r="D3" s="21" t="s">
        <v>89</v>
      </c>
      <c r="E3" s="21" t="s">
        <v>1955</v>
      </c>
      <c r="F3" s="21" t="s">
        <v>1956</v>
      </c>
      <c r="G3" s="21" t="s">
        <v>1957</v>
      </c>
      <c r="H3" s="21" t="s">
        <v>1958</v>
      </c>
      <c r="I3" s="21" t="s">
        <v>1959</v>
      </c>
      <c r="J3" s="21" t="s">
        <v>1960</v>
      </c>
      <c r="K3" s="21" t="s">
        <v>1961</v>
      </c>
      <c r="L3" s="21" t="s">
        <v>1962</v>
      </c>
      <c r="M3" s="21" t="s">
        <v>1963</v>
      </c>
      <c r="N3" s="21" t="s">
        <v>1964</v>
      </c>
      <c r="O3" s="21" t="s">
        <v>1965</v>
      </c>
      <c r="P3" s="21" t="s">
        <v>1966</v>
      </c>
      <c r="Q3" s="21" t="s">
        <v>1967</v>
      </c>
      <c r="R3" s="21" t="s">
        <v>1968</v>
      </c>
      <c r="S3" s="21" t="s">
        <v>1969</v>
      </c>
      <c r="T3" s="21" t="s">
        <v>1970</v>
      </c>
      <c r="U3" s="21" t="s">
        <v>1971</v>
      </c>
      <c r="V3" s="21" t="s">
        <v>1972</v>
      </c>
      <c r="W3" s="21" t="s">
        <v>1973</v>
      </c>
      <c r="X3" s="21" t="s">
        <v>1974</v>
      </c>
      <c r="Y3" s="21" t="s">
        <v>1975</v>
      </c>
      <c r="Z3" s="21" t="s">
        <v>1976</v>
      </c>
      <c r="AA3" s="21" t="s">
        <v>1977</v>
      </c>
      <c r="AB3" s="21" t="s">
        <v>1978</v>
      </c>
      <c r="AC3" s="21" t="s">
        <v>1979</v>
      </c>
      <c r="AD3" s="21" t="s">
        <v>1980</v>
      </c>
      <c r="AE3" s="21" t="s">
        <v>1981</v>
      </c>
      <c r="AF3" s="21" t="s">
        <v>1982</v>
      </c>
      <c r="AG3" s="21" t="s">
        <v>1983</v>
      </c>
      <c r="AH3" s="21" t="s">
        <v>1984</v>
      </c>
      <c r="AI3" s="21" t="s">
        <v>1985</v>
      </c>
      <c r="AJ3" s="21" t="s">
        <v>1986</v>
      </c>
      <c r="AK3" s="21" t="s">
        <v>1987</v>
      </c>
      <c r="AL3" s="21" t="s">
        <v>1988</v>
      </c>
      <c r="AM3" s="21" t="s">
        <v>1989</v>
      </c>
      <c r="AN3" s="21" t="s">
        <v>1990</v>
      </c>
      <c r="AO3" s="21" t="s">
        <v>1991</v>
      </c>
      <c r="AP3" s="21" t="s">
        <v>1992</v>
      </c>
      <c r="AQ3" s="21" t="s">
        <v>1993</v>
      </c>
      <c r="AR3" s="21" t="s">
        <v>1994</v>
      </c>
      <c r="AS3" s="21" t="s">
        <v>1995</v>
      </c>
      <c r="AT3" s="21" t="s">
        <v>1996</v>
      </c>
      <c r="AU3" s="21" t="s">
        <v>1997</v>
      </c>
      <c r="AV3" s="21" t="s">
        <v>1998</v>
      </c>
      <c r="AW3" s="21" t="s">
        <v>1999</v>
      </c>
      <c r="AX3" s="21" t="s">
        <v>2000</v>
      </c>
      <c r="AY3" s="21" t="s">
        <v>2001</v>
      </c>
      <c r="AZ3" s="21" t="s">
        <v>2002</v>
      </c>
      <c r="BA3" s="21" t="s">
        <v>2003</v>
      </c>
      <c r="BB3" s="21" t="s">
        <v>2004</v>
      </c>
      <c r="BC3" s="21" t="s">
        <v>2005</v>
      </c>
      <c r="BD3" s="21" t="s">
        <v>2006</v>
      </c>
      <c r="BE3" s="21" t="s">
        <v>2007</v>
      </c>
      <c r="BF3" s="21" t="s">
        <v>2008</v>
      </c>
      <c r="BG3" s="21" t="s">
        <v>2009</v>
      </c>
      <c r="BH3" s="21" t="s">
        <v>2010</v>
      </c>
      <c r="BI3" s="21" t="s">
        <v>2011</v>
      </c>
      <c r="BJ3" s="21" t="s">
        <v>2012</v>
      </c>
      <c r="BK3" s="21" t="s">
        <v>2013</v>
      </c>
      <c r="BL3" s="21" t="s">
        <v>2014</v>
      </c>
      <c r="BM3" s="21" t="s">
        <v>2015</v>
      </c>
      <c r="BN3" s="21" t="s">
        <v>2016</v>
      </c>
      <c r="BO3" s="21" t="s">
        <v>2017</v>
      </c>
      <c r="BP3" s="21" t="s">
        <v>2018</v>
      </c>
    </row>
    <row r="4" spans="1:68" x14ac:dyDescent="0.25">
      <c r="A4" s="22" t="s">
        <v>125</v>
      </c>
      <c r="B4" s="22" t="s">
        <v>126</v>
      </c>
      <c r="C4" s="22" t="s">
        <v>127</v>
      </c>
      <c r="D4" s="22" t="s">
        <v>128</v>
      </c>
      <c r="E4" s="22">
        <v>562</v>
      </c>
      <c r="F4" s="22">
        <v>0</v>
      </c>
      <c r="G4" s="22">
        <v>0</v>
      </c>
      <c r="H4" s="24">
        <v>323</v>
      </c>
      <c r="I4" s="25" t="s">
        <v>2019</v>
      </c>
      <c r="J4" s="24">
        <v>0</v>
      </c>
      <c r="K4" s="22">
        <v>0</v>
      </c>
      <c r="L4" s="25"/>
      <c r="M4" s="22">
        <v>1</v>
      </c>
      <c r="N4" s="22">
        <v>0</v>
      </c>
      <c r="O4" s="22"/>
      <c r="P4" s="24">
        <v>272.39999999999998</v>
      </c>
      <c r="Q4" s="24">
        <v>0</v>
      </c>
      <c r="R4" s="24">
        <v>0</v>
      </c>
      <c r="S4" s="24">
        <v>0</v>
      </c>
      <c r="T4" s="24">
        <v>0</v>
      </c>
      <c r="U4" s="24">
        <v>272.39999999999998</v>
      </c>
      <c r="V4" s="24">
        <v>239.7</v>
      </c>
      <c r="W4" s="24">
        <v>0</v>
      </c>
      <c r="X4" s="24">
        <v>0</v>
      </c>
      <c r="Y4" s="24">
        <v>0</v>
      </c>
      <c r="Z4" s="24">
        <v>0</v>
      </c>
      <c r="AA4" s="24">
        <v>239.7</v>
      </c>
      <c r="AB4" s="24">
        <v>241.5</v>
      </c>
      <c r="AC4" s="25" t="s">
        <v>2020</v>
      </c>
      <c r="AD4" s="22">
        <v>7</v>
      </c>
      <c r="AE4" s="22">
        <v>7</v>
      </c>
      <c r="AF4" s="25" t="s">
        <v>2020</v>
      </c>
      <c r="AG4" s="25" t="s">
        <v>2020</v>
      </c>
      <c r="AH4" s="25" t="s">
        <v>2019</v>
      </c>
      <c r="AI4" s="22">
        <v>0</v>
      </c>
      <c r="AJ4" s="22">
        <v>0</v>
      </c>
      <c r="AK4" s="22">
        <v>55</v>
      </c>
      <c r="AL4" s="22">
        <v>32047</v>
      </c>
      <c r="AM4" s="22">
        <v>1366255</v>
      </c>
      <c r="AN4" s="22">
        <v>10</v>
      </c>
      <c r="AO4" s="22">
        <v>6</v>
      </c>
      <c r="AP4" s="22">
        <v>4</v>
      </c>
      <c r="AQ4" s="22">
        <v>1</v>
      </c>
      <c r="AR4" s="22">
        <v>59</v>
      </c>
      <c r="AS4" s="22">
        <v>56</v>
      </c>
      <c r="AT4" s="22">
        <v>3</v>
      </c>
      <c r="AU4" s="22">
        <v>1</v>
      </c>
      <c r="AV4" s="25" t="s">
        <v>2021</v>
      </c>
      <c r="AW4" s="22">
        <v>991</v>
      </c>
      <c r="AX4" s="22">
        <v>856</v>
      </c>
      <c r="AY4" s="22">
        <v>440933591.19999999</v>
      </c>
      <c r="AZ4" s="22">
        <v>29662064</v>
      </c>
      <c r="BA4" s="22">
        <v>35713214.409999996</v>
      </c>
      <c r="BB4" s="22">
        <v>94371417</v>
      </c>
      <c r="BC4" s="22">
        <v>600680286.61000001</v>
      </c>
      <c r="BD4" s="22">
        <v>2091</v>
      </c>
      <c r="BE4" s="22">
        <v>39</v>
      </c>
      <c r="BF4" s="22">
        <v>17</v>
      </c>
      <c r="BG4" s="22">
        <v>1</v>
      </c>
      <c r="BH4" s="22">
        <v>841</v>
      </c>
      <c r="BI4" s="22">
        <v>2</v>
      </c>
      <c r="BJ4" s="22">
        <v>15</v>
      </c>
      <c r="BK4" s="22">
        <v>97.56</v>
      </c>
      <c r="BL4" s="22">
        <v>10</v>
      </c>
      <c r="BM4" s="22">
        <v>2177</v>
      </c>
      <c r="BN4" s="22">
        <v>3956</v>
      </c>
      <c r="BO4" s="22">
        <v>17</v>
      </c>
      <c r="BP4" s="22">
        <v>7</v>
      </c>
    </row>
    <row r="5" spans="1:68" x14ac:dyDescent="0.25">
      <c r="A5" s="22" t="s">
        <v>125</v>
      </c>
      <c r="B5" s="22" t="s">
        <v>126</v>
      </c>
      <c r="C5" s="22" t="s">
        <v>129</v>
      </c>
      <c r="D5" s="22" t="s">
        <v>130</v>
      </c>
      <c r="E5" s="22">
        <v>189</v>
      </c>
      <c r="F5" s="22">
        <v>0</v>
      </c>
      <c r="G5" s="22">
        <v>0</v>
      </c>
      <c r="H5" s="24">
        <v>115.949</v>
      </c>
      <c r="I5" s="25" t="s">
        <v>2019</v>
      </c>
      <c r="J5" s="24">
        <v>0</v>
      </c>
      <c r="K5" s="22">
        <v>0</v>
      </c>
      <c r="L5" s="25"/>
      <c r="M5" s="22">
        <v>0</v>
      </c>
      <c r="N5" s="22">
        <v>0</v>
      </c>
      <c r="O5" s="22"/>
      <c r="P5" s="24">
        <v>92.409000000000006</v>
      </c>
      <c r="Q5" s="24">
        <v>0</v>
      </c>
      <c r="R5" s="24">
        <v>0</v>
      </c>
      <c r="S5" s="24">
        <v>3.9849999999999999</v>
      </c>
      <c r="T5" s="24">
        <v>10.254</v>
      </c>
      <c r="U5" s="24">
        <v>106.648</v>
      </c>
      <c r="V5" s="24">
        <v>88.525000000000006</v>
      </c>
      <c r="W5" s="24">
        <v>0</v>
      </c>
      <c r="X5" s="24">
        <v>0</v>
      </c>
      <c r="Y5" s="24">
        <v>3.9</v>
      </c>
      <c r="Z5" s="24">
        <v>1.8759999999999999</v>
      </c>
      <c r="AA5" s="24">
        <v>94.301000000000002</v>
      </c>
      <c r="AB5" s="24">
        <v>100.092</v>
      </c>
      <c r="AC5" s="25" t="s">
        <v>2020</v>
      </c>
      <c r="AD5" s="22">
        <v>0</v>
      </c>
      <c r="AE5" s="22">
        <v>0</v>
      </c>
      <c r="AF5" s="25" t="s">
        <v>2019</v>
      </c>
      <c r="AG5" s="25" t="s">
        <v>2019</v>
      </c>
      <c r="AH5" s="25" t="s">
        <v>2019</v>
      </c>
      <c r="AI5" s="22">
        <v>0</v>
      </c>
      <c r="AJ5" s="22">
        <v>0</v>
      </c>
      <c r="AK5" s="22">
        <v>0</v>
      </c>
      <c r="AL5" s="22">
        <v>8468</v>
      </c>
      <c r="AM5" s="22">
        <v>180500.5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5" t="s">
        <v>2022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1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</row>
    <row r="6" spans="1:68" x14ac:dyDescent="0.25">
      <c r="A6" s="22" t="s">
        <v>125</v>
      </c>
      <c r="B6" s="22" t="s">
        <v>126</v>
      </c>
      <c r="C6" s="22" t="s">
        <v>131</v>
      </c>
      <c r="D6" s="22" t="s">
        <v>132</v>
      </c>
      <c r="E6" s="22">
        <v>99</v>
      </c>
      <c r="F6" s="22">
        <v>0</v>
      </c>
      <c r="G6" s="22">
        <v>0</v>
      </c>
      <c r="H6" s="24">
        <v>118.6</v>
      </c>
      <c r="I6" s="25" t="s">
        <v>2019</v>
      </c>
      <c r="J6" s="24">
        <v>0</v>
      </c>
      <c r="K6" s="22">
        <v>0</v>
      </c>
      <c r="L6" s="25"/>
      <c r="M6" s="22">
        <v>0</v>
      </c>
      <c r="N6" s="22">
        <v>0</v>
      </c>
      <c r="O6" s="22"/>
      <c r="P6" s="24">
        <v>113.2</v>
      </c>
      <c r="Q6" s="24">
        <v>0</v>
      </c>
      <c r="R6" s="24">
        <v>0</v>
      </c>
      <c r="S6" s="24">
        <v>0</v>
      </c>
      <c r="T6" s="24">
        <v>0</v>
      </c>
      <c r="U6" s="24">
        <v>113.2</v>
      </c>
      <c r="V6" s="24">
        <v>108.8</v>
      </c>
      <c r="W6" s="24">
        <v>0</v>
      </c>
      <c r="X6" s="24">
        <v>0</v>
      </c>
      <c r="Y6" s="24">
        <v>0</v>
      </c>
      <c r="Z6" s="24">
        <v>0</v>
      </c>
      <c r="AA6" s="24">
        <v>108.8</v>
      </c>
      <c r="AB6" s="24">
        <v>43.9</v>
      </c>
      <c r="AC6" s="25" t="s">
        <v>2020</v>
      </c>
      <c r="AD6" s="22">
        <v>12</v>
      </c>
      <c r="AE6" s="22">
        <v>11</v>
      </c>
      <c r="AF6" s="25" t="s">
        <v>2020</v>
      </c>
      <c r="AG6" s="25" t="s">
        <v>2020</v>
      </c>
      <c r="AH6" s="25" t="s">
        <v>2020</v>
      </c>
      <c r="AI6" s="22">
        <v>5</v>
      </c>
      <c r="AJ6" s="22">
        <v>0</v>
      </c>
      <c r="AK6" s="22">
        <v>0</v>
      </c>
      <c r="AL6" s="22">
        <v>6505</v>
      </c>
      <c r="AM6" s="22">
        <v>146790</v>
      </c>
      <c r="AN6" s="22">
        <v>1</v>
      </c>
      <c r="AO6" s="22">
        <v>0</v>
      </c>
      <c r="AP6" s="22">
        <v>1</v>
      </c>
      <c r="AQ6" s="22">
        <v>0</v>
      </c>
      <c r="AR6" s="22">
        <v>0</v>
      </c>
      <c r="AS6" s="22">
        <v>0</v>
      </c>
      <c r="AT6" s="22">
        <v>0</v>
      </c>
      <c r="AU6" s="22">
        <v>0</v>
      </c>
      <c r="AV6" s="25" t="s">
        <v>2023</v>
      </c>
      <c r="AW6" s="22">
        <v>105</v>
      </c>
      <c r="AX6" s="22">
        <v>102</v>
      </c>
      <c r="AY6" s="22">
        <v>23039766.859999999</v>
      </c>
      <c r="AZ6" s="22">
        <v>4271242.5999999996</v>
      </c>
      <c r="BA6" s="22">
        <v>383000</v>
      </c>
      <c r="BB6" s="22">
        <v>38375000</v>
      </c>
      <c r="BC6" s="22">
        <v>66069009.460000001</v>
      </c>
      <c r="BD6" s="22">
        <v>135</v>
      </c>
      <c r="BE6" s="22">
        <v>5</v>
      </c>
      <c r="BF6" s="22">
        <v>1</v>
      </c>
      <c r="BG6" s="22">
        <v>1</v>
      </c>
      <c r="BH6" s="22">
        <v>123</v>
      </c>
      <c r="BI6" s="22">
        <v>5</v>
      </c>
      <c r="BJ6" s="22">
        <v>1</v>
      </c>
      <c r="BK6" s="22">
        <v>48</v>
      </c>
      <c r="BL6" s="22">
        <v>5</v>
      </c>
      <c r="BM6" s="22">
        <v>133</v>
      </c>
      <c r="BN6" s="22">
        <v>925</v>
      </c>
      <c r="BO6" s="22">
        <v>8</v>
      </c>
      <c r="BP6" s="22">
        <v>0</v>
      </c>
    </row>
    <row r="7" spans="1:68" x14ac:dyDescent="0.25">
      <c r="A7" s="22" t="s">
        <v>125</v>
      </c>
      <c r="B7" s="22" t="s">
        <v>126</v>
      </c>
      <c r="C7" s="22" t="s">
        <v>133</v>
      </c>
      <c r="D7" s="22" t="s">
        <v>134</v>
      </c>
      <c r="E7" s="22">
        <v>19539</v>
      </c>
      <c r="F7" s="22">
        <v>0</v>
      </c>
      <c r="G7" s="22">
        <v>0</v>
      </c>
      <c r="H7" s="24">
        <v>6796.59</v>
      </c>
      <c r="I7" s="25" t="s">
        <v>2020</v>
      </c>
      <c r="J7" s="24">
        <v>0.4</v>
      </c>
      <c r="K7" s="22">
        <v>2444869.33</v>
      </c>
      <c r="L7" s="25" t="s">
        <v>2024</v>
      </c>
      <c r="M7" s="22">
        <v>1</v>
      </c>
      <c r="N7" s="22">
        <v>1</v>
      </c>
      <c r="O7" s="22"/>
      <c r="P7" s="24">
        <v>5485</v>
      </c>
      <c r="Q7" s="24">
        <v>0</v>
      </c>
      <c r="R7" s="24">
        <v>0</v>
      </c>
      <c r="S7" s="24">
        <v>0</v>
      </c>
      <c r="T7" s="24">
        <v>0</v>
      </c>
      <c r="U7" s="24">
        <v>5485</v>
      </c>
      <c r="V7" s="24">
        <v>5346</v>
      </c>
      <c r="W7" s="24">
        <v>0</v>
      </c>
      <c r="X7" s="24">
        <v>0</v>
      </c>
      <c r="Y7" s="24">
        <v>0</v>
      </c>
      <c r="Z7" s="24">
        <v>0</v>
      </c>
      <c r="AA7" s="24">
        <v>5346</v>
      </c>
      <c r="AB7" s="24">
        <v>4862</v>
      </c>
      <c r="AC7" s="25" t="s">
        <v>2020</v>
      </c>
      <c r="AD7" s="22">
        <v>18</v>
      </c>
      <c r="AE7" s="22">
        <v>18</v>
      </c>
      <c r="AF7" s="25" t="s">
        <v>2020</v>
      </c>
      <c r="AG7" s="25" t="s">
        <v>2020</v>
      </c>
      <c r="AH7" s="25" t="s">
        <v>2019</v>
      </c>
      <c r="AI7" s="22">
        <v>0</v>
      </c>
      <c r="AJ7" s="22">
        <v>0</v>
      </c>
      <c r="AK7" s="22">
        <v>437</v>
      </c>
      <c r="AL7" s="22">
        <v>600613</v>
      </c>
      <c r="AM7" s="22">
        <v>30705592.789999999</v>
      </c>
      <c r="AN7" s="22">
        <v>1018</v>
      </c>
      <c r="AO7" s="22">
        <v>42</v>
      </c>
      <c r="AP7" s="22">
        <v>521</v>
      </c>
      <c r="AQ7" s="22">
        <v>46</v>
      </c>
      <c r="AR7" s="22">
        <v>1762</v>
      </c>
      <c r="AS7" s="22">
        <v>191</v>
      </c>
      <c r="AT7" s="22">
        <v>196</v>
      </c>
      <c r="AU7" s="22">
        <v>48</v>
      </c>
      <c r="AV7" s="25" t="s">
        <v>2025</v>
      </c>
      <c r="AW7" s="22">
        <v>8370</v>
      </c>
      <c r="AX7" s="22">
        <v>5980</v>
      </c>
      <c r="AY7" s="22">
        <v>5098269432.3699999</v>
      </c>
      <c r="AZ7" s="22">
        <v>956403470.52999997</v>
      </c>
      <c r="BA7" s="22">
        <v>186889473.66</v>
      </c>
      <c r="BB7" s="22">
        <v>757379498.63</v>
      </c>
      <c r="BC7" s="22">
        <v>6998941875.1899996</v>
      </c>
      <c r="BD7" s="22">
        <v>24512</v>
      </c>
      <c r="BE7" s="22">
        <v>49</v>
      </c>
      <c r="BF7" s="22">
        <v>482</v>
      </c>
      <c r="BG7" s="22">
        <v>1</v>
      </c>
      <c r="BH7" s="22">
        <v>9198</v>
      </c>
      <c r="BI7" s="22">
        <v>55</v>
      </c>
      <c r="BJ7" s="22">
        <v>435</v>
      </c>
      <c r="BK7" s="22">
        <v>66</v>
      </c>
      <c r="BL7" s="22">
        <v>39</v>
      </c>
      <c r="BM7" s="22">
        <v>25493</v>
      </c>
      <c r="BN7" s="22">
        <v>32297</v>
      </c>
      <c r="BO7" s="22">
        <v>325</v>
      </c>
      <c r="BP7" s="22">
        <v>83</v>
      </c>
    </row>
    <row r="8" spans="1:68" x14ac:dyDescent="0.25">
      <c r="A8" s="22" t="s">
        <v>125</v>
      </c>
      <c r="B8" s="22" t="s">
        <v>126</v>
      </c>
      <c r="C8" s="22" t="s">
        <v>135</v>
      </c>
      <c r="D8" s="22" t="s">
        <v>136</v>
      </c>
      <c r="E8" s="22">
        <v>216.28</v>
      </c>
      <c r="F8" s="22">
        <v>0</v>
      </c>
      <c r="G8" s="22">
        <v>0</v>
      </c>
      <c r="H8" s="24">
        <v>199.5</v>
      </c>
      <c r="I8" s="25" t="s">
        <v>2019</v>
      </c>
      <c r="J8" s="24">
        <v>0</v>
      </c>
      <c r="K8" s="22">
        <v>0</v>
      </c>
      <c r="L8" s="25"/>
      <c r="M8" s="22">
        <v>1</v>
      </c>
      <c r="N8" s="22">
        <v>1</v>
      </c>
      <c r="O8" s="22"/>
      <c r="P8" s="24">
        <v>171.6</v>
      </c>
      <c r="Q8" s="24">
        <v>0</v>
      </c>
      <c r="R8" s="24">
        <v>0</v>
      </c>
      <c r="S8" s="24">
        <v>0</v>
      </c>
      <c r="T8" s="24">
        <v>0</v>
      </c>
      <c r="U8" s="24">
        <v>171.6</v>
      </c>
      <c r="V8" s="24">
        <v>151.30000000000001</v>
      </c>
      <c r="W8" s="24">
        <v>0</v>
      </c>
      <c r="X8" s="24">
        <v>0</v>
      </c>
      <c r="Y8" s="24">
        <v>0</v>
      </c>
      <c r="Z8" s="24">
        <v>0</v>
      </c>
      <c r="AA8" s="24">
        <v>151.30000000000001</v>
      </c>
      <c r="AB8" s="24">
        <v>107.6</v>
      </c>
      <c r="AC8" s="25" t="s">
        <v>2020</v>
      </c>
      <c r="AD8" s="22">
        <v>6</v>
      </c>
      <c r="AE8" s="22">
        <v>3</v>
      </c>
      <c r="AF8" s="25" t="s">
        <v>2019</v>
      </c>
      <c r="AG8" s="25" t="s">
        <v>2020</v>
      </c>
      <c r="AH8" s="25" t="s">
        <v>2019</v>
      </c>
      <c r="AI8" s="22">
        <v>0</v>
      </c>
      <c r="AJ8" s="22">
        <v>0</v>
      </c>
      <c r="AK8" s="22">
        <v>10</v>
      </c>
      <c r="AL8" s="22">
        <v>8825</v>
      </c>
      <c r="AM8" s="22">
        <v>394044</v>
      </c>
      <c r="AN8" s="22">
        <v>12</v>
      </c>
      <c r="AO8" s="22">
        <v>0</v>
      </c>
      <c r="AP8" s="22">
        <v>12</v>
      </c>
      <c r="AQ8" s="22">
        <v>0</v>
      </c>
      <c r="AR8" s="22">
        <v>7</v>
      </c>
      <c r="AS8" s="22">
        <v>6</v>
      </c>
      <c r="AT8" s="22">
        <v>1</v>
      </c>
      <c r="AU8" s="22">
        <v>0</v>
      </c>
      <c r="AV8" s="25"/>
      <c r="AW8" s="22">
        <v>313</v>
      </c>
      <c r="AX8" s="22">
        <v>310</v>
      </c>
      <c r="AY8" s="22">
        <v>35536621</v>
      </c>
      <c r="AZ8" s="22">
        <v>21043640</v>
      </c>
      <c r="BA8" s="22">
        <v>0</v>
      </c>
      <c r="BB8" s="22">
        <v>5829687</v>
      </c>
      <c r="BC8" s="22">
        <v>62409948</v>
      </c>
      <c r="BD8" s="22">
        <v>183</v>
      </c>
      <c r="BE8" s="22">
        <v>23</v>
      </c>
      <c r="BF8" s="22">
        <v>6</v>
      </c>
      <c r="BG8" s="22">
        <v>1</v>
      </c>
      <c r="BH8" s="22">
        <v>187</v>
      </c>
      <c r="BI8" s="22">
        <v>10</v>
      </c>
      <c r="BJ8" s="22">
        <v>8</v>
      </c>
      <c r="BK8" s="22">
        <v>33.5</v>
      </c>
      <c r="BL8" s="22">
        <v>8</v>
      </c>
      <c r="BM8" s="22">
        <v>183</v>
      </c>
      <c r="BN8" s="22">
        <v>1168</v>
      </c>
      <c r="BO8" s="22">
        <v>1</v>
      </c>
      <c r="BP8" s="22">
        <v>0</v>
      </c>
    </row>
    <row r="9" spans="1:68" x14ac:dyDescent="0.25">
      <c r="A9" s="22" t="s">
        <v>125</v>
      </c>
      <c r="B9" s="22" t="s">
        <v>126</v>
      </c>
      <c r="C9" s="22" t="s">
        <v>137</v>
      </c>
      <c r="D9" s="22" t="s">
        <v>138</v>
      </c>
      <c r="E9" s="22">
        <v>177</v>
      </c>
      <c r="F9" s="22">
        <v>0</v>
      </c>
      <c r="G9" s="22">
        <v>0</v>
      </c>
      <c r="H9" s="24">
        <v>122.2</v>
      </c>
      <c r="I9" s="25" t="s">
        <v>2019</v>
      </c>
      <c r="J9" s="24">
        <v>0</v>
      </c>
      <c r="K9" s="22">
        <v>0</v>
      </c>
      <c r="L9" s="25"/>
      <c r="M9" s="22">
        <v>0</v>
      </c>
      <c r="N9" s="22">
        <v>0</v>
      </c>
      <c r="O9" s="22"/>
      <c r="P9" s="24">
        <v>98.6</v>
      </c>
      <c r="Q9" s="24">
        <v>0</v>
      </c>
      <c r="R9" s="24">
        <v>0</v>
      </c>
      <c r="S9" s="24">
        <v>14.9</v>
      </c>
      <c r="T9" s="24">
        <v>0</v>
      </c>
      <c r="U9" s="24">
        <v>113.5</v>
      </c>
      <c r="V9" s="24">
        <v>102.7</v>
      </c>
      <c r="W9" s="24">
        <v>0</v>
      </c>
      <c r="X9" s="24">
        <v>0</v>
      </c>
      <c r="Y9" s="24">
        <v>13.4</v>
      </c>
      <c r="Z9" s="24">
        <v>0</v>
      </c>
      <c r="AA9" s="24">
        <v>116.1</v>
      </c>
      <c r="AB9" s="24">
        <v>81.400000000000006</v>
      </c>
      <c r="AC9" s="25" t="s">
        <v>2020</v>
      </c>
      <c r="AD9" s="22">
        <v>8</v>
      </c>
      <c r="AE9" s="22">
        <v>8</v>
      </c>
      <c r="AF9" s="25" t="s">
        <v>2020</v>
      </c>
      <c r="AG9" s="25" t="s">
        <v>2020</v>
      </c>
      <c r="AH9" s="25" t="s">
        <v>2019</v>
      </c>
      <c r="AI9" s="22">
        <v>0</v>
      </c>
      <c r="AJ9" s="22">
        <v>0</v>
      </c>
      <c r="AK9" s="22">
        <v>9</v>
      </c>
      <c r="AL9" s="22">
        <v>10160</v>
      </c>
      <c r="AM9" s="22">
        <v>224976</v>
      </c>
      <c r="AN9" s="22">
        <v>5</v>
      </c>
      <c r="AO9" s="22">
        <v>5</v>
      </c>
      <c r="AP9" s="22">
        <v>0</v>
      </c>
      <c r="AQ9" s="22">
        <v>0</v>
      </c>
      <c r="AR9" s="22">
        <v>5</v>
      </c>
      <c r="AS9" s="22">
        <v>5</v>
      </c>
      <c r="AT9" s="22">
        <v>0</v>
      </c>
      <c r="AU9" s="22">
        <v>0</v>
      </c>
      <c r="AV9" s="25" t="s">
        <v>2026</v>
      </c>
      <c r="AW9" s="22">
        <v>610</v>
      </c>
      <c r="AX9" s="22">
        <v>513</v>
      </c>
      <c r="AY9" s="22">
        <v>291341003</v>
      </c>
      <c r="AZ9" s="22">
        <v>55340689</v>
      </c>
      <c r="BA9" s="22">
        <v>29652</v>
      </c>
      <c r="BB9" s="22">
        <v>493963</v>
      </c>
      <c r="BC9" s="22">
        <v>347205307</v>
      </c>
      <c r="BD9" s="22">
        <v>1992</v>
      </c>
      <c r="BE9" s="22">
        <v>40</v>
      </c>
      <c r="BF9" s="22">
        <v>17</v>
      </c>
      <c r="BG9" s="22">
        <v>1</v>
      </c>
      <c r="BH9" s="22">
        <v>68</v>
      </c>
      <c r="BI9" s="22">
        <v>7</v>
      </c>
      <c r="BJ9" s="22">
        <v>31</v>
      </c>
      <c r="BK9" s="22">
        <v>80</v>
      </c>
      <c r="BL9" s="22">
        <v>45</v>
      </c>
      <c r="BM9" s="22">
        <v>2091</v>
      </c>
      <c r="BN9" s="22">
        <v>366</v>
      </c>
      <c r="BO9" s="22">
        <v>15</v>
      </c>
      <c r="BP9" s="22">
        <v>8</v>
      </c>
    </row>
    <row r="10" spans="1:68" x14ac:dyDescent="0.25">
      <c r="A10" s="22" t="s">
        <v>125</v>
      </c>
      <c r="B10" s="22" t="s">
        <v>126</v>
      </c>
      <c r="C10" s="22" t="s">
        <v>139</v>
      </c>
      <c r="D10" s="22" t="s">
        <v>140</v>
      </c>
      <c r="E10" s="22">
        <v>157</v>
      </c>
      <c r="F10" s="22">
        <v>0</v>
      </c>
      <c r="G10" s="22">
        <v>0</v>
      </c>
      <c r="H10" s="24">
        <v>166.69800000000001</v>
      </c>
      <c r="I10" s="25" t="s">
        <v>2019</v>
      </c>
      <c r="J10" s="24">
        <v>0</v>
      </c>
      <c r="K10" s="22">
        <v>0</v>
      </c>
      <c r="L10" s="25"/>
      <c r="M10" s="22">
        <v>1</v>
      </c>
      <c r="N10" s="22">
        <v>0</v>
      </c>
      <c r="O10" s="22"/>
      <c r="P10" s="24">
        <v>106.569</v>
      </c>
      <c r="Q10" s="24">
        <v>0</v>
      </c>
      <c r="R10" s="24">
        <v>0</v>
      </c>
      <c r="S10" s="24">
        <v>49.082999999999998</v>
      </c>
      <c r="T10" s="24">
        <v>16.619</v>
      </c>
      <c r="U10" s="24">
        <v>172.27099999999999</v>
      </c>
      <c r="V10" s="24">
        <v>105.34</v>
      </c>
      <c r="W10" s="24">
        <v>0</v>
      </c>
      <c r="X10" s="24">
        <v>0</v>
      </c>
      <c r="Y10" s="24">
        <v>14.4</v>
      </c>
      <c r="Z10" s="24">
        <v>0</v>
      </c>
      <c r="AA10" s="24">
        <v>119.74</v>
      </c>
      <c r="AB10" s="24">
        <v>56.79</v>
      </c>
      <c r="AC10" s="25" t="s">
        <v>2020</v>
      </c>
      <c r="AD10" s="22">
        <v>6</v>
      </c>
      <c r="AE10" s="22">
        <v>4</v>
      </c>
      <c r="AF10" s="25" t="s">
        <v>2020</v>
      </c>
      <c r="AG10" s="25" t="s">
        <v>2020</v>
      </c>
      <c r="AH10" s="25" t="s">
        <v>2019</v>
      </c>
      <c r="AI10" s="22">
        <v>0</v>
      </c>
      <c r="AJ10" s="22">
        <v>0</v>
      </c>
      <c r="AK10" s="22">
        <v>0</v>
      </c>
      <c r="AL10" s="22">
        <v>7082</v>
      </c>
      <c r="AM10" s="22">
        <v>145357.88</v>
      </c>
      <c r="AN10" s="22">
        <v>0</v>
      </c>
      <c r="AO10" s="22">
        <v>0</v>
      </c>
      <c r="AP10" s="22">
        <v>0</v>
      </c>
      <c r="AQ10" s="22">
        <v>0</v>
      </c>
      <c r="AR10" s="22">
        <v>3</v>
      </c>
      <c r="AS10" s="22">
        <v>3</v>
      </c>
      <c r="AT10" s="22">
        <v>0</v>
      </c>
      <c r="AU10" s="22">
        <v>0</v>
      </c>
      <c r="AV10" s="25" t="s">
        <v>2027</v>
      </c>
      <c r="AW10" s="22">
        <v>149</v>
      </c>
      <c r="AX10" s="22">
        <v>148</v>
      </c>
      <c r="AY10" s="22">
        <v>14132600.82</v>
      </c>
      <c r="AZ10" s="22">
        <v>1420194.27</v>
      </c>
      <c r="BA10" s="22">
        <v>7200</v>
      </c>
      <c r="BB10" s="22">
        <v>39515</v>
      </c>
      <c r="BC10" s="22">
        <v>15599510.09</v>
      </c>
      <c r="BD10" s="22">
        <v>127</v>
      </c>
      <c r="BE10" s="22">
        <v>3</v>
      </c>
      <c r="BF10" s="22">
        <v>6</v>
      </c>
      <c r="BG10" s="22">
        <v>1</v>
      </c>
      <c r="BH10" s="22">
        <v>146</v>
      </c>
      <c r="BI10" s="22">
        <v>2</v>
      </c>
      <c r="BJ10" s="22">
        <v>6</v>
      </c>
      <c r="BK10" s="22">
        <v>35</v>
      </c>
      <c r="BL10" s="22">
        <v>12</v>
      </c>
      <c r="BM10" s="22">
        <v>143</v>
      </c>
      <c r="BN10" s="22">
        <v>515</v>
      </c>
      <c r="BO10" s="22">
        <v>1</v>
      </c>
      <c r="BP10" s="22">
        <v>0</v>
      </c>
    </row>
    <row r="11" spans="1:68" x14ac:dyDescent="0.25">
      <c r="A11" s="22" t="s">
        <v>125</v>
      </c>
      <c r="B11" s="22" t="s">
        <v>126</v>
      </c>
      <c r="C11" s="22" t="s">
        <v>141</v>
      </c>
      <c r="D11" s="22" t="s">
        <v>142</v>
      </c>
      <c r="E11" s="22">
        <v>11598</v>
      </c>
      <c r="F11" s="22">
        <v>0</v>
      </c>
      <c r="G11" s="22">
        <v>0</v>
      </c>
      <c r="H11" s="24">
        <v>4788.6000000000004</v>
      </c>
      <c r="I11" s="25" t="s">
        <v>2019</v>
      </c>
      <c r="J11" s="24">
        <v>0</v>
      </c>
      <c r="K11" s="22">
        <v>0</v>
      </c>
      <c r="L11" s="25"/>
      <c r="M11" s="22">
        <v>1</v>
      </c>
      <c r="N11" s="22">
        <v>1</v>
      </c>
      <c r="O11" s="22"/>
      <c r="P11" s="24">
        <v>0</v>
      </c>
      <c r="Q11" s="24">
        <v>4434</v>
      </c>
      <c r="R11" s="24">
        <v>0</v>
      </c>
      <c r="S11" s="24">
        <v>0</v>
      </c>
      <c r="T11" s="24">
        <v>0</v>
      </c>
      <c r="U11" s="24">
        <v>4434</v>
      </c>
      <c r="V11" s="24">
        <v>0</v>
      </c>
      <c r="W11" s="24">
        <v>3757</v>
      </c>
      <c r="X11" s="24">
        <v>0</v>
      </c>
      <c r="Y11" s="24">
        <v>0</v>
      </c>
      <c r="Z11" s="24">
        <v>0</v>
      </c>
      <c r="AA11" s="24">
        <v>3757</v>
      </c>
      <c r="AB11" s="24">
        <v>3450</v>
      </c>
      <c r="AC11" s="25" t="s">
        <v>2020</v>
      </c>
      <c r="AD11" s="22">
        <v>22</v>
      </c>
      <c r="AE11" s="22">
        <v>22</v>
      </c>
      <c r="AF11" s="25" t="s">
        <v>2019</v>
      </c>
      <c r="AG11" s="25" t="s">
        <v>2020</v>
      </c>
      <c r="AH11" s="25" t="s">
        <v>2019</v>
      </c>
      <c r="AI11" s="22">
        <v>0</v>
      </c>
      <c r="AJ11" s="22">
        <v>0</v>
      </c>
      <c r="AK11" s="22">
        <v>424</v>
      </c>
      <c r="AL11" s="22">
        <v>428857</v>
      </c>
      <c r="AM11" s="22">
        <v>21020000</v>
      </c>
      <c r="AN11" s="22">
        <v>385</v>
      </c>
      <c r="AO11" s="22">
        <v>46</v>
      </c>
      <c r="AP11" s="22">
        <v>244</v>
      </c>
      <c r="AQ11" s="22">
        <v>86</v>
      </c>
      <c r="AR11" s="22">
        <v>1412</v>
      </c>
      <c r="AS11" s="22">
        <v>1014</v>
      </c>
      <c r="AT11" s="22">
        <v>377</v>
      </c>
      <c r="AU11" s="22">
        <v>133</v>
      </c>
      <c r="AV11" s="25" t="s">
        <v>2028</v>
      </c>
      <c r="AW11" s="22">
        <v>21108</v>
      </c>
      <c r="AX11" s="22">
        <v>14013</v>
      </c>
      <c r="AY11" s="22">
        <v>2803900000</v>
      </c>
      <c r="AZ11" s="22">
        <v>804300000</v>
      </c>
      <c r="BA11" s="22">
        <v>348500000</v>
      </c>
      <c r="BB11" s="22">
        <v>260700000</v>
      </c>
      <c r="BC11" s="22">
        <v>4217400000</v>
      </c>
      <c r="BD11" s="22">
        <v>17685</v>
      </c>
      <c r="BE11" s="22">
        <v>22</v>
      </c>
      <c r="BF11" s="22">
        <v>332</v>
      </c>
      <c r="BG11" s="22">
        <v>1</v>
      </c>
      <c r="BH11" s="22">
        <v>9023</v>
      </c>
      <c r="BI11" s="22">
        <v>20</v>
      </c>
      <c r="BJ11" s="22">
        <v>298</v>
      </c>
      <c r="BK11" s="22">
        <v>61</v>
      </c>
      <c r="BL11" s="22">
        <v>32</v>
      </c>
      <c r="BM11" s="22">
        <v>18540</v>
      </c>
      <c r="BN11" s="22">
        <v>29071</v>
      </c>
      <c r="BO11" s="22">
        <v>241</v>
      </c>
      <c r="BP11" s="22">
        <v>144</v>
      </c>
    </row>
    <row r="12" spans="1:68" x14ac:dyDescent="0.25">
      <c r="A12" s="22" t="s">
        <v>125</v>
      </c>
      <c r="B12" s="22" t="s">
        <v>126</v>
      </c>
      <c r="C12" s="22" t="s">
        <v>143</v>
      </c>
      <c r="D12" s="22" t="s">
        <v>144</v>
      </c>
      <c r="E12" s="22">
        <v>265</v>
      </c>
      <c r="F12" s="22">
        <v>0</v>
      </c>
      <c r="G12" s="22">
        <v>0</v>
      </c>
      <c r="H12" s="24">
        <v>218.8</v>
      </c>
      <c r="I12" s="25" t="s">
        <v>2019</v>
      </c>
      <c r="J12" s="24">
        <v>0</v>
      </c>
      <c r="K12" s="22">
        <v>0</v>
      </c>
      <c r="L12" s="25"/>
      <c r="M12" s="22">
        <v>1</v>
      </c>
      <c r="N12" s="22">
        <v>0</v>
      </c>
      <c r="O12" s="22"/>
      <c r="P12" s="24">
        <v>147</v>
      </c>
      <c r="Q12" s="24">
        <v>0</v>
      </c>
      <c r="R12" s="24">
        <v>0</v>
      </c>
      <c r="S12" s="24">
        <v>8.5</v>
      </c>
      <c r="T12" s="24">
        <v>0</v>
      </c>
      <c r="U12" s="24">
        <v>155.5</v>
      </c>
      <c r="V12" s="24">
        <v>127.5</v>
      </c>
      <c r="W12" s="24">
        <v>0</v>
      </c>
      <c r="X12" s="24">
        <v>0</v>
      </c>
      <c r="Y12" s="24">
        <v>0</v>
      </c>
      <c r="Z12" s="24">
        <v>0</v>
      </c>
      <c r="AA12" s="24">
        <v>127.5</v>
      </c>
      <c r="AB12" s="24">
        <v>88.52</v>
      </c>
      <c r="AC12" s="25" t="s">
        <v>2020</v>
      </c>
      <c r="AD12" s="22">
        <v>7</v>
      </c>
      <c r="AE12" s="22">
        <v>7</v>
      </c>
      <c r="AF12" s="25" t="s">
        <v>2020</v>
      </c>
      <c r="AG12" s="25" t="s">
        <v>2020</v>
      </c>
      <c r="AH12" s="25" t="s">
        <v>2019</v>
      </c>
      <c r="AI12" s="22">
        <v>0</v>
      </c>
      <c r="AJ12" s="22">
        <v>0</v>
      </c>
      <c r="AK12" s="22">
        <v>28</v>
      </c>
      <c r="AL12" s="22">
        <v>12429</v>
      </c>
      <c r="AM12" s="22">
        <v>436665.41</v>
      </c>
      <c r="AN12" s="22">
        <v>5</v>
      </c>
      <c r="AO12" s="22">
        <v>3</v>
      </c>
      <c r="AP12" s="22">
        <v>2</v>
      </c>
      <c r="AQ12" s="22">
        <v>0</v>
      </c>
      <c r="AR12" s="22">
        <v>17</v>
      </c>
      <c r="AS12" s="22">
        <v>17</v>
      </c>
      <c r="AT12" s="22">
        <v>0</v>
      </c>
      <c r="AU12" s="22">
        <v>0</v>
      </c>
      <c r="AV12" s="25" t="s">
        <v>2029</v>
      </c>
      <c r="AW12" s="22">
        <v>683</v>
      </c>
      <c r="AX12" s="22">
        <v>643</v>
      </c>
      <c r="AY12" s="22">
        <v>146159480.69</v>
      </c>
      <c r="AZ12" s="22">
        <v>3247981.96</v>
      </c>
      <c r="BA12" s="22">
        <v>85579370.650000006</v>
      </c>
      <c r="BB12" s="22">
        <v>801001</v>
      </c>
      <c r="BC12" s="22">
        <v>235787834.30000001</v>
      </c>
      <c r="BD12" s="22">
        <v>824</v>
      </c>
      <c r="BE12" s="22">
        <v>13</v>
      </c>
      <c r="BF12" s="22">
        <v>17</v>
      </c>
      <c r="BG12" s="22">
        <v>1</v>
      </c>
      <c r="BH12" s="22">
        <v>399</v>
      </c>
      <c r="BI12" s="22">
        <v>10</v>
      </c>
      <c r="BJ12" s="22">
        <v>8</v>
      </c>
      <c r="BK12" s="22">
        <v>70.875</v>
      </c>
      <c r="BL12" s="22">
        <v>13</v>
      </c>
      <c r="BM12" s="22">
        <v>824</v>
      </c>
      <c r="BN12" s="22">
        <v>1175</v>
      </c>
      <c r="BO12" s="22">
        <v>5</v>
      </c>
      <c r="BP12" s="22">
        <v>2</v>
      </c>
    </row>
    <row r="13" spans="1:68" x14ac:dyDescent="0.25">
      <c r="A13" s="22" t="s">
        <v>125</v>
      </c>
      <c r="B13" s="22" t="s">
        <v>126</v>
      </c>
      <c r="C13" s="22" t="s">
        <v>145</v>
      </c>
      <c r="D13" s="22" t="s">
        <v>146</v>
      </c>
      <c r="E13" s="22">
        <v>726</v>
      </c>
      <c r="F13" s="22">
        <v>0</v>
      </c>
      <c r="G13" s="22">
        <v>0</v>
      </c>
      <c r="H13" s="24">
        <v>461</v>
      </c>
      <c r="I13" s="25" t="s">
        <v>2019</v>
      </c>
      <c r="J13" s="24">
        <v>0</v>
      </c>
      <c r="K13" s="22">
        <v>0</v>
      </c>
      <c r="L13" s="25"/>
      <c r="M13" s="22">
        <v>1</v>
      </c>
      <c r="N13" s="22">
        <v>0</v>
      </c>
      <c r="O13" s="22"/>
      <c r="P13" s="24">
        <v>0</v>
      </c>
      <c r="Q13" s="24">
        <v>0</v>
      </c>
      <c r="R13" s="24">
        <v>0</v>
      </c>
      <c r="S13" s="24">
        <v>434.1</v>
      </c>
      <c r="T13" s="24">
        <v>0</v>
      </c>
      <c r="U13" s="24">
        <v>434.1</v>
      </c>
      <c r="V13" s="24">
        <v>0</v>
      </c>
      <c r="W13" s="24">
        <v>0</v>
      </c>
      <c r="X13" s="24">
        <v>0</v>
      </c>
      <c r="Y13" s="24">
        <v>378.7</v>
      </c>
      <c r="Z13" s="24">
        <v>0</v>
      </c>
      <c r="AA13" s="24">
        <v>378.7</v>
      </c>
      <c r="AB13" s="24">
        <v>261</v>
      </c>
      <c r="AC13" s="25" t="s">
        <v>2020</v>
      </c>
      <c r="AD13" s="22">
        <v>8</v>
      </c>
      <c r="AE13" s="22">
        <v>7</v>
      </c>
      <c r="AF13" s="25" t="s">
        <v>2019</v>
      </c>
      <c r="AG13" s="25" t="s">
        <v>2020</v>
      </c>
      <c r="AH13" s="25" t="s">
        <v>2019</v>
      </c>
      <c r="AI13" s="22">
        <v>0</v>
      </c>
      <c r="AJ13" s="22">
        <v>0</v>
      </c>
      <c r="AK13" s="22">
        <v>30</v>
      </c>
      <c r="AL13" s="22">
        <v>27531</v>
      </c>
      <c r="AM13" s="22">
        <v>1113000</v>
      </c>
      <c r="AN13" s="22">
        <v>1</v>
      </c>
      <c r="AO13" s="22">
        <v>0</v>
      </c>
      <c r="AP13" s="22">
        <v>1</v>
      </c>
      <c r="AQ13" s="22">
        <v>0</v>
      </c>
      <c r="AR13" s="22">
        <v>77</v>
      </c>
      <c r="AS13" s="22">
        <v>53</v>
      </c>
      <c r="AT13" s="22">
        <v>23</v>
      </c>
      <c r="AU13" s="22">
        <v>1</v>
      </c>
      <c r="AV13" s="25" t="s">
        <v>2030</v>
      </c>
      <c r="AW13" s="22">
        <v>266</v>
      </c>
      <c r="AX13" s="22">
        <v>265</v>
      </c>
      <c r="AY13" s="22">
        <v>54822393</v>
      </c>
      <c r="AZ13" s="22">
        <v>24912152</v>
      </c>
      <c r="BA13" s="22">
        <v>5710166</v>
      </c>
      <c r="BB13" s="22">
        <v>16736363</v>
      </c>
      <c r="BC13" s="22">
        <v>102181074</v>
      </c>
      <c r="BD13" s="22">
        <v>703</v>
      </c>
      <c r="BE13" s="22">
        <v>5</v>
      </c>
      <c r="BF13" s="22">
        <v>3</v>
      </c>
      <c r="BG13" s="22">
        <v>1</v>
      </c>
      <c r="BH13" s="22">
        <v>377</v>
      </c>
      <c r="BI13" s="22">
        <v>3</v>
      </c>
      <c r="BJ13" s="22">
        <v>3</v>
      </c>
      <c r="BK13" s="22">
        <v>21</v>
      </c>
      <c r="BL13" s="22">
        <v>4</v>
      </c>
      <c r="BM13" s="22">
        <v>711</v>
      </c>
      <c r="BN13" s="22">
        <v>2653</v>
      </c>
      <c r="BO13" s="22">
        <v>5</v>
      </c>
      <c r="BP13" s="22">
        <v>0</v>
      </c>
    </row>
    <row r="14" spans="1:68" x14ac:dyDescent="0.25">
      <c r="A14" s="22" t="s">
        <v>125</v>
      </c>
      <c r="B14" s="22" t="s">
        <v>126</v>
      </c>
      <c r="C14" s="22" t="s">
        <v>147</v>
      </c>
      <c r="D14" s="22" t="s">
        <v>148</v>
      </c>
      <c r="E14" s="22">
        <v>132</v>
      </c>
      <c r="F14" s="22">
        <v>0</v>
      </c>
      <c r="G14" s="22">
        <v>0</v>
      </c>
      <c r="H14" s="24">
        <v>106.2</v>
      </c>
      <c r="I14" s="25" t="s">
        <v>2019</v>
      </c>
      <c r="J14" s="24">
        <v>0</v>
      </c>
      <c r="K14" s="22">
        <v>0</v>
      </c>
      <c r="L14" s="25"/>
      <c r="M14" s="22">
        <v>1</v>
      </c>
      <c r="N14" s="22">
        <v>1</v>
      </c>
      <c r="O14" s="22"/>
      <c r="P14" s="24">
        <v>99.6</v>
      </c>
      <c r="Q14" s="24">
        <v>0</v>
      </c>
      <c r="R14" s="24">
        <v>0</v>
      </c>
      <c r="S14" s="24">
        <v>9.4</v>
      </c>
      <c r="T14" s="24">
        <v>0</v>
      </c>
      <c r="U14" s="24">
        <v>109</v>
      </c>
      <c r="V14" s="24">
        <v>95.6</v>
      </c>
      <c r="W14" s="24">
        <v>0</v>
      </c>
      <c r="X14" s="24">
        <v>0</v>
      </c>
      <c r="Y14" s="24">
        <v>2.8</v>
      </c>
      <c r="Z14" s="24">
        <v>0</v>
      </c>
      <c r="AA14" s="24">
        <v>98.4</v>
      </c>
      <c r="AB14" s="24">
        <v>59.6</v>
      </c>
      <c r="AC14" s="25" t="s">
        <v>2019</v>
      </c>
      <c r="AD14" s="22">
        <v>0</v>
      </c>
      <c r="AE14" s="22">
        <v>0</v>
      </c>
      <c r="AF14" s="25" t="s">
        <v>2019</v>
      </c>
      <c r="AG14" s="25" t="s">
        <v>2019</v>
      </c>
      <c r="AH14" s="25" t="s">
        <v>2019</v>
      </c>
      <c r="AI14" s="22">
        <v>0</v>
      </c>
      <c r="AJ14" s="22">
        <v>0</v>
      </c>
      <c r="AK14" s="22">
        <v>1</v>
      </c>
      <c r="AL14" s="22">
        <v>6088</v>
      </c>
      <c r="AM14" s="22">
        <v>102196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5"/>
      <c r="AW14" s="22">
        <v>189</v>
      </c>
      <c r="AX14" s="22">
        <v>171</v>
      </c>
      <c r="AY14" s="22">
        <v>16048911</v>
      </c>
      <c r="AZ14" s="22">
        <v>5520699</v>
      </c>
      <c r="BA14" s="22">
        <v>926260</v>
      </c>
      <c r="BB14" s="22">
        <v>3313904</v>
      </c>
      <c r="BC14" s="22">
        <v>25809774</v>
      </c>
      <c r="BD14" s="22">
        <v>229</v>
      </c>
      <c r="BE14" s="22">
        <v>16</v>
      </c>
      <c r="BF14" s="22">
        <v>9</v>
      </c>
      <c r="BG14" s="22">
        <v>1</v>
      </c>
      <c r="BH14" s="22">
        <v>144</v>
      </c>
      <c r="BI14" s="22">
        <v>6</v>
      </c>
      <c r="BJ14" s="22">
        <v>9</v>
      </c>
      <c r="BK14" s="22">
        <v>60</v>
      </c>
      <c r="BL14" s="22">
        <v>6</v>
      </c>
      <c r="BM14" s="22">
        <v>259</v>
      </c>
      <c r="BN14" s="22">
        <v>690</v>
      </c>
      <c r="BO14" s="22">
        <v>11</v>
      </c>
      <c r="BP14" s="22">
        <v>1</v>
      </c>
    </row>
    <row r="15" spans="1:68" x14ac:dyDescent="0.25">
      <c r="A15" s="22" t="s">
        <v>125</v>
      </c>
      <c r="B15" s="22" t="s">
        <v>126</v>
      </c>
      <c r="C15" s="22" t="s">
        <v>149</v>
      </c>
      <c r="D15" s="22" t="s">
        <v>150</v>
      </c>
      <c r="E15" s="22">
        <v>335</v>
      </c>
      <c r="F15" s="22">
        <v>0</v>
      </c>
      <c r="G15" s="22">
        <v>0</v>
      </c>
      <c r="H15" s="24">
        <v>261.27999999999997</v>
      </c>
      <c r="I15" s="25" t="s">
        <v>2019</v>
      </c>
      <c r="J15" s="24">
        <v>0</v>
      </c>
      <c r="K15" s="22">
        <v>0</v>
      </c>
      <c r="L15" s="25"/>
      <c r="M15" s="22">
        <v>1</v>
      </c>
      <c r="N15" s="22">
        <v>0</v>
      </c>
      <c r="O15" s="22"/>
      <c r="P15" s="24">
        <v>191.83</v>
      </c>
      <c r="Q15" s="24">
        <v>0</v>
      </c>
      <c r="R15" s="24">
        <v>0</v>
      </c>
      <c r="S15" s="24">
        <v>3.33</v>
      </c>
      <c r="T15" s="24">
        <v>9.17</v>
      </c>
      <c r="U15" s="24">
        <v>204.33</v>
      </c>
      <c r="V15" s="24">
        <v>177.69</v>
      </c>
      <c r="W15" s="24">
        <v>0</v>
      </c>
      <c r="X15" s="24">
        <v>0</v>
      </c>
      <c r="Y15" s="24">
        <v>7.5</v>
      </c>
      <c r="Z15" s="24">
        <v>7.24</v>
      </c>
      <c r="AA15" s="24">
        <v>192.43</v>
      </c>
      <c r="AB15" s="24">
        <v>147.07</v>
      </c>
      <c r="AC15" s="25" t="s">
        <v>2020</v>
      </c>
      <c r="AD15" s="22">
        <v>5</v>
      </c>
      <c r="AE15" s="22">
        <v>3</v>
      </c>
      <c r="AF15" s="25" t="s">
        <v>2020</v>
      </c>
      <c r="AG15" s="25" t="s">
        <v>2020</v>
      </c>
      <c r="AH15" s="25" t="s">
        <v>2019</v>
      </c>
      <c r="AI15" s="22">
        <v>0</v>
      </c>
      <c r="AJ15" s="22">
        <v>0</v>
      </c>
      <c r="AK15" s="22">
        <v>13</v>
      </c>
      <c r="AL15" s="22">
        <v>13964</v>
      </c>
      <c r="AM15" s="22">
        <v>359657</v>
      </c>
      <c r="AN15" s="22">
        <v>1</v>
      </c>
      <c r="AO15" s="22">
        <v>1</v>
      </c>
      <c r="AP15" s="22">
        <v>0</v>
      </c>
      <c r="AQ15" s="22">
        <v>1</v>
      </c>
      <c r="AR15" s="22">
        <v>57</v>
      </c>
      <c r="AS15" s="22">
        <v>53</v>
      </c>
      <c r="AT15" s="22">
        <v>4</v>
      </c>
      <c r="AU15" s="22">
        <v>1</v>
      </c>
      <c r="AV15" s="25" t="s">
        <v>2031</v>
      </c>
      <c r="AW15" s="22">
        <v>1153</v>
      </c>
      <c r="AX15" s="22">
        <v>1150</v>
      </c>
      <c r="AY15" s="22">
        <v>162255311.00999999</v>
      </c>
      <c r="AZ15" s="22">
        <v>14216157.529999999</v>
      </c>
      <c r="BA15" s="22">
        <v>23005588</v>
      </c>
      <c r="BB15" s="22">
        <v>18324792</v>
      </c>
      <c r="BC15" s="22">
        <v>217801848.53999999</v>
      </c>
      <c r="BD15" s="22">
        <v>1182</v>
      </c>
      <c r="BE15" s="22">
        <v>12</v>
      </c>
      <c r="BF15" s="22">
        <v>11</v>
      </c>
      <c r="BG15" s="22">
        <v>1</v>
      </c>
      <c r="BH15" s="22">
        <v>490</v>
      </c>
      <c r="BI15" s="22">
        <v>10</v>
      </c>
      <c r="BJ15" s="22">
        <v>11</v>
      </c>
      <c r="BK15" s="22">
        <v>108</v>
      </c>
      <c r="BL15" s="22">
        <v>14</v>
      </c>
      <c r="BM15" s="22">
        <v>1182</v>
      </c>
      <c r="BN15" s="22">
        <v>1747</v>
      </c>
      <c r="BO15" s="22">
        <v>19</v>
      </c>
      <c r="BP15" s="22">
        <v>3</v>
      </c>
    </row>
    <row r="16" spans="1:68" x14ac:dyDescent="0.25">
      <c r="A16" s="22" t="s">
        <v>125</v>
      </c>
      <c r="B16" s="22" t="s">
        <v>126</v>
      </c>
      <c r="C16" s="22" t="s">
        <v>151</v>
      </c>
      <c r="D16" s="22" t="s">
        <v>152</v>
      </c>
      <c r="E16" s="22">
        <v>1356</v>
      </c>
      <c r="F16" s="22">
        <v>0</v>
      </c>
      <c r="G16" s="22">
        <v>0</v>
      </c>
      <c r="H16" s="24">
        <v>847.2</v>
      </c>
      <c r="I16" s="25" t="s">
        <v>2019</v>
      </c>
      <c r="J16" s="24">
        <v>0</v>
      </c>
      <c r="K16" s="22">
        <v>0</v>
      </c>
      <c r="L16" s="25"/>
      <c r="M16" s="22">
        <v>1</v>
      </c>
      <c r="N16" s="22">
        <v>0</v>
      </c>
      <c r="O16" s="22"/>
      <c r="P16" s="24">
        <v>616</v>
      </c>
      <c r="Q16" s="24">
        <v>0</v>
      </c>
      <c r="R16" s="24">
        <v>0</v>
      </c>
      <c r="S16" s="24">
        <v>0</v>
      </c>
      <c r="T16" s="24">
        <v>0</v>
      </c>
      <c r="U16" s="24">
        <v>616</v>
      </c>
      <c r="V16" s="24">
        <v>586.70000000000005</v>
      </c>
      <c r="W16" s="24">
        <v>0</v>
      </c>
      <c r="X16" s="24">
        <v>0</v>
      </c>
      <c r="Y16" s="24">
        <v>0</v>
      </c>
      <c r="Z16" s="24">
        <v>0</v>
      </c>
      <c r="AA16" s="24">
        <v>586.70000000000005</v>
      </c>
      <c r="AB16" s="24">
        <v>496.2</v>
      </c>
      <c r="AC16" s="25" t="s">
        <v>2020</v>
      </c>
      <c r="AD16" s="22">
        <v>5</v>
      </c>
      <c r="AE16" s="22">
        <v>5</v>
      </c>
      <c r="AF16" s="25" t="s">
        <v>2020</v>
      </c>
      <c r="AG16" s="25" t="s">
        <v>2020</v>
      </c>
      <c r="AH16" s="25" t="s">
        <v>2019</v>
      </c>
      <c r="AI16" s="22">
        <v>0</v>
      </c>
      <c r="AJ16" s="22">
        <v>0</v>
      </c>
      <c r="AK16" s="22">
        <v>17</v>
      </c>
      <c r="AL16" s="22">
        <v>47920</v>
      </c>
      <c r="AM16" s="22">
        <v>1546610</v>
      </c>
      <c r="AN16" s="22">
        <v>5</v>
      </c>
      <c r="AO16" s="22">
        <v>5</v>
      </c>
      <c r="AP16" s="22">
        <v>0</v>
      </c>
      <c r="AQ16" s="22">
        <v>0</v>
      </c>
      <c r="AR16" s="22">
        <v>60</v>
      </c>
      <c r="AS16" s="22">
        <v>44</v>
      </c>
      <c r="AT16" s="22">
        <v>16</v>
      </c>
      <c r="AU16" s="22">
        <v>1</v>
      </c>
      <c r="AV16" s="25" t="s">
        <v>2032</v>
      </c>
      <c r="AW16" s="22">
        <v>722</v>
      </c>
      <c r="AX16" s="22">
        <v>668</v>
      </c>
      <c r="AY16" s="22">
        <v>210578710</v>
      </c>
      <c r="AZ16" s="22">
        <v>22572393</v>
      </c>
      <c r="BA16" s="22">
        <v>22156667</v>
      </c>
      <c r="BB16" s="22">
        <v>24723633</v>
      </c>
      <c r="BC16" s="22">
        <v>280031403</v>
      </c>
      <c r="BD16" s="22">
        <v>1669</v>
      </c>
      <c r="BE16" s="22">
        <v>3</v>
      </c>
      <c r="BF16" s="22">
        <v>22</v>
      </c>
      <c r="BG16" s="22">
        <v>1</v>
      </c>
      <c r="BH16" s="22">
        <v>606</v>
      </c>
      <c r="BI16" s="22">
        <v>7</v>
      </c>
      <c r="BJ16" s="22">
        <v>19</v>
      </c>
      <c r="BK16" s="22">
        <v>19</v>
      </c>
      <c r="BL16" s="22">
        <v>8</v>
      </c>
      <c r="BM16" s="22">
        <v>1792</v>
      </c>
      <c r="BN16" s="22">
        <v>5329</v>
      </c>
      <c r="BO16" s="22">
        <v>14</v>
      </c>
      <c r="BP16" s="22">
        <v>3</v>
      </c>
    </row>
    <row r="17" spans="1:68" x14ac:dyDescent="0.25">
      <c r="A17" s="22" t="s">
        <v>125</v>
      </c>
      <c r="B17" s="22" t="s">
        <v>126</v>
      </c>
      <c r="C17" s="22" t="s">
        <v>153</v>
      </c>
      <c r="D17" s="22" t="s">
        <v>154</v>
      </c>
      <c r="E17" s="22">
        <v>312</v>
      </c>
      <c r="F17" s="22">
        <v>0</v>
      </c>
      <c r="G17" s="22">
        <v>0</v>
      </c>
      <c r="H17" s="24">
        <v>229</v>
      </c>
      <c r="I17" s="25" t="s">
        <v>2019</v>
      </c>
      <c r="J17" s="24">
        <v>0</v>
      </c>
      <c r="K17" s="22">
        <v>0</v>
      </c>
      <c r="L17" s="25"/>
      <c r="M17" s="22">
        <v>0</v>
      </c>
      <c r="N17" s="22">
        <v>0</v>
      </c>
      <c r="O17" s="22"/>
      <c r="P17" s="24">
        <v>244</v>
      </c>
      <c r="Q17" s="24">
        <v>0</v>
      </c>
      <c r="R17" s="24">
        <v>0</v>
      </c>
      <c r="S17" s="24">
        <v>0</v>
      </c>
      <c r="T17" s="24">
        <v>0</v>
      </c>
      <c r="U17" s="24">
        <v>244</v>
      </c>
      <c r="V17" s="24">
        <v>217</v>
      </c>
      <c r="W17" s="24">
        <v>0</v>
      </c>
      <c r="X17" s="24">
        <v>0</v>
      </c>
      <c r="Y17" s="24">
        <v>0</v>
      </c>
      <c r="Z17" s="24">
        <v>0</v>
      </c>
      <c r="AA17" s="24">
        <v>217</v>
      </c>
      <c r="AB17" s="24">
        <v>158</v>
      </c>
      <c r="AC17" s="25" t="s">
        <v>2020</v>
      </c>
      <c r="AD17" s="22">
        <v>7</v>
      </c>
      <c r="AE17" s="22">
        <v>7</v>
      </c>
      <c r="AF17" s="25" t="s">
        <v>2019</v>
      </c>
      <c r="AG17" s="25" t="s">
        <v>2020</v>
      </c>
      <c r="AH17" s="25" t="s">
        <v>2020</v>
      </c>
      <c r="AI17" s="22">
        <v>7</v>
      </c>
      <c r="AJ17" s="22">
        <v>0</v>
      </c>
      <c r="AK17" s="22">
        <v>0</v>
      </c>
      <c r="AL17" s="22">
        <v>14087</v>
      </c>
      <c r="AM17" s="22">
        <v>512719</v>
      </c>
      <c r="AN17" s="22">
        <v>2</v>
      </c>
      <c r="AO17" s="22">
        <v>1</v>
      </c>
      <c r="AP17" s="22">
        <v>1</v>
      </c>
      <c r="AQ17" s="22">
        <v>0</v>
      </c>
      <c r="AR17" s="22">
        <v>40</v>
      </c>
      <c r="AS17" s="22">
        <v>39</v>
      </c>
      <c r="AT17" s="22">
        <v>1</v>
      </c>
      <c r="AU17" s="22">
        <v>1</v>
      </c>
      <c r="AV17" s="25" t="s">
        <v>2033</v>
      </c>
      <c r="AW17" s="22">
        <v>346</v>
      </c>
      <c r="AX17" s="22">
        <v>339</v>
      </c>
      <c r="AY17" s="22">
        <v>21599874</v>
      </c>
      <c r="AZ17" s="22">
        <v>8274776</v>
      </c>
      <c r="BA17" s="22">
        <v>10477290</v>
      </c>
      <c r="BB17" s="22">
        <v>3780524</v>
      </c>
      <c r="BC17" s="22">
        <v>44132464</v>
      </c>
      <c r="BD17" s="22">
        <v>160</v>
      </c>
      <c r="BE17" s="22">
        <v>9</v>
      </c>
      <c r="BF17" s="22">
        <v>6</v>
      </c>
      <c r="BG17" s="22">
        <v>1</v>
      </c>
      <c r="BH17" s="22">
        <v>214</v>
      </c>
      <c r="BI17" s="22">
        <v>12</v>
      </c>
      <c r="BJ17" s="22">
        <v>3</v>
      </c>
      <c r="BK17" s="22">
        <v>83</v>
      </c>
      <c r="BL17" s="22">
        <v>17</v>
      </c>
      <c r="BM17" s="22">
        <v>170</v>
      </c>
      <c r="BN17" s="22">
        <v>1647</v>
      </c>
      <c r="BO17" s="22">
        <v>1</v>
      </c>
      <c r="BP17" s="22">
        <v>2</v>
      </c>
    </row>
    <row r="18" spans="1:68" x14ac:dyDescent="0.25">
      <c r="A18" s="22" t="s">
        <v>125</v>
      </c>
      <c r="B18" s="22" t="s">
        <v>126</v>
      </c>
      <c r="C18" s="22" t="s">
        <v>155</v>
      </c>
      <c r="D18" s="22" t="s">
        <v>156</v>
      </c>
      <c r="E18" s="22">
        <v>1082</v>
      </c>
      <c r="F18" s="22">
        <v>0</v>
      </c>
      <c r="G18" s="22">
        <v>0</v>
      </c>
      <c r="H18" s="24">
        <v>448.7</v>
      </c>
      <c r="I18" s="25" t="s">
        <v>2019</v>
      </c>
      <c r="J18" s="24">
        <v>0</v>
      </c>
      <c r="K18" s="22">
        <v>0</v>
      </c>
      <c r="L18" s="25"/>
      <c r="M18" s="22">
        <v>1</v>
      </c>
      <c r="N18" s="22">
        <v>0</v>
      </c>
      <c r="O18" s="22"/>
      <c r="P18" s="24">
        <v>436.8</v>
      </c>
      <c r="Q18" s="24">
        <v>0</v>
      </c>
      <c r="R18" s="24">
        <v>0</v>
      </c>
      <c r="S18" s="24">
        <v>0</v>
      </c>
      <c r="T18" s="24">
        <v>0</v>
      </c>
      <c r="U18" s="24">
        <v>436.8</v>
      </c>
      <c r="V18" s="24">
        <v>411.5</v>
      </c>
      <c r="W18" s="24">
        <v>0</v>
      </c>
      <c r="X18" s="24">
        <v>0</v>
      </c>
      <c r="Y18" s="24">
        <v>0</v>
      </c>
      <c r="Z18" s="24">
        <v>0</v>
      </c>
      <c r="AA18" s="24">
        <v>411.5</v>
      </c>
      <c r="AB18" s="24">
        <v>322.7</v>
      </c>
      <c r="AC18" s="25" t="s">
        <v>2020</v>
      </c>
      <c r="AD18" s="22">
        <v>4</v>
      </c>
      <c r="AE18" s="22">
        <v>4</v>
      </c>
      <c r="AF18" s="25" t="s">
        <v>2019</v>
      </c>
      <c r="AG18" s="25" t="s">
        <v>2019</v>
      </c>
      <c r="AH18" s="25" t="s">
        <v>2019</v>
      </c>
      <c r="AI18" s="22">
        <v>0</v>
      </c>
      <c r="AJ18" s="22">
        <v>0</v>
      </c>
      <c r="AK18" s="22">
        <v>37</v>
      </c>
      <c r="AL18" s="22">
        <v>30686</v>
      </c>
      <c r="AM18" s="22">
        <v>1826374</v>
      </c>
      <c r="AN18" s="22">
        <v>7</v>
      </c>
      <c r="AO18" s="22">
        <v>3</v>
      </c>
      <c r="AP18" s="22">
        <v>4</v>
      </c>
      <c r="AQ18" s="22">
        <v>2</v>
      </c>
      <c r="AR18" s="22">
        <v>34</v>
      </c>
      <c r="AS18" s="22">
        <v>33</v>
      </c>
      <c r="AT18" s="22">
        <v>1</v>
      </c>
      <c r="AU18" s="22">
        <v>1</v>
      </c>
      <c r="AV18" s="25" t="s">
        <v>2034</v>
      </c>
      <c r="AW18" s="22">
        <v>419</v>
      </c>
      <c r="AX18" s="22">
        <v>419</v>
      </c>
      <c r="AY18" s="22">
        <v>83489459.75</v>
      </c>
      <c r="AZ18" s="22">
        <v>20109393.5</v>
      </c>
      <c r="BA18" s="22">
        <v>651850</v>
      </c>
      <c r="BB18" s="22">
        <v>4863807</v>
      </c>
      <c r="BC18" s="22">
        <v>109114510.25</v>
      </c>
      <c r="BD18" s="22">
        <v>622</v>
      </c>
      <c r="BE18" s="22">
        <v>0</v>
      </c>
      <c r="BF18" s="22">
        <v>14</v>
      </c>
      <c r="BG18" s="22">
        <v>1</v>
      </c>
      <c r="BH18" s="22">
        <v>458</v>
      </c>
      <c r="BI18" s="22">
        <v>0</v>
      </c>
      <c r="BJ18" s="22">
        <v>12</v>
      </c>
      <c r="BK18" s="22">
        <v>60</v>
      </c>
      <c r="BL18" s="22">
        <v>0</v>
      </c>
      <c r="BM18" s="22">
        <v>622</v>
      </c>
      <c r="BN18" s="22">
        <v>3063</v>
      </c>
      <c r="BO18" s="22">
        <v>8</v>
      </c>
      <c r="BP18" s="22">
        <v>1</v>
      </c>
    </row>
    <row r="19" spans="1:68" x14ac:dyDescent="0.25">
      <c r="A19" s="22" t="s">
        <v>125</v>
      </c>
      <c r="B19" s="22" t="s">
        <v>126</v>
      </c>
      <c r="C19" s="22" t="s">
        <v>157</v>
      </c>
      <c r="D19" s="22" t="s">
        <v>158</v>
      </c>
      <c r="E19" s="22">
        <v>1287</v>
      </c>
      <c r="F19" s="22">
        <v>0</v>
      </c>
      <c r="G19" s="22">
        <v>0</v>
      </c>
      <c r="H19" s="24">
        <v>626.6</v>
      </c>
      <c r="I19" s="25" t="s">
        <v>2019</v>
      </c>
      <c r="J19" s="24">
        <v>0</v>
      </c>
      <c r="K19" s="22">
        <v>0</v>
      </c>
      <c r="L19" s="25"/>
      <c r="M19" s="22">
        <v>1</v>
      </c>
      <c r="N19" s="22">
        <v>0</v>
      </c>
      <c r="O19" s="22"/>
      <c r="P19" s="24">
        <v>645.51</v>
      </c>
      <c r="Q19" s="24">
        <v>0</v>
      </c>
      <c r="R19" s="24">
        <v>0</v>
      </c>
      <c r="S19" s="24">
        <v>6.24</v>
      </c>
      <c r="T19" s="24">
        <v>0</v>
      </c>
      <c r="U19" s="24">
        <v>651.75</v>
      </c>
      <c r="V19" s="24">
        <v>531.95000000000005</v>
      </c>
      <c r="W19" s="24">
        <v>0</v>
      </c>
      <c r="X19" s="24">
        <v>0</v>
      </c>
      <c r="Y19" s="24">
        <v>30.67</v>
      </c>
      <c r="Z19" s="24">
        <v>0</v>
      </c>
      <c r="AA19" s="24">
        <v>562.62</v>
      </c>
      <c r="AB19" s="24">
        <v>568.73</v>
      </c>
      <c r="AC19" s="25" t="s">
        <v>2020</v>
      </c>
      <c r="AD19" s="22">
        <v>5</v>
      </c>
      <c r="AE19" s="22">
        <v>5</v>
      </c>
      <c r="AF19" s="25" t="s">
        <v>2020</v>
      </c>
      <c r="AG19" s="25" t="s">
        <v>2020</v>
      </c>
      <c r="AH19" s="25" t="s">
        <v>2020</v>
      </c>
      <c r="AI19" s="22">
        <v>2</v>
      </c>
      <c r="AJ19" s="22">
        <v>0</v>
      </c>
      <c r="AK19" s="22">
        <v>52</v>
      </c>
      <c r="AL19" s="22">
        <v>46498</v>
      </c>
      <c r="AM19" s="22">
        <v>2085000</v>
      </c>
      <c r="AN19" s="22">
        <v>137</v>
      </c>
      <c r="AO19" s="22">
        <v>2</v>
      </c>
      <c r="AP19" s="22">
        <v>135</v>
      </c>
      <c r="AQ19" s="22">
        <v>1</v>
      </c>
      <c r="AR19" s="22">
        <v>54</v>
      </c>
      <c r="AS19" s="22">
        <v>32</v>
      </c>
      <c r="AT19" s="22">
        <v>22</v>
      </c>
      <c r="AU19" s="22">
        <v>3</v>
      </c>
      <c r="AV19" s="25" t="s">
        <v>2035</v>
      </c>
      <c r="AW19" s="22">
        <v>1322</v>
      </c>
      <c r="AX19" s="22">
        <v>1161</v>
      </c>
      <c r="AY19" s="22">
        <v>28371714</v>
      </c>
      <c r="AZ19" s="22">
        <v>47985717</v>
      </c>
      <c r="BA19" s="22">
        <v>9950878</v>
      </c>
      <c r="BB19" s="22">
        <v>44318476</v>
      </c>
      <c r="BC19" s="22">
        <v>130626785</v>
      </c>
      <c r="BD19" s="22">
        <v>1195</v>
      </c>
      <c r="BE19" s="22">
        <v>18</v>
      </c>
      <c r="BF19" s="22">
        <v>18</v>
      </c>
      <c r="BG19" s="22">
        <v>1</v>
      </c>
      <c r="BH19" s="22">
        <v>815</v>
      </c>
      <c r="BI19" s="22">
        <v>21</v>
      </c>
      <c r="BJ19" s="22">
        <v>16</v>
      </c>
      <c r="BK19" s="22">
        <v>27.1</v>
      </c>
      <c r="BL19" s="22">
        <v>13</v>
      </c>
      <c r="BM19" s="22">
        <v>1308</v>
      </c>
      <c r="BN19" s="22">
        <v>4283</v>
      </c>
      <c r="BO19" s="22">
        <v>26</v>
      </c>
      <c r="BP19" s="22">
        <v>1</v>
      </c>
    </row>
    <row r="20" spans="1:68" x14ac:dyDescent="0.25">
      <c r="A20" s="22" t="s">
        <v>125</v>
      </c>
      <c r="B20" s="22" t="s">
        <v>126</v>
      </c>
      <c r="C20" s="22" t="s">
        <v>159</v>
      </c>
      <c r="D20" s="22" t="s">
        <v>160</v>
      </c>
      <c r="E20" s="22">
        <v>317</v>
      </c>
      <c r="F20" s="22">
        <v>0</v>
      </c>
      <c r="G20" s="22">
        <v>0</v>
      </c>
      <c r="H20" s="24">
        <v>244.9</v>
      </c>
      <c r="I20" s="25" t="s">
        <v>2019</v>
      </c>
      <c r="J20" s="24">
        <v>0</v>
      </c>
      <c r="K20" s="22">
        <v>0</v>
      </c>
      <c r="L20" s="25"/>
      <c r="M20" s="22">
        <v>0</v>
      </c>
      <c r="N20" s="22">
        <v>0</v>
      </c>
      <c r="O20" s="22"/>
      <c r="P20" s="24">
        <v>193.3</v>
      </c>
      <c r="Q20" s="24">
        <v>0</v>
      </c>
      <c r="R20" s="24">
        <v>0</v>
      </c>
      <c r="S20" s="24">
        <v>0</v>
      </c>
      <c r="T20" s="24">
        <v>0</v>
      </c>
      <c r="U20" s="24">
        <v>193.3</v>
      </c>
      <c r="V20" s="24">
        <v>188.4</v>
      </c>
      <c r="W20" s="24">
        <v>0</v>
      </c>
      <c r="X20" s="24">
        <v>0</v>
      </c>
      <c r="Y20" s="24">
        <v>0</v>
      </c>
      <c r="Z20" s="24">
        <v>0</v>
      </c>
      <c r="AA20" s="24">
        <v>188.4</v>
      </c>
      <c r="AB20" s="24">
        <v>153.19999999999999</v>
      </c>
      <c r="AC20" s="25" t="s">
        <v>2020</v>
      </c>
      <c r="AD20" s="22">
        <v>7</v>
      </c>
      <c r="AE20" s="22">
        <v>7</v>
      </c>
      <c r="AF20" s="25" t="s">
        <v>2020</v>
      </c>
      <c r="AG20" s="25" t="s">
        <v>2020</v>
      </c>
      <c r="AH20" s="25" t="s">
        <v>2019</v>
      </c>
      <c r="AI20" s="22">
        <v>0</v>
      </c>
      <c r="AJ20" s="22">
        <v>0</v>
      </c>
      <c r="AK20" s="22">
        <v>1</v>
      </c>
      <c r="AL20" s="22">
        <v>17499</v>
      </c>
      <c r="AM20" s="22">
        <v>388178</v>
      </c>
      <c r="AN20" s="22">
        <v>3</v>
      </c>
      <c r="AO20" s="22">
        <v>1</v>
      </c>
      <c r="AP20" s="22">
        <v>2</v>
      </c>
      <c r="AQ20" s="22">
        <v>0</v>
      </c>
      <c r="AR20" s="22">
        <v>14</v>
      </c>
      <c r="AS20" s="22">
        <v>14</v>
      </c>
      <c r="AT20" s="22">
        <v>0</v>
      </c>
      <c r="AU20" s="22">
        <v>0</v>
      </c>
      <c r="AV20" s="25" t="s">
        <v>2036</v>
      </c>
      <c r="AW20" s="22">
        <v>984</v>
      </c>
      <c r="AX20" s="22">
        <v>942</v>
      </c>
      <c r="AY20" s="22">
        <v>250370023</v>
      </c>
      <c r="AZ20" s="22">
        <v>48671200</v>
      </c>
      <c r="BA20" s="22">
        <v>7269937</v>
      </c>
      <c r="BB20" s="22">
        <v>324700</v>
      </c>
      <c r="BC20" s="22">
        <v>306635860</v>
      </c>
      <c r="BD20" s="22">
        <v>1151</v>
      </c>
      <c r="BE20" s="22">
        <v>17</v>
      </c>
      <c r="BF20" s="22">
        <v>36</v>
      </c>
      <c r="BG20" s="22">
        <v>1</v>
      </c>
      <c r="BH20" s="22">
        <v>174</v>
      </c>
      <c r="BI20" s="22">
        <v>15</v>
      </c>
      <c r="BJ20" s="22">
        <v>29</v>
      </c>
      <c r="BK20" s="22">
        <v>140</v>
      </c>
      <c r="BL20" s="22">
        <v>16</v>
      </c>
      <c r="BM20" s="22">
        <v>1206</v>
      </c>
      <c r="BN20" s="22">
        <v>1306</v>
      </c>
      <c r="BO20" s="22">
        <v>20</v>
      </c>
      <c r="BP20" s="22">
        <v>1</v>
      </c>
    </row>
    <row r="21" spans="1:68" x14ac:dyDescent="0.25">
      <c r="A21" s="22" t="s">
        <v>125</v>
      </c>
      <c r="B21" s="22" t="s">
        <v>126</v>
      </c>
      <c r="C21" s="22" t="s">
        <v>161</v>
      </c>
      <c r="D21" s="22" t="s">
        <v>162</v>
      </c>
      <c r="E21" s="22">
        <v>707.95</v>
      </c>
      <c r="F21" s="22">
        <v>0</v>
      </c>
      <c r="G21" s="22">
        <v>0</v>
      </c>
      <c r="H21" s="24">
        <v>430.7</v>
      </c>
      <c r="I21" s="25" t="s">
        <v>2019</v>
      </c>
      <c r="J21" s="24">
        <v>0</v>
      </c>
      <c r="K21" s="22">
        <v>0</v>
      </c>
      <c r="L21" s="25"/>
      <c r="M21" s="22">
        <v>1</v>
      </c>
      <c r="N21" s="22">
        <v>0</v>
      </c>
      <c r="O21" s="22"/>
      <c r="P21" s="24">
        <v>342.5</v>
      </c>
      <c r="Q21" s="24">
        <v>62.6</v>
      </c>
      <c r="R21" s="24">
        <v>0</v>
      </c>
      <c r="S21" s="24">
        <v>11.7</v>
      </c>
      <c r="T21" s="24">
        <v>39.6</v>
      </c>
      <c r="U21" s="24">
        <v>456.4</v>
      </c>
      <c r="V21" s="24">
        <v>281.5</v>
      </c>
      <c r="W21" s="24">
        <v>79.400000000000006</v>
      </c>
      <c r="X21" s="24">
        <v>0</v>
      </c>
      <c r="Y21" s="24">
        <v>47.7</v>
      </c>
      <c r="Z21" s="24">
        <v>8.6999999999999993</v>
      </c>
      <c r="AA21" s="24">
        <v>417.3</v>
      </c>
      <c r="AB21" s="24">
        <v>333.7</v>
      </c>
      <c r="AC21" s="25" t="s">
        <v>2020</v>
      </c>
      <c r="AD21" s="22">
        <v>7</v>
      </c>
      <c r="AE21" s="22">
        <v>7</v>
      </c>
      <c r="AF21" s="25" t="s">
        <v>2020</v>
      </c>
      <c r="AG21" s="25" t="s">
        <v>2020</v>
      </c>
      <c r="AH21" s="25" t="s">
        <v>2019</v>
      </c>
      <c r="AI21" s="22">
        <v>0</v>
      </c>
      <c r="AJ21" s="22">
        <v>0</v>
      </c>
      <c r="AK21" s="22">
        <v>16</v>
      </c>
      <c r="AL21" s="22">
        <v>28735</v>
      </c>
      <c r="AM21" s="22">
        <v>1205900</v>
      </c>
      <c r="AN21" s="22">
        <v>3</v>
      </c>
      <c r="AO21" s="22">
        <v>2</v>
      </c>
      <c r="AP21" s="22">
        <v>1</v>
      </c>
      <c r="AQ21" s="22">
        <v>0</v>
      </c>
      <c r="AR21" s="22">
        <v>3</v>
      </c>
      <c r="AS21" s="22">
        <v>1</v>
      </c>
      <c r="AT21" s="22">
        <v>2</v>
      </c>
      <c r="AU21" s="22">
        <v>0</v>
      </c>
      <c r="AV21" s="25" t="s">
        <v>2037</v>
      </c>
      <c r="AW21" s="22">
        <v>1352</v>
      </c>
      <c r="AX21" s="22">
        <v>1238</v>
      </c>
      <c r="AY21" s="22">
        <v>381537000</v>
      </c>
      <c r="AZ21" s="22">
        <v>14409000</v>
      </c>
      <c r="BA21" s="22">
        <v>1052000</v>
      </c>
      <c r="BB21" s="22">
        <v>27653000</v>
      </c>
      <c r="BC21" s="22">
        <v>424651000</v>
      </c>
      <c r="BD21" s="22">
        <v>2340</v>
      </c>
      <c r="BE21" s="22">
        <v>5</v>
      </c>
      <c r="BF21" s="22">
        <v>16</v>
      </c>
      <c r="BG21" s="22">
        <v>1</v>
      </c>
      <c r="BH21" s="22">
        <v>508</v>
      </c>
      <c r="BI21" s="22">
        <v>2</v>
      </c>
      <c r="BJ21" s="22">
        <v>16</v>
      </c>
      <c r="BK21" s="22">
        <v>55</v>
      </c>
      <c r="BL21" s="22">
        <v>5</v>
      </c>
      <c r="BM21" s="22">
        <v>2345</v>
      </c>
      <c r="BN21" s="22">
        <v>3155</v>
      </c>
      <c r="BO21" s="22">
        <v>6</v>
      </c>
      <c r="BP21" s="22">
        <v>22</v>
      </c>
    </row>
    <row r="22" spans="1:68" x14ac:dyDescent="0.25">
      <c r="A22" s="22" t="s">
        <v>125</v>
      </c>
      <c r="B22" s="22" t="s">
        <v>126</v>
      </c>
      <c r="C22" s="22" t="s">
        <v>163</v>
      </c>
      <c r="D22" s="22" t="s">
        <v>164</v>
      </c>
      <c r="E22" s="22">
        <v>91</v>
      </c>
      <c r="F22" s="22">
        <v>0</v>
      </c>
      <c r="G22" s="22">
        <v>0</v>
      </c>
      <c r="H22" s="24">
        <v>105.4</v>
      </c>
      <c r="I22" s="25" t="s">
        <v>2019</v>
      </c>
      <c r="J22" s="24">
        <v>0</v>
      </c>
      <c r="K22" s="22">
        <v>0</v>
      </c>
      <c r="L22" s="25"/>
      <c r="M22" s="22">
        <v>0</v>
      </c>
      <c r="N22" s="22">
        <v>0</v>
      </c>
      <c r="O22" s="22"/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5" t="s">
        <v>2020</v>
      </c>
      <c r="AD22" s="22">
        <v>6</v>
      </c>
      <c r="AE22" s="22">
        <v>6</v>
      </c>
      <c r="AF22" s="25" t="s">
        <v>2020</v>
      </c>
      <c r="AG22" s="25" t="s">
        <v>2020</v>
      </c>
      <c r="AH22" s="25" t="s">
        <v>2019</v>
      </c>
      <c r="AI22" s="22">
        <v>0</v>
      </c>
      <c r="AJ22" s="22">
        <v>0</v>
      </c>
      <c r="AK22" s="22">
        <v>37</v>
      </c>
      <c r="AL22" s="22">
        <v>6023</v>
      </c>
      <c r="AM22" s="22">
        <v>97664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5" t="s">
        <v>2038</v>
      </c>
      <c r="AW22" s="22">
        <v>165</v>
      </c>
      <c r="AX22" s="22">
        <v>157</v>
      </c>
      <c r="AY22" s="22">
        <v>3102763</v>
      </c>
      <c r="AZ22" s="22">
        <v>9519731</v>
      </c>
      <c r="BA22" s="22">
        <v>949200</v>
      </c>
      <c r="BB22" s="22">
        <v>5186650</v>
      </c>
      <c r="BC22" s="22">
        <v>18758344</v>
      </c>
      <c r="BD22" s="22">
        <v>99</v>
      </c>
      <c r="BE22" s="22">
        <v>4</v>
      </c>
      <c r="BF22" s="22">
        <v>1</v>
      </c>
      <c r="BG22" s="22">
        <v>1</v>
      </c>
      <c r="BH22" s="22">
        <v>145</v>
      </c>
      <c r="BI22" s="22">
        <v>6</v>
      </c>
      <c r="BJ22" s="22">
        <v>1</v>
      </c>
      <c r="BK22" s="22">
        <v>84</v>
      </c>
      <c r="BL22" s="22">
        <v>18</v>
      </c>
      <c r="BM22" s="22">
        <v>107</v>
      </c>
      <c r="BN22" s="22">
        <v>608</v>
      </c>
      <c r="BO22" s="22">
        <v>4</v>
      </c>
      <c r="BP22" s="22">
        <v>1</v>
      </c>
    </row>
    <row r="23" spans="1:68" x14ac:dyDescent="0.25">
      <c r="A23" s="22" t="s">
        <v>125</v>
      </c>
      <c r="B23" s="22" t="s">
        <v>165</v>
      </c>
      <c r="C23" s="22" t="s">
        <v>166</v>
      </c>
      <c r="D23" s="22" t="s">
        <v>167</v>
      </c>
      <c r="E23" s="22">
        <v>62</v>
      </c>
      <c r="F23" s="22">
        <v>0</v>
      </c>
      <c r="G23" s="22">
        <v>0</v>
      </c>
      <c r="H23" s="24">
        <v>272.60000000000002</v>
      </c>
      <c r="I23" s="25" t="s">
        <v>2019</v>
      </c>
      <c r="J23" s="24">
        <v>0</v>
      </c>
      <c r="K23" s="22">
        <v>0</v>
      </c>
      <c r="L23" s="25"/>
      <c r="M23" s="22">
        <v>1</v>
      </c>
      <c r="N23" s="22">
        <v>0</v>
      </c>
      <c r="O23" s="22"/>
      <c r="P23" s="24">
        <v>110.6</v>
      </c>
      <c r="Q23" s="24">
        <v>0</v>
      </c>
      <c r="R23" s="24">
        <v>0</v>
      </c>
      <c r="S23" s="24">
        <v>0</v>
      </c>
      <c r="T23" s="24">
        <v>0</v>
      </c>
      <c r="U23" s="24">
        <v>110.6</v>
      </c>
      <c r="V23" s="24">
        <v>77.599999999999994</v>
      </c>
      <c r="W23" s="24">
        <v>0</v>
      </c>
      <c r="X23" s="24">
        <v>0</v>
      </c>
      <c r="Y23" s="24">
        <v>0</v>
      </c>
      <c r="Z23" s="24">
        <v>0</v>
      </c>
      <c r="AA23" s="24">
        <v>77.599999999999994</v>
      </c>
      <c r="AB23" s="24">
        <v>21.7</v>
      </c>
      <c r="AC23" s="25" t="s">
        <v>2020</v>
      </c>
      <c r="AD23" s="22">
        <v>49</v>
      </c>
      <c r="AE23" s="22">
        <v>36</v>
      </c>
      <c r="AF23" s="25" t="s">
        <v>2020</v>
      </c>
      <c r="AG23" s="25" t="s">
        <v>2020</v>
      </c>
      <c r="AH23" s="25" t="s">
        <v>2020</v>
      </c>
      <c r="AI23" s="22">
        <v>36</v>
      </c>
      <c r="AJ23" s="22">
        <v>0</v>
      </c>
      <c r="AK23" s="22">
        <v>29</v>
      </c>
      <c r="AL23" s="22">
        <v>3626</v>
      </c>
      <c r="AM23" s="22">
        <v>143700</v>
      </c>
      <c r="AN23" s="22">
        <v>4</v>
      </c>
      <c r="AO23" s="22">
        <v>3</v>
      </c>
      <c r="AP23" s="22">
        <v>1</v>
      </c>
      <c r="AQ23" s="22">
        <v>0</v>
      </c>
      <c r="AR23" s="22">
        <v>1</v>
      </c>
      <c r="AS23" s="22">
        <v>1</v>
      </c>
      <c r="AT23" s="22">
        <v>0</v>
      </c>
      <c r="AU23" s="22">
        <v>0</v>
      </c>
      <c r="AV23" s="25" t="s">
        <v>2029</v>
      </c>
      <c r="AW23" s="22">
        <v>355</v>
      </c>
      <c r="AX23" s="22">
        <v>321</v>
      </c>
      <c r="AY23" s="22">
        <v>24289348</v>
      </c>
      <c r="AZ23" s="22">
        <v>7312245</v>
      </c>
      <c r="BA23" s="22">
        <v>320000</v>
      </c>
      <c r="BB23" s="22">
        <v>0</v>
      </c>
      <c r="BC23" s="22">
        <v>31921593</v>
      </c>
      <c r="BD23" s="22">
        <v>149</v>
      </c>
      <c r="BE23" s="22">
        <v>25</v>
      </c>
      <c r="BF23" s="22">
        <v>18</v>
      </c>
      <c r="BG23" s="22">
        <v>1</v>
      </c>
      <c r="BH23" s="22">
        <v>77</v>
      </c>
      <c r="BI23" s="22">
        <v>10</v>
      </c>
      <c r="BJ23" s="22">
        <v>15</v>
      </c>
      <c r="BK23" s="22">
        <v>56</v>
      </c>
      <c r="BL23" s="22">
        <v>4</v>
      </c>
      <c r="BM23" s="22">
        <v>184</v>
      </c>
      <c r="BN23" s="22">
        <v>465</v>
      </c>
      <c r="BO23" s="22">
        <v>24</v>
      </c>
      <c r="BP23" s="22">
        <v>3</v>
      </c>
    </row>
    <row r="24" spans="1:68" x14ac:dyDescent="0.25">
      <c r="A24" s="22" t="s">
        <v>125</v>
      </c>
      <c r="B24" s="22" t="s">
        <v>165</v>
      </c>
      <c r="C24" s="22" t="s">
        <v>168</v>
      </c>
      <c r="D24" s="22" t="s">
        <v>169</v>
      </c>
      <c r="E24" s="22">
        <v>150.5</v>
      </c>
      <c r="F24" s="22">
        <v>0</v>
      </c>
      <c r="G24" s="22">
        <v>0</v>
      </c>
      <c r="H24" s="24">
        <v>52.9</v>
      </c>
      <c r="I24" s="25" t="s">
        <v>2019</v>
      </c>
      <c r="J24" s="24">
        <v>0</v>
      </c>
      <c r="K24" s="22">
        <v>0</v>
      </c>
      <c r="L24" s="25"/>
      <c r="M24" s="22">
        <v>1</v>
      </c>
      <c r="N24" s="22">
        <v>1</v>
      </c>
      <c r="O24" s="22"/>
      <c r="P24" s="24">
        <v>33.9</v>
      </c>
      <c r="Q24" s="24">
        <v>0</v>
      </c>
      <c r="R24" s="24">
        <v>0</v>
      </c>
      <c r="S24" s="24">
        <v>0</v>
      </c>
      <c r="T24" s="24">
        <v>0</v>
      </c>
      <c r="U24" s="24">
        <v>33.9</v>
      </c>
      <c r="V24" s="24">
        <v>26.9</v>
      </c>
      <c r="W24" s="24">
        <v>0</v>
      </c>
      <c r="X24" s="24">
        <v>0</v>
      </c>
      <c r="Y24" s="24">
        <v>0</v>
      </c>
      <c r="Z24" s="24">
        <v>0</v>
      </c>
      <c r="AA24" s="24">
        <v>26.9</v>
      </c>
      <c r="AB24" s="24">
        <v>13.6</v>
      </c>
      <c r="AC24" s="25" t="s">
        <v>2019</v>
      </c>
      <c r="AD24" s="22">
        <v>0</v>
      </c>
      <c r="AE24" s="22">
        <v>0</v>
      </c>
      <c r="AF24" s="25" t="s">
        <v>2019</v>
      </c>
      <c r="AG24" s="25" t="s">
        <v>2019</v>
      </c>
      <c r="AH24" s="25" t="s">
        <v>2019</v>
      </c>
      <c r="AI24" s="22">
        <v>0</v>
      </c>
      <c r="AJ24" s="22">
        <v>0</v>
      </c>
      <c r="AK24" s="22">
        <v>0</v>
      </c>
      <c r="AL24" s="22">
        <v>2065</v>
      </c>
      <c r="AM24" s="22">
        <v>99907</v>
      </c>
      <c r="AN24" s="22">
        <v>1</v>
      </c>
      <c r="AO24" s="22">
        <v>1</v>
      </c>
      <c r="AP24" s="22">
        <v>0</v>
      </c>
      <c r="AQ24" s="22">
        <v>0</v>
      </c>
      <c r="AR24" s="22">
        <v>11</v>
      </c>
      <c r="AS24" s="22">
        <v>11</v>
      </c>
      <c r="AT24" s="22">
        <v>0</v>
      </c>
      <c r="AU24" s="22">
        <v>0</v>
      </c>
      <c r="AV24" s="25"/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1</v>
      </c>
      <c r="BH24" s="22">
        <v>829</v>
      </c>
      <c r="BI24" s="22">
        <v>5</v>
      </c>
      <c r="BJ24" s="22">
        <v>0</v>
      </c>
      <c r="BK24" s="22">
        <v>0</v>
      </c>
      <c r="BL24" s="22">
        <v>0</v>
      </c>
      <c r="BM24" s="22">
        <v>0</v>
      </c>
      <c r="BN24" s="22">
        <v>772</v>
      </c>
      <c r="BO24" s="22">
        <v>0</v>
      </c>
      <c r="BP24" s="22">
        <v>0</v>
      </c>
    </row>
    <row r="25" spans="1:68" x14ac:dyDescent="0.25">
      <c r="A25" s="22" t="s">
        <v>125</v>
      </c>
      <c r="B25" s="22" t="s">
        <v>165</v>
      </c>
      <c r="C25" s="22" t="s">
        <v>170</v>
      </c>
      <c r="D25" s="22" t="s">
        <v>171</v>
      </c>
      <c r="E25" s="22">
        <v>208</v>
      </c>
      <c r="F25" s="22">
        <v>0</v>
      </c>
      <c r="G25" s="22">
        <v>0</v>
      </c>
      <c r="H25" s="24">
        <v>1188.7</v>
      </c>
      <c r="I25" s="25" t="s">
        <v>2019</v>
      </c>
      <c r="J25" s="24">
        <v>0</v>
      </c>
      <c r="K25" s="22">
        <v>0</v>
      </c>
      <c r="L25" s="25"/>
      <c r="M25" s="22">
        <v>0</v>
      </c>
      <c r="N25" s="22">
        <v>0</v>
      </c>
      <c r="O25" s="22"/>
      <c r="P25" s="24">
        <v>116</v>
      </c>
      <c r="Q25" s="24">
        <v>0</v>
      </c>
      <c r="R25" s="24">
        <v>0</v>
      </c>
      <c r="S25" s="24">
        <v>0</v>
      </c>
      <c r="T25" s="24">
        <v>0</v>
      </c>
      <c r="U25" s="24">
        <v>116</v>
      </c>
      <c r="V25" s="24">
        <v>146</v>
      </c>
      <c r="W25" s="24">
        <v>0</v>
      </c>
      <c r="X25" s="24">
        <v>0</v>
      </c>
      <c r="Y25" s="24">
        <v>0</v>
      </c>
      <c r="Z25" s="24">
        <v>0</v>
      </c>
      <c r="AA25" s="24">
        <v>146</v>
      </c>
      <c r="AB25" s="24">
        <v>11</v>
      </c>
      <c r="AC25" s="25" t="s">
        <v>2020</v>
      </c>
      <c r="AD25" s="22">
        <v>7</v>
      </c>
      <c r="AE25" s="22">
        <v>7</v>
      </c>
      <c r="AF25" s="25" t="s">
        <v>2019</v>
      </c>
      <c r="AG25" s="25" t="s">
        <v>2020</v>
      </c>
      <c r="AH25" s="25" t="s">
        <v>2019</v>
      </c>
      <c r="AI25" s="22">
        <v>0</v>
      </c>
      <c r="AJ25" s="22">
        <v>0</v>
      </c>
      <c r="AK25" s="22">
        <v>36</v>
      </c>
      <c r="AL25" s="22">
        <v>4394</v>
      </c>
      <c r="AM25" s="22">
        <v>270465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5" t="s">
        <v>2039</v>
      </c>
      <c r="AW25" s="22">
        <v>107</v>
      </c>
      <c r="AX25" s="22">
        <v>104</v>
      </c>
      <c r="AY25" s="22">
        <v>8580550</v>
      </c>
      <c r="AZ25" s="22">
        <v>28185000</v>
      </c>
      <c r="BA25" s="22">
        <v>8528750</v>
      </c>
      <c r="BB25" s="22">
        <v>42898316</v>
      </c>
      <c r="BC25" s="22">
        <v>88192616</v>
      </c>
      <c r="BD25" s="22">
        <v>92</v>
      </c>
      <c r="BE25" s="22">
        <v>18</v>
      </c>
      <c r="BF25" s="22">
        <v>14</v>
      </c>
      <c r="BG25" s="22">
        <v>1</v>
      </c>
      <c r="BH25" s="22">
        <v>71</v>
      </c>
      <c r="BI25" s="22">
        <v>5</v>
      </c>
      <c r="BJ25" s="22">
        <v>11</v>
      </c>
      <c r="BK25" s="22">
        <v>42</v>
      </c>
      <c r="BL25" s="22">
        <v>27</v>
      </c>
      <c r="BM25" s="22">
        <v>95</v>
      </c>
      <c r="BN25" s="22">
        <v>276</v>
      </c>
      <c r="BO25" s="22">
        <v>12</v>
      </c>
      <c r="BP25" s="22">
        <v>0</v>
      </c>
    </row>
    <row r="26" spans="1:68" x14ac:dyDescent="0.25">
      <c r="A26" s="22" t="s">
        <v>125</v>
      </c>
      <c r="B26" s="22" t="s">
        <v>165</v>
      </c>
      <c r="C26" s="22" t="s">
        <v>172</v>
      </c>
      <c r="D26" s="22" t="s">
        <v>173</v>
      </c>
      <c r="E26" s="22">
        <v>72</v>
      </c>
      <c r="F26" s="22">
        <v>0</v>
      </c>
      <c r="G26" s="22">
        <v>0</v>
      </c>
      <c r="H26" s="24">
        <v>2396.6</v>
      </c>
      <c r="I26" s="25" t="s">
        <v>2020</v>
      </c>
      <c r="J26" s="24">
        <v>0.4</v>
      </c>
      <c r="K26" s="22">
        <v>164766</v>
      </c>
      <c r="L26" s="25" t="s">
        <v>64</v>
      </c>
      <c r="M26" s="22">
        <v>0</v>
      </c>
      <c r="N26" s="22">
        <v>0</v>
      </c>
      <c r="O26" s="22"/>
      <c r="P26" s="24">
        <v>179.8</v>
      </c>
      <c r="Q26" s="24">
        <v>0</v>
      </c>
      <c r="R26" s="24">
        <v>0</v>
      </c>
      <c r="S26" s="24">
        <v>0</v>
      </c>
      <c r="T26" s="24">
        <v>0</v>
      </c>
      <c r="U26" s="24">
        <v>179.8</v>
      </c>
      <c r="V26" s="24">
        <v>77.8</v>
      </c>
      <c r="W26" s="24">
        <v>0</v>
      </c>
      <c r="X26" s="24">
        <v>0</v>
      </c>
      <c r="Y26" s="24">
        <v>0</v>
      </c>
      <c r="Z26" s="24">
        <v>0</v>
      </c>
      <c r="AA26" s="24">
        <v>77.8</v>
      </c>
      <c r="AB26" s="24">
        <v>11.6</v>
      </c>
      <c r="AC26" s="25" t="s">
        <v>2020</v>
      </c>
      <c r="AD26" s="22">
        <v>6</v>
      </c>
      <c r="AE26" s="22">
        <v>6</v>
      </c>
      <c r="AF26" s="25" t="s">
        <v>2020</v>
      </c>
      <c r="AG26" s="25" t="s">
        <v>2020</v>
      </c>
      <c r="AH26" s="25" t="s">
        <v>2020</v>
      </c>
      <c r="AI26" s="22">
        <v>2</v>
      </c>
      <c r="AJ26" s="22">
        <v>0</v>
      </c>
      <c r="AK26" s="22">
        <v>70</v>
      </c>
      <c r="AL26" s="22">
        <v>4667</v>
      </c>
      <c r="AM26" s="22">
        <v>233858</v>
      </c>
      <c r="AN26" s="22">
        <v>0</v>
      </c>
      <c r="AO26" s="22">
        <v>0</v>
      </c>
      <c r="AP26" s="22">
        <v>0</v>
      </c>
      <c r="AQ26" s="22">
        <v>0</v>
      </c>
      <c r="AR26" s="22">
        <v>2</v>
      </c>
      <c r="AS26" s="22">
        <v>0</v>
      </c>
      <c r="AT26" s="22">
        <v>2</v>
      </c>
      <c r="AU26" s="22">
        <v>2</v>
      </c>
      <c r="AV26" s="25" t="s">
        <v>2040</v>
      </c>
      <c r="AW26" s="22">
        <v>264</v>
      </c>
      <c r="AX26" s="22">
        <v>248</v>
      </c>
      <c r="AY26" s="22">
        <v>20216500</v>
      </c>
      <c r="AZ26" s="22">
        <v>10500000</v>
      </c>
      <c r="BA26" s="22">
        <v>30000</v>
      </c>
      <c r="BB26" s="22">
        <v>2495000</v>
      </c>
      <c r="BC26" s="22">
        <v>33241500</v>
      </c>
      <c r="BD26" s="22">
        <v>161</v>
      </c>
      <c r="BE26" s="22">
        <v>4</v>
      </c>
      <c r="BF26" s="22">
        <v>43</v>
      </c>
      <c r="BG26" s="22">
        <v>1</v>
      </c>
      <c r="BH26" s="22">
        <v>60</v>
      </c>
      <c r="BI26" s="22">
        <v>3</v>
      </c>
      <c r="BJ26" s="22">
        <v>41</v>
      </c>
      <c r="BK26" s="22">
        <v>22</v>
      </c>
      <c r="BL26" s="22">
        <v>12</v>
      </c>
      <c r="BM26" s="22">
        <v>163</v>
      </c>
      <c r="BN26" s="22">
        <v>538</v>
      </c>
      <c r="BO26" s="22">
        <v>10</v>
      </c>
      <c r="BP26" s="22">
        <v>1</v>
      </c>
    </row>
    <row r="27" spans="1:68" x14ac:dyDescent="0.25">
      <c r="A27" s="22" t="s">
        <v>125</v>
      </c>
      <c r="B27" s="22" t="s">
        <v>165</v>
      </c>
      <c r="C27" s="22" t="s">
        <v>174</v>
      </c>
      <c r="D27" s="22" t="s">
        <v>175</v>
      </c>
      <c r="E27" s="22">
        <v>2270</v>
      </c>
      <c r="F27" s="22">
        <v>0</v>
      </c>
      <c r="G27" s="22">
        <v>0</v>
      </c>
      <c r="H27" s="24">
        <v>1747</v>
      </c>
      <c r="I27" s="25" t="s">
        <v>2020</v>
      </c>
      <c r="J27" s="24">
        <v>0.4</v>
      </c>
      <c r="K27" s="22">
        <v>290902</v>
      </c>
      <c r="L27" s="25" t="s">
        <v>2024</v>
      </c>
      <c r="M27" s="22">
        <v>1</v>
      </c>
      <c r="N27" s="22">
        <v>0</v>
      </c>
      <c r="O27" s="22"/>
      <c r="P27" s="24">
        <v>663</v>
      </c>
      <c r="Q27" s="24">
        <v>0</v>
      </c>
      <c r="R27" s="24">
        <v>117</v>
      </c>
      <c r="S27" s="24">
        <v>24.5</v>
      </c>
      <c r="T27" s="24">
        <v>54</v>
      </c>
      <c r="U27" s="24">
        <v>858.5</v>
      </c>
      <c r="V27" s="24">
        <v>444</v>
      </c>
      <c r="W27" s="24">
        <v>0</v>
      </c>
      <c r="X27" s="24">
        <v>0</v>
      </c>
      <c r="Y27" s="24">
        <v>9</v>
      </c>
      <c r="Z27" s="24">
        <v>37</v>
      </c>
      <c r="AA27" s="24">
        <v>490</v>
      </c>
      <c r="AB27" s="24">
        <v>414.2</v>
      </c>
      <c r="AC27" s="25" t="s">
        <v>2020</v>
      </c>
      <c r="AD27" s="22">
        <v>5</v>
      </c>
      <c r="AE27" s="22">
        <v>5</v>
      </c>
      <c r="AF27" s="25" t="s">
        <v>2020</v>
      </c>
      <c r="AG27" s="25" t="s">
        <v>2020</v>
      </c>
      <c r="AH27" s="25" t="s">
        <v>2019</v>
      </c>
      <c r="AI27" s="22">
        <v>0</v>
      </c>
      <c r="AJ27" s="22">
        <v>0</v>
      </c>
      <c r="AK27" s="22">
        <v>33</v>
      </c>
      <c r="AL27" s="22">
        <v>41903</v>
      </c>
      <c r="AM27" s="22">
        <v>1532569</v>
      </c>
      <c r="AN27" s="22">
        <v>5</v>
      </c>
      <c r="AO27" s="22">
        <v>4</v>
      </c>
      <c r="AP27" s="22">
        <v>1</v>
      </c>
      <c r="AQ27" s="22">
        <v>0</v>
      </c>
      <c r="AR27" s="22">
        <v>40</v>
      </c>
      <c r="AS27" s="22">
        <v>37</v>
      </c>
      <c r="AT27" s="22">
        <v>3</v>
      </c>
      <c r="AU27" s="22">
        <v>2</v>
      </c>
      <c r="AV27" s="25" t="s">
        <v>2041</v>
      </c>
      <c r="AW27" s="22">
        <v>1198</v>
      </c>
      <c r="AX27" s="22">
        <v>1121</v>
      </c>
      <c r="AY27" s="22">
        <v>261680407</v>
      </c>
      <c r="AZ27" s="22">
        <v>26302076</v>
      </c>
      <c r="BA27" s="22">
        <v>153420554</v>
      </c>
      <c r="BB27" s="22">
        <v>71416389</v>
      </c>
      <c r="BC27" s="22">
        <v>512819426</v>
      </c>
      <c r="BD27" s="22">
        <v>1667</v>
      </c>
      <c r="BE27" s="22">
        <v>26</v>
      </c>
      <c r="BF27" s="22">
        <v>48</v>
      </c>
      <c r="BG27" s="22">
        <v>0</v>
      </c>
      <c r="BH27" s="22">
        <v>0</v>
      </c>
      <c r="BI27" s="22">
        <v>0</v>
      </c>
      <c r="BJ27" s="22">
        <v>43</v>
      </c>
      <c r="BK27" s="22">
        <v>91</v>
      </c>
      <c r="BL27" s="22">
        <v>16</v>
      </c>
      <c r="BM27" s="22">
        <v>1742</v>
      </c>
      <c r="BN27" s="22">
        <v>0</v>
      </c>
      <c r="BO27" s="22">
        <v>131</v>
      </c>
      <c r="BP27" s="22">
        <v>2</v>
      </c>
    </row>
    <row r="28" spans="1:68" x14ac:dyDescent="0.25">
      <c r="A28" s="22" t="s">
        <v>125</v>
      </c>
      <c r="B28" s="22" t="s">
        <v>165</v>
      </c>
      <c r="C28" s="22" t="s">
        <v>176</v>
      </c>
      <c r="D28" s="22" t="s">
        <v>177</v>
      </c>
      <c r="E28" s="22">
        <v>1348</v>
      </c>
      <c r="F28" s="22">
        <v>0</v>
      </c>
      <c r="G28" s="22">
        <v>0</v>
      </c>
      <c r="H28" s="24">
        <v>620.5</v>
      </c>
      <c r="I28" s="25" t="s">
        <v>2019</v>
      </c>
      <c r="J28" s="24">
        <v>0</v>
      </c>
      <c r="K28" s="22">
        <v>0</v>
      </c>
      <c r="L28" s="25"/>
      <c r="M28" s="22">
        <v>1</v>
      </c>
      <c r="N28" s="22">
        <v>1</v>
      </c>
      <c r="O28" s="22"/>
      <c r="P28" s="24">
        <v>467</v>
      </c>
      <c r="Q28" s="24">
        <v>0</v>
      </c>
      <c r="R28" s="24">
        <v>0</v>
      </c>
      <c r="S28" s="24">
        <v>0</v>
      </c>
      <c r="T28" s="24">
        <v>0</v>
      </c>
      <c r="U28" s="24">
        <v>467</v>
      </c>
      <c r="V28" s="24">
        <v>424</v>
      </c>
      <c r="W28" s="24">
        <v>0</v>
      </c>
      <c r="X28" s="24">
        <v>0</v>
      </c>
      <c r="Y28" s="24">
        <v>0</v>
      </c>
      <c r="Z28" s="24">
        <v>0</v>
      </c>
      <c r="AA28" s="24">
        <v>424</v>
      </c>
      <c r="AB28" s="24">
        <v>203</v>
      </c>
      <c r="AC28" s="25" t="s">
        <v>2020</v>
      </c>
      <c r="AD28" s="22">
        <v>7</v>
      </c>
      <c r="AE28" s="22">
        <v>7</v>
      </c>
      <c r="AF28" s="25" t="s">
        <v>2020</v>
      </c>
      <c r="AG28" s="25" t="s">
        <v>2020</v>
      </c>
      <c r="AH28" s="25" t="s">
        <v>2019</v>
      </c>
      <c r="AI28" s="22">
        <v>0</v>
      </c>
      <c r="AJ28" s="22">
        <v>0</v>
      </c>
      <c r="AK28" s="22">
        <v>41</v>
      </c>
      <c r="AL28" s="22">
        <v>30259</v>
      </c>
      <c r="AM28" s="22">
        <v>1752579</v>
      </c>
      <c r="AN28" s="22">
        <v>37</v>
      </c>
      <c r="AO28" s="22">
        <v>33</v>
      </c>
      <c r="AP28" s="22">
        <v>4</v>
      </c>
      <c r="AQ28" s="22">
        <v>2</v>
      </c>
      <c r="AR28" s="22">
        <v>26</v>
      </c>
      <c r="AS28" s="22">
        <v>22</v>
      </c>
      <c r="AT28" s="22">
        <v>4</v>
      </c>
      <c r="AU28" s="22">
        <v>3</v>
      </c>
      <c r="AV28" s="25" t="s">
        <v>2042</v>
      </c>
      <c r="AW28" s="22">
        <v>805</v>
      </c>
      <c r="AX28" s="22">
        <v>705</v>
      </c>
      <c r="AY28" s="22">
        <v>26221149</v>
      </c>
      <c r="AZ28" s="22">
        <v>16453641</v>
      </c>
      <c r="BA28" s="22">
        <v>9326223</v>
      </c>
      <c r="BB28" s="22">
        <v>32825041</v>
      </c>
      <c r="BC28" s="22">
        <v>84826054</v>
      </c>
      <c r="BD28" s="22">
        <v>450</v>
      </c>
      <c r="BE28" s="22">
        <v>24</v>
      </c>
      <c r="BF28" s="22">
        <v>7</v>
      </c>
      <c r="BG28" s="22">
        <v>1</v>
      </c>
      <c r="BH28" s="22">
        <v>450</v>
      </c>
      <c r="BI28" s="22">
        <v>3</v>
      </c>
      <c r="BJ28" s="22">
        <v>4</v>
      </c>
      <c r="BK28" s="22">
        <v>69</v>
      </c>
      <c r="BL28" s="22">
        <v>17</v>
      </c>
      <c r="BM28" s="22">
        <v>560</v>
      </c>
      <c r="BN28" s="22">
        <v>2084</v>
      </c>
      <c r="BO28" s="22">
        <v>9</v>
      </c>
      <c r="BP28" s="22">
        <v>4</v>
      </c>
    </row>
    <row r="29" spans="1:68" x14ac:dyDescent="0.25">
      <c r="A29" s="22" t="s">
        <v>125</v>
      </c>
      <c r="B29" s="22" t="s">
        <v>178</v>
      </c>
      <c r="C29" s="22" t="s">
        <v>179</v>
      </c>
      <c r="D29" s="22" t="s">
        <v>180</v>
      </c>
      <c r="E29" s="22">
        <v>5</v>
      </c>
      <c r="F29" s="22">
        <v>0</v>
      </c>
      <c r="G29" s="22">
        <v>0</v>
      </c>
      <c r="H29" s="24">
        <v>552</v>
      </c>
      <c r="I29" s="25" t="s">
        <v>2019</v>
      </c>
      <c r="J29" s="24">
        <v>0</v>
      </c>
      <c r="K29" s="22">
        <v>0</v>
      </c>
      <c r="L29" s="25"/>
      <c r="M29" s="22">
        <v>0</v>
      </c>
      <c r="N29" s="22">
        <v>0</v>
      </c>
      <c r="O29" s="22"/>
      <c r="P29" s="24">
        <v>10</v>
      </c>
      <c r="Q29" s="24">
        <v>0</v>
      </c>
      <c r="R29" s="24">
        <v>0</v>
      </c>
      <c r="S29" s="24">
        <v>36</v>
      </c>
      <c r="T29" s="24">
        <v>20</v>
      </c>
      <c r="U29" s="24">
        <v>66</v>
      </c>
      <c r="V29" s="24">
        <v>4</v>
      </c>
      <c r="W29" s="24">
        <v>0</v>
      </c>
      <c r="X29" s="24">
        <v>0</v>
      </c>
      <c r="Y29" s="24">
        <v>0</v>
      </c>
      <c r="Z29" s="24">
        <v>0</v>
      </c>
      <c r="AA29" s="24">
        <v>4</v>
      </c>
      <c r="AB29" s="24">
        <v>0</v>
      </c>
      <c r="AC29" s="25" t="s">
        <v>2020</v>
      </c>
      <c r="AD29" s="22">
        <v>1</v>
      </c>
      <c r="AE29" s="22">
        <v>1</v>
      </c>
      <c r="AF29" s="25" t="s">
        <v>2020</v>
      </c>
      <c r="AG29" s="25" t="s">
        <v>2020</v>
      </c>
      <c r="AH29" s="25" t="s">
        <v>2020</v>
      </c>
      <c r="AI29" s="22">
        <v>17</v>
      </c>
      <c r="AJ29" s="22">
        <v>0</v>
      </c>
      <c r="AK29" s="22">
        <v>11</v>
      </c>
      <c r="AL29" s="22">
        <v>233</v>
      </c>
      <c r="AM29" s="22">
        <v>32000</v>
      </c>
      <c r="AN29" s="22">
        <v>0</v>
      </c>
      <c r="AO29" s="22">
        <v>0</v>
      </c>
      <c r="AP29" s="22">
        <v>0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25" t="s">
        <v>2043</v>
      </c>
      <c r="AW29" s="22">
        <v>1</v>
      </c>
      <c r="AX29" s="22">
        <v>1</v>
      </c>
      <c r="AY29" s="22">
        <v>360000</v>
      </c>
      <c r="AZ29" s="22">
        <v>20000</v>
      </c>
      <c r="BA29" s="22">
        <v>0</v>
      </c>
      <c r="BB29" s="22">
        <v>0</v>
      </c>
      <c r="BC29" s="22">
        <v>380000</v>
      </c>
      <c r="BD29" s="22">
        <v>2</v>
      </c>
      <c r="BE29" s="22">
        <v>28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12</v>
      </c>
      <c r="BM29" s="22">
        <v>2</v>
      </c>
      <c r="BN29" s="22">
        <v>0</v>
      </c>
      <c r="BO29" s="22">
        <v>0</v>
      </c>
      <c r="BP29" s="22">
        <v>0</v>
      </c>
    </row>
    <row r="30" spans="1:68" x14ac:dyDescent="0.25">
      <c r="A30" s="22" t="s">
        <v>125</v>
      </c>
      <c r="B30" s="22" t="s">
        <v>178</v>
      </c>
      <c r="C30" s="22" t="s">
        <v>181</v>
      </c>
      <c r="D30" s="22" t="s">
        <v>182</v>
      </c>
      <c r="E30" s="22">
        <v>92</v>
      </c>
      <c r="F30" s="22">
        <v>0</v>
      </c>
      <c r="G30" s="22">
        <v>0</v>
      </c>
      <c r="H30" s="24">
        <v>2531</v>
      </c>
      <c r="I30" s="25" t="s">
        <v>2020</v>
      </c>
      <c r="J30" s="24">
        <v>0.3</v>
      </c>
      <c r="K30" s="22">
        <v>21472</v>
      </c>
      <c r="L30" s="25" t="s">
        <v>2044</v>
      </c>
      <c r="M30" s="22">
        <v>1</v>
      </c>
      <c r="N30" s="22">
        <v>0</v>
      </c>
      <c r="O30" s="22"/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5" t="s">
        <v>2020</v>
      </c>
      <c r="AD30" s="22">
        <v>4</v>
      </c>
      <c r="AE30" s="22">
        <v>4</v>
      </c>
      <c r="AF30" s="25" t="s">
        <v>2020</v>
      </c>
      <c r="AG30" s="25" t="s">
        <v>2020</v>
      </c>
      <c r="AH30" s="25" t="s">
        <v>2020</v>
      </c>
      <c r="AI30" s="22">
        <v>3</v>
      </c>
      <c r="AJ30" s="22">
        <v>0</v>
      </c>
      <c r="AK30" s="22">
        <v>110</v>
      </c>
      <c r="AL30" s="22">
        <v>3746</v>
      </c>
      <c r="AM30" s="22">
        <v>368544</v>
      </c>
      <c r="AN30" s="22">
        <v>1</v>
      </c>
      <c r="AO30" s="22">
        <v>0</v>
      </c>
      <c r="AP30" s="22">
        <v>1</v>
      </c>
      <c r="AQ30" s="22">
        <v>0</v>
      </c>
      <c r="AR30" s="22">
        <v>0</v>
      </c>
      <c r="AS30" s="22">
        <v>0</v>
      </c>
      <c r="AT30" s="22">
        <v>0</v>
      </c>
      <c r="AU30" s="22">
        <v>0</v>
      </c>
      <c r="AV30" s="25" t="s">
        <v>2045</v>
      </c>
      <c r="AW30" s="22">
        <v>178</v>
      </c>
      <c r="AX30" s="22">
        <v>157</v>
      </c>
      <c r="AY30" s="22">
        <v>17139509</v>
      </c>
      <c r="AZ30" s="22">
        <v>366513</v>
      </c>
      <c r="BA30" s="22">
        <v>311500</v>
      </c>
      <c r="BB30" s="22">
        <v>0</v>
      </c>
      <c r="BC30" s="22">
        <v>17817522</v>
      </c>
      <c r="BD30" s="22">
        <v>98</v>
      </c>
      <c r="BE30" s="22">
        <v>14</v>
      </c>
      <c r="BF30" s="22">
        <v>38</v>
      </c>
      <c r="BG30" s="22">
        <v>0</v>
      </c>
      <c r="BH30" s="22">
        <v>0</v>
      </c>
      <c r="BI30" s="22">
        <v>0</v>
      </c>
      <c r="BJ30" s="22">
        <v>35</v>
      </c>
      <c r="BK30" s="22">
        <v>40</v>
      </c>
      <c r="BL30" s="22">
        <v>0</v>
      </c>
      <c r="BM30" s="22">
        <v>0</v>
      </c>
      <c r="BN30" s="22">
        <v>0</v>
      </c>
      <c r="BO30" s="22">
        <v>13</v>
      </c>
      <c r="BP30" s="22">
        <v>0</v>
      </c>
    </row>
    <row r="31" spans="1:68" x14ac:dyDescent="0.25">
      <c r="A31" s="22" t="s">
        <v>125</v>
      </c>
      <c r="B31" s="22" t="s">
        <v>178</v>
      </c>
      <c r="C31" s="22" t="s">
        <v>183</v>
      </c>
      <c r="D31" s="22" t="s">
        <v>184</v>
      </c>
      <c r="E31" s="22">
        <v>33</v>
      </c>
      <c r="F31" s="22">
        <v>0</v>
      </c>
      <c r="G31" s="22">
        <v>0</v>
      </c>
      <c r="H31" s="24">
        <v>1499.2</v>
      </c>
      <c r="I31" s="25" t="s">
        <v>2020</v>
      </c>
      <c r="J31" s="24">
        <v>0.4</v>
      </c>
      <c r="K31" s="22">
        <v>112571</v>
      </c>
      <c r="L31" s="25" t="s">
        <v>2024</v>
      </c>
      <c r="M31" s="22">
        <v>0</v>
      </c>
      <c r="N31" s="22">
        <v>1</v>
      </c>
      <c r="O31" s="22"/>
      <c r="P31" s="24">
        <v>25.2</v>
      </c>
      <c r="Q31" s="24">
        <v>0</v>
      </c>
      <c r="R31" s="24">
        <v>0</v>
      </c>
      <c r="S31" s="24">
        <v>22</v>
      </c>
      <c r="T31" s="24">
        <v>0</v>
      </c>
      <c r="U31" s="24">
        <v>47.2</v>
      </c>
      <c r="V31" s="24">
        <v>14</v>
      </c>
      <c r="W31" s="24">
        <v>0</v>
      </c>
      <c r="X31" s="24">
        <v>0</v>
      </c>
      <c r="Y31" s="24">
        <v>0</v>
      </c>
      <c r="Z31" s="24">
        <v>0</v>
      </c>
      <c r="AA31" s="24">
        <v>14</v>
      </c>
      <c r="AB31" s="24">
        <v>0</v>
      </c>
      <c r="AC31" s="25" t="s">
        <v>2020</v>
      </c>
      <c r="AD31" s="22">
        <v>5</v>
      </c>
      <c r="AE31" s="22">
        <v>5</v>
      </c>
      <c r="AF31" s="25" t="s">
        <v>2019</v>
      </c>
      <c r="AG31" s="25" t="s">
        <v>2020</v>
      </c>
      <c r="AH31" s="25" t="s">
        <v>2020</v>
      </c>
      <c r="AI31" s="22">
        <v>2</v>
      </c>
      <c r="AJ31" s="22">
        <v>0</v>
      </c>
      <c r="AK31" s="22">
        <v>50</v>
      </c>
      <c r="AL31" s="22">
        <v>2744</v>
      </c>
      <c r="AM31" s="22">
        <v>144800</v>
      </c>
      <c r="AN31" s="22">
        <v>3</v>
      </c>
      <c r="AO31" s="22">
        <v>3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5" t="s">
        <v>2046</v>
      </c>
      <c r="AW31" s="22">
        <v>82</v>
      </c>
      <c r="AX31" s="22">
        <v>78</v>
      </c>
      <c r="AY31" s="22">
        <v>7975300</v>
      </c>
      <c r="AZ31" s="22">
        <v>2840000</v>
      </c>
      <c r="BA31" s="22">
        <v>0</v>
      </c>
      <c r="BB31" s="22">
        <v>0</v>
      </c>
      <c r="BC31" s="22">
        <v>10815300</v>
      </c>
      <c r="BD31" s="22">
        <v>0</v>
      </c>
      <c r="BE31" s="22">
        <v>14</v>
      </c>
      <c r="BF31" s="22">
        <v>12</v>
      </c>
      <c r="BG31" s="22">
        <v>0</v>
      </c>
      <c r="BH31" s="22">
        <v>0</v>
      </c>
      <c r="BI31" s="22">
        <v>0</v>
      </c>
      <c r="BJ31" s="22">
        <v>14</v>
      </c>
      <c r="BK31" s="22">
        <v>60</v>
      </c>
      <c r="BL31" s="22">
        <v>0</v>
      </c>
      <c r="BM31" s="22">
        <v>0</v>
      </c>
      <c r="BN31" s="22">
        <v>0</v>
      </c>
      <c r="BO31" s="22">
        <v>0</v>
      </c>
      <c r="BP31" s="22">
        <v>1</v>
      </c>
    </row>
    <row r="32" spans="1:68" x14ac:dyDescent="0.25">
      <c r="A32" s="22" t="s">
        <v>125</v>
      </c>
      <c r="B32" s="22" t="s">
        <v>178</v>
      </c>
      <c r="C32" s="22" t="s">
        <v>185</v>
      </c>
      <c r="D32" s="22" t="s">
        <v>186</v>
      </c>
      <c r="E32" s="22">
        <v>42</v>
      </c>
      <c r="F32" s="22">
        <v>0</v>
      </c>
      <c r="G32" s="22">
        <v>0</v>
      </c>
      <c r="H32" s="24">
        <v>2619</v>
      </c>
      <c r="I32" s="25" t="s">
        <v>2019</v>
      </c>
      <c r="J32" s="24">
        <v>0</v>
      </c>
      <c r="K32" s="22">
        <v>0</v>
      </c>
      <c r="L32" s="25"/>
      <c r="M32" s="22">
        <v>0</v>
      </c>
      <c r="N32" s="22">
        <v>0</v>
      </c>
      <c r="O32" s="22"/>
      <c r="P32" s="24">
        <v>0</v>
      </c>
      <c r="Q32" s="24">
        <v>0</v>
      </c>
      <c r="R32" s="24">
        <v>0</v>
      </c>
      <c r="S32" s="24">
        <v>166</v>
      </c>
      <c r="T32" s="24">
        <v>0</v>
      </c>
      <c r="U32" s="24">
        <v>166</v>
      </c>
      <c r="V32" s="24">
        <v>11.8</v>
      </c>
      <c r="W32" s="24">
        <v>0</v>
      </c>
      <c r="X32" s="24">
        <v>0</v>
      </c>
      <c r="Y32" s="24">
        <v>0</v>
      </c>
      <c r="Z32" s="24">
        <v>0</v>
      </c>
      <c r="AA32" s="24">
        <v>11.8</v>
      </c>
      <c r="AB32" s="24">
        <v>0</v>
      </c>
      <c r="AC32" s="25" t="s">
        <v>2020</v>
      </c>
      <c r="AD32" s="22">
        <v>7</v>
      </c>
      <c r="AE32" s="22">
        <v>7</v>
      </c>
      <c r="AF32" s="25" t="s">
        <v>2020</v>
      </c>
      <c r="AG32" s="25" t="s">
        <v>2020</v>
      </c>
      <c r="AH32" s="25" t="s">
        <v>2020</v>
      </c>
      <c r="AI32" s="22">
        <v>5</v>
      </c>
      <c r="AJ32" s="22">
        <v>0</v>
      </c>
      <c r="AK32" s="22">
        <v>103</v>
      </c>
      <c r="AL32" s="22">
        <v>2883</v>
      </c>
      <c r="AM32" s="22">
        <v>334442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5" t="s">
        <v>2047</v>
      </c>
      <c r="AW32" s="22">
        <v>84</v>
      </c>
      <c r="AX32" s="22">
        <v>77</v>
      </c>
      <c r="AY32" s="22">
        <v>11416784</v>
      </c>
      <c r="AZ32" s="22">
        <v>1701624</v>
      </c>
      <c r="BA32" s="22">
        <v>0</v>
      </c>
      <c r="BB32" s="22">
        <v>0</v>
      </c>
      <c r="BC32" s="22">
        <v>13118408</v>
      </c>
      <c r="BD32" s="22">
        <v>73</v>
      </c>
      <c r="BE32" s="22">
        <v>22</v>
      </c>
      <c r="BF32" s="22">
        <v>7</v>
      </c>
      <c r="BG32" s="22">
        <v>0</v>
      </c>
      <c r="BH32" s="22">
        <v>0</v>
      </c>
      <c r="BI32" s="22">
        <v>0</v>
      </c>
      <c r="BJ32" s="22">
        <v>2</v>
      </c>
      <c r="BK32" s="22">
        <v>175.5</v>
      </c>
      <c r="BL32" s="22">
        <v>29</v>
      </c>
      <c r="BM32" s="22">
        <v>77</v>
      </c>
      <c r="BN32" s="22">
        <v>0</v>
      </c>
      <c r="BO32" s="22">
        <v>0</v>
      </c>
      <c r="BP32" s="22">
        <v>1</v>
      </c>
    </row>
    <row r="33" spans="1:68" x14ac:dyDescent="0.25">
      <c r="A33" s="22" t="s">
        <v>125</v>
      </c>
      <c r="B33" s="22" t="s">
        <v>178</v>
      </c>
      <c r="C33" s="22" t="s">
        <v>187</v>
      </c>
      <c r="D33" s="22" t="s">
        <v>188</v>
      </c>
      <c r="E33" s="22">
        <v>69</v>
      </c>
      <c r="F33" s="22">
        <v>0</v>
      </c>
      <c r="G33" s="22">
        <v>0</v>
      </c>
      <c r="H33" s="24">
        <v>1477</v>
      </c>
      <c r="I33" s="25" t="s">
        <v>2019</v>
      </c>
      <c r="J33" s="24">
        <v>0</v>
      </c>
      <c r="K33" s="22">
        <v>0</v>
      </c>
      <c r="L33" s="25"/>
      <c r="M33" s="22">
        <v>0</v>
      </c>
      <c r="N33" s="22">
        <v>0</v>
      </c>
      <c r="O33" s="22"/>
      <c r="P33" s="24">
        <v>536</v>
      </c>
      <c r="Q33" s="24">
        <v>0</v>
      </c>
      <c r="R33" s="24">
        <v>48</v>
      </c>
      <c r="S33" s="24">
        <v>0</v>
      </c>
      <c r="T33" s="24">
        <v>0</v>
      </c>
      <c r="U33" s="24">
        <v>584</v>
      </c>
      <c r="V33" s="24">
        <v>48</v>
      </c>
      <c r="W33" s="24">
        <v>0</v>
      </c>
      <c r="X33" s="24">
        <v>0</v>
      </c>
      <c r="Y33" s="24">
        <v>0</v>
      </c>
      <c r="Z33" s="24">
        <v>0</v>
      </c>
      <c r="AA33" s="24">
        <v>48</v>
      </c>
      <c r="AB33" s="24">
        <v>0.4</v>
      </c>
      <c r="AC33" s="25" t="s">
        <v>2020</v>
      </c>
      <c r="AD33" s="22">
        <v>9</v>
      </c>
      <c r="AE33" s="22">
        <v>9</v>
      </c>
      <c r="AF33" s="25" t="s">
        <v>2019</v>
      </c>
      <c r="AG33" s="25" t="s">
        <v>2020</v>
      </c>
      <c r="AH33" s="25" t="s">
        <v>2020</v>
      </c>
      <c r="AI33" s="22">
        <v>5</v>
      </c>
      <c r="AJ33" s="22">
        <v>0</v>
      </c>
      <c r="AK33" s="22">
        <v>59</v>
      </c>
      <c r="AL33" s="22">
        <v>1660</v>
      </c>
      <c r="AM33" s="22">
        <v>157545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25" t="s">
        <v>2048</v>
      </c>
      <c r="AW33" s="22">
        <v>101</v>
      </c>
      <c r="AX33" s="22">
        <v>101</v>
      </c>
      <c r="AY33" s="22">
        <v>10253820</v>
      </c>
      <c r="AZ33" s="22">
        <v>700000</v>
      </c>
      <c r="BA33" s="22">
        <v>902000000</v>
      </c>
      <c r="BB33" s="22">
        <v>0</v>
      </c>
      <c r="BC33" s="22">
        <v>912953820</v>
      </c>
      <c r="BD33" s="22">
        <v>55</v>
      </c>
      <c r="BE33" s="22">
        <v>21</v>
      </c>
      <c r="BF33" s="22">
        <v>17</v>
      </c>
      <c r="BG33" s="22">
        <v>1</v>
      </c>
      <c r="BH33" s="22">
        <v>13</v>
      </c>
      <c r="BI33" s="22">
        <v>3</v>
      </c>
      <c r="BJ33" s="22">
        <v>17</v>
      </c>
      <c r="BK33" s="22">
        <v>45</v>
      </c>
      <c r="BL33" s="22">
        <v>6</v>
      </c>
      <c r="BM33" s="22">
        <v>57</v>
      </c>
      <c r="BN33" s="22">
        <v>34</v>
      </c>
      <c r="BO33" s="22">
        <v>6</v>
      </c>
      <c r="BP33" s="22">
        <v>0</v>
      </c>
    </row>
    <row r="34" spans="1:68" x14ac:dyDescent="0.25">
      <c r="A34" s="22" t="s">
        <v>125</v>
      </c>
      <c r="B34" s="22" t="s">
        <v>178</v>
      </c>
      <c r="C34" s="22" t="s">
        <v>189</v>
      </c>
      <c r="D34" s="22" t="s">
        <v>190</v>
      </c>
      <c r="E34" s="22">
        <v>34</v>
      </c>
      <c r="F34" s="22">
        <v>0</v>
      </c>
      <c r="G34" s="22">
        <v>0</v>
      </c>
      <c r="H34" s="24">
        <v>107</v>
      </c>
      <c r="I34" s="25" t="s">
        <v>2020</v>
      </c>
      <c r="J34" s="24">
        <v>0.25</v>
      </c>
      <c r="K34" s="22">
        <v>92940</v>
      </c>
      <c r="L34" s="25" t="s">
        <v>2044</v>
      </c>
      <c r="M34" s="22">
        <v>0</v>
      </c>
      <c r="N34" s="22">
        <v>0</v>
      </c>
      <c r="O34" s="22"/>
      <c r="P34" s="24">
        <v>13.6</v>
      </c>
      <c r="Q34" s="24">
        <v>0</v>
      </c>
      <c r="R34" s="24">
        <v>0</v>
      </c>
      <c r="S34" s="24">
        <v>2.8</v>
      </c>
      <c r="T34" s="24">
        <v>0</v>
      </c>
      <c r="U34" s="24">
        <v>16.399999999999999</v>
      </c>
      <c r="V34" s="24">
        <v>19</v>
      </c>
      <c r="W34" s="24">
        <v>0</v>
      </c>
      <c r="X34" s="24">
        <v>0</v>
      </c>
      <c r="Y34" s="24">
        <v>5</v>
      </c>
      <c r="Z34" s="24">
        <v>0</v>
      </c>
      <c r="AA34" s="24">
        <v>24</v>
      </c>
      <c r="AB34" s="24">
        <v>1</v>
      </c>
      <c r="AC34" s="25" t="s">
        <v>2020</v>
      </c>
      <c r="AD34" s="22">
        <v>9</v>
      </c>
      <c r="AE34" s="22">
        <v>9</v>
      </c>
      <c r="AF34" s="25" t="s">
        <v>2020</v>
      </c>
      <c r="AG34" s="25" t="s">
        <v>2020</v>
      </c>
      <c r="AH34" s="25" t="s">
        <v>2019</v>
      </c>
      <c r="AI34" s="22">
        <v>0</v>
      </c>
      <c r="AJ34" s="22">
        <v>0</v>
      </c>
      <c r="AK34" s="22">
        <v>46</v>
      </c>
      <c r="AL34" s="22">
        <v>979</v>
      </c>
      <c r="AM34" s="22">
        <v>66866</v>
      </c>
      <c r="AN34" s="22">
        <v>1</v>
      </c>
      <c r="AO34" s="22">
        <v>0</v>
      </c>
      <c r="AP34" s="22">
        <v>1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5" t="s">
        <v>2049</v>
      </c>
      <c r="AW34" s="22">
        <v>95</v>
      </c>
      <c r="AX34" s="22">
        <v>55</v>
      </c>
      <c r="AY34" s="22">
        <v>6378899</v>
      </c>
      <c r="AZ34" s="22">
        <v>3998991</v>
      </c>
      <c r="BA34" s="22">
        <v>446400</v>
      </c>
      <c r="BB34" s="22">
        <v>11853200</v>
      </c>
      <c r="BC34" s="22">
        <v>22677490</v>
      </c>
      <c r="BD34" s="22">
        <v>0</v>
      </c>
      <c r="BE34" s="22">
        <v>55</v>
      </c>
      <c r="BF34" s="22">
        <v>7</v>
      </c>
      <c r="BG34" s="22">
        <v>0</v>
      </c>
      <c r="BH34" s="22">
        <v>0</v>
      </c>
      <c r="BI34" s="22">
        <v>0</v>
      </c>
      <c r="BJ34" s="22">
        <v>6</v>
      </c>
      <c r="BK34" s="22">
        <v>115</v>
      </c>
      <c r="BL34" s="22">
        <v>0</v>
      </c>
      <c r="BM34" s="22">
        <v>0</v>
      </c>
      <c r="BN34" s="22">
        <v>0</v>
      </c>
      <c r="BO34" s="22">
        <v>2</v>
      </c>
      <c r="BP34" s="22">
        <v>1</v>
      </c>
    </row>
    <row r="35" spans="1:68" x14ac:dyDescent="0.25">
      <c r="A35" s="22" t="s">
        <v>125</v>
      </c>
      <c r="B35" s="22" t="s">
        <v>178</v>
      </c>
      <c r="C35" s="22" t="s">
        <v>191</v>
      </c>
      <c r="D35" s="22" t="s">
        <v>192</v>
      </c>
      <c r="E35" s="22">
        <v>16</v>
      </c>
      <c r="F35" s="22">
        <v>0</v>
      </c>
      <c r="G35" s="22">
        <v>0</v>
      </c>
      <c r="H35" s="24">
        <v>1368</v>
      </c>
      <c r="I35" s="25" t="s">
        <v>2020</v>
      </c>
      <c r="J35" s="24">
        <v>0.25</v>
      </c>
      <c r="K35" s="22">
        <v>0</v>
      </c>
      <c r="L35" s="25" t="s">
        <v>2044</v>
      </c>
      <c r="M35" s="22">
        <v>0</v>
      </c>
      <c r="N35" s="22">
        <v>0</v>
      </c>
      <c r="O35" s="22"/>
      <c r="P35" s="24">
        <v>51.4</v>
      </c>
      <c r="Q35" s="24">
        <v>0</v>
      </c>
      <c r="R35" s="24">
        <v>0</v>
      </c>
      <c r="S35" s="24">
        <v>0</v>
      </c>
      <c r="T35" s="24">
        <v>0</v>
      </c>
      <c r="U35" s="24">
        <v>51.4</v>
      </c>
      <c r="V35" s="24">
        <v>6.6</v>
      </c>
      <c r="W35" s="24">
        <v>0</v>
      </c>
      <c r="X35" s="24">
        <v>0</v>
      </c>
      <c r="Y35" s="24">
        <v>0</v>
      </c>
      <c r="Z35" s="24">
        <v>0</v>
      </c>
      <c r="AA35" s="24">
        <v>6.6</v>
      </c>
      <c r="AB35" s="24">
        <v>0</v>
      </c>
      <c r="AC35" s="25" t="s">
        <v>2020</v>
      </c>
      <c r="AD35" s="22">
        <v>7</v>
      </c>
      <c r="AE35" s="22">
        <v>5</v>
      </c>
      <c r="AF35" s="25" t="s">
        <v>2019</v>
      </c>
      <c r="AG35" s="25" t="s">
        <v>2020</v>
      </c>
      <c r="AH35" s="25" t="s">
        <v>2019</v>
      </c>
      <c r="AI35" s="22">
        <v>0</v>
      </c>
      <c r="AJ35" s="22">
        <v>0</v>
      </c>
      <c r="AK35" s="22">
        <v>13</v>
      </c>
      <c r="AL35" s="22">
        <v>719</v>
      </c>
      <c r="AM35" s="22">
        <v>100307.52</v>
      </c>
      <c r="AN35" s="22">
        <v>1</v>
      </c>
      <c r="AO35" s="22">
        <v>1</v>
      </c>
      <c r="AP35" s="22">
        <v>0</v>
      </c>
      <c r="AQ35" s="22">
        <v>0</v>
      </c>
      <c r="AR35" s="22">
        <v>0</v>
      </c>
      <c r="AS35" s="22">
        <v>0</v>
      </c>
      <c r="AT35" s="22">
        <v>0</v>
      </c>
      <c r="AU35" s="22">
        <v>0</v>
      </c>
      <c r="AV35" s="25" t="s">
        <v>2050</v>
      </c>
      <c r="AW35" s="22">
        <v>5</v>
      </c>
      <c r="AX35" s="22">
        <v>5</v>
      </c>
      <c r="AY35" s="22">
        <v>2065000</v>
      </c>
      <c r="AZ35" s="22">
        <v>20000</v>
      </c>
      <c r="BA35" s="22">
        <v>0</v>
      </c>
      <c r="BB35" s="22">
        <v>0</v>
      </c>
      <c r="BC35" s="22">
        <v>2085000</v>
      </c>
      <c r="BD35" s="22">
        <v>0</v>
      </c>
      <c r="BE35" s="22">
        <v>3</v>
      </c>
      <c r="BF35" s="22">
        <v>6</v>
      </c>
      <c r="BG35" s="22">
        <v>0</v>
      </c>
      <c r="BH35" s="22">
        <v>0</v>
      </c>
      <c r="BI35" s="22">
        <v>0</v>
      </c>
      <c r="BJ35" s="22">
        <v>6</v>
      </c>
      <c r="BK35" s="22">
        <v>35</v>
      </c>
      <c r="BL35" s="22">
        <v>0</v>
      </c>
      <c r="BM35" s="22">
        <v>0</v>
      </c>
      <c r="BN35" s="22">
        <v>0</v>
      </c>
      <c r="BO35" s="22">
        <v>0</v>
      </c>
      <c r="BP35" s="22">
        <v>0</v>
      </c>
    </row>
    <row r="36" spans="1:68" x14ac:dyDescent="0.25">
      <c r="A36" s="22" t="s">
        <v>125</v>
      </c>
      <c r="B36" s="22" t="s">
        <v>178</v>
      </c>
      <c r="C36" s="22" t="s">
        <v>193</v>
      </c>
      <c r="D36" s="22" t="s">
        <v>194</v>
      </c>
      <c r="E36" s="22">
        <v>156</v>
      </c>
      <c r="F36" s="22">
        <v>0</v>
      </c>
      <c r="G36" s="22">
        <v>0</v>
      </c>
      <c r="H36" s="24">
        <v>2604.6999999999998</v>
      </c>
      <c r="I36" s="25" t="s">
        <v>2019</v>
      </c>
      <c r="J36" s="24">
        <v>0</v>
      </c>
      <c r="K36" s="22">
        <v>0</v>
      </c>
      <c r="L36" s="25"/>
      <c r="M36" s="22">
        <v>0</v>
      </c>
      <c r="N36" s="22">
        <v>0</v>
      </c>
      <c r="O36" s="22"/>
      <c r="P36" s="24">
        <v>44.7</v>
      </c>
      <c r="Q36" s="24">
        <v>0</v>
      </c>
      <c r="R36" s="24">
        <v>0</v>
      </c>
      <c r="S36" s="24">
        <v>0</v>
      </c>
      <c r="T36" s="24">
        <v>2.2999999999999998</v>
      </c>
      <c r="U36" s="24">
        <v>47</v>
      </c>
      <c r="V36" s="24">
        <v>21.3</v>
      </c>
      <c r="W36" s="24">
        <v>0</v>
      </c>
      <c r="X36" s="24">
        <v>0</v>
      </c>
      <c r="Y36" s="24">
        <v>0</v>
      </c>
      <c r="Z36" s="24">
        <v>0</v>
      </c>
      <c r="AA36" s="24">
        <v>21.3</v>
      </c>
      <c r="AB36" s="24">
        <v>4.0999999999999996</v>
      </c>
      <c r="AC36" s="25" t="s">
        <v>2020</v>
      </c>
      <c r="AD36" s="22">
        <v>9</v>
      </c>
      <c r="AE36" s="22">
        <v>7</v>
      </c>
      <c r="AF36" s="25" t="s">
        <v>2020</v>
      </c>
      <c r="AG36" s="25" t="s">
        <v>2020</v>
      </c>
      <c r="AH36" s="25" t="s">
        <v>2020</v>
      </c>
      <c r="AI36" s="22">
        <v>5</v>
      </c>
      <c r="AJ36" s="22">
        <v>0</v>
      </c>
      <c r="AK36" s="22">
        <v>71</v>
      </c>
      <c r="AL36" s="22">
        <v>6026</v>
      </c>
      <c r="AM36" s="22">
        <v>360000</v>
      </c>
      <c r="AN36" s="22">
        <v>1</v>
      </c>
      <c r="AO36" s="22">
        <v>1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5" t="s">
        <v>2051</v>
      </c>
      <c r="AW36" s="22">
        <v>288</v>
      </c>
      <c r="AX36" s="22">
        <v>288</v>
      </c>
      <c r="AY36" s="22">
        <v>30862446</v>
      </c>
      <c r="AZ36" s="22">
        <v>5730000</v>
      </c>
      <c r="BA36" s="22">
        <v>59678000</v>
      </c>
      <c r="BB36" s="22">
        <v>10785000</v>
      </c>
      <c r="BC36" s="22">
        <v>107055446</v>
      </c>
      <c r="BD36" s="22">
        <v>179</v>
      </c>
      <c r="BE36" s="22">
        <v>14</v>
      </c>
      <c r="BF36" s="22">
        <v>19</v>
      </c>
      <c r="BG36" s="22">
        <v>0</v>
      </c>
      <c r="BH36" s="22">
        <v>0</v>
      </c>
      <c r="BI36" s="22">
        <v>0</v>
      </c>
      <c r="BJ36" s="22">
        <v>19</v>
      </c>
      <c r="BK36" s="22">
        <v>50</v>
      </c>
      <c r="BL36" s="22">
        <v>15</v>
      </c>
      <c r="BM36" s="22">
        <v>179</v>
      </c>
      <c r="BN36" s="22">
        <v>0</v>
      </c>
      <c r="BO36" s="22">
        <v>3</v>
      </c>
      <c r="BP36" s="22">
        <v>1</v>
      </c>
    </row>
    <row r="37" spans="1:68" x14ac:dyDescent="0.25">
      <c r="A37" s="22" t="s">
        <v>125</v>
      </c>
      <c r="B37" s="22" t="s">
        <v>178</v>
      </c>
      <c r="C37" s="22" t="s">
        <v>195</v>
      </c>
      <c r="D37" s="22" t="s">
        <v>196</v>
      </c>
      <c r="E37" s="22">
        <v>73</v>
      </c>
      <c r="F37" s="22">
        <v>0</v>
      </c>
      <c r="G37" s="22">
        <v>0</v>
      </c>
      <c r="H37" s="24">
        <v>1045.9000000000001</v>
      </c>
      <c r="I37" s="25" t="s">
        <v>2020</v>
      </c>
      <c r="J37" s="24">
        <v>0.4</v>
      </c>
      <c r="K37" s="22">
        <v>192819</v>
      </c>
      <c r="L37" s="25" t="s">
        <v>2044</v>
      </c>
      <c r="M37" s="22">
        <v>0</v>
      </c>
      <c r="N37" s="22">
        <v>0</v>
      </c>
      <c r="O37" s="22"/>
      <c r="P37" s="24">
        <v>9.1</v>
      </c>
      <c r="Q37" s="24">
        <v>0</v>
      </c>
      <c r="R37" s="24">
        <v>0</v>
      </c>
      <c r="S37" s="24">
        <v>0</v>
      </c>
      <c r="T37" s="24">
        <v>7.6</v>
      </c>
      <c r="U37" s="24">
        <v>16.7</v>
      </c>
      <c r="V37" s="24">
        <v>19.7</v>
      </c>
      <c r="W37" s="24">
        <v>0</v>
      </c>
      <c r="X37" s="24">
        <v>0</v>
      </c>
      <c r="Y37" s="24">
        <v>0</v>
      </c>
      <c r="Z37" s="24">
        <v>0</v>
      </c>
      <c r="AA37" s="24">
        <v>19.7</v>
      </c>
      <c r="AB37" s="24">
        <v>0</v>
      </c>
      <c r="AC37" s="25" t="s">
        <v>2020</v>
      </c>
      <c r="AD37" s="22">
        <v>5</v>
      </c>
      <c r="AE37" s="22">
        <v>5</v>
      </c>
      <c r="AF37" s="25" t="s">
        <v>2020</v>
      </c>
      <c r="AG37" s="25" t="s">
        <v>2020</v>
      </c>
      <c r="AH37" s="25" t="s">
        <v>2019</v>
      </c>
      <c r="AI37" s="22">
        <v>0</v>
      </c>
      <c r="AJ37" s="22">
        <v>0</v>
      </c>
      <c r="AK37" s="22">
        <v>25</v>
      </c>
      <c r="AL37" s="22">
        <v>3659</v>
      </c>
      <c r="AM37" s="22">
        <v>142928</v>
      </c>
      <c r="AN37" s="22">
        <v>0</v>
      </c>
      <c r="AO37" s="22">
        <v>0</v>
      </c>
      <c r="AP37" s="22">
        <v>0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5" t="s">
        <v>2052</v>
      </c>
      <c r="AW37" s="22">
        <v>101</v>
      </c>
      <c r="AX37" s="22">
        <v>100</v>
      </c>
      <c r="AY37" s="22">
        <v>16053017</v>
      </c>
      <c r="AZ37" s="22">
        <v>205000</v>
      </c>
      <c r="BA37" s="22">
        <v>300000</v>
      </c>
      <c r="BB37" s="22">
        <v>232000</v>
      </c>
      <c r="BC37" s="22">
        <v>16790017</v>
      </c>
      <c r="BD37" s="22">
        <v>0</v>
      </c>
      <c r="BE37" s="22">
        <v>17</v>
      </c>
      <c r="BF37" s="22">
        <v>19</v>
      </c>
      <c r="BG37" s="22">
        <v>1</v>
      </c>
      <c r="BH37" s="22">
        <v>25</v>
      </c>
      <c r="BI37" s="22">
        <v>3</v>
      </c>
      <c r="BJ37" s="22">
        <v>0</v>
      </c>
      <c r="BK37" s="22">
        <v>83</v>
      </c>
      <c r="BL37" s="22">
        <v>0</v>
      </c>
      <c r="BM37" s="22">
        <v>0</v>
      </c>
      <c r="BN37" s="22">
        <v>129</v>
      </c>
      <c r="BO37" s="22">
        <v>16</v>
      </c>
      <c r="BP37" s="22">
        <v>0</v>
      </c>
    </row>
    <row r="38" spans="1:68" x14ac:dyDescent="0.25">
      <c r="A38" s="22" t="s">
        <v>125</v>
      </c>
      <c r="B38" s="22" t="s">
        <v>178</v>
      </c>
      <c r="C38" s="22" t="s">
        <v>197</v>
      </c>
      <c r="D38" s="22" t="s">
        <v>198</v>
      </c>
      <c r="E38" s="22">
        <v>71</v>
      </c>
      <c r="F38" s="22">
        <v>0</v>
      </c>
      <c r="G38" s="22">
        <v>0</v>
      </c>
      <c r="H38" s="24">
        <v>2552.8000000000002</v>
      </c>
      <c r="I38" s="25" t="s">
        <v>2020</v>
      </c>
      <c r="J38" s="24">
        <v>0.25</v>
      </c>
      <c r="K38" s="22">
        <v>410161</v>
      </c>
      <c r="L38" s="25" t="s">
        <v>2044</v>
      </c>
      <c r="M38" s="22">
        <v>0</v>
      </c>
      <c r="N38" s="22">
        <v>0</v>
      </c>
      <c r="O38" s="22"/>
      <c r="P38" s="24">
        <v>50</v>
      </c>
      <c r="Q38" s="24">
        <v>11.4</v>
      </c>
      <c r="R38" s="24">
        <v>0</v>
      </c>
      <c r="S38" s="24">
        <v>90.6</v>
      </c>
      <c r="T38" s="24">
        <v>0</v>
      </c>
      <c r="U38" s="24">
        <v>152</v>
      </c>
      <c r="V38" s="24">
        <v>19.3</v>
      </c>
      <c r="W38" s="24">
        <v>0</v>
      </c>
      <c r="X38" s="24">
        <v>0</v>
      </c>
      <c r="Y38" s="24">
        <v>0</v>
      </c>
      <c r="Z38" s="24">
        <v>0</v>
      </c>
      <c r="AA38" s="24">
        <v>19.3</v>
      </c>
      <c r="AB38" s="24">
        <v>0</v>
      </c>
      <c r="AC38" s="25" t="s">
        <v>2020</v>
      </c>
      <c r="AD38" s="22">
        <v>11</v>
      </c>
      <c r="AE38" s="22">
        <v>11</v>
      </c>
      <c r="AF38" s="25" t="s">
        <v>2019</v>
      </c>
      <c r="AG38" s="25" t="s">
        <v>2020</v>
      </c>
      <c r="AH38" s="25" t="s">
        <v>2020</v>
      </c>
      <c r="AI38" s="22">
        <v>7</v>
      </c>
      <c r="AJ38" s="22">
        <v>0</v>
      </c>
      <c r="AK38" s="22">
        <v>54</v>
      </c>
      <c r="AL38" s="22">
        <v>4199</v>
      </c>
      <c r="AM38" s="22">
        <v>310474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5" t="s">
        <v>2053</v>
      </c>
      <c r="AW38" s="22">
        <v>156</v>
      </c>
      <c r="AX38" s="22">
        <v>156</v>
      </c>
      <c r="AY38" s="22">
        <v>20681192</v>
      </c>
      <c r="AZ38" s="22">
        <v>96943390</v>
      </c>
      <c r="BA38" s="22">
        <v>771038</v>
      </c>
      <c r="BB38" s="22">
        <v>0</v>
      </c>
      <c r="BC38" s="22">
        <v>118395620</v>
      </c>
      <c r="BD38" s="22">
        <v>0</v>
      </c>
      <c r="BE38" s="22">
        <v>8</v>
      </c>
      <c r="BF38" s="22">
        <v>31</v>
      </c>
      <c r="BG38" s="22">
        <v>0</v>
      </c>
      <c r="BH38" s="22">
        <v>0</v>
      </c>
      <c r="BI38" s="22">
        <v>0</v>
      </c>
      <c r="BJ38" s="22">
        <v>31</v>
      </c>
      <c r="BK38" s="22">
        <v>56</v>
      </c>
      <c r="BL38" s="22">
        <v>0</v>
      </c>
      <c r="BM38" s="22">
        <v>0</v>
      </c>
      <c r="BN38" s="22">
        <v>0</v>
      </c>
      <c r="BO38" s="22">
        <v>6</v>
      </c>
      <c r="BP38" s="22">
        <v>1</v>
      </c>
    </row>
    <row r="39" spans="1:68" x14ac:dyDescent="0.25">
      <c r="A39" s="22" t="s">
        <v>125</v>
      </c>
      <c r="B39" s="22" t="s">
        <v>178</v>
      </c>
      <c r="C39" s="22" t="s">
        <v>199</v>
      </c>
      <c r="D39" s="22" t="s">
        <v>200</v>
      </c>
      <c r="E39" s="22">
        <v>23</v>
      </c>
      <c r="F39" s="22">
        <v>0</v>
      </c>
      <c r="G39" s="22">
        <v>0</v>
      </c>
      <c r="H39" s="24">
        <v>1347</v>
      </c>
      <c r="I39" s="25" t="s">
        <v>2019</v>
      </c>
      <c r="J39" s="24">
        <v>0</v>
      </c>
      <c r="K39" s="22">
        <v>0</v>
      </c>
      <c r="L39" s="25"/>
      <c r="M39" s="22"/>
      <c r="N39" s="22"/>
      <c r="O39" s="22"/>
      <c r="P39" s="24">
        <v>122.6</v>
      </c>
      <c r="Q39" s="24">
        <v>0</v>
      </c>
      <c r="R39" s="24">
        <v>42</v>
      </c>
      <c r="S39" s="24">
        <v>8</v>
      </c>
      <c r="T39" s="24">
        <v>0</v>
      </c>
      <c r="U39" s="24">
        <v>172.6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5" t="s">
        <v>2020</v>
      </c>
      <c r="AD39" s="22">
        <v>49</v>
      </c>
      <c r="AE39" s="22">
        <v>36</v>
      </c>
      <c r="AF39" s="25" t="s">
        <v>2020</v>
      </c>
      <c r="AG39" s="25" t="s">
        <v>2020</v>
      </c>
      <c r="AH39" s="25" t="s">
        <v>2020</v>
      </c>
      <c r="AI39" s="22">
        <v>37</v>
      </c>
      <c r="AJ39" s="22">
        <v>0</v>
      </c>
      <c r="AK39" s="22">
        <v>133</v>
      </c>
      <c r="AL39" s="22">
        <v>2127</v>
      </c>
      <c r="AM39" s="22">
        <v>145000</v>
      </c>
      <c r="AN39" s="22">
        <v>1</v>
      </c>
      <c r="AO39" s="22">
        <v>0</v>
      </c>
      <c r="AP39" s="22">
        <v>1</v>
      </c>
      <c r="AQ39" s="22">
        <v>1</v>
      </c>
      <c r="AR39" s="22">
        <v>0</v>
      </c>
      <c r="AS39" s="22">
        <v>0</v>
      </c>
      <c r="AT39" s="22">
        <v>0</v>
      </c>
      <c r="AU39" s="22">
        <v>0</v>
      </c>
      <c r="AV39" s="25" t="s">
        <v>2054</v>
      </c>
      <c r="AW39" s="22">
        <v>97</v>
      </c>
      <c r="AX39" s="22">
        <v>96</v>
      </c>
      <c r="AY39" s="22">
        <v>17390833</v>
      </c>
      <c r="AZ39" s="22">
        <v>1925792</v>
      </c>
      <c r="BA39" s="22">
        <v>245000</v>
      </c>
      <c r="BB39" s="22">
        <v>5393170</v>
      </c>
      <c r="BC39" s="22">
        <v>24954795</v>
      </c>
      <c r="BD39" s="22">
        <v>53</v>
      </c>
      <c r="BE39" s="22">
        <v>7</v>
      </c>
      <c r="BF39" s="22">
        <v>19</v>
      </c>
      <c r="BG39" s="22">
        <v>1</v>
      </c>
      <c r="BH39" s="22">
        <v>14</v>
      </c>
      <c r="BI39" s="22">
        <v>3</v>
      </c>
      <c r="BJ39" s="22">
        <v>15</v>
      </c>
      <c r="BK39" s="22">
        <v>56.6</v>
      </c>
      <c r="BL39" s="22">
        <v>1</v>
      </c>
      <c r="BM39" s="22">
        <v>64</v>
      </c>
      <c r="BN39" s="22">
        <v>141</v>
      </c>
      <c r="BO39" s="22">
        <v>0</v>
      </c>
      <c r="BP39" s="22">
        <v>0</v>
      </c>
    </row>
    <row r="40" spans="1:68" x14ac:dyDescent="0.25">
      <c r="A40" s="22" t="s">
        <v>125</v>
      </c>
      <c r="B40" s="22" t="s">
        <v>178</v>
      </c>
      <c r="C40" s="22" t="s">
        <v>201</v>
      </c>
      <c r="D40" s="22" t="s">
        <v>202</v>
      </c>
      <c r="E40" s="22">
        <v>12</v>
      </c>
      <c r="F40" s="22">
        <v>0</v>
      </c>
      <c r="G40" s="22">
        <v>0</v>
      </c>
      <c r="H40" s="24">
        <v>1903.8</v>
      </c>
      <c r="I40" s="25" t="s">
        <v>2019</v>
      </c>
      <c r="J40" s="24">
        <v>0</v>
      </c>
      <c r="K40" s="22">
        <v>0</v>
      </c>
      <c r="L40" s="25"/>
      <c r="M40" s="22">
        <v>0</v>
      </c>
      <c r="N40" s="22">
        <v>0</v>
      </c>
      <c r="O40" s="22"/>
      <c r="P40" s="24">
        <v>5.2</v>
      </c>
      <c r="Q40" s="24">
        <v>0</v>
      </c>
      <c r="R40" s="24">
        <v>0</v>
      </c>
      <c r="S40" s="24">
        <v>64.7</v>
      </c>
      <c r="T40" s="24">
        <v>0</v>
      </c>
      <c r="U40" s="24">
        <v>69.900000000000006</v>
      </c>
      <c r="V40" s="24">
        <v>5.8</v>
      </c>
      <c r="W40" s="24">
        <v>0</v>
      </c>
      <c r="X40" s="24">
        <v>0</v>
      </c>
      <c r="Y40" s="24">
        <v>0</v>
      </c>
      <c r="Z40" s="24">
        <v>0</v>
      </c>
      <c r="AA40" s="24">
        <v>5.8</v>
      </c>
      <c r="AB40" s="24">
        <v>0</v>
      </c>
      <c r="AC40" s="25" t="s">
        <v>2020</v>
      </c>
      <c r="AD40" s="22">
        <v>1</v>
      </c>
      <c r="AE40" s="22">
        <v>1</v>
      </c>
      <c r="AF40" s="25" t="s">
        <v>2020</v>
      </c>
      <c r="AG40" s="25" t="s">
        <v>2020</v>
      </c>
      <c r="AH40" s="25" t="s">
        <v>2020</v>
      </c>
      <c r="AI40" s="22">
        <v>16</v>
      </c>
      <c r="AJ40" s="22">
        <v>0</v>
      </c>
      <c r="AK40" s="22">
        <v>47</v>
      </c>
      <c r="AL40" s="22">
        <v>1193</v>
      </c>
      <c r="AM40" s="22">
        <v>78120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5" t="s">
        <v>2055</v>
      </c>
      <c r="AW40" s="22">
        <v>21</v>
      </c>
      <c r="AX40" s="22">
        <v>20</v>
      </c>
      <c r="AY40" s="22">
        <v>2480000</v>
      </c>
      <c r="AZ40" s="22">
        <v>5468328</v>
      </c>
      <c r="BA40" s="22">
        <v>637000</v>
      </c>
      <c r="BB40" s="22">
        <v>0</v>
      </c>
      <c r="BC40" s="22">
        <v>8585328</v>
      </c>
      <c r="BD40" s="22">
        <v>0</v>
      </c>
      <c r="BE40" s="22">
        <v>10</v>
      </c>
      <c r="BF40" s="22">
        <v>9</v>
      </c>
      <c r="BG40" s="22">
        <v>0</v>
      </c>
      <c r="BH40" s="22">
        <v>0</v>
      </c>
      <c r="BI40" s="22">
        <v>0</v>
      </c>
      <c r="BJ40" s="22">
        <v>9</v>
      </c>
      <c r="BK40" s="22">
        <v>10</v>
      </c>
      <c r="BL40" s="22">
        <v>0</v>
      </c>
      <c r="BM40" s="22">
        <v>0</v>
      </c>
      <c r="BN40" s="22">
        <v>0</v>
      </c>
      <c r="BO40" s="22">
        <v>0</v>
      </c>
      <c r="BP40" s="22">
        <v>0</v>
      </c>
    </row>
    <row r="41" spans="1:68" x14ac:dyDescent="0.25">
      <c r="A41" s="22" t="s">
        <v>125</v>
      </c>
      <c r="B41" s="22" t="s">
        <v>178</v>
      </c>
      <c r="C41" s="22" t="s">
        <v>203</v>
      </c>
      <c r="D41" s="22" t="s">
        <v>204</v>
      </c>
      <c r="E41" s="22">
        <v>132</v>
      </c>
      <c r="F41" s="22">
        <v>0</v>
      </c>
      <c r="G41" s="22">
        <v>0</v>
      </c>
      <c r="H41" s="24">
        <v>2239</v>
      </c>
      <c r="I41" s="25" t="s">
        <v>2019</v>
      </c>
      <c r="J41" s="24">
        <v>0</v>
      </c>
      <c r="K41" s="22">
        <v>0</v>
      </c>
      <c r="L41" s="25"/>
      <c r="M41" s="22">
        <v>0</v>
      </c>
      <c r="N41" s="22">
        <v>0</v>
      </c>
      <c r="O41" s="22"/>
      <c r="P41" s="24">
        <v>2</v>
      </c>
      <c r="Q41" s="24">
        <v>0</v>
      </c>
      <c r="R41" s="24">
        <v>0</v>
      </c>
      <c r="S41" s="24">
        <v>0</v>
      </c>
      <c r="T41" s="24">
        <v>0</v>
      </c>
      <c r="U41" s="24">
        <v>2</v>
      </c>
      <c r="V41" s="24">
        <v>16</v>
      </c>
      <c r="W41" s="24">
        <v>0</v>
      </c>
      <c r="X41" s="24">
        <v>0</v>
      </c>
      <c r="Y41" s="24">
        <v>0</v>
      </c>
      <c r="Z41" s="24">
        <v>0</v>
      </c>
      <c r="AA41" s="24">
        <v>16</v>
      </c>
      <c r="AB41" s="24">
        <v>0</v>
      </c>
      <c r="AC41" s="25" t="s">
        <v>2020</v>
      </c>
      <c r="AD41" s="22">
        <v>7</v>
      </c>
      <c r="AE41" s="22">
        <v>6</v>
      </c>
      <c r="AF41" s="25" t="s">
        <v>2020</v>
      </c>
      <c r="AG41" s="25" t="s">
        <v>2020</v>
      </c>
      <c r="AH41" s="25" t="s">
        <v>2019</v>
      </c>
      <c r="AI41" s="22">
        <v>0</v>
      </c>
      <c r="AJ41" s="22">
        <v>0</v>
      </c>
      <c r="AK41" s="22">
        <v>154</v>
      </c>
      <c r="AL41" s="22">
        <v>7233</v>
      </c>
      <c r="AM41" s="22">
        <v>428610</v>
      </c>
      <c r="AN41" s="22">
        <v>1</v>
      </c>
      <c r="AO41" s="22">
        <v>0</v>
      </c>
      <c r="AP41" s="22">
        <v>1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5" t="s">
        <v>2056</v>
      </c>
      <c r="AW41" s="22">
        <v>220</v>
      </c>
      <c r="AX41" s="22">
        <v>218</v>
      </c>
      <c r="AY41" s="22">
        <v>224630</v>
      </c>
      <c r="AZ41" s="22">
        <v>217889</v>
      </c>
      <c r="BA41" s="22">
        <v>59146667</v>
      </c>
      <c r="BB41" s="22">
        <v>0</v>
      </c>
      <c r="BC41" s="22">
        <v>59589186</v>
      </c>
      <c r="BD41" s="22">
        <v>0</v>
      </c>
      <c r="BE41" s="22">
        <v>14</v>
      </c>
      <c r="BF41" s="22">
        <v>35</v>
      </c>
      <c r="BG41" s="22">
        <v>0</v>
      </c>
      <c r="BH41" s="22">
        <v>0</v>
      </c>
      <c r="BI41" s="22">
        <v>0</v>
      </c>
      <c r="BJ41" s="22">
        <v>33</v>
      </c>
      <c r="BK41" s="22">
        <v>63</v>
      </c>
      <c r="BL41" s="22">
        <v>0</v>
      </c>
      <c r="BM41" s="22">
        <v>0</v>
      </c>
      <c r="BN41" s="22">
        <v>0</v>
      </c>
      <c r="BO41" s="22">
        <v>30</v>
      </c>
      <c r="BP41" s="22">
        <v>1</v>
      </c>
    </row>
    <row r="42" spans="1:68" x14ac:dyDescent="0.25">
      <c r="A42" s="22" t="s">
        <v>125</v>
      </c>
      <c r="B42" s="22" t="s">
        <v>178</v>
      </c>
      <c r="C42" s="22" t="s">
        <v>205</v>
      </c>
      <c r="D42" s="22" t="s">
        <v>206</v>
      </c>
      <c r="E42" s="22">
        <v>69</v>
      </c>
      <c r="F42" s="22">
        <v>0</v>
      </c>
      <c r="G42" s="22">
        <v>0</v>
      </c>
      <c r="H42" s="24">
        <v>2478.6</v>
      </c>
      <c r="I42" s="25" t="s">
        <v>2020</v>
      </c>
      <c r="J42" s="24">
        <v>0.25</v>
      </c>
      <c r="K42" s="22">
        <v>190167</v>
      </c>
      <c r="L42" s="25" t="s">
        <v>2057</v>
      </c>
      <c r="M42" s="22">
        <v>0</v>
      </c>
      <c r="N42" s="22">
        <v>1</v>
      </c>
      <c r="O42" s="22"/>
      <c r="P42" s="24">
        <v>228.4</v>
      </c>
      <c r="Q42" s="24">
        <v>0</v>
      </c>
      <c r="R42" s="24">
        <v>419.3</v>
      </c>
      <c r="S42" s="24">
        <v>0</v>
      </c>
      <c r="T42" s="24">
        <v>0</v>
      </c>
      <c r="U42" s="24">
        <v>647.70000000000005</v>
      </c>
      <c r="V42" s="24">
        <v>33.4</v>
      </c>
      <c r="W42" s="24">
        <v>0</v>
      </c>
      <c r="X42" s="24">
        <v>0</v>
      </c>
      <c r="Y42" s="24">
        <v>0</v>
      </c>
      <c r="Z42" s="24">
        <v>0</v>
      </c>
      <c r="AA42" s="24">
        <v>33.4</v>
      </c>
      <c r="AB42" s="24">
        <v>6</v>
      </c>
      <c r="AC42" s="25" t="s">
        <v>2020</v>
      </c>
      <c r="AD42" s="22">
        <v>11</v>
      </c>
      <c r="AE42" s="22">
        <v>11</v>
      </c>
      <c r="AF42" s="25" t="s">
        <v>2020</v>
      </c>
      <c r="AG42" s="25" t="s">
        <v>2020</v>
      </c>
      <c r="AH42" s="25" t="s">
        <v>2019</v>
      </c>
      <c r="AI42" s="22">
        <v>0</v>
      </c>
      <c r="AJ42" s="22">
        <v>0</v>
      </c>
      <c r="AK42" s="22">
        <v>90</v>
      </c>
      <c r="AL42" s="22">
        <v>3747</v>
      </c>
      <c r="AM42" s="22">
        <v>554905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5" t="s">
        <v>2052</v>
      </c>
      <c r="AW42" s="22">
        <v>215</v>
      </c>
      <c r="AX42" s="22">
        <v>167</v>
      </c>
      <c r="AY42" s="22">
        <v>35465379</v>
      </c>
      <c r="AZ42" s="22">
        <v>354000</v>
      </c>
      <c r="BA42" s="22">
        <v>674465110</v>
      </c>
      <c r="BB42" s="22">
        <v>0</v>
      </c>
      <c r="BC42" s="22">
        <v>710284489</v>
      </c>
      <c r="BD42" s="22">
        <v>0</v>
      </c>
      <c r="BE42" s="22">
        <v>16</v>
      </c>
      <c r="BF42" s="22">
        <v>13</v>
      </c>
      <c r="BG42" s="22">
        <v>0</v>
      </c>
      <c r="BH42" s="22">
        <v>0</v>
      </c>
      <c r="BI42" s="22">
        <v>0</v>
      </c>
      <c r="BJ42" s="22">
        <v>13</v>
      </c>
      <c r="BK42" s="22">
        <v>55</v>
      </c>
      <c r="BL42" s="22">
        <v>0</v>
      </c>
      <c r="BM42" s="22">
        <v>0</v>
      </c>
      <c r="BN42" s="22">
        <v>0</v>
      </c>
      <c r="BO42" s="22">
        <v>10</v>
      </c>
      <c r="BP42" s="22">
        <v>4</v>
      </c>
    </row>
    <row r="43" spans="1:68" x14ac:dyDescent="0.25">
      <c r="A43" s="22" t="s">
        <v>125</v>
      </c>
      <c r="B43" s="22" t="s">
        <v>178</v>
      </c>
      <c r="C43" s="22" t="s">
        <v>207</v>
      </c>
      <c r="D43" s="22" t="s">
        <v>208</v>
      </c>
      <c r="E43" s="22">
        <v>21</v>
      </c>
      <c r="F43" s="22">
        <v>0</v>
      </c>
      <c r="G43" s="22">
        <v>0</v>
      </c>
      <c r="H43" s="24">
        <v>887.3</v>
      </c>
      <c r="I43" s="25" t="s">
        <v>2020</v>
      </c>
      <c r="J43" s="24">
        <v>0.4</v>
      </c>
      <c r="K43" s="22">
        <v>0</v>
      </c>
      <c r="L43" s="25" t="s">
        <v>2044</v>
      </c>
      <c r="M43" s="22">
        <v>0</v>
      </c>
      <c r="N43" s="22">
        <v>0</v>
      </c>
      <c r="O43" s="22"/>
      <c r="P43" s="24">
        <v>19.2</v>
      </c>
      <c r="Q43" s="24">
        <v>0</v>
      </c>
      <c r="R43" s="24">
        <v>323</v>
      </c>
      <c r="S43" s="24">
        <v>0</v>
      </c>
      <c r="T43" s="24">
        <v>0</v>
      </c>
      <c r="U43" s="24">
        <v>342.2</v>
      </c>
      <c r="V43" s="24">
        <v>6.4</v>
      </c>
      <c r="W43" s="24">
        <v>0</v>
      </c>
      <c r="X43" s="24">
        <v>0</v>
      </c>
      <c r="Y43" s="24">
        <v>0</v>
      </c>
      <c r="Z43" s="24">
        <v>0</v>
      </c>
      <c r="AA43" s="24">
        <v>6.4</v>
      </c>
      <c r="AB43" s="24">
        <v>0</v>
      </c>
      <c r="AC43" s="25" t="s">
        <v>2020</v>
      </c>
      <c r="AD43" s="22">
        <v>2</v>
      </c>
      <c r="AE43" s="22">
        <v>2</v>
      </c>
      <c r="AF43" s="25" t="s">
        <v>2019</v>
      </c>
      <c r="AG43" s="25" t="s">
        <v>2019</v>
      </c>
      <c r="AH43" s="25" t="s">
        <v>2019</v>
      </c>
      <c r="AI43" s="22">
        <v>0</v>
      </c>
      <c r="AJ43" s="22">
        <v>0</v>
      </c>
      <c r="AK43" s="22">
        <v>17</v>
      </c>
      <c r="AL43" s="22">
        <v>707</v>
      </c>
      <c r="AM43" s="22">
        <v>70750</v>
      </c>
      <c r="AN43" s="22">
        <v>0</v>
      </c>
      <c r="AO43" s="22">
        <v>0</v>
      </c>
      <c r="AP43" s="22">
        <v>0</v>
      </c>
      <c r="AQ43" s="22">
        <v>0</v>
      </c>
      <c r="AR43" s="22">
        <v>0</v>
      </c>
      <c r="AS43" s="22">
        <v>0</v>
      </c>
      <c r="AT43" s="22">
        <v>0</v>
      </c>
      <c r="AU43" s="22">
        <v>0</v>
      </c>
      <c r="AV43" s="25" t="s">
        <v>2058</v>
      </c>
      <c r="AW43" s="22">
        <v>0</v>
      </c>
      <c r="AX43" s="22">
        <v>0</v>
      </c>
      <c r="AY43" s="22">
        <v>0</v>
      </c>
      <c r="AZ43" s="22">
        <v>0</v>
      </c>
      <c r="BA43" s="22">
        <v>0</v>
      </c>
      <c r="BB43" s="22">
        <v>0</v>
      </c>
      <c r="BC43" s="22">
        <v>0</v>
      </c>
      <c r="BD43" s="22">
        <v>0</v>
      </c>
      <c r="BE43" s="22">
        <v>0</v>
      </c>
      <c r="BF43" s="22">
        <v>0</v>
      </c>
      <c r="BG43" s="22">
        <v>0</v>
      </c>
      <c r="BH43" s="22">
        <v>0</v>
      </c>
      <c r="BI43" s="22">
        <v>0</v>
      </c>
      <c r="BJ43" s="22">
        <v>0</v>
      </c>
      <c r="BK43" s="22">
        <v>0</v>
      </c>
      <c r="BL43" s="22">
        <v>0</v>
      </c>
      <c r="BM43" s="22">
        <v>0</v>
      </c>
      <c r="BN43" s="22">
        <v>0</v>
      </c>
      <c r="BO43" s="22">
        <v>0</v>
      </c>
      <c r="BP43" s="22">
        <v>0</v>
      </c>
    </row>
    <row r="44" spans="1:68" x14ac:dyDescent="0.25">
      <c r="A44" s="22" t="s">
        <v>125</v>
      </c>
      <c r="B44" s="22" t="s">
        <v>178</v>
      </c>
      <c r="C44" s="22" t="s">
        <v>209</v>
      </c>
      <c r="D44" s="22" t="s">
        <v>210</v>
      </c>
      <c r="E44" s="22">
        <v>55</v>
      </c>
      <c r="F44" s="22">
        <v>0</v>
      </c>
      <c r="G44" s="22">
        <v>0</v>
      </c>
      <c r="H44" s="24">
        <v>2742</v>
      </c>
      <c r="I44" s="25" t="s">
        <v>2020</v>
      </c>
      <c r="J44" s="24">
        <v>0.25</v>
      </c>
      <c r="K44" s="22">
        <v>1277</v>
      </c>
      <c r="L44" s="25" t="s">
        <v>2024</v>
      </c>
      <c r="M44" s="22"/>
      <c r="N44" s="22"/>
      <c r="O44" s="22"/>
      <c r="P44" s="24">
        <v>8.1</v>
      </c>
      <c r="Q44" s="24">
        <v>0</v>
      </c>
      <c r="R44" s="24">
        <v>0</v>
      </c>
      <c r="S44" s="24">
        <v>0</v>
      </c>
      <c r="T44" s="24">
        <v>0</v>
      </c>
      <c r="U44" s="24">
        <v>8.1</v>
      </c>
      <c r="V44" s="24">
        <v>8.1</v>
      </c>
      <c r="W44" s="24">
        <v>0</v>
      </c>
      <c r="X44" s="24">
        <v>0</v>
      </c>
      <c r="Y44" s="24">
        <v>0</v>
      </c>
      <c r="Z44" s="24">
        <v>0</v>
      </c>
      <c r="AA44" s="24">
        <v>8.1</v>
      </c>
      <c r="AB44" s="24">
        <v>0</v>
      </c>
      <c r="AC44" s="25" t="s">
        <v>2020</v>
      </c>
      <c r="AD44" s="22">
        <v>3</v>
      </c>
      <c r="AE44" s="22">
        <v>3</v>
      </c>
      <c r="AF44" s="25" t="s">
        <v>2020</v>
      </c>
      <c r="AG44" s="25" t="s">
        <v>2020</v>
      </c>
      <c r="AH44" s="25" t="s">
        <v>2020</v>
      </c>
      <c r="AI44" s="22">
        <v>9</v>
      </c>
      <c r="AJ44" s="22">
        <v>0</v>
      </c>
      <c r="AK44" s="22">
        <v>42</v>
      </c>
      <c r="AL44" s="22">
        <v>1694</v>
      </c>
      <c r="AM44" s="22">
        <v>208908</v>
      </c>
      <c r="AN44" s="22">
        <v>0</v>
      </c>
      <c r="AO44" s="22">
        <v>0</v>
      </c>
      <c r="AP44" s="22">
        <v>0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5"/>
      <c r="AW44" s="22">
        <v>50</v>
      </c>
      <c r="AX44" s="22">
        <v>47</v>
      </c>
      <c r="AY44" s="22">
        <v>5056000</v>
      </c>
      <c r="AZ44" s="22">
        <v>5740000</v>
      </c>
      <c r="BA44" s="22">
        <v>0</v>
      </c>
      <c r="BB44" s="22">
        <v>0</v>
      </c>
      <c r="BC44" s="22">
        <v>10796000</v>
      </c>
      <c r="BD44" s="22">
        <v>6</v>
      </c>
      <c r="BE44" s="22">
        <v>6</v>
      </c>
      <c r="BF44" s="22">
        <v>12</v>
      </c>
      <c r="BG44" s="22">
        <v>0</v>
      </c>
      <c r="BH44" s="22">
        <v>0</v>
      </c>
      <c r="BI44" s="22">
        <v>0</v>
      </c>
      <c r="BJ44" s="22">
        <v>10</v>
      </c>
      <c r="BK44" s="22">
        <v>65</v>
      </c>
      <c r="BL44" s="22">
        <v>7</v>
      </c>
      <c r="BM44" s="22">
        <v>6</v>
      </c>
      <c r="BN44" s="22">
        <v>0</v>
      </c>
      <c r="BO44" s="22">
        <v>0</v>
      </c>
      <c r="BP44" s="22">
        <v>0</v>
      </c>
    </row>
    <row r="45" spans="1:68" x14ac:dyDescent="0.25">
      <c r="A45" s="22" t="s">
        <v>125</v>
      </c>
      <c r="B45" s="22" t="s">
        <v>178</v>
      </c>
      <c r="C45" s="22" t="s">
        <v>211</v>
      </c>
      <c r="D45" s="22" t="s">
        <v>212</v>
      </c>
      <c r="E45" s="22">
        <v>167</v>
      </c>
      <c r="F45" s="22">
        <v>0</v>
      </c>
      <c r="G45" s="22">
        <v>0</v>
      </c>
      <c r="H45" s="24">
        <v>2119</v>
      </c>
      <c r="I45" s="25" t="s">
        <v>2020</v>
      </c>
      <c r="J45" s="24">
        <v>0.4</v>
      </c>
      <c r="K45" s="22">
        <v>0</v>
      </c>
      <c r="L45" s="25" t="s">
        <v>2044</v>
      </c>
      <c r="M45" s="22">
        <v>0</v>
      </c>
      <c r="N45" s="22">
        <v>0</v>
      </c>
      <c r="O45" s="22"/>
      <c r="P45" s="24">
        <v>76.599999999999994</v>
      </c>
      <c r="Q45" s="24">
        <v>18.8</v>
      </c>
      <c r="R45" s="24">
        <v>2.2000000000000002</v>
      </c>
      <c r="S45" s="24">
        <v>11.1</v>
      </c>
      <c r="T45" s="24">
        <v>0</v>
      </c>
      <c r="U45" s="24">
        <v>108.7</v>
      </c>
      <c r="V45" s="24">
        <v>33</v>
      </c>
      <c r="W45" s="24">
        <v>18.7</v>
      </c>
      <c r="X45" s="24">
        <v>0</v>
      </c>
      <c r="Y45" s="24">
        <v>13</v>
      </c>
      <c r="Z45" s="24">
        <v>0</v>
      </c>
      <c r="AA45" s="24">
        <v>64.7</v>
      </c>
      <c r="AB45" s="24">
        <v>12.3</v>
      </c>
      <c r="AC45" s="25" t="s">
        <v>2020</v>
      </c>
      <c r="AD45" s="22">
        <v>16</v>
      </c>
      <c r="AE45" s="22">
        <v>16</v>
      </c>
      <c r="AF45" s="25" t="s">
        <v>2019</v>
      </c>
      <c r="AG45" s="25" t="s">
        <v>2020</v>
      </c>
      <c r="AH45" s="25" t="s">
        <v>2019</v>
      </c>
      <c r="AI45" s="22">
        <v>0</v>
      </c>
      <c r="AJ45" s="22">
        <v>0</v>
      </c>
      <c r="AK45" s="22">
        <v>161</v>
      </c>
      <c r="AL45" s="22">
        <v>10001</v>
      </c>
      <c r="AM45" s="22">
        <v>631834.43000000005</v>
      </c>
      <c r="AN45" s="22">
        <v>14</v>
      </c>
      <c r="AO45" s="22">
        <v>12</v>
      </c>
      <c r="AP45" s="22">
        <v>2</v>
      </c>
      <c r="AQ45" s="22">
        <v>0</v>
      </c>
      <c r="AR45" s="22">
        <v>3</v>
      </c>
      <c r="AS45" s="22">
        <v>2</v>
      </c>
      <c r="AT45" s="22">
        <v>1</v>
      </c>
      <c r="AU45" s="22">
        <v>1</v>
      </c>
      <c r="AV45" s="25" t="s">
        <v>2059</v>
      </c>
      <c r="AW45" s="22">
        <v>308</v>
      </c>
      <c r="AX45" s="22">
        <v>245</v>
      </c>
      <c r="AY45" s="22">
        <v>132220041</v>
      </c>
      <c r="AZ45" s="22">
        <v>9993578</v>
      </c>
      <c r="BA45" s="22">
        <v>0</v>
      </c>
      <c r="BB45" s="22">
        <v>0</v>
      </c>
      <c r="BC45" s="22">
        <v>142213619</v>
      </c>
      <c r="BD45" s="22">
        <v>346</v>
      </c>
      <c r="BE45" s="22">
        <v>50</v>
      </c>
      <c r="BF45" s="22">
        <v>49</v>
      </c>
      <c r="BG45" s="22">
        <v>1</v>
      </c>
      <c r="BH45" s="22">
        <v>188</v>
      </c>
      <c r="BI45" s="22">
        <v>2</v>
      </c>
      <c r="BJ45" s="22">
        <v>40</v>
      </c>
      <c r="BK45" s="22">
        <v>60</v>
      </c>
      <c r="BL45" s="22">
        <v>10</v>
      </c>
      <c r="BM45" s="22">
        <v>363</v>
      </c>
      <c r="BN45" s="22">
        <v>1050</v>
      </c>
      <c r="BO45" s="22">
        <v>68</v>
      </c>
      <c r="BP45" s="22">
        <v>25</v>
      </c>
    </row>
    <row r="46" spans="1:68" x14ac:dyDescent="0.25">
      <c r="A46" s="22" t="s">
        <v>125</v>
      </c>
      <c r="B46" s="22" t="s">
        <v>178</v>
      </c>
      <c r="C46" s="22" t="s">
        <v>213</v>
      </c>
      <c r="D46" s="22" t="s">
        <v>214</v>
      </c>
      <c r="E46" s="22">
        <v>43</v>
      </c>
      <c r="F46" s="22">
        <v>0</v>
      </c>
      <c r="G46" s="22">
        <v>0</v>
      </c>
      <c r="H46" s="24">
        <v>2923.9</v>
      </c>
      <c r="I46" s="25" t="s">
        <v>2019</v>
      </c>
      <c r="J46" s="24">
        <v>0</v>
      </c>
      <c r="K46" s="22">
        <v>0</v>
      </c>
      <c r="L46" s="25"/>
      <c r="M46" s="22">
        <v>0</v>
      </c>
      <c r="N46" s="22">
        <v>0</v>
      </c>
      <c r="O46" s="22">
        <v>0</v>
      </c>
      <c r="P46" s="24">
        <v>11.8</v>
      </c>
      <c r="Q46" s="24">
        <v>0</v>
      </c>
      <c r="R46" s="24">
        <v>0</v>
      </c>
      <c r="S46" s="24">
        <v>64</v>
      </c>
      <c r="T46" s="24">
        <v>0</v>
      </c>
      <c r="U46" s="24">
        <v>75.8</v>
      </c>
      <c r="V46" s="24">
        <v>7</v>
      </c>
      <c r="W46" s="24">
        <v>0</v>
      </c>
      <c r="X46" s="24">
        <v>0</v>
      </c>
      <c r="Y46" s="24">
        <v>0</v>
      </c>
      <c r="Z46" s="24">
        <v>0</v>
      </c>
      <c r="AA46" s="24">
        <v>7</v>
      </c>
      <c r="AB46" s="24">
        <v>0</v>
      </c>
      <c r="AC46" s="25" t="s">
        <v>2020</v>
      </c>
      <c r="AD46" s="22">
        <v>2</v>
      </c>
      <c r="AE46" s="22">
        <v>2</v>
      </c>
      <c r="AF46" s="25" t="s">
        <v>2019</v>
      </c>
      <c r="AG46" s="25" t="s">
        <v>2020</v>
      </c>
      <c r="AH46" s="25" t="s">
        <v>2020</v>
      </c>
      <c r="AI46" s="22">
        <v>3</v>
      </c>
      <c r="AJ46" s="22">
        <v>0</v>
      </c>
      <c r="AK46" s="22">
        <v>69</v>
      </c>
      <c r="AL46" s="22">
        <v>1532</v>
      </c>
      <c r="AM46" s="22">
        <v>125000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0</v>
      </c>
      <c r="AV46" s="25" t="s">
        <v>2060</v>
      </c>
      <c r="AW46" s="22">
        <v>187</v>
      </c>
      <c r="AX46" s="22">
        <v>183</v>
      </c>
      <c r="AY46" s="22">
        <v>8211118</v>
      </c>
      <c r="AZ46" s="22">
        <v>341000</v>
      </c>
      <c r="BA46" s="22">
        <v>503120000</v>
      </c>
      <c r="BB46" s="22">
        <v>36000</v>
      </c>
      <c r="BC46" s="22">
        <v>511708118</v>
      </c>
      <c r="BD46" s="22">
        <v>0</v>
      </c>
      <c r="BE46" s="22">
        <v>22</v>
      </c>
      <c r="BF46" s="22">
        <v>4</v>
      </c>
      <c r="BG46" s="22">
        <v>0</v>
      </c>
      <c r="BH46" s="22">
        <v>0</v>
      </c>
      <c r="BI46" s="22">
        <v>0</v>
      </c>
      <c r="BJ46" s="22">
        <v>2</v>
      </c>
      <c r="BK46" s="22">
        <v>54</v>
      </c>
      <c r="BL46" s="22">
        <v>0</v>
      </c>
      <c r="BM46" s="22">
        <v>0</v>
      </c>
      <c r="BN46" s="22">
        <v>0</v>
      </c>
      <c r="BO46" s="22">
        <v>0</v>
      </c>
      <c r="BP46" s="22">
        <v>0</v>
      </c>
    </row>
    <row r="47" spans="1:68" x14ac:dyDescent="0.25">
      <c r="A47" s="22" t="s">
        <v>125</v>
      </c>
      <c r="B47" s="22" t="s">
        <v>178</v>
      </c>
      <c r="C47" s="22" t="s">
        <v>215</v>
      </c>
      <c r="D47" s="22" t="s">
        <v>216</v>
      </c>
      <c r="E47" s="22">
        <v>325</v>
      </c>
      <c r="F47" s="22">
        <v>0</v>
      </c>
      <c r="G47" s="22">
        <v>0</v>
      </c>
      <c r="H47" s="24">
        <v>3686</v>
      </c>
      <c r="I47" s="25" t="s">
        <v>2020</v>
      </c>
      <c r="J47" s="24">
        <v>0.4</v>
      </c>
      <c r="K47" s="22">
        <v>423961</v>
      </c>
      <c r="L47" s="25" t="s">
        <v>2061</v>
      </c>
      <c r="M47" s="22">
        <v>0</v>
      </c>
      <c r="N47" s="22">
        <v>0</v>
      </c>
      <c r="O47" s="22"/>
      <c r="P47" s="24">
        <v>6.5</v>
      </c>
      <c r="Q47" s="24">
        <v>0</v>
      </c>
      <c r="R47" s="24">
        <v>302.60000000000002</v>
      </c>
      <c r="S47" s="24">
        <v>0</v>
      </c>
      <c r="T47" s="24">
        <v>0</v>
      </c>
      <c r="U47" s="24">
        <v>309.10000000000002</v>
      </c>
      <c r="V47" s="24">
        <v>19.7</v>
      </c>
      <c r="W47" s="24">
        <v>0</v>
      </c>
      <c r="X47" s="24">
        <v>149</v>
      </c>
      <c r="Y47" s="24">
        <v>0</v>
      </c>
      <c r="Z47" s="24">
        <v>0</v>
      </c>
      <c r="AA47" s="24">
        <v>168.7</v>
      </c>
      <c r="AB47" s="24">
        <v>23.8</v>
      </c>
      <c r="AC47" s="25" t="s">
        <v>2020</v>
      </c>
      <c r="AD47" s="22">
        <v>5</v>
      </c>
      <c r="AE47" s="22">
        <v>5</v>
      </c>
      <c r="AF47" s="25" t="s">
        <v>2019</v>
      </c>
      <c r="AG47" s="25" t="s">
        <v>2020</v>
      </c>
      <c r="AH47" s="25" t="s">
        <v>2020</v>
      </c>
      <c r="AI47" s="22">
        <v>4</v>
      </c>
      <c r="AJ47" s="22">
        <v>0</v>
      </c>
      <c r="AK47" s="22">
        <v>249</v>
      </c>
      <c r="AL47" s="22">
        <v>10254</v>
      </c>
      <c r="AM47" s="22">
        <v>1250822</v>
      </c>
      <c r="AN47" s="22">
        <v>0</v>
      </c>
      <c r="AO47" s="22">
        <v>0</v>
      </c>
      <c r="AP47" s="22">
        <v>0</v>
      </c>
      <c r="AQ47" s="22">
        <v>0</v>
      </c>
      <c r="AR47" s="22">
        <v>7</v>
      </c>
      <c r="AS47" s="22">
        <v>6</v>
      </c>
      <c r="AT47" s="22">
        <v>1</v>
      </c>
      <c r="AU47" s="22">
        <v>1</v>
      </c>
      <c r="AV47" s="25" t="s">
        <v>2062</v>
      </c>
      <c r="AW47" s="22">
        <v>405</v>
      </c>
      <c r="AX47" s="22">
        <v>400</v>
      </c>
      <c r="AY47" s="22">
        <v>51029000</v>
      </c>
      <c r="AZ47" s="22">
        <v>11928000</v>
      </c>
      <c r="BA47" s="22">
        <v>4794000</v>
      </c>
      <c r="BB47" s="22">
        <v>655000</v>
      </c>
      <c r="BC47" s="22">
        <v>68406000</v>
      </c>
      <c r="BD47" s="22">
        <v>367</v>
      </c>
      <c r="BE47" s="22">
        <v>30</v>
      </c>
      <c r="BF47" s="22">
        <v>51</v>
      </c>
      <c r="BG47" s="22">
        <v>0</v>
      </c>
      <c r="BH47" s="22">
        <v>0</v>
      </c>
      <c r="BI47" s="22">
        <v>0</v>
      </c>
      <c r="BJ47" s="22">
        <v>56</v>
      </c>
      <c r="BK47" s="22">
        <v>170</v>
      </c>
      <c r="BL47" s="22">
        <v>16</v>
      </c>
      <c r="BM47" s="22">
        <v>388</v>
      </c>
      <c r="BN47" s="22">
        <v>0</v>
      </c>
      <c r="BO47" s="22">
        <v>39</v>
      </c>
      <c r="BP47" s="22">
        <v>3</v>
      </c>
    </row>
    <row r="48" spans="1:68" x14ac:dyDescent="0.25">
      <c r="A48" s="22" t="s">
        <v>125</v>
      </c>
      <c r="B48" s="22" t="s">
        <v>178</v>
      </c>
      <c r="C48" s="22" t="s">
        <v>217</v>
      </c>
      <c r="D48" s="22" t="s">
        <v>218</v>
      </c>
      <c r="E48" s="22">
        <v>221</v>
      </c>
      <c r="F48" s="22">
        <v>0</v>
      </c>
      <c r="G48" s="22">
        <v>0</v>
      </c>
      <c r="H48" s="24">
        <v>2291.9</v>
      </c>
      <c r="I48" s="25" t="s">
        <v>2020</v>
      </c>
      <c r="J48" s="24">
        <v>0.4</v>
      </c>
      <c r="K48" s="22">
        <v>803389.74</v>
      </c>
      <c r="L48" s="25" t="s">
        <v>2044</v>
      </c>
      <c r="M48" s="22">
        <v>0</v>
      </c>
      <c r="N48" s="22">
        <v>0</v>
      </c>
      <c r="O48" s="22"/>
      <c r="P48" s="24">
        <v>64.06</v>
      </c>
      <c r="Q48" s="24">
        <v>0</v>
      </c>
      <c r="R48" s="24">
        <v>0</v>
      </c>
      <c r="S48" s="24">
        <v>0</v>
      </c>
      <c r="T48" s="24">
        <v>0</v>
      </c>
      <c r="U48" s="24">
        <v>64.06</v>
      </c>
      <c r="V48" s="24">
        <v>52.45</v>
      </c>
      <c r="W48" s="24">
        <v>0</v>
      </c>
      <c r="X48" s="24">
        <v>0</v>
      </c>
      <c r="Y48" s="24">
        <v>0</v>
      </c>
      <c r="Z48" s="24">
        <v>0</v>
      </c>
      <c r="AA48" s="24">
        <v>52.45</v>
      </c>
      <c r="AB48" s="24">
        <v>9.4</v>
      </c>
      <c r="AC48" s="25" t="s">
        <v>2020</v>
      </c>
      <c r="AD48" s="22">
        <v>5</v>
      </c>
      <c r="AE48" s="22">
        <v>4</v>
      </c>
      <c r="AF48" s="25" t="s">
        <v>2020</v>
      </c>
      <c r="AG48" s="25" t="s">
        <v>2020</v>
      </c>
      <c r="AH48" s="25" t="s">
        <v>2019</v>
      </c>
      <c r="AI48" s="22">
        <v>0</v>
      </c>
      <c r="AJ48" s="22">
        <v>0</v>
      </c>
      <c r="AK48" s="22">
        <v>82</v>
      </c>
      <c r="AL48" s="22">
        <v>4552</v>
      </c>
      <c r="AM48" s="22">
        <v>318764.5</v>
      </c>
      <c r="AN48" s="22">
        <v>1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5" t="s">
        <v>2063</v>
      </c>
      <c r="AW48" s="22">
        <v>187</v>
      </c>
      <c r="AX48" s="22">
        <v>179</v>
      </c>
      <c r="AY48" s="22">
        <v>46777102</v>
      </c>
      <c r="AZ48" s="22">
        <v>11441200</v>
      </c>
      <c r="BA48" s="22">
        <v>289497124</v>
      </c>
      <c r="BB48" s="22">
        <v>0</v>
      </c>
      <c r="BC48" s="22">
        <v>347715426</v>
      </c>
      <c r="BD48" s="22">
        <v>0</v>
      </c>
      <c r="BE48" s="22">
        <v>28</v>
      </c>
      <c r="BF48" s="22">
        <v>9</v>
      </c>
      <c r="BG48" s="22">
        <v>1</v>
      </c>
      <c r="BH48" s="22">
        <v>72</v>
      </c>
      <c r="BI48" s="22">
        <v>14</v>
      </c>
      <c r="BJ48" s="22">
        <v>6</v>
      </c>
      <c r="BK48" s="22">
        <v>115</v>
      </c>
      <c r="BL48" s="22">
        <v>0</v>
      </c>
      <c r="BM48" s="22">
        <v>0</v>
      </c>
      <c r="BN48" s="22">
        <v>62</v>
      </c>
      <c r="BO48" s="22">
        <v>9</v>
      </c>
      <c r="BP48" s="22">
        <v>0</v>
      </c>
    </row>
    <row r="49" spans="1:68" x14ac:dyDescent="0.25">
      <c r="A49" s="22" t="s">
        <v>125</v>
      </c>
      <c r="B49" s="22" t="s">
        <v>178</v>
      </c>
      <c r="C49" s="22" t="s">
        <v>219</v>
      </c>
      <c r="D49" s="22" t="s">
        <v>220</v>
      </c>
      <c r="E49" s="22">
        <v>74</v>
      </c>
      <c r="F49" s="22">
        <v>0</v>
      </c>
      <c r="G49" s="22">
        <v>0</v>
      </c>
      <c r="H49" s="24">
        <v>2424</v>
      </c>
      <c r="I49" s="25" t="s">
        <v>2019</v>
      </c>
      <c r="J49" s="24">
        <v>0</v>
      </c>
      <c r="K49" s="22">
        <v>0</v>
      </c>
      <c r="L49" s="25"/>
      <c r="M49" s="22">
        <v>0</v>
      </c>
      <c r="N49" s="22">
        <v>0</v>
      </c>
      <c r="O49" s="22"/>
      <c r="P49" s="24">
        <v>903.1</v>
      </c>
      <c r="Q49" s="24">
        <v>0</v>
      </c>
      <c r="R49" s="24">
        <v>12</v>
      </c>
      <c r="S49" s="24">
        <v>70</v>
      </c>
      <c r="T49" s="24">
        <v>13</v>
      </c>
      <c r="U49" s="24">
        <v>998.1</v>
      </c>
      <c r="V49" s="24">
        <v>13</v>
      </c>
      <c r="W49" s="24">
        <v>0</v>
      </c>
      <c r="X49" s="24">
        <v>0</v>
      </c>
      <c r="Y49" s="24">
        <v>0</v>
      </c>
      <c r="Z49" s="24">
        <v>0</v>
      </c>
      <c r="AA49" s="24">
        <v>13</v>
      </c>
      <c r="AB49" s="24">
        <v>0</v>
      </c>
      <c r="AC49" s="25" t="s">
        <v>2020</v>
      </c>
      <c r="AD49" s="22">
        <v>5</v>
      </c>
      <c r="AE49" s="22">
        <v>5</v>
      </c>
      <c r="AF49" s="25" t="s">
        <v>2019</v>
      </c>
      <c r="AG49" s="25" t="s">
        <v>2020</v>
      </c>
      <c r="AH49" s="25" t="s">
        <v>2019</v>
      </c>
      <c r="AI49" s="22">
        <v>0</v>
      </c>
      <c r="AJ49" s="22">
        <v>0</v>
      </c>
      <c r="AK49" s="22">
        <v>87</v>
      </c>
      <c r="AL49" s="22">
        <v>2212</v>
      </c>
      <c r="AM49" s="22">
        <v>182730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0</v>
      </c>
      <c r="AV49" s="25" t="s">
        <v>2064</v>
      </c>
      <c r="AW49" s="22">
        <v>74</v>
      </c>
      <c r="AX49" s="22">
        <v>73</v>
      </c>
      <c r="AY49" s="22">
        <v>12360147</v>
      </c>
      <c r="AZ49" s="22">
        <v>1539800</v>
      </c>
      <c r="BA49" s="22">
        <v>13500000</v>
      </c>
      <c r="BB49" s="22">
        <v>0</v>
      </c>
      <c r="BC49" s="22">
        <v>27399947</v>
      </c>
      <c r="BD49" s="22">
        <v>76</v>
      </c>
      <c r="BE49" s="22">
        <v>14</v>
      </c>
      <c r="BF49" s="22">
        <v>10</v>
      </c>
      <c r="BG49" s="22">
        <v>1</v>
      </c>
      <c r="BH49" s="22">
        <v>9</v>
      </c>
      <c r="BI49" s="22">
        <v>14</v>
      </c>
      <c r="BJ49" s="22">
        <v>9</v>
      </c>
      <c r="BK49" s="22">
        <v>28</v>
      </c>
      <c r="BL49" s="22">
        <v>19</v>
      </c>
      <c r="BM49" s="22">
        <v>76</v>
      </c>
      <c r="BN49" s="22">
        <v>0</v>
      </c>
      <c r="BO49" s="22">
        <v>6</v>
      </c>
      <c r="BP49" s="22">
        <v>0</v>
      </c>
    </row>
    <row r="50" spans="1:68" x14ac:dyDescent="0.25">
      <c r="A50" s="22" t="s">
        <v>125</v>
      </c>
      <c r="B50" s="22" t="s">
        <v>178</v>
      </c>
      <c r="C50" s="22" t="s">
        <v>221</v>
      </c>
      <c r="D50" s="22" t="s">
        <v>222</v>
      </c>
      <c r="E50" s="22">
        <v>104</v>
      </c>
      <c r="F50" s="22">
        <v>0</v>
      </c>
      <c r="G50" s="22">
        <v>0</v>
      </c>
      <c r="H50" s="24">
        <v>2074.5</v>
      </c>
      <c r="I50" s="25" t="s">
        <v>2020</v>
      </c>
      <c r="J50" s="24">
        <v>0.4</v>
      </c>
      <c r="K50" s="22">
        <v>555252</v>
      </c>
      <c r="L50" s="25" t="s">
        <v>2065</v>
      </c>
      <c r="M50" s="22">
        <v>0</v>
      </c>
      <c r="N50" s="22">
        <v>0</v>
      </c>
      <c r="O50" s="22"/>
      <c r="P50" s="24">
        <v>9.1999999999999993</v>
      </c>
      <c r="Q50" s="24">
        <v>0</v>
      </c>
      <c r="R50" s="24">
        <v>0</v>
      </c>
      <c r="S50" s="24">
        <v>0</v>
      </c>
      <c r="T50" s="24">
        <v>0</v>
      </c>
      <c r="U50" s="24">
        <v>9.1999999999999993</v>
      </c>
      <c r="V50" s="24">
        <v>18</v>
      </c>
      <c r="W50" s="24">
        <v>0</v>
      </c>
      <c r="X50" s="24">
        <v>0</v>
      </c>
      <c r="Y50" s="24">
        <v>0</v>
      </c>
      <c r="Z50" s="24">
        <v>0</v>
      </c>
      <c r="AA50" s="24">
        <v>18</v>
      </c>
      <c r="AB50" s="24">
        <v>0.1</v>
      </c>
      <c r="AC50" s="25" t="s">
        <v>2020</v>
      </c>
      <c r="AD50" s="22">
        <v>14</v>
      </c>
      <c r="AE50" s="22">
        <v>14</v>
      </c>
      <c r="AF50" s="25" t="s">
        <v>2020</v>
      </c>
      <c r="AG50" s="25" t="s">
        <v>2020</v>
      </c>
      <c r="AH50" s="25" t="s">
        <v>2020</v>
      </c>
      <c r="AI50" s="22">
        <v>5</v>
      </c>
      <c r="AJ50" s="22">
        <v>0</v>
      </c>
      <c r="AK50" s="22">
        <v>213</v>
      </c>
      <c r="AL50" s="22">
        <v>6501</v>
      </c>
      <c r="AM50" s="22">
        <v>567910</v>
      </c>
      <c r="AN50" s="22">
        <v>15</v>
      </c>
      <c r="AO50" s="22">
        <v>11</v>
      </c>
      <c r="AP50" s="22">
        <v>4</v>
      </c>
      <c r="AQ50" s="22">
        <v>2</v>
      </c>
      <c r="AR50" s="22">
        <v>9</v>
      </c>
      <c r="AS50" s="22">
        <v>9</v>
      </c>
      <c r="AT50" s="22">
        <v>0</v>
      </c>
      <c r="AU50" s="22">
        <v>0</v>
      </c>
      <c r="AV50" s="25" t="s">
        <v>2066</v>
      </c>
      <c r="AW50" s="22">
        <v>200</v>
      </c>
      <c r="AX50" s="22">
        <v>166</v>
      </c>
      <c r="AY50" s="22">
        <v>20302257</v>
      </c>
      <c r="AZ50" s="22">
        <v>215376</v>
      </c>
      <c r="BA50" s="22">
        <v>6645288</v>
      </c>
      <c r="BB50" s="22">
        <v>0</v>
      </c>
      <c r="BC50" s="22">
        <v>27162921</v>
      </c>
      <c r="BD50" s="22">
        <v>168</v>
      </c>
      <c r="BE50" s="22">
        <v>10</v>
      </c>
      <c r="BF50" s="22">
        <v>30</v>
      </c>
      <c r="BG50" s="22">
        <v>1</v>
      </c>
      <c r="BH50" s="22">
        <v>86</v>
      </c>
      <c r="BI50" s="22">
        <v>8</v>
      </c>
      <c r="BJ50" s="22">
        <v>31</v>
      </c>
      <c r="BK50" s="22">
        <v>76.5</v>
      </c>
      <c r="BL50" s="22">
        <v>42</v>
      </c>
      <c r="BM50" s="22">
        <v>192</v>
      </c>
      <c r="BN50" s="22">
        <v>235</v>
      </c>
      <c r="BO50" s="22">
        <v>10</v>
      </c>
      <c r="BP50" s="22">
        <v>3</v>
      </c>
    </row>
    <row r="51" spans="1:68" x14ac:dyDescent="0.25">
      <c r="A51" s="22" t="s">
        <v>125</v>
      </c>
      <c r="B51" s="22" t="s">
        <v>178</v>
      </c>
      <c r="C51" s="22" t="s">
        <v>223</v>
      </c>
      <c r="D51" s="22" t="s">
        <v>224</v>
      </c>
      <c r="E51" s="22">
        <v>97</v>
      </c>
      <c r="F51" s="22">
        <v>0</v>
      </c>
      <c r="G51" s="22">
        <v>0</v>
      </c>
      <c r="H51" s="24">
        <v>2193.1</v>
      </c>
      <c r="I51" s="25" t="s">
        <v>2020</v>
      </c>
      <c r="J51" s="24">
        <v>0.4</v>
      </c>
      <c r="K51" s="22">
        <v>813389</v>
      </c>
      <c r="L51" s="25" t="s">
        <v>2067</v>
      </c>
      <c r="M51" s="22">
        <v>0</v>
      </c>
      <c r="N51" s="22">
        <v>0</v>
      </c>
      <c r="O51" s="22"/>
      <c r="P51" s="24">
        <v>33.299999999999997</v>
      </c>
      <c r="Q51" s="24">
        <v>0</v>
      </c>
      <c r="R51" s="24">
        <v>0</v>
      </c>
      <c r="S51" s="24">
        <v>121.2</v>
      </c>
      <c r="T51" s="24">
        <v>3.4</v>
      </c>
      <c r="U51" s="24">
        <v>157.9</v>
      </c>
      <c r="V51" s="24">
        <v>38</v>
      </c>
      <c r="W51" s="24">
        <v>0</v>
      </c>
      <c r="X51" s="24">
        <v>0</v>
      </c>
      <c r="Y51" s="24">
        <v>32.1</v>
      </c>
      <c r="Z51" s="24">
        <v>3</v>
      </c>
      <c r="AA51" s="24">
        <v>73.099999999999994</v>
      </c>
      <c r="AB51" s="24">
        <v>0.9</v>
      </c>
      <c r="AC51" s="25" t="s">
        <v>2020</v>
      </c>
      <c r="AD51" s="22">
        <v>6</v>
      </c>
      <c r="AE51" s="22">
        <v>6</v>
      </c>
      <c r="AF51" s="25" t="s">
        <v>2019</v>
      </c>
      <c r="AG51" s="25" t="s">
        <v>2020</v>
      </c>
      <c r="AH51" s="25" t="s">
        <v>2019</v>
      </c>
      <c r="AI51" s="22">
        <v>0</v>
      </c>
      <c r="AJ51" s="22">
        <v>0</v>
      </c>
      <c r="AK51" s="22">
        <v>147</v>
      </c>
      <c r="AL51" s="22">
        <v>5328</v>
      </c>
      <c r="AM51" s="22">
        <v>451943</v>
      </c>
      <c r="AN51" s="22">
        <v>1</v>
      </c>
      <c r="AO51" s="22">
        <v>0</v>
      </c>
      <c r="AP51" s="22">
        <v>1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5" t="s">
        <v>2068</v>
      </c>
      <c r="AW51" s="22">
        <v>153</v>
      </c>
      <c r="AX51" s="22">
        <v>152</v>
      </c>
      <c r="AY51" s="22">
        <v>31886785</v>
      </c>
      <c r="AZ51" s="22">
        <v>2906000</v>
      </c>
      <c r="BA51" s="22">
        <v>0</v>
      </c>
      <c r="BB51" s="22">
        <v>0</v>
      </c>
      <c r="BC51" s="22">
        <v>34792785</v>
      </c>
      <c r="BD51" s="22">
        <v>0</v>
      </c>
      <c r="BE51" s="22">
        <v>10</v>
      </c>
      <c r="BF51" s="22">
        <v>36</v>
      </c>
      <c r="BG51" s="22">
        <v>0</v>
      </c>
      <c r="BH51" s="22">
        <v>0</v>
      </c>
      <c r="BI51" s="22">
        <v>0</v>
      </c>
      <c r="BJ51" s="22">
        <v>35</v>
      </c>
      <c r="BK51" s="22">
        <v>32</v>
      </c>
      <c r="BL51" s="22">
        <v>0</v>
      </c>
      <c r="BM51" s="22">
        <v>0</v>
      </c>
      <c r="BN51" s="22">
        <v>0</v>
      </c>
      <c r="BO51" s="22">
        <v>0</v>
      </c>
      <c r="BP51" s="22">
        <v>0</v>
      </c>
    </row>
    <row r="52" spans="1:68" x14ac:dyDescent="0.25">
      <c r="A52" s="22" t="s">
        <v>125</v>
      </c>
      <c r="B52" s="22" t="s">
        <v>178</v>
      </c>
      <c r="C52" s="22" t="s">
        <v>225</v>
      </c>
      <c r="D52" s="22" t="s">
        <v>226</v>
      </c>
      <c r="E52" s="22">
        <v>55</v>
      </c>
      <c r="F52" s="22">
        <v>0</v>
      </c>
      <c r="G52" s="22">
        <v>0</v>
      </c>
      <c r="H52" s="24">
        <v>2118</v>
      </c>
      <c r="I52" s="25" t="s">
        <v>2020</v>
      </c>
      <c r="J52" s="24">
        <v>0.4</v>
      </c>
      <c r="K52" s="22">
        <v>249590.53</v>
      </c>
      <c r="L52" s="25" t="s">
        <v>2065</v>
      </c>
      <c r="M52" s="22">
        <v>0</v>
      </c>
      <c r="N52" s="22">
        <v>0</v>
      </c>
      <c r="O52" s="22"/>
      <c r="P52" s="24">
        <v>52</v>
      </c>
      <c r="Q52" s="24">
        <v>0</v>
      </c>
      <c r="R52" s="24">
        <v>58</v>
      </c>
      <c r="S52" s="24">
        <v>90</v>
      </c>
      <c r="T52" s="24">
        <v>0</v>
      </c>
      <c r="U52" s="24">
        <v>200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5" t="s">
        <v>2020</v>
      </c>
      <c r="AD52" s="22">
        <v>9</v>
      </c>
      <c r="AE52" s="22">
        <v>9</v>
      </c>
      <c r="AF52" s="25" t="s">
        <v>2020</v>
      </c>
      <c r="AG52" s="25" t="s">
        <v>2020</v>
      </c>
      <c r="AH52" s="25" t="s">
        <v>2020</v>
      </c>
      <c r="AI52" s="22">
        <v>6</v>
      </c>
      <c r="AJ52" s="22">
        <v>0</v>
      </c>
      <c r="AK52" s="22">
        <v>76</v>
      </c>
      <c r="AL52" s="22">
        <v>1888</v>
      </c>
      <c r="AM52" s="22">
        <v>160041.62</v>
      </c>
      <c r="AN52" s="22">
        <v>1</v>
      </c>
      <c r="AO52" s="22">
        <v>0</v>
      </c>
      <c r="AP52" s="22">
        <v>0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5" t="s">
        <v>2069</v>
      </c>
      <c r="AW52" s="22">
        <v>58</v>
      </c>
      <c r="AX52" s="22">
        <v>55</v>
      </c>
      <c r="AY52" s="22">
        <v>1986500</v>
      </c>
      <c r="AZ52" s="22">
        <v>718000</v>
      </c>
      <c r="BA52" s="22">
        <v>216520</v>
      </c>
      <c r="BB52" s="22">
        <v>0</v>
      </c>
      <c r="BC52" s="22">
        <v>2921020</v>
      </c>
      <c r="BD52" s="22">
        <v>28</v>
      </c>
      <c r="BE52" s="22">
        <v>16</v>
      </c>
      <c r="BF52" s="22">
        <v>23</v>
      </c>
      <c r="BG52" s="22">
        <v>1</v>
      </c>
      <c r="BH52" s="22">
        <v>4</v>
      </c>
      <c r="BI52" s="22">
        <v>1</v>
      </c>
      <c r="BJ52" s="22">
        <v>16</v>
      </c>
      <c r="BK52" s="22">
        <v>48</v>
      </c>
      <c r="BL52" s="22">
        <v>17</v>
      </c>
      <c r="BM52" s="22">
        <v>28</v>
      </c>
      <c r="BN52" s="22">
        <v>14</v>
      </c>
      <c r="BO52" s="22">
        <v>0</v>
      </c>
      <c r="BP52" s="22">
        <v>4</v>
      </c>
    </row>
    <row r="53" spans="1:68" x14ac:dyDescent="0.25">
      <c r="A53" s="22" t="s">
        <v>125</v>
      </c>
      <c r="B53" s="22" t="s">
        <v>178</v>
      </c>
      <c r="C53" s="22" t="s">
        <v>227</v>
      </c>
      <c r="D53" s="22" t="s">
        <v>228</v>
      </c>
      <c r="E53" s="22">
        <v>190</v>
      </c>
      <c r="F53" s="22">
        <v>0</v>
      </c>
      <c r="G53" s="22">
        <v>0</v>
      </c>
      <c r="H53" s="24">
        <v>2159.4</v>
      </c>
      <c r="I53" s="25" t="s">
        <v>2020</v>
      </c>
      <c r="J53" s="24">
        <v>0.4</v>
      </c>
      <c r="K53" s="22">
        <v>30</v>
      </c>
      <c r="L53" s="25" t="s">
        <v>2044</v>
      </c>
      <c r="M53" s="22">
        <v>1</v>
      </c>
      <c r="N53" s="22">
        <v>0</v>
      </c>
      <c r="O53" s="22"/>
      <c r="P53" s="24">
        <v>120.8</v>
      </c>
      <c r="Q53" s="24">
        <v>0</v>
      </c>
      <c r="R53" s="24">
        <v>0</v>
      </c>
      <c r="S53" s="24">
        <v>96.3</v>
      </c>
      <c r="T53" s="24">
        <v>3.7</v>
      </c>
      <c r="U53" s="24">
        <v>220.8</v>
      </c>
      <c r="V53" s="24">
        <v>83.8</v>
      </c>
      <c r="W53" s="24">
        <v>0</v>
      </c>
      <c r="X53" s="24">
        <v>0</v>
      </c>
      <c r="Y53" s="24">
        <v>18.100000000000001</v>
      </c>
      <c r="Z53" s="24">
        <v>0</v>
      </c>
      <c r="AA53" s="24">
        <v>101.9</v>
      </c>
      <c r="AB53" s="24">
        <v>6.6</v>
      </c>
      <c r="AC53" s="25" t="s">
        <v>2020</v>
      </c>
      <c r="AD53" s="22">
        <v>2</v>
      </c>
      <c r="AE53" s="22">
        <v>9</v>
      </c>
      <c r="AF53" s="25" t="s">
        <v>2020</v>
      </c>
      <c r="AG53" s="25" t="s">
        <v>2020</v>
      </c>
      <c r="AH53" s="25" t="s">
        <v>2020</v>
      </c>
      <c r="AI53" s="22">
        <v>5</v>
      </c>
      <c r="AJ53" s="22">
        <v>0</v>
      </c>
      <c r="AK53" s="22">
        <v>194</v>
      </c>
      <c r="AL53" s="22">
        <v>6800</v>
      </c>
      <c r="AM53" s="22">
        <v>660387</v>
      </c>
      <c r="AN53" s="22">
        <v>2</v>
      </c>
      <c r="AO53" s="22">
        <v>2</v>
      </c>
      <c r="AP53" s="22">
        <v>0</v>
      </c>
      <c r="AQ53" s="22">
        <v>0</v>
      </c>
      <c r="AR53" s="22">
        <v>21</v>
      </c>
      <c r="AS53" s="22">
        <v>20</v>
      </c>
      <c r="AT53" s="22">
        <v>1</v>
      </c>
      <c r="AU53" s="22">
        <v>0</v>
      </c>
      <c r="AV53" s="25" t="s">
        <v>2070</v>
      </c>
      <c r="AW53" s="22">
        <v>450</v>
      </c>
      <c r="AX53" s="22">
        <v>433</v>
      </c>
      <c r="AY53" s="22">
        <v>120454020</v>
      </c>
      <c r="AZ53" s="22">
        <v>68087829</v>
      </c>
      <c r="BA53" s="22">
        <v>0</v>
      </c>
      <c r="BB53" s="22">
        <v>193000</v>
      </c>
      <c r="BC53" s="22">
        <v>188734849</v>
      </c>
      <c r="BD53" s="22">
        <v>416</v>
      </c>
      <c r="BE53" s="22">
        <v>26</v>
      </c>
      <c r="BF53" s="22">
        <v>80</v>
      </c>
      <c r="BG53" s="22">
        <v>0</v>
      </c>
      <c r="BH53" s="22">
        <v>0</v>
      </c>
      <c r="BI53" s="22">
        <v>0</v>
      </c>
      <c r="BJ53" s="22">
        <v>54</v>
      </c>
      <c r="BK53" s="22">
        <v>68</v>
      </c>
      <c r="BL53" s="22">
        <v>10</v>
      </c>
      <c r="BM53" s="22">
        <v>426</v>
      </c>
      <c r="BN53" s="22">
        <v>0</v>
      </c>
      <c r="BO53" s="22">
        <v>5</v>
      </c>
      <c r="BP53" s="22">
        <v>4</v>
      </c>
    </row>
    <row r="54" spans="1:68" x14ac:dyDescent="0.25">
      <c r="A54" s="22" t="s">
        <v>125</v>
      </c>
      <c r="B54" s="22" t="s">
        <v>178</v>
      </c>
      <c r="C54" s="22" t="s">
        <v>229</v>
      </c>
      <c r="D54" s="22" t="s">
        <v>230</v>
      </c>
      <c r="E54" s="22">
        <v>56</v>
      </c>
      <c r="F54" s="22">
        <v>0</v>
      </c>
      <c r="G54" s="22">
        <v>0</v>
      </c>
      <c r="H54" s="24">
        <v>696.4</v>
      </c>
      <c r="I54" s="25" t="s">
        <v>2020</v>
      </c>
      <c r="J54" s="24">
        <v>0.4</v>
      </c>
      <c r="K54" s="22">
        <v>288373</v>
      </c>
      <c r="L54" s="25" t="s">
        <v>2044</v>
      </c>
      <c r="M54" s="22">
        <v>0</v>
      </c>
      <c r="N54" s="22">
        <v>0</v>
      </c>
      <c r="O54" s="22"/>
      <c r="P54" s="24">
        <v>74.400000000000006</v>
      </c>
      <c r="Q54" s="24">
        <v>0</v>
      </c>
      <c r="R54" s="24">
        <v>0</v>
      </c>
      <c r="S54" s="24">
        <v>0</v>
      </c>
      <c r="T54" s="24">
        <v>0</v>
      </c>
      <c r="U54" s="24">
        <v>74.400000000000006</v>
      </c>
      <c r="V54" s="24">
        <v>64.900000000000006</v>
      </c>
      <c r="W54" s="24">
        <v>0</v>
      </c>
      <c r="X54" s="24">
        <v>0</v>
      </c>
      <c r="Y54" s="24">
        <v>0</v>
      </c>
      <c r="Z54" s="24">
        <v>0</v>
      </c>
      <c r="AA54" s="24">
        <v>64.900000000000006</v>
      </c>
      <c r="AB54" s="24">
        <v>0</v>
      </c>
      <c r="AC54" s="25" t="s">
        <v>2020</v>
      </c>
      <c r="AD54" s="22">
        <v>1</v>
      </c>
      <c r="AE54" s="22">
        <v>1</v>
      </c>
      <c r="AF54" s="25" t="s">
        <v>2019</v>
      </c>
      <c r="AG54" s="25" t="s">
        <v>2020</v>
      </c>
      <c r="AH54" s="25" t="s">
        <v>2020</v>
      </c>
      <c r="AI54" s="22">
        <v>5</v>
      </c>
      <c r="AJ54" s="22">
        <v>0</v>
      </c>
      <c r="AK54" s="22">
        <v>39</v>
      </c>
      <c r="AL54" s="22">
        <v>1734</v>
      </c>
      <c r="AM54" s="22">
        <v>137020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5" t="s">
        <v>2071</v>
      </c>
      <c r="AW54" s="22">
        <v>63</v>
      </c>
      <c r="AX54" s="22">
        <v>59</v>
      </c>
      <c r="AY54" s="22">
        <v>35</v>
      </c>
      <c r="AZ54" s="22">
        <v>4</v>
      </c>
      <c r="BA54" s="22">
        <v>13</v>
      </c>
      <c r="BB54" s="22">
        <v>11</v>
      </c>
      <c r="BC54" s="22">
        <v>63</v>
      </c>
      <c r="BD54" s="22">
        <v>0</v>
      </c>
      <c r="BE54" s="22">
        <v>47</v>
      </c>
      <c r="BF54" s="22">
        <v>14</v>
      </c>
      <c r="BG54" s="22">
        <v>0</v>
      </c>
      <c r="BH54" s="22">
        <v>0</v>
      </c>
      <c r="BI54" s="22">
        <v>0</v>
      </c>
      <c r="BJ54" s="22">
        <v>11</v>
      </c>
      <c r="BK54" s="22">
        <v>107</v>
      </c>
      <c r="BL54" s="22">
        <v>0</v>
      </c>
      <c r="BM54" s="22">
        <v>0</v>
      </c>
      <c r="BN54" s="22">
        <v>0</v>
      </c>
      <c r="BO54" s="22">
        <v>10</v>
      </c>
      <c r="BP54" s="22">
        <v>1</v>
      </c>
    </row>
    <row r="55" spans="1:68" x14ac:dyDescent="0.25">
      <c r="A55" s="22" t="s">
        <v>125</v>
      </c>
      <c r="B55" s="22" t="s">
        <v>178</v>
      </c>
      <c r="C55" s="22" t="s">
        <v>231</v>
      </c>
      <c r="D55" s="22" t="s">
        <v>232</v>
      </c>
      <c r="E55" s="22">
        <v>40</v>
      </c>
      <c r="F55" s="22">
        <v>0</v>
      </c>
      <c r="G55" s="22">
        <v>0</v>
      </c>
      <c r="H55" s="24">
        <v>1952</v>
      </c>
      <c r="I55" s="25" t="s">
        <v>2020</v>
      </c>
      <c r="J55" s="24">
        <v>0.25</v>
      </c>
      <c r="K55" s="22">
        <v>0</v>
      </c>
      <c r="L55" s="25" t="s">
        <v>2044</v>
      </c>
      <c r="M55" s="22">
        <v>0</v>
      </c>
      <c r="N55" s="22">
        <v>0</v>
      </c>
      <c r="O55" s="22"/>
      <c r="P55" s="24">
        <v>120</v>
      </c>
      <c r="Q55" s="24">
        <v>0</v>
      </c>
      <c r="R55" s="24">
        <v>520</v>
      </c>
      <c r="S55" s="24">
        <v>0</v>
      </c>
      <c r="T55" s="24">
        <v>0</v>
      </c>
      <c r="U55" s="24">
        <v>640</v>
      </c>
      <c r="V55" s="24">
        <v>30</v>
      </c>
      <c r="W55" s="24">
        <v>0</v>
      </c>
      <c r="X55" s="24">
        <v>0</v>
      </c>
      <c r="Y55" s="24">
        <v>0</v>
      </c>
      <c r="Z55" s="24">
        <v>0</v>
      </c>
      <c r="AA55" s="24">
        <v>30</v>
      </c>
      <c r="AB55" s="24">
        <v>2.7</v>
      </c>
      <c r="AC55" s="25" t="s">
        <v>2020</v>
      </c>
      <c r="AD55" s="22">
        <v>49</v>
      </c>
      <c r="AE55" s="22">
        <v>36</v>
      </c>
      <c r="AF55" s="25" t="s">
        <v>2020</v>
      </c>
      <c r="AG55" s="25" t="s">
        <v>2020</v>
      </c>
      <c r="AH55" s="25" t="s">
        <v>2020</v>
      </c>
      <c r="AI55" s="22">
        <v>36</v>
      </c>
      <c r="AJ55" s="22">
        <v>0</v>
      </c>
      <c r="AK55" s="22">
        <v>81</v>
      </c>
      <c r="AL55" s="22">
        <v>3815</v>
      </c>
      <c r="AM55" s="22">
        <v>233420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5" t="s">
        <v>2072</v>
      </c>
      <c r="AW55" s="22">
        <v>0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0</v>
      </c>
      <c r="BD55" s="22">
        <v>0</v>
      </c>
      <c r="BE55" s="22">
        <v>0</v>
      </c>
      <c r="BF55" s="22">
        <v>36</v>
      </c>
      <c r="BG55" s="22">
        <v>0</v>
      </c>
      <c r="BH55" s="22">
        <v>0</v>
      </c>
      <c r="BI55" s="22">
        <v>0</v>
      </c>
      <c r="BJ55" s="22">
        <v>30</v>
      </c>
      <c r="BK55" s="22">
        <v>58.8</v>
      </c>
      <c r="BL55" s="22">
        <v>0</v>
      </c>
      <c r="BM55" s="22">
        <v>0</v>
      </c>
      <c r="BN55" s="22">
        <v>0</v>
      </c>
      <c r="BO55" s="22">
        <v>0</v>
      </c>
      <c r="BP55" s="22">
        <v>2</v>
      </c>
    </row>
    <row r="56" spans="1:68" x14ac:dyDescent="0.25">
      <c r="A56" s="22" t="s">
        <v>125</v>
      </c>
      <c r="B56" s="22" t="s">
        <v>178</v>
      </c>
      <c r="C56" s="22" t="s">
        <v>233</v>
      </c>
      <c r="D56" s="22" t="s">
        <v>234</v>
      </c>
      <c r="E56" s="22">
        <v>35</v>
      </c>
      <c r="F56" s="22">
        <v>0</v>
      </c>
      <c r="G56" s="22">
        <v>0</v>
      </c>
      <c r="H56" s="24">
        <v>2447.9</v>
      </c>
      <c r="I56" s="25" t="s">
        <v>2019</v>
      </c>
      <c r="J56" s="24">
        <v>0</v>
      </c>
      <c r="K56" s="22">
        <v>0</v>
      </c>
      <c r="L56" s="25"/>
      <c r="M56" s="22">
        <v>0</v>
      </c>
      <c r="N56" s="22">
        <v>0</v>
      </c>
      <c r="O56" s="22"/>
      <c r="P56" s="24">
        <v>2.6</v>
      </c>
      <c r="Q56" s="24">
        <v>0</v>
      </c>
      <c r="R56" s="24">
        <v>0</v>
      </c>
      <c r="S56" s="24">
        <v>102.2</v>
      </c>
      <c r="T56" s="24">
        <v>0</v>
      </c>
      <c r="U56" s="24">
        <v>104.8</v>
      </c>
      <c r="V56" s="24">
        <v>4.2</v>
      </c>
      <c r="W56" s="24">
        <v>0</v>
      </c>
      <c r="X56" s="24">
        <v>0</v>
      </c>
      <c r="Y56" s="24">
        <v>0</v>
      </c>
      <c r="Z56" s="24">
        <v>0</v>
      </c>
      <c r="AA56" s="24">
        <v>4.2</v>
      </c>
      <c r="AB56" s="24">
        <v>0</v>
      </c>
      <c r="AC56" s="25" t="s">
        <v>2020</v>
      </c>
      <c r="AD56" s="22">
        <v>3</v>
      </c>
      <c r="AE56" s="22">
        <v>3</v>
      </c>
      <c r="AF56" s="25" t="s">
        <v>2019</v>
      </c>
      <c r="AG56" s="25" t="s">
        <v>2020</v>
      </c>
      <c r="AH56" s="25" t="s">
        <v>2019</v>
      </c>
      <c r="AI56" s="22">
        <v>0</v>
      </c>
      <c r="AJ56" s="22">
        <v>0</v>
      </c>
      <c r="AK56" s="22">
        <v>60</v>
      </c>
      <c r="AL56" s="22">
        <v>1594</v>
      </c>
      <c r="AM56" s="22">
        <v>132240</v>
      </c>
      <c r="AN56" s="22">
        <v>0</v>
      </c>
      <c r="AO56" s="22">
        <v>0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5" t="s">
        <v>2073</v>
      </c>
      <c r="AW56" s="22">
        <v>51</v>
      </c>
      <c r="AX56" s="22">
        <v>51</v>
      </c>
      <c r="AY56" s="22">
        <v>8457540</v>
      </c>
      <c r="AZ56" s="22">
        <v>89500</v>
      </c>
      <c r="BA56" s="22">
        <v>130000</v>
      </c>
      <c r="BB56" s="22">
        <v>900000</v>
      </c>
      <c r="BC56" s="22">
        <v>9577040</v>
      </c>
      <c r="BD56" s="22">
        <v>24</v>
      </c>
      <c r="BE56" s="22">
        <v>1</v>
      </c>
      <c r="BF56" s="22">
        <v>10</v>
      </c>
      <c r="BG56" s="22">
        <v>0</v>
      </c>
      <c r="BH56" s="22">
        <v>0</v>
      </c>
      <c r="BI56" s="22">
        <v>0</v>
      </c>
      <c r="BJ56" s="22">
        <v>9</v>
      </c>
      <c r="BK56" s="22">
        <v>36.299999999999997</v>
      </c>
      <c r="BL56" s="22">
        <v>1</v>
      </c>
      <c r="BM56" s="22">
        <v>25</v>
      </c>
      <c r="BN56" s="22">
        <v>0</v>
      </c>
      <c r="BO56" s="22">
        <v>0</v>
      </c>
      <c r="BP56" s="22">
        <v>0</v>
      </c>
    </row>
    <row r="57" spans="1:68" x14ac:dyDescent="0.25">
      <c r="A57" s="22" t="s">
        <v>125</v>
      </c>
      <c r="B57" s="22" t="s">
        <v>178</v>
      </c>
      <c r="C57" s="22" t="s">
        <v>235</v>
      </c>
      <c r="D57" s="22" t="s">
        <v>236</v>
      </c>
      <c r="E57" s="22">
        <v>90</v>
      </c>
      <c r="F57" s="22">
        <v>0</v>
      </c>
      <c r="G57" s="22">
        <v>0</v>
      </c>
      <c r="H57" s="24">
        <v>2897</v>
      </c>
      <c r="I57" s="25" t="s">
        <v>2020</v>
      </c>
      <c r="J57" s="24">
        <v>0.4</v>
      </c>
      <c r="K57" s="22">
        <v>255366</v>
      </c>
      <c r="L57" s="25" t="s">
        <v>2065</v>
      </c>
      <c r="M57" s="22">
        <v>0</v>
      </c>
      <c r="N57" s="22">
        <v>0</v>
      </c>
      <c r="O57" s="22"/>
      <c r="P57" s="24">
        <v>1.8</v>
      </c>
      <c r="Q57" s="24">
        <v>0</v>
      </c>
      <c r="R57" s="24">
        <v>0</v>
      </c>
      <c r="S57" s="24">
        <v>63.6</v>
      </c>
      <c r="T57" s="24">
        <v>0</v>
      </c>
      <c r="U57" s="24">
        <v>65.400000000000006</v>
      </c>
      <c r="V57" s="24">
        <v>1.8</v>
      </c>
      <c r="W57" s="24">
        <v>14.7</v>
      </c>
      <c r="X57" s="24">
        <v>0</v>
      </c>
      <c r="Y57" s="24">
        <v>14.7</v>
      </c>
      <c r="Z57" s="24">
        <v>0</v>
      </c>
      <c r="AA57" s="24">
        <v>31.2</v>
      </c>
      <c r="AB57" s="24">
        <v>0</v>
      </c>
      <c r="AC57" s="25" t="s">
        <v>2020</v>
      </c>
      <c r="AD57" s="22">
        <v>9</v>
      </c>
      <c r="AE57" s="22">
        <v>9</v>
      </c>
      <c r="AF57" s="25" t="s">
        <v>2020</v>
      </c>
      <c r="AG57" s="25" t="s">
        <v>2020</v>
      </c>
      <c r="AH57" s="25" t="s">
        <v>2019</v>
      </c>
      <c r="AI57" s="22">
        <v>0</v>
      </c>
      <c r="AJ57" s="22">
        <v>0</v>
      </c>
      <c r="AK57" s="22">
        <v>87</v>
      </c>
      <c r="AL57" s="22">
        <v>7311</v>
      </c>
      <c r="AM57" s="22">
        <v>477141</v>
      </c>
      <c r="AN57" s="22">
        <v>2</v>
      </c>
      <c r="AO57" s="22">
        <v>1</v>
      </c>
      <c r="AP57" s="22">
        <v>1</v>
      </c>
      <c r="AQ57" s="22">
        <v>0</v>
      </c>
      <c r="AR57" s="22">
        <v>0</v>
      </c>
      <c r="AS57" s="22">
        <v>0</v>
      </c>
      <c r="AT57" s="22">
        <v>0</v>
      </c>
      <c r="AU57" s="22">
        <v>0</v>
      </c>
      <c r="AV57" s="25" t="s">
        <v>2074</v>
      </c>
      <c r="AW57" s="22">
        <v>209</v>
      </c>
      <c r="AX57" s="22">
        <v>205</v>
      </c>
      <c r="AY57" s="22">
        <v>35802605</v>
      </c>
      <c r="AZ57" s="22">
        <v>2436455</v>
      </c>
      <c r="BA57" s="22">
        <v>740000</v>
      </c>
      <c r="BB57" s="22">
        <v>2804830</v>
      </c>
      <c r="BC57" s="22">
        <v>41783890</v>
      </c>
      <c r="BD57" s="22">
        <v>209</v>
      </c>
      <c r="BE57" s="22">
        <v>17</v>
      </c>
      <c r="BF57" s="22">
        <v>40</v>
      </c>
      <c r="BG57" s="22">
        <v>0</v>
      </c>
      <c r="BH57" s="22">
        <v>0</v>
      </c>
      <c r="BI57" s="22">
        <v>0</v>
      </c>
      <c r="BJ57" s="22">
        <v>35</v>
      </c>
      <c r="BK57" s="22">
        <v>30</v>
      </c>
      <c r="BL57" s="22">
        <v>17</v>
      </c>
      <c r="BM57" s="22">
        <v>209</v>
      </c>
      <c r="BN57" s="22">
        <v>0</v>
      </c>
      <c r="BO57" s="22">
        <v>30</v>
      </c>
      <c r="BP57" s="22">
        <v>0</v>
      </c>
    </row>
    <row r="58" spans="1:68" x14ac:dyDescent="0.25">
      <c r="A58" s="22" t="s">
        <v>125</v>
      </c>
      <c r="B58" s="22" t="s">
        <v>178</v>
      </c>
      <c r="C58" s="22" t="s">
        <v>237</v>
      </c>
      <c r="D58" s="22" t="s">
        <v>238</v>
      </c>
      <c r="E58" s="22">
        <v>67</v>
      </c>
      <c r="F58" s="22">
        <v>0</v>
      </c>
      <c r="G58" s="22">
        <v>0</v>
      </c>
      <c r="H58" s="24">
        <v>1690.8</v>
      </c>
      <c r="I58" s="25" t="s">
        <v>2019</v>
      </c>
      <c r="J58" s="24">
        <v>0</v>
      </c>
      <c r="K58" s="22">
        <v>0</v>
      </c>
      <c r="L58" s="25"/>
      <c r="M58" s="22">
        <v>1</v>
      </c>
      <c r="N58" s="22">
        <v>1</v>
      </c>
      <c r="O58" s="22"/>
      <c r="P58" s="24">
        <v>1230.3</v>
      </c>
      <c r="Q58" s="24">
        <v>0</v>
      </c>
      <c r="R58" s="24">
        <v>0</v>
      </c>
      <c r="S58" s="24">
        <v>178.6</v>
      </c>
      <c r="T58" s="24">
        <v>0</v>
      </c>
      <c r="U58" s="24">
        <v>1408.9</v>
      </c>
      <c r="V58" s="24">
        <v>17.399999999999999</v>
      </c>
      <c r="W58" s="24">
        <v>0</v>
      </c>
      <c r="X58" s="24">
        <v>0</v>
      </c>
      <c r="Y58" s="24">
        <v>0</v>
      </c>
      <c r="Z58" s="24">
        <v>0</v>
      </c>
      <c r="AA58" s="24">
        <v>17.399999999999999</v>
      </c>
      <c r="AB58" s="24">
        <v>4.5999999999999996</v>
      </c>
      <c r="AC58" s="25" t="s">
        <v>2020</v>
      </c>
      <c r="AD58" s="22">
        <v>11</v>
      </c>
      <c r="AE58" s="22">
        <v>10</v>
      </c>
      <c r="AF58" s="25" t="s">
        <v>2020</v>
      </c>
      <c r="AG58" s="25" t="s">
        <v>2020</v>
      </c>
      <c r="AH58" s="25" t="s">
        <v>2020</v>
      </c>
      <c r="AI58" s="22">
        <v>5</v>
      </c>
      <c r="AJ58" s="22">
        <v>0</v>
      </c>
      <c r="AK58" s="22">
        <v>147</v>
      </c>
      <c r="AL58" s="22">
        <v>3213</v>
      </c>
      <c r="AM58" s="22">
        <v>188456</v>
      </c>
      <c r="AN58" s="22">
        <v>1</v>
      </c>
      <c r="AO58" s="22">
        <v>1</v>
      </c>
      <c r="AP58" s="22">
        <v>0</v>
      </c>
      <c r="AQ58" s="22">
        <v>0</v>
      </c>
      <c r="AR58" s="22">
        <v>2</v>
      </c>
      <c r="AS58" s="22">
        <v>2</v>
      </c>
      <c r="AT58" s="22">
        <v>0</v>
      </c>
      <c r="AU58" s="22">
        <v>0</v>
      </c>
      <c r="AV58" s="25" t="s">
        <v>2075</v>
      </c>
      <c r="AW58" s="22">
        <v>91</v>
      </c>
      <c r="AX58" s="22">
        <v>88</v>
      </c>
      <c r="AY58" s="22">
        <v>10696350</v>
      </c>
      <c r="AZ58" s="22">
        <v>1969668</v>
      </c>
      <c r="BA58" s="22">
        <v>30175590</v>
      </c>
      <c r="BB58" s="22">
        <v>750000</v>
      </c>
      <c r="BC58" s="22">
        <v>43591608</v>
      </c>
      <c r="BD58" s="22">
        <v>88</v>
      </c>
      <c r="BE58" s="22">
        <v>10</v>
      </c>
      <c r="BF58" s="22">
        <v>12</v>
      </c>
      <c r="BG58" s="22">
        <v>0</v>
      </c>
      <c r="BH58" s="22">
        <v>0</v>
      </c>
      <c r="BI58" s="22">
        <v>0</v>
      </c>
      <c r="BJ58" s="22">
        <v>11</v>
      </c>
      <c r="BK58" s="22">
        <v>37.9</v>
      </c>
      <c r="BL58" s="22">
        <v>10</v>
      </c>
      <c r="BM58" s="22">
        <v>88</v>
      </c>
      <c r="BN58" s="22">
        <v>0</v>
      </c>
      <c r="BO58" s="22">
        <v>7</v>
      </c>
      <c r="BP58" s="22">
        <v>0</v>
      </c>
    </row>
    <row r="59" spans="1:68" x14ac:dyDescent="0.25">
      <c r="A59" s="22" t="s">
        <v>125</v>
      </c>
      <c r="B59" s="22" t="s">
        <v>178</v>
      </c>
      <c r="C59" s="22" t="s">
        <v>239</v>
      </c>
      <c r="D59" s="22" t="s">
        <v>240</v>
      </c>
      <c r="E59" s="22">
        <v>29</v>
      </c>
      <c r="F59" s="22">
        <v>0</v>
      </c>
      <c r="G59" s="22">
        <v>0</v>
      </c>
      <c r="H59" s="24">
        <v>1934</v>
      </c>
      <c r="I59" s="25" t="s">
        <v>2020</v>
      </c>
      <c r="J59" s="24">
        <v>0.4</v>
      </c>
      <c r="K59" s="22">
        <v>137506</v>
      </c>
      <c r="L59" s="25" t="s">
        <v>2024</v>
      </c>
      <c r="M59" s="22">
        <v>0</v>
      </c>
      <c r="N59" s="22">
        <v>0</v>
      </c>
      <c r="O59" s="22"/>
      <c r="P59" s="24">
        <v>445</v>
      </c>
      <c r="Q59" s="24">
        <v>0</v>
      </c>
      <c r="R59" s="24">
        <v>0</v>
      </c>
      <c r="S59" s="24">
        <v>0</v>
      </c>
      <c r="T59" s="24">
        <v>0</v>
      </c>
      <c r="U59" s="24">
        <v>445</v>
      </c>
      <c r="V59" s="24">
        <v>7.1</v>
      </c>
      <c r="W59" s="24">
        <v>0</v>
      </c>
      <c r="X59" s="24">
        <v>0</v>
      </c>
      <c r="Y59" s="24">
        <v>0</v>
      </c>
      <c r="Z59" s="24">
        <v>0</v>
      </c>
      <c r="AA59" s="24">
        <v>7.1</v>
      </c>
      <c r="AB59" s="24">
        <v>0</v>
      </c>
      <c r="AC59" s="25" t="s">
        <v>2020</v>
      </c>
      <c r="AD59" s="22">
        <v>7</v>
      </c>
      <c r="AE59" s="22">
        <v>7</v>
      </c>
      <c r="AF59" s="25" t="s">
        <v>2019</v>
      </c>
      <c r="AG59" s="25" t="s">
        <v>2020</v>
      </c>
      <c r="AH59" s="25" t="s">
        <v>2020</v>
      </c>
      <c r="AI59" s="22">
        <v>16</v>
      </c>
      <c r="AJ59" s="22">
        <v>0</v>
      </c>
      <c r="AK59" s="22">
        <v>76</v>
      </c>
      <c r="AL59" s="22">
        <v>1746</v>
      </c>
      <c r="AM59" s="22">
        <v>173424</v>
      </c>
      <c r="AN59" s="22">
        <v>0</v>
      </c>
      <c r="AO59" s="22">
        <v>0</v>
      </c>
      <c r="AP59" s="22">
        <v>0</v>
      </c>
      <c r="AQ59" s="22">
        <v>0</v>
      </c>
      <c r="AR59" s="22">
        <v>1</v>
      </c>
      <c r="AS59" s="22">
        <v>0</v>
      </c>
      <c r="AT59" s="22">
        <v>0</v>
      </c>
      <c r="AU59" s="22">
        <v>0</v>
      </c>
      <c r="AV59" s="25" t="s">
        <v>2076</v>
      </c>
      <c r="AW59" s="22">
        <v>47</v>
      </c>
      <c r="AX59" s="22">
        <v>40</v>
      </c>
      <c r="AY59" s="22">
        <v>4151645</v>
      </c>
      <c r="AZ59" s="22">
        <v>3790000</v>
      </c>
      <c r="BA59" s="22">
        <v>0</v>
      </c>
      <c r="BB59" s="22">
        <v>0</v>
      </c>
      <c r="BC59" s="22">
        <v>7941645</v>
      </c>
      <c r="BD59" s="22">
        <v>0</v>
      </c>
      <c r="BE59" s="22">
        <v>76</v>
      </c>
      <c r="BF59" s="22">
        <v>19</v>
      </c>
      <c r="BG59" s="22">
        <v>0</v>
      </c>
      <c r="BH59" s="22">
        <v>0</v>
      </c>
      <c r="BI59" s="22">
        <v>0</v>
      </c>
      <c r="BJ59" s="22">
        <v>17</v>
      </c>
      <c r="BK59" s="22">
        <v>58</v>
      </c>
      <c r="BL59" s="22">
        <v>0</v>
      </c>
      <c r="BM59" s="22">
        <v>0</v>
      </c>
      <c r="BN59" s="22">
        <v>0</v>
      </c>
      <c r="BO59" s="22">
        <v>4</v>
      </c>
      <c r="BP59" s="22">
        <v>0</v>
      </c>
    </row>
    <row r="60" spans="1:68" x14ac:dyDescent="0.25">
      <c r="A60" s="22" t="s">
        <v>125</v>
      </c>
      <c r="B60" s="22" t="s">
        <v>178</v>
      </c>
      <c r="C60" s="22" t="s">
        <v>241</v>
      </c>
      <c r="D60" s="22" t="s">
        <v>242</v>
      </c>
      <c r="E60" s="22">
        <v>46</v>
      </c>
      <c r="F60" s="22">
        <v>0</v>
      </c>
      <c r="G60" s="22">
        <v>0</v>
      </c>
      <c r="H60" s="24">
        <v>1158</v>
      </c>
      <c r="I60" s="25" t="s">
        <v>2019</v>
      </c>
      <c r="J60" s="24">
        <v>0</v>
      </c>
      <c r="K60" s="22">
        <v>0</v>
      </c>
      <c r="L60" s="25"/>
      <c r="M60" s="22">
        <v>0</v>
      </c>
      <c r="N60" s="22">
        <v>0</v>
      </c>
      <c r="O60" s="22"/>
      <c r="P60" s="24">
        <v>438</v>
      </c>
      <c r="Q60" s="24">
        <v>0</v>
      </c>
      <c r="R60" s="24">
        <v>0</v>
      </c>
      <c r="S60" s="24">
        <v>0</v>
      </c>
      <c r="T60" s="24">
        <v>0</v>
      </c>
      <c r="U60" s="24">
        <v>438</v>
      </c>
      <c r="V60" s="24">
        <v>27</v>
      </c>
      <c r="W60" s="24">
        <v>0</v>
      </c>
      <c r="X60" s="24">
        <v>0</v>
      </c>
      <c r="Y60" s="24">
        <v>0</v>
      </c>
      <c r="Z60" s="24">
        <v>0</v>
      </c>
      <c r="AA60" s="24">
        <v>27</v>
      </c>
      <c r="AB60" s="24">
        <v>0</v>
      </c>
      <c r="AC60" s="25" t="s">
        <v>2020</v>
      </c>
      <c r="AD60" s="22">
        <v>2</v>
      </c>
      <c r="AE60" s="22">
        <v>2</v>
      </c>
      <c r="AF60" s="25" t="s">
        <v>2020</v>
      </c>
      <c r="AG60" s="25" t="s">
        <v>2020</v>
      </c>
      <c r="AH60" s="25" t="s">
        <v>2020</v>
      </c>
      <c r="AI60" s="22">
        <v>16</v>
      </c>
      <c r="AJ60" s="22">
        <v>0</v>
      </c>
      <c r="AK60" s="22">
        <v>50</v>
      </c>
      <c r="AL60" s="22">
        <v>861</v>
      </c>
      <c r="AM60" s="22">
        <v>394669</v>
      </c>
      <c r="AN60" s="22">
        <v>0</v>
      </c>
      <c r="AO60" s="22">
        <v>0</v>
      </c>
      <c r="AP60" s="22">
        <v>0</v>
      </c>
      <c r="AQ60" s="22">
        <v>0</v>
      </c>
      <c r="AR60" s="22">
        <v>0</v>
      </c>
      <c r="AS60" s="22">
        <v>0</v>
      </c>
      <c r="AT60" s="22">
        <v>0</v>
      </c>
      <c r="AU60" s="22">
        <v>0</v>
      </c>
      <c r="AV60" s="25" t="s">
        <v>2077</v>
      </c>
      <c r="AW60" s="22">
        <v>16</v>
      </c>
      <c r="AX60" s="22">
        <v>16</v>
      </c>
      <c r="AY60" s="22">
        <v>1981983</v>
      </c>
      <c r="AZ60" s="22">
        <v>1570000</v>
      </c>
      <c r="BA60" s="22">
        <v>659000</v>
      </c>
      <c r="BB60" s="22">
        <v>88200000</v>
      </c>
      <c r="BC60" s="22">
        <v>92410983</v>
      </c>
      <c r="BD60" s="22">
        <v>0</v>
      </c>
      <c r="BE60" s="22">
        <v>3</v>
      </c>
      <c r="BF60" s="22">
        <v>5</v>
      </c>
      <c r="BG60" s="22">
        <v>0</v>
      </c>
      <c r="BH60" s="22">
        <v>0</v>
      </c>
      <c r="BI60" s="22">
        <v>0</v>
      </c>
      <c r="BJ60" s="22">
        <v>4</v>
      </c>
      <c r="BK60" s="22">
        <v>0</v>
      </c>
      <c r="BL60" s="22">
        <v>0</v>
      </c>
      <c r="BM60" s="22">
        <v>0</v>
      </c>
      <c r="BN60" s="22">
        <v>0</v>
      </c>
      <c r="BO60" s="22">
        <v>7</v>
      </c>
      <c r="BP60" s="22">
        <v>0</v>
      </c>
    </row>
    <row r="61" spans="1:68" x14ac:dyDescent="0.25">
      <c r="A61" s="22" t="s">
        <v>125</v>
      </c>
      <c r="B61" s="22" t="s">
        <v>178</v>
      </c>
      <c r="C61" s="22" t="s">
        <v>243</v>
      </c>
      <c r="D61" s="22" t="s">
        <v>244</v>
      </c>
      <c r="E61" s="22">
        <v>197</v>
      </c>
      <c r="F61" s="22">
        <v>0</v>
      </c>
      <c r="G61" s="22">
        <v>0</v>
      </c>
      <c r="H61" s="24">
        <v>217</v>
      </c>
      <c r="I61" s="25" t="s">
        <v>2019</v>
      </c>
      <c r="J61" s="24">
        <v>0</v>
      </c>
      <c r="K61" s="22">
        <v>0</v>
      </c>
      <c r="L61" s="25"/>
      <c r="M61" s="22">
        <v>0</v>
      </c>
      <c r="N61" s="22">
        <v>0</v>
      </c>
      <c r="O61" s="22"/>
      <c r="P61" s="24">
        <v>57</v>
      </c>
      <c r="Q61" s="24">
        <v>0</v>
      </c>
      <c r="R61" s="24">
        <v>0</v>
      </c>
      <c r="S61" s="24">
        <v>0</v>
      </c>
      <c r="T61" s="24">
        <v>0</v>
      </c>
      <c r="U61" s="24">
        <v>57</v>
      </c>
      <c r="V61" s="24">
        <v>45.3</v>
      </c>
      <c r="W61" s="24">
        <v>0</v>
      </c>
      <c r="X61" s="24">
        <v>0</v>
      </c>
      <c r="Y61" s="24">
        <v>0</v>
      </c>
      <c r="Z61" s="24">
        <v>0</v>
      </c>
      <c r="AA61" s="24">
        <v>45.3</v>
      </c>
      <c r="AB61" s="24">
        <v>1.3</v>
      </c>
      <c r="AC61" s="25" t="s">
        <v>2020</v>
      </c>
      <c r="AD61" s="22">
        <v>5</v>
      </c>
      <c r="AE61" s="22">
        <v>5</v>
      </c>
      <c r="AF61" s="25" t="s">
        <v>2019</v>
      </c>
      <c r="AG61" s="25" t="s">
        <v>2020</v>
      </c>
      <c r="AH61" s="25" t="s">
        <v>2019</v>
      </c>
      <c r="AI61" s="22">
        <v>0</v>
      </c>
      <c r="AJ61" s="22">
        <v>0</v>
      </c>
      <c r="AK61" s="22">
        <v>23</v>
      </c>
      <c r="AL61" s="22">
        <v>1320</v>
      </c>
      <c r="AM61" s="22">
        <v>130043</v>
      </c>
      <c r="AN61" s="22">
        <v>0</v>
      </c>
      <c r="AO61" s="22">
        <v>0</v>
      </c>
      <c r="AP61" s="22">
        <v>0</v>
      </c>
      <c r="AQ61" s="22">
        <v>0</v>
      </c>
      <c r="AR61" s="22">
        <v>0</v>
      </c>
      <c r="AS61" s="22">
        <v>0</v>
      </c>
      <c r="AT61" s="22">
        <v>0</v>
      </c>
      <c r="AU61" s="22">
        <v>0</v>
      </c>
      <c r="AV61" s="25" t="s">
        <v>2078</v>
      </c>
      <c r="AW61" s="22">
        <v>111</v>
      </c>
      <c r="AX61" s="22">
        <v>111</v>
      </c>
      <c r="AY61" s="22">
        <v>13348100</v>
      </c>
      <c r="AZ61" s="22">
        <v>407000</v>
      </c>
      <c r="BA61" s="22">
        <v>5648000</v>
      </c>
      <c r="BB61" s="22">
        <v>18297640</v>
      </c>
      <c r="BC61" s="22">
        <v>37700740</v>
      </c>
      <c r="BD61" s="22">
        <v>9</v>
      </c>
      <c r="BE61" s="22">
        <v>20</v>
      </c>
      <c r="BF61" s="22">
        <v>4</v>
      </c>
      <c r="BG61" s="22">
        <v>1</v>
      </c>
      <c r="BH61" s="22">
        <v>24</v>
      </c>
      <c r="BI61" s="22">
        <v>7</v>
      </c>
      <c r="BJ61" s="22">
        <v>4</v>
      </c>
      <c r="BK61" s="22">
        <v>60</v>
      </c>
      <c r="BL61" s="22">
        <v>6</v>
      </c>
      <c r="BM61" s="22">
        <v>9</v>
      </c>
      <c r="BN61" s="22">
        <v>143</v>
      </c>
      <c r="BO61" s="22">
        <v>4</v>
      </c>
      <c r="BP61" s="22">
        <v>0</v>
      </c>
    </row>
    <row r="62" spans="1:68" x14ac:dyDescent="0.25">
      <c r="A62" s="22" t="s">
        <v>125</v>
      </c>
      <c r="B62" s="22" t="s">
        <v>178</v>
      </c>
      <c r="C62" s="22" t="s">
        <v>245</v>
      </c>
      <c r="D62" s="22" t="s">
        <v>246</v>
      </c>
      <c r="E62" s="22">
        <v>39</v>
      </c>
      <c r="F62" s="22">
        <v>0</v>
      </c>
      <c r="G62" s="22">
        <v>0</v>
      </c>
      <c r="H62" s="24">
        <v>2364</v>
      </c>
      <c r="I62" s="25" t="s">
        <v>2019</v>
      </c>
      <c r="J62" s="24">
        <v>0</v>
      </c>
      <c r="K62" s="22">
        <v>0</v>
      </c>
      <c r="L62" s="25"/>
      <c r="M62" s="22">
        <v>0</v>
      </c>
      <c r="N62" s="22">
        <v>0</v>
      </c>
      <c r="O62" s="22"/>
      <c r="P62" s="24">
        <v>3</v>
      </c>
      <c r="Q62" s="24">
        <v>0</v>
      </c>
      <c r="R62" s="24">
        <v>0</v>
      </c>
      <c r="S62" s="24">
        <v>101.1</v>
      </c>
      <c r="T62" s="24">
        <v>0</v>
      </c>
      <c r="U62" s="24">
        <v>104.1</v>
      </c>
      <c r="V62" s="24">
        <v>4.4000000000000004</v>
      </c>
      <c r="W62" s="24">
        <v>0</v>
      </c>
      <c r="X62" s="24">
        <v>0</v>
      </c>
      <c r="Y62" s="24">
        <v>0</v>
      </c>
      <c r="Z62" s="24">
        <v>2.4</v>
      </c>
      <c r="AA62" s="24">
        <v>6.8</v>
      </c>
      <c r="AB62" s="24">
        <v>0</v>
      </c>
      <c r="AC62" s="25" t="s">
        <v>2020</v>
      </c>
      <c r="AD62" s="22">
        <v>5</v>
      </c>
      <c r="AE62" s="22">
        <v>5</v>
      </c>
      <c r="AF62" s="25" t="s">
        <v>2019</v>
      </c>
      <c r="AG62" s="25" t="s">
        <v>2019</v>
      </c>
      <c r="AH62" s="25" t="s">
        <v>2019</v>
      </c>
      <c r="AI62" s="22">
        <v>0</v>
      </c>
      <c r="AJ62" s="22">
        <v>0</v>
      </c>
      <c r="AK62" s="22">
        <v>47</v>
      </c>
      <c r="AL62" s="22">
        <v>819</v>
      </c>
      <c r="AM62" s="22">
        <v>88982.65</v>
      </c>
      <c r="AN62" s="22">
        <v>1</v>
      </c>
      <c r="AO62" s="22">
        <v>1</v>
      </c>
      <c r="AP62" s="22">
        <v>0</v>
      </c>
      <c r="AQ62" s="22">
        <v>0</v>
      </c>
      <c r="AR62" s="22">
        <v>0</v>
      </c>
      <c r="AS62" s="22">
        <v>0</v>
      </c>
      <c r="AT62" s="22">
        <v>0</v>
      </c>
      <c r="AU62" s="22">
        <v>0</v>
      </c>
      <c r="AV62" s="25" t="s">
        <v>2079</v>
      </c>
      <c r="AW62" s="22">
        <v>25</v>
      </c>
      <c r="AX62" s="22">
        <v>25</v>
      </c>
      <c r="AY62" s="22">
        <v>5938000</v>
      </c>
      <c r="AZ62" s="22">
        <v>118000</v>
      </c>
      <c r="BA62" s="22">
        <v>1250000</v>
      </c>
      <c r="BB62" s="22">
        <v>0</v>
      </c>
      <c r="BC62" s="22">
        <v>7306000</v>
      </c>
      <c r="BD62" s="22">
        <v>20</v>
      </c>
      <c r="BE62" s="22">
        <v>12</v>
      </c>
      <c r="BF62" s="22">
        <v>7</v>
      </c>
      <c r="BG62" s="22">
        <v>0</v>
      </c>
      <c r="BH62" s="22">
        <v>0</v>
      </c>
      <c r="BI62" s="22">
        <v>0</v>
      </c>
      <c r="BJ62" s="22">
        <v>7</v>
      </c>
      <c r="BK62" s="22">
        <v>45</v>
      </c>
      <c r="BL62" s="22">
        <v>10</v>
      </c>
      <c r="BM62" s="22">
        <v>20</v>
      </c>
      <c r="BN62" s="22">
        <v>0</v>
      </c>
      <c r="BO62" s="22">
        <v>1</v>
      </c>
      <c r="BP62" s="22">
        <v>0</v>
      </c>
    </row>
    <row r="63" spans="1:68" x14ac:dyDescent="0.25">
      <c r="A63" s="22" t="s">
        <v>125</v>
      </c>
      <c r="B63" s="22" t="s">
        <v>178</v>
      </c>
      <c r="C63" s="22" t="s">
        <v>247</v>
      </c>
      <c r="D63" s="22" t="s">
        <v>248</v>
      </c>
      <c r="E63" s="22">
        <v>274</v>
      </c>
      <c r="F63" s="22">
        <v>0</v>
      </c>
      <c r="G63" s="22">
        <v>0</v>
      </c>
      <c r="H63" s="24">
        <v>2165.5</v>
      </c>
      <c r="I63" s="25" t="s">
        <v>2020</v>
      </c>
      <c r="J63" s="24">
        <v>0.4</v>
      </c>
      <c r="K63" s="22">
        <v>1082858</v>
      </c>
      <c r="L63" s="25" t="s">
        <v>2080</v>
      </c>
      <c r="M63" s="22">
        <v>0</v>
      </c>
      <c r="N63" s="22">
        <v>0</v>
      </c>
      <c r="O63" s="22"/>
      <c r="P63" s="24">
        <v>93.1</v>
      </c>
      <c r="Q63" s="24">
        <v>0</v>
      </c>
      <c r="R63" s="24">
        <v>0</v>
      </c>
      <c r="S63" s="24">
        <v>91.5</v>
      </c>
      <c r="T63" s="24">
        <v>0</v>
      </c>
      <c r="U63" s="24">
        <v>184.6</v>
      </c>
      <c r="V63" s="24">
        <v>95.2</v>
      </c>
      <c r="W63" s="24">
        <v>15</v>
      </c>
      <c r="X63" s="24">
        <v>0</v>
      </c>
      <c r="Y63" s="24">
        <v>15</v>
      </c>
      <c r="Z63" s="24">
        <v>0</v>
      </c>
      <c r="AA63" s="24">
        <v>125.2</v>
      </c>
      <c r="AB63" s="24">
        <v>24.9</v>
      </c>
      <c r="AC63" s="25" t="s">
        <v>2020</v>
      </c>
      <c r="AD63" s="22">
        <v>14</v>
      </c>
      <c r="AE63" s="22">
        <v>14</v>
      </c>
      <c r="AF63" s="25" t="s">
        <v>2020</v>
      </c>
      <c r="AG63" s="25" t="s">
        <v>2020</v>
      </c>
      <c r="AH63" s="25" t="s">
        <v>2019</v>
      </c>
      <c r="AI63" s="22">
        <v>0</v>
      </c>
      <c r="AJ63" s="22">
        <v>0</v>
      </c>
      <c r="AK63" s="22">
        <v>70</v>
      </c>
      <c r="AL63" s="22">
        <v>14841</v>
      </c>
      <c r="AM63" s="22">
        <v>1254900</v>
      </c>
      <c r="AN63" s="22">
        <v>3</v>
      </c>
      <c r="AO63" s="22">
        <v>2</v>
      </c>
      <c r="AP63" s="22">
        <v>1</v>
      </c>
      <c r="AQ63" s="22">
        <v>1</v>
      </c>
      <c r="AR63" s="22">
        <v>4</v>
      </c>
      <c r="AS63" s="22">
        <v>4</v>
      </c>
      <c r="AT63" s="22">
        <v>0</v>
      </c>
      <c r="AU63" s="22">
        <v>0</v>
      </c>
      <c r="AV63" s="25" t="s">
        <v>2059</v>
      </c>
      <c r="AW63" s="22">
        <v>698</v>
      </c>
      <c r="AX63" s="22">
        <v>514</v>
      </c>
      <c r="AY63" s="22">
        <v>88842265</v>
      </c>
      <c r="AZ63" s="22">
        <v>2313800</v>
      </c>
      <c r="BA63" s="22">
        <v>42204957</v>
      </c>
      <c r="BB63" s="22">
        <v>241622</v>
      </c>
      <c r="BC63" s="22">
        <v>133602644</v>
      </c>
      <c r="BD63" s="22">
        <v>515</v>
      </c>
      <c r="BE63" s="22">
        <v>40</v>
      </c>
      <c r="BF63" s="22">
        <v>43</v>
      </c>
      <c r="BG63" s="22">
        <v>0</v>
      </c>
      <c r="BH63" s="22">
        <v>0</v>
      </c>
      <c r="BI63" s="22">
        <v>0</v>
      </c>
      <c r="BJ63" s="22">
        <v>43</v>
      </c>
      <c r="BK63" s="22">
        <v>100</v>
      </c>
      <c r="BL63" s="22">
        <v>14</v>
      </c>
      <c r="BM63" s="22">
        <v>710</v>
      </c>
      <c r="BN63" s="22">
        <v>0</v>
      </c>
      <c r="BO63" s="22">
        <v>7</v>
      </c>
      <c r="BP63" s="22">
        <v>15</v>
      </c>
    </row>
    <row r="64" spans="1:68" x14ac:dyDescent="0.25">
      <c r="A64" s="22" t="s">
        <v>125</v>
      </c>
      <c r="B64" s="22" t="s">
        <v>178</v>
      </c>
      <c r="C64" s="22" t="s">
        <v>249</v>
      </c>
      <c r="D64" s="22" t="s">
        <v>250</v>
      </c>
      <c r="E64" s="22">
        <v>12</v>
      </c>
      <c r="F64" s="22">
        <v>0</v>
      </c>
      <c r="G64" s="22">
        <v>0</v>
      </c>
      <c r="H64" s="24">
        <v>561</v>
      </c>
      <c r="I64" s="25" t="s">
        <v>2020</v>
      </c>
      <c r="J64" s="24">
        <v>0.4</v>
      </c>
      <c r="K64" s="22">
        <v>43539</v>
      </c>
      <c r="L64" s="25" t="s">
        <v>2080</v>
      </c>
      <c r="M64" s="22">
        <v>0</v>
      </c>
      <c r="N64" s="22">
        <v>0</v>
      </c>
      <c r="O64" s="22"/>
      <c r="P64" s="24">
        <v>2.2999999999999998</v>
      </c>
      <c r="Q64" s="24">
        <v>0</v>
      </c>
      <c r="R64" s="24">
        <v>212</v>
      </c>
      <c r="S64" s="24">
        <v>0</v>
      </c>
      <c r="T64" s="24">
        <v>0</v>
      </c>
      <c r="U64" s="24">
        <v>214.3</v>
      </c>
      <c r="V64" s="24">
        <v>3.7</v>
      </c>
      <c r="W64" s="24">
        <v>0</v>
      </c>
      <c r="X64" s="24">
        <v>0</v>
      </c>
      <c r="Y64" s="24">
        <v>0</v>
      </c>
      <c r="Z64" s="24">
        <v>0</v>
      </c>
      <c r="AA64" s="24">
        <v>3.7</v>
      </c>
      <c r="AB64" s="24">
        <v>0</v>
      </c>
      <c r="AC64" s="25" t="s">
        <v>2020</v>
      </c>
      <c r="AD64" s="22">
        <v>2</v>
      </c>
      <c r="AE64" s="22">
        <v>2</v>
      </c>
      <c r="AF64" s="25" t="s">
        <v>2020</v>
      </c>
      <c r="AG64" s="25" t="s">
        <v>2020</v>
      </c>
      <c r="AH64" s="25" t="s">
        <v>2020</v>
      </c>
      <c r="AI64" s="22">
        <v>16</v>
      </c>
      <c r="AJ64" s="22">
        <v>0</v>
      </c>
      <c r="AK64" s="22">
        <v>11</v>
      </c>
      <c r="AL64" s="22">
        <v>670</v>
      </c>
      <c r="AM64" s="22">
        <v>50407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5" t="s">
        <v>2081</v>
      </c>
      <c r="AW64" s="22">
        <v>25</v>
      </c>
      <c r="AX64" s="22">
        <v>25</v>
      </c>
      <c r="AY64" s="22">
        <v>1859500</v>
      </c>
      <c r="AZ64" s="22">
        <v>1493000</v>
      </c>
      <c r="BA64" s="22">
        <v>0</v>
      </c>
      <c r="BB64" s="22">
        <v>0</v>
      </c>
      <c r="BC64" s="22">
        <v>3352500</v>
      </c>
      <c r="BD64" s="22">
        <v>0</v>
      </c>
      <c r="BE64" s="22">
        <v>10</v>
      </c>
      <c r="BF64" s="22">
        <v>4</v>
      </c>
      <c r="BG64" s="22">
        <v>0</v>
      </c>
      <c r="BH64" s="22">
        <v>0</v>
      </c>
      <c r="BI64" s="22">
        <v>0</v>
      </c>
      <c r="BJ64" s="22">
        <v>4</v>
      </c>
      <c r="BK64" s="22">
        <v>60</v>
      </c>
      <c r="BL64" s="22">
        <v>0</v>
      </c>
      <c r="BM64" s="22">
        <v>0</v>
      </c>
      <c r="BN64" s="22">
        <v>0</v>
      </c>
      <c r="BO64" s="22">
        <v>0</v>
      </c>
      <c r="BP64" s="22">
        <v>0</v>
      </c>
    </row>
    <row r="65" spans="1:68" x14ac:dyDescent="0.25">
      <c r="A65" s="22" t="s">
        <v>125</v>
      </c>
      <c r="B65" s="22" t="s">
        <v>178</v>
      </c>
      <c r="C65" s="22" t="s">
        <v>251</v>
      </c>
      <c r="D65" s="22" t="s">
        <v>252</v>
      </c>
      <c r="E65" s="22">
        <v>33</v>
      </c>
      <c r="F65" s="22">
        <v>0</v>
      </c>
      <c r="G65" s="22">
        <v>0</v>
      </c>
      <c r="H65" s="24">
        <v>1205.7</v>
      </c>
      <c r="I65" s="25" t="s">
        <v>2019</v>
      </c>
      <c r="J65" s="24">
        <v>0</v>
      </c>
      <c r="K65" s="22">
        <v>0</v>
      </c>
      <c r="L65" s="25"/>
      <c r="M65" s="22">
        <v>0</v>
      </c>
      <c r="N65" s="22">
        <v>0</v>
      </c>
      <c r="O65" s="22"/>
      <c r="P65" s="24">
        <v>60.3</v>
      </c>
      <c r="Q65" s="24">
        <v>0</v>
      </c>
      <c r="R65" s="24">
        <v>192</v>
      </c>
      <c r="S65" s="24">
        <v>24.1</v>
      </c>
      <c r="T65" s="24">
        <v>0.2</v>
      </c>
      <c r="U65" s="24">
        <v>276.60000000000002</v>
      </c>
      <c r="V65" s="24">
        <v>4.4000000000000004</v>
      </c>
      <c r="W65" s="24">
        <v>0</v>
      </c>
      <c r="X65" s="24">
        <v>0</v>
      </c>
      <c r="Y65" s="24">
        <v>0</v>
      </c>
      <c r="Z65" s="24">
        <v>0.2</v>
      </c>
      <c r="AA65" s="24">
        <v>4.5999999999999996</v>
      </c>
      <c r="AB65" s="24">
        <v>0.8</v>
      </c>
      <c r="AC65" s="25" t="s">
        <v>2020</v>
      </c>
      <c r="AD65" s="22">
        <v>49</v>
      </c>
      <c r="AE65" s="22">
        <v>36</v>
      </c>
      <c r="AF65" s="25" t="s">
        <v>2020</v>
      </c>
      <c r="AG65" s="25" t="s">
        <v>2020</v>
      </c>
      <c r="AH65" s="25" t="s">
        <v>2020</v>
      </c>
      <c r="AI65" s="22">
        <v>36</v>
      </c>
      <c r="AJ65" s="22">
        <v>0</v>
      </c>
      <c r="AK65" s="22">
        <v>161</v>
      </c>
      <c r="AL65" s="22">
        <v>1990</v>
      </c>
      <c r="AM65" s="22">
        <v>109486</v>
      </c>
      <c r="AN65" s="22">
        <v>0</v>
      </c>
      <c r="AO65" s="22">
        <v>0</v>
      </c>
      <c r="AP65" s="22">
        <v>0</v>
      </c>
      <c r="AQ65" s="22">
        <v>0</v>
      </c>
      <c r="AR65" s="22">
        <v>0</v>
      </c>
      <c r="AS65" s="22">
        <v>0</v>
      </c>
      <c r="AT65" s="22">
        <v>0</v>
      </c>
      <c r="AU65" s="22">
        <v>0</v>
      </c>
      <c r="AV65" s="25" t="s">
        <v>2082</v>
      </c>
      <c r="AW65" s="22">
        <v>54</v>
      </c>
      <c r="AX65" s="22">
        <v>49</v>
      </c>
      <c r="AY65" s="22">
        <v>8097758</v>
      </c>
      <c r="AZ65" s="22">
        <v>1097100</v>
      </c>
      <c r="BA65" s="22">
        <v>140000</v>
      </c>
      <c r="BB65" s="22">
        <v>0</v>
      </c>
      <c r="BC65" s="22">
        <v>9334858</v>
      </c>
      <c r="BD65" s="22">
        <v>70</v>
      </c>
      <c r="BE65" s="22">
        <v>7</v>
      </c>
      <c r="BF65" s="22">
        <v>13</v>
      </c>
      <c r="BG65" s="22">
        <v>0</v>
      </c>
      <c r="BH65" s="22">
        <v>0</v>
      </c>
      <c r="BI65" s="22">
        <v>0</v>
      </c>
      <c r="BJ65" s="22">
        <v>12</v>
      </c>
      <c r="BK65" s="22">
        <v>58.5</v>
      </c>
      <c r="BL65" s="22">
        <v>14</v>
      </c>
      <c r="BM65" s="22">
        <v>70</v>
      </c>
      <c r="BN65" s="22">
        <v>0</v>
      </c>
      <c r="BO65" s="22">
        <v>0</v>
      </c>
      <c r="BP65" s="22">
        <v>1</v>
      </c>
    </row>
    <row r="66" spans="1:68" x14ac:dyDescent="0.25">
      <c r="A66" s="22" t="s">
        <v>125</v>
      </c>
      <c r="B66" s="22" t="s">
        <v>178</v>
      </c>
      <c r="C66" s="22" t="s">
        <v>253</v>
      </c>
      <c r="D66" s="22" t="s">
        <v>254</v>
      </c>
      <c r="E66" s="22">
        <v>37</v>
      </c>
      <c r="F66" s="22">
        <v>0</v>
      </c>
      <c r="G66" s="22">
        <v>0</v>
      </c>
      <c r="H66" s="24">
        <v>1939</v>
      </c>
      <c r="I66" s="25" t="s">
        <v>2020</v>
      </c>
      <c r="J66" s="24">
        <v>0.4</v>
      </c>
      <c r="K66" s="22">
        <v>98900</v>
      </c>
      <c r="L66" s="25" t="s">
        <v>2044</v>
      </c>
      <c r="M66" s="22"/>
      <c r="N66" s="22"/>
      <c r="O66" s="22"/>
      <c r="P66" s="24">
        <v>0</v>
      </c>
      <c r="Q66" s="24">
        <v>0</v>
      </c>
      <c r="R66" s="24">
        <v>4.8</v>
      </c>
      <c r="S66" s="24">
        <v>9.6</v>
      </c>
      <c r="T66" s="24">
        <v>0</v>
      </c>
      <c r="U66" s="24">
        <v>14.4</v>
      </c>
      <c r="V66" s="24">
        <v>2</v>
      </c>
      <c r="W66" s="24">
        <v>0</v>
      </c>
      <c r="X66" s="24">
        <v>0</v>
      </c>
      <c r="Y66" s="24">
        <v>0</v>
      </c>
      <c r="Z66" s="24">
        <v>0</v>
      </c>
      <c r="AA66" s="24">
        <v>2</v>
      </c>
      <c r="AB66" s="24">
        <v>0</v>
      </c>
      <c r="AC66" s="25" t="s">
        <v>2020</v>
      </c>
      <c r="AD66" s="22">
        <v>14</v>
      </c>
      <c r="AE66" s="22">
        <v>11</v>
      </c>
      <c r="AF66" s="25" t="s">
        <v>2020</v>
      </c>
      <c r="AG66" s="25" t="s">
        <v>2020</v>
      </c>
      <c r="AH66" s="25" t="s">
        <v>2019</v>
      </c>
      <c r="AI66" s="22">
        <v>0</v>
      </c>
      <c r="AJ66" s="22">
        <v>0</v>
      </c>
      <c r="AK66" s="22">
        <v>100</v>
      </c>
      <c r="AL66" s="22">
        <v>10929</v>
      </c>
      <c r="AM66" s="22">
        <v>318634</v>
      </c>
      <c r="AN66" s="22">
        <v>0</v>
      </c>
      <c r="AO66" s="22">
        <v>0</v>
      </c>
      <c r="AP66" s="22">
        <v>0</v>
      </c>
      <c r="AQ66" s="22">
        <v>0</v>
      </c>
      <c r="AR66" s="22">
        <v>0</v>
      </c>
      <c r="AS66" s="22">
        <v>0</v>
      </c>
      <c r="AT66" s="22">
        <v>0</v>
      </c>
      <c r="AU66" s="22">
        <v>0</v>
      </c>
      <c r="AV66" s="25" t="s">
        <v>2083</v>
      </c>
      <c r="AW66" s="22">
        <v>226</v>
      </c>
      <c r="AX66" s="22">
        <v>225</v>
      </c>
      <c r="AY66" s="22">
        <v>38189453</v>
      </c>
      <c r="AZ66" s="22">
        <v>3961068</v>
      </c>
      <c r="BA66" s="22">
        <v>60000</v>
      </c>
      <c r="BB66" s="22">
        <v>0</v>
      </c>
      <c r="BC66" s="22">
        <v>42210521</v>
      </c>
      <c r="BD66" s="22">
        <v>0</v>
      </c>
      <c r="BE66" s="22">
        <v>3</v>
      </c>
      <c r="BF66" s="22">
        <v>44</v>
      </c>
      <c r="BG66" s="22">
        <v>0</v>
      </c>
      <c r="BH66" s="22">
        <v>0</v>
      </c>
      <c r="BI66" s="22">
        <v>0</v>
      </c>
      <c r="BJ66" s="22">
        <v>44</v>
      </c>
      <c r="BK66" s="22">
        <v>20</v>
      </c>
      <c r="BL66" s="22">
        <v>0</v>
      </c>
      <c r="BM66" s="22">
        <v>0</v>
      </c>
      <c r="BN66" s="22">
        <v>0</v>
      </c>
      <c r="BO66" s="22">
        <v>16</v>
      </c>
      <c r="BP66" s="22">
        <v>0</v>
      </c>
    </row>
    <row r="67" spans="1:68" x14ac:dyDescent="0.25">
      <c r="A67" s="22" t="s">
        <v>125</v>
      </c>
      <c r="B67" s="22" t="s">
        <v>178</v>
      </c>
      <c r="C67" s="22" t="s">
        <v>255</v>
      </c>
      <c r="D67" s="22" t="s">
        <v>256</v>
      </c>
      <c r="E67" s="22">
        <v>41</v>
      </c>
      <c r="F67" s="22">
        <v>0</v>
      </c>
      <c r="G67" s="22">
        <v>0</v>
      </c>
      <c r="H67" s="24">
        <v>2297</v>
      </c>
      <c r="I67" s="25" t="s">
        <v>2019</v>
      </c>
      <c r="J67" s="24">
        <v>0</v>
      </c>
      <c r="K67" s="22">
        <v>0</v>
      </c>
      <c r="L67" s="25"/>
      <c r="M67" s="22">
        <v>0</v>
      </c>
      <c r="N67" s="22">
        <v>0</v>
      </c>
      <c r="O67" s="22"/>
      <c r="P67" s="24">
        <v>4.4000000000000004</v>
      </c>
      <c r="Q67" s="24">
        <v>0</v>
      </c>
      <c r="R67" s="24">
        <v>0</v>
      </c>
      <c r="S67" s="24">
        <v>0</v>
      </c>
      <c r="T67" s="24">
        <v>0</v>
      </c>
      <c r="U67" s="24">
        <v>4.4000000000000004</v>
      </c>
      <c r="V67" s="24">
        <v>4.8</v>
      </c>
      <c r="W67" s="24">
        <v>0</v>
      </c>
      <c r="X67" s="24">
        <v>0</v>
      </c>
      <c r="Y67" s="24">
        <v>0</v>
      </c>
      <c r="Z67" s="24">
        <v>0</v>
      </c>
      <c r="AA67" s="24">
        <v>4.8</v>
      </c>
      <c r="AB67" s="24">
        <v>0</v>
      </c>
      <c r="AC67" s="25" t="s">
        <v>2020</v>
      </c>
      <c r="AD67" s="22">
        <v>4</v>
      </c>
      <c r="AE67" s="22">
        <v>4</v>
      </c>
      <c r="AF67" s="25" t="s">
        <v>2019</v>
      </c>
      <c r="AG67" s="25" t="s">
        <v>2020</v>
      </c>
      <c r="AH67" s="25" t="s">
        <v>2019</v>
      </c>
      <c r="AI67" s="22">
        <v>0</v>
      </c>
      <c r="AJ67" s="22">
        <v>0</v>
      </c>
      <c r="AK67" s="22">
        <v>23</v>
      </c>
      <c r="AL67" s="22">
        <v>1058</v>
      </c>
      <c r="AM67" s="22">
        <v>223546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5" t="s">
        <v>2084</v>
      </c>
      <c r="AW67" s="22">
        <v>32</v>
      </c>
      <c r="AX67" s="22">
        <v>32</v>
      </c>
      <c r="AY67" s="22">
        <v>1950021</v>
      </c>
      <c r="AZ67" s="22">
        <v>375000</v>
      </c>
      <c r="BA67" s="22">
        <v>100000</v>
      </c>
      <c r="BB67" s="22">
        <v>0</v>
      </c>
      <c r="BC67" s="22">
        <v>2425021</v>
      </c>
      <c r="BD67" s="22">
        <v>18</v>
      </c>
      <c r="BE67" s="22">
        <v>2</v>
      </c>
      <c r="BF67" s="22">
        <v>3</v>
      </c>
      <c r="BG67" s="22">
        <v>0</v>
      </c>
      <c r="BH67" s="22">
        <v>0</v>
      </c>
      <c r="BI67" s="22">
        <v>0</v>
      </c>
      <c r="BJ67" s="22">
        <v>3</v>
      </c>
      <c r="BK67" s="22">
        <v>54</v>
      </c>
      <c r="BL67" s="22">
        <v>30</v>
      </c>
      <c r="BM67" s="22">
        <v>27</v>
      </c>
      <c r="BN67" s="22">
        <v>0</v>
      </c>
      <c r="BO67" s="22">
        <v>1</v>
      </c>
      <c r="BP67" s="22">
        <v>2</v>
      </c>
    </row>
    <row r="68" spans="1:68" x14ac:dyDescent="0.25">
      <c r="A68" s="22" t="s">
        <v>125</v>
      </c>
      <c r="B68" s="22" t="s">
        <v>178</v>
      </c>
      <c r="C68" s="22" t="s">
        <v>257</v>
      </c>
      <c r="D68" s="22" t="s">
        <v>258</v>
      </c>
      <c r="E68" s="22">
        <v>10</v>
      </c>
      <c r="F68" s="22">
        <v>0</v>
      </c>
      <c r="G68" s="22">
        <v>0</v>
      </c>
      <c r="H68" s="24">
        <v>202</v>
      </c>
      <c r="I68" s="25" t="s">
        <v>2019</v>
      </c>
      <c r="J68" s="24">
        <v>0</v>
      </c>
      <c r="K68" s="22">
        <v>0</v>
      </c>
      <c r="L68" s="25"/>
      <c r="M68" s="22">
        <v>0</v>
      </c>
      <c r="N68" s="22">
        <v>0</v>
      </c>
      <c r="O68" s="22"/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5" t="s">
        <v>2020</v>
      </c>
      <c r="AD68" s="22">
        <v>49</v>
      </c>
      <c r="AE68" s="22">
        <v>36</v>
      </c>
      <c r="AF68" s="25" t="s">
        <v>2020</v>
      </c>
      <c r="AG68" s="25" t="s">
        <v>2020</v>
      </c>
      <c r="AH68" s="25" t="s">
        <v>2020</v>
      </c>
      <c r="AI68" s="22">
        <v>36</v>
      </c>
      <c r="AJ68" s="22">
        <v>0</v>
      </c>
      <c r="AK68" s="22">
        <v>22</v>
      </c>
      <c r="AL68" s="22">
        <v>51</v>
      </c>
      <c r="AM68" s="22">
        <v>14000</v>
      </c>
      <c r="AN68" s="22">
        <v>0</v>
      </c>
      <c r="AO68" s="22">
        <v>0</v>
      </c>
      <c r="AP68" s="22">
        <v>0</v>
      </c>
      <c r="AQ68" s="22">
        <v>0</v>
      </c>
      <c r="AR68" s="22">
        <v>0</v>
      </c>
      <c r="AS68" s="22">
        <v>0</v>
      </c>
      <c r="AT68" s="22">
        <v>0</v>
      </c>
      <c r="AU68" s="22">
        <v>0</v>
      </c>
      <c r="AV68" s="25" t="s">
        <v>2085</v>
      </c>
      <c r="AW68" s="22">
        <v>1</v>
      </c>
      <c r="AX68" s="22">
        <v>1</v>
      </c>
      <c r="AY68" s="22">
        <v>0</v>
      </c>
      <c r="AZ68" s="22">
        <v>0</v>
      </c>
      <c r="BA68" s="22">
        <v>200000</v>
      </c>
      <c r="BB68" s="22">
        <v>0</v>
      </c>
      <c r="BC68" s="22">
        <v>200000</v>
      </c>
      <c r="BD68" s="22">
        <v>0</v>
      </c>
      <c r="BE68" s="22">
        <v>16</v>
      </c>
      <c r="BF68" s="22">
        <v>1</v>
      </c>
      <c r="BG68" s="22">
        <v>0</v>
      </c>
      <c r="BH68" s="22">
        <v>0</v>
      </c>
      <c r="BI68" s="22">
        <v>0</v>
      </c>
      <c r="BJ68" s="22">
        <v>1</v>
      </c>
      <c r="BK68" s="22">
        <v>71</v>
      </c>
      <c r="BL68" s="22">
        <v>15</v>
      </c>
      <c r="BM68" s="22">
        <v>1</v>
      </c>
      <c r="BN68" s="22">
        <v>0</v>
      </c>
      <c r="BO68" s="22">
        <v>0</v>
      </c>
      <c r="BP68" s="22">
        <v>0</v>
      </c>
    </row>
    <row r="69" spans="1:68" x14ac:dyDescent="0.25">
      <c r="A69" s="22" t="s">
        <v>125</v>
      </c>
      <c r="B69" s="22" t="s">
        <v>178</v>
      </c>
      <c r="C69" s="22" t="s">
        <v>259</v>
      </c>
      <c r="D69" s="22" t="s">
        <v>260</v>
      </c>
      <c r="E69" s="22">
        <v>105</v>
      </c>
      <c r="F69" s="22">
        <v>0</v>
      </c>
      <c r="G69" s="22">
        <v>0</v>
      </c>
      <c r="H69" s="24">
        <v>3108.3</v>
      </c>
      <c r="I69" s="25" t="s">
        <v>2020</v>
      </c>
      <c r="J69" s="24">
        <v>0.4</v>
      </c>
      <c r="K69" s="22">
        <v>186759</v>
      </c>
      <c r="L69" s="25" t="s">
        <v>2044</v>
      </c>
      <c r="M69" s="22">
        <v>1</v>
      </c>
      <c r="N69" s="22">
        <v>0</v>
      </c>
      <c r="O69" s="22"/>
      <c r="P69" s="24">
        <v>67.099999999999994</v>
      </c>
      <c r="Q69" s="24">
        <v>0</v>
      </c>
      <c r="R69" s="24">
        <v>0</v>
      </c>
      <c r="S69" s="24">
        <v>30</v>
      </c>
      <c r="T69" s="24">
        <v>4.5</v>
      </c>
      <c r="U69" s="24">
        <v>101.6</v>
      </c>
      <c r="V69" s="24">
        <v>50.8</v>
      </c>
      <c r="W69" s="24">
        <v>0</v>
      </c>
      <c r="X69" s="24">
        <v>0</v>
      </c>
      <c r="Y69" s="24">
        <v>137.5</v>
      </c>
      <c r="Z69" s="24">
        <v>3.9</v>
      </c>
      <c r="AA69" s="24">
        <v>192.2</v>
      </c>
      <c r="AB69" s="24">
        <v>30.2</v>
      </c>
      <c r="AC69" s="25" t="s">
        <v>2020</v>
      </c>
      <c r="AD69" s="22">
        <v>5</v>
      </c>
      <c r="AE69" s="22">
        <v>5</v>
      </c>
      <c r="AF69" s="25" t="s">
        <v>2019</v>
      </c>
      <c r="AG69" s="25" t="s">
        <v>2020</v>
      </c>
      <c r="AH69" s="25" t="s">
        <v>2020</v>
      </c>
      <c r="AI69" s="22">
        <v>2</v>
      </c>
      <c r="AJ69" s="22">
        <v>0</v>
      </c>
      <c r="AK69" s="22">
        <v>51</v>
      </c>
      <c r="AL69" s="22">
        <v>10.746</v>
      </c>
      <c r="AM69" s="22">
        <v>1117338</v>
      </c>
      <c r="AN69" s="22">
        <v>4</v>
      </c>
      <c r="AO69" s="22">
        <v>1</v>
      </c>
      <c r="AP69" s="22">
        <v>3</v>
      </c>
      <c r="AQ69" s="22">
        <v>0</v>
      </c>
      <c r="AR69" s="22">
        <v>12</v>
      </c>
      <c r="AS69" s="22">
        <v>12</v>
      </c>
      <c r="AT69" s="22">
        <v>0</v>
      </c>
      <c r="AU69" s="22">
        <v>0</v>
      </c>
      <c r="AV69" s="25" t="s">
        <v>2086</v>
      </c>
      <c r="AW69" s="22">
        <v>442</v>
      </c>
      <c r="AX69" s="22">
        <v>416</v>
      </c>
      <c r="AY69" s="22">
        <v>36650250</v>
      </c>
      <c r="AZ69" s="22">
        <v>24722759</v>
      </c>
      <c r="BA69" s="22">
        <v>38045000</v>
      </c>
      <c r="BB69" s="22">
        <v>0</v>
      </c>
      <c r="BC69" s="22">
        <v>99418009</v>
      </c>
      <c r="BD69" s="22">
        <v>330</v>
      </c>
      <c r="BE69" s="22">
        <v>12</v>
      </c>
      <c r="BF69" s="22">
        <v>52</v>
      </c>
      <c r="BG69" s="22">
        <v>1</v>
      </c>
      <c r="BH69" s="22">
        <v>90</v>
      </c>
      <c r="BI69" s="22">
        <v>2</v>
      </c>
      <c r="BJ69" s="22">
        <v>39</v>
      </c>
      <c r="BK69" s="22">
        <v>200</v>
      </c>
      <c r="BL69" s="22">
        <v>7</v>
      </c>
      <c r="BM69" s="22">
        <v>363</v>
      </c>
      <c r="BN69" s="22">
        <v>0</v>
      </c>
      <c r="BO69" s="22">
        <v>10</v>
      </c>
      <c r="BP69" s="22">
        <v>1</v>
      </c>
    </row>
    <row r="70" spans="1:68" x14ac:dyDescent="0.25">
      <c r="A70" s="22" t="s">
        <v>125</v>
      </c>
      <c r="B70" s="22" t="s">
        <v>178</v>
      </c>
      <c r="C70" s="22" t="s">
        <v>261</v>
      </c>
      <c r="D70" s="22" t="s">
        <v>262</v>
      </c>
      <c r="E70" s="22">
        <v>358.5</v>
      </c>
      <c r="F70" s="22">
        <v>0</v>
      </c>
      <c r="G70" s="22">
        <v>0</v>
      </c>
      <c r="H70" s="24">
        <v>2583</v>
      </c>
      <c r="I70" s="25" t="s">
        <v>2020</v>
      </c>
      <c r="J70" s="24">
        <v>0.4</v>
      </c>
      <c r="K70" s="22">
        <v>931617.18</v>
      </c>
      <c r="L70" s="25" t="s">
        <v>2024</v>
      </c>
      <c r="M70" s="22">
        <v>0</v>
      </c>
      <c r="N70" s="22">
        <v>0</v>
      </c>
      <c r="O70" s="22"/>
      <c r="P70" s="24">
        <v>193</v>
      </c>
      <c r="Q70" s="24">
        <v>54</v>
      </c>
      <c r="R70" s="24">
        <v>137</v>
      </c>
      <c r="S70" s="24">
        <v>469</v>
      </c>
      <c r="T70" s="24">
        <v>0</v>
      </c>
      <c r="U70" s="24">
        <v>853</v>
      </c>
      <c r="V70" s="24">
        <v>256</v>
      </c>
      <c r="W70" s="24">
        <v>12</v>
      </c>
      <c r="X70" s="24">
        <v>12</v>
      </c>
      <c r="Y70" s="24">
        <v>0</v>
      </c>
      <c r="Z70" s="24">
        <v>0</v>
      </c>
      <c r="AA70" s="24">
        <v>280</v>
      </c>
      <c r="AB70" s="24">
        <v>122</v>
      </c>
      <c r="AC70" s="25" t="s">
        <v>2020</v>
      </c>
      <c r="AD70" s="22">
        <v>7</v>
      </c>
      <c r="AE70" s="22">
        <v>7</v>
      </c>
      <c r="AF70" s="25" t="s">
        <v>2019</v>
      </c>
      <c r="AG70" s="25" t="s">
        <v>2020</v>
      </c>
      <c r="AH70" s="25" t="s">
        <v>2019</v>
      </c>
      <c r="AI70" s="22">
        <v>0</v>
      </c>
      <c r="AJ70" s="22">
        <v>0</v>
      </c>
      <c r="AK70" s="22">
        <v>110</v>
      </c>
      <c r="AL70" s="22">
        <v>15837</v>
      </c>
      <c r="AM70" s="22">
        <v>1026000</v>
      </c>
      <c r="AN70" s="22">
        <v>31</v>
      </c>
      <c r="AO70" s="22">
        <v>18</v>
      </c>
      <c r="AP70" s="22">
        <v>13</v>
      </c>
      <c r="AQ70" s="22">
        <v>7</v>
      </c>
      <c r="AR70" s="22">
        <v>100</v>
      </c>
      <c r="AS70" s="22">
        <v>99</v>
      </c>
      <c r="AT70" s="22">
        <v>1</v>
      </c>
      <c r="AU70" s="22">
        <v>1</v>
      </c>
      <c r="AV70" s="25" t="s">
        <v>2087</v>
      </c>
      <c r="AW70" s="22">
        <v>396</v>
      </c>
      <c r="AX70" s="22">
        <v>365</v>
      </c>
      <c r="AY70" s="22">
        <v>399554577</v>
      </c>
      <c r="AZ70" s="22">
        <v>12634439</v>
      </c>
      <c r="BA70" s="22">
        <v>154984670</v>
      </c>
      <c r="BB70" s="22">
        <v>26832693</v>
      </c>
      <c r="BC70" s="22">
        <v>594006379</v>
      </c>
      <c r="BD70" s="22">
        <v>1455</v>
      </c>
      <c r="BE70" s="22">
        <v>54</v>
      </c>
      <c r="BF70" s="22">
        <v>57</v>
      </c>
      <c r="BG70" s="22">
        <v>0</v>
      </c>
      <c r="BH70" s="22">
        <v>0</v>
      </c>
      <c r="BI70" s="22">
        <v>0</v>
      </c>
      <c r="BJ70" s="22">
        <v>98</v>
      </c>
      <c r="BK70" s="22">
        <v>195</v>
      </c>
      <c r="BL70" s="22">
        <v>15</v>
      </c>
      <c r="BM70" s="22">
        <v>1455</v>
      </c>
      <c r="BN70" s="22">
        <v>0</v>
      </c>
      <c r="BO70" s="22">
        <v>72</v>
      </c>
      <c r="BP70" s="22">
        <v>19</v>
      </c>
    </row>
    <row r="71" spans="1:68" x14ac:dyDescent="0.25">
      <c r="A71" s="22" t="s">
        <v>125</v>
      </c>
      <c r="B71" s="22" t="s">
        <v>178</v>
      </c>
      <c r="C71" s="22" t="s">
        <v>263</v>
      </c>
      <c r="D71" s="22" t="s">
        <v>264</v>
      </c>
      <c r="E71" s="22">
        <v>64</v>
      </c>
      <c r="F71" s="22">
        <v>0</v>
      </c>
      <c r="G71" s="22">
        <v>0</v>
      </c>
      <c r="H71" s="24">
        <v>1916</v>
      </c>
      <c r="I71" s="25" t="s">
        <v>2019</v>
      </c>
      <c r="J71" s="24">
        <v>0</v>
      </c>
      <c r="K71" s="22">
        <v>0</v>
      </c>
      <c r="L71" s="25"/>
      <c r="M71" s="22">
        <v>0</v>
      </c>
      <c r="N71" s="22">
        <v>0</v>
      </c>
      <c r="O71" s="22"/>
      <c r="P71" s="24">
        <v>240</v>
      </c>
      <c r="Q71" s="24">
        <v>0</v>
      </c>
      <c r="R71" s="24">
        <v>0</v>
      </c>
      <c r="S71" s="24">
        <v>0</v>
      </c>
      <c r="T71" s="24">
        <v>0</v>
      </c>
      <c r="U71" s="24">
        <v>240</v>
      </c>
      <c r="V71" s="24">
        <v>3.7</v>
      </c>
      <c r="W71" s="24">
        <v>0</v>
      </c>
      <c r="X71" s="24">
        <v>0</v>
      </c>
      <c r="Y71" s="24">
        <v>0</v>
      </c>
      <c r="Z71" s="24">
        <v>0</v>
      </c>
      <c r="AA71" s="24">
        <v>3.7</v>
      </c>
      <c r="AB71" s="24">
        <v>0</v>
      </c>
      <c r="AC71" s="25" t="s">
        <v>2020</v>
      </c>
      <c r="AD71" s="22">
        <v>5</v>
      </c>
      <c r="AE71" s="22">
        <v>4</v>
      </c>
      <c r="AF71" s="25" t="s">
        <v>2020</v>
      </c>
      <c r="AG71" s="25" t="s">
        <v>2020</v>
      </c>
      <c r="AH71" s="25" t="s">
        <v>2019</v>
      </c>
      <c r="AI71" s="22">
        <v>0</v>
      </c>
      <c r="AJ71" s="22">
        <v>0</v>
      </c>
      <c r="AK71" s="22">
        <v>20</v>
      </c>
      <c r="AL71" s="22">
        <v>1195</v>
      </c>
      <c r="AM71" s="22">
        <v>531282</v>
      </c>
      <c r="AN71" s="22">
        <v>0</v>
      </c>
      <c r="AO71" s="22">
        <v>0</v>
      </c>
      <c r="AP71" s="22">
        <v>0</v>
      </c>
      <c r="AQ71" s="22">
        <v>0</v>
      </c>
      <c r="AR71" s="22">
        <v>0</v>
      </c>
      <c r="AS71" s="22">
        <v>0</v>
      </c>
      <c r="AT71" s="22">
        <v>0</v>
      </c>
      <c r="AU71" s="22">
        <v>0</v>
      </c>
      <c r="AV71" s="25" t="s">
        <v>2088</v>
      </c>
      <c r="AW71" s="22">
        <v>39</v>
      </c>
      <c r="AX71" s="22">
        <v>39</v>
      </c>
      <c r="AY71" s="22">
        <v>2437500</v>
      </c>
      <c r="AZ71" s="22">
        <v>570845.98</v>
      </c>
      <c r="BA71" s="22">
        <v>0</v>
      </c>
      <c r="BB71" s="22">
        <v>0</v>
      </c>
      <c r="BC71" s="22">
        <v>3008345.98</v>
      </c>
      <c r="BD71" s="22">
        <v>0</v>
      </c>
      <c r="BE71" s="22">
        <v>24</v>
      </c>
      <c r="BF71" s="22">
        <v>13</v>
      </c>
      <c r="BG71" s="22">
        <v>0</v>
      </c>
      <c r="BH71" s="22">
        <v>0</v>
      </c>
      <c r="BI71" s="22">
        <v>0</v>
      </c>
      <c r="BJ71" s="22">
        <v>13</v>
      </c>
      <c r="BK71" s="22">
        <v>63</v>
      </c>
      <c r="BL71" s="22">
        <v>0</v>
      </c>
      <c r="BM71" s="22">
        <v>0</v>
      </c>
      <c r="BN71" s="22">
        <v>0</v>
      </c>
      <c r="BO71" s="22">
        <v>0</v>
      </c>
      <c r="BP71" s="22">
        <v>1</v>
      </c>
    </row>
    <row r="72" spans="1:68" x14ac:dyDescent="0.25">
      <c r="A72" s="22" t="s">
        <v>125</v>
      </c>
      <c r="B72" s="22" t="s">
        <v>178</v>
      </c>
      <c r="C72" s="22" t="s">
        <v>265</v>
      </c>
      <c r="D72" s="22" t="s">
        <v>266</v>
      </c>
      <c r="E72" s="22">
        <v>60</v>
      </c>
      <c r="F72" s="22">
        <v>0</v>
      </c>
      <c r="G72" s="22">
        <v>0</v>
      </c>
      <c r="H72" s="24">
        <v>1552</v>
      </c>
      <c r="I72" s="25" t="s">
        <v>2020</v>
      </c>
      <c r="J72" s="24">
        <v>0.25</v>
      </c>
      <c r="K72" s="22">
        <v>0</v>
      </c>
      <c r="L72" s="25" t="s">
        <v>2065</v>
      </c>
      <c r="M72" s="22"/>
      <c r="N72" s="22"/>
      <c r="O72" s="22"/>
      <c r="P72" s="24">
        <v>5</v>
      </c>
      <c r="Q72" s="24">
        <v>0</v>
      </c>
      <c r="R72" s="24">
        <v>0</v>
      </c>
      <c r="S72" s="24">
        <v>84.6</v>
      </c>
      <c r="T72" s="24">
        <v>0</v>
      </c>
      <c r="U72" s="24">
        <v>89.6</v>
      </c>
      <c r="V72" s="24">
        <v>13</v>
      </c>
      <c r="W72" s="24">
        <v>0</v>
      </c>
      <c r="X72" s="24">
        <v>0</v>
      </c>
      <c r="Y72" s="24">
        <v>0</v>
      </c>
      <c r="Z72" s="24">
        <v>0</v>
      </c>
      <c r="AA72" s="24">
        <v>13</v>
      </c>
      <c r="AB72" s="24">
        <v>1.3</v>
      </c>
      <c r="AC72" s="25" t="s">
        <v>2020</v>
      </c>
      <c r="AD72" s="22">
        <v>10</v>
      </c>
      <c r="AE72" s="22">
        <v>10</v>
      </c>
      <c r="AF72" s="25" t="s">
        <v>2019</v>
      </c>
      <c r="AG72" s="25" t="s">
        <v>2020</v>
      </c>
      <c r="AH72" s="25" t="s">
        <v>2020</v>
      </c>
      <c r="AI72" s="22">
        <v>4</v>
      </c>
      <c r="AJ72" s="22">
        <v>0</v>
      </c>
      <c r="AK72" s="22">
        <v>55</v>
      </c>
      <c r="AL72" s="22">
        <v>2086</v>
      </c>
      <c r="AM72" s="22">
        <v>146761.59</v>
      </c>
      <c r="AN72" s="22">
        <v>2</v>
      </c>
      <c r="AO72" s="22">
        <v>2</v>
      </c>
      <c r="AP72" s="22">
        <v>0</v>
      </c>
      <c r="AQ72" s="22">
        <v>0</v>
      </c>
      <c r="AR72" s="22">
        <v>0</v>
      </c>
      <c r="AS72" s="22">
        <v>0</v>
      </c>
      <c r="AT72" s="22">
        <v>0</v>
      </c>
      <c r="AU72" s="22">
        <v>0</v>
      </c>
      <c r="AV72" s="25" t="s">
        <v>2089</v>
      </c>
      <c r="AW72" s="22">
        <v>47</v>
      </c>
      <c r="AX72" s="22">
        <v>47</v>
      </c>
      <c r="AY72" s="22">
        <v>5410700</v>
      </c>
      <c r="AZ72" s="22">
        <v>1428500</v>
      </c>
      <c r="BA72" s="22">
        <v>0</v>
      </c>
      <c r="BB72" s="22">
        <v>35000000</v>
      </c>
      <c r="BC72" s="22">
        <v>41839200</v>
      </c>
      <c r="BD72" s="22">
        <v>16</v>
      </c>
      <c r="BE72" s="22">
        <v>22</v>
      </c>
      <c r="BF72" s="22">
        <v>10</v>
      </c>
      <c r="BG72" s="22">
        <v>1</v>
      </c>
      <c r="BH72" s="22">
        <v>0</v>
      </c>
      <c r="BI72" s="22">
        <v>0</v>
      </c>
      <c r="BJ72" s="22">
        <v>7</v>
      </c>
      <c r="BK72" s="22">
        <v>120</v>
      </c>
      <c r="BL72" s="22">
        <v>138</v>
      </c>
      <c r="BM72" s="22">
        <v>28</v>
      </c>
      <c r="BN72" s="22">
        <v>24</v>
      </c>
      <c r="BO72" s="22">
        <v>2</v>
      </c>
      <c r="BP72" s="22">
        <v>1</v>
      </c>
    </row>
    <row r="73" spans="1:68" x14ac:dyDescent="0.25">
      <c r="A73" s="22" t="s">
        <v>125</v>
      </c>
      <c r="B73" s="22" t="s">
        <v>178</v>
      </c>
      <c r="C73" s="22" t="s">
        <v>267</v>
      </c>
      <c r="D73" s="22" t="s">
        <v>268</v>
      </c>
      <c r="E73" s="22">
        <v>26</v>
      </c>
      <c r="F73" s="22">
        <v>0</v>
      </c>
      <c r="G73" s="22">
        <v>0</v>
      </c>
      <c r="H73" s="24">
        <v>1784.2</v>
      </c>
      <c r="I73" s="25" t="s">
        <v>2020</v>
      </c>
      <c r="J73" s="24">
        <v>0.4</v>
      </c>
      <c r="K73" s="22">
        <v>0</v>
      </c>
      <c r="L73" s="25" t="s">
        <v>2044</v>
      </c>
      <c r="M73" s="22">
        <v>0</v>
      </c>
      <c r="N73" s="22">
        <v>0</v>
      </c>
      <c r="O73" s="22"/>
      <c r="P73" s="24">
        <v>3.5</v>
      </c>
      <c r="Q73" s="24">
        <v>0</v>
      </c>
      <c r="R73" s="24">
        <v>287</v>
      </c>
      <c r="S73" s="24">
        <v>107.5</v>
      </c>
      <c r="T73" s="24">
        <v>0</v>
      </c>
      <c r="U73" s="24">
        <v>398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5" t="s">
        <v>2020</v>
      </c>
      <c r="AD73" s="22">
        <v>3</v>
      </c>
      <c r="AE73" s="22">
        <v>3</v>
      </c>
      <c r="AF73" s="25" t="s">
        <v>2020</v>
      </c>
      <c r="AG73" s="25" t="s">
        <v>2020</v>
      </c>
      <c r="AH73" s="25" t="s">
        <v>2019</v>
      </c>
      <c r="AI73" s="22">
        <v>0</v>
      </c>
      <c r="AJ73" s="22">
        <v>0</v>
      </c>
      <c r="AK73" s="22">
        <v>27</v>
      </c>
      <c r="AL73" s="22">
        <v>878</v>
      </c>
      <c r="AM73" s="22">
        <v>79728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5" t="s">
        <v>2090</v>
      </c>
      <c r="AW73" s="22">
        <v>25</v>
      </c>
      <c r="AX73" s="22">
        <v>25</v>
      </c>
      <c r="AY73" s="22">
        <v>5498000</v>
      </c>
      <c r="AZ73" s="22">
        <v>350000</v>
      </c>
      <c r="BA73" s="22">
        <v>0</v>
      </c>
      <c r="BB73" s="22">
        <v>0</v>
      </c>
      <c r="BC73" s="22">
        <v>5848000</v>
      </c>
      <c r="BD73" s="22">
        <v>0</v>
      </c>
      <c r="BE73" s="22">
        <v>10</v>
      </c>
      <c r="BF73" s="22">
        <v>8</v>
      </c>
      <c r="BG73" s="22">
        <v>0</v>
      </c>
      <c r="BH73" s="22">
        <v>0</v>
      </c>
      <c r="BI73" s="22">
        <v>0</v>
      </c>
      <c r="BJ73" s="22">
        <v>8</v>
      </c>
      <c r="BK73" s="22">
        <v>45.8</v>
      </c>
      <c r="BL73" s="22">
        <v>0</v>
      </c>
      <c r="BM73" s="22">
        <v>0</v>
      </c>
      <c r="BN73" s="22">
        <v>0</v>
      </c>
      <c r="BO73" s="22">
        <v>0</v>
      </c>
      <c r="BP73" s="22">
        <v>0</v>
      </c>
    </row>
    <row r="74" spans="1:68" x14ac:dyDescent="0.25">
      <c r="A74" s="22" t="s">
        <v>125</v>
      </c>
      <c r="B74" s="22" t="s">
        <v>178</v>
      </c>
      <c r="C74" s="22" t="s">
        <v>269</v>
      </c>
      <c r="D74" s="22" t="s">
        <v>270</v>
      </c>
      <c r="E74" s="22">
        <v>13</v>
      </c>
      <c r="F74" s="22">
        <v>0</v>
      </c>
      <c r="G74" s="22">
        <v>0</v>
      </c>
      <c r="H74" s="24">
        <v>605.1</v>
      </c>
      <c r="I74" s="25" t="s">
        <v>2019</v>
      </c>
      <c r="J74" s="24">
        <v>0</v>
      </c>
      <c r="K74" s="22">
        <v>0</v>
      </c>
      <c r="L74" s="25"/>
      <c r="M74" s="22">
        <v>1</v>
      </c>
      <c r="N74" s="22">
        <v>0</v>
      </c>
      <c r="O74" s="22"/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5" t="s">
        <v>2020</v>
      </c>
      <c r="AD74" s="22">
        <v>9</v>
      </c>
      <c r="AE74" s="22">
        <v>9</v>
      </c>
      <c r="AF74" s="25" t="s">
        <v>2020</v>
      </c>
      <c r="AG74" s="25" t="s">
        <v>2020</v>
      </c>
      <c r="AH74" s="25" t="s">
        <v>2020</v>
      </c>
      <c r="AI74" s="22">
        <v>17</v>
      </c>
      <c r="AJ74" s="22">
        <v>0</v>
      </c>
      <c r="AK74" s="22">
        <v>17</v>
      </c>
      <c r="AL74" s="22">
        <v>318</v>
      </c>
      <c r="AM74" s="22">
        <v>49357.04</v>
      </c>
      <c r="AN74" s="22">
        <v>0</v>
      </c>
      <c r="AO74" s="22">
        <v>0</v>
      </c>
      <c r="AP74" s="22">
        <v>0</v>
      </c>
      <c r="AQ74" s="22">
        <v>0</v>
      </c>
      <c r="AR74" s="22">
        <v>0</v>
      </c>
      <c r="AS74" s="22">
        <v>0</v>
      </c>
      <c r="AT74" s="22">
        <v>0</v>
      </c>
      <c r="AU74" s="22">
        <v>0</v>
      </c>
      <c r="AV74" s="25"/>
      <c r="AW74" s="22">
        <v>10</v>
      </c>
      <c r="AX74" s="22">
        <v>9</v>
      </c>
      <c r="AY74" s="22">
        <v>3740280</v>
      </c>
      <c r="AZ74" s="22">
        <v>3000000</v>
      </c>
      <c r="BA74" s="22">
        <v>0</v>
      </c>
      <c r="BB74" s="22">
        <v>0</v>
      </c>
      <c r="BC74" s="22">
        <v>6740280</v>
      </c>
      <c r="BD74" s="22">
        <v>6</v>
      </c>
      <c r="BE74" s="22">
        <v>0</v>
      </c>
      <c r="BF74" s="22">
        <v>6</v>
      </c>
      <c r="BG74" s="22">
        <v>0</v>
      </c>
      <c r="BH74" s="22">
        <v>0</v>
      </c>
      <c r="BI74" s="22">
        <v>0</v>
      </c>
      <c r="BJ74" s="22">
        <v>6</v>
      </c>
      <c r="BK74" s="22">
        <v>60</v>
      </c>
      <c r="BL74" s="22">
        <v>17</v>
      </c>
      <c r="BM74" s="22">
        <v>6</v>
      </c>
      <c r="BN74" s="22">
        <v>0</v>
      </c>
      <c r="BO74" s="22">
        <v>0</v>
      </c>
      <c r="BP74" s="22">
        <v>0</v>
      </c>
    </row>
    <row r="75" spans="1:68" x14ac:dyDescent="0.25">
      <c r="A75" s="22" t="s">
        <v>125</v>
      </c>
      <c r="B75" s="22" t="s">
        <v>178</v>
      </c>
      <c r="C75" s="22" t="s">
        <v>271</v>
      </c>
      <c r="D75" s="22" t="s">
        <v>272</v>
      </c>
      <c r="E75" s="22">
        <v>91</v>
      </c>
      <c r="F75" s="22">
        <v>0</v>
      </c>
      <c r="G75" s="22">
        <v>0</v>
      </c>
      <c r="H75" s="24">
        <v>2029</v>
      </c>
      <c r="I75" s="25" t="s">
        <v>2020</v>
      </c>
      <c r="J75" s="24">
        <v>0.4</v>
      </c>
      <c r="K75" s="22">
        <v>68282</v>
      </c>
      <c r="L75" s="25" t="s">
        <v>2024</v>
      </c>
      <c r="M75" s="22">
        <v>0</v>
      </c>
      <c r="N75" s="22">
        <v>0</v>
      </c>
      <c r="O75" s="22"/>
      <c r="P75" s="24">
        <v>89.6</v>
      </c>
      <c r="Q75" s="24">
        <v>0</v>
      </c>
      <c r="R75" s="24">
        <v>0</v>
      </c>
      <c r="S75" s="24">
        <v>36</v>
      </c>
      <c r="T75" s="24">
        <v>0</v>
      </c>
      <c r="U75" s="24">
        <v>125.6</v>
      </c>
      <c r="V75" s="24">
        <v>7</v>
      </c>
      <c r="W75" s="24">
        <v>0</v>
      </c>
      <c r="X75" s="24">
        <v>0</v>
      </c>
      <c r="Y75" s="24">
        <v>21</v>
      </c>
      <c r="Z75" s="24">
        <v>0</v>
      </c>
      <c r="AA75" s="24">
        <v>28</v>
      </c>
      <c r="AB75" s="24">
        <v>0</v>
      </c>
      <c r="AC75" s="25" t="s">
        <v>2020</v>
      </c>
      <c r="AD75" s="22">
        <v>8</v>
      </c>
      <c r="AE75" s="22">
        <v>4</v>
      </c>
      <c r="AF75" s="25" t="s">
        <v>2020</v>
      </c>
      <c r="AG75" s="25" t="s">
        <v>2020</v>
      </c>
      <c r="AH75" s="25" t="s">
        <v>2020</v>
      </c>
      <c r="AI75" s="22">
        <v>4</v>
      </c>
      <c r="AJ75" s="22">
        <v>0</v>
      </c>
      <c r="AK75" s="22">
        <v>141</v>
      </c>
      <c r="AL75" s="22">
        <v>4031</v>
      </c>
      <c r="AM75" s="22">
        <v>271389</v>
      </c>
      <c r="AN75" s="22">
        <v>3</v>
      </c>
      <c r="AO75" s="22">
        <v>3</v>
      </c>
      <c r="AP75" s="22">
        <v>0</v>
      </c>
      <c r="AQ75" s="22">
        <v>0</v>
      </c>
      <c r="AR75" s="22">
        <v>0</v>
      </c>
      <c r="AS75" s="22">
        <v>0</v>
      </c>
      <c r="AT75" s="22">
        <v>0</v>
      </c>
      <c r="AU75" s="22">
        <v>0</v>
      </c>
      <c r="AV75" s="25" t="s">
        <v>2091</v>
      </c>
      <c r="AW75" s="22">
        <v>87</v>
      </c>
      <c r="AX75" s="22">
        <v>87</v>
      </c>
      <c r="AY75" s="22">
        <v>6000000</v>
      </c>
      <c r="AZ75" s="22">
        <v>500000</v>
      </c>
      <c r="BA75" s="22">
        <v>500000</v>
      </c>
      <c r="BB75" s="22">
        <v>19500000</v>
      </c>
      <c r="BC75" s="22">
        <v>26500000</v>
      </c>
      <c r="BD75" s="22">
        <v>85</v>
      </c>
      <c r="BE75" s="22">
        <v>11</v>
      </c>
      <c r="BF75" s="22">
        <v>10</v>
      </c>
      <c r="BG75" s="22">
        <v>0</v>
      </c>
      <c r="BH75" s="22">
        <v>0</v>
      </c>
      <c r="BI75" s="22">
        <v>0</v>
      </c>
      <c r="BJ75" s="22">
        <v>10</v>
      </c>
      <c r="BK75" s="22">
        <v>51</v>
      </c>
      <c r="BL75" s="22">
        <v>14</v>
      </c>
      <c r="BM75" s="22">
        <v>85</v>
      </c>
      <c r="BN75" s="22">
        <v>0</v>
      </c>
      <c r="BO75" s="22">
        <v>1</v>
      </c>
      <c r="BP75" s="22">
        <v>0</v>
      </c>
    </row>
    <row r="76" spans="1:68" x14ac:dyDescent="0.25">
      <c r="A76" s="22" t="s">
        <v>125</v>
      </c>
      <c r="B76" s="22" t="s">
        <v>178</v>
      </c>
      <c r="C76" s="22" t="s">
        <v>273</v>
      </c>
      <c r="D76" s="22" t="s">
        <v>274</v>
      </c>
      <c r="E76" s="22">
        <v>38</v>
      </c>
      <c r="F76" s="22">
        <v>0</v>
      </c>
      <c r="G76" s="22">
        <v>0</v>
      </c>
      <c r="H76" s="24">
        <v>1753.3</v>
      </c>
      <c r="I76" s="25" t="s">
        <v>2020</v>
      </c>
      <c r="J76" s="24">
        <v>0.4</v>
      </c>
      <c r="K76" s="22">
        <v>45821</v>
      </c>
      <c r="L76" s="25" t="s">
        <v>2024</v>
      </c>
      <c r="M76" s="22">
        <v>0</v>
      </c>
      <c r="N76" s="22">
        <v>0</v>
      </c>
      <c r="O76" s="22"/>
      <c r="P76" s="24">
        <v>63.4</v>
      </c>
      <c r="Q76" s="24">
        <v>88.3</v>
      </c>
      <c r="R76" s="24">
        <v>14.7</v>
      </c>
      <c r="S76" s="24">
        <v>166.8</v>
      </c>
      <c r="T76" s="24">
        <v>21.4</v>
      </c>
      <c r="U76" s="24">
        <v>354.6</v>
      </c>
      <c r="V76" s="24">
        <v>7.3</v>
      </c>
      <c r="W76" s="24">
        <v>0</v>
      </c>
      <c r="X76" s="24">
        <v>0</v>
      </c>
      <c r="Y76" s="24">
        <v>0</v>
      </c>
      <c r="Z76" s="24">
        <v>0</v>
      </c>
      <c r="AA76" s="24">
        <v>7.3</v>
      </c>
      <c r="AB76" s="24">
        <v>0</v>
      </c>
      <c r="AC76" s="25" t="s">
        <v>2020</v>
      </c>
      <c r="AD76" s="22">
        <v>6</v>
      </c>
      <c r="AE76" s="22">
        <v>6</v>
      </c>
      <c r="AF76" s="25" t="s">
        <v>2020</v>
      </c>
      <c r="AG76" s="25" t="s">
        <v>2020</v>
      </c>
      <c r="AH76" s="25" t="s">
        <v>2020</v>
      </c>
      <c r="AI76" s="22">
        <v>4</v>
      </c>
      <c r="AJ76" s="22">
        <v>0</v>
      </c>
      <c r="AK76" s="22">
        <v>33</v>
      </c>
      <c r="AL76" s="22">
        <v>679</v>
      </c>
      <c r="AM76" s="22">
        <v>90000</v>
      </c>
      <c r="AN76" s="22">
        <v>0</v>
      </c>
      <c r="AO76" s="22">
        <v>0</v>
      </c>
      <c r="AP76" s="22">
        <v>0</v>
      </c>
      <c r="AQ76" s="22">
        <v>0</v>
      </c>
      <c r="AR76" s="22">
        <v>0</v>
      </c>
      <c r="AS76" s="22">
        <v>0</v>
      </c>
      <c r="AT76" s="22">
        <v>0</v>
      </c>
      <c r="AU76" s="22">
        <v>0</v>
      </c>
      <c r="AV76" s="25" t="s">
        <v>2092</v>
      </c>
      <c r="AW76" s="22">
        <v>21</v>
      </c>
      <c r="AX76" s="22">
        <v>21</v>
      </c>
      <c r="AY76" s="22">
        <v>3402000</v>
      </c>
      <c r="AZ76" s="22">
        <v>0</v>
      </c>
      <c r="BA76" s="22">
        <v>0</v>
      </c>
      <c r="BB76" s="22">
        <v>0</v>
      </c>
      <c r="BC76" s="22">
        <v>3402000</v>
      </c>
      <c r="BD76" s="22">
        <v>0</v>
      </c>
      <c r="BE76" s="22">
        <v>2</v>
      </c>
      <c r="BF76" s="22">
        <v>4</v>
      </c>
      <c r="BG76" s="22">
        <v>0</v>
      </c>
      <c r="BH76" s="22">
        <v>0</v>
      </c>
      <c r="BI76" s="22">
        <v>0</v>
      </c>
      <c r="BJ76" s="22">
        <v>4</v>
      </c>
      <c r="BK76" s="22">
        <v>0</v>
      </c>
      <c r="BL76" s="22">
        <v>0</v>
      </c>
      <c r="BM76" s="22">
        <v>0</v>
      </c>
      <c r="BN76" s="22">
        <v>0</v>
      </c>
      <c r="BO76" s="22">
        <v>0</v>
      </c>
      <c r="BP76" s="22">
        <v>0</v>
      </c>
    </row>
    <row r="77" spans="1:68" x14ac:dyDescent="0.25">
      <c r="A77" s="22" t="s">
        <v>125</v>
      </c>
      <c r="B77" s="22" t="s">
        <v>178</v>
      </c>
      <c r="C77" s="22" t="s">
        <v>275</v>
      </c>
      <c r="D77" s="22" t="s">
        <v>276</v>
      </c>
      <c r="E77" s="22">
        <v>64</v>
      </c>
      <c r="F77" s="22">
        <v>0</v>
      </c>
      <c r="G77" s="22">
        <v>0</v>
      </c>
      <c r="H77" s="24">
        <v>2779</v>
      </c>
      <c r="I77" s="25" t="s">
        <v>2020</v>
      </c>
      <c r="J77" s="24">
        <v>0.4</v>
      </c>
      <c r="K77" s="22">
        <v>31684</v>
      </c>
      <c r="L77" s="25" t="s">
        <v>2065</v>
      </c>
      <c r="M77" s="22"/>
      <c r="N77" s="22"/>
      <c r="O77" s="22"/>
      <c r="P77" s="24">
        <v>156.6</v>
      </c>
      <c r="Q77" s="24">
        <v>0</v>
      </c>
      <c r="R77" s="24">
        <v>0</v>
      </c>
      <c r="S77" s="24">
        <v>0</v>
      </c>
      <c r="T77" s="24">
        <v>0</v>
      </c>
      <c r="U77" s="24">
        <v>156.6</v>
      </c>
      <c r="V77" s="24">
        <v>15.6</v>
      </c>
      <c r="W77" s="24">
        <v>0</v>
      </c>
      <c r="X77" s="24">
        <v>0</v>
      </c>
      <c r="Y77" s="24">
        <v>0</v>
      </c>
      <c r="Z77" s="24">
        <v>0</v>
      </c>
      <c r="AA77" s="24">
        <v>15.6</v>
      </c>
      <c r="AB77" s="24">
        <v>0</v>
      </c>
      <c r="AC77" s="25" t="s">
        <v>2020</v>
      </c>
      <c r="AD77" s="22">
        <v>12</v>
      </c>
      <c r="AE77" s="22">
        <v>12</v>
      </c>
      <c r="AF77" s="25" t="s">
        <v>2020</v>
      </c>
      <c r="AG77" s="25" t="s">
        <v>2020</v>
      </c>
      <c r="AH77" s="25" t="s">
        <v>2020</v>
      </c>
      <c r="AI77" s="22">
        <v>40</v>
      </c>
      <c r="AJ77" s="22">
        <v>0</v>
      </c>
      <c r="AK77" s="22">
        <v>72</v>
      </c>
      <c r="AL77" s="22">
        <v>2413</v>
      </c>
      <c r="AM77" s="22">
        <v>176750</v>
      </c>
      <c r="AN77" s="22">
        <v>2</v>
      </c>
      <c r="AO77" s="22">
        <v>2</v>
      </c>
      <c r="AP77" s="22">
        <v>0</v>
      </c>
      <c r="AQ77" s="22">
        <v>0</v>
      </c>
      <c r="AR77" s="22">
        <v>0</v>
      </c>
      <c r="AS77" s="22">
        <v>0</v>
      </c>
      <c r="AT77" s="22">
        <v>0</v>
      </c>
      <c r="AU77" s="22">
        <v>0</v>
      </c>
      <c r="AV77" s="25" t="s">
        <v>2093</v>
      </c>
      <c r="AW77" s="22">
        <v>99</v>
      </c>
      <c r="AX77" s="22">
        <v>99</v>
      </c>
      <c r="AY77" s="22">
        <v>10763600</v>
      </c>
      <c r="AZ77" s="22">
        <v>211000</v>
      </c>
      <c r="BA77" s="22">
        <v>10252700</v>
      </c>
      <c r="BB77" s="22">
        <v>730000</v>
      </c>
      <c r="BC77" s="22">
        <v>21957300</v>
      </c>
      <c r="BD77" s="22">
        <v>0</v>
      </c>
      <c r="BE77" s="22">
        <v>20</v>
      </c>
      <c r="BF77" s="22">
        <v>17</v>
      </c>
      <c r="BG77" s="22">
        <v>0</v>
      </c>
      <c r="BH77" s="22">
        <v>0</v>
      </c>
      <c r="BI77" s="22">
        <v>0</v>
      </c>
      <c r="BJ77" s="22">
        <v>17</v>
      </c>
      <c r="BK77" s="22">
        <v>36.4</v>
      </c>
      <c r="BL77" s="22">
        <v>0</v>
      </c>
      <c r="BM77" s="22">
        <v>0</v>
      </c>
      <c r="BN77" s="22">
        <v>0</v>
      </c>
      <c r="BO77" s="22">
        <v>6</v>
      </c>
      <c r="BP77" s="22">
        <v>2</v>
      </c>
    </row>
    <row r="78" spans="1:68" x14ac:dyDescent="0.25">
      <c r="A78" s="22" t="s">
        <v>125</v>
      </c>
      <c r="B78" s="22" t="s">
        <v>178</v>
      </c>
      <c r="C78" s="22" t="s">
        <v>277</v>
      </c>
      <c r="D78" s="22" t="s">
        <v>278</v>
      </c>
      <c r="E78" s="22">
        <v>233.83</v>
      </c>
      <c r="F78" s="22">
        <v>0</v>
      </c>
      <c r="G78" s="22">
        <v>0</v>
      </c>
      <c r="H78" s="24">
        <v>1776.8</v>
      </c>
      <c r="I78" s="25" t="s">
        <v>2020</v>
      </c>
      <c r="J78" s="24">
        <v>0.4</v>
      </c>
      <c r="K78" s="22">
        <v>1052225.95</v>
      </c>
      <c r="L78" s="25" t="s">
        <v>2094</v>
      </c>
      <c r="M78" s="22">
        <v>0</v>
      </c>
      <c r="N78" s="22">
        <v>1</v>
      </c>
      <c r="O78" s="22"/>
      <c r="P78" s="24">
        <v>215</v>
      </c>
      <c r="Q78" s="24">
        <v>3.61</v>
      </c>
      <c r="R78" s="24">
        <v>10.8</v>
      </c>
      <c r="S78" s="24">
        <v>129.38999999999999</v>
      </c>
      <c r="T78" s="24">
        <v>8.35</v>
      </c>
      <c r="U78" s="24">
        <v>367.15</v>
      </c>
      <c r="V78" s="24">
        <v>144</v>
      </c>
      <c r="W78" s="24">
        <v>3.89</v>
      </c>
      <c r="X78" s="24">
        <v>2.8</v>
      </c>
      <c r="Y78" s="24">
        <v>66.33</v>
      </c>
      <c r="Z78" s="24">
        <v>1</v>
      </c>
      <c r="AA78" s="24">
        <v>218.02</v>
      </c>
      <c r="AB78" s="24">
        <v>18.3</v>
      </c>
      <c r="AC78" s="25" t="s">
        <v>2020</v>
      </c>
      <c r="AD78" s="22">
        <v>6</v>
      </c>
      <c r="AE78" s="22">
        <v>6</v>
      </c>
      <c r="AF78" s="25" t="s">
        <v>2020</v>
      </c>
      <c r="AG78" s="25" t="s">
        <v>2020</v>
      </c>
      <c r="AH78" s="25" t="s">
        <v>2019</v>
      </c>
      <c r="AI78" s="22">
        <v>0</v>
      </c>
      <c r="AJ78" s="22">
        <v>0</v>
      </c>
      <c r="AK78" s="22">
        <v>52</v>
      </c>
      <c r="AL78" s="22">
        <v>8039</v>
      </c>
      <c r="AM78" s="22">
        <v>902443</v>
      </c>
      <c r="AN78" s="22">
        <v>2</v>
      </c>
      <c r="AO78" s="22">
        <v>2</v>
      </c>
      <c r="AP78" s="22">
        <v>0</v>
      </c>
      <c r="AQ78" s="22">
        <v>0</v>
      </c>
      <c r="AR78" s="22">
        <v>2</v>
      </c>
      <c r="AS78" s="22">
        <v>0</v>
      </c>
      <c r="AT78" s="22">
        <v>0</v>
      </c>
      <c r="AU78" s="22">
        <v>0</v>
      </c>
      <c r="AV78" s="25" t="s">
        <v>2095</v>
      </c>
      <c r="AW78" s="22">
        <v>250</v>
      </c>
      <c r="AX78" s="22">
        <v>246</v>
      </c>
      <c r="AY78" s="22">
        <v>65046270</v>
      </c>
      <c r="AZ78" s="22">
        <v>5315827</v>
      </c>
      <c r="BA78" s="22">
        <v>238305688</v>
      </c>
      <c r="BB78" s="22">
        <v>154320</v>
      </c>
      <c r="BC78" s="22">
        <v>308822105</v>
      </c>
      <c r="BD78" s="22">
        <v>357</v>
      </c>
      <c r="BE78" s="22">
        <v>2</v>
      </c>
      <c r="BF78" s="22">
        <v>42</v>
      </c>
      <c r="BG78" s="22">
        <v>0</v>
      </c>
      <c r="BH78" s="22">
        <v>0</v>
      </c>
      <c r="BI78" s="22">
        <v>0</v>
      </c>
      <c r="BJ78" s="22">
        <v>31</v>
      </c>
      <c r="BK78" s="22">
        <v>47</v>
      </c>
      <c r="BL78" s="22">
        <v>2</v>
      </c>
      <c r="BM78" s="22">
        <v>357</v>
      </c>
      <c r="BN78" s="22">
        <v>0</v>
      </c>
      <c r="BO78" s="22">
        <v>5</v>
      </c>
      <c r="BP78" s="22">
        <v>18</v>
      </c>
    </row>
    <row r="79" spans="1:68" x14ac:dyDescent="0.25">
      <c r="A79" s="22" t="s">
        <v>125</v>
      </c>
      <c r="B79" s="22" t="s">
        <v>178</v>
      </c>
      <c r="C79" s="22" t="s">
        <v>279</v>
      </c>
      <c r="D79" s="22" t="s">
        <v>280</v>
      </c>
      <c r="E79" s="22">
        <v>56</v>
      </c>
      <c r="F79" s="22">
        <v>0</v>
      </c>
      <c r="G79" s="22">
        <v>0</v>
      </c>
      <c r="H79" s="24">
        <v>2518</v>
      </c>
      <c r="I79" s="25" t="s">
        <v>2019</v>
      </c>
      <c r="J79" s="24">
        <v>0</v>
      </c>
      <c r="K79" s="22">
        <v>0</v>
      </c>
      <c r="L79" s="25"/>
      <c r="M79" s="22"/>
      <c r="N79" s="22"/>
      <c r="O79" s="22"/>
      <c r="P79" s="24">
        <v>17.5</v>
      </c>
      <c r="Q79" s="24">
        <v>0</v>
      </c>
      <c r="R79" s="24">
        <v>24.8</v>
      </c>
      <c r="S79" s="24">
        <v>64.2</v>
      </c>
      <c r="T79" s="24">
        <v>1.5</v>
      </c>
      <c r="U79" s="24">
        <v>108</v>
      </c>
      <c r="V79" s="24">
        <v>18.5</v>
      </c>
      <c r="W79" s="24">
        <v>0</v>
      </c>
      <c r="X79" s="24">
        <v>0</v>
      </c>
      <c r="Y79" s="24">
        <v>0</v>
      </c>
      <c r="Z79" s="24">
        <v>0.9</v>
      </c>
      <c r="AA79" s="24">
        <v>19.399999999999999</v>
      </c>
      <c r="AB79" s="24">
        <v>1.5</v>
      </c>
      <c r="AC79" s="25" t="s">
        <v>2020</v>
      </c>
      <c r="AD79" s="22">
        <v>49</v>
      </c>
      <c r="AE79" s="22">
        <v>36</v>
      </c>
      <c r="AF79" s="25" t="s">
        <v>2020</v>
      </c>
      <c r="AG79" s="25" t="s">
        <v>2020</v>
      </c>
      <c r="AH79" s="25" t="s">
        <v>2020</v>
      </c>
      <c r="AI79" s="22">
        <v>36</v>
      </c>
      <c r="AJ79" s="22">
        <v>0</v>
      </c>
      <c r="AK79" s="22">
        <v>75</v>
      </c>
      <c r="AL79" s="22">
        <v>2307</v>
      </c>
      <c r="AM79" s="22">
        <v>187333</v>
      </c>
      <c r="AN79" s="22">
        <v>0</v>
      </c>
      <c r="AO79" s="22">
        <v>0</v>
      </c>
      <c r="AP79" s="22">
        <v>0</v>
      </c>
      <c r="AQ79" s="22">
        <v>0</v>
      </c>
      <c r="AR79" s="22">
        <v>0</v>
      </c>
      <c r="AS79" s="22">
        <v>0</v>
      </c>
      <c r="AT79" s="22">
        <v>0</v>
      </c>
      <c r="AU79" s="22">
        <v>0</v>
      </c>
      <c r="AV79" s="25" t="s">
        <v>2096</v>
      </c>
      <c r="AW79" s="22">
        <v>175</v>
      </c>
      <c r="AX79" s="22">
        <v>174</v>
      </c>
      <c r="AY79" s="22">
        <v>21261528.300000001</v>
      </c>
      <c r="AZ79" s="22">
        <v>1593000</v>
      </c>
      <c r="BA79" s="22">
        <v>30472260</v>
      </c>
      <c r="BB79" s="22">
        <v>920000</v>
      </c>
      <c r="BC79" s="22">
        <v>54246788.299999997</v>
      </c>
      <c r="BD79" s="22">
        <v>0</v>
      </c>
      <c r="BE79" s="22">
        <v>25</v>
      </c>
      <c r="BF79" s="22">
        <v>17</v>
      </c>
      <c r="BG79" s="22">
        <v>0</v>
      </c>
      <c r="BH79" s="22">
        <v>0</v>
      </c>
      <c r="BI79" s="22">
        <v>0</v>
      </c>
      <c r="BJ79" s="22">
        <v>10</v>
      </c>
      <c r="BK79" s="22">
        <v>40</v>
      </c>
      <c r="BL79" s="22">
        <v>0</v>
      </c>
      <c r="BM79" s="22">
        <v>0</v>
      </c>
      <c r="BN79" s="22">
        <v>0</v>
      </c>
      <c r="BO79" s="22">
        <v>2</v>
      </c>
      <c r="BP79" s="22">
        <v>1</v>
      </c>
    </row>
    <row r="80" spans="1:68" x14ac:dyDescent="0.25">
      <c r="A80" s="22" t="s">
        <v>125</v>
      </c>
      <c r="B80" s="22" t="s">
        <v>178</v>
      </c>
      <c r="C80" s="22" t="s">
        <v>281</v>
      </c>
      <c r="D80" s="22" t="s">
        <v>282</v>
      </c>
      <c r="E80" s="22">
        <v>53.6</v>
      </c>
      <c r="F80" s="22">
        <v>0</v>
      </c>
      <c r="G80" s="22">
        <v>0</v>
      </c>
      <c r="H80" s="24">
        <v>1330</v>
      </c>
      <c r="I80" s="25" t="s">
        <v>2020</v>
      </c>
      <c r="J80" s="24">
        <v>0.4</v>
      </c>
      <c r="K80" s="22">
        <v>251037</v>
      </c>
      <c r="L80" s="25" t="s">
        <v>2065</v>
      </c>
      <c r="M80" s="22">
        <v>0</v>
      </c>
      <c r="N80" s="22">
        <v>0</v>
      </c>
      <c r="O80" s="22"/>
      <c r="P80" s="24">
        <v>16</v>
      </c>
      <c r="Q80" s="24">
        <v>0</v>
      </c>
      <c r="R80" s="24">
        <v>0</v>
      </c>
      <c r="S80" s="24">
        <v>59</v>
      </c>
      <c r="T80" s="24">
        <v>0</v>
      </c>
      <c r="U80" s="24">
        <v>75</v>
      </c>
      <c r="V80" s="24">
        <v>15</v>
      </c>
      <c r="W80" s="24">
        <v>0</v>
      </c>
      <c r="X80" s="24">
        <v>0</v>
      </c>
      <c r="Y80" s="24">
        <v>0</v>
      </c>
      <c r="Z80" s="24">
        <v>0</v>
      </c>
      <c r="AA80" s="24">
        <v>15</v>
      </c>
      <c r="AB80" s="24">
        <v>2.5</v>
      </c>
      <c r="AC80" s="25" t="s">
        <v>2020</v>
      </c>
      <c r="AD80" s="22">
        <v>3</v>
      </c>
      <c r="AE80" s="22">
        <v>3</v>
      </c>
      <c r="AF80" s="25" t="s">
        <v>2020</v>
      </c>
      <c r="AG80" s="25" t="s">
        <v>2020</v>
      </c>
      <c r="AH80" s="25" t="s">
        <v>2019</v>
      </c>
      <c r="AI80" s="22">
        <v>0</v>
      </c>
      <c r="AJ80" s="22">
        <v>0</v>
      </c>
      <c r="AK80" s="22">
        <v>58</v>
      </c>
      <c r="AL80" s="22">
        <v>2178</v>
      </c>
      <c r="AM80" s="22">
        <v>111280</v>
      </c>
      <c r="AN80" s="22">
        <v>1</v>
      </c>
      <c r="AO80" s="22">
        <v>0</v>
      </c>
      <c r="AP80" s="22">
        <v>1</v>
      </c>
      <c r="AQ80" s="22">
        <v>0</v>
      </c>
      <c r="AR80" s="22">
        <v>0</v>
      </c>
      <c r="AS80" s="22">
        <v>0</v>
      </c>
      <c r="AT80" s="22">
        <v>0</v>
      </c>
      <c r="AU80" s="22">
        <v>0</v>
      </c>
      <c r="AV80" s="25" t="s">
        <v>2097</v>
      </c>
      <c r="AW80" s="22">
        <v>56</v>
      </c>
      <c r="AX80" s="22">
        <v>49</v>
      </c>
      <c r="AY80" s="22">
        <v>6500520</v>
      </c>
      <c r="AZ80" s="22">
        <v>1773800</v>
      </c>
      <c r="BA80" s="22">
        <v>0</v>
      </c>
      <c r="BB80" s="22">
        <v>0</v>
      </c>
      <c r="BC80" s="22">
        <v>8274320</v>
      </c>
      <c r="BD80" s="22">
        <v>49</v>
      </c>
      <c r="BE80" s="22">
        <v>23</v>
      </c>
      <c r="BF80" s="22">
        <v>11</v>
      </c>
      <c r="BG80" s="22">
        <v>0</v>
      </c>
      <c r="BH80" s="22">
        <v>0</v>
      </c>
      <c r="BI80" s="22">
        <v>0</v>
      </c>
      <c r="BJ80" s="22">
        <v>10</v>
      </c>
      <c r="BK80" s="22">
        <v>61</v>
      </c>
      <c r="BL80" s="22">
        <v>14</v>
      </c>
      <c r="BM80" s="22">
        <v>51</v>
      </c>
      <c r="BN80" s="22">
        <v>0</v>
      </c>
      <c r="BO80" s="22">
        <v>5</v>
      </c>
      <c r="BP80" s="22">
        <v>0</v>
      </c>
    </row>
    <row r="81" spans="1:68" x14ac:dyDescent="0.25">
      <c r="A81" s="22" t="s">
        <v>125</v>
      </c>
      <c r="B81" s="22" t="s">
        <v>178</v>
      </c>
      <c r="C81" s="22" t="s">
        <v>283</v>
      </c>
      <c r="D81" s="22" t="s">
        <v>284</v>
      </c>
      <c r="E81" s="22">
        <v>54</v>
      </c>
      <c r="F81" s="22">
        <v>0</v>
      </c>
      <c r="G81" s="22">
        <v>0</v>
      </c>
      <c r="H81" s="24">
        <v>2532</v>
      </c>
      <c r="I81" s="25" t="s">
        <v>2020</v>
      </c>
      <c r="J81" s="24">
        <v>0.4</v>
      </c>
      <c r="K81" s="22">
        <v>48241</v>
      </c>
      <c r="L81" s="25" t="s">
        <v>2024</v>
      </c>
      <c r="M81" s="22">
        <v>0</v>
      </c>
      <c r="N81" s="22">
        <v>0</v>
      </c>
      <c r="O81" s="22"/>
      <c r="P81" s="24">
        <v>19</v>
      </c>
      <c r="Q81" s="24">
        <v>0</v>
      </c>
      <c r="R81" s="24">
        <v>0</v>
      </c>
      <c r="S81" s="24">
        <v>0</v>
      </c>
      <c r="T81" s="24">
        <v>0</v>
      </c>
      <c r="U81" s="24">
        <v>19</v>
      </c>
      <c r="V81" s="24">
        <v>15</v>
      </c>
      <c r="W81" s="24">
        <v>0</v>
      </c>
      <c r="X81" s="24">
        <v>0</v>
      </c>
      <c r="Y81" s="24">
        <v>0</v>
      </c>
      <c r="Z81" s="24">
        <v>0</v>
      </c>
      <c r="AA81" s="24">
        <v>15</v>
      </c>
      <c r="AB81" s="24">
        <v>1</v>
      </c>
      <c r="AC81" s="25" t="s">
        <v>2020</v>
      </c>
      <c r="AD81" s="22">
        <v>5</v>
      </c>
      <c r="AE81" s="22">
        <v>5</v>
      </c>
      <c r="AF81" s="25" t="s">
        <v>2020</v>
      </c>
      <c r="AG81" s="25" t="s">
        <v>2020</v>
      </c>
      <c r="AH81" s="25" t="s">
        <v>2019</v>
      </c>
      <c r="AI81" s="22">
        <v>0</v>
      </c>
      <c r="AJ81" s="22">
        <v>0</v>
      </c>
      <c r="AK81" s="22">
        <v>68</v>
      </c>
      <c r="AL81" s="22">
        <v>1831</v>
      </c>
      <c r="AM81" s="22">
        <v>121938</v>
      </c>
      <c r="AN81" s="22">
        <v>0</v>
      </c>
      <c r="AO81" s="22">
        <v>0</v>
      </c>
      <c r="AP81" s="22">
        <v>0</v>
      </c>
      <c r="AQ81" s="22">
        <v>0</v>
      </c>
      <c r="AR81" s="22">
        <v>0</v>
      </c>
      <c r="AS81" s="22">
        <v>0</v>
      </c>
      <c r="AT81" s="22">
        <v>0</v>
      </c>
      <c r="AU81" s="22">
        <v>0</v>
      </c>
      <c r="AV81" s="25" t="s">
        <v>2098</v>
      </c>
      <c r="AW81" s="22">
        <v>72</v>
      </c>
      <c r="AX81" s="22">
        <v>72</v>
      </c>
      <c r="AY81" s="22">
        <v>9000000</v>
      </c>
      <c r="AZ81" s="22">
        <v>600000</v>
      </c>
      <c r="BA81" s="22">
        <v>400000</v>
      </c>
      <c r="BB81" s="22">
        <v>200000</v>
      </c>
      <c r="BC81" s="22">
        <v>10200000</v>
      </c>
      <c r="BD81" s="22">
        <v>59</v>
      </c>
      <c r="BE81" s="22">
        <v>8</v>
      </c>
      <c r="BF81" s="22">
        <v>10</v>
      </c>
      <c r="BG81" s="22">
        <v>0</v>
      </c>
      <c r="BH81" s="22">
        <v>0</v>
      </c>
      <c r="BI81" s="22">
        <v>0</v>
      </c>
      <c r="BJ81" s="22">
        <v>10</v>
      </c>
      <c r="BK81" s="22">
        <v>55</v>
      </c>
      <c r="BL81" s="22">
        <v>7</v>
      </c>
      <c r="BM81" s="22">
        <v>59</v>
      </c>
      <c r="BN81" s="22">
        <v>0</v>
      </c>
      <c r="BO81" s="22">
        <v>0</v>
      </c>
      <c r="BP81" s="22">
        <v>0</v>
      </c>
    </row>
    <row r="82" spans="1:68" x14ac:dyDescent="0.25">
      <c r="A82" s="22" t="s">
        <v>125</v>
      </c>
      <c r="B82" s="22" t="s">
        <v>178</v>
      </c>
      <c r="C82" s="22" t="s">
        <v>285</v>
      </c>
      <c r="D82" s="22" t="s">
        <v>286</v>
      </c>
      <c r="E82" s="22">
        <v>113</v>
      </c>
      <c r="F82" s="22">
        <v>0</v>
      </c>
      <c r="G82" s="22">
        <v>0</v>
      </c>
      <c r="H82" s="24">
        <v>3860</v>
      </c>
      <c r="I82" s="25" t="s">
        <v>2020</v>
      </c>
      <c r="J82" s="24">
        <v>0.4</v>
      </c>
      <c r="K82" s="22">
        <v>21098</v>
      </c>
      <c r="L82" s="25" t="s">
        <v>2024</v>
      </c>
      <c r="M82" s="22">
        <v>0</v>
      </c>
      <c r="N82" s="22">
        <v>0</v>
      </c>
      <c r="O82" s="22"/>
      <c r="P82" s="24">
        <v>15.7</v>
      </c>
      <c r="Q82" s="24">
        <v>0</v>
      </c>
      <c r="R82" s="24">
        <v>0</v>
      </c>
      <c r="S82" s="24">
        <v>12.4</v>
      </c>
      <c r="T82" s="24">
        <v>0</v>
      </c>
      <c r="U82" s="24">
        <v>28.1</v>
      </c>
      <c r="V82" s="24">
        <v>18.2</v>
      </c>
      <c r="W82" s="24">
        <v>0</v>
      </c>
      <c r="X82" s="24">
        <v>0</v>
      </c>
      <c r="Y82" s="24">
        <v>0</v>
      </c>
      <c r="Z82" s="24">
        <v>0</v>
      </c>
      <c r="AA82" s="24">
        <v>18.2</v>
      </c>
      <c r="AB82" s="24">
        <v>2</v>
      </c>
      <c r="AC82" s="25" t="s">
        <v>2020</v>
      </c>
      <c r="AD82" s="22">
        <v>5</v>
      </c>
      <c r="AE82" s="22">
        <v>5</v>
      </c>
      <c r="AF82" s="25" t="s">
        <v>2019</v>
      </c>
      <c r="AG82" s="25" t="s">
        <v>2019</v>
      </c>
      <c r="AH82" s="25" t="s">
        <v>2020</v>
      </c>
      <c r="AI82" s="22">
        <v>2</v>
      </c>
      <c r="AJ82" s="22">
        <v>0</v>
      </c>
      <c r="AK82" s="22">
        <v>58</v>
      </c>
      <c r="AL82" s="22">
        <v>3485</v>
      </c>
      <c r="AM82" s="22">
        <v>457107</v>
      </c>
      <c r="AN82" s="22">
        <v>0</v>
      </c>
      <c r="AO82" s="22">
        <v>0</v>
      </c>
      <c r="AP82" s="22">
        <v>0</v>
      </c>
      <c r="AQ82" s="22">
        <v>0</v>
      </c>
      <c r="AR82" s="22">
        <v>0</v>
      </c>
      <c r="AS82" s="22">
        <v>0</v>
      </c>
      <c r="AT82" s="22">
        <v>0</v>
      </c>
      <c r="AU82" s="22">
        <v>0</v>
      </c>
      <c r="AV82" s="25" t="s">
        <v>2099</v>
      </c>
      <c r="AW82" s="22">
        <v>86</v>
      </c>
      <c r="AX82" s="22">
        <v>80</v>
      </c>
      <c r="AY82" s="22">
        <v>6258000</v>
      </c>
      <c r="AZ82" s="22">
        <v>0</v>
      </c>
      <c r="BA82" s="22">
        <v>76954</v>
      </c>
      <c r="BB82" s="22">
        <v>0</v>
      </c>
      <c r="BC82" s="22">
        <v>6334954</v>
      </c>
      <c r="BD82" s="22">
        <v>18</v>
      </c>
      <c r="BE82" s="22">
        <v>20</v>
      </c>
      <c r="BF82" s="22">
        <v>11</v>
      </c>
      <c r="BG82" s="22">
        <v>0</v>
      </c>
      <c r="BH82" s="22">
        <v>0</v>
      </c>
      <c r="BI82" s="22">
        <v>0</v>
      </c>
      <c r="BJ82" s="22">
        <v>16</v>
      </c>
      <c r="BK82" s="22">
        <v>78</v>
      </c>
      <c r="BL82" s="22">
        <v>20</v>
      </c>
      <c r="BM82" s="22">
        <v>45</v>
      </c>
      <c r="BN82" s="22">
        <v>0</v>
      </c>
      <c r="BO82" s="22">
        <v>0</v>
      </c>
      <c r="BP82" s="22">
        <v>0</v>
      </c>
    </row>
    <row r="83" spans="1:68" x14ac:dyDescent="0.25">
      <c r="A83" s="22" t="s">
        <v>125</v>
      </c>
      <c r="B83" s="22" t="s">
        <v>178</v>
      </c>
      <c r="C83" s="22" t="s">
        <v>287</v>
      </c>
      <c r="D83" s="22" t="s">
        <v>288</v>
      </c>
      <c r="E83" s="22">
        <v>58</v>
      </c>
      <c r="F83" s="22">
        <v>0</v>
      </c>
      <c r="G83" s="22">
        <v>0</v>
      </c>
      <c r="H83" s="24">
        <v>2672.4</v>
      </c>
      <c r="I83" s="25" t="s">
        <v>2020</v>
      </c>
      <c r="J83" s="24">
        <v>0.25</v>
      </c>
      <c r="K83" s="22">
        <v>221153</v>
      </c>
      <c r="L83" s="25" t="s">
        <v>2024</v>
      </c>
      <c r="M83" s="22"/>
      <c r="N83" s="22"/>
      <c r="O83" s="22"/>
      <c r="P83" s="24">
        <v>7.2</v>
      </c>
      <c r="Q83" s="24">
        <v>0</v>
      </c>
      <c r="R83" s="24">
        <v>414.7</v>
      </c>
      <c r="S83" s="24">
        <v>37.700000000000003</v>
      </c>
      <c r="T83" s="24">
        <v>0</v>
      </c>
      <c r="U83" s="24">
        <v>459.6</v>
      </c>
      <c r="V83" s="24">
        <v>2.5</v>
      </c>
      <c r="W83" s="24">
        <v>0</v>
      </c>
      <c r="X83" s="24">
        <v>0</v>
      </c>
      <c r="Y83" s="24">
        <v>0</v>
      </c>
      <c r="Z83" s="24">
        <v>0</v>
      </c>
      <c r="AA83" s="24">
        <v>2.5</v>
      </c>
      <c r="AB83" s="24">
        <v>0</v>
      </c>
      <c r="AC83" s="25" t="s">
        <v>2020</v>
      </c>
      <c r="AD83" s="22">
        <v>49</v>
      </c>
      <c r="AE83" s="22">
        <v>36</v>
      </c>
      <c r="AF83" s="25" t="s">
        <v>2020</v>
      </c>
      <c r="AG83" s="25" t="s">
        <v>2020</v>
      </c>
      <c r="AH83" s="25" t="s">
        <v>2020</v>
      </c>
      <c r="AI83" s="22">
        <v>36</v>
      </c>
      <c r="AJ83" s="22">
        <v>0</v>
      </c>
      <c r="AK83" s="22">
        <v>76</v>
      </c>
      <c r="AL83" s="22">
        <v>2396</v>
      </c>
      <c r="AM83" s="22">
        <v>172359.27</v>
      </c>
      <c r="AN83" s="22">
        <v>0</v>
      </c>
      <c r="AO83" s="22">
        <v>0</v>
      </c>
      <c r="AP83" s="22">
        <v>0</v>
      </c>
      <c r="AQ83" s="22">
        <v>0</v>
      </c>
      <c r="AR83" s="22">
        <v>0</v>
      </c>
      <c r="AS83" s="22">
        <v>0</v>
      </c>
      <c r="AT83" s="22">
        <v>0</v>
      </c>
      <c r="AU83" s="22">
        <v>0</v>
      </c>
      <c r="AV83" s="25" t="s">
        <v>2100</v>
      </c>
      <c r="AW83" s="22">
        <v>116</v>
      </c>
      <c r="AX83" s="22">
        <v>110</v>
      </c>
      <c r="AY83" s="22">
        <v>30009594</v>
      </c>
      <c r="AZ83" s="22">
        <v>4828610</v>
      </c>
      <c r="BA83" s="22">
        <v>1157451</v>
      </c>
      <c r="BB83" s="22">
        <v>7262646</v>
      </c>
      <c r="BC83" s="22">
        <v>43258301</v>
      </c>
      <c r="BD83" s="22">
        <v>79</v>
      </c>
      <c r="BE83" s="22">
        <v>6</v>
      </c>
      <c r="BF83" s="22">
        <v>14</v>
      </c>
      <c r="BG83" s="22">
        <v>0</v>
      </c>
      <c r="BH83" s="22">
        <v>0</v>
      </c>
      <c r="BI83" s="22">
        <v>0</v>
      </c>
      <c r="BJ83" s="22">
        <v>11</v>
      </c>
      <c r="BK83" s="22">
        <v>49</v>
      </c>
      <c r="BL83" s="22">
        <v>10</v>
      </c>
      <c r="BM83" s="22">
        <v>86</v>
      </c>
      <c r="BN83" s="22">
        <v>0</v>
      </c>
      <c r="BO83" s="22">
        <v>8</v>
      </c>
      <c r="BP83" s="22">
        <v>2</v>
      </c>
    </row>
    <row r="84" spans="1:68" x14ac:dyDescent="0.25">
      <c r="A84" s="22" t="s">
        <v>125</v>
      </c>
      <c r="B84" s="22" t="s">
        <v>178</v>
      </c>
      <c r="C84" s="22" t="s">
        <v>289</v>
      </c>
      <c r="D84" s="22" t="s">
        <v>290</v>
      </c>
      <c r="E84" s="22">
        <v>41</v>
      </c>
      <c r="F84" s="22">
        <v>0</v>
      </c>
      <c r="G84" s="22">
        <v>0</v>
      </c>
      <c r="H84" s="24">
        <v>2357</v>
      </c>
      <c r="I84" s="25" t="s">
        <v>2019</v>
      </c>
      <c r="J84" s="24">
        <v>0</v>
      </c>
      <c r="K84" s="22">
        <v>0</v>
      </c>
      <c r="L84" s="25"/>
      <c r="M84" s="22">
        <v>0</v>
      </c>
      <c r="N84" s="22">
        <v>0</v>
      </c>
      <c r="O84" s="22">
        <v>0</v>
      </c>
      <c r="P84" s="24">
        <v>2.6</v>
      </c>
      <c r="Q84" s="24">
        <v>0</v>
      </c>
      <c r="R84" s="24">
        <v>0</v>
      </c>
      <c r="S84" s="24">
        <v>0</v>
      </c>
      <c r="T84" s="24">
        <v>0</v>
      </c>
      <c r="U84" s="24">
        <v>2.6</v>
      </c>
      <c r="V84" s="24">
        <v>3.9</v>
      </c>
      <c r="W84" s="24">
        <v>0</v>
      </c>
      <c r="X84" s="24">
        <v>0</v>
      </c>
      <c r="Y84" s="24">
        <v>0</v>
      </c>
      <c r="Z84" s="24">
        <v>0</v>
      </c>
      <c r="AA84" s="24">
        <v>3.9</v>
      </c>
      <c r="AB84" s="24">
        <v>0</v>
      </c>
      <c r="AC84" s="25" t="s">
        <v>2020</v>
      </c>
      <c r="AD84" s="22">
        <v>6</v>
      </c>
      <c r="AE84" s="22">
        <v>6</v>
      </c>
      <c r="AF84" s="25" t="s">
        <v>2020</v>
      </c>
      <c r="AG84" s="25" t="s">
        <v>2020</v>
      </c>
      <c r="AH84" s="25" t="s">
        <v>2020</v>
      </c>
      <c r="AI84" s="22">
        <v>5</v>
      </c>
      <c r="AJ84" s="22">
        <v>0</v>
      </c>
      <c r="AK84" s="22">
        <v>16</v>
      </c>
      <c r="AL84" s="22">
        <v>1939</v>
      </c>
      <c r="AM84" s="22">
        <v>155351</v>
      </c>
      <c r="AN84" s="22">
        <v>0</v>
      </c>
      <c r="AO84" s="22">
        <v>0</v>
      </c>
      <c r="AP84" s="22">
        <v>0</v>
      </c>
      <c r="AQ84" s="22">
        <v>0</v>
      </c>
      <c r="AR84" s="22">
        <v>0</v>
      </c>
      <c r="AS84" s="22">
        <v>0</v>
      </c>
      <c r="AT84" s="22">
        <v>0</v>
      </c>
      <c r="AU84" s="22">
        <v>0</v>
      </c>
      <c r="AV84" s="25" t="s">
        <v>2101</v>
      </c>
      <c r="AW84" s="22">
        <v>48</v>
      </c>
      <c r="AX84" s="22">
        <v>46</v>
      </c>
      <c r="AY84" s="22">
        <v>9333530</v>
      </c>
      <c r="AZ84" s="22">
        <v>440000</v>
      </c>
      <c r="BA84" s="22">
        <v>26000000</v>
      </c>
      <c r="BB84" s="22">
        <v>35000</v>
      </c>
      <c r="BC84" s="22">
        <v>35808530</v>
      </c>
      <c r="BD84" s="22">
        <v>25</v>
      </c>
      <c r="BE84" s="22">
        <v>7</v>
      </c>
      <c r="BF84" s="22">
        <v>12</v>
      </c>
      <c r="BG84" s="22">
        <v>0</v>
      </c>
      <c r="BH84" s="22">
        <v>0</v>
      </c>
      <c r="BI84" s="22">
        <v>0</v>
      </c>
      <c r="BJ84" s="22">
        <v>5</v>
      </c>
      <c r="BK84" s="22">
        <v>65</v>
      </c>
      <c r="BL84" s="22">
        <v>62</v>
      </c>
      <c r="BM84" s="22">
        <v>28</v>
      </c>
      <c r="BN84" s="22">
        <v>0</v>
      </c>
      <c r="BO84" s="22">
        <v>0</v>
      </c>
      <c r="BP84" s="22">
        <v>0</v>
      </c>
    </row>
    <row r="85" spans="1:68" x14ac:dyDescent="0.25">
      <c r="A85" s="22" t="s">
        <v>125</v>
      </c>
      <c r="B85" s="22" t="s">
        <v>178</v>
      </c>
      <c r="C85" s="22" t="s">
        <v>291</v>
      </c>
      <c r="D85" s="22" t="s">
        <v>292</v>
      </c>
      <c r="E85" s="22">
        <v>36</v>
      </c>
      <c r="F85" s="22">
        <v>0</v>
      </c>
      <c r="G85" s="22">
        <v>0</v>
      </c>
      <c r="H85" s="24">
        <v>2309</v>
      </c>
      <c r="I85" s="25" t="s">
        <v>2019</v>
      </c>
      <c r="J85" s="24">
        <v>0</v>
      </c>
      <c r="K85" s="22">
        <v>0</v>
      </c>
      <c r="L85" s="25"/>
      <c r="M85" s="22">
        <v>0</v>
      </c>
      <c r="N85" s="22">
        <v>0</v>
      </c>
      <c r="O85" s="22"/>
      <c r="P85" s="24">
        <v>38</v>
      </c>
      <c r="Q85" s="24">
        <v>0</v>
      </c>
      <c r="R85" s="24">
        <v>729.6</v>
      </c>
      <c r="S85" s="24">
        <v>40</v>
      </c>
      <c r="T85" s="24">
        <v>0</v>
      </c>
      <c r="U85" s="24">
        <v>807.6</v>
      </c>
      <c r="V85" s="24">
        <v>6</v>
      </c>
      <c r="W85" s="24">
        <v>0</v>
      </c>
      <c r="X85" s="24">
        <v>0</v>
      </c>
      <c r="Y85" s="24">
        <v>0</v>
      </c>
      <c r="Z85" s="24">
        <v>0</v>
      </c>
      <c r="AA85" s="24">
        <v>6</v>
      </c>
      <c r="AB85" s="24">
        <v>0</v>
      </c>
      <c r="AC85" s="25" t="s">
        <v>2020</v>
      </c>
      <c r="AD85" s="22">
        <v>49</v>
      </c>
      <c r="AE85" s="22">
        <v>36</v>
      </c>
      <c r="AF85" s="25" t="s">
        <v>2020</v>
      </c>
      <c r="AG85" s="25" t="s">
        <v>2020</v>
      </c>
      <c r="AH85" s="25" t="s">
        <v>2020</v>
      </c>
      <c r="AI85" s="22">
        <v>36</v>
      </c>
      <c r="AJ85" s="22">
        <v>0</v>
      </c>
      <c r="AK85" s="22">
        <v>47</v>
      </c>
      <c r="AL85" s="22">
        <v>1140</v>
      </c>
      <c r="AM85" s="22">
        <v>135000</v>
      </c>
      <c r="AN85" s="22">
        <v>0</v>
      </c>
      <c r="AO85" s="22">
        <v>0</v>
      </c>
      <c r="AP85" s="22">
        <v>0</v>
      </c>
      <c r="AQ85" s="22">
        <v>0</v>
      </c>
      <c r="AR85" s="22">
        <v>0</v>
      </c>
      <c r="AS85" s="22">
        <v>0</v>
      </c>
      <c r="AT85" s="22">
        <v>0</v>
      </c>
      <c r="AU85" s="22">
        <v>0</v>
      </c>
      <c r="AV85" s="25" t="s">
        <v>2102</v>
      </c>
      <c r="AW85" s="22">
        <v>42</v>
      </c>
      <c r="AX85" s="22">
        <v>42</v>
      </c>
      <c r="AY85" s="22">
        <v>10557615</v>
      </c>
      <c r="AZ85" s="22">
        <v>11150000</v>
      </c>
      <c r="BA85" s="22">
        <v>26000000</v>
      </c>
      <c r="BB85" s="22">
        <v>0</v>
      </c>
      <c r="BC85" s="22">
        <v>47707615</v>
      </c>
      <c r="BD85" s="22">
        <v>0</v>
      </c>
      <c r="BE85" s="22">
        <v>5</v>
      </c>
      <c r="BF85" s="22">
        <v>12</v>
      </c>
      <c r="BG85" s="22">
        <v>0</v>
      </c>
      <c r="BH85" s="22">
        <v>0</v>
      </c>
      <c r="BI85" s="22">
        <v>0</v>
      </c>
      <c r="BJ85" s="22">
        <v>10</v>
      </c>
      <c r="BK85" s="22">
        <v>54.4</v>
      </c>
      <c r="BL85" s="22">
        <v>0</v>
      </c>
      <c r="BM85" s="22">
        <v>0</v>
      </c>
      <c r="BN85" s="22">
        <v>0</v>
      </c>
      <c r="BO85" s="22">
        <v>0</v>
      </c>
      <c r="BP85" s="22">
        <v>0</v>
      </c>
    </row>
    <row r="86" spans="1:68" x14ac:dyDescent="0.25">
      <c r="A86" s="22" t="s">
        <v>125</v>
      </c>
      <c r="B86" s="22" t="s">
        <v>178</v>
      </c>
      <c r="C86" s="22" t="s">
        <v>293</v>
      </c>
      <c r="D86" s="22" t="s">
        <v>294</v>
      </c>
      <c r="E86" s="22">
        <v>51</v>
      </c>
      <c r="F86" s="22">
        <v>0</v>
      </c>
      <c r="G86" s="22">
        <v>0</v>
      </c>
      <c r="H86" s="24">
        <v>2189</v>
      </c>
      <c r="I86" s="25" t="s">
        <v>2020</v>
      </c>
      <c r="J86" s="24">
        <v>0.4</v>
      </c>
      <c r="K86" s="22">
        <v>276120</v>
      </c>
      <c r="L86" s="25" t="s">
        <v>2044</v>
      </c>
      <c r="M86" s="22">
        <v>0</v>
      </c>
      <c r="N86" s="22">
        <v>0</v>
      </c>
      <c r="O86" s="22"/>
      <c r="P86" s="24">
        <v>37.4</v>
      </c>
      <c r="Q86" s="24">
        <v>0</v>
      </c>
      <c r="R86" s="24">
        <v>0</v>
      </c>
      <c r="S86" s="24">
        <v>91</v>
      </c>
      <c r="T86" s="24">
        <v>0</v>
      </c>
      <c r="U86" s="24">
        <v>128.4</v>
      </c>
      <c r="V86" s="24">
        <v>29.5</v>
      </c>
      <c r="W86" s="24">
        <v>0</v>
      </c>
      <c r="X86" s="24">
        <v>0</v>
      </c>
      <c r="Y86" s="24">
        <v>0</v>
      </c>
      <c r="Z86" s="24">
        <v>0</v>
      </c>
      <c r="AA86" s="24">
        <v>29.5</v>
      </c>
      <c r="AB86" s="24">
        <v>0</v>
      </c>
      <c r="AC86" s="25" t="s">
        <v>2020</v>
      </c>
      <c r="AD86" s="22">
        <v>3</v>
      </c>
      <c r="AE86" s="22">
        <v>3</v>
      </c>
      <c r="AF86" s="25" t="s">
        <v>2020</v>
      </c>
      <c r="AG86" s="25" t="s">
        <v>2020</v>
      </c>
      <c r="AH86" s="25" t="s">
        <v>2020</v>
      </c>
      <c r="AI86" s="22">
        <v>2</v>
      </c>
      <c r="AJ86" s="22">
        <v>0</v>
      </c>
      <c r="AK86" s="22">
        <v>205</v>
      </c>
      <c r="AL86" s="22">
        <v>3363</v>
      </c>
      <c r="AM86" s="22">
        <v>145400</v>
      </c>
      <c r="AN86" s="22">
        <v>0</v>
      </c>
      <c r="AO86" s="22">
        <v>0</v>
      </c>
      <c r="AP86" s="22">
        <v>0</v>
      </c>
      <c r="AQ86" s="22">
        <v>0</v>
      </c>
      <c r="AR86" s="22">
        <v>0</v>
      </c>
      <c r="AS86" s="22">
        <v>0</v>
      </c>
      <c r="AT86" s="22">
        <v>0</v>
      </c>
      <c r="AU86" s="22">
        <v>0</v>
      </c>
      <c r="AV86" s="25" t="s">
        <v>2103</v>
      </c>
      <c r="AW86" s="22">
        <v>117</v>
      </c>
      <c r="AX86" s="22">
        <v>117</v>
      </c>
      <c r="AY86" s="22">
        <v>14630848</v>
      </c>
      <c r="AZ86" s="22">
        <v>666500</v>
      </c>
      <c r="BA86" s="22">
        <v>13533000</v>
      </c>
      <c r="BB86" s="22">
        <v>275000</v>
      </c>
      <c r="BC86" s="22">
        <v>29105348</v>
      </c>
      <c r="BD86" s="22">
        <v>59</v>
      </c>
      <c r="BE86" s="22">
        <v>5</v>
      </c>
      <c r="BF86" s="22">
        <v>18</v>
      </c>
      <c r="BG86" s="22">
        <v>0</v>
      </c>
      <c r="BH86" s="22">
        <v>0</v>
      </c>
      <c r="BI86" s="22">
        <v>0</v>
      </c>
      <c r="BJ86" s="22">
        <v>18</v>
      </c>
      <c r="BK86" s="22">
        <v>60</v>
      </c>
      <c r="BL86" s="22">
        <v>14</v>
      </c>
      <c r="BM86" s="22">
        <v>63</v>
      </c>
      <c r="BN86" s="22">
        <v>0</v>
      </c>
      <c r="BO86" s="22">
        <v>2</v>
      </c>
      <c r="BP86" s="22">
        <v>0</v>
      </c>
    </row>
    <row r="87" spans="1:68" x14ac:dyDescent="0.25">
      <c r="A87" s="22" t="s">
        <v>125</v>
      </c>
      <c r="B87" s="22" t="s">
        <v>178</v>
      </c>
      <c r="C87" s="22" t="s">
        <v>295</v>
      </c>
      <c r="D87" s="22" t="s">
        <v>296</v>
      </c>
      <c r="E87" s="22">
        <v>83</v>
      </c>
      <c r="F87" s="22">
        <v>0</v>
      </c>
      <c r="G87" s="22">
        <v>0</v>
      </c>
      <c r="H87" s="24">
        <v>2022</v>
      </c>
      <c r="I87" s="25" t="s">
        <v>2020</v>
      </c>
      <c r="J87" s="24">
        <v>0.25</v>
      </c>
      <c r="K87" s="22">
        <v>103803</v>
      </c>
      <c r="L87" s="25" t="s">
        <v>2024</v>
      </c>
      <c r="M87" s="22">
        <v>0</v>
      </c>
      <c r="N87" s="22">
        <v>0</v>
      </c>
      <c r="O87" s="22"/>
      <c r="P87" s="24">
        <v>22.6</v>
      </c>
      <c r="Q87" s="24">
        <v>0</v>
      </c>
      <c r="R87" s="24">
        <v>0</v>
      </c>
      <c r="S87" s="24">
        <v>0</v>
      </c>
      <c r="T87" s="24">
        <v>0</v>
      </c>
      <c r="U87" s="24">
        <v>22.6</v>
      </c>
      <c r="V87" s="24">
        <v>22.6</v>
      </c>
      <c r="W87" s="24">
        <v>0</v>
      </c>
      <c r="X87" s="24">
        <v>0</v>
      </c>
      <c r="Y87" s="24">
        <v>0</v>
      </c>
      <c r="Z87" s="24">
        <v>32</v>
      </c>
      <c r="AA87" s="24">
        <v>54.6</v>
      </c>
      <c r="AB87" s="24">
        <v>0</v>
      </c>
      <c r="AC87" s="25" t="s">
        <v>2020</v>
      </c>
      <c r="AD87" s="22">
        <v>5</v>
      </c>
      <c r="AE87" s="22">
        <v>5</v>
      </c>
      <c r="AF87" s="25" t="s">
        <v>2019</v>
      </c>
      <c r="AG87" s="25" t="s">
        <v>2019</v>
      </c>
      <c r="AH87" s="25" t="s">
        <v>2019</v>
      </c>
      <c r="AI87" s="22">
        <v>0</v>
      </c>
      <c r="AJ87" s="22">
        <v>0</v>
      </c>
      <c r="AK87" s="22">
        <v>115</v>
      </c>
      <c r="AL87" s="22">
        <v>13096</v>
      </c>
      <c r="AM87" s="22">
        <v>381157</v>
      </c>
      <c r="AN87" s="22">
        <v>0</v>
      </c>
      <c r="AO87" s="22">
        <v>0</v>
      </c>
      <c r="AP87" s="22">
        <v>0</v>
      </c>
      <c r="AQ87" s="22">
        <v>0</v>
      </c>
      <c r="AR87" s="22">
        <v>0</v>
      </c>
      <c r="AS87" s="22">
        <v>0</v>
      </c>
      <c r="AT87" s="22">
        <v>0</v>
      </c>
      <c r="AU87" s="22">
        <v>0</v>
      </c>
      <c r="AV87" s="25" t="s">
        <v>2104</v>
      </c>
      <c r="AW87" s="22">
        <v>252</v>
      </c>
      <c r="AX87" s="22">
        <v>247</v>
      </c>
      <c r="AY87" s="22">
        <v>100663604.7</v>
      </c>
      <c r="AZ87" s="22">
        <v>5512500</v>
      </c>
      <c r="BA87" s="22">
        <v>0</v>
      </c>
      <c r="BB87" s="22">
        <v>0</v>
      </c>
      <c r="BC87" s="22">
        <v>106176104.7</v>
      </c>
      <c r="BD87" s="22">
        <v>0</v>
      </c>
      <c r="BE87" s="22">
        <v>10</v>
      </c>
      <c r="BF87" s="22">
        <v>36</v>
      </c>
      <c r="BG87" s="22">
        <v>0</v>
      </c>
      <c r="BH87" s="22">
        <v>0</v>
      </c>
      <c r="BI87" s="22">
        <v>0</v>
      </c>
      <c r="BJ87" s="22">
        <v>15521581</v>
      </c>
      <c r="BK87" s="22">
        <v>0</v>
      </c>
      <c r="BL87" s="22">
        <v>0</v>
      </c>
      <c r="BM87" s="22">
        <v>0</v>
      </c>
      <c r="BN87" s="22">
        <v>0</v>
      </c>
      <c r="BO87" s="22">
        <v>14</v>
      </c>
      <c r="BP87" s="22">
        <v>15521581</v>
      </c>
    </row>
    <row r="88" spans="1:68" x14ac:dyDescent="0.25">
      <c r="A88" s="22" t="s">
        <v>125</v>
      </c>
      <c r="B88" s="22" t="s">
        <v>178</v>
      </c>
      <c r="C88" s="22" t="s">
        <v>297</v>
      </c>
      <c r="D88" s="22" t="s">
        <v>298</v>
      </c>
      <c r="E88" s="22">
        <v>122</v>
      </c>
      <c r="F88" s="22">
        <v>0</v>
      </c>
      <c r="G88" s="22">
        <v>0</v>
      </c>
      <c r="H88" s="24">
        <v>2508</v>
      </c>
      <c r="I88" s="25" t="s">
        <v>2020</v>
      </c>
      <c r="J88" s="24">
        <v>0.4</v>
      </c>
      <c r="K88" s="22">
        <v>187131</v>
      </c>
      <c r="L88" s="25" t="s">
        <v>2044</v>
      </c>
      <c r="M88" s="22">
        <v>0</v>
      </c>
      <c r="N88" s="22">
        <v>0</v>
      </c>
      <c r="O88" s="22"/>
      <c r="P88" s="24">
        <v>33.9</v>
      </c>
      <c r="Q88" s="24">
        <v>0</v>
      </c>
      <c r="R88" s="24">
        <v>0</v>
      </c>
      <c r="S88" s="24">
        <v>0</v>
      </c>
      <c r="T88" s="24">
        <v>0</v>
      </c>
      <c r="U88" s="24">
        <v>33.9</v>
      </c>
      <c r="V88" s="24">
        <v>27.5</v>
      </c>
      <c r="W88" s="24">
        <v>0</v>
      </c>
      <c r="X88" s="24">
        <v>0</v>
      </c>
      <c r="Y88" s="24">
        <v>0</v>
      </c>
      <c r="Z88" s="24">
        <v>0</v>
      </c>
      <c r="AA88" s="24">
        <v>27.5</v>
      </c>
      <c r="AB88" s="24">
        <v>13.7</v>
      </c>
      <c r="AC88" s="25" t="s">
        <v>2020</v>
      </c>
      <c r="AD88" s="22">
        <v>7</v>
      </c>
      <c r="AE88" s="22">
        <v>6</v>
      </c>
      <c r="AF88" s="25" t="s">
        <v>2020</v>
      </c>
      <c r="AG88" s="25" t="s">
        <v>2020</v>
      </c>
      <c r="AH88" s="25" t="s">
        <v>2019</v>
      </c>
      <c r="AI88" s="22">
        <v>0</v>
      </c>
      <c r="AJ88" s="22">
        <v>0</v>
      </c>
      <c r="AK88" s="22">
        <v>97</v>
      </c>
      <c r="AL88" s="22">
        <v>3900</v>
      </c>
      <c r="AM88" s="22">
        <v>442520</v>
      </c>
      <c r="AN88" s="22">
        <v>1</v>
      </c>
      <c r="AO88" s="22">
        <v>0</v>
      </c>
      <c r="AP88" s="22">
        <v>1</v>
      </c>
      <c r="AQ88" s="22">
        <v>0</v>
      </c>
      <c r="AR88" s="22">
        <v>2</v>
      </c>
      <c r="AS88" s="22">
        <v>1</v>
      </c>
      <c r="AT88" s="22">
        <v>1</v>
      </c>
      <c r="AU88" s="22">
        <v>1</v>
      </c>
      <c r="AV88" s="25" t="s">
        <v>2105</v>
      </c>
      <c r="AW88" s="22">
        <v>183</v>
      </c>
      <c r="AX88" s="22">
        <v>169</v>
      </c>
      <c r="AY88" s="22">
        <v>20647145</v>
      </c>
      <c r="AZ88" s="22">
        <v>3646000</v>
      </c>
      <c r="BA88" s="22">
        <v>68471206</v>
      </c>
      <c r="BB88" s="22">
        <v>3611800</v>
      </c>
      <c r="BC88" s="22">
        <v>96376151</v>
      </c>
      <c r="BD88" s="22">
        <v>146</v>
      </c>
      <c r="BE88" s="22">
        <v>20</v>
      </c>
      <c r="BF88" s="22">
        <v>17</v>
      </c>
      <c r="BG88" s="22">
        <v>0</v>
      </c>
      <c r="BH88" s="22">
        <v>0</v>
      </c>
      <c r="BI88" s="22">
        <v>0</v>
      </c>
      <c r="BJ88" s="22">
        <v>17</v>
      </c>
      <c r="BK88" s="22">
        <v>133.69999999999999</v>
      </c>
      <c r="BL88" s="22">
        <v>10</v>
      </c>
      <c r="BM88" s="22">
        <v>180</v>
      </c>
      <c r="BN88" s="22">
        <v>0</v>
      </c>
      <c r="BO88" s="22">
        <v>18</v>
      </c>
      <c r="BP88" s="22">
        <v>0</v>
      </c>
    </row>
    <row r="89" spans="1:68" x14ac:dyDescent="0.25">
      <c r="A89" s="22" t="s">
        <v>125</v>
      </c>
      <c r="B89" s="22" t="s">
        <v>178</v>
      </c>
      <c r="C89" s="22" t="s">
        <v>299</v>
      </c>
      <c r="D89" s="22" t="s">
        <v>300</v>
      </c>
      <c r="E89" s="22">
        <v>47</v>
      </c>
      <c r="F89" s="22">
        <v>0</v>
      </c>
      <c r="G89" s="22">
        <v>0</v>
      </c>
      <c r="H89" s="24">
        <v>2259.4</v>
      </c>
      <c r="I89" s="25" t="s">
        <v>2019</v>
      </c>
      <c r="J89" s="24">
        <v>0</v>
      </c>
      <c r="K89" s="22">
        <v>0</v>
      </c>
      <c r="L89" s="25"/>
      <c r="M89" s="22"/>
      <c r="N89" s="22"/>
      <c r="O89" s="22"/>
      <c r="P89" s="24">
        <v>46.6</v>
      </c>
      <c r="Q89" s="24">
        <v>0</v>
      </c>
      <c r="R89" s="24">
        <v>0</v>
      </c>
      <c r="S89" s="24">
        <v>0</v>
      </c>
      <c r="T89" s="24">
        <v>0</v>
      </c>
      <c r="U89" s="24">
        <v>46.6</v>
      </c>
      <c r="V89" s="24">
        <v>10.199999999999999</v>
      </c>
      <c r="W89" s="24">
        <v>0</v>
      </c>
      <c r="X89" s="24">
        <v>0</v>
      </c>
      <c r="Y89" s="24">
        <v>0</v>
      </c>
      <c r="Z89" s="24">
        <v>0</v>
      </c>
      <c r="AA89" s="24">
        <v>10.199999999999999</v>
      </c>
      <c r="AB89" s="24">
        <v>7.6</v>
      </c>
      <c r="AC89" s="25" t="s">
        <v>2020</v>
      </c>
      <c r="AD89" s="22">
        <v>49</v>
      </c>
      <c r="AE89" s="22">
        <v>36</v>
      </c>
      <c r="AF89" s="25" t="s">
        <v>2020</v>
      </c>
      <c r="AG89" s="25" t="s">
        <v>2020</v>
      </c>
      <c r="AH89" s="25" t="s">
        <v>2020</v>
      </c>
      <c r="AI89" s="22">
        <v>36</v>
      </c>
      <c r="AJ89" s="22">
        <v>0</v>
      </c>
      <c r="AK89" s="22">
        <v>117</v>
      </c>
      <c r="AL89" s="22">
        <v>2583</v>
      </c>
      <c r="AM89" s="22">
        <v>174000</v>
      </c>
      <c r="AN89" s="22">
        <v>0</v>
      </c>
      <c r="AO89" s="22">
        <v>0</v>
      </c>
      <c r="AP89" s="22">
        <v>0</v>
      </c>
      <c r="AQ89" s="22">
        <v>0</v>
      </c>
      <c r="AR89" s="22">
        <v>0</v>
      </c>
      <c r="AS89" s="22">
        <v>0</v>
      </c>
      <c r="AT89" s="22">
        <v>0</v>
      </c>
      <c r="AU89" s="22">
        <v>0</v>
      </c>
      <c r="AV89" s="25" t="s">
        <v>2106</v>
      </c>
      <c r="AW89" s="22">
        <v>164</v>
      </c>
      <c r="AX89" s="22">
        <v>150</v>
      </c>
      <c r="AY89" s="22">
        <v>11498782</v>
      </c>
      <c r="AZ89" s="22">
        <v>2236124</v>
      </c>
      <c r="BA89" s="22">
        <v>255723</v>
      </c>
      <c r="BB89" s="22">
        <v>0</v>
      </c>
      <c r="BC89" s="22">
        <v>13990629</v>
      </c>
      <c r="BD89" s="22">
        <v>84</v>
      </c>
      <c r="BE89" s="22">
        <v>39</v>
      </c>
      <c r="BF89" s="22">
        <v>17</v>
      </c>
      <c r="BG89" s="22">
        <v>1</v>
      </c>
      <c r="BH89" s="22">
        <v>12</v>
      </c>
      <c r="BI89" s="22">
        <v>5</v>
      </c>
      <c r="BJ89" s="22">
        <v>15</v>
      </c>
      <c r="BK89" s="22">
        <v>42</v>
      </c>
      <c r="BL89" s="22">
        <v>29</v>
      </c>
      <c r="BM89" s="22">
        <v>94</v>
      </c>
      <c r="BN89" s="22">
        <v>176</v>
      </c>
      <c r="BO89" s="22">
        <v>8</v>
      </c>
      <c r="BP89" s="22">
        <v>1</v>
      </c>
    </row>
    <row r="90" spans="1:68" x14ac:dyDescent="0.25">
      <c r="A90" s="22" t="s">
        <v>125</v>
      </c>
      <c r="B90" s="22" t="s">
        <v>178</v>
      </c>
      <c r="C90" s="22" t="s">
        <v>301</v>
      </c>
      <c r="D90" s="22" t="s">
        <v>302</v>
      </c>
      <c r="E90" s="22">
        <v>55</v>
      </c>
      <c r="F90" s="22">
        <v>0</v>
      </c>
      <c r="G90" s="22">
        <v>0</v>
      </c>
      <c r="H90" s="24">
        <v>895</v>
      </c>
      <c r="I90" s="25" t="s">
        <v>2020</v>
      </c>
      <c r="J90" s="24">
        <v>0.4</v>
      </c>
      <c r="K90" s="22">
        <v>555328</v>
      </c>
      <c r="L90" s="25" t="s">
        <v>2044</v>
      </c>
      <c r="M90" s="22">
        <v>0</v>
      </c>
      <c r="N90" s="22">
        <v>0</v>
      </c>
      <c r="O90" s="22"/>
      <c r="P90" s="24">
        <v>32</v>
      </c>
      <c r="Q90" s="24">
        <v>0</v>
      </c>
      <c r="R90" s="24">
        <v>0</v>
      </c>
      <c r="S90" s="24">
        <v>0</v>
      </c>
      <c r="T90" s="24">
        <v>0</v>
      </c>
      <c r="U90" s="24">
        <v>32</v>
      </c>
      <c r="V90" s="24">
        <v>17.2</v>
      </c>
      <c r="W90" s="24">
        <v>0</v>
      </c>
      <c r="X90" s="24">
        <v>0</v>
      </c>
      <c r="Y90" s="24">
        <v>0</v>
      </c>
      <c r="Z90" s="24">
        <v>0</v>
      </c>
      <c r="AA90" s="24">
        <v>17.2</v>
      </c>
      <c r="AB90" s="24">
        <v>1.2</v>
      </c>
      <c r="AC90" s="25" t="s">
        <v>2020</v>
      </c>
      <c r="AD90" s="22">
        <v>5</v>
      </c>
      <c r="AE90" s="22">
        <v>4</v>
      </c>
      <c r="AF90" s="25" t="s">
        <v>2019</v>
      </c>
      <c r="AG90" s="25" t="s">
        <v>2020</v>
      </c>
      <c r="AH90" s="25" t="s">
        <v>2019</v>
      </c>
      <c r="AI90" s="22">
        <v>0</v>
      </c>
      <c r="AJ90" s="22">
        <v>0</v>
      </c>
      <c r="AK90" s="22">
        <v>74</v>
      </c>
      <c r="AL90" s="22">
        <v>2304</v>
      </c>
      <c r="AM90" s="22">
        <v>133290</v>
      </c>
      <c r="AN90" s="22">
        <v>0</v>
      </c>
      <c r="AO90" s="22">
        <v>0</v>
      </c>
      <c r="AP90" s="22">
        <v>0</v>
      </c>
      <c r="AQ90" s="22">
        <v>0</v>
      </c>
      <c r="AR90" s="22">
        <v>2</v>
      </c>
      <c r="AS90" s="22">
        <v>1</v>
      </c>
      <c r="AT90" s="22">
        <v>0</v>
      </c>
      <c r="AU90" s="22">
        <v>0</v>
      </c>
      <c r="AV90" s="25" t="s">
        <v>2107</v>
      </c>
      <c r="AW90" s="22">
        <v>61</v>
      </c>
      <c r="AX90" s="22">
        <v>61</v>
      </c>
      <c r="AY90" s="22">
        <v>4923990</v>
      </c>
      <c r="AZ90" s="22">
        <v>4980000</v>
      </c>
      <c r="BA90" s="22">
        <v>1500000</v>
      </c>
      <c r="BB90" s="22">
        <v>100000</v>
      </c>
      <c r="BC90" s="22">
        <v>11503990</v>
      </c>
      <c r="BD90" s="22">
        <v>0</v>
      </c>
      <c r="BE90" s="22">
        <v>10</v>
      </c>
      <c r="BF90" s="22">
        <v>12</v>
      </c>
      <c r="BG90" s="22">
        <v>0</v>
      </c>
      <c r="BH90" s="22">
        <v>0</v>
      </c>
      <c r="BI90" s="22">
        <v>0</v>
      </c>
      <c r="BJ90" s="22">
        <v>11</v>
      </c>
      <c r="BK90" s="22">
        <v>30</v>
      </c>
      <c r="BL90" s="22">
        <v>0</v>
      </c>
      <c r="BM90" s="22">
        <v>0</v>
      </c>
      <c r="BN90" s="22">
        <v>0</v>
      </c>
      <c r="BO90" s="22">
        <v>2</v>
      </c>
      <c r="BP90" s="22">
        <v>0</v>
      </c>
    </row>
    <row r="91" spans="1:68" x14ac:dyDescent="0.25">
      <c r="A91" s="22" t="s">
        <v>125</v>
      </c>
      <c r="B91" s="22" t="s">
        <v>178</v>
      </c>
      <c r="C91" s="22" t="s">
        <v>303</v>
      </c>
      <c r="D91" s="22" t="s">
        <v>304</v>
      </c>
      <c r="E91" s="22">
        <v>111</v>
      </c>
      <c r="F91" s="22">
        <v>0</v>
      </c>
      <c r="G91" s="22">
        <v>0</v>
      </c>
      <c r="H91" s="24">
        <v>2284</v>
      </c>
      <c r="I91" s="25" t="s">
        <v>2019</v>
      </c>
      <c r="J91" s="24">
        <v>0</v>
      </c>
      <c r="K91" s="22">
        <v>0</v>
      </c>
      <c r="L91" s="25"/>
      <c r="M91" s="22">
        <v>0</v>
      </c>
      <c r="N91" s="22">
        <v>0</v>
      </c>
      <c r="O91" s="22"/>
      <c r="P91" s="24">
        <v>16.5</v>
      </c>
      <c r="Q91" s="24">
        <v>0</v>
      </c>
      <c r="R91" s="24">
        <v>0</v>
      </c>
      <c r="S91" s="24">
        <v>0</v>
      </c>
      <c r="T91" s="24">
        <v>0</v>
      </c>
      <c r="U91" s="24">
        <v>16.5</v>
      </c>
      <c r="V91" s="24">
        <v>19.2</v>
      </c>
      <c r="W91" s="24">
        <v>0</v>
      </c>
      <c r="X91" s="24">
        <v>0</v>
      </c>
      <c r="Y91" s="24">
        <v>0</v>
      </c>
      <c r="Z91" s="24">
        <v>0</v>
      </c>
      <c r="AA91" s="24">
        <v>19.2</v>
      </c>
      <c r="AB91" s="24">
        <v>0</v>
      </c>
      <c r="AC91" s="25" t="s">
        <v>2020</v>
      </c>
      <c r="AD91" s="22">
        <v>9</v>
      </c>
      <c r="AE91" s="22">
        <v>8</v>
      </c>
      <c r="AF91" s="25" t="s">
        <v>2020</v>
      </c>
      <c r="AG91" s="25" t="s">
        <v>2020</v>
      </c>
      <c r="AH91" s="25" t="s">
        <v>2019</v>
      </c>
      <c r="AI91" s="22">
        <v>0</v>
      </c>
      <c r="AJ91" s="22">
        <v>0</v>
      </c>
      <c r="AK91" s="22">
        <v>161</v>
      </c>
      <c r="AL91" s="22">
        <v>5298</v>
      </c>
      <c r="AM91" s="22">
        <v>253674</v>
      </c>
      <c r="AN91" s="22">
        <v>4</v>
      </c>
      <c r="AO91" s="22">
        <v>4</v>
      </c>
      <c r="AP91" s="22">
        <v>0</v>
      </c>
      <c r="AQ91" s="22">
        <v>0</v>
      </c>
      <c r="AR91" s="22">
        <v>0</v>
      </c>
      <c r="AS91" s="22">
        <v>0</v>
      </c>
      <c r="AT91" s="22">
        <v>0</v>
      </c>
      <c r="AU91" s="22">
        <v>0</v>
      </c>
      <c r="AV91" s="25" t="s">
        <v>2108</v>
      </c>
      <c r="AW91" s="22">
        <v>158</v>
      </c>
      <c r="AX91" s="22">
        <v>156</v>
      </c>
      <c r="AY91" s="22">
        <v>17359863</v>
      </c>
      <c r="AZ91" s="22">
        <v>4680500</v>
      </c>
      <c r="BA91" s="22">
        <v>460000</v>
      </c>
      <c r="BB91" s="22">
        <v>0</v>
      </c>
      <c r="BC91" s="22">
        <v>22500363</v>
      </c>
      <c r="BD91" s="22">
        <v>0</v>
      </c>
      <c r="BE91" s="22">
        <v>13</v>
      </c>
      <c r="BF91" s="22">
        <v>24</v>
      </c>
      <c r="BG91" s="22">
        <v>0</v>
      </c>
      <c r="BH91" s="22">
        <v>0</v>
      </c>
      <c r="BI91" s="22">
        <v>0</v>
      </c>
      <c r="BJ91" s="22">
        <v>22</v>
      </c>
      <c r="BK91" s="22">
        <v>60</v>
      </c>
      <c r="BL91" s="22">
        <v>0</v>
      </c>
      <c r="BM91" s="22">
        <v>0</v>
      </c>
      <c r="BN91" s="22">
        <v>0</v>
      </c>
      <c r="BO91" s="22">
        <v>1</v>
      </c>
      <c r="BP91" s="22">
        <v>2</v>
      </c>
    </row>
    <row r="92" spans="1:68" x14ac:dyDescent="0.25">
      <c r="A92" s="22" t="s">
        <v>125</v>
      </c>
      <c r="B92" s="22" t="s">
        <v>305</v>
      </c>
      <c r="C92" s="22" t="s">
        <v>306</v>
      </c>
      <c r="D92" s="22" t="s">
        <v>307</v>
      </c>
      <c r="E92" s="22">
        <v>17</v>
      </c>
      <c r="F92" s="22">
        <v>0</v>
      </c>
      <c r="G92" s="22">
        <v>0</v>
      </c>
      <c r="H92" s="24">
        <v>53</v>
      </c>
      <c r="I92" s="25" t="s">
        <v>2019</v>
      </c>
      <c r="J92" s="24">
        <v>0</v>
      </c>
      <c r="K92" s="22">
        <v>0</v>
      </c>
      <c r="L92" s="25"/>
      <c r="M92" s="22">
        <v>0</v>
      </c>
      <c r="N92" s="22">
        <v>0</v>
      </c>
      <c r="O92" s="22"/>
      <c r="P92" s="24">
        <v>33.799999999999997</v>
      </c>
      <c r="Q92" s="24">
        <v>0</v>
      </c>
      <c r="R92" s="24">
        <v>0</v>
      </c>
      <c r="S92" s="24">
        <v>0</v>
      </c>
      <c r="T92" s="24">
        <v>0</v>
      </c>
      <c r="U92" s="24">
        <v>33.799999999999997</v>
      </c>
      <c r="V92" s="24">
        <v>51.4</v>
      </c>
      <c r="W92" s="24">
        <v>0</v>
      </c>
      <c r="X92" s="24">
        <v>0</v>
      </c>
      <c r="Y92" s="24">
        <v>0</v>
      </c>
      <c r="Z92" s="24">
        <v>0</v>
      </c>
      <c r="AA92" s="24">
        <v>51.4</v>
      </c>
      <c r="AB92" s="24">
        <v>9.9</v>
      </c>
      <c r="AC92" s="25" t="s">
        <v>2020</v>
      </c>
      <c r="AD92" s="22">
        <v>4</v>
      </c>
      <c r="AE92" s="22">
        <v>4</v>
      </c>
      <c r="AF92" s="25" t="s">
        <v>2019</v>
      </c>
      <c r="AG92" s="25" t="s">
        <v>2020</v>
      </c>
      <c r="AH92" s="25" t="s">
        <v>2020</v>
      </c>
      <c r="AI92" s="22">
        <v>0</v>
      </c>
      <c r="AJ92" s="22">
        <v>0</v>
      </c>
      <c r="AK92" s="22">
        <v>2</v>
      </c>
      <c r="AL92" s="22">
        <v>1341</v>
      </c>
      <c r="AM92" s="22">
        <v>35740</v>
      </c>
      <c r="AN92" s="22">
        <v>0</v>
      </c>
      <c r="AO92" s="22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5" t="s">
        <v>2109</v>
      </c>
      <c r="AW92" s="22">
        <v>33</v>
      </c>
      <c r="AX92" s="22">
        <v>33</v>
      </c>
      <c r="AY92" s="22">
        <v>520000</v>
      </c>
      <c r="AZ92" s="22">
        <v>150000</v>
      </c>
      <c r="BA92" s="22">
        <v>20000</v>
      </c>
      <c r="BB92" s="22">
        <v>20000</v>
      </c>
      <c r="BC92" s="22">
        <v>710000</v>
      </c>
      <c r="BD92" s="22">
        <v>20</v>
      </c>
      <c r="BE92" s="22">
        <v>10</v>
      </c>
      <c r="BF92" s="22">
        <v>0</v>
      </c>
      <c r="BG92" s="22">
        <v>1</v>
      </c>
      <c r="BH92" s="22">
        <v>37</v>
      </c>
      <c r="BI92" s="22">
        <v>1</v>
      </c>
      <c r="BJ92" s="22">
        <v>0</v>
      </c>
      <c r="BK92" s="22">
        <v>0</v>
      </c>
      <c r="BL92" s="22">
        <v>14</v>
      </c>
      <c r="BM92" s="22">
        <v>20</v>
      </c>
      <c r="BN92" s="22">
        <v>312</v>
      </c>
      <c r="BO92" s="22">
        <v>0</v>
      </c>
      <c r="BP92" s="22">
        <v>0</v>
      </c>
    </row>
    <row r="93" spans="1:68" x14ac:dyDescent="0.25">
      <c r="A93" s="22" t="s">
        <v>125</v>
      </c>
      <c r="B93" s="22" t="s">
        <v>305</v>
      </c>
      <c r="C93" s="22" t="s">
        <v>308</v>
      </c>
      <c r="D93" s="22" t="s">
        <v>309</v>
      </c>
      <c r="E93" s="22">
        <v>180</v>
      </c>
      <c r="F93" s="22">
        <v>0</v>
      </c>
      <c r="G93" s="22">
        <v>0</v>
      </c>
      <c r="H93" s="24">
        <v>40.700000000000003</v>
      </c>
      <c r="I93" s="25" t="s">
        <v>2019</v>
      </c>
      <c r="J93" s="24">
        <v>0</v>
      </c>
      <c r="K93" s="22">
        <v>0</v>
      </c>
      <c r="L93" s="25"/>
      <c r="M93" s="22">
        <v>0</v>
      </c>
      <c r="N93" s="22">
        <v>0</v>
      </c>
      <c r="O93" s="22"/>
      <c r="P93" s="24">
        <v>42.5</v>
      </c>
      <c r="Q93" s="24">
        <v>0</v>
      </c>
      <c r="R93" s="24">
        <v>0</v>
      </c>
      <c r="S93" s="24">
        <v>0</v>
      </c>
      <c r="T93" s="24">
        <v>16</v>
      </c>
      <c r="U93" s="24">
        <v>58.5</v>
      </c>
      <c r="V93" s="24">
        <v>37.9</v>
      </c>
      <c r="W93" s="24">
        <v>0</v>
      </c>
      <c r="X93" s="24">
        <v>0</v>
      </c>
      <c r="Y93" s="24">
        <v>0</v>
      </c>
      <c r="Z93" s="24">
        <v>12.2</v>
      </c>
      <c r="AA93" s="24">
        <v>50.1</v>
      </c>
      <c r="AB93" s="24">
        <v>23.3</v>
      </c>
      <c r="AC93" s="25" t="s">
        <v>2020</v>
      </c>
      <c r="AD93" s="22">
        <v>5</v>
      </c>
      <c r="AE93" s="22">
        <v>5</v>
      </c>
      <c r="AF93" s="25" t="s">
        <v>2020</v>
      </c>
      <c r="AG93" s="25" t="s">
        <v>2020</v>
      </c>
      <c r="AH93" s="25" t="s">
        <v>2019</v>
      </c>
      <c r="AI93" s="22">
        <v>0</v>
      </c>
      <c r="AJ93" s="22">
        <v>0</v>
      </c>
      <c r="AK93" s="22">
        <v>3</v>
      </c>
      <c r="AL93" s="22">
        <v>4259</v>
      </c>
      <c r="AM93" s="22">
        <v>87214</v>
      </c>
      <c r="AN93" s="22">
        <v>0</v>
      </c>
      <c r="AO93" s="22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5"/>
      <c r="AW93" s="22">
        <v>319</v>
      </c>
      <c r="AX93" s="22">
        <v>309</v>
      </c>
      <c r="AY93" s="22">
        <v>6150931.2300000004</v>
      </c>
      <c r="AZ93" s="22">
        <v>14505688.779999999</v>
      </c>
      <c r="BA93" s="22">
        <v>7700000</v>
      </c>
      <c r="BB93" s="22">
        <v>774000</v>
      </c>
      <c r="BC93" s="22">
        <v>29130620.010000002</v>
      </c>
      <c r="BD93" s="22">
        <v>74</v>
      </c>
      <c r="BE93" s="22">
        <v>30</v>
      </c>
      <c r="BF93" s="22">
        <v>0</v>
      </c>
      <c r="BG93" s="22">
        <v>1</v>
      </c>
      <c r="BH93" s="22">
        <v>266</v>
      </c>
      <c r="BI93" s="22">
        <v>7</v>
      </c>
      <c r="BJ93" s="22">
        <v>0</v>
      </c>
      <c r="BK93" s="22">
        <v>0</v>
      </c>
      <c r="BL93" s="22">
        <v>7</v>
      </c>
      <c r="BM93" s="22">
        <v>78</v>
      </c>
      <c r="BN93" s="22">
        <v>1003</v>
      </c>
      <c r="BO93" s="22">
        <v>0</v>
      </c>
      <c r="BP93" s="22">
        <v>0</v>
      </c>
    </row>
    <row r="94" spans="1:68" x14ac:dyDescent="0.25">
      <c r="A94" s="22" t="s">
        <v>125</v>
      </c>
      <c r="B94" s="22" t="s">
        <v>305</v>
      </c>
      <c r="C94" s="22" t="s">
        <v>310</v>
      </c>
      <c r="D94" s="22" t="s">
        <v>311</v>
      </c>
      <c r="E94" s="22">
        <v>42</v>
      </c>
      <c r="F94" s="22">
        <v>0</v>
      </c>
      <c r="G94" s="22">
        <v>0</v>
      </c>
      <c r="H94" s="24">
        <v>62.2</v>
      </c>
      <c r="I94" s="25" t="s">
        <v>2019</v>
      </c>
      <c r="J94" s="24">
        <v>0</v>
      </c>
      <c r="K94" s="22">
        <v>0</v>
      </c>
      <c r="L94" s="25"/>
      <c r="M94" s="22"/>
      <c r="N94" s="22"/>
      <c r="O94" s="22"/>
      <c r="P94" s="24">
        <v>41.4</v>
      </c>
      <c r="Q94" s="24">
        <v>0</v>
      </c>
      <c r="R94" s="24">
        <v>0</v>
      </c>
      <c r="S94" s="24">
        <v>0</v>
      </c>
      <c r="T94" s="24">
        <v>0</v>
      </c>
      <c r="U94" s="24">
        <v>41.4</v>
      </c>
      <c r="V94" s="24">
        <v>39.5</v>
      </c>
      <c r="W94" s="24">
        <v>0</v>
      </c>
      <c r="X94" s="24">
        <v>0</v>
      </c>
      <c r="Y94" s="24">
        <v>0</v>
      </c>
      <c r="Z94" s="24">
        <v>0</v>
      </c>
      <c r="AA94" s="24">
        <v>39.5</v>
      </c>
      <c r="AB94" s="24">
        <v>16</v>
      </c>
      <c r="AC94" s="25" t="s">
        <v>2020</v>
      </c>
      <c r="AD94" s="22">
        <v>3</v>
      </c>
      <c r="AE94" s="22">
        <v>3</v>
      </c>
      <c r="AF94" s="25" t="s">
        <v>2020</v>
      </c>
      <c r="AG94" s="25" t="s">
        <v>2020</v>
      </c>
      <c r="AH94" s="25" t="s">
        <v>2019</v>
      </c>
      <c r="AI94" s="22">
        <v>0</v>
      </c>
      <c r="AJ94" s="22">
        <v>0</v>
      </c>
      <c r="AK94" s="22">
        <v>3</v>
      </c>
      <c r="AL94" s="22">
        <v>1984</v>
      </c>
      <c r="AM94" s="22">
        <v>48560</v>
      </c>
      <c r="AN94" s="22">
        <v>1</v>
      </c>
      <c r="AO94" s="22">
        <v>1</v>
      </c>
      <c r="AP94" s="22">
        <v>0</v>
      </c>
      <c r="AQ94" s="22">
        <v>0</v>
      </c>
      <c r="AR94" s="22">
        <v>1</v>
      </c>
      <c r="AS94" s="22">
        <v>1</v>
      </c>
      <c r="AT94" s="22">
        <v>0</v>
      </c>
      <c r="AU94" s="22">
        <v>0</v>
      </c>
      <c r="AV94" s="25" t="s">
        <v>2110</v>
      </c>
      <c r="AW94" s="22">
        <v>38</v>
      </c>
      <c r="AX94" s="22">
        <v>38</v>
      </c>
      <c r="AY94" s="22">
        <v>2050651</v>
      </c>
      <c r="AZ94" s="22">
        <v>14993000</v>
      </c>
      <c r="BA94" s="22">
        <v>0</v>
      </c>
      <c r="BB94" s="22">
        <v>55000000</v>
      </c>
      <c r="BC94" s="22">
        <v>72043651</v>
      </c>
      <c r="BD94" s="22">
        <v>0</v>
      </c>
      <c r="BE94" s="22">
        <v>5</v>
      </c>
      <c r="BF94" s="22">
        <v>2</v>
      </c>
      <c r="BG94" s="22">
        <v>1</v>
      </c>
      <c r="BH94" s="22">
        <v>56</v>
      </c>
      <c r="BI94" s="22">
        <v>2</v>
      </c>
      <c r="BJ94" s="22">
        <v>2</v>
      </c>
      <c r="BK94" s="22">
        <v>30</v>
      </c>
      <c r="BL94" s="22">
        <v>0</v>
      </c>
      <c r="BM94" s="22">
        <v>0</v>
      </c>
      <c r="BN94" s="22">
        <v>298</v>
      </c>
      <c r="BO94" s="22">
        <v>1</v>
      </c>
      <c r="BP94" s="22">
        <v>0</v>
      </c>
    </row>
    <row r="95" spans="1:68" x14ac:dyDescent="0.25">
      <c r="A95" s="22" t="s">
        <v>125</v>
      </c>
      <c r="B95" s="22" t="s">
        <v>305</v>
      </c>
      <c r="C95" s="22" t="s">
        <v>312</v>
      </c>
      <c r="D95" s="22" t="s">
        <v>313</v>
      </c>
      <c r="E95" s="22">
        <v>6</v>
      </c>
      <c r="F95" s="22">
        <v>0</v>
      </c>
      <c r="G95" s="22">
        <v>0</v>
      </c>
      <c r="H95" s="24">
        <v>23.7</v>
      </c>
      <c r="I95" s="25" t="s">
        <v>2019</v>
      </c>
      <c r="J95" s="24">
        <v>0</v>
      </c>
      <c r="K95" s="22">
        <v>0</v>
      </c>
      <c r="L95" s="25"/>
      <c r="M95" s="22">
        <v>0</v>
      </c>
      <c r="N95" s="22">
        <v>0</v>
      </c>
      <c r="O95" s="22"/>
      <c r="P95" s="24">
        <v>12.8</v>
      </c>
      <c r="Q95" s="24">
        <v>0</v>
      </c>
      <c r="R95" s="24">
        <v>0</v>
      </c>
      <c r="S95" s="24">
        <v>0</v>
      </c>
      <c r="T95" s="24">
        <v>0</v>
      </c>
      <c r="U95" s="24">
        <v>12.8</v>
      </c>
      <c r="V95" s="24">
        <v>10.199999999999999</v>
      </c>
      <c r="W95" s="24">
        <v>0</v>
      </c>
      <c r="X95" s="24">
        <v>0</v>
      </c>
      <c r="Y95" s="24">
        <v>0</v>
      </c>
      <c r="Z95" s="24">
        <v>0</v>
      </c>
      <c r="AA95" s="24">
        <v>10.199999999999999</v>
      </c>
      <c r="AB95" s="24">
        <v>1.5</v>
      </c>
      <c r="AC95" s="25" t="s">
        <v>2020</v>
      </c>
      <c r="AD95" s="22">
        <v>1</v>
      </c>
      <c r="AE95" s="22">
        <v>1</v>
      </c>
      <c r="AF95" s="25" t="s">
        <v>2019</v>
      </c>
      <c r="AG95" s="25" t="s">
        <v>2020</v>
      </c>
      <c r="AH95" s="25" t="s">
        <v>2020</v>
      </c>
      <c r="AI95" s="22">
        <v>7</v>
      </c>
      <c r="AJ95" s="22">
        <v>0</v>
      </c>
      <c r="AK95" s="22">
        <v>0</v>
      </c>
      <c r="AL95" s="22">
        <v>442</v>
      </c>
      <c r="AM95" s="22">
        <v>14545</v>
      </c>
      <c r="AN95" s="22">
        <v>0</v>
      </c>
      <c r="AO95" s="22">
        <v>0</v>
      </c>
      <c r="AP95" s="22">
        <v>0</v>
      </c>
      <c r="AQ95" s="22">
        <v>0</v>
      </c>
      <c r="AR95" s="22">
        <v>0</v>
      </c>
      <c r="AS95" s="22">
        <v>0</v>
      </c>
      <c r="AT95" s="22">
        <v>0</v>
      </c>
      <c r="AU95" s="22">
        <v>0</v>
      </c>
      <c r="AV95" s="25" t="s">
        <v>2111</v>
      </c>
      <c r="AW95" s="22">
        <v>14</v>
      </c>
      <c r="AX95" s="22">
        <v>13</v>
      </c>
      <c r="AY95" s="22">
        <v>423223</v>
      </c>
      <c r="AZ95" s="22">
        <v>304900</v>
      </c>
      <c r="BA95" s="22">
        <v>0</v>
      </c>
      <c r="BB95" s="22">
        <v>0</v>
      </c>
      <c r="BC95" s="22">
        <v>728123</v>
      </c>
      <c r="BD95" s="22">
        <v>3</v>
      </c>
      <c r="BE95" s="22">
        <v>39</v>
      </c>
      <c r="BF95" s="22">
        <v>0</v>
      </c>
      <c r="BG95" s="22">
        <v>0</v>
      </c>
      <c r="BH95" s="22">
        <v>0</v>
      </c>
      <c r="BI95" s="22">
        <v>0</v>
      </c>
      <c r="BJ95" s="22">
        <v>0</v>
      </c>
      <c r="BK95" s="22">
        <v>0</v>
      </c>
      <c r="BL95" s="22">
        <v>1</v>
      </c>
      <c r="BM95" s="22">
        <v>5</v>
      </c>
      <c r="BN95" s="22">
        <v>0</v>
      </c>
      <c r="BO95" s="22">
        <v>1</v>
      </c>
      <c r="BP95" s="22">
        <v>0</v>
      </c>
    </row>
    <row r="96" spans="1:68" x14ac:dyDescent="0.25">
      <c r="A96" s="22" t="s">
        <v>125</v>
      </c>
      <c r="B96" s="22" t="s">
        <v>305</v>
      </c>
      <c r="C96" s="22" t="s">
        <v>314</v>
      </c>
      <c r="D96" s="22" t="s">
        <v>315</v>
      </c>
      <c r="E96" s="22">
        <v>8</v>
      </c>
      <c r="F96" s="22">
        <v>0</v>
      </c>
      <c r="G96" s="22">
        <v>0</v>
      </c>
      <c r="H96" s="24">
        <v>25.3</v>
      </c>
      <c r="I96" s="25" t="s">
        <v>2019</v>
      </c>
      <c r="J96" s="24">
        <v>0</v>
      </c>
      <c r="K96" s="22">
        <v>0</v>
      </c>
      <c r="L96" s="25"/>
      <c r="M96" s="22"/>
      <c r="N96" s="22"/>
      <c r="O96" s="22"/>
      <c r="P96" s="24">
        <v>16.7</v>
      </c>
      <c r="Q96" s="24">
        <v>0</v>
      </c>
      <c r="R96" s="24">
        <v>0</v>
      </c>
      <c r="S96" s="24">
        <v>0</v>
      </c>
      <c r="T96" s="24">
        <v>0</v>
      </c>
      <c r="U96" s="24">
        <v>16.7</v>
      </c>
      <c r="V96" s="24">
        <v>17</v>
      </c>
      <c r="W96" s="24">
        <v>0</v>
      </c>
      <c r="X96" s="24">
        <v>0</v>
      </c>
      <c r="Y96" s="24">
        <v>0</v>
      </c>
      <c r="Z96" s="24">
        <v>0</v>
      </c>
      <c r="AA96" s="24">
        <v>17</v>
      </c>
      <c r="AB96" s="24">
        <v>5.4</v>
      </c>
      <c r="AC96" s="25" t="s">
        <v>2020</v>
      </c>
      <c r="AD96" s="22">
        <v>10</v>
      </c>
      <c r="AE96" s="22">
        <v>10</v>
      </c>
      <c r="AF96" s="25" t="s">
        <v>2019</v>
      </c>
      <c r="AG96" s="25" t="s">
        <v>2020</v>
      </c>
      <c r="AH96" s="25" t="s">
        <v>2020</v>
      </c>
      <c r="AI96" s="22">
        <v>5</v>
      </c>
      <c r="AJ96" s="22">
        <v>0</v>
      </c>
      <c r="AK96" s="22">
        <v>0</v>
      </c>
      <c r="AL96" s="22">
        <v>542</v>
      </c>
      <c r="AM96" s="22">
        <v>21868</v>
      </c>
      <c r="AN96" s="22">
        <v>0</v>
      </c>
      <c r="AO96" s="22">
        <v>0</v>
      </c>
      <c r="AP96" s="22">
        <v>0</v>
      </c>
      <c r="AQ96" s="22">
        <v>0</v>
      </c>
      <c r="AR96" s="22">
        <v>0</v>
      </c>
      <c r="AS96" s="22">
        <v>0</v>
      </c>
      <c r="AT96" s="22">
        <v>0</v>
      </c>
      <c r="AU96" s="22">
        <v>0</v>
      </c>
      <c r="AV96" s="25" t="s">
        <v>2112</v>
      </c>
      <c r="AW96" s="22">
        <v>33</v>
      </c>
      <c r="AX96" s="22">
        <v>31</v>
      </c>
      <c r="AY96" s="22">
        <v>2240742</v>
      </c>
      <c r="AZ96" s="22">
        <v>0</v>
      </c>
      <c r="BA96" s="22">
        <v>1347500</v>
      </c>
      <c r="BB96" s="22">
        <v>36000</v>
      </c>
      <c r="BC96" s="22">
        <v>3624242</v>
      </c>
      <c r="BD96" s="22">
        <v>17</v>
      </c>
      <c r="BE96" s="22">
        <v>21</v>
      </c>
      <c r="BF96" s="22">
        <v>2</v>
      </c>
      <c r="BG96" s="22">
        <v>1</v>
      </c>
      <c r="BH96" s="22">
        <v>17</v>
      </c>
      <c r="BI96" s="22">
        <v>1</v>
      </c>
      <c r="BJ96" s="22">
        <v>2</v>
      </c>
      <c r="BK96" s="22">
        <v>60</v>
      </c>
      <c r="BL96" s="22">
        <v>21</v>
      </c>
      <c r="BM96" s="22">
        <v>20</v>
      </c>
      <c r="BN96" s="22">
        <v>96</v>
      </c>
      <c r="BO96" s="22">
        <v>0</v>
      </c>
      <c r="BP96" s="22">
        <v>1</v>
      </c>
    </row>
    <row r="97" spans="1:68" x14ac:dyDescent="0.25">
      <c r="A97" s="22" t="s">
        <v>125</v>
      </c>
      <c r="B97" s="22" t="s">
        <v>305</v>
      </c>
      <c r="C97" s="22" t="s">
        <v>316</v>
      </c>
      <c r="D97" s="22" t="s">
        <v>317</v>
      </c>
      <c r="E97" s="22">
        <v>21</v>
      </c>
      <c r="F97" s="22">
        <v>0</v>
      </c>
      <c r="G97" s="22">
        <v>0</v>
      </c>
      <c r="H97" s="24">
        <v>36</v>
      </c>
      <c r="I97" s="25" t="s">
        <v>2019</v>
      </c>
      <c r="J97" s="24">
        <v>0</v>
      </c>
      <c r="K97" s="22">
        <v>0</v>
      </c>
      <c r="L97" s="25"/>
      <c r="M97" s="22">
        <v>0</v>
      </c>
      <c r="N97" s="22">
        <v>0</v>
      </c>
      <c r="O97" s="22"/>
      <c r="P97" s="24">
        <v>33</v>
      </c>
      <c r="Q97" s="24">
        <v>0</v>
      </c>
      <c r="R97" s="24">
        <v>0</v>
      </c>
      <c r="S97" s="24">
        <v>0</v>
      </c>
      <c r="T97" s="24">
        <v>0</v>
      </c>
      <c r="U97" s="24">
        <v>33</v>
      </c>
      <c r="V97" s="24">
        <v>25</v>
      </c>
      <c r="W97" s="24">
        <v>0</v>
      </c>
      <c r="X97" s="24">
        <v>0</v>
      </c>
      <c r="Y97" s="24">
        <v>0</v>
      </c>
      <c r="Z97" s="24">
        <v>0</v>
      </c>
      <c r="AA97" s="24">
        <v>25</v>
      </c>
      <c r="AB97" s="24">
        <v>2</v>
      </c>
      <c r="AC97" s="25" t="s">
        <v>2019</v>
      </c>
      <c r="AD97" s="22">
        <v>0</v>
      </c>
      <c r="AE97" s="22">
        <v>0</v>
      </c>
      <c r="AF97" s="25" t="s">
        <v>2019</v>
      </c>
      <c r="AG97" s="25" t="s">
        <v>2019</v>
      </c>
      <c r="AH97" s="25" t="s">
        <v>2019</v>
      </c>
      <c r="AI97" s="22">
        <v>0</v>
      </c>
      <c r="AJ97" s="22">
        <v>0</v>
      </c>
      <c r="AK97" s="22">
        <v>0</v>
      </c>
      <c r="AL97" s="22">
        <v>1100</v>
      </c>
      <c r="AM97" s="22">
        <v>32188</v>
      </c>
      <c r="AN97" s="22">
        <v>0</v>
      </c>
      <c r="AO97" s="22">
        <v>0</v>
      </c>
      <c r="AP97" s="22">
        <v>0</v>
      </c>
      <c r="AQ97" s="22">
        <v>0</v>
      </c>
      <c r="AR97" s="22">
        <v>0</v>
      </c>
      <c r="AS97" s="22">
        <v>0</v>
      </c>
      <c r="AT97" s="22">
        <v>0</v>
      </c>
      <c r="AU97" s="22">
        <v>0</v>
      </c>
      <c r="AV97" s="25" t="s">
        <v>2113</v>
      </c>
      <c r="AW97" s="22">
        <v>14</v>
      </c>
      <c r="AX97" s="22">
        <v>13</v>
      </c>
      <c r="AY97" s="22">
        <v>83925</v>
      </c>
      <c r="AZ97" s="22">
        <v>1371686</v>
      </c>
      <c r="BA97" s="22">
        <v>0</v>
      </c>
      <c r="BB97" s="22">
        <v>0</v>
      </c>
      <c r="BC97" s="22">
        <v>1455611</v>
      </c>
      <c r="BD97" s="22">
        <v>10</v>
      </c>
      <c r="BE97" s="22">
        <v>21</v>
      </c>
      <c r="BF97" s="22">
        <v>2</v>
      </c>
      <c r="BG97" s="22">
        <v>1</v>
      </c>
      <c r="BH97" s="22">
        <v>12</v>
      </c>
      <c r="BI97" s="22">
        <v>1</v>
      </c>
      <c r="BJ97" s="22">
        <v>2</v>
      </c>
      <c r="BK97" s="22">
        <v>28</v>
      </c>
      <c r="BL97" s="22">
        <v>2</v>
      </c>
      <c r="BM97" s="22">
        <v>10</v>
      </c>
      <c r="BN97" s="22">
        <v>176</v>
      </c>
      <c r="BO97" s="22">
        <v>1</v>
      </c>
      <c r="BP97" s="22">
        <v>0</v>
      </c>
    </row>
    <row r="98" spans="1:68" x14ac:dyDescent="0.25">
      <c r="A98" s="22" t="s">
        <v>125</v>
      </c>
      <c r="B98" s="22" t="s">
        <v>305</v>
      </c>
      <c r="C98" s="22" t="s">
        <v>318</v>
      </c>
      <c r="D98" s="22" t="s">
        <v>319</v>
      </c>
      <c r="E98" s="22">
        <v>9</v>
      </c>
      <c r="F98" s="22">
        <v>0</v>
      </c>
      <c r="G98" s="22">
        <v>0</v>
      </c>
      <c r="H98" s="24">
        <v>15.4</v>
      </c>
      <c r="I98" s="25" t="s">
        <v>2019</v>
      </c>
      <c r="J98" s="24">
        <v>0</v>
      </c>
      <c r="K98" s="22">
        <v>0</v>
      </c>
      <c r="L98" s="25"/>
      <c r="M98" s="22">
        <v>0</v>
      </c>
      <c r="N98" s="22">
        <v>0</v>
      </c>
      <c r="O98" s="22"/>
      <c r="P98" s="24">
        <v>8.1999999999999993</v>
      </c>
      <c r="Q98" s="24">
        <v>0</v>
      </c>
      <c r="R98" s="24">
        <v>0</v>
      </c>
      <c r="S98" s="24">
        <v>0</v>
      </c>
      <c r="T98" s="24">
        <v>0</v>
      </c>
      <c r="U98" s="24">
        <v>8.1999999999999993</v>
      </c>
      <c r="V98" s="24">
        <v>8.3000000000000007</v>
      </c>
      <c r="W98" s="24">
        <v>0</v>
      </c>
      <c r="X98" s="24">
        <v>0</v>
      </c>
      <c r="Y98" s="24">
        <v>0</v>
      </c>
      <c r="Z98" s="24">
        <v>0</v>
      </c>
      <c r="AA98" s="24">
        <v>8.3000000000000007</v>
      </c>
      <c r="AB98" s="24">
        <v>3.2</v>
      </c>
      <c r="AC98" s="25" t="s">
        <v>2019</v>
      </c>
      <c r="AD98" s="22">
        <v>0</v>
      </c>
      <c r="AE98" s="22">
        <v>0</v>
      </c>
      <c r="AF98" s="25" t="s">
        <v>2019</v>
      </c>
      <c r="AG98" s="25" t="s">
        <v>2019</v>
      </c>
      <c r="AH98" s="25" t="s">
        <v>2019</v>
      </c>
      <c r="AI98" s="22">
        <v>0</v>
      </c>
      <c r="AJ98" s="22">
        <v>0</v>
      </c>
      <c r="AK98" s="22">
        <v>0</v>
      </c>
      <c r="AL98" s="22">
        <v>450</v>
      </c>
      <c r="AM98" s="22">
        <v>15210</v>
      </c>
      <c r="AN98" s="22">
        <v>0</v>
      </c>
      <c r="AO98" s="22">
        <v>0</v>
      </c>
      <c r="AP98" s="22">
        <v>0</v>
      </c>
      <c r="AQ98" s="22">
        <v>0</v>
      </c>
      <c r="AR98" s="22">
        <v>0</v>
      </c>
      <c r="AS98" s="22">
        <v>0</v>
      </c>
      <c r="AT98" s="22">
        <v>0</v>
      </c>
      <c r="AU98" s="22">
        <v>0</v>
      </c>
      <c r="AV98" s="25" t="s">
        <v>2114</v>
      </c>
      <c r="AW98" s="22">
        <v>0</v>
      </c>
      <c r="AX98" s="22">
        <v>0</v>
      </c>
      <c r="AY98" s="22">
        <v>0</v>
      </c>
      <c r="AZ98" s="22">
        <v>0</v>
      </c>
      <c r="BA98" s="22">
        <v>0</v>
      </c>
      <c r="BB98" s="22">
        <v>0</v>
      </c>
      <c r="BC98" s="22">
        <v>0</v>
      </c>
      <c r="BD98" s="22">
        <v>0</v>
      </c>
      <c r="BE98" s="22">
        <v>0</v>
      </c>
      <c r="BF98" s="22">
        <v>0</v>
      </c>
      <c r="BG98" s="22">
        <v>1</v>
      </c>
      <c r="BH98" s="22">
        <v>48</v>
      </c>
      <c r="BI98" s="22">
        <v>1</v>
      </c>
      <c r="BJ98" s="22">
        <v>0</v>
      </c>
      <c r="BK98" s="22">
        <v>0</v>
      </c>
      <c r="BL98" s="22">
        <v>0</v>
      </c>
      <c r="BM98" s="22">
        <v>0</v>
      </c>
      <c r="BN98" s="22">
        <v>0</v>
      </c>
      <c r="BO98" s="22">
        <v>0</v>
      </c>
      <c r="BP98" s="22">
        <v>0</v>
      </c>
    </row>
    <row r="99" spans="1:68" x14ac:dyDescent="0.25">
      <c r="A99" s="22" t="s">
        <v>125</v>
      </c>
      <c r="B99" s="22" t="s">
        <v>305</v>
      </c>
      <c r="C99" s="22" t="s">
        <v>320</v>
      </c>
      <c r="D99" s="22" t="s">
        <v>321</v>
      </c>
      <c r="E99" s="22">
        <v>82</v>
      </c>
      <c r="F99" s="22">
        <v>0</v>
      </c>
      <c r="G99" s="22">
        <v>0</v>
      </c>
      <c r="H99" s="24">
        <v>91.9</v>
      </c>
      <c r="I99" s="25" t="s">
        <v>2019</v>
      </c>
      <c r="J99" s="24">
        <v>0</v>
      </c>
      <c r="K99" s="22">
        <v>0</v>
      </c>
      <c r="L99" s="25"/>
      <c r="M99" s="22">
        <v>1</v>
      </c>
      <c r="N99" s="22">
        <v>0</v>
      </c>
      <c r="O99" s="22"/>
      <c r="P99" s="24">
        <v>73.900000000000006</v>
      </c>
      <c r="Q99" s="24">
        <v>0</v>
      </c>
      <c r="R99" s="24">
        <v>0</v>
      </c>
      <c r="S99" s="24">
        <v>8</v>
      </c>
      <c r="T99" s="24">
        <v>0</v>
      </c>
      <c r="U99" s="24">
        <v>81.900000000000006</v>
      </c>
      <c r="V99" s="24">
        <v>72.099999999999994</v>
      </c>
      <c r="W99" s="24">
        <v>0</v>
      </c>
      <c r="X99" s="24">
        <v>0</v>
      </c>
      <c r="Y99" s="24">
        <v>4.2</v>
      </c>
      <c r="Z99" s="24">
        <v>0</v>
      </c>
      <c r="AA99" s="24">
        <v>76.3</v>
      </c>
      <c r="AB99" s="24">
        <v>45</v>
      </c>
      <c r="AC99" s="25" t="s">
        <v>2020</v>
      </c>
      <c r="AD99" s="22">
        <v>5</v>
      </c>
      <c r="AE99" s="22">
        <v>4</v>
      </c>
      <c r="AF99" s="25" t="s">
        <v>2019</v>
      </c>
      <c r="AG99" s="25" t="s">
        <v>2020</v>
      </c>
      <c r="AH99" s="25" t="s">
        <v>2020</v>
      </c>
      <c r="AI99" s="22">
        <v>18</v>
      </c>
      <c r="AJ99" s="22">
        <v>0</v>
      </c>
      <c r="AK99" s="22">
        <v>0</v>
      </c>
      <c r="AL99" s="22">
        <v>4276</v>
      </c>
      <c r="AM99" s="22">
        <v>68400</v>
      </c>
      <c r="AN99" s="22">
        <v>0</v>
      </c>
      <c r="AO99" s="22">
        <v>0</v>
      </c>
      <c r="AP99" s="22">
        <v>0</v>
      </c>
      <c r="AQ99" s="22">
        <v>0</v>
      </c>
      <c r="AR99" s="22">
        <v>0</v>
      </c>
      <c r="AS99" s="22">
        <v>0</v>
      </c>
      <c r="AT99" s="22">
        <v>0</v>
      </c>
      <c r="AU99" s="22">
        <v>0</v>
      </c>
      <c r="AV99" s="25" t="s">
        <v>2115</v>
      </c>
      <c r="AW99" s="22">
        <v>272</v>
      </c>
      <c r="AX99" s="22">
        <v>251</v>
      </c>
      <c r="AY99" s="22">
        <v>62729368</v>
      </c>
      <c r="AZ99" s="22">
        <v>4715000</v>
      </c>
      <c r="BA99" s="22">
        <v>1000</v>
      </c>
      <c r="BB99" s="22">
        <v>173000</v>
      </c>
      <c r="BC99" s="22">
        <v>67618368</v>
      </c>
      <c r="BD99" s="22">
        <v>341</v>
      </c>
      <c r="BE99" s="22">
        <v>91</v>
      </c>
      <c r="BF99" s="22">
        <v>6</v>
      </c>
      <c r="BG99" s="22">
        <v>1</v>
      </c>
      <c r="BH99" s="22">
        <v>76</v>
      </c>
      <c r="BI99" s="22">
        <v>5</v>
      </c>
      <c r="BJ99" s="22">
        <v>4</v>
      </c>
      <c r="BK99" s="22">
        <v>35</v>
      </c>
      <c r="BL99" s="22">
        <v>20</v>
      </c>
      <c r="BM99" s="22">
        <v>372</v>
      </c>
      <c r="BN99" s="22">
        <v>344</v>
      </c>
      <c r="BO99" s="22">
        <v>5</v>
      </c>
      <c r="BP99" s="22">
        <v>0</v>
      </c>
    </row>
    <row r="100" spans="1:68" x14ac:dyDescent="0.25">
      <c r="A100" s="22" t="s">
        <v>125</v>
      </c>
      <c r="B100" s="22" t="s">
        <v>305</v>
      </c>
      <c r="C100" s="22" t="s">
        <v>322</v>
      </c>
      <c r="D100" s="22" t="s">
        <v>323</v>
      </c>
      <c r="E100" s="22">
        <v>13</v>
      </c>
      <c r="F100" s="22">
        <v>0</v>
      </c>
      <c r="G100" s="22">
        <v>0</v>
      </c>
      <c r="H100" s="24">
        <v>16.3</v>
      </c>
      <c r="I100" s="25" t="s">
        <v>2019</v>
      </c>
      <c r="J100" s="24">
        <v>0</v>
      </c>
      <c r="K100" s="22">
        <v>0</v>
      </c>
      <c r="L100" s="25"/>
      <c r="M100" s="22">
        <v>0</v>
      </c>
      <c r="N100" s="22">
        <v>0</v>
      </c>
      <c r="O100" s="22"/>
      <c r="P100" s="24">
        <v>10.8</v>
      </c>
      <c r="Q100" s="24">
        <v>0</v>
      </c>
      <c r="R100" s="24">
        <v>0</v>
      </c>
      <c r="S100" s="24">
        <v>0</v>
      </c>
      <c r="T100" s="24">
        <v>0</v>
      </c>
      <c r="U100" s="24">
        <v>10.8</v>
      </c>
      <c r="V100" s="24">
        <v>10.199999999999999</v>
      </c>
      <c r="W100" s="24">
        <v>0</v>
      </c>
      <c r="X100" s="24">
        <v>0</v>
      </c>
      <c r="Y100" s="24">
        <v>0</v>
      </c>
      <c r="Z100" s="24">
        <v>0</v>
      </c>
      <c r="AA100" s="24">
        <v>10.199999999999999</v>
      </c>
      <c r="AB100" s="24">
        <v>1.9</v>
      </c>
      <c r="AC100" s="25" t="s">
        <v>2019</v>
      </c>
      <c r="AD100" s="22">
        <v>0</v>
      </c>
      <c r="AE100" s="22">
        <v>0</v>
      </c>
      <c r="AF100" s="25" t="s">
        <v>2019</v>
      </c>
      <c r="AG100" s="25" t="s">
        <v>2019</v>
      </c>
      <c r="AH100" s="25" t="s">
        <v>2019</v>
      </c>
      <c r="AI100" s="22">
        <v>0</v>
      </c>
      <c r="AJ100" s="22">
        <v>0</v>
      </c>
      <c r="AK100" s="22">
        <v>0</v>
      </c>
      <c r="AL100" s="22">
        <v>586</v>
      </c>
      <c r="AM100" s="22">
        <v>15000</v>
      </c>
      <c r="AN100" s="22">
        <v>0</v>
      </c>
      <c r="AO100" s="22">
        <v>0</v>
      </c>
      <c r="AP100" s="22">
        <v>0</v>
      </c>
      <c r="AQ100" s="22">
        <v>0</v>
      </c>
      <c r="AR100" s="22">
        <v>0</v>
      </c>
      <c r="AS100" s="22">
        <v>0</v>
      </c>
      <c r="AT100" s="22">
        <v>0</v>
      </c>
      <c r="AU100" s="22">
        <v>0</v>
      </c>
      <c r="AV100" s="25" t="s">
        <v>2116</v>
      </c>
      <c r="AW100" s="22">
        <v>3</v>
      </c>
      <c r="AX100" s="22">
        <v>3</v>
      </c>
      <c r="AY100" s="22">
        <v>35000</v>
      </c>
      <c r="AZ100" s="22">
        <v>0</v>
      </c>
      <c r="BA100" s="22">
        <v>0</v>
      </c>
      <c r="BB100" s="22">
        <v>0</v>
      </c>
      <c r="BC100" s="22">
        <v>35000</v>
      </c>
      <c r="BD100" s="22">
        <v>2</v>
      </c>
      <c r="BE100" s="22">
        <v>20</v>
      </c>
      <c r="BF100" s="22">
        <v>1</v>
      </c>
      <c r="BG100" s="22">
        <v>1</v>
      </c>
      <c r="BH100" s="22">
        <v>35</v>
      </c>
      <c r="BI100" s="22">
        <v>1</v>
      </c>
      <c r="BJ100" s="22">
        <v>1</v>
      </c>
      <c r="BK100" s="22">
        <v>70</v>
      </c>
      <c r="BL100" s="22">
        <v>20</v>
      </c>
      <c r="BM100" s="22">
        <v>2</v>
      </c>
      <c r="BN100" s="22">
        <v>30</v>
      </c>
      <c r="BO100" s="22">
        <v>0</v>
      </c>
      <c r="BP100" s="22">
        <v>0</v>
      </c>
    </row>
    <row r="101" spans="1:68" x14ac:dyDescent="0.25">
      <c r="A101" s="22" t="s">
        <v>125</v>
      </c>
      <c r="B101" s="22" t="s">
        <v>305</v>
      </c>
      <c r="C101" s="22" t="s">
        <v>324</v>
      </c>
      <c r="D101" s="22" t="s">
        <v>325</v>
      </c>
      <c r="E101" s="22">
        <v>61</v>
      </c>
      <c r="F101" s="22">
        <v>0</v>
      </c>
      <c r="G101" s="22">
        <v>0</v>
      </c>
      <c r="H101" s="24">
        <v>115.3</v>
      </c>
      <c r="I101" s="25" t="s">
        <v>2019</v>
      </c>
      <c r="J101" s="24">
        <v>0</v>
      </c>
      <c r="K101" s="22">
        <v>0</v>
      </c>
      <c r="L101" s="25"/>
      <c r="M101" s="22">
        <v>0</v>
      </c>
      <c r="N101" s="22">
        <v>0</v>
      </c>
      <c r="O101" s="22"/>
      <c r="P101" s="24">
        <v>108</v>
      </c>
      <c r="Q101" s="24">
        <v>0</v>
      </c>
      <c r="R101" s="24">
        <v>0</v>
      </c>
      <c r="S101" s="24">
        <v>3.3</v>
      </c>
      <c r="T101" s="24">
        <v>0</v>
      </c>
      <c r="U101" s="24">
        <v>111.3</v>
      </c>
      <c r="V101" s="24">
        <v>56.9</v>
      </c>
      <c r="W101" s="24">
        <v>0</v>
      </c>
      <c r="X101" s="24">
        <v>0</v>
      </c>
      <c r="Y101" s="24">
        <v>0</v>
      </c>
      <c r="Z101" s="24">
        <v>0</v>
      </c>
      <c r="AA101" s="24">
        <v>56.9</v>
      </c>
      <c r="AB101" s="24">
        <v>13.8</v>
      </c>
      <c r="AC101" s="25" t="s">
        <v>2020</v>
      </c>
      <c r="AD101" s="22">
        <v>5</v>
      </c>
      <c r="AE101" s="22">
        <v>5</v>
      </c>
      <c r="AF101" s="25" t="s">
        <v>2020</v>
      </c>
      <c r="AG101" s="25" t="s">
        <v>2020</v>
      </c>
      <c r="AH101" s="25" t="s">
        <v>2020</v>
      </c>
      <c r="AI101" s="22">
        <v>5</v>
      </c>
      <c r="AJ101" s="22">
        <v>0</v>
      </c>
      <c r="AK101" s="22">
        <v>0</v>
      </c>
      <c r="AL101" s="22">
        <v>3039</v>
      </c>
      <c r="AM101" s="22">
        <v>76357</v>
      </c>
      <c r="AN101" s="22">
        <v>0</v>
      </c>
      <c r="AO101" s="22">
        <v>0</v>
      </c>
      <c r="AP101" s="22">
        <v>0</v>
      </c>
      <c r="AQ101" s="22">
        <v>0</v>
      </c>
      <c r="AR101" s="22">
        <v>4</v>
      </c>
      <c r="AS101" s="22">
        <v>4</v>
      </c>
      <c r="AT101" s="22">
        <v>0</v>
      </c>
      <c r="AU101" s="22">
        <v>0</v>
      </c>
      <c r="AV101" s="25" t="s">
        <v>2117</v>
      </c>
      <c r="AW101" s="22">
        <v>141</v>
      </c>
      <c r="AX101" s="22">
        <v>135</v>
      </c>
      <c r="AY101" s="22">
        <v>10960900</v>
      </c>
      <c r="AZ101" s="22">
        <v>3987375</v>
      </c>
      <c r="BA101" s="22">
        <v>1448085</v>
      </c>
      <c r="BB101" s="22">
        <v>6063600</v>
      </c>
      <c r="BC101" s="22">
        <v>22459960</v>
      </c>
      <c r="BD101" s="22">
        <v>37</v>
      </c>
      <c r="BE101" s="22">
        <v>10</v>
      </c>
      <c r="BF101" s="22">
        <v>3</v>
      </c>
      <c r="BG101" s="22">
        <v>1</v>
      </c>
      <c r="BH101" s="22">
        <v>43</v>
      </c>
      <c r="BI101" s="22">
        <v>3</v>
      </c>
      <c r="BJ101" s="22">
        <v>3</v>
      </c>
      <c r="BK101" s="22">
        <v>30</v>
      </c>
      <c r="BL101" s="22">
        <v>14</v>
      </c>
      <c r="BM101" s="22">
        <v>39</v>
      </c>
      <c r="BN101" s="22">
        <v>625</v>
      </c>
      <c r="BO101" s="22">
        <v>2</v>
      </c>
      <c r="BP101" s="22">
        <v>3</v>
      </c>
    </row>
    <row r="102" spans="1:68" x14ac:dyDescent="0.25">
      <c r="A102" s="22" t="s">
        <v>125</v>
      </c>
      <c r="B102" s="22" t="s">
        <v>305</v>
      </c>
      <c r="C102" s="22" t="s">
        <v>326</v>
      </c>
      <c r="D102" s="22" t="s">
        <v>327</v>
      </c>
      <c r="E102" s="22">
        <v>18</v>
      </c>
      <c r="F102" s="22">
        <v>0</v>
      </c>
      <c r="G102" s="22">
        <v>0</v>
      </c>
      <c r="H102" s="24">
        <v>36.200000000000003</v>
      </c>
      <c r="I102" s="25" t="s">
        <v>2019</v>
      </c>
      <c r="J102" s="24">
        <v>0</v>
      </c>
      <c r="K102" s="22">
        <v>0</v>
      </c>
      <c r="L102" s="25"/>
      <c r="M102" s="22">
        <v>0</v>
      </c>
      <c r="N102" s="22">
        <v>0</v>
      </c>
      <c r="O102" s="22"/>
      <c r="P102" s="24">
        <v>28.2</v>
      </c>
      <c r="Q102" s="24">
        <v>0</v>
      </c>
      <c r="R102" s="24">
        <v>0</v>
      </c>
      <c r="S102" s="24">
        <v>0</v>
      </c>
      <c r="T102" s="24">
        <v>0</v>
      </c>
      <c r="U102" s="24">
        <v>28.2</v>
      </c>
      <c r="V102" s="24">
        <v>27.7</v>
      </c>
      <c r="W102" s="24">
        <v>0</v>
      </c>
      <c r="X102" s="24">
        <v>0</v>
      </c>
      <c r="Y102" s="24">
        <v>0</v>
      </c>
      <c r="Z102" s="24">
        <v>0</v>
      </c>
      <c r="AA102" s="24">
        <v>27.7</v>
      </c>
      <c r="AB102" s="24">
        <v>1.1000000000000001</v>
      </c>
      <c r="AC102" s="25" t="s">
        <v>2020</v>
      </c>
      <c r="AD102" s="22">
        <v>3</v>
      </c>
      <c r="AE102" s="22">
        <v>3</v>
      </c>
      <c r="AF102" s="25" t="s">
        <v>2020</v>
      </c>
      <c r="AG102" s="25" t="s">
        <v>2020</v>
      </c>
      <c r="AH102" s="25" t="s">
        <v>2020</v>
      </c>
      <c r="AI102" s="22">
        <v>3</v>
      </c>
      <c r="AJ102" s="22">
        <v>0</v>
      </c>
      <c r="AK102" s="22">
        <v>2</v>
      </c>
      <c r="AL102" s="22">
        <v>806</v>
      </c>
      <c r="AM102" s="22">
        <v>21717</v>
      </c>
      <c r="AN102" s="22">
        <v>0</v>
      </c>
      <c r="AO102" s="22">
        <v>0</v>
      </c>
      <c r="AP102" s="22">
        <v>0</v>
      </c>
      <c r="AQ102" s="22">
        <v>0</v>
      </c>
      <c r="AR102" s="22">
        <v>0</v>
      </c>
      <c r="AS102" s="22">
        <v>0</v>
      </c>
      <c r="AT102" s="22">
        <v>0</v>
      </c>
      <c r="AU102" s="22">
        <v>0</v>
      </c>
      <c r="AV102" s="25" t="s">
        <v>2118</v>
      </c>
      <c r="AW102" s="22">
        <v>55</v>
      </c>
      <c r="AX102" s="22">
        <v>55</v>
      </c>
      <c r="AY102" s="22">
        <v>6462489</v>
      </c>
      <c r="AZ102" s="22">
        <v>2513800</v>
      </c>
      <c r="BA102" s="22">
        <v>169989</v>
      </c>
      <c r="BB102" s="22">
        <v>40000</v>
      </c>
      <c r="BC102" s="22">
        <v>9186278</v>
      </c>
      <c r="BD102" s="22">
        <v>54</v>
      </c>
      <c r="BE102" s="22">
        <v>14</v>
      </c>
      <c r="BF102" s="22">
        <v>3</v>
      </c>
      <c r="BG102" s="22">
        <v>1</v>
      </c>
      <c r="BH102" s="22">
        <v>167</v>
      </c>
      <c r="BI102" s="22">
        <v>1</v>
      </c>
      <c r="BJ102" s="22">
        <v>3</v>
      </c>
      <c r="BK102" s="22">
        <v>45</v>
      </c>
      <c r="BL102" s="22">
        <v>6</v>
      </c>
      <c r="BM102" s="22">
        <v>58</v>
      </c>
      <c r="BN102" s="22">
        <v>0</v>
      </c>
      <c r="BO102" s="22">
        <v>0</v>
      </c>
      <c r="BP102" s="22">
        <v>0</v>
      </c>
    </row>
    <row r="103" spans="1:68" x14ac:dyDescent="0.25">
      <c r="A103" s="22" t="s">
        <v>125</v>
      </c>
      <c r="B103" s="22" t="s">
        <v>305</v>
      </c>
      <c r="C103" s="22" t="s">
        <v>328</v>
      </c>
      <c r="D103" s="22" t="s">
        <v>329</v>
      </c>
      <c r="E103" s="22">
        <v>9</v>
      </c>
      <c r="F103" s="22">
        <v>0</v>
      </c>
      <c r="G103" s="22">
        <v>0</v>
      </c>
      <c r="H103" s="24">
        <v>19.3</v>
      </c>
      <c r="I103" s="25" t="s">
        <v>2019</v>
      </c>
      <c r="J103" s="24">
        <v>0</v>
      </c>
      <c r="K103" s="22">
        <v>0</v>
      </c>
      <c r="L103" s="25"/>
      <c r="M103" s="22">
        <v>0</v>
      </c>
      <c r="N103" s="22">
        <v>0</v>
      </c>
      <c r="O103" s="22"/>
      <c r="P103" s="24">
        <v>10</v>
      </c>
      <c r="Q103" s="24">
        <v>0</v>
      </c>
      <c r="R103" s="24">
        <v>0</v>
      </c>
      <c r="S103" s="24">
        <v>1</v>
      </c>
      <c r="T103" s="24">
        <v>0</v>
      </c>
      <c r="U103" s="24">
        <v>11</v>
      </c>
      <c r="V103" s="24">
        <v>10</v>
      </c>
      <c r="W103" s="24">
        <v>0</v>
      </c>
      <c r="X103" s="24">
        <v>0</v>
      </c>
      <c r="Y103" s="24">
        <v>0</v>
      </c>
      <c r="Z103" s="24">
        <v>0</v>
      </c>
      <c r="AA103" s="24">
        <v>10</v>
      </c>
      <c r="AB103" s="24">
        <v>1.2</v>
      </c>
      <c r="AC103" s="25" t="s">
        <v>2020</v>
      </c>
      <c r="AD103" s="22">
        <v>4</v>
      </c>
      <c r="AE103" s="22">
        <v>4</v>
      </c>
      <c r="AF103" s="25" t="s">
        <v>2019</v>
      </c>
      <c r="AG103" s="25" t="s">
        <v>2020</v>
      </c>
      <c r="AH103" s="25" t="s">
        <v>2019</v>
      </c>
      <c r="AI103" s="22">
        <v>0</v>
      </c>
      <c r="AJ103" s="22">
        <v>0</v>
      </c>
      <c r="AK103" s="22">
        <v>1</v>
      </c>
      <c r="AL103" s="22">
        <v>506</v>
      </c>
      <c r="AM103" s="22">
        <v>17637</v>
      </c>
      <c r="AN103" s="22">
        <v>0</v>
      </c>
      <c r="AO103" s="22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0</v>
      </c>
      <c r="AU103" s="22">
        <v>0</v>
      </c>
      <c r="AV103" s="25" t="s">
        <v>2119</v>
      </c>
      <c r="AW103" s="22">
        <v>5</v>
      </c>
      <c r="AX103" s="22">
        <v>5</v>
      </c>
      <c r="AY103" s="22">
        <v>500000</v>
      </c>
      <c r="AZ103" s="22">
        <v>0</v>
      </c>
      <c r="BA103" s="22">
        <v>150000</v>
      </c>
      <c r="BB103" s="22">
        <v>0</v>
      </c>
      <c r="BC103" s="22">
        <v>650000</v>
      </c>
      <c r="BD103" s="22">
        <v>8</v>
      </c>
      <c r="BE103" s="22">
        <v>30</v>
      </c>
      <c r="BF103" s="22">
        <v>0</v>
      </c>
      <c r="BG103" s="22">
        <v>1</v>
      </c>
      <c r="BH103" s="22">
        <v>70</v>
      </c>
      <c r="BI103" s="22">
        <v>2</v>
      </c>
      <c r="BJ103" s="22">
        <v>0</v>
      </c>
      <c r="BK103" s="22">
        <v>0</v>
      </c>
      <c r="BL103" s="22">
        <v>30</v>
      </c>
      <c r="BM103" s="22">
        <v>8</v>
      </c>
      <c r="BN103" s="22">
        <v>70</v>
      </c>
      <c r="BO103" s="22">
        <v>0</v>
      </c>
      <c r="BP103" s="22">
        <v>0</v>
      </c>
    </row>
    <row r="104" spans="1:68" x14ac:dyDescent="0.25">
      <c r="A104" s="22" t="s">
        <v>125</v>
      </c>
      <c r="B104" s="22" t="s">
        <v>305</v>
      </c>
      <c r="C104" s="22" t="s">
        <v>330</v>
      </c>
      <c r="D104" s="22" t="s">
        <v>331</v>
      </c>
      <c r="E104" s="22">
        <v>12</v>
      </c>
      <c r="F104" s="22">
        <v>0</v>
      </c>
      <c r="G104" s="22">
        <v>0</v>
      </c>
      <c r="H104" s="24">
        <v>22</v>
      </c>
      <c r="I104" s="25" t="s">
        <v>2019</v>
      </c>
      <c r="J104" s="24">
        <v>0</v>
      </c>
      <c r="K104" s="22">
        <v>0</v>
      </c>
      <c r="L104" s="25"/>
      <c r="M104" s="22">
        <v>0</v>
      </c>
      <c r="N104" s="22">
        <v>0</v>
      </c>
      <c r="O104" s="22">
        <v>0</v>
      </c>
      <c r="P104" s="24">
        <v>11</v>
      </c>
      <c r="Q104" s="24">
        <v>0</v>
      </c>
      <c r="R104" s="24">
        <v>0</v>
      </c>
      <c r="S104" s="24">
        <v>0</v>
      </c>
      <c r="T104" s="24">
        <v>0</v>
      </c>
      <c r="U104" s="24">
        <v>11</v>
      </c>
      <c r="V104" s="24">
        <v>14</v>
      </c>
      <c r="W104" s="24">
        <v>0</v>
      </c>
      <c r="X104" s="24">
        <v>0</v>
      </c>
      <c r="Y104" s="24">
        <v>0</v>
      </c>
      <c r="Z104" s="24">
        <v>0</v>
      </c>
      <c r="AA104" s="24">
        <v>14</v>
      </c>
      <c r="AB104" s="24">
        <v>3</v>
      </c>
      <c r="AC104" s="25" t="s">
        <v>2020</v>
      </c>
      <c r="AD104" s="22">
        <v>8</v>
      </c>
      <c r="AE104" s="22">
        <v>8</v>
      </c>
      <c r="AF104" s="25" t="s">
        <v>2019</v>
      </c>
      <c r="AG104" s="25" t="s">
        <v>2020</v>
      </c>
      <c r="AH104" s="25" t="s">
        <v>2020</v>
      </c>
      <c r="AI104" s="22">
        <v>6</v>
      </c>
      <c r="AJ104" s="22">
        <v>0</v>
      </c>
      <c r="AK104" s="22">
        <v>1</v>
      </c>
      <c r="AL104" s="22">
        <v>620</v>
      </c>
      <c r="AM104" s="22">
        <v>14916</v>
      </c>
      <c r="AN104" s="22">
        <v>0</v>
      </c>
      <c r="AO104" s="22">
        <v>0</v>
      </c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5" t="s">
        <v>2120</v>
      </c>
      <c r="AW104" s="22">
        <v>13</v>
      </c>
      <c r="AX104" s="22">
        <v>10</v>
      </c>
      <c r="AY104" s="22">
        <v>299913</v>
      </c>
      <c r="AZ104" s="22">
        <v>0</v>
      </c>
      <c r="BA104" s="22">
        <v>5000</v>
      </c>
      <c r="BB104" s="22">
        <v>0</v>
      </c>
      <c r="BC104" s="22">
        <v>304913</v>
      </c>
      <c r="BD104" s="22">
        <v>4</v>
      </c>
      <c r="BE104" s="22">
        <v>24</v>
      </c>
      <c r="BF104" s="22">
        <v>0</v>
      </c>
      <c r="BG104" s="22">
        <v>1</v>
      </c>
      <c r="BH104" s="22">
        <v>58</v>
      </c>
      <c r="BI104" s="22">
        <v>2</v>
      </c>
      <c r="BJ104" s="22">
        <v>0</v>
      </c>
      <c r="BK104" s="22">
        <v>0</v>
      </c>
      <c r="BL104" s="22">
        <v>21</v>
      </c>
      <c r="BM104" s="22">
        <v>4</v>
      </c>
      <c r="BN104" s="22">
        <v>56</v>
      </c>
      <c r="BO104" s="22">
        <v>0</v>
      </c>
      <c r="BP104" s="22">
        <v>0</v>
      </c>
    </row>
    <row r="105" spans="1:68" x14ac:dyDescent="0.25">
      <c r="A105" s="22" t="s">
        <v>125</v>
      </c>
      <c r="B105" s="22" t="s">
        <v>305</v>
      </c>
      <c r="C105" s="22" t="s">
        <v>332</v>
      </c>
      <c r="D105" s="22" t="s">
        <v>333</v>
      </c>
      <c r="E105" s="22">
        <v>19</v>
      </c>
      <c r="F105" s="22">
        <v>0</v>
      </c>
      <c r="G105" s="22">
        <v>0</v>
      </c>
      <c r="H105" s="24">
        <v>14.9</v>
      </c>
      <c r="I105" s="25" t="s">
        <v>2019</v>
      </c>
      <c r="J105" s="24">
        <v>0</v>
      </c>
      <c r="K105" s="22">
        <v>0</v>
      </c>
      <c r="L105" s="25"/>
      <c r="M105" s="22">
        <v>0</v>
      </c>
      <c r="N105" s="22">
        <v>0</v>
      </c>
      <c r="O105" s="22"/>
      <c r="P105" s="24">
        <v>16.899999999999999</v>
      </c>
      <c r="Q105" s="24">
        <v>0</v>
      </c>
      <c r="R105" s="24">
        <v>0</v>
      </c>
      <c r="S105" s="24">
        <v>0</v>
      </c>
      <c r="T105" s="24">
        <v>0</v>
      </c>
      <c r="U105" s="24">
        <v>16.899999999999999</v>
      </c>
      <c r="V105" s="24">
        <v>15.6</v>
      </c>
      <c r="W105" s="24">
        <v>0</v>
      </c>
      <c r="X105" s="24">
        <v>0</v>
      </c>
      <c r="Y105" s="24">
        <v>0</v>
      </c>
      <c r="Z105" s="24">
        <v>0</v>
      </c>
      <c r="AA105" s="24">
        <v>15.6</v>
      </c>
      <c r="AB105" s="24">
        <v>8.6999999999999993</v>
      </c>
      <c r="AC105" s="25" t="s">
        <v>2020</v>
      </c>
      <c r="AD105" s="22">
        <v>6</v>
      </c>
      <c r="AE105" s="22">
        <v>3</v>
      </c>
      <c r="AF105" s="25" t="s">
        <v>2019</v>
      </c>
      <c r="AG105" s="25" t="s">
        <v>2020</v>
      </c>
      <c r="AH105" s="25" t="s">
        <v>2020</v>
      </c>
      <c r="AI105" s="22">
        <v>5</v>
      </c>
      <c r="AJ105" s="22">
        <v>0</v>
      </c>
      <c r="AK105" s="22">
        <v>0</v>
      </c>
      <c r="AL105" s="22">
        <v>893</v>
      </c>
      <c r="AM105" s="22">
        <v>19072</v>
      </c>
      <c r="AN105" s="22">
        <v>0</v>
      </c>
      <c r="AO105" s="22">
        <v>0</v>
      </c>
      <c r="AP105" s="22">
        <v>0</v>
      </c>
      <c r="AQ105" s="22">
        <v>0</v>
      </c>
      <c r="AR105" s="22">
        <v>0</v>
      </c>
      <c r="AS105" s="22">
        <v>0</v>
      </c>
      <c r="AT105" s="22">
        <v>0</v>
      </c>
      <c r="AU105" s="22">
        <v>0</v>
      </c>
      <c r="AV105" s="25" t="s">
        <v>2121</v>
      </c>
      <c r="AW105" s="22">
        <v>76</v>
      </c>
      <c r="AX105" s="22">
        <v>74</v>
      </c>
      <c r="AY105" s="22">
        <v>19403034.609999999</v>
      </c>
      <c r="AZ105" s="22">
        <v>442265</v>
      </c>
      <c r="BA105" s="22">
        <v>0</v>
      </c>
      <c r="BB105" s="22">
        <v>0</v>
      </c>
      <c r="BC105" s="22">
        <v>19845299.609999999</v>
      </c>
      <c r="BD105" s="22">
        <v>61</v>
      </c>
      <c r="BE105" s="22">
        <v>3</v>
      </c>
      <c r="BF105" s="22">
        <v>2</v>
      </c>
      <c r="BG105" s="22">
        <v>1</v>
      </c>
      <c r="BH105" s="22">
        <v>32</v>
      </c>
      <c r="BI105" s="22">
        <v>2</v>
      </c>
      <c r="BJ105" s="22">
        <v>1</v>
      </c>
      <c r="BK105" s="22">
        <v>59</v>
      </c>
      <c r="BL105" s="22">
        <v>6</v>
      </c>
      <c r="BM105" s="22">
        <v>63</v>
      </c>
      <c r="BN105" s="22">
        <v>135</v>
      </c>
      <c r="BO105" s="22">
        <v>6</v>
      </c>
      <c r="BP105" s="22">
        <v>0</v>
      </c>
    </row>
    <row r="106" spans="1:68" x14ac:dyDescent="0.25">
      <c r="A106" s="22" t="s">
        <v>125</v>
      </c>
      <c r="B106" s="22" t="s">
        <v>305</v>
      </c>
      <c r="C106" s="22" t="s">
        <v>334</v>
      </c>
      <c r="D106" s="22" t="s">
        <v>335</v>
      </c>
      <c r="E106" s="22">
        <v>217</v>
      </c>
      <c r="F106" s="22">
        <v>0</v>
      </c>
      <c r="G106" s="22">
        <v>0</v>
      </c>
      <c r="H106" s="24">
        <v>83</v>
      </c>
      <c r="I106" s="25" t="s">
        <v>2019</v>
      </c>
      <c r="J106" s="24">
        <v>0</v>
      </c>
      <c r="K106" s="22">
        <v>0</v>
      </c>
      <c r="L106" s="25"/>
      <c r="M106" s="22">
        <v>0</v>
      </c>
      <c r="N106" s="22">
        <v>0</v>
      </c>
      <c r="O106" s="22"/>
      <c r="P106" s="24">
        <v>111.2</v>
      </c>
      <c r="Q106" s="24">
        <v>0</v>
      </c>
      <c r="R106" s="24">
        <v>0</v>
      </c>
      <c r="S106" s="24">
        <v>5.7</v>
      </c>
      <c r="T106" s="24">
        <v>0</v>
      </c>
      <c r="U106" s="24">
        <v>116.9</v>
      </c>
      <c r="V106" s="24">
        <v>100.2</v>
      </c>
      <c r="W106" s="24">
        <v>10.7</v>
      </c>
      <c r="X106" s="24">
        <v>0</v>
      </c>
      <c r="Y106" s="24">
        <v>0</v>
      </c>
      <c r="Z106" s="24">
        <v>0</v>
      </c>
      <c r="AA106" s="24">
        <v>110.9</v>
      </c>
      <c r="AB106" s="24">
        <v>36.299999999999997</v>
      </c>
      <c r="AC106" s="25" t="s">
        <v>2020</v>
      </c>
      <c r="AD106" s="22">
        <v>9</v>
      </c>
      <c r="AE106" s="22">
        <v>9</v>
      </c>
      <c r="AF106" s="25" t="s">
        <v>2020</v>
      </c>
      <c r="AG106" s="25" t="s">
        <v>2020</v>
      </c>
      <c r="AH106" s="25" t="s">
        <v>2019</v>
      </c>
      <c r="AI106" s="22">
        <v>0</v>
      </c>
      <c r="AJ106" s="22">
        <v>0</v>
      </c>
      <c r="AK106" s="22">
        <v>13</v>
      </c>
      <c r="AL106" s="22">
        <v>9173</v>
      </c>
      <c r="AM106" s="22">
        <v>324999</v>
      </c>
      <c r="AN106" s="22">
        <v>35</v>
      </c>
      <c r="AO106" s="22">
        <v>24</v>
      </c>
      <c r="AP106" s="22">
        <v>11</v>
      </c>
      <c r="AQ106" s="22">
        <v>3</v>
      </c>
      <c r="AR106" s="22">
        <v>17</v>
      </c>
      <c r="AS106" s="22">
        <v>17</v>
      </c>
      <c r="AT106" s="22">
        <v>0</v>
      </c>
      <c r="AU106" s="22">
        <v>0</v>
      </c>
      <c r="AV106" s="25" t="s">
        <v>2122</v>
      </c>
      <c r="AW106" s="22">
        <v>214</v>
      </c>
      <c r="AX106" s="22">
        <v>161</v>
      </c>
      <c r="AY106" s="22">
        <v>74002000</v>
      </c>
      <c r="AZ106" s="22">
        <v>124085000</v>
      </c>
      <c r="BA106" s="22">
        <v>10700000</v>
      </c>
      <c r="BB106" s="22">
        <v>1446500</v>
      </c>
      <c r="BC106" s="22">
        <v>210233500</v>
      </c>
      <c r="BD106" s="22">
        <v>195</v>
      </c>
      <c r="BE106" s="22">
        <v>40</v>
      </c>
      <c r="BF106" s="22">
        <v>14</v>
      </c>
      <c r="BG106" s="22">
        <v>1</v>
      </c>
      <c r="BH106" s="22">
        <v>559</v>
      </c>
      <c r="BI106" s="22">
        <v>1</v>
      </c>
      <c r="BJ106" s="22">
        <v>12</v>
      </c>
      <c r="BK106" s="22">
        <v>209.5</v>
      </c>
      <c r="BL106" s="22">
        <v>52</v>
      </c>
      <c r="BM106" s="22">
        <v>225</v>
      </c>
      <c r="BN106" s="22">
        <v>2065</v>
      </c>
      <c r="BO106" s="22">
        <v>4</v>
      </c>
      <c r="BP106" s="22">
        <v>4</v>
      </c>
    </row>
    <row r="107" spans="1:68" x14ac:dyDescent="0.25">
      <c r="A107" s="22" t="s">
        <v>125</v>
      </c>
      <c r="B107" s="22" t="s">
        <v>305</v>
      </c>
      <c r="C107" s="22" t="s">
        <v>336</v>
      </c>
      <c r="D107" s="22" t="s">
        <v>337</v>
      </c>
      <c r="E107" s="22">
        <v>25</v>
      </c>
      <c r="F107" s="22">
        <v>0</v>
      </c>
      <c r="G107" s="22">
        <v>0</v>
      </c>
      <c r="H107" s="24">
        <v>52</v>
      </c>
      <c r="I107" s="25" t="s">
        <v>2019</v>
      </c>
      <c r="J107" s="24">
        <v>0</v>
      </c>
      <c r="K107" s="22">
        <v>0</v>
      </c>
      <c r="L107" s="25"/>
      <c r="M107" s="22">
        <v>0</v>
      </c>
      <c r="N107" s="22">
        <v>0</v>
      </c>
      <c r="O107" s="22"/>
      <c r="P107" s="24">
        <v>61.7</v>
      </c>
      <c r="Q107" s="24">
        <v>0</v>
      </c>
      <c r="R107" s="24">
        <v>0</v>
      </c>
      <c r="S107" s="24">
        <v>12.3</v>
      </c>
      <c r="T107" s="24">
        <v>0</v>
      </c>
      <c r="U107" s="24">
        <v>74</v>
      </c>
      <c r="V107" s="24">
        <v>50.9</v>
      </c>
      <c r="W107" s="24">
        <v>0</v>
      </c>
      <c r="X107" s="24">
        <v>0</v>
      </c>
      <c r="Y107" s="24">
        <v>0</v>
      </c>
      <c r="Z107" s="24">
        <v>0</v>
      </c>
      <c r="AA107" s="24">
        <v>50.9</v>
      </c>
      <c r="AB107" s="24">
        <v>25.2</v>
      </c>
      <c r="AC107" s="25" t="s">
        <v>2020</v>
      </c>
      <c r="AD107" s="22">
        <v>49</v>
      </c>
      <c r="AE107" s="22">
        <v>36</v>
      </c>
      <c r="AF107" s="25" t="s">
        <v>2020</v>
      </c>
      <c r="AG107" s="25" t="s">
        <v>2020</v>
      </c>
      <c r="AH107" s="25" t="s">
        <v>2020</v>
      </c>
      <c r="AI107" s="22">
        <v>36</v>
      </c>
      <c r="AJ107" s="22">
        <v>0</v>
      </c>
      <c r="AK107" s="22">
        <v>4</v>
      </c>
      <c r="AL107" s="22">
        <v>1296</v>
      </c>
      <c r="AM107" s="22">
        <v>53666.52</v>
      </c>
      <c r="AN107" s="22">
        <v>0</v>
      </c>
      <c r="AO107" s="22">
        <v>0</v>
      </c>
      <c r="AP107" s="22">
        <v>0</v>
      </c>
      <c r="AQ107" s="22">
        <v>0</v>
      </c>
      <c r="AR107" s="22">
        <v>0</v>
      </c>
      <c r="AS107" s="22">
        <v>0</v>
      </c>
      <c r="AT107" s="22">
        <v>0</v>
      </c>
      <c r="AU107" s="22">
        <v>0</v>
      </c>
      <c r="AV107" s="25" t="s">
        <v>2123</v>
      </c>
      <c r="AW107" s="22">
        <v>63</v>
      </c>
      <c r="AX107" s="22">
        <v>63</v>
      </c>
      <c r="AY107" s="22">
        <v>3420000</v>
      </c>
      <c r="AZ107" s="22">
        <v>2100000</v>
      </c>
      <c r="BA107" s="22">
        <v>0</v>
      </c>
      <c r="BB107" s="22">
        <v>80000</v>
      </c>
      <c r="BC107" s="22">
        <v>5600000</v>
      </c>
      <c r="BD107" s="22">
        <v>25</v>
      </c>
      <c r="BE107" s="22">
        <v>2</v>
      </c>
      <c r="BF107" s="22">
        <v>2</v>
      </c>
      <c r="BG107" s="22">
        <v>1</v>
      </c>
      <c r="BH107" s="22">
        <v>35</v>
      </c>
      <c r="BI107" s="22">
        <v>1</v>
      </c>
      <c r="BJ107" s="22">
        <v>2</v>
      </c>
      <c r="BK107" s="22">
        <v>54</v>
      </c>
      <c r="BL107" s="22">
        <v>7</v>
      </c>
      <c r="BM107" s="22">
        <v>25</v>
      </c>
      <c r="BN107" s="22">
        <v>233</v>
      </c>
      <c r="BO107" s="22">
        <v>2</v>
      </c>
      <c r="BP107" s="22">
        <v>0</v>
      </c>
    </row>
    <row r="108" spans="1:68" x14ac:dyDescent="0.25">
      <c r="A108" s="22" t="s">
        <v>125</v>
      </c>
      <c r="B108" s="22" t="s">
        <v>305</v>
      </c>
      <c r="C108" s="22" t="s">
        <v>338</v>
      </c>
      <c r="D108" s="22" t="s">
        <v>339</v>
      </c>
      <c r="E108" s="22">
        <v>39</v>
      </c>
      <c r="F108" s="22">
        <v>0</v>
      </c>
      <c r="G108" s="22">
        <v>0</v>
      </c>
      <c r="H108" s="24">
        <v>42</v>
      </c>
      <c r="I108" s="25" t="s">
        <v>2019</v>
      </c>
      <c r="J108" s="24">
        <v>0</v>
      </c>
      <c r="K108" s="22">
        <v>0</v>
      </c>
      <c r="L108" s="25"/>
      <c r="M108" s="22">
        <v>0</v>
      </c>
      <c r="N108" s="22">
        <v>0</v>
      </c>
      <c r="O108" s="22"/>
      <c r="P108" s="24">
        <v>35.799999999999997</v>
      </c>
      <c r="Q108" s="24">
        <v>0</v>
      </c>
      <c r="R108" s="24">
        <v>0</v>
      </c>
      <c r="S108" s="24">
        <v>0</v>
      </c>
      <c r="T108" s="24">
        <v>0</v>
      </c>
      <c r="U108" s="24">
        <v>35.799999999999997</v>
      </c>
      <c r="V108" s="24">
        <v>36.9</v>
      </c>
      <c r="W108" s="24">
        <v>0</v>
      </c>
      <c r="X108" s="24">
        <v>0</v>
      </c>
      <c r="Y108" s="24">
        <v>0</v>
      </c>
      <c r="Z108" s="24">
        <v>0</v>
      </c>
      <c r="AA108" s="24">
        <v>36.9</v>
      </c>
      <c r="AB108" s="24">
        <v>13.9</v>
      </c>
      <c r="AC108" s="25" t="s">
        <v>2020</v>
      </c>
      <c r="AD108" s="22">
        <v>2</v>
      </c>
      <c r="AE108" s="22">
        <v>2</v>
      </c>
      <c r="AF108" s="25" t="s">
        <v>2019</v>
      </c>
      <c r="AG108" s="25" t="s">
        <v>2020</v>
      </c>
      <c r="AH108" s="25" t="s">
        <v>2020</v>
      </c>
      <c r="AI108" s="22">
        <v>4</v>
      </c>
      <c r="AJ108" s="22">
        <v>0</v>
      </c>
      <c r="AK108" s="22">
        <v>0</v>
      </c>
      <c r="AL108" s="22">
        <v>2191</v>
      </c>
      <c r="AM108" s="22">
        <v>55736</v>
      </c>
      <c r="AN108" s="22">
        <v>0</v>
      </c>
      <c r="AO108" s="22">
        <v>0</v>
      </c>
      <c r="AP108" s="22">
        <v>0</v>
      </c>
      <c r="AQ108" s="22">
        <v>0</v>
      </c>
      <c r="AR108" s="22">
        <v>0</v>
      </c>
      <c r="AS108" s="22">
        <v>0</v>
      </c>
      <c r="AT108" s="22">
        <v>0</v>
      </c>
      <c r="AU108" s="22">
        <v>0</v>
      </c>
      <c r="AV108" s="25" t="s">
        <v>2124</v>
      </c>
      <c r="AW108" s="22">
        <v>263</v>
      </c>
      <c r="AX108" s="22">
        <v>260</v>
      </c>
      <c r="AY108" s="22">
        <v>33196197</v>
      </c>
      <c r="AZ108" s="22">
        <v>388000</v>
      </c>
      <c r="BA108" s="22">
        <v>0</v>
      </c>
      <c r="BB108" s="22">
        <v>0</v>
      </c>
      <c r="BC108" s="22">
        <v>33584197</v>
      </c>
      <c r="BD108" s="22">
        <v>260</v>
      </c>
      <c r="BE108" s="22">
        <v>3</v>
      </c>
      <c r="BF108" s="22">
        <v>1</v>
      </c>
      <c r="BG108" s="22">
        <v>1</v>
      </c>
      <c r="BH108" s="22">
        <v>91</v>
      </c>
      <c r="BI108" s="22">
        <v>2</v>
      </c>
      <c r="BJ108" s="22">
        <v>1</v>
      </c>
      <c r="BK108" s="22">
        <v>90</v>
      </c>
      <c r="BL108" s="22">
        <v>7</v>
      </c>
      <c r="BM108" s="22">
        <v>263</v>
      </c>
      <c r="BN108" s="22">
        <v>244</v>
      </c>
      <c r="BO108" s="22">
        <v>2</v>
      </c>
      <c r="BP108" s="22">
        <v>0</v>
      </c>
    </row>
    <row r="109" spans="1:68" x14ac:dyDescent="0.25">
      <c r="A109" s="22" t="s">
        <v>125</v>
      </c>
      <c r="B109" s="22" t="s">
        <v>305</v>
      </c>
      <c r="C109" s="22" t="s">
        <v>340</v>
      </c>
      <c r="D109" s="22" t="s">
        <v>341</v>
      </c>
      <c r="E109" s="22">
        <v>10</v>
      </c>
      <c r="F109" s="22">
        <v>0</v>
      </c>
      <c r="G109" s="22">
        <v>0</v>
      </c>
      <c r="H109" s="24">
        <v>14.3</v>
      </c>
      <c r="I109" s="25" t="s">
        <v>2019</v>
      </c>
      <c r="J109" s="24">
        <v>0</v>
      </c>
      <c r="K109" s="22">
        <v>0</v>
      </c>
      <c r="L109" s="25"/>
      <c r="M109" s="22">
        <v>0</v>
      </c>
      <c r="N109" s="22">
        <v>0</v>
      </c>
      <c r="O109" s="22"/>
      <c r="P109" s="24">
        <v>10</v>
      </c>
      <c r="Q109" s="24">
        <v>0</v>
      </c>
      <c r="R109" s="24">
        <v>0</v>
      </c>
      <c r="S109" s="24">
        <v>0</v>
      </c>
      <c r="T109" s="24">
        <v>0</v>
      </c>
      <c r="U109" s="24">
        <v>10</v>
      </c>
      <c r="V109" s="24">
        <v>16.100000000000001</v>
      </c>
      <c r="W109" s="24">
        <v>0</v>
      </c>
      <c r="X109" s="24">
        <v>0</v>
      </c>
      <c r="Y109" s="24">
        <v>0</v>
      </c>
      <c r="Z109" s="24">
        <v>0</v>
      </c>
      <c r="AA109" s="24">
        <v>16.100000000000001</v>
      </c>
      <c r="AB109" s="24">
        <v>0</v>
      </c>
      <c r="AC109" s="25" t="s">
        <v>2020</v>
      </c>
      <c r="AD109" s="22">
        <v>18</v>
      </c>
      <c r="AE109" s="22">
        <v>18</v>
      </c>
      <c r="AF109" s="25" t="s">
        <v>2019</v>
      </c>
      <c r="AG109" s="25" t="s">
        <v>2020</v>
      </c>
      <c r="AH109" s="25" t="s">
        <v>2020</v>
      </c>
      <c r="AI109" s="22">
        <v>18</v>
      </c>
      <c r="AJ109" s="22">
        <v>0</v>
      </c>
      <c r="AK109" s="22">
        <v>0</v>
      </c>
      <c r="AL109" s="22">
        <v>458</v>
      </c>
      <c r="AM109" s="22">
        <v>19509</v>
      </c>
      <c r="AN109" s="22">
        <v>0</v>
      </c>
      <c r="AO109" s="22">
        <v>0</v>
      </c>
      <c r="AP109" s="22">
        <v>0</v>
      </c>
      <c r="AQ109" s="22">
        <v>0</v>
      </c>
      <c r="AR109" s="22">
        <v>0</v>
      </c>
      <c r="AS109" s="22">
        <v>0</v>
      </c>
      <c r="AT109" s="22">
        <v>0</v>
      </c>
      <c r="AU109" s="22">
        <v>0</v>
      </c>
      <c r="AV109" s="25" t="s">
        <v>2125</v>
      </c>
      <c r="AW109" s="22">
        <v>0</v>
      </c>
      <c r="AX109" s="22">
        <v>0</v>
      </c>
      <c r="AY109" s="22">
        <v>0</v>
      </c>
      <c r="AZ109" s="22">
        <v>0</v>
      </c>
      <c r="BA109" s="22">
        <v>0</v>
      </c>
      <c r="BB109" s="22">
        <v>0</v>
      </c>
      <c r="BC109" s="22">
        <v>0</v>
      </c>
      <c r="BD109" s="22">
        <v>0</v>
      </c>
      <c r="BE109" s="22">
        <v>0</v>
      </c>
      <c r="BF109" s="22">
        <v>0</v>
      </c>
      <c r="BG109" s="22">
        <v>1</v>
      </c>
      <c r="BH109" s="22">
        <v>0</v>
      </c>
      <c r="BI109" s="22">
        <v>0</v>
      </c>
      <c r="BJ109" s="22">
        <v>0</v>
      </c>
      <c r="BK109" s="22">
        <v>0</v>
      </c>
      <c r="BL109" s="22">
        <v>0</v>
      </c>
      <c r="BM109" s="22">
        <v>0</v>
      </c>
      <c r="BN109" s="22">
        <v>0</v>
      </c>
      <c r="BO109" s="22">
        <v>0</v>
      </c>
      <c r="BP109" s="22">
        <v>0</v>
      </c>
    </row>
    <row r="110" spans="1:68" x14ac:dyDescent="0.25">
      <c r="A110" s="22" t="s">
        <v>125</v>
      </c>
      <c r="B110" s="22" t="s">
        <v>305</v>
      </c>
      <c r="C110" s="22" t="s">
        <v>342</v>
      </c>
      <c r="D110" s="22" t="s">
        <v>343</v>
      </c>
      <c r="E110" s="22">
        <v>28</v>
      </c>
      <c r="F110" s="22">
        <v>0</v>
      </c>
      <c r="G110" s="22">
        <v>0</v>
      </c>
      <c r="H110" s="24">
        <v>49</v>
      </c>
      <c r="I110" s="25" t="s">
        <v>2019</v>
      </c>
      <c r="J110" s="24">
        <v>0</v>
      </c>
      <c r="K110" s="22">
        <v>0</v>
      </c>
      <c r="L110" s="25"/>
      <c r="M110" s="22">
        <v>0</v>
      </c>
      <c r="N110" s="22">
        <v>0</v>
      </c>
      <c r="O110" s="22"/>
      <c r="P110" s="24">
        <v>76.3</v>
      </c>
      <c r="Q110" s="24">
        <v>0</v>
      </c>
      <c r="R110" s="24">
        <v>0</v>
      </c>
      <c r="S110" s="24">
        <v>0</v>
      </c>
      <c r="T110" s="24">
        <v>0</v>
      </c>
      <c r="U110" s="24">
        <v>76.3</v>
      </c>
      <c r="V110" s="24">
        <v>50.5</v>
      </c>
      <c r="W110" s="24">
        <v>0</v>
      </c>
      <c r="X110" s="24">
        <v>0</v>
      </c>
      <c r="Y110" s="24">
        <v>0</v>
      </c>
      <c r="Z110" s="24">
        <v>0</v>
      </c>
      <c r="AA110" s="24">
        <v>50.5</v>
      </c>
      <c r="AB110" s="24">
        <v>17.8</v>
      </c>
      <c r="AC110" s="25" t="s">
        <v>2020</v>
      </c>
      <c r="AD110" s="22">
        <v>49</v>
      </c>
      <c r="AE110" s="22">
        <v>36</v>
      </c>
      <c r="AF110" s="25" t="s">
        <v>2020</v>
      </c>
      <c r="AG110" s="25" t="s">
        <v>2020</v>
      </c>
      <c r="AH110" s="25" t="s">
        <v>2020</v>
      </c>
      <c r="AI110" s="22">
        <v>36</v>
      </c>
      <c r="AJ110" s="22">
        <v>0</v>
      </c>
      <c r="AK110" s="22">
        <v>0</v>
      </c>
      <c r="AL110" s="22">
        <v>1823</v>
      </c>
      <c r="AM110" s="22">
        <v>60271</v>
      </c>
      <c r="AN110" s="22">
        <v>0</v>
      </c>
      <c r="AO110" s="22">
        <v>0</v>
      </c>
      <c r="AP110" s="22">
        <v>0</v>
      </c>
      <c r="AQ110" s="22">
        <v>0</v>
      </c>
      <c r="AR110" s="22">
        <v>0</v>
      </c>
      <c r="AS110" s="22">
        <v>0</v>
      </c>
      <c r="AT110" s="22">
        <v>0</v>
      </c>
      <c r="AU110" s="22">
        <v>0</v>
      </c>
      <c r="AV110" s="25" t="s">
        <v>2126</v>
      </c>
      <c r="AW110" s="22">
        <v>97</v>
      </c>
      <c r="AX110" s="22">
        <v>89</v>
      </c>
      <c r="AY110" s="22">
        <v>8604331</v>
      </c>
      <c r="AZ110" s="22">
        <v>466500</v>
      </c>
      <c r="BA110" s="22">
        <v>4806000</v>
      </c>
      <c r="BB110" s="22">
        <v>1034300</v>
      </c>
      <c r="BC110" s="22">
        <v>14911131</v>
      </c>
      <c r="BD110" s="22">
        <v>45</v>
      </c>
      <c r="BE110" s="22">
        <v>12</v>
      </c>
      <c r="BF110" s="22">
        <v>6</v>
      </c>
      <c r="BG110" s="22">
        <v>1</v>
      </c>
      <c r="BH110" s="22">
        <v>28</v>
      </c>
      <c r="BI110" s="22">
        <v>10</v>
      </c>
      <c r="BJ110" s="22">
        <v>5</v>
      </c>
      <c r="BK110" s="22">
        <v>41</v>
      </c>
      <c r="BL110" s="22">
        <v>25</v>
      </c>
      <c r="BM110" s="22">
        <v>45</v>
      </c>
      <c r="BN110" s="22">
        <v>283</v>
      </c>
      <c r="BO110" s="22">
        <v>5</v>
      </c>
      <c r="BP110" s="22">
        <v>0</v>
      </c>
    </row>
    <row r="111" spans="1:68" x14ac:dyDescent="0.25">
      <c r="A111" s="22" t="s">
        <v>125</v>
      </c>
      <c r="B111" s="22" t="s">
        <v>305</v>
      </c>
      <c r="C111" s="22" t="s">
        <v>344</v>
      </c>
      <c r="D111" s="22" t="s">
        <v>345</v>
      </c>
      <c r="E111" s="22">
        <v>79</v>
      </c>
      <c r="F111" s="22">
        <v>0</v>
      </c>
      <c r="G111" s="22">
        <v>0</v>
      </c>
      <c r="H111" s="24">
        <v>66.900000000000006</v>
      </c>
      <c r="I111" s="25" t="s">
        <v>2019</v>
      </c>
      <c r="J111" s="24">
        <v>0</v>
      </c>
      <c r="K111" s="22">
        <v>0</v>
      </c>
      <c r="L111" s="25"/>
      <c r="M111" s="22">
        <v>0</v>
      </c>
      <c r="N111" s="22">
        <v>0</v>
      </c>
      <c r="O111" s="22"/>
      <c r="P111" s="24">
        <v>67.8</v>
      </c>
      <c r="Q111" s="24">
        <v>0</v>
      </c>
      <c r="R111" s="24">
        <v>0</v>
      </c>
      <c r="S111" s="24">
        <v>0</v>
      </c>
      <c r="T111" s="24">
        <v>0</v>
      </c>
      <c r="U111" s="24">
        <v>67.8</v>
      </c>
      <c r="V111" s="24">
        <v>72.7</v>
      </c>
      <c r="W111" s="24">
        <v>0</v>
      </c>
      <c r="X111" s="24">
        <v>0</v>
      </c>
      <c r="Y111" s="24">
        <v>0</v>
      </c>
      <c r="Z111" s="24">
        <v>0</v>
      </c>
      <c r="AA111" s="24">
        <v>72.7</v>
      </c>
      <c r="AB111" s="24">
        <v>33.700000000000003</v>
      </c>
      <c r="AC111" s="25" t="s">
        <v>2020</v>
      </c>
      <c r="AD111" s="22">
        <v>3</v>
      </c>
      <c r="AE111" s="22">
        <v>3</v>
      </c>
      <c r="AF111" s="25" t="s">
        <v>2019</v>
      </c>
      <c r="AG111" s="25" t="s">
        <v>2020</v>
      </c>
      <c r="AH111" s="25" t="s">
        <v>2019</v>
      </c>
      <c r="AI111" s="22">
        <v>0</v>
      </c>
      <c r="AJ111" s="22">
        <v>0</v>
      </c>
      <c r="AK111" s="22">
        <v>0</v>
      </c>
      <c r="AL111" s="22">
        <v>3255</v>
      </c>
      <c r="AM111" s="22">
        <v>114009</v>
      </c>
      <c r="AN111" s="22">
        <v>0</v>
      </c>
      <c r="AO111" s="22">
        <v>0</v>
      </c>
      <c r="AP111" s="22">
        <v>0</v>
      </c>
      <c r="AQ111" s="22">
        <v>0</v>
      </c>
      <c r="AR111" s="22">
        <v>0</v>
      </c>
      <c r="AS111" s="22">
        <v>0</v>
      </c>
      <c r="AT111" s="22">
        <v>0</v>
      </c>
      <c r="AU111" s="22">
        <v>0</v>
      </c>
      <c r="AV111" s="25" t="s">
        <v>2127</v>
      </c>
      <c r="AW111" s="22">
        <v>211</v>
      </c>
      <c r="AX111" s="22">
        <v>203</v>
      </c>
      <c r="AY111" s="22">
        <v>17601446</v>
      </c>
      <c r="AZ111" s="22">
        <v>413500</v>
      </c>
      <c r="BA111" s="22">
        <v>2230000</v>
      </c>
      <c r="BB111" s="22">
        <v>500000</v>
      </c>
      <c r="BC111" s="22">
        <v>20744946</v>
      </c>
      <c r="BD111" s="22">
        <v>0</v>
      </c>
      <c r="BE111" s="22">
        <v>7</v>
      </c>
      <c r="BF111" s="22">
        <v>8</v>
      </c>
      <c r="BG111" s="22">
        <v>1</v>
      </c>
      <c r="BH111" s="22">
        <v>62</v>
      </c>
      <c r="BI111" s="22">
        <v>7</v>
      </c>
      <c r="BJ111" s="22">
        <v>8</v>
      </c>
      <c r="BK111" s="22">
        <v>40</v>
      </c>
      <c r="BL111" s="22">
        <v>0</v>
      </c>
      <c r="BM111" s="22">
        <v>0</v>
      </c>
      <c r="BN111" s="22">
        <v>421</v>
      </c>
      <c r="BO111" s="22">
        <v>12</v>
      </c>
      <c r="BP111" s="22">
        <v>2</v>
      </c>
    </row>
    <row r="112" spans="1:68" x14ac:dyDescent="0.25">
      <c r="A112" s="22" t="s">
        <v>125</v>
      </c>
      <c r="B112" s="22" t="s">
        <v>305</v>
      </c>
      <c r="C112" s="22" t="s">
        <v>346</v>
      </c>
      <c r="D112" s="22" t="s">
        <v>347</v>
      </c>
      <c r="E112" s="22">
        <v>14</v>
      </c>
      <c r="F112" s="22">
        <v>0</v>
      </c>
      <c r="G112" s="22">
        <v>0</v>
      </c>
      <c r="H112" s="24">
        <v>25.8</v>
      </c>
      <c r="I112" s="25" t="s">
        <v>2019</v>
      </c>
      <c r="J112" s="24">
        <v>0</v>
      </c>
      <c r="K112" s="22">
        <v>0</v>
      </c>
      <c r="L112" s="25"/>
      <c r="M112" s="22">
        <v>0</v>
      </c>
      <c r="N112" s="22">
        <v>0</v>
      </c>
      <c r="O112" s="22"/>
      <c r="P112" s="24">
        <v>15.8</v>
      </c>
      <c r="Q112" s="24">
        <v>2.9</v>
      </c>
      <c r="R112" s="24">
        <v>0</v>
      </c>
      <c r="S112" s="24">
        <v>6</v>
      </c>
      <c r="T112" s="24">
        <v>0</v>
      </c>
      <c r="U112" s="24">
        <v>24.7</v>
      </c>
      <c r="V112" s="24">
        <v>16.100000000000001</v>
      </c>
      <c r="W112" s="24">
        <v>4.8</v>
      </c>
      <c r="X112" s="24">
        <v>0</v>
      </c>
      <c r="Y112" s="24">
        <v>4.8</v>
      </c>
      <c r="Z112" s="24">
        <v>0</v>
      </c>
      <c r="AA112" s="24">
        <v>25.7</v>
      </c>
      <c r="AB112" s="24">
        <v>2.1</v>
      </c>
      <c r="AC112" s="25" t="s">
        <v>2020</v>
      </c>
      <c r="AD112" s="22">
        <v>3</v>
      </c>
      <c r="AE112" s="22">
        <v>3</v>
      </c>
      <c r="AF112" s="25" t="s">
        <v>2019</v>
      </c>
      <c r="AG112" s="25" t="s">
        <v>2019</v>
      </c>
      <c r="AH112" s="25" t="s">
        <v>2020</v>
      </c>
      <c r="AI112" s="22">
        <v>36</v>
      </c>
      <c r="AJ112" s="22">
        <v>0</v>
      </c>
      <c r="AK112" s="22">
        <v>3</v>
      </c>
      <c r="AL112" s="22">
        <v>1037</v>
      </c>
      <c r="AM112" s="22">
        <v>31482</v>
      </c>
      <c r="AN112" s="22">
        <v>0</v>
      </c>
      <c r="AO112" s="22">
        <v>0</v>
      </c>
      <c r="AP112" s="22">
        <v>0</v>
      </c>
      <c r="AQ112" s="22">
        <v>0</v>
      </c>
      <c r="AR112" s="22">
        <v>0</v>
      </c>
      <c r="AS112" s="22">
        <v>0</v>
      </c>
      <c r="AT112" s="22">
        <v>0</v>
      </c>
      <c r="AU112" s="22">
        <v>0</v>
      </c>
      <c r="AV112" s="25" t="s">
        <v>2128</v>
      </c>
      <c r="AW112" s="22">
        <v>40</v>
      </c>
      <c r="AX112" s="22">
        <v>33</v>
      </c>
      <c r="AY112" s="22">
        <v>4213476</v>
      </c>
      <c r="AZ112" s="22">
        <v>0</v>
      </c>
      <c r="BA112" s="22">
        <v>350000</v>
      </c>
      <c r="BB112" s="22">
        <v>0</v>
      </c>
      <c r="BC112" s="22">
        <v>4563476</v>
      </c>
      <c r="BD112" s="22">
        <v>32</v>
      </c>
      <c r="BE112" s="22">
        <v>7</v>
      </c>
      <c r="BF112" s="22">
        <v>1</v>
      </c>
      <c r="BG112" s="22">
        <v>1</v>
      </c>
      <c r="BH112" s="22">
        <v>11</v>
      </c>
      <c r="BI112" s="22">
        <v>4</v>
      </c>
      <c r="BJ112" s="22">
        <v>1</v>
      </c>
      <c r="BK112" s="22">
        <v>20</v>
      </c>
      <c r="BL112" s="22">
        <v>4</v>
      </c>
      <c r="BM112" s="22">
        <v>32</v>
      </c>
      <c r="BN112" s="22">
        <v>86</v>
      </c>
      <c r="BO112" s="22">
        <v>0</v>
      </c>
      <c r="BP112" s="22">
        <v>0</v>
      </c>
    </row>
    <row r="113" spans="1:68" x14ac:dyDescent="0.25">
      <c r="A113" s="22" t="s">
        <v>125</v>
      </c>
      <c r="B113" s="22" t="s">
        <v>305</v>
      </c>
      <c r="C113" s="22" t="s">
        <v>348</v>
      </c>
      <c r="D113" s="22" t="s">
        <v>349</v>
      </c>
      <c r="E113" s="22">
        <v>259</v>
      </c>
      <c r="F113" s="22">
        <v>0</v>
      </c>
      <c r="G113" s="22">
        <v>0</v>
      </c>
      <c r="H113" s="24">
        <v>179.5</v>
      </c>
      <c r="I113" s="25" t="s">
        <v>2019</v>
      </c>
      <c r="J113" s="24">
        <v>0</v>
      </c>
      <c r="K113" s="22">
        <v>0</v>
      </c>
      <c r="L113" s="25"/>
      <c r="M113" s="22">
        <v>1</v>
      </c>
      <c r="N113" s="22">
        <v>0</v>
      </c>
      <c r="O113" s="22"/>
      <c r="P113" s="24">
        <v>157.4</v>
      </c>
      <c r="Q113" s="24">
        <v>0</v>
      </c>
      <c r="R113" s="24">
        <v>0</v>
      </c>
      <c r="S113" s="24">
        <v>0</v>
      </c>
      <c r="T113" s="24">
        <v>3.4</v>
      </c>
      <c r="U113" s="24">
        <v>160.80000000000001</v>
      </c>
      <c r="V113" s="24">
        <v>158.30000000000001</v>
      </c>
      <c r="W113" s="24">
        <v>0</v>
      </c>
      <c r="X113" s="24">
        <v>0</v>
      </c>
      <c r="Y113" s="24">
        <v>0</v>
      </c>
      <c r="Z113" s="24">
        <v>3.6</v>
      </c>
      <c r="AA113" s="24">
        <v>161.9</v>
      </c>
      <c r="AB113" s="24">
        <v>113.89</v>
      </c>
      <c r="AC113" s="25" t="s">
        <v>2020</v>
      </c>
      <c r="AD113" s="22">
        <v>7</v>
      </c>
      <c r="AE113" s="22">
        <v>6</v>
      </c>
      <c r="AF113" s="25" t="s">
        <v>2020</v>
      </c>
      <c r="AG113" s="25" t="s">
        <v>2020</v>
      </c>
      <c r="AH113" s="25" t="s">
        <v>2019</v>
      </c>
      <c r="AI113" s="22">
        <v>0</v>
      </c>
      <c r="AJ113" s="22">
        <v>0</v>
      </c>
      <c r="AK113" s="22">
        <v>12</v>
      </c>
      <c r="AL113" s="22">
        <v>14262</v>
      </c>
      <c r="AM113" s="22">
        <v>807184</v>
      </c>
      <c r="AN113" s="22">
        <v>4</v>
      </c>
      <c r="AO113" s="22">
        <v>4</v>
      </c>
      <c r="AP113" s="22">
        <v>0</v>
      </c>
      <c r="AQ113" s="22">
        <v>0</v>
      </c>
      <c r="AR113" s="22">
        <v>19</v>
      </c>
      <c r="AS113" s="22">
        <v>19</v>
      </c>
      <c r="AT113" s="22">
        <v>0</v>
      </c>
      <c r="AU113" s="22">
        <v>0</v>
      </c>
      <c r="AV113" s="25"/>
      <c r="AW113" s="22">
        <v>242</v>
      </c>
      <c r="AX113" s="22">
        <v>173</v>
      </c>
      <c r="AY113" s="22">
        <v>292725358</v>
      </c>
      <c r="AZ113" s="22">
        <v>46113772</v>
      </c>
      <c r="BA113" s="22">
        <v>9162037</v>
      </c>
      <c r="BB113" s="22">
        <v>32600000</v>
      </c>
      <c r="BC113" s="22">
        <v>380601167</v>
      </c>
      <c r="BD113" s="22">
        <v>1448</v>
      </c>
      <c r="BE113" s="22">
        <v>56</v>
      </c>
      <c r="BF113" s="22">
        <v>20</v>
      </c>
      <c r="BG113" s="22">
        <v>1</v>
      </c>
      <c r="BH113" s="22">
        <v>377</v>
      </c>
      <c r="BI113" s="22">
        <v>7</v>
      </c>
      <c r="BJ113" s="22">
        <v>15</v>
      </c>
      <c r="BK113" s="22">
        <v>198</v>
      </c>
      <c r="BL113" s="22">
        <v>4</v>
      </c>
      <c r="BM113" s="22">
        <v>1448</v>
      </c>
      <c r="BN113" s="22">
        <v>2019</v>
      </c>
      <c r="BO113" s="22">
        <v>6</v>
      </c>
      <c r="BP113" s="22">
        <v>0</v>
      </c>
    </row>
    <row r="114" spans="1:68" x14ac:dyDescent="0.25">
      <c r="A114" s="22" t="s">
        <v>125</v>
      </c>
      <c r="B114" s="22" t="s">
        <v>305</v>
      </c>
      <c r="C114" s="22" t="s">
        <v>350</v>
      </c>
      <c r="D114" s="22" t="s">
        <v>351</v>
      </c>
      <c r="E114" s="22">
        <v>9</v>
      </c>
      <c r="F114" s="22">
        <v>0</v>
      </c>
      <c r="G114" s="22">
        <v>0</v>
      </c>
      <c r="H114" s="24">
        <v>22</v>
      </c>
      <c r="I114" s="25" t="s">
        <v>2019</v>
      </c>
      <c r="J114" s="24">
        <v>0</v>
      </c>
      <c r="K114" s="22">
        <v>0</v>
      </c>
      <c r="L114" s="25"/>
      <c r="M114" s="22">
        <v>0</v>
      </c>
      <c r="N114" s="22">
        <v>0</v>
      </c>
      <c r="O114" s="22"/>
      <c r="P114" s="24">
        <v>35</v>
      </c>
      <c r="Q114" s="24">
        <v>0</v>
      </c>
      <c r="R114" s="24">
        <v>0</v>
      </c>
      <c r="S114" s="24">
        <v>0</v>
      </c>
      <c r="T114" s="24">
        <v>0</v>
      </c>
      <c r="U114" s="24">
        <v>35</v>
      </c>
      <c r="V114" s="24">
        <v>23.5</v>
      </c>
      <c r="W114" s="24">
        <v>0</v>
      </c>
      <c r="X114" s="24">
        <v>0</v>
      </c>
      <c r="Y114" s="24">
        <v>0</v>
      </c>
      <c r="Z114" s="24">
        <v>0</v>
      </c>
      <c r="AA114" s="24">
        <v>23.5</v>
      </c>
      <c r="AB114" s="24">
        <v>0</v>
      </c>
      <c r="AC114" s="25" t="s">
        <v>2020</v>
      </c>
      <c r="AD114" s="22">
        <v>7</v>
      </c>
      <c r="AE114" s="22">
        <v>1</v>
      </c>
      <c r="AF114" s="25" t="s">
        <v>2020</v>
      </c>
      <c r="AG114" s="25" t="s">
        <v>2020</v>
      </c>
      <c r="AH114" s="25" t="s">
        <v>2020</v>
      </c>
      <c r="AI114" s="22">
        <v>17</v>
      </c>
      <c r="AJ114" s="22">
        <v>0</v>
      </c>
      <c r="AK114" s="22">
        <v>0</v>
      </c>
      <c r="AL114" s="22">
        <v>462</v>
      </c>
      <c r="AM114" s="22">
        <v>26121</v>
      </c>
      <c r="AN114" s="22">
        <v>0</v>
      </c>
      <c r="AO114" s="22">
        <v>0</v>
      </c>
      <c r="AP114" s="22">
        <v>0</v>
      </c>
      <c r="AQ114" s="22">
        <v>0</v>
      </c>
      <c r="AR114" s="22">
        <v>0</v>
      </c>
      <c r="AS114" s="22">
        <v>0</v>
      </c>
      <c r="AT114" s="22">
        <v>0</v>
      </c>
      <c r="AU114" s="22">
        <v>0</v>
      </c>
      <c r="AV114" s="25" t="s">
        <v>2129</v>
      </c>
      <c r="AW114" s="22">
        <v>15</v>
      </c>
      <c r="AX114" s="22">
        <v>14</v>
      </c>
      <c r="AY114" s="22">
        <v>128800</v>
      </c>
      <c r="AZ114" s="22">
        <v>1347998</v>
      </c>
      <c r="BA114" s="22">
        <v>0</v>
      </c>
      <c r="BB114" s="22">
        <v>0</v>
      </c>
      <c r="BC114" s="22">
        <v>1476798</v>
      </c>
      <c r="BD114" s="22">
        <v>14</v>
      </c>
      <c r="BE114" s="22">
        <v>5</v>
      </c>
      <c r="BF114" s="22">
        <v>0</v>
      </c>
      <c r="BG114" s="22">
        <v>1</v>
      </c>
      <c r="BH114" s="22">
        <v>35</v>
      </c>
      <c r="BI114" s="22">
        <v>1</v>
      </c>
      <c r="BJ114" s="22">
        <v>0</v>
      </c>
      <c r="BK114" s="22">
        <v>0</v>
      </c>
      <c r="BL114" s="22">
        <v>4</v>
      </c>
      <c r="BM114" s="22">
        <v>15</v>
      </c>
      <c r="BN114" s="22">
        <v>0</v>
      </c>
      <c r="BO114" s="22">
        <v>0</v>
      </c>
      <c r="BP114" s="22">
        <v>0</v>
      </c>
    </row>
    <row r="115" spans="1:68" x14ac:dyDescent="0.25">
      <c r="A115" s="22" t="s">
        <v>125</v>
      </c>
      <c r="B115" s="22" t="s">
        <v>305</v>
      </c>
      <c r="C115" s="22" t="s">
        <v>352</v>
      </c>
      <c r="D115" s="22" t="s">
        <v>353</v>
      </c>
      <c r="E115" s="22">
        <v>22</v>
      </c>
      <c r="F115" s="22">
        <v>0</v>
      </c>
      <c r="G115" s="22">
        <v>0</v>
      </c>
      <c r="H115" s="24">
        <v>40</v>
      </c>
      <c r="I115" s="25" t="s">
        <v>2019</v>
      </c>
      <c r="J115" s="24">
        <v>0</v>
      </c>
      <c r="K115" s="22">
        <v>0</v>
      </c>
      <c r="L115" s="25"/>
      <c r="M115" s="22">
        <v>0</v>
      </c>
      <c r="N115" s="22">
        <v>0</v>
      </c>
      <c r="O115" s="22"/>
      <c r="P115" s="24">
        <v>29</v>
      </c>
      <c r="Q115" s="24">
        <v>0</v>
      </c>
      <c r="R115" s="24">
        <v>0</v>
      </c>
      <c r="S115" s="24">
        <v>19.3</v>
      </c>
      <c r="T115" s="24">
        <v>0</v>
      </c>
      <c r="U115" s="24">
        <v>48.3</v>
      </c>
      <c r="V115" s="24">
        <v>31.5</v>
      </c>
      <c r="W115" s="24">
        <v>0</v>
      </c>
      <c r="X115" s="24">
        <v>0</v>
      </c>
      <c r="Y115" s="24">
        <v>0</v>
      </c>
      <c r="Z115" s="24">
        <v>0</v>
      </c>
      <c r="AA115" s="24">
        <v>31.5</v>
      </c>
      <c r="AB115" s="24">
        <v>7.9</v>
      </c>
      <c r="AC115" s="25" t="s">
        <v>2020</v>
      </c>
      <c r="AD115" s="22">
        <v>4</v>
      </c>
      <c r="AE115" s="22">
        <v>4</v>
      </c>
      <c r="AF115" s="25" t="s">
        <v>2020</v>
      </c>
      <c r="AG115" s="25" t="s">
        <v>2020</v>
      </c>
      <c r="AH115" s="25" t="s">
        <v>2019</v>
      </c>
      <c r="AI115" s="22">
        <v>0</v>
      </c>
      <c r="AJ115" s="22">
        <v>0</v>
      </c>
      <c r="AK115" s="22">
        <v>1</v>
      </c>
      <c r="AL115" s="22">
        <v>1627</v>
      </c>
      <c r="AM115" s="22">
        <v>45547</v>
      </c>
      <c r="AN115" s="22">
        <v>0</v>
      </c>
      <c r="AO115" s="22">
        <v>0</v>
      </c>
      <c r="AP115" s="22">
        <v>0</v>
      </c>
      <c r="AQ115" s="22">
        <v>0</v>
      </c>
      <c r="AR115" s="22">
        <v>0</v>
      </c>
      <c r="AS115" s="22">
        <v>0</v>
      </c>
      <c r="AT115" s="22">
        <v>0</v>
      </c>
      <c r="AU115" s="22">
        <v>0</v>
      </c>
      <c r="AV115" s="25" t="s">
        <v>2130</v>
      </c>
      <c r="AW115" s="22">
        <v>135</v>
      </c>
      <c r="AX115" s="22">
        <v>135</v>
      </c>
      <c r="AY115" s="22">
        <v>29463841</v>
      </c>
      <c r="AZ115" s="22">
        <v>1887163</v>
      </c>
      <c r="BA115" s="22">
        <v>189000</v>
      </c>
      <c r="BB115" s="22">
        <v>0</v>
      </c>
      <c r="BC115" s="22">
        <v>31540004</v>
      </c>
      <c r="BD115" s="22">
        <v>183</v>
      </c>
      <c r="BE115" s="22">
        <v>20</v>
      </c>
      <c r="BF115" s="22">
        <v>4</v>
      </c>
      <c r="BG115" s="22">
        <v>1</v>
      </c>
      <c r="BH115" s="22">
        <v>27</v>
      </c>
      <c r="BI115" s="22">
        <v>1</v>
      </c>
      <c r="BJ115" s="22">
        <v>2</v>
      </c>
      <c r="BK115" s="22">
        <v>120</v>
      </c>
      <c r="BL115" s="22">
        <v>7</v>
      </c>
      <c r="BM115" s="22">
        <v>187</v>
      </c>
      <c r="BN115" s="22">
        <v>339</v>
      </c>
      <c r="BO115" s="22">
        <v>1</v>
      </c>
      <c r="BP115" s="22">
        <v>0</v>
      </c>
    </row>
    <row r="116" spans="1:68" x14ac:dyDescent="0.25">
      <c r="A116" s="22" t="s">
        <v>125</v>
      </c>
      <c r="B116" s="22" t="s">
        <v>305</v>
      </c>
      <c r="C116" s="22" t="s">
        <v>354</v>
      </c>
      <c r="D116" s="22" t="s">
        <v>355</v>
      </c>
      <c r="E116" s="22">
        <v>7</v>
      </c>
      <c r="F116" s="22">
        <v>0</v>
      </c>
      <c r="G116" s="22">
        <v>0</v>
      </c>
      <c r="H116" s="24">
        <v>14.6</v>
      </c>
      <c r="I116" s="25" t="s">
        <v>2019</v>
      </c>
      <c r="J116" s="24">
        <v>0</v>
      </c>
      <c r="K116" s="22">
        <v>0</v>
      </c>
      <c r="L116" s="25"/>
      <c r="M116" s="22">
        <v>0</v>
      </c>
      <c r="N116" s="22">
        <v>0</v>
      </c>
      <c r="O116" s="22"/>
      <c r="P116" s="24">
        <v>9.1999999999999993</v>
      </c>
      <c r="Q116" s="24">
        <v>0</v>
      </c>
      <c r="R116" s="24">
        <v>0</v>
      </c>
      <c r="S116" s="24">
        <v>0</v>
      </c>
      <c r="T116" s="24">
        <v>0</v>
      </c>
      <c r="U116" s="24">
        <v>9.1999999999999993</v>
      </c>
      <c r="V116" s="24">
        <v>11</v>
      </c>
      <c r="W116" s="24">
        <v>0</v>
      </c>
      <c r="X116" s="24">
        <v>0</v>
      </c>
      <c r="Y116" s="24">
        <v>0</v>
      </c>
      <c r="Z116" s="24">
        <v>0</v>
      </c>
      <c r="AA116" s="24">
        <v>11</v>
      </c>
      <c r="AB116" s="24">
        <v>0</v>
      </c>
      <c r="AC116" s="25" t="s">
        <v>2020</v>
      </c>
      <c r="AD116" s="22">
        <v>3</v>
      </c>
      <c r="AE116" s="22">
        <v>3</v>
      </c>
      <c r="AF116" s="25" t="s">
        <v>2020</v>
      </c>
      <c r="AG116" s="25" t="s">
        <v>2020</v>
      </c>
      <c r="AH116" s="25" t="s">
        <v>2020</v>
      </c>
      <c r="AI116" s="22">
        <v>10</v>
      </c>
      <c r="AJ116" s="22">
        <v>0</v>
      </c>
      <c r="AK116" s="22">
        <v>0</v>
      </c>
      <c r="AL116" s="22">
        <v>359</v>
      </c>
      <c r="AM116" s="22">
        <v>12160</v>
      </c>
      <c r="AN116" s="22">
        <v>0</v>
      </c>
      <c r="AO116" s="22">
        <v>0</v>
      </c>
      <c r="AP116" s="22">
        <v>0</v>
      </c>
      <c r="AQ116" s="22">
        <v>0</v>
      </c>
      <c r="AR116" s="22">
        <v>0</v>
      </c>
      <c r="AS116" s="22">
        <v>0</v>
      </c>
      <c r="AT116" s="22">
        <v>0</v>
      </c>
      <c r="AU116" s="22">
        <v>0</v>
      </c>
      <c r="AV116" s="25" t="s">
        <v>2131</v>
      </c>
      <c r="AW116" s="22">
        <v>7</v>
      </c>
      <c r="AX116" s="22">
        <v>7</v>
      </c>
      <c r="AY116" s="22">
        <v>41150</v>
      </c>
      <c r="AZ116" s="22">
        <v>0</v>
      </c>
      <c r="BA116" s="22">
        <v>0</v>
      </c>
      <c r="BB116" s="22">
        <v>0</v>
      </c>
      <c r="BC116" s="22">
        <v>41150</v>
      </c>
      <c r="BD116" s="22">
        <v>0</v>
      </c>
      <c r="BE116" s="22">
        <v>5</v>
      </c>
      <c r="BF116" s="22">
        <v>0</v>
      </c>
      <c r="BG116" s="22">
        <v>1</v>
      </c>
      <c r="BH116" s="22">
        <v>5</v>
      </c>
      <c r="BI116" s="22">
        <v>1</v>
      </c>
      <c r="BJ116" s="22">
        <v>0</v>
      </c>
      <c r="BK116" s="22">
        <v>0</v>
      </c>
      <c r="BL116" s="22">
        <v>0</v>
      </c>
      <c r="BM116" s="22">
        <v>0</v>
      </c>
      <c r="BN116" s="22">
        <v>30</v>
      </c>
      <c r="BO116" s="22">
        <v>0</v>
      </c>
      <c r="BP116" s="22">
        <v>0</v>
      </c>
    </row>
    <row r="117" spans="1:68" x14ac:dyDescent="0.25">
      <c r="A117" s="22" t="s">
        <v>125</v>
      </c>
      <c r="B117" s="22" t="s">
        <v>305</v>
      </c>
      <c r="C117" s="22" t="s">
        <v>356</v>
      </c>
      <c r="D117" s="22" t="s">
        <v>357</v>
      </c>
      <c r="E117" s="22">
        <v>76</v>
      </c>
      <c r="F117" s="22">
        <v>0</v>
      </c>
      <c r="G117" s="22">
        <v>0</v>
      </c>
      <c r="H117" s="24">
        <v>44.5</v>
      </c>
      <c r="I117" s="25" t="s">
        <v>2019</v>
      </c>
      <c r="J117" s="24">
        <v>0</v>
      </c>
      <c r="K117" s="22">
        <v>0</v>
      </c>
      <c r="L117" s="25"/>
      <c r="M117" s="22">
        <v>0</v>
      </c>
      <c r="N117" s="22">
        <v>0</v>
      </c>
      <c r="O117" s="22"/>
      <c r="P117" s="24">
        <v>40.5</v>
      </c>
      <c r="Q117" s="24">
        <v>0</v>
      </c>
      <c r="R117" s="24">
        <v>1.2</v>
      </c>
      <c r="S117" s="24">
        <v>0</v>
      </c>
      <c r="T117" s="24">
        <v>0</v>
      </c>
      <c r="U117" s="24">
        <v>41.7</v>
      </c>
      <c r="V117" s="24">
        <v>37</v>
      </c>
      <c r="W117" s="24">
        <v>0</v>
      </c>
      <c r="X117" s="24">
        <v>0</v>
      </c>
      <c r="Y117" s="24">
        <v>0</v>
      </c>
      <c r="Z117" s="24">
        <v>0</v>
      </c>
      <c r="AA117" s="24">
        <v>37</v>
      </c>
      <c r="AB117" s="24">
        <v>24.5</v>
      </c>
      <c r="AC117" s="25" t="s">
        <v>2020</v>
      </c>
      <c r="AD117" s="22">
        <v>2</v>
      </c>
      <c r="AE117" s="22">
        <v>2</v>
      </c>
      <c r="AF117" s="25" t="s">
        <v>2019</v>
      </c>
      <c r="AG117" s="25" t="s">
        <v>2020</v>
      </c>
      <c r="AH117" s="25" t="s">
        <v>2020</v>
      </c>
      <c r="AI117" s="22">
        <v>5</v>
      </c>
      <c r="AJ117" s="22">
        <v>0</v>
      </c>
      <c r="AK117" s="22">
        <v>2</v>
      </c>
      <c r="AL117" s="22">
        <v>2700</v>
      </c>
      <c r="AM117" s="22">
        <v>64890</v>
      </c>
      <c r="AN117" s="22">
        <v>0</v>
      </c>
      <c r="AO117" s="22">
        <v>0</v>
      </c>
      <c r="AP117" s="22">
        <v>0</v>
      </c>
      <c r="AQ117" s="22">
        <v>0</v>
      </c>
      <c r="AR117" s="22">
        <v>2</v>
      </c>
      <c r="AS117" s="22">
        <v>2</v>
      </c>
      <c r="AT117" s="22">
        <v>0</v>
      </c>
      <c r="AU117" s="22">
        <v>0</v>
      </c>
      <c r="AV117" s="25" t="s">
        <v>2132</v>
      </c>
      <c r="AW117" s="22">
        <v>62</v>
      </c>
      <c r="AX117" s="22">
        <v>61</v>
      </c>
      <c r="AY117" s="22">
        <v>10603500</v>
      </c>
      <c r="AZ117" s="22">
        <v>2559000</v>
      </c>
      <c r="BA117" s="22">
        <v>0</v>
      </c>
      <c r="BB117" s="22">
        <v>124378</v>
      </c>
      <c r="BC117" s="22">
        <v>13286878</v>
      </c>
      <c r="BD117" s="22">
        <v>84</v>
      </c>
      <c r="BE117" s="22">
        <v>2</v>
      </c>
      <c r="BF117" s="22">
        <v>3</v>
      </c>
      <c r="BG117" s="22">
        <v>1</v>
      </c>
      <c r="BH117" s="22">
        <v>41</v>
      </c>
      <c r="BI117" s="22">
        <v>2</v>
      </c>
      <c r="BJ117" s="22">
        <v>3</v>
      </c>
      <c r="BK117" s="22">
        <v>33</v>
      </c>
      <c r="BL117" s="22">
        <v>5</v>
      </c>
      <c r="BM117" s="22">
        <v>84</v>
      </c>
      <c r="BN117" s="22">
        <v>245</v>
      </c>
      <c r="BO117" s="22">
        <v>1</v>
      </c>
      <c r="BP117" s="22">
        <v>1</v>
      </c>
    </row>
    <row r="118" spans="1:68" x14ac:dyDescent="0.25">
      <c r="A118" s="22" t="s">
        <v>125</v>
      </c>
      <c r="B118" s="22" t="s">
        <v>305</v>
      </c>
      <c r="C118" s="22" t="s">
        <v>358</v>
      </c>
      <c r="D118" s="22" t="s">
        <v>359</v>
      </c>
      <c r="E118" s="22">
        <v>48</v>
      </c>
      <c r="F118" s="22">
        <v>0</v>
      </c>
      <c r="G118" s="22">
        <v>0</v>
      </c>
      <c r="H118" s="24">
        <v>67.900000000000006</v>
      </c>
      <c r="I118" s="25" t="s">
        <v>2019</v>
      </c>
      <c r="J118" s="24">
        <v>0</v>
      </c>
      <c r="K118" s="22">
        <v>0</v>
      </c>
      <c r="L118" s="25"/>
      <c r="M118" s="22">
        <v>0</v>
      </c>
      <c r="N118" s="22">
        <v>0</v>
      </c>
      <c r="O118" s="22"/>
      <c r="P118" s="24">
        <v>54.1</v>
      </c>
      <c r="Q118" s="24">
        <v>0</v>
      </c>
      <c r="R118" s="24">
        <v>0</v>
      </c>
      <c r="S118" s="24">
        <v>12.6</v>
      </c>
      <c r="T118" s="24">
        <v>0</v>
      </c>
      <c r="U118" s="24">
        <v>66.7</v>
      </c>
      <c r="V118" s="24">
        <v>43.4</v>
      </c>
      <c r="W118" s="24">
        <v>5.9</v>
      </c>
      <c r="X118" s="24">
        <v>0</v>
      </c>
      <c r="Y118" s="24">
        <v>5.9</v>
      </c>
      <c r="Z118" s="24">
        <v>0</v>
      </c>
      <c r="AA118" s="24">
        <v>55.2</v>
      </c>
      <c r="AB118" s="24">
        <v>22.5</v>
      </c>
      <c r="AC118" s="25" t="s">
        <v>2019</v>
      </c>
      <c r="AD118" s="22">
        <v>0</v>
      </c>
      <c r="AE118" s="22">
        <v>0</v>
      </c>
      <c r="AF118" s="25" t="s">
        <v>2019</v>
      </c>
      <c r="AG118" s="25" t="s">
        <v>2019</v>
      </c>
      <c r="AH118" s="25" t="s">
        <v>2019</v>
      </c>
      <c r="AI118" s="22">
        <v>0</v>
      </c>
      <c r="AJ118" s="22">
        <v>0</v>
      </c>
      <c r="AK118" s="22">
        <v>1</v>
      </c>
      <c r="AL118" s="22">
        <v>2482</v>
      </c>
      <c r="AM118" s="22">
        <v>66582</v>
      </c>
      <c r="AN118" s="22">
        <v>0</v>
      </c>
      <c r="AO118" s="22">
        <v>0</v>
      </c>
      <c r="AP118" s="22">
        <v>0</v>
      </c>
      <c r="AQ118" s="22">
        <v>0</v>
      </c>
      <c r="AR118" s="22">
        <v>0</v>
      </c>
      <c r="AS118" s="22">
        <v>0</v>
      </c>
      <c r="AT118" s="22">
        <v>0</v>
      </c>
      <c r="AU118" s="22">
        <v>0</v>
      </c>
      <c r="AV118" s="25" t="s">
        <v>2133</v>
      </c>
      <c r="AW118" s="22">
        <v>71</v>
      </c>
      <c r="AX118" s="22">
        <v>64</v>
      </c>
      <c r="AY118" s="22">
        <v>10061427</v>
      </c>
      <c r="AZ118" s="22">
        <v>2501652</v>
      </c>
      <c r="BA118" s="22">
        <v>0</v>
      </c>
      <c r="BB118" s="22">
        <v>0</v>
      </c>
      <c r="BC118" s="22">
        <v>12563079</v>
      </c>
      <c r="BD118" s="22">
        <v>108</v>
      </c>
      <c r="BE118" s="22">
        <v>17</v>
      </c>
      <c r="BF118" s="22">
        <v>8</v>
      </c>
      <c r="BG118" s="22">
        <v>1</v>
      </c>
      <c r="BH118" s="22">
        <v>397</v>
      </c>
      <c r="BI118" s="22">
        <v>3</v>
      </c>
      <c r="BJ118" s="22">
        <v>2</v>
      </c>
      <c r="BK118" s="22">
        <v>96</v>
      </c>
      <c r="BL118" s="22">
        <v>13</v>
      </c>
      <c r="BM118" s="22">
        <v>117</v>
      </c>
      <c r="BN118" s="22">
        <v>260</v>
      </c>
      <c r="BO118" s="22">
        <v>10</v>
      </c>
      <c r="BP118" s="22">
        <v>1</v>
      </c>
    </row>
    <row r="119" spans="1:68" x14ac:dyDescent="0.25">
      <c r="A119" s="22" t="s">
        <v>125</v>
      </c>
      <c r="B119" s="22" t="s">
        <v>305</v>
      </c>
      <c r="C119" s="22" t="s">
        <v>360</v>
      </c>
      <c r="D119" s="22" t="s">
        <v>361</v>
      </c>
      <c r="E119" s="22">
        <v>44</v>
      </c>
      <c r="F119" s="22">
        <v>0</v>
      </c>
      <c r="G119" s="22">
        <v>0</v>
      </c>
      <c r="H119" s="24">
        <v>73.2</v>
      </c>
      <c r="I119" s="25" t="s">
        <v>2019</v>
      </c>
      <c r="J119" s="24">
        <v>0</v>
      </c>
      <c r="K119" s="22">
        <v>0</v>
      </c>
      <c r="L119" s="25"/>
      <c r="M119" s="22">
        <v>0</v>
      </c>
      <c r="N119" s="22">
        <v>0</v>
      </c>
      <c r="O119" s="22"/>
      <c r="P119" s="24">
        <v>40.1</v>
      </c>
      <c r="Q119" s="24">
        <v>0</v>
      </c>
      <c r="R119" s="24">
        <v>6.9</v>
      </c>
      <c r="S119" s="24">
        <v>0</v>
      </c>
      <c r="T119" s="24">
        <v>0</v>
      </c>
      <c r="U119" s="24">
        <v>47</v>
      </c>
      <c r="V119" s="24">
        <v>35.9</v>
      </c>
      <c r="W119" s="24">
        <v>0</v>
      </c>
      <c r="X119" s="24">
        <v>0</v>
      </c>
      <c r="Y119" s="24">
        <v>0</v>
      </c>
      <c r="Z119" s="24">
        <v>0</v>
      </c>
      <c r="AA119" s="24">
        <v>35.9</v>
      </c>
      <c r="AB119" s="24">
        <v>11.4</v>
      </c>
      <c r="AC119" s="25" t="s">
        <v>2020</v>
      </c>
      <c r="AD119" s="22">
        <v>8</v>
      </c>
      <c r="AE119" s="22">
        <v>8</v>
      </c>
      <c r="AF119" s="25" t="s">
        <v>2019</v>
      </c>
      <c r="AG119" s="25" t="s">
        <v>2020</v>
      </c>
      <c r="AH119" s="25" t="s">
        <v>2020</v>
      </c>
      <c r="AI119" s="22">
        <v>4</v>
      </c>
      <c r="AJ119" s="22">
        <v>0</v>
      </c>
      <c r="AK119" s="22">
        <v>3</v>
      </c>
      <c r="AL119" s="22">
        <v>2093</v>
      </c>
      <c r="AM119" s="22">
        <v>47648</v>
      </c>
      <c r="AN119" s="22">
        <v>0</v>
      </c>
      <c r="AO119" s="22">
        <v>0</v>
      </c>
      <c r="AP119" s="22">
        <v>0</v>
      </c>
      <c r="AQ119" s="22">
        <v>0</v>
      </c>
      <c r="AR119" s="22">
        <v>0</v>
      </c>
      <c r="AS119" s="22">
        <v>0</v>
      </c>
      <c r="AT119" s="22">
        <v>0</v>
      </c>
      <c r="AU119" s="22">
        <v>0</v>
      </c>
      <c r="AV119" s="25" t="s">
        <v>2134</v>
      </c>
      <c r="AW119" s="22">
        <v>82</v>
      </c>
      <c r="AX119" s="22">
        <v>82</v>
      </c>
      <c r="AY119" s="22">
        <v>8090000</v>
      </c>
      <c r="AZ119" s="22">
        <v>0</v>
      </c>
      <c r="BA119" s="22">
        <v>0</v>
      </c>
      <c r="BB119" s="22">
        <v>0</v>
      </c>
      <c r="BC119" s="22">
        <v>8090000</v>
      </c>
      <c r="BD119" s="22">
        <v>96</v>
      </c>
      <c r="BE119" s="22">
        <v>12</v>
      </c>
      <c r="BF119" s="22">
        <v>8</v>
      </c>
      <c r="BG119" s="22">
        <v>1</v>
      </c>
      <c r="BH119" s="22">
        <v>64</v>
      </c>
      <c r="BI119" s="22">
        <v>3</v>
      </c>
      <c r="BJ119" s="22">
        <v>6</v>
      </c>
      <c r="BK119" s="22">
        <v>40</v>
      </c>
      <c r="BL119" s="22">
        <v>5</v>
      </c>
      <c r="BM119" s="22">
        <v>172</v>
      </c>
      <c r="BN119" s="22">
        <v>336</v>
      </c>
      <c r="BO119" s="22">
        <v>1</v>
      </c>
      <c r="BP119" s="22">
        <v>0</v>
      </c>
    </row>
    <row r="120" spans="1:68" x14ac:dyDescent="0.25">
      <c r="A120" s="22" t="s">
        <v>125</v>
      </c>
      <c r="B120" s="22" t="s">
        <v>305</v>
      </c>
      <c r="C120" s="22" t="s">
        <v>362</v>
      </c>
      <c r="D120" s="22" t="s">
        <v>363</v>
      </c>
      <c r="E120" s="22">
        <v>96</v>
      </c>
      <c r="F120" s="22">
        <v>0</v>
      </c>
      <c r="G120" s="22">
        <v>0</v>
      </c>
      <c r="H120" s="24">
        <v>94.4</v>
      </c>
      <c r="I120" s="25" t="s">
        <v>2019</v>
      </c>
      <c r="J120" s="24">
        <v>0</v>
      </c>
      <c r="K120" s="22">
        <v>0</v>
      </c>
      <c r="L120" s="25"/>
      <c r="M120" s="22">
        <v>0</v>
      </c>
      <c r="N120" s="22">
        <v>0</v>
      </c>
      <c r="O120" s="22"/>
      <c r="P120" s="24">
        <v>89.8</v>
      </c>
      <c r="Q120" s="24">
        <v>0</v>
      </c>
      <c r="R120" s="24">
        <v>0</v>
      </c>
      <c r="S120" s="24">
        <v>0</v>
      </c>
      <c r="T120" s="24">
        <v>0</v>
      </c>
      <c r="U120" s="24">
        <v>89.8</v>
      </c>
      <c r="V120" s="24">
        <v>87.6</v>
      </c>
      <c r="W120" s="24">
        <v>0</v>
      </c>
      <c r="X120" s="24">
        <v>0</v>
      </c>
      <c r="Y120" s="24">
        <v>0</v>
      </c>
      <c r="Z120" s="24">
        <v>0</v>
      </c>
      <c r="AA120" s="24">
        <v>87.6</v>
      </c>
      <c r="AB120" s="24">
        <v>20.8</v>
      </c>
      <c r="AC120" s="25" t="s">
        <v>2020</v>
      </c>
      <c r="AD120" s="22">
        <v>5</v>
      </c>
      <c r="AE120" s="22">
        <v>5</v>
      </c>
      <c r="AF120" s="25" t="s">
        <v>2020</v>
      </c>
      <c r="AG120" s="25" t="s">
        <v>2020</v>
      </c>
      <c r="AH120" s="25" t="s">
        <v>2019</v>
      </c>
      <c r="AI120" s="22">
        <v>0</v>
      </c>
      <c r="AJ120" s="22">
        <v>0</v>
      </c>
      <c r="AK120" s="22">
        <v>0</v>
      </c>
      <c r="AL120" s="22">
        <v>2926</v>
      </c>
      <c r="AM120" s="22">
        <v>87439</v>
      </c>
      <c r="AN120" s="22">
        <v>0</v>
      </c>
      <c r="AO120" s="22">
        <v>0</v>
      </c>
      <c r="AP120" s="22">
        <v>0</v>
      </c>
      <c r="AQ120" s="22">
        <v>0</v>
      </c>
      <c r="AR120" s="22">
        <v>0</v>
      </c>
      <c r="AS120" s="22">
        <v>0</v>
      </c>
      <c r="AT120" s="22">
        <v>0</v>
      </c>
      <c r="AU120" s="22">
        <v>0</v>
      </c>
      <c r="AV120" s="25" t="s">
        <v>2135</v>
      </c>
      <c r="AW120" s="22">
        <v>40</v>
      </c>
      <c r="AX120" s="22">
        <v>40</v>
      </c>
      <c r="AY120" s="22">
        <v>1403110</v>
      </c>
      <c r="AZ120" s="22">
        <v>1159683</v>
      </c>
      <c r="BA120" s="22">
        <v>41000</v>
      </c>
      <c r="BB120" s="22">
        <v>400000</v>
      </c>
      <c r="BC120" s="22">
        <v>3003793</v>
      </c>
      <c r="BD120" s="22">
        <v>33</v>
      </c>
      <c r="BE120" s="22">
        <v>14</v>
      </c>
      <c r="BF120" s="22">
        <v>2</v>
      </c>
      <c r="BG120" s="22">
        <v>1</v>
      </c>
      <c r="BH120" s="22">
        <v>34</v>
      </c>
      <c r="BI120" s="22">
        <v>4</v>
      </c>
      <c r="BJ120" s="22">
        <v>2</v>
      </c>
      <c r="BK120" s="22">
        <v>30</v>
      </c>
      <c r="BL120" s="22">
        <v>30</v>
      </c>
      <c r="BM120" s="22">
        <v>33</v>
      </c>
      <c r="BN120" s="22">
        <v>475</v>
      </c>
      <c r="BO120" s="22">
        <v>1</v>
      </c>
      <c r="BP120" s="22">
        <v>0</v>
      </c>
    </row>
    <row r="121" spans="1:68" x14ac:dyDescent="0.25">
      <c r="A121" s="22" t="s">
        <v>125</v>
      </c>
      <c r="B121" s="22" t="s">
        <v>305</v>
      </c>
      <c r="C121" s="22" t="s">
        <v>364</v>
      </c>
      <c r="D121" s="22" t="s">
        <v>365</v>
      </c>
      <c r="E121" s="22">
        <v>74</v>
      </c>
      <c r="F121" s="22">
        <v>0</v>
      </c>
      <c r="G121" s="22">
        <v>0</v>
      </c>
      <c r="H121" s="24">
        <v>138.9</v>
      </c>
      <c r="I121" s="25" t="s">
        <v>2019</v>
      </c>
      <c r="J121" s="24">
        <v>0</v>
      </c>
      <c r="K121" s="22">
        <v>0</v>
      </c>
      <c r="L121" s="25"/>
      <c r="M121" s="22">
        <v>0</v>
      </c>
      <c r="N121" s="22">
        <v>0</v>
      </c>
      <c r="O121" s="22"/>
      <c r="P121" s="24">
        <v>127.4</v>
      </c>
      <c r="Q121" s="24">
        <v>0</v>
      </c>
      <c r="R121" s="24">
        <v>0</v>
      </c>
      <c r="S121" s="24">
        <v>0</v>
      </c>
      <c r="T121" s="24">
        <v>0</v>
      </c>
      <c r="U121" s="24">
        <v>127.4</v>
      </c>
      <c r="V121" s="24">
        <v>81.400000000000006</v>
      </c>
      <c r="W121" s="24">
        <v>0</v>
      </c>
      <c r="X121" s="24">
        <v>0</v>
      </c>
      <c r="Y121" s="24">
        <v>0</v>
      </c>
      <c r="Z121" s="24">
        <v>0</v>
      </c>
      <c r="AA121" s="24">
        <v>81.400000000000006</v>
      </c>
      <c r="AB121" s="24">
        <v>28.7</v>
      </c>
      <c r="AC121" s="25" t="s">
        <v>2019</v>
      </c>
      <c r="AD121" s="22">
        <v>0</v>
      </c>
      <c r="AE121" s="22">
        <v>0</v>
      </c>
      <c r="AF121" s="25" t="s">
        <v>2019</v>
      </c>
      <c r="AG121" s="25" t="s">
        <v>2019</v>
      </c>
      <c r="AH121" s="25" t="s">
        <v>2019</v>
      </c>
      <c r="AI121" s="22">
        <v>0</v>
      </c>
      <c r="AJ121" s="22">
        <v>0</v>
      </c>
      <c r="AK121" s="22">
        <v>22</v>
      </c>
      <c r="AL121" s="22">
        <v>3720</v>
      </c>
      <c r="AM121" s="22">
        <v>100713</v>
      </c>
      <c r="AN121" s="22">
        <v>4</v>
      </c>
      <c r="AO121" s="22">
        <v>4</v>
      </c>
      <c r="AP121" s="22">
        <v>0</v>
      </c>
      <c r="AQ121" s="22">
        <v>0</v>
      </c>
      <c r="AR121" s="22">
        <v>1</v>
      </c>
      <c r="AS121" s="22">
        <v>1</v>
      </c>
      <c r="AT121" s="22">
        <v>0</v>
      </c>
      <c r="AU121" s="22">
        <v>0</v>
      </c>
      <c r="AV121" s="25" t="s">
        <v>2136</v>
      </c>
      <c r="AW121" s="22">
        <v>105</v>
      </c>
      <c r="AX121" s="22">
        <v>99</v>
      </c>
      <c r="AY121" s="22">
        <v>6440015</v>
      </c>
      <c r="AZ121" s="22">
        <v>3625710</v>
      </c>
      <c r="BA121" s="22">
        <v>1056000</v>
      </c>
      <c r="BB121" s="22">
        <v>0</v>
      </c>
      <c r="BC121" s="22">
        <v>11121725</v>
      </c>
      <c r="BD121" s="22">
        <v>161</v>
      </c>
      <c r="BE121" s="22">
        <v>15</v>
      </c>
      <c r="BF121" s="22">
        <v>1</v>
      </c>
      <c r="BG121" s="22">
        <v>1</v>
      </c>
      <c r="BH121" s="22">
        <v>148</v>
      </c>
      <c r="BI121" s="22">
        <v>2</v>
      </c>
      <c r="BJ121" s="22">
        <v>1</v>
      </c>
      <c r="BK121" s="22">
        <v>49</v>
      </c>
      <c r="BL121" s="22">
        <v>12</v>
      </c>
      <c r="BM121" s="22">
        <v>161</v>
      </c>
      <c r="BN121" s="22">
        <v>617</v>
      </c>
      <c r="BO121" s="22">
        <v>1</v>
      </c>
      <c r="BP121" s="22">
        <v>0</v>
      </c>
    </row>
    <row r="122" spans="1:68" x14ac:dyDescent="0.25">
      <c r="A122" s="22" t="s">
        <v>125</v>
      </c>
      <c r="B122" s="22" t="s">
        <v>305</v>
      </c>
      <c r="C122" s="22" t="s">
        <v>366</v>
      </c>
      <c r="D122" s="22" t="s">
        <v>367</v>
      </c>
      <c r="E122" s="22">
        <v>7</v>
      </c>
      <c r="F122" s="22">
        <v>0</v>
      </c>
      <c r="G122" s="22">
        <v>0</v>
      </c>
      <c r="H122" s="24">
        <v>16.899999999999999</v>
      </c>
      <c r="I122" s="25" t="s">
        <v>2019</v>
      </c>
      <c r="J122" s="24">
        <v>0</v>
      </c>
      <c r="K122" s="22">
        <v>0</v>
      </c>
      <c r="L122" s="25"/>
      <c r="M122" s="22">
        <v>0</v>
      </c>
      <c r="N122" s="22">
        <v>0</v>
      </c>
      <c r="O122" s="22"/>
      <c r="P122" s="24">
        <v>17.399999999999999</v>
      </c>
      <c r="Q122" s="24">
        <v>0</v>
      </c>
      <c r="R122" s="24">
        <v>0</v>
      </c>
      <c r="S122" s="24">
        <v>0</v>
      </c>
      <c r="T122" s="24">
        <v>0</v>
      </c>
      <c r="U122" s="24">
        <v>17.399999999999999</v>
      </c>
      <c r="V122" s="24">
        <v>21.2</v>
      </c>
      <c r="W122" s="24">
        <v>0</v>
      </c>
      <c r="X122" s="24">
        <v>0</v>
      </c>
      <c r="Y122" s="24">
        <v>0</v>
      </c>
      <c r="Z122" s="24">
        <v>0</v>
      </c>
      <c r="AA122" s="24">
        <v>21.2</v>
      </c>
      <c r="AB122" s="24">
        <v>6.4</v>
      </c>
      <c r="AC122" s="25" t="s">
        <v>2020</v>
      </c>
      <c r="AD122" s="22">
        <v>5</v>
      </c>
      <c r="AE122" s="22">
        <v>5</v>
      </c>
      <c r="AF122" s="25" t="s">
        <v>2020</v>
      </c>
      <c r="AG122" s="25" t="s">
        <v>2020</v>
      </c>
      <c r="AH122" s="25" t="s">
        <v>2019</v>
      </c>
      <c r="AI122" s="22">
        <v>0</v>
      </c>
      <c r="AJ122" s="22">
        <v>0</v>
      </c>
      <c r="AK122" s="22">
        <v>0</v>
      </c>
      <c r="AL122" s="22">
        <v>496</v>
      </c>
      <c r="AM122" s="22">
        <v>16276</v>
      </c>
      <c r="AN122" s="22">
        <v>0</v>
      </c>
      <c r="AO122" s="22">
        <v>0</v>
      </c>
      <c r="AP122" s="22">
        <v>0</v>
      </c>
      <c r="AQ122" s="22">
        <v>0</v>
      </c>
      <c r="AR122" s="22">
        <v>0</v>
      </c>
      <c r="AS122" s="22">
        <v>0</v>
      </c>
      <c r="AT122" s="22">
        <v>0</v>
      </c>
      <c r="AU122" s="22">
        <v>0</v>
      </c>
      <c r="AV122" s="25" t="s">
        <v>2137</v>
      </c>
      <c r="AW122" s="22">
        <v>10</v>
      </c>
      <c r="AX122" s="22">
        <v>10</v>
      </c>
      <c r="AY122" s="22">
        <v>170584</v>
      </c>
      <c r="AZ122" s="22">
        <v>225000</v>
      </c>
      <c r="BA122" s="22">
        <v>0</v>
      </c>
      <c r="BB122" s="22">
        <v>0</v>
      </c>
      <c r="BC122" s="22">
        <v>395584</v>
      </c>
      <c r="BD122" s="22">
        <v>9</v>
      </c>
      <c r="BE122" s="22">
        <v>5</v>
      </c>
      <c r="BF122" s="22">
        <v>0</v>
      </c>
      <c r="BG122" s="22">
        <v>1</v>
      </c>
      <c r="BH122" s="22">
        <v>52</v>
      </c>
      <c r="BI122" s="22">
        <v>1</v>
      </c>
      <c r="BJ122" s="22">
        <v>0</v>
      </c>
      <c r="BK122" s="22">
        <v>0</v>
      </c>
      <c r="BL122" s="22">
        <v>5</v>
      </c>
      <c r="BM122" s="22">
        <v>9</v>
      </c>
      <c r="BN122" s="22">
        <v>44</v>
      </c>
      <c r="BO122" s="22">
        <v>0</v>
      </c>
      <c r="BP122" s="22">
        <v>0</v>
      </c>
    </row>
    <row r="123" spans="1:68" x14ac:dyDescent="0.25">
      <c r="A123" s="22" t="s">
        <v>125</v>
      </c>
      <c r="B123" s="22" t="s">
        <v>305</v>
      </c>
      <c r="C123" s="22" t="s">
        <v>368</v>
      </c>
      <c r="D123" s="22" t="s">
        <v>369</v>
      </c>
      <c r="E123" s="22">
        <v>93</v>
      </c>
      <c r="F123" s="22">
        <v>0</v>
      </c>
      <c r="G123" s="22">
        <v>0</v>
      </c>
      <c r="H123" s="24">
        <v>98.3</v>
      </c>
      <c r="I123" s="25" t="s">
        <v>2019</v>
      </c>
      <c r="J123" s="24">
        <v>0</v>
      </c>
      <c r="K123" s="22">
        <v>0</v>
      </c>
      <c r="L123" s="25"/>
      <c r="M123" s="22">
        <v>0</v>
      </c>
      <c r="N123" s="22">
        <v>0</v>
      </c>
      <c r="O123" s="22"/>
      <c r="P123" s="24">
        <v>84.9</v>
      </c>
      <c r="Q123" s="24">
        <v>0</v>
      </c>
      <c r="R123" s="24">
        <v>0</v>
      </c>
      <c r="S123" s="24">
        <v>0</v>
      </c>
      <c r="T123" s="24">
        <v>0</v>
      </c>
      <c r="U123" s="24">
        <v>84.9</v>
      </c>
      <c r="V123" s="24">
        <v>75.3</v>
      </c>
      <c r="W123" s="24">
        <v>0</v>
      </c>
      <c r="X123" s="24">
        <v>0</v>
      </c>
      <c r="Y123" s="24">
        <v>0</v>
      </c>
      <c r="Z123" s="24">
        <v>0</v>
      </c>
      <c r="AA123" s="24">
        <v>75.3</v>
      </c>
      <c r="AB123" s="24">
        <v>36</v>
      </c>
      <c r="AC123" s="25" t="s">
        <v>2020</v>
      </c>
      <c r="AD123" s="22">
        <v>5</v>
      </c>
      <c r="AE123" s="22">
        <v>5</v>
      </c>
      <c r="AF123" s="25" t="s">
        <v>2020</v>
      </c>
      <c r="AG123" s="25" t="s">
        <v>2020</v>
      </c>
      <c r="AH123" s="25" t="s">
        <v>2020</v>
      </c>
      <c r="AI123" s="22">
        <v>2</v>
      </c>
      <c r="AJ123" s="22">
        <v>0</v>
      </c>
      <c r="AK123" s="22">
        <v>5</v>
      </c>
      <c r="AL123" s="22">
        <v>3616</v>
      </c>
      <c r="AM123" s="22">
        <v>99021</v>
      </c>
      <c r="AN123" s="22">
        <v>0</v>
      </c>
      <c r="AO123" s="22">
        <v>0</v>
      </c>
      <c r="AP123" s="22">
        <v>0</v>
      </c>
      <c r="AQ123" s="22">
        <v>0</v>
      </c>
      <c r="AR123" s="22">
        <v>2</v>
      </c>
      <c r="AS123" s="22">
        <v>2</v>
      </c>
      <c r="AT123" s="22">
        <v>0</v>
      </c>
      <c r="AU123" s="22">
        <v>0</v>
      </c>
      <c r="AV123" s="25" t="s">
        <v>2138</v>
      </c>
      <c r="AW123" s="22">
        <v>51</v>
      </c>
      <c r="AX123" s="22">
        <v>49</v>
      </c>
      <c r="AY123" s="22">
        <v>722214</v>
      </c>
      <c r="AZ123" s="22">
        <v>2499630</v>
      </c>
      <c r="BA123" s="22">
        <v>0</v>
      </c>
      <c r="BB123" s="22">
        <v>20000</v>
      </c>
      <c r="BC123" s="22">
        <v>3241844</v>
      </c>
      <c r="BD123" s="22">
        <v>60</v>
      </c>
      <c r="BE123" s="22">
        <v>9</v>
      </c>
      <c r="BF123" s="22">
        <v>1</v>
      </c>
      <c r="BG123" s="22">
        <v>1</v>
      </c>
      <c r="BH123" s="22">
        <v>96</v>
      </c>
      <c r="BI123" s="22">
        <v>7</v>
      </c>
      <c r="BJ123" s="22">
        <v>0</v>
      </c>
      <c r="BK123" s="22">
        <v>50</v>
      </c>
      <c r="BL123" s="22">
        <v>35</v>
      </c>
      <c r="BM123" s="22">
        <v>68</v>
      </c>
      <c r="BN123" s="22">
        <v>612</v>
      </c>
      <c r="BO123" s="22">
        <v>0</v>
      </c>
      <c r="BP123" s="22">
        <v>1</v>
      </c>
    </row>
    <row r="124" spans="1:68" x14ac:dyDescent="0.25">
      <c r="A124" s="22" t="s">
        <v>125</v>
      </c>
      <c r="B124" s="22" t="s">
        <v>305</v>
      </c>
      <c r="C124" s="22" t="s">
        <v>370</v>
      </c>
      <c r="D124" s="22" t="s">
        <v>371</v>
      </c>
      <c r="E124" s="22">
        <v>12</v>
      </c>
      <c r="F124" s="22">
        <v>0</v>
      </c>
      <c r="G124" s="22">
        <v>0</v>
      </c>
      <c r="H124" s="24">
        <v>28</v>
      </c>
      <c r="I124" s="25" t="s">
        <v>2019</v>
      </c>
      <c r="J124" s="24">
        <v>0</v>
      </c>
      <c r="K124" s="22">
        <v>0</v>
      </c>
      <c r="L124" s="25"/>
      <c r="M124" s="22"/>
      <c r="N124" s="22"/>
      <c r="O124" s="22"/>
      <c r="P124" s="24">
        <v>22.7</v>
      </c>
      <c r="Q124" s="24">
        <v>0</v>
      </c>
      <c r="R124" s="24">
        <v>0</v>
      </c>
      <c r="S124" s="24">
        <v>0</v>
      </c>
      <c r="T124" s="24">
        <v>0</v>
      </c>
      <c r="U124" s="24">
        <v>22.7</v>
      </c>
      <c r="V124" s="24">
        <v>21.7</v>
      </c>
      <c r="W124" s="24">
        <v>0</v>
      </c>
      <c r="X124" s="24">
        <v>0</v>
      </c>
      <c r="Y124" s="24">
        <v>0</v>
      </c>
      <c r="Z124" s="24">
        <v>0</v>
      </c>
      <c r="AA124" s="24">
        <v>21.7</v>
      </c>
      <c r="AB124" s="24">
        <v>2.6</v>
      </c>
      <c r="AC124" s="25" t="s">
        <v>2020</v>
      </c>
      <c r="AD124" s="22">
        <v>3</v>
      </c>
      <c r="AE124" s="22">
        <v>3</v>
      </c>
      <c r="AF124" s="25" t="s">
        <v>2020</v>
      </c>
      <c r="AG124" s="25" t="s">
        <v>2020</v>
      </c>
      <c r="AH124" s="25" t="s">
        <v>2020</v>
      </c>
      <c r="AI124" s="22">
        <v>4</v>
      </c>
      <c r="AJ124" s="22">
        <v>0</v>
      </c>
      <c r="AK124" s="22">
        <v>2</v>
      </c>
      <c r="AL124" s="22">
        <v>685</v>
      </c>
      <c r="AM124" s="22">
        <v>21804</v>
      </c>
      <c r="AN124" s="22">
        <v>0</v>
      </c>
      <c r="AO124" s="22">
        <v>0</v>
      </c>
      <c r="AP124" s="22">
        <v>0</v>
      </c>
      <c r="AQ124" s="22">
        <v>0</v>
      </c>
      <c r="AR124" s="22">
        <v>0</v>
      </c>
      <c r="AS124" s="22">
        <v>0</v>
      </c>
      <c r="AT124" s="22">
        <v>0</v>
      </c>
      <c r="AU124" s="22">
        <v>0</v>
      </c>
      <c r="AV124" s="25" t="s">
        <v>2139</v>
      </c>
      <c r="AW124" s="22">
        <v>14</v>
      </c>
      <c r="AX124" s="22">
        <v>14</v>
      </c>
      <c r="AY124" s="22">
        <v>18500</v>
      </c>
      <c r="AZ124" s="22">
        <v>362000</v>
      </c>
      <c r="BA124" s="22">
        <v>0</v>
      </c>
      <c r="BB124" s="22">
        <v>0</v>
      </c>
      <c r="BC124" s="22">
        <v>380500</v>
      </c>
      <c r="BD124" s="22">
        <v>7</v>
      </c>
      <c r="BE124" s="22">
        <v>2</v>
      </c>
      <c r="BF124" s="22">
        <v>0</v>
      </c>
      <c r="BG124" s="22">
        <v>1</v>
      </c>
      <c r="BH124" s="22">
        <v>21</v>
      </c>
      <c r="BI124" s="22">
        <v>1</v>
      </c>
      <c r="BJ124" s="22">
        <v>0</v>
      </c>
      <c r="BK124" s="22">
        <v>0</v>
      </c>
      <c r="BL124" s="22">
        <v>14</v>
      </c>
      <c r="BM124" s="22">
        <v>8</v>
      </c>
      <c r="BN124" s="22">
        <v>104</v>
      </c>
      <c r="BO124" s="22">
        <v>1</v>
      </c>
      <c r="BP124" s="22">
        <v>1</v>
      </c>
    </row>
    <row r="125" spans="1:68" x14ac:dyDescent="0.25">
      <c r="A125" s="22" t="s">
        <v>125</v>
      </c>
      <c r="B125" s="22" t="s">
        <v>305</v>
      </c>
      <c r="C125" s="22" t="s">
        <v>372</v>
      </c>
      <c r="D125" s="22" t="s">
        <v>373</v>
      </c>
      <c r="E125" s="22">
        <v>29</v>
      </c>
      <c r="F125" s="22">
        <v>0</v>
      </c>
      <c r="G125" s="22">
        <v>0</v>
      </c>
      <c r="H125" s="24">
        <v>50</v>
      </c>
      <c r="I125" s="25" t="s">
        <v>2019</v>
      </c>
      <c r="J125" s="24">
        <v>0</v>
      </c>
      <c r="K125" s="22">
        <v>0</v>
      </c>
      <c r="L125" s="25"/>
      <c r="M125" s="22">
        <v>0</v>
      </c>
      <c r="N125" s="22">
        <v>0</v>
      </c>
      <c r="O125" s="22"/>
      <c r="P125" s="24">
        <v>41</v>
      </c>
      <c r="Q125" s="24">
        <v>3</v>
      </c>
      <c r="R125" s="24">
        <v>1</v>
      </c>
      <c r="S125" s="24">
        <v>0</v>
      </c>
      <c r="T125" s="24">
        <v>0</v>
      </c>
      <c r="U125" s="24">
        <v>45</v>
      </c>
      <c r="V125" s="24">
        <v>37.6</v>
      </c>
      <c r="W125" s="24">
        <v>3</v>
      </c>
      <c r="X125" s="24">
        <v>0</v>
      </c>
      <c r="Y125" s="24">
        <v>0</v>
      </c>
      <c r="Z125" s="24">
        <v>0</v>
      </c>
      <c r="AA125" s="24">
        <v>40.6</v>
      </c>
      <c r="AB125" s="24">
        <v>13.2</v>
      </c>
      <c r="AC125" s="25" t="s">
        <v>2020</v>
      </c>
      <c r="AD125" s="22">
        <v>1</v>
      </c>
      <c r="AE125" s="22">
        <v>1</v>
      </c>
      <c r="AF125" s="25" t="s">
        <v>2019</v>
      </c>
      <c r="AG125" s="25" t="s">
        <v>2019</v>
      </c>
      <c r="AH125" s="25" t="s">
        <v>2020</v>
      </c>
      <c r="AI125" s="22">
        <v>16</v>
      </c>
      <c r="AJ125" s="22">
        <v>0</v>
      </c>
      <c r="AK125" s="22">
        <v>0</v>
      </c>
      <c r="AL125" s="22">
        <v>1470</v>
      </c>
      <c r="AM125" s="22">
        <v>39437</v>
      </c>
      <c r="AN125" s="22">
        <v>0</v>
      </c>
      <c r="AO125" s="22">
        <v>0</v>
      </c>
      <c r="AP125" s="22">
        <v>0</v>
      </c>
      <c r="AQ125" s="22">
        <v>0</v>
      </c>
      <c r="AR125" s="22">
        <v>0</v>
      </c>
      <c r="AS125" s="22">
        <v>0</v>
      </c>
      <c r="AT125" s="22">
        <v>0</v>
      </c>
      <c r="AU125" s="22">
        <v>0</v>
      </c>
      <c r="AV125" s="25" t="s">
        <v>2087</v>
      </c>
      <c r="AW125" s="22">
        <v>22</v>
      </c>
      <c r="AX125" s="22">
        <v>22</v>
      </c>
      <c r="AY125" s="22">
        <v>7574000</v>
      </c>
      <c r="AZ125" s="22">
        <v>120000</v>
      </c>
      <c r="BA125" s="22">
        <v>0</v>
      </c>
      <c r="BB125" s="22">
        <v>0</v>
      </c>
      <c r="BC125" s="22">
        <v>7694000</v>
      </c>
      <c r="BD125" s="22">
        <v>4</v>
      </c>
      <c r="BE125" s="22">
        <v>2</v>
      </c>
      <c r="BF125" s="22">
        <v>0</v>
      </c>
      <c r="BG125" s="22">
        <v>1</v>
      </c>
      <c r="BH125" s="22">
        <v>2</v>
      </c>
      <c r="BI125" s="22">
        <v>1</v>
      </c>
      <c r="BJ125" s="22">
        <v>0</v>
      </c>
      <c r="BK125" s="22">
        <v>0</v>
      </c>
      <c r="BL125" s="22">
        <v>2</v>
      </c>
      <c r="BM125" s="22">
        <v>4</v>
      </c>
      <c r="BN125" s="22">
        <v>23</v>
      </c>
      <c r="BO125" s="22">
        <v>0</v>
      </c>
      <c r="BP125" s="22">
        <v>0</v>
      </c>
    </row>
    <row r="126" spans="1:68" x14ac:dyDescent="0.25">
      <c r="A126" s="22" t="s">
        <v>125</v>
      </c>
      <c r="B126" s="22" t="s">
        <v>305</v>
      </c>
      <c r="C126" s="22" t="s">
        <v>374</v>
      </c>
      <c r="D126" s="22" t="s">
        <v>375</v>
      </c>
      <c r="E126" s="22">
        <v>8</v>
      </c>
      <c r="F126" s="22">
        <v>0</v>
      </c>
      <c r="G126" s="22">
        <v>0</v>
      </c>
      <c r="H126" s="24">
        <v>22.3</v>
      </c>
      <c r="I126" s="25" t="s">
        <v>2019</v>
      </c>
      <c r="J126" s="24">
        <v>0</v>
      </c>
      <c r="K126" s="22">
        <v>0</v>
      </c>
      <c r="L126" s="25"/>
      <c r="M126" s="22">
        <v>0</v>
      </c>
      <c r="N126" s="22">
        <v>0</v>
      </c>
      <c r="O126" s="22"/>
      <c r="P126" s="24">
        <v>15.4</v>
      </c>
      <c r="Q126" s="24">
        <v>0</v>
      </c>
      <c r="R126" s="24">
        <v>0</v>
      </c>
      <c r="S126" s="24">
        <v>0</v>
      </c>
      <c r="T126" s="24">
        <v>0</v>
      </c>
      <c r="U126" s="24">
        <v>15.4</v>
      </c>
      <c r="V126" s="24">
        <v>12.6</v>
      </c>
      <c r="W126" s="24">
        <v>0</v>
      </c>
      <c r="X126" s="24">
        <v>0</v>
      </c>
      <c r="Y126" s="24">
        <v>0</v>
      </c>
      <c r="Z126" s="24">
        <v>0</v>
      </c>
      <c r="AA126" s="24">
        <v>12.6</v>
      </c>
      <c r="AB126" s="24">
        <v>4.0999999999999996</v>
      </c>
      <c r="AC126" s="25" t="s">
        <v>2020</v>
      </c>
      <c r="AD126" s="22">
        <v>1</v>
      </c>
      <c r="AE126" s="22">
        <v>1</v>
      </c>
      <c r="AF126" s="25" t="s">
        <v>2019</v>
      </c>
      <c r="AG126" s="25" t="s">
        <v>2019</v>
      </c>
      <c r="AH126" s="25" t="s">
        <v>2020</v>
      </c>
      <c r="AI126" s="22">
        <v>19</v>
      </c>
      <c r="AJ126" s="22">
        <v>0</v>
      </c>
      <c r="AK126" s="22">
        <v>0</v>
      </c>
      <c r="AL126" s="22">
        <v>471</v>
      </c>
      <c r="AM126" s="22">
        <v>16011</v>
      </c>
      <c r="AN126" s="22">
        <v>0</v>
      </c>
      <c r="AO126" s="22">
        <v>0</v>
      </c>
      <c r="AP126" s="22">
        <v>0</v>
      </c>
      <c r="AQ126" s="22">
        <v>0</v>
      </c>
      <c r="AR126" s="22">
        <v>0</v>
      </c>
      <c r="AS126" s="22">
        <v>0</v>
      </c>
      <c r="AT126" s="22">
        <v>0</v>
      </c>
      <c r="AU126" s="22">
        <v>0</v>
      </c>
      <c r="AV126" s="25"/>
      <c r="AW126" s="22">
        <v>25</v>
      </c>
      <c r="AX126" s="22">
        <v>25</v>
      </c>
      <c r="AY126" s="22">
        <v>81739</v>
      </c>
      <c r="AZ126" s="22">
        <v>45410</v>
      </c>
      <c r="BA126" s="22">
        <v>0</v>
      </c>
      <c r="BB126" s="22">
        <v>0</v>
      </c>
      <c r="BC126" s="22">
        <v>127149</v>
      </c>
      <c r="BD126" s="22">
        <v>0</v>
      </c>
      <c r="BE126" s="22">
        <v>1</v>
      </c>
      <c r="BF126" s="22">
        <v>0</v>
      </c>
      <c r="BG126" s="22">
        <v>1</v>
      </c>
      <c r="BH126" s="22">
        <v>12</v>
      </c>
      <c r="BI126" s="22">
        <v>5</v>
      </c>
      <c r="BJ126" s="22">
        <v>0</v>
      </c>
      <c r="BK126" s="22">
        <v>0</v>
      </c>
      <c r="BL126" s="22">
        <v>0</v>
      </c>
      <c r="BM126" s="22">
        <v>0</v>
      </c>
      <c r="BN126" s="22">
        <v>96</v>
      </c>
      <c r="BO126" s="22">
        <v>0</v>
      </c>
      <c r="BP126" s="22">
        <v>0</v>
      </c>
    </row>
    <row r="127" spans="1:68" x14ac:dyDescent="0.25">
      <c r="A127" s="22" t="s">
        <v>125</v>
      </c>
      <c r="B127" s="22" t="s">
        <v>305</v>
      </c>
      <c r="C127" s="22" t="s">
        <v>376</v>
      </c>
      <c r="D127" s="22" t="s">
        <v>377</v>
      </c>
      <c r="E127" s="22">
        <v>31</v>
      </c>
      <c r="F127" s="22">
        <v>0</v>
      </c>
      <c r="G127" s="22">
        <v>0</v>
      </c>
      <c r="H127" s="24">
        <v>48.6</v>
      </c>
      <c r="I127" s="25" t="s">
        <v>2019</v>
      </c>
      <c r="J127" s="24">
        <v>0</v>
      </c>
      <c r="K127" s="22">
        <v>0</v>
      </c>
      <c r="L127" s="25"/>
      <c r="M127" s="22">
        <v>0</v>
      </c>
      <c r="N127" s="22">
        <v>0</v>
      </c>
      <c r="O127" s="22"/>
      <c r="P127" s="24">
        <v>52</v>
      </c>
      <c r="Q127" s="24">
        <v>0</v>
      </c>
      <c r="R127" s="24">
        <v>0</v>
      </c>
      <c r="S127" s="24">
        <v>0</v>
      </c>
      <c r="T127" s="24">
        <v>0</v>
      </c>
      <c r="U127" s="24">
        <v>52</v>
      </c>
      <c r="V127" s="24">
        <v>41.6</v>
      </c>
      <c r="W127" s="24">
        <v>0</v>
      </c>
      <c r="X127" s="24">
        <v>0</v>
      </c>
      <c r="Y127" s="24">
        <v>0</v>
      </c>
      <c r="Z127" s="24">
        <v>0</v>
      </c>
      <c r="AA127" s="24">
        <v>41.6</v>
      </c>
      <c r="AB127" s="24">
        <v>12</v>
      </c>
      <c r="AC127" s="25" t="s">
        <v>2020</v>
      </c>
      <c r="AD127" s="22">
        <v>49</v>
      </c>
      <c r="AE127" s="22">
        <v>36</v>
      </c>
      <c r="AF127" s="25" t="s">
        <v>2020</v>
      </c>
      <c r="AG127" s="25" t="s">
        <v>2020</v>
      </c>
      <c r="AH127" s="25" t="s">
        <v>2020</v>
      </c>
      <c r="AI127" s="22">
        <v>36</v>
      </c>
      <c r="AJ127" s="22">
        <v>0</v>
      </c>
      <c r="AK127" s="22">
        <v>1</v>
      </c>
      <c r="AL127" s="22">
        <v>1444</v>
      </c>
      <c r="AM127" s="22">
        <v>61710.45</v>
      </c>
      <c r="AN127" s="22">
        <v>0</v>
      </c>
      <c r="AO127" s="22">
        <v>0</v>
      </c>
      <c r="AP127" s="22">
        <v>1</v>
      </c>
      <c r="AQ127" s="22">
        <v>1</v>
      </c>
      <c r="AR127" s="22">
        <v>2</v>
      </c>
      <c r="AS127" s="22">
        <v>2</v>
      </c>
      <c r="AT127" s="22">
        <v>0</v>
      </c>
      <c r="AU127" s="22">
        <v>0</v>
      </c>
      <c r="AV127" s="25" t="s">
        <v>2140</v>
      </c>
      <c r="AW127" s="22">
        <v>132</v>
      </c>
      <c r="AX127" s="22">
        <v>127</v>
      </c>
      <c r="AY127" s="22">
        <v>7056714.9299999997</v>
      </c>
      <c r="AZ127" s="22">
        <v>27911000</v>
      </c>
      <c r="BA127" s="22">
        <v>1000000</v>
      </c>
      <c r="BB127" s="22">
        <v>0</v>
      </c>
      <c r="BC127" s="22">
        <v>35967714.93</v>
      </c>
      <c r="BD127" s="22">
        <v>89</v>
      </c>
      <c r="BE127" s="22">
        <v>10</v>
      </c>
      <c r="BF127" s="22">
        <v>5</v>
      </c>
      <c r="BG127" s="22">
        <v>1</v>
      </c>
      <c r="BH127" s="22">
        <v>51</v>
      </c>
      <c r="BI127" s="22">
        <v>3</v>
      </c>
      <c r="BJ127" s="22">
        <v>4</v>
      </c>
      <c r="BK127" s="22">
        <v>41.25</v>
      </c>
      <c r="BL127" s="22">
        <v>29</v>
      </c>
      <c r="BM127" s="22">
        <v>155</v>
      </c>
      <c r="BN127" s="22">
        <v>367</v>
      </c>
      <c r="BO127" s="22">
        <v>0</v>
      </c>
      <c r="BP127" s="22">
        <v>1</v>
      </c>
    </row>
    <row r="128" spans="1:68" x14ac:dyDescent="0.25">
      <c r="A128" s="22" t="s">
        <v>125</v>
      </c>
      <c r="B128" s="22" t="s">
        <v>305</v>
      </c>
      <c r="C128" s="22" t="s">
        <v>378</v>
      </c>
      <c r="D128" s="22" t="s">
        <v>379</v>
      </c>
      <c r="E128" s="22">
        <v>47</v>
      </c>
      <c r="F128" s="22">
        <v>0</v>
      </c>
      <c r="G128" s="22">
        <v>0</v>
      </c>
      <c r="H128" s="24">
        <v>37</v>
      </c>
      <c r="I128" s="25" t="s">
        <v>2019</v>
      </c>
      <c r="J128" s="24">
        <v>0</v>
      </c>
      <c r="K128" s="22">
        <v>0</v>
      </c>
      <c r="L128" s="25"/>
      <c r="M128" s="22">
        <v>0</v>
      </c>
      <c r="N128" s="22">
        <v>1</v>
      </c>
      <c r="O128" s="22"/>
      <c r="P128" s="24">
        <v>40</v>
      </c>
      <c r="Q128" s="24">
        <v>0</v>
      </c>
      <c r="R128" s="24">
        <v>0</v>
      </c>
      <c r="S128" s="24">
        <v>0</v>
      </c>
      <c r="T128" s="24">
        <v>0</v>
      </c>
      <c r="U128" s="24">
        <v>40</v>
      </c>
      <c r="V128" s="24">
        <v>33</v>
      </c>
      <c r="W128" s="24">
        <v>0</v>
      </c>
      <c r="X128" s="24">
        <v>0</v>
      </c>
      <c r="Y128" s="24">
        <v>0</v>
      </c>
      <c r="Z128" s="24">
        <v>0</v>
      </c>
      <c r="AA128" s="24">
        <v>33</v>
      </c>
      <c r="AB128" s="24">
        <v>9.9</v>
      </c>
      <c r="AC128" s="25" t="s">
        <v>2020</v>
      </c>
      <c r="AD128" s="22">
        <v>2</v>
      </c>
      <c r="AE128" s="22">
        <v>3</v>
      </c>
      <c r="AF128" s="25" t="s">
        <v>2020</v>
      </c>
      <c r="AG128" s="25" t="s">
        <v>2020</v>
      </c>
      <c r="AH128" s="25" t="s">
        <v>2019</v>
      </c>
      <c r="AI128" s="22">
        <v>0</v>
      </c>
      <c r="AJ128" s="22">
        <v>0</v>
      </c>
      <c r="AK128" s="22">
        <v>0</v>
      </c>
      <c r="AL128" s="22">
        <v>865</v>
      </c>
      <c r="AM128" s="22">
        <v>29160</v>
      </c>
      <c r="AN128" s="22">
        <v>1</v>
      </c>
      <c r="AO128" s="22">
        <v>1</v>
      </c>
      <c r="AP128" s="22">
        <v>0</v>
      </c>
      <c r="AQ128" s="22">
        <v>0</v>
      </c>
      <c r="AR128" s="22">
        <v>0</v>
      </c>
      <c r="AS128" s="22">
        <v>0</v>
      </c>
      <c r="AT128" s="22">
        <v>0</v>
      </c>
      <c r="AU128" s="22">
        <v>0</v>
      </c>
      <c r="AV128" s="25" t="s">
        <v>2141</v>
      </c>
      <c r="AW128" s="22">
        <v>18</v>
      </c>
      <c r="AX128" s="22">
        <v>18</v>
      </c>
      <c r="AY128" s="22">
        <v>99000</v>
      </c>
      <c r="AZ128" s="22">
        <v>0</v>
      </c>
      <c r="BA128" s="22">
        <v>9497896</v>
      </c>
      <c r="BB128" s="22">
        <v>200000</v>
      </c>
      <c r="BC128" s="22">
        <v>9796896</v>
      </c>
      <c r="BD128" s="22">
        <v>10</v>
      </c>
      <c r="BE128" s="22">
        <v>10</v>
      </c>
      <c r="BF128" s="22">
        <v>4</v>
      </c>
      <c r="BG128" s="22">
        <v>1</v>
      </c>
      <c r="BH128" s="22">
        <v>34</v>
      </c>
      <c r="BI128" s="22">
        <v>2</v>
      </c>
      <c r="BJ128" s="22">
        <v>4</v>
      </c>
      <c r="BK128" s="22">
        <v>35</v>
      </c>
      <c r="BL128" s="22">
        <v>32</v>
      </c>
      <c r="BM128" s="22">
        <v>10</v>
      </c>
      <c r="BN128" s="22">
        <v>197</v>
      </c>
      <c r="BO128" s="22">
        <v>0</v>
      </c>
      <c r="BP128" s="22">
        <v>0</v>
      </c>
    </row>
    <row r="129" spans="1:68" x14ac:dyDescent="0.25">
      <c r="A129" s="22" t="s">
        <v>125</v>
      </c>
      <c r="B129" s="22" t="s">
        <v>305</v>
      </c>
      <c r="C129" s="22" t="s">
        <v>380</v>
      </c>
      <c r="D129" s="22" t="s">
        <v>381</v>
      </c>
      <c r="E129" s="22">
        <v>33</v>
      </c>
      <c r="F129" s="22">
        <v>0</v>
      </c>
      <c r="G129" s="22">
        <v>0</v>
      </c>
      <c r="H129" s="24">
        <v>28.8</v>
      </c>
      <c r="I129" s="25" t="s">
        <v>2019</v>
      </c>
      <c r="J129" s="24">
        <v>0</v>
      </c>
      <c r="K129" s="22">
        <v>0</v>
      </c>
      <c r="L129" s="25"/>
      <c r="M129" s="22">
        <v>0</v>
      </c>
      <c r="N129" s="22">
        <v>0</v>
      </c>
      <c r="O129" s="22"/>
      <c r="P129" s="24">
        <v>28.7</v>
      </c>
      <c r="Q129" s="24">
        <v>0</v>
      </c>
      <c r="R129" s="24">
        <v>0</v>
      </c>
      <c r="S129" s="24">
        <v>0</v>
      </c>
      <c r="T129" s="24">
        <v>0</v>
      </c>
      <c r="U129" s="24">
        <v>28.7</v>
      </c>
      <c r="V129" s="24">
        <v>23.8</v>
      </c>
      <c r="W129" s="24">
        <v>0</v>
      </c>
      <c r="X129" s="24">
        <v>0</v>
      </c>
      <c r="Y129" s="24">
        <v>0</v>
      </c>
      <c r="Z129" s="24">
        <v>0</v>
      </c>
      <c r="AA129" s="24">
        <v>23.8</v>
      </c>
      <c r="AB129" s="24">
        <v>7.6</v>
      </c>
      <c r="AC129" s="25" t="s">
        <v>2020</v>
      </c>
      <c r="AD129" s="22">
        <v>1</v>
      </c>
      <c r="AE129" s="22">
        <v>1</v>
      </c>
      <c r="AF129" s="25" t="s">
        <v>2020</v>
      </c>
      <c r="AG129" s="25" t="s">
        <v>2020</v>
      </c>
      <c r="AH129" s="25" t="s">
        <v>2020</v>
      </c>
      <c r="AI129" s="22">
        <v>5</v>
      </c>
      <c r="AJ129" s="22">
        <v>0</v>
      </c>
      <c r="AK129" s="22">
        <v>2</v>
      </c>
      <c r="AL129" s="22">
        <v>1278</v>
      </c>
      <c r="AM129" s="22">
        <v>37640</v>
      </c>
      <c r="AN129" s="22">
        <v>0</v>
      </c>
      <c r="AO129" s="22">
        <v>0</v>
      </c>
      <c r="AP129" s="22">
        <v>0</v>
      </c>
      <c r="AQ129" s="22">
        <v>0</v>
      </c>
      <c r="AR129" s="22">
        <v>0</v>
      </c>
      <c r="AS129" s="22">
        <v>0</v>
      </c>
      <c r="AT129" s="22">
        <v>0</v>
      </c>
      <c r="AU129" s="22">
        <v>0</v>
      </c>
      <c r="AV129" s="25" t="s">
        <v>2142</v>
      </c>
      <c r="AW129" s="22">
        <v>41</v>
      </c>
      <c r="AX129" s="22">
        <v>37</v>
      </c>
      <c r="AY129" s="22">
        <v>3456312.25</v>
      </c>
      <c r="AZ129" s="22">
        <v>1106000</v>
      </c>
      <c r="BA129" s="22">
        <v>0</v>
      </c>
      <c r="BB129" s="22">
        <v>0</v>
      </c>
      <c r="BC129" s="22">
        <v>4562312.25</v>
      </c>
      <c r="BD129" s="22">
        <v>0</v>
      </c>
      <c r="BE129" s="22">
        <v>9</v>
      </c>
      <c r="BF129" s="22">
        <v>0</v>
      </c>
      <c r="BG129" s="22">
        <v>1</v>
      </c>
      <c r="BH129" s="22">
        <v>25</v>
      </c>
      <c r="BI129" s="22">
        <v>2</v>
      </c>
      <c r="BJ129" s="22">
        <v>0</v>
      </c>
      <c r="BK129" s="22">
        <v>0</v>
      </c>
      <c r="BL129" s="22">
        <v>0</v>
      </c>
      <c r="BM129" s="22">
        <v>0</v>
      </c>
      <c r="BN129" s="22">
        <v>102</v>
      </c>
      <c r="BO129" s="22">
        <v>0</v>
      </c>
      <c r="BP129" s="22">
        <v>0</v>
      </c>
    </row>
    <row r="130" spans="1:68" x14ac:dyDescent="0.25">
      <c r="A130" s="22" t="s">
        <v>125</v>
      </c>
      <c r="B130" s="22" t="s">
        <v>305</v>
      </c>
      <c r="C130" s="22" t="s">
        <v>382</v>
      </c>
      <c r="D130" s="22" t="s">
        <v>383</v>
      </c>
      <c r="E130" s="22">
        <v>18</v>
      </c>
      <c r="F130" s="22">
        <v>0</v>
      </c>
      <c r="G130" s="22">
        <v>0</v>
      </c>
      <c r="H130" s="24">
        <v>44.6</v>
      </c>
      <c r="I130" s="25" t="s">
        <v>2019</v>
      </c>
      <c r="J130" s="24">
        <v>0</v>
      </c>
      <c r="K130" s="22">
        <v>0</v>
      </c>
      <c r="L130" s="25"/>
      <c r="M130" s="22">
        <v>0</v>
      </c>
      <c r="N130" s="22">
        <v>0</v>
      </c>
      <c r="O130" s="22"/>
      <c r="P130" s="24">
        <v>37.799999999999997</v>
      </c>
      <c r="Q130" s="24">
        <v>0</v>
      </c>
      <c r="R130" s="24">
        <v>0</v>
      </c>
      <c r="S130" s="24">
        <v>0</v>
      </c>
      <c r="T130" s="24">
        <v>0</v>
      </c>
      <c r="U130" s="24">
        <v>37.799999999999997</v>
      </c>
      <c r="V130" s="24">
        <v>30.4</v>
      </c>
      <c r="W130" s="24">
        <v>0</v>
      </c>
      <c r="X130" s="24">
        <v>0</v>
      </c>
      <c r="Y130" s="24">
        <v>0</v>
      </c>
      <c r="Z130" s="24">
        <v>0</v>
      </c>
      <c r="AA130" s="24">
        <v>30.4</v>
      </c>
      <c r="AB130" s="24">
        <v>0</v>
      </c>
      <c r="AC130" s="25" t="s">
        <v>2020</v>
      </c>
      <c r="AD130" s="22">
        <v>3</v>
      </c>
      <c r="AE130" s="22">
        <v>3</v>
      </c>
      <c r="AF130" s="25" t="s">
        <v>2020</v>
      </c>
      <c r="AG130" s="25" t="s">
        <v>2020</v>
      </c>
      <c r="AH130" s="25" t="s">
        <v>2020</v>
      </c>
      <c r="AI130" s="22">
        <v>6</v>
      </c>
      <c r="AJ130" s="22">
        <v>0</v>
      </c>
      <c r="AK130" s="22">
        <v>0</v>
      </c>
      <c r="AL130" s="22">
        <v>1206</v>
      </c>
      <c r="AM130" s="22">
        <v>34380</v>
      </c>
      <c r="AN130" s="22">
        <v>0</v>
      </c>
      <c r="AO130" s="22">
        <v>0</v>
      </c>
      <c r="AP130" s="22">
        <v>0</v>
      </c>
      <c r="AQ130" s="22">
        <v>0</v>
      </c>
      <c r="AR130" s="22">
        <v>0</v>
      </c>
      <c r="AS130" s="22">
        <v>0</v>
      </c>
      <c r="AT130" s="22">
        <v>0</v>
      </c>
      <c r="AU130" s="22">
        <v>0</v>
      </c>
      <c r="AV130" s="25" t="s">
        <v>2143</v>
      </c>
      <c r="AW130" s="22">
        <v>10</v>
      </c>
      <c r="AX130" s="22">
        <v>10</v>
      </c>
      <c r="AY130" s="22">
        <v>594900</v>
      </c>
      <c r="AZ130" s="22">
        <v>0</v>
      </c>
      <c r="BA130" s="22">
        <v>0</v>
      </c>
      <c r="BB130" s="22">
        <v>0</v>
      </c>
      <c r="BC130" s="22">
        <v>594900</v>
      </c>
      <c r="BD130" s="22">
        <v>0</v>
      </c>
      <c r="BE130" s="22">
        <v>14</v>
      </c>
      <c r="BF130" s="22">
        <v>0</v>
      </c>
      <c r="BG130" s="22">
        <v>1</v>
      </c>
      <c r="BH130" s="22">
        <v>6</v>
      </c>
      <c r="BI130" s="22">
        <v>14</v>
      </c>
      <c r="BJ130" s="22">
        <v>0</v>
      </c>
      <c r="BK130" s="22">
        <v>0</v>
      </c>
      <c r="BL130" s="22">
        <v>0</v>
      </c>
      <c r="BM130" s="22">
        <v>0</v>
      </c>
      <c r="BN130" s="22">
        <v>187</v>
      </c>
      <c r="BO130" s="22">
        <v>0</v>
      </c>
      <c r="BP130" s="22">
        <v>0</v>
      </c>
    </row>
    <row r="131" spans="1:68" x14ac:dyDescent="0.25">
      <c r="A131" s="22" t="s">
        <v>125</v>
      </c>
      <c r="B131" s="22" t="s">
        <v>305</v>
      </c>
      <c r="C131" s="22" t="s">
        <v>384</v>
      </c>
      <c r="D131" s="22" t="s">
        <v>385</v>
      </c>
      <c r="E131" s="22">
        <v>16</v>
      </c>
      <c r="F131" s="22">
        <v>0</v>
      </c>
      <c r="G131" s="22">
        <v>0</v>
      </c>
      <c r="H131" s="24">
        <v>34.700000000000003</v>
      </c>
      <c r="I131" s="25" t="s">
        <v>2019</v>
      </c>
      <c r="J131" s="24">
        <v>0</v>
      </c>
      <c r="K131" s="22">
        <v>0</v>
      </c>
      <c r="L131" s="25"/>
      <c r="M131" s="22">
        <v>0</v>
      </c>
      <c r="N131" s="22">
        <v>0</v>
      </c>
      <c r="O131" s="22"/>
      <c r="P131" s="24">
        <v>38.1</v>
      </c>
      <c r="Q131" s="24">
        <v>0</v>
      </c>
      <c r="R131" s="24">
        <v>0</v>
      </c>
      <c r="S131" s="24">
        <v>0</v>
      </c>
      <c r="T131" s="24">
        <v>0</v>
      </c>
      <c r="U131" s="24">
        <v>38.1</v>
      </c>
      <c r="V131" s="24">
        <v>29.3</v>
      </c>
      <c r="W131" s="24">
        <v>0</v>
      </c>
      <c r="X131" s="24">
        <v>0</v>
      </c>
      <c r="Y131" s="24">
        <v>0</v>
      </c>
      <c r="Z131" s="24">
        <v>0</v>
      </c>
      <c r="AA131" s="24">
        <v>29.3</v>
      </c>
      <c r="AB131" s="24">
        <v>13.9</v>
      </c>
      <c r="AC131" s="25" t="s">
        <v>2020</v>
      </c>
      <c r="AD131" s="22">
        <v>1</v>
      </c>
      <c r="AE131" s="22">
        <v>1</v>
      </c>
      <c r="AF131" s="25" t="s">
        <v>2019</v>
      </c>
      <c r="AG131" s="25" t="s">
        <v>2020</v>
      </c>
      <c r="AH131" s="25" t="s">
        <v>2020</v>
      </c>
      <c r="AI131" s="22">
        <v>18</v>
      </c>
      <c r="AJ131" s="22">
        <v>0</v>
      </c>
      <c r="AK131" s="22">
        <v>1</v>
      </c>
      <c r="AL131" s="22">
        <v>1383</v>
      </c>
      <c r="AM131" s="22">
        <v>47163</v>
      </c>
      <c r="AN131" s="22">
        <v>0</v>
      </c>
      <c r="AO131" s="22">
        <v>0</v>
      </c>
      <c r="AP131" s="22">
        <v>0</v>
      </c>
      <c r="AQ131" s="22">
        <v>0</v>
      </c>
      <c r="AR131" s="22">
        <v>0</v>
      </c>
      <c r="AS131" s="22">
        <v>0</v>
      </c>
      <c r="AT131" s="22">
        <v>0</v>
      </c>
      <c r="AU131" s="22">
        <v>0</v>
      </c>
      <c r="AV131" s="25" t="s">
        <v>2144</v>
      </c>
      <c r="AW131" s="22">
        <v>46</v>
      </c>
      <c r="AX131" s="22">
        <v>45</v>
      </c>
      <c r="AY131" s="22">
        <v>830840</v>
      </c>
      <c r="AZ131" s="22">
        <v>879100</v>
      </c>
      <c r="BA131" s="22">
        <v>0</v>
      </c>
      <c r="BB131" s="22">
        <v>0</v>
      </c>
      <c r="BC131" s="22">
        <v>1709940</v>
      </c>
      <c r="BD131" s="22">
        <v>0</v>
      </c>
      <c r="BE131" s="22">
        <v>21</v>
      </c>
      <c r="BF131" s="22">
        <v>0</v>
      </c>
      <c r="BG131" s="22">
        <v>1</v>
      </c>
      <c r="BH131" s="22">
        <v>230</v>
      </c>
      <c r="BI131" s="22">
        <v>7</v>
      </c>
      <c r="BJ131" s="22">
        <v>0</v>
      </c>
      <c r="BK131" s="22">
        <v>0</v>
      </c>
      <c r="BL131" s="22">
        <v>0</v>
      </c>
      <c r="BM131" s="22">
        <v>0</v>
      </c>
      <c r="BN131" s="22">
        <v>215</v>
      </c>
      <c r="BO131" s="22">
        <v>0</v>
      </c>
      <c r="BP131" s="22">
        <v>0</v>
      </c>
    </row>
    <row r="132" spans="1:68" x14ac:dyDescent="0.25">
      <c r="A132" s="22" t="s">
        <v>125</v>
      </c>
      <c r="B132" s="22" t="s">
        <v>305</v>
      </c>
      <c r="C132" s="22" t="s">
        <v>386</v>
      </c>
      <c r="D132" s="22" t="s">
        <v>387</v>
      </c>
      <c r="E132" s="22">
        <v>5</v>
      </c>
      <c r="F132" s="22">
        <v>0</v>
      </c>
      <c r="G132" s="22">
        <v>0</v>
      </c>
      <c r="H132" s="24">
        <v>21</v>
      </c>
      <c r="I132" s="25" t="s">
        <v>2019</v>
      </c>
      <c r="J132" s="24">
        <v>0</v>
      </c>
      <c r="K132" s="22">
        <v>0</v>
      </c>
      <c r="L132" s="25"/>
      <c r="M132" s="22">
        <v>0</v>
      </c>
      <c r="N132" s="22">
        <v>0</v>
      </c>
      <c r="O132" s="22"/>
      <c r="P132" s="24">
        <v>10</v>
      </c>
      <c r="Q132" s="24">
        <v>0</v>
      </c>
      <c r="R132" s="24">
        <v>0</v>
      </c>
      <c r="S132" s="24">
        <v>0</v>
      </c>
      <c r="T132" s="24">
        <v>0</v>
      </c>
      <c r="U132" s="24">
        <v>10</v>
      </c>
      <c r="V132" s="24">
        <v>12</v>
      </c>
      <c r="W132" s="24">
        <v>0</v>
      </c>
      <c r="X132" s="24">
        <v>0</v>
      </c>
      <c r="Y132" s="24">
        <v>0</v>
      </c>
      <c r="Z132" s="24">
        <v>0</v>
      </c>
      <c r="AA132" s="24">
        <v>12</v>
      </c>
      <c r="AB132" s="24">
        <v>3</v>
      </c>
      <c r="AC132" s="25" t="s">
        <v>2020</v>
      </c>
      <c r="AD132" s="22">
        <v>0</v>
      </c>
      <c r="AE132" s="22">
        <v>0</v>
      </c>
      <c r="AF132" s="25" t="s">
        <v>2019</v>
      </c>
      <c r="AG132" s="25" t="s">
        <v>2019</v>
      </c>
      <c r="AH132" s="25" t="s">
        <v>2020</v>
      </c>
      <c r="AI132" s="22">
        <v>11</v>
      </c>
      <c r="AJ132" s="22">
        <v>0</v>
      </c>
      <c r="AK132" s="22">
        <v>1</v>
      </c>
      <c r="AL132" s="22">
        <v>393</v>
      </c>
      <c r="AM132" s="22">
        <v>13470</v>
      </c>
      <c r="AN132" s="22">
        <v>0</v>
      </c>
      <c r="AO132" s="22">
        <v>0</v>
      </c>
      <c r="AP132" s="22">
        <v>0</v>
      </c>
      <c r="AQ132" s="22">
        <v>0</v>
      </c>
      <c r="AR132" s="22">
        <v>0</v>
      </c>
      <c r="AS132" s="22">
        <v>0</v>
      </c>
      <c r="AT132" s="22">
        <v>0</v>
      </c>
      <c r="AU132" s="22">
        <v>0</v>
      </c>
      <c r="AV132" s="25" t="s">
        <v>2145</v>
      </c>
      <c r="AW132" s="22">
        <v>13</v>
      </c>
      <c r="AX132" s="22">
        <v>13</v>
      </c>
      <c r="AY132" s="22">
        <v>760400</v>
      </c>
      <c r="AZ132" s="22">
        <v>4000</v>
      </c>
      <c r="BA132" s="22">
        <v>10000</v>
      </c>
      <c r="BB132" s="22">
        <v>0</v>
      </c>
      <c r="BC132" s="22">
        <v>774400</v>
      </c>
      <c r="BD132" s="22">
        <v>0</v>
      </c>
      <c r="BE132" s="22">
        <v>1</v>
      </c>
      <c r="BF132" s="22">
        <v>0</v>
      </c>
      <c r="BG132" s="22">
        <v>1</v>
      </c>
      <c r="BH132" s="22">
        <v>3</v>
      </c>
      <c r="BI132" s="22">
        <v>1</v>
      </c>
      <c r="BJ132" s="22">
        <v>0</v>
      </c>
      <c r="BK132" s="22">
        <v>0</v>
      </c>
      <c r="BL132" s="22">
        <v>0</v>
      </c>
      <c r="BM132" s="22">
        <v>0</v>
      </c>
      <c r="BN132" s="22">
        <v>92</v>
      </c>
      <c r="BO132" s="22">
        <v>0</v>
      </c>
      <c r="BP132" s="22">
        <v>0</v>
      </c>
    </row>
    <row r="133" spans="1:68" x14ac:dyDescent="0.25">
      <c r="A133" s="22" t="s">
        <v>125</v>
      </c>
      <c r="B133" s="22" t="s">
        <v>305</v>
      </c>
      <c r="C133" s="22" t="s">
        <v>388</v>
      </c>
      <c r="D133" s="22" t="s">
        <v>389</v>
      </c>
      <c r="E133" s="22">
        <v>31</v>
      </c>
      <c r="F133" s="22">
        <v>0</v>
      </c>
      <c r="G133" s="22">
        <v>0</v>
      </c>
      <c r="H133" s="24">
        <v>38</v>
      </c>
      <c r="I133" s="25" t="s">
        <v>2019</v>
      </c>
      <c r="J133" s="24">
        <v>0</v>
      </c>
      <c r="K133" s="22">
        <v>0</v>
      </c>
      <c r="L133" s="25"/>
      <c r="M133" s="22">
        <v>0</v>
      </c>
      <c r="N133" s="22">
        <v>0</v>
      </c>
      <c r="O133" s="22"/>
      <c r="P133" s="24">
        <v>27.5</v>
      </c>
      <c r="Q133" s="24">
        <v>0</v>
      </c>
      <c r="R133" s="24">
        <v>0</v>
      </c>
      <c r="S133" s="24">
        <v>0</v>
      </c>
      <c r="T133" s="24">
        <v>0</v>
      </c>
      <c r="U133" s="24">
        <v>27.5</v>
      </c>
      <c r="V133" s="24">
        <v>24.5</v>
      </c>
      <c r="W133" s="24">
        <v>0</v>
      </c>
      <c r="X133" s="24">
        <v>0</v>
      </c>
      <c r="Y133" s="24">
        <v>0</v>
      </c>
      <c r="Z133" s="24">
        <v>0</v>
      </c>
      <c r="AA133" s="24">
        <v>24.5</v>
      </c>
      <c r="AB133" s="24">
        <v>9</v>
      </c>
      <c r="AC133" s="25" t="s">
        <v>2020</v>
      </c>
      <c r="AD133" s="22">
        <v>2</v>
      </c>
      <c r="AE133" s="22">
        <v>2</v>
      </c>
      <c r="AF133" s="25" t="s">
        <v>2019</v>
      </c>
      <c r="AG133" s="25" t="s">
        <v>2019</v>
      </c>
      <c r="AH133" s="25" t="s">
        <v>2020</v>
      </c>
      <c r="AI133" s="22">
        <v>5</v>
      </c>
      <c r="AJ133" s="22">
        <v>0</v>
      </c>
      <c r="AK133" s="22">
        <v>2</v>
      </c>
      <c r="AL133" s="22">
        <v>1051</v>
      </c>
      <c r="AM133" s="22">
        <v>25402</v>
      </c>
      <c r="AN133" s="22">
        <v>1</v>
      </c>
      <c r="AO133" s="22">
        <v>1</v>
      </c>
      <c r="AP133" s="22">
        <v>0</v>
      </c>
      <c r="AQ133" s="22">
        <v>1</v>
      </c>
      <c r="AR133" s="22">
        <v>0</v>
      </c>
      <c r="AS133" s="22">
        <v>0</v>
      </c>
      <c r="AT133" s="22">
        <v>0</v>
      </c>
      <c r="AU133" s="22">
        <v>0</v>
      </c>
      <c r="AV133" s="25" t="s">
        <v>2146</v>
      </c>
      <c r="AW133" s="22">
        <v>22</v>
      </c>
      <c r="AX133" s="22">
        <v>22</v>
      </c>
      <c r="AY133" s="22">
        <v>2431200</v>
      </c>
      <c r="AZ133" s="22">
        <v>1044000</v>
      </c>
      <c r="BA133" s="22">
        <v>0</v>
      </c>
      <c r="BB133" s="22">
        <v>0</v>
      </c>
      <c r="BC133" s="22">
        <v>3475200</v>
      </c>
      <c r="BD133" s="22">
        <v>4</v>
      </c>
      <c r="BE133" s="22">
        <v>14</v>
      </c>
      <c r="BF133" s="22">
        <v>0</v>
      </c>
      <c r="BG133" s="22">
        <v>1</v>
      </c>
      <c r="BH133" s="22">
        <v>3</v>
      </c>
      <c r="BI133" s="22">
        <v>1</v>
      </c>
      <c r="BJ133" s="22">
        <v>0</v>
      </c>
      <c r="BK133" s="22">
        <v>0</v>
      </c>
      <c r="BL133" s="22">
        <v>14</v>
      </c>
      <c r="BM133" s="22">
        <v>4</v>
      </c>
      <c r="BN133" s="22">
        <v>239</v>
      </c>
      <c r="BO133" s="22">
        <v>0</v>
      </c>
      <c r="BP133" s="22">
        <v>0</v>
      </c>
    </row>
    <row r="134" spans="1:68" x14ac:dyDescent="0.25">
      <c r="A134" s="22" t="s">
        <v>125</v>
      </c>
      <c r="B134" s="22" t="s">
        <v>305</v>
      </c>
      <c r="C134" s="22" t="s">
        <v>390</v>
      </c>
      <c r="D134" s="22" t="s">
        <v>391</v>
      </c>
      <c r="E134" s="22">
        <v>155</v>
      </c>
      <c r="F134" s="22">
        <v>0</v>
      </c>
      <c r="G134" s="22">
        <v>0</v>
      </c>
      <c r="H134" s="24">
        <v>99</v>
      </c>
      <c r="I134" s="25" t="s">
        <v>2019</v>
      </c>
      <c r="J134" s="24">
        <v>0</v>
      </c>
      <c r="K134" s="22">
        <v>0</v>
      </c>
      <c r="L134" s="25"/>
      <c r="M134" s="22">
        <v>0</v>
      </c>
      <c r="N134" s="22">
        <v>0</v>
      </c>
      <c r="O134" s="22"/>
      <c r="P134" s="24">
        <v>101.5</v>
      </c>
      <c r="Q134" s="24">
        <v>0</v>
      </c>
      <c r="R134" s="24">
        <v>0</v>
      </c>
      <c r="S134" s="24">
        <v>0</v>
      </c>
      <c r="T134" s="24">
        <v>8.1</v>
      </c>
      <c r="U134" s="24">
        <v>109.6</v>
      </c>
      <c r="V134" s="24">
        <v>88.9</v>
      </c>
      <c r="W134" s="24">
        <v>0</v>
      </c>
      <c r="X134" s="24">
        <v>0</v>
      </c>
      <c r="Y134" s="24">
        <v>0</v>
      </c>
      <c r="Z134" s="24">
        <v>5.9</v>
      </c>
      <c r="AA134" s="24">
        <v>94.8</v>
      </c>
      <c r="AB134" s="24">
        <v>61.6</v>
      </c>
      <c r="AC134" s="25" t="s">
        <v>2020</v>
      </c>
      <c r="AD134" s="22">
        <v>7</v>
      </c>
      <c r="AE134" s="22">
        <v>7</v>
      </c>
      <c r="AF134" s="25" t="s">
        <v>2020</v>
      </c>
      <c r="AG134" s="25" t="s">
        <v>2020</v>
      </c>
      <c r="AH134" s="25" t="s">
        <v>2020</v>
      </c>
      <c r="AI134" s="22">
        <v>5</v>
      </c>
      <c r="AJ134" s="22">
        <v>0</v>
      </c>
      <c r="AK134" s="22">
        <v>3</v>
      </c>
      <c r="AL134" s="22">
        <v>6442</v>
      </c>
      <c r="AM134" s="22">
        <v>200099</v>
      </c>
      <c r="AN134" s="22">
        <v>0</v>
      </c>
      <c r="AO134" s="22">
        <v>0</v>
      </c>
      <c r="AP134" s="22">
        <v>0</v>
      </c>
      <c r="AQ134" s="22">
        <v>0</v>
      </c>
      <c r="AR134" s="22">
        <v>7</v>
      </c>
      <c r="AS134" s="22">
        <v>7</v>
      </c>
      <c r="AT134" s="22">
        <v>0</v>
      </c>
      <c r="AU134" s="22">
        <v>0</v>
      </c>
      <c r="AV134" s="25" t="s">
        <v>2147</v>
      </c>
      <c r="AW134" s="22">
        <v>109</v>
      </c>
      <c r="AX134" s="22">
        <v>100</v>
      </c>
      <c r="AY134" s="22">
        <v>33787178</v>
      </c>
      <c r="AZ134" s="22">
        <v>545000</v>
      </c>
      <c r="BA134" s="22">
        <v>0</v>
      </c>
      <c r="BB134" s="22">
        <v>313600</v>
      </c>
      <c r="BC134" s="22">
        <v>34645778</v>
      </c>
      <c r="BD134" s="22">
        <v>242</v>
      </c>
      <c r="BE134" s="22">
        <v>40</v>
      </c>
      <c r="BF134" s="22">
        <v>4</v>
      </c>
      <c r="BG134" s="22">
        <v>1</v>
      </c>
      <c r="BH134" s="22">
        <v>77</v>
      </c>
      <c r="BI134" s="22">
        <v>10</v>
      </c>
      <c r="BJ134" s="22">
        <v>4</v>
      </c>
      <c r="BK134" s="22">
        <v>10</v>
      </c>
      <c r="BL134" s="22">
        <v>60</v>
      </c>
      <c r="BM134" s="22">
        <v>242</v>
      </c>
      <c r="BN134" s="22">
        <v>734</v>
      </c>
      <c r="BO134" s="22">
        <v>0</v>
      </c>
      <c r="BP134" s="22">
        <v>0</v>
      </c>
    </row>
    <row r="135" spans="1:68" x14ac:dyDescent="0.25">
      <c r="A135" s="22" t="s">
        <v>125</v>
      </c>
      <c r="B135" s="22" t="s">
        <v>305</v>
      </c>
      <c r="C135" s="22" t="s">
        <v>392</v>
      </c>
      <c r="D135" s="22" t="s">
        <v>393</v>
      </c>
      <c r="E135" s="22">
        <v>90</v>
      </c>
      <c r="F135" s="22">
        <v>0</v>
      </c>
      <c r="G135" s="22">
        <v>0</v>
      </c>
      <c r="H135" s="24">
        <v>99.2</v>
      </c>
      <c r="I135" s="25" t="s">
        <v>2019</v>
      </c>
      <c r="J135" s="24">
        <v>0</v>
      </c>
      <c r="K135" s="22">
        <v>0</v>
      </c>
      <c r="L135" s="25"/>
      <c r="M135" s="22">
        <v>0</v>
      </c>
      <c r="N135" s="22">
        <v>0</v>
      </c>
      <c r="O135" s="22"/>
      <c r="P135" s="24">
        <v>78</v>
      </c>
      <c r="Q135" s="24">
        <v>0</v>
      </c>
      <c r="R135" s="24">
        <v>0</v>
      </c>
      <c r="S135" s="24">
        <v>0</v>
      </c>
      <c r="T135" s="24">
        <v>0</v>
      </c>
      <c r="U135" s="24">
        <v>78</v>
      </c>
      <c r="V135" s="24">
        <v>66.2</v>
      </c>
      <c r="W135" s="24">
        <v>0</v>
      </c>
      <c r="X135" s="24">
        <v>0</v>
      </c>
      <c r="Y135" s="24">
        <v>0</v>
      </c>
      <c r="Z135" s="24">
        <v>0</v>
      </c>
      <c r="AA135" s="24">
        <v>66.2</v>
      </c>
      <c r="AB135" s="24">
        <v>28</v>
      </c>
      <c r="AC135" s="25" t="s">
        <v>2020</v>
      </c>
      <c r="AD135" s="22">
        <v>5</v>
      </c>
      <c r="AE135" s="22">
        <v>4</v>
      </c>
      <c r="AF135" s="25" t="s">
        <v>2020</v>
      </c>
      <c r="AG135" s="25" t="s">
        <v>2020</v>
      </c>
      <c r="AH135" s="25" t="s">
        <v>2020</v>
      </c>
      <c r="AI135" s="22">
        <v>2</v>
      </c>
      <c r="AJ135" s="22">
        <v>0</v>
      </c>
      <c r="AK135" s="22">
        <v>9</v>
      </c>
      <c r="AL135" s="22">
        <v>2989</v>
      </c>
      <c r="AM135" s="22">
        <v>77818.100000000006</v>
      </c>
      <c r="AN135" s="22">
        <v>0</v>
      </c>
      <c r="AO135" s="22">
        <v>0</v>
      </c>
      <c r="AP135" s="22">
        <v>0</v>
      </c>
      <c r="AQ135" s="22">
        <v>0</v>
      </c>
      <c r="AR135" s="22">
        <v>0</v>
      </c>
      <c r="AS135" s="22">
        <v>0</v>
      </c>
      <c r="AT135" s="22">
        <v>0</v>
      </c>
      <c r="AU135" s="22">
        <v>0</v>
      </c>
      <c r="AV135" s="25" t="s">
        <v>2148</v>
      </c>
      <c r="AW135" s="22">
        <v>131</v>
      </c>
      <c r="AX135" s="22">
        <v>129</v>
      </c>
      <c r="AY135" s="22">
        <v>5969584</v>
      </c>
      <c r="AZ135" s="22">
        <v>1521839</v>
      </c>
      <c r="BA135" s="22">
        <v>366800</v>
      </c>
      <c r="BB135" s="22">
        <v>211431</v>
      </c>
      <c r="BC135" s="22">
        <v>8069654</v>
      </c>
      <c r="BD135" s="22">
        <v>55</v>
      </c>
      <c r="BE135" s="22">
        <v>2</v>
      </c>
      <c r="BF135" s="22">
        <v>2</v>
      </c>
      <c r="BG135" s="22">
        <v>1</v>
      </c>
      <c r="BH135" s="22">
        <v>108</v>
      </c>
      <c r="BI135" s="22">
        <v>1</v>
      </c>
      <c r="BJ135" s="22">
        <v>2</v>
      </c>
      <c r="BK135" s="22">
        <v>32</v>
      </c>
      <c r="BL135" s="22">
        <v>0</v>
      </c>
      <c r="BM135" s="22">
        <v>68</v>
      </c>
      <c r="BN135" s="22">
        <v>561</v>
      </c>
      <c r="BO135" s="22">
        <v>2</v>
      </c>
      <c r="BP135" s="22">
        <v>0</v>
      </c>
    </row>
    <row r="136" spans="1:68" x14ac:dyDescent="0.25">
      <c r="A136" s="22" t="s">
        <v>125</v>
      </c>
      <c r="B136" s="22" t="s">
        <v>305</v>
      </c>
      <c r="C136" s="22" t="s">
        <v>394</v>
      </c>
      <c r="D136" s="22" t="s">
        <v>395</v>
      </c>
      <c r="E136" s="22">
        <v>65</v>
      </c>
      <c r="F136" s="22">
        <v>0</v>
      </c>
      <c r="G136" s="22">
        <v>0</v>
      </c>
      <c r="H136" s="24">
        <v>205</v>
      </c>
      <c r="I136" s="25" t="s">
        <v>2019</v>
      </c>
      <c r="J136" s="24">
        <v>0</v>
      </c>
      <c r="K136" s="22">
        <v>0</v>
      </c>
      <c r="L136" s="25"/>
      <c r="M136" s="22">
        <v>0</v>
      </c>
      <c r="N136" s="22">
        <v>0</v>
      </c>
      <c r="O136" s="22"/>
      <c r="P136" s="24">
        <v>62.7</v>
      </c>
      <c r="Q136" s="24">
        <v>0</v>
      </c>
      <c r="R136" s="24">
        <v>0</v>
      </c>
      <c r="S136" s="24">
        <v>0</v>
      </c>
      <c r="T136" s="24">
        <v>0</v>
      </c>
      <c r="U136" s="24">
        <v>62.7</v>
      </c>
      <c r="V136" s="24">
        <v>59.7</v>
      </c>
      <c r="W136" s="24">
        <v>0</v>
      </c>
      <c r="X136" s="24">
        <v>0</v>
      </c>
      <c r="Y136" s="24">
        <v>0</v>
      </c>
      <c r="Z136" s="24">
        <v>0</v>
      </c>
      <c r="AA136" s="24">
        <v>59.7</v>
      </c>
      <c r="AB136" s="24">
        <v>0</v>
      </c>
      <c r="AC136" s="25" t="s">
        <v>2020</v>
      </c>
      <c r="AD136" s="22">
        <v>5</v>
      </c>
      <c r="AE136" s="22">
        <v>5</v>
      </c>
      <c r="AF136" s="25" t="s">
        <v>2020</v>
      </c>
      <c r="AG136" s="25" t="s">
        <v>2020</v>
      </c>
      <c r="AH136" s="25" t="s">
        <v>2019</v>
      </c>
      <c r="AI136" s="22">
        <v>0</v>
      </c>
      <c r="AJ136" s="22">
        <v>36</v>
      </c>
      <c r="AK136" s="22">
        <v>1</v>
      </c>
      <c r="AL136" s="22">
        <v>3894</v>
      </c>
      <c r="AM136" s="22">
        <v>80220</v>
      </c>
      <c r="AN136" s="22">
        <v>0</v>
      </c>
      <c r="AO136" s="22">
        <v>0</v>
      </c>
      <c r="AP136" s="22">
        <v>0</v>
      </c>
      <c r="AQ136" s="22">
        <v>0</v>
      </c>
      <c r="AR136" s="22">
        <v>0</v>
      </c>
      <c r="AS136" s="22">
        <v>0</v>
      </c>
      <c r="AT136" s="22">
        <v>0</v>
      </c>
      <c r="AU136" s="22">
        <v>0</v>
      </c>
      <c r="AV136" s="25" t="s">
        <v>2149</v>
      </c>
      <c r="AW136" s="22">
        <v>100</v>
      </c>
      <c r="AX136" s="22">
        <v>99</v>
      </c>
      <c r="AY136" s="22">
        <v>12106250</v>
      </c>
      <c r="AZ136" s="22">
        <v>1331746</v>
      </c>
      <c r="BA136" s="22">
        <v>2395534</v>
      </c>
      <c r="BB136" s="22">
        <v>50000</v>
      </c>
      <c r="BC136" s="22">
        <v>15883530</v>
      </c>
      <c r="BD136" s="22">
        <v>139</v>
      </c>
      <c r="BE136" s="22">
        <v>7</v>
      </c>
      <c r="BF136" s="22">
        <v>2</v>
      </c>
      <c r="BG136" s="22">
        <v>1</v>
      </c>
      <c r="BH136" s="22">
        <v>83</v>
      </c>
      <c r="BI136" s="22">
        <v>2</v>
      </c>
      <c r="BJ136" s="22">
        <v>2</v>
      </c>
      <c r="BK136" s="22">
        <v>40</v>
      </c>
      <c r="BL136" s="22">
        <v>7</v>
      </c>
      <c r="BM136" s="22">
        <v>140</v>
      </c>
      <c r="BN136" s="22">
        <v>624</v>
      </c>
      <c r="BO136" s="22">
        <v>5</v>
      </c>
      <c r="BP136" s="22">
        <v>0</v>
      </c>
    </row>
    <row r="137" spans="1:68" x14ac:dyDescent="0.25">
      <c r="A137" s="22" t="s">
        <v>125</v>
      </c>
      <c r="B137" s="22" t="s">
        <v>305</v>
      </c>
      <c r="C137" s="22" t="s">
        <v>396</v>
      </c>
      <c r="D137" s="22" t="s">
        <v>397</v>
      </c>
      <c r="E137" s="22">
        <v>6</v>
      </c>
      <c r="F137" s="22">
        <v>0</v>
      </c>
      <c r="G137" s="22">
        <v>0</v>
      </c>
      <c r="H137" s="24">
        <v>25.6</v>
      </c>
      <c r="I137" s="25" t="s">
        <v>2019</v>
      </c>
      <c r="J137" s="24">
        <v>0</v>
      </c>
      <c r="K137" s="22">
        <v>0</v>
      </c>
      <c r="L137" s="25"/>
      <c r="M137" s="22"/>
      <c r="N137" s="22"/>
      <c r="O137" s="22"/>
      <c r="P137" s="24">
        <v>14.2</v>
      </c>
      <c r="Q137" s="24">
        <v>0</v>
      </c>
      <c r="R137" s="24">
        <v>0</v>
      </c>
      <c r="S137" s="24">
        <v>0</v>
      </c>
      <c r="T137" s="24">
        <v>0</v>
      </c>
      <c r="U137" s="24">
        <v>14.2</v>
      </c>
      <c r="V137" s="24">
        <v>9.8000000000000007</v>
      </c>
      <c r="W137" s="24">
        <v>0</v>
      </c>
      <c r="X137" s="24">
        <v>0</v>
      </c>
      <c r="Y137" s="24">
        <v>0</v>
      </c>
      <c r="Z137" s="24">
        <v>0</v>
      </c>
      <c r="AA137" s="24">
        <v>9.8000000000000007</v>
      </c>
      <c r="AB137" s="24">
        <v>0</v>
      </c>
      <c r="AC137" s="25" t="s">
        <v>2020</v>
      </c>
      <c r="AD137" s="22">
        <v>3</v>
      </c>
      <c r="AE137" s="22">
        <v>3</v>
      </c>
      <c r="AF137" s="25" t="s">
        <v>2020</v>
      </c>
      <c r="AG137" s="25" t="s">
        <v>2020</v>
      </c>
      <c r="AH137" s="25" t="s">
        <v>2020</v>
      </c>
      <c r="AI137" s="22">
        <v>9</v>
      </c>
      <c r="AJ137" s="22">
        <v>0</v>
      </c>
      <c r="AK137" s="22">
        <v>0</v>
      </c>
      <c r="AL137" s="22">
        <v>443</v>
      </c>
      <c r="AM137" s="22">
        <v>14211</v>
      </c>
      <c r="AN137" s="22">
        <v>0</v>
      </c>
      <c r="AO137" s="22">
        <v>0</v>
      </c>
      <c r="AP137" s="22">
        <v>0</v>
      </c>
      <c r="AQ137" s="22">
        <v>0</v>
      </c>
      <c r="AR137" s="22">
        <v>0</v>
      </c>
      <c r="AS137" s="22">
        <v>0</v>
      </c>
      <c r="AT137" s="22">
        <v>0</v>
      </c>
      <c r="AU137" s="22">
        <v>0</v>
      </c>
      <c r="AV137" s="25" t="s">
        <v>2150</v>
      </c>
      <c r="AW137" s="22">
        <v>14</v>
      </c>
      <c r="AX137" s="22">
        <v>14</v>
      </c>
      <c r="AY137" s="22">
        <v>744200</v>
      </c>
      <c r="AZ137" s="22">
        <v>172225</v>
      </c>
      <c r="BA137" s="22">
        <v>0</v>
      </c>
      <c r="BB137" s="22">
        <v>0</v>
      </c>
      <c r="BC137" s="22">
        <v>916425</v>
      </c>
      <c r="BD137" s="22">
        <v>11</v>
      </c>
      <c r="BE137" s="22">
        <v>5</v>
      </c>
      <c r="BF137" s="22">
        <v>0</v>
      </c>
      <c r="BG137" s="22">
        <v>1</v>
      </c>
      <c r="BH137" s="22">
        <v>84</v>
      </c>
      <c r="BI137" s="22">
        <v>1</v>
      </c>
      <c r="BJ137" s="22">
        <v>0</v>
      </c>
      <c r="BK137" s="22">
        <v>0</v>
      </c>
      <c r="BL137" s="22">
        <v>10</v>
      </c>
      <c r="BM137" s="22">
        <v>11</v>
      </c>
      <c r="BN137" s="22">
        <v>84</v>
      </c>
      <c r="BO137" s="22">
        <v>2</v>
      </c>
      <c r="BP137" s="22">
        <v>0</v>
      </c>
    </row>
    <row r="138" spans="1:68" x14ac:dyDescent="0.25">
      <c r="A138" s="22" t="s">
        <v>125</v>
      </c>
      <c r="B138" s="22" t="s">
        <v>305</v>
      </c>
      <c r="C138" s="22" t="s">
        <v>398</v>
      </c>
      <c r="D138" s="22" t="s">
        <v>399</v>
      </c>
      <c r="E138" s="22">
        <v>14</v>
      </c>
      <c r="F138" s="22">
        <v>0</v>
      </c>
      <c r="G138" s="22">
        <v>0</v>
      </c>
      <c r="H138" s="24">
        <v>20</v>
      </c>
      <c r="I138" s="25" t="s">
        <v>2019</v>
      </c>
      <c r="J138" s="24">
        <v>0</v>
      </c>
      <c r="K138" s="22">
        <v>0</v>
      </c>
      <c r="L138" s="25"/>
      <c r="M138" s="22"/>
      <c r="N138" s="22"/>
      <c r="O138" s="22"/>
      <c r="P138" s="24">
        <v>15</v>
      </c>
      <c r="Q138" s="24">
        <v>0</v>
      </c>
      <c r="R138" s="24">
        <v>0</v>
      </c>
      <c r="S138" s="24">
        <v>0</v>
      </c>
      <c r="T138" s="24">
        <v>0</v>
      </c>
      <c r="U138" s="24">
        <v>15</v>
      </c>
      <c r="V138" s="24">
        <v>16</v>
      </c>
      <c r="W138" s="24">
        <v>0</v>
      </c>
      <c r="X138" s="24">
        <v>0</v>
      </c>
      <c r="Y138" s="24">
        <v>0</v>
      </c>
      <c r="Z138" s="24">
        <v>0</v>
      </c>
      <c r="AA138" s="24">
        <v>16</v>
      </c>
      <c r="AB138" s="24">
        <v>2</v>
      </c>
      <c r="AC138" s="25" t="s">
        <v>2019</v>
      </c>
      <c r="AD138" s="22">
        <v>0</v>
      </c>
      <c r="AE138" s="22">
        <v>0</v>
      </c>
      <c r="AF138" s="25" t="s">
        <v>2019</v>
      </c>
      <c r="AG138" s="25" t="s">
        <v>2019</v>
      </c>
      <c r="AH138" s="25" t="s">
        <v>2019</v>
      </c>
      <c r="AI138" s="22">
        <v>0</v>
      </c>
      <c r="AJ138" s="22">
        <v>0</v>
      </c>
      <c r="AK138" s="22">
        <v>1</v>
      </c>
      <c r="AL138" s="22">
        <v>714</v>
      </c>
      <c r="AM138" s="22">
        <v>22146</v>
      </c>
      <c r="AN138" s="22">
        <v>0</v>
      </c>
      <c r="AO138" s="22">
        <v>0</v>
      </c>
      <c r="AP138" s="22">
        <v>0</v>
      </c>
      <c r="AQ138" s="22">
        <v>0</v>
      </c>
      <c r="AR138" s="22">
        <v>0</v>
      </c>
      <c r="AS138" s="22">
        <v>0</v>
      </c>
      <c r="AT138" s="22">
        <v>0</v>
      </c>
      <c r="AU138" s="22">
        <v>0</v>
      </c>
      <c r="AV138" s="25" t="s">
        <v>2151</v>
      </c>
      <c r="AW138" s="22">
        <v>0</v>
      </c>
      <c r="AX138" s="22">
        <v>0</v>
      </c>
      <c r="AY138" s="22">
        <v>0</v>
      </c>
      <c r="AZ138" s="22">
        <v>0</v>
      </c>
      <c r="BA138" s="22">
        <v>0</v>
      </c>
      <c r="BB138" s="22">
        <v>0</v>
      </c>
      <c r="BC138" s="22">
        <v>0</v>
      </c>
      <c r="BD138" s="22">
        <v>0</v>
      </c>
      <c r="BE138" s="22">
        <v>0</v>
      </c>
      <c r="BF138" s="22">
        <v>0</v>
      </c>
      <c r="BG138" s="22">
        <v>0</v>
      </c>
      <c r="BH138" s="22">
        <v>0</v>
      </c>
      <c r="BI138" s="22">
        <v>0</v>
      </c>
      <c r="BJ138" s="22">
        <v>0</v>
      </c>
      <c r="BK138" s="22">
        <v>0</v>
      </c>
      <c r="BL138" s="22">
        <v>0</v>
      </c>
      <c r="BM138" s="22">
        <v>0</v>
      </c>
      <c r="BN138" s="22">
        <v>0</v>
      </c>
      <c r="BO138" s="22">
        <v>0</v>
      </c>
      <c r="BP138" s="22">
        <v>0</v>
      </c>
    </row>
    <row r="139" spans="1:68" x14ac:dyDescent="0.25">
      <c r="A139" s="22" t="s">
        <v>125</v>
      </c>
      <c r="B139" s="22" t="s">
        <v>305</v>
      </c>
      <c r="C139" s="22" t="s">
        <v>400</v>
      </c>
      <c r="D139" s="22" t="s">
        <v>401</v>
      </c>
      <c r="E139" s="22">
        <v>10</v>
      </c>
      <c r="F139" s="22">
        <v>0</v>
      </c>
      <c r="G139" s="22">
        <v>0</v>
      </c>
      <c r="H139" s="24">
        <v>19.02</v>
      </c>
      <c r="I139" s="25" t="s">
        <v>2019</v>
      </c>
      <c r="J139" s="24">
        <v>0</v>
      </c>
      <c r="K139" s="22">
        <v>0</v>
      </c>
      <c r="L139" s="25"/>
      <c r="M139" s="22"/>
      <c r="N139" s="22"/>
      <c r="O139" s="22"/>
      <c r="P139" s="24">
        <v>36.1</v>
      </c>
      <c r="Q139" s="24">
        <v>0</v>
      </c>
      <c r="R139" s="24">
        <v>0</v>
      </c>
      <c r="S139" s="24">
        <v>0</v>
      </c>
      <c r="T139" s="24">
        <v>0</v>
      </c>
      <c r="U139" s="24">
        <v>36.1</v>
      </c>
      <c r="V139" s="24">
        <v>8.9</v>
      </c>
      <c r="W139" s="24">
        <v>0</v>
      </c>
      <c r="X139" s="24">
        <v>0</v>
      </c>
      <c r="Y139" s="24">
        <v>0</v>
      </c>
      <c r="Z139" s="24">
        <v>0</v>
      </c>
      <c r="AA139" s="24">
        <v>8.9</v>
      </c>
      <c r="AB139" s="24">
        <v>0.6</v>
      </c>
      <c r="AC139" s="25" t="s">
        <v>2020</v>
      </c>
      <c r="AD139" s="22">
        <v>12</v>
      </c>
      <c r="AE139" s="22">
        <v>12</v>
      </c>
      <c r="AF139" s="25" t="s">
        <v>2019</v>
      </c>
      <c r="AG139" s="25" t="s">
        <v>2020</v>
      </c>
      <c r="AH139" s="25" t="s">
        <v>2020</v>
      </c>
      <c r="AI139" s="22">
        <v>4</v>
      </c>
      <c r="AJ139" s="22">
        <v>0</v>
      </c>
      <c r="AK139" s="22">
        <v>1</v>
      </c>
      <c r="AL139" s="22">
        <v>490</v>
      </c>
      <c r="AM139" s="22">
        <v>16275</v>
      </c>
      <c r="AN139" s="22">
        <v>0</v>
      </c>
      <c r="AO139" s="22">
        <v>0</v>
      </c>
      <c r="AP139" s="22">
        <v>0</v>
      </c>
      <c r="AQ139" s="22">
        <v>0</v>
      </c>
      <c r="AR139" s="22">
        <v>0</v>
      </c>
      <c r="AS139" s="22">
        <v>0</v>
      </c>
      <c r="AT139" s="22">
        <v>0</v>
      </c>
      <c r="AU139" s="22">
        <v>0</v>
      </c>
      <c r="AV139" s="25" t="s">
        <v>2152</v>
      </c>
      <c r="AW139" s="22">
        <v>14</v>
      </c>
      <c r="AX139" s="22">
        <v>14</v>
      </c>
      <c r="AY139" s="22">
        <v>75000</v>
      </c>
      <c r="AZ139" s="22">
        <v>12935000</v>
      </c>
      <c r="BA139" s="22">
        <v>0</v>
      </c>
      <c r="BB139" s="22">
        <v>0</v>
      </c>
      <c r="BC139" s="22">
        <v>13010000</v>
      </c>
      <c r="BD139" s="22">
        <v>11</v>
      </c>
      <c r="BE139" s="22">
        <v>14</v>
      </c>
      <c r="BF139" s="22">
        <v>1</v>
      </c>
      <c r="BG139" s="22">
        <v>1</v>
      </c>
      <c r="BH139" s="22">
        <v>8</v>
      </c>
      <c r="BI139" s="22">
        <v>5</v>
      </c>
      <c r="BJ139" s="22">
        <v>1</v>
      </c>
      <c r="BK139" s="22">
        <v>90</v>
      </c>
      <c r="BL139" s="22">
        <v>14</v>
      </c>
      <c r="BM139" s="22">
        <v>11</v>
      </c>
      <c r="BN139" s="22">
        <v>76</v>
      </c>
      <c r="BO139" s="22">
        <v>0</v>
      </c>
      <c r="BP139" s="22">
        <v>0</v>
      </c>
    </row>
    <row r="140" spans="1:68" x14ac:dyDescent="0.25">
      <c r="A140" s="22" t="s">
        <v>125</v>
      </c>
      <c r="B140" s="22" t="s">
        <v>305</v>
      </c>
      <c r="C140" s="22" t="s">
        <v>402</v>
      </c>
      <c r="D140" s="22" t="s">
        <v>403</v>
      </c>
      <c r="E140" s="22">
        <v>16</v>
      </c>
      <c r="F140" s="22">
        <v>0</v>
      </c>
      <c r="G140" s="22">
        <v>0</v>
      </c>
      <c r="H140" s="24">
        <v>38.299999999999997</v>
      </c>
      <c r="I140" s="25" t="s">
        <v>2019</v>
      </c>
      <c r="J140" s="24">
        <v>0</v>
      </c>
      <c r="K140" s="22">
        <v>0</v>
      </c>
      <c r="L140" s="25"/>
      <c r="M140" s="22">
        <v>0</v>
      </c>
      <c r="N140" s="22">
        <v>0</v>
      </c>
      <c r="O140" s="22"/>
      <c r="P140" s="24">
        <v>27.5</v>
      </c>
      <c r="Q140" s="24">
        <v>0</v>
      </c>
      <c r="R140" s="24">
        <v>0</v>
      </c>
      <c r="S140" s="24">
        <v>0</v>
      </c>
      <c r="T140" s="24">
        <v>0</v>
      </c>
      <c r="U140" s="24">
        <v>27.5</v>
      </c>
      <c r="V140" s="24">
        <v>37.299999999999997</v>
      </c>
      <c r="W140" s="24">
        <v>0</v>
      </c>
      <c r="X140" s="24">
        <v>0</v>
      </c>
      <c r="Y140" s="24">
        <v>0</v>
      </c>
      <c r="Z140" s="24">
        <v>0</v>
      </c>
      <c r="AA140" s="24">
        <v>37.299999999999997</v>
      </c>
      <c r="AB140" s="24">
        <v>15</v>
      </c>
      <c r="AC140" s="25" t="s">
        <v>2020</v>
      </c>
      <c r="AD140" s="22">
        <v>49</v>
      </c>
      <c r="AE140" s="22">
        <v>36</v>
      </c>
      <c r="AF140" s="25" t="s">
        <v>2019</v>
      </c>
      <c r="AG140" s="25" t="s">
        <v>2020</v>
      </c>
      <c r="AH140" s="25" t="s">
        <v>2020</v>
      </c>
      <c r="AI140" s="22">
        <v>36</v>
      </c>
      <c r="AJ140" s="22">
        <v>0</v>
      </c>
      <c r="AK140" s="22">
        <v>0</v>
      </c>
      <c r="AL140" s="22">
        <v>856</v>
      </c>
      <c r="AM140" s="22">
        <v>32160</v>
      </c>
      <c r="AN140" s="22">
        <v>0</v>
      </c>
      <c r="AO140" s="22">
        <v>0</v>
      </c>
      <c r="AP140" s="22">
        <v>0</v>
      </c>
      <c r="AQ140" s="22">
        <v>0</v>
      </c>
      <c r="AR140" s="22">
        <v>0</v>
      </c>
      <c r="AS140" s="22">
        <v>0</v>
      </c>
      <c r="AT140" s="22">
        <v>0</v>
      </c>
      <c r="AU140" s="22">
        <v>0</v>
      </c>
      <c r="AV140" s="25"/>
      <c r="AW140" s="22">
        <v>53</v>
      </c>
      <c r="AX140" s="22">
        <v>51</v>
      </c>
      <c r="AY140" s="22">
        <v>5737910</v>
      </c>
      <c r="AZ140" s="22">
        <v>0</v>
      </c>
      <c r="BA140" s="22">
        <v>0</v>
      </c>
      <c r="BB140" s="22">
        <v>118970</v>
      </c>
      <c r="BC140" s="22">
        <v>5856880</v>
      </c>
      <c r="BD140" s="22">
        <v>28</v>
      </c>
      <c r="BE140" s="22">
        <v>3</v>
      </c>
      <c r="BF140" s="22">
        <v>1</v>
      </c>
      <c r="BG140" s="22">
        <v>0</v>
      </c>
      <c r="BH140" s="22">
        <v>0</v>
      </c>
      <c r="BI140" s="22">
        <v>1</v>
      </c>
      <c r="BJ140" s="22">
        <v>0</v>
      </c>
      <c r="BK140" s="22">
        <v>0</v>
      </c>
      <c r="BL140" s="22">
        <v>10</v>
      </c>
      <c r="BM140" s="22">
        <v>28</v>
      </c>
      <c r="BN140" s="22">
        <v>0</v>
      </c>
      <c r="BO140" s="22">
        <v>1</v>
      </c>
      <c r="BP140" s="22">
        <v>0</v>
      </c>
    </row>
    <row r="141" spans="1:68" x14ac:dyDescent="0.25">
      <c r="A141" s="22" t="s">
        <v>125</v>
      </c>
      <c r="B141" s="22" t="s">
        <v>305</v>
      </c>
      <c r="C141" s="22" t="s">
        <v>404</v>
      </c>
      <c r="D141" s="22" t="s">
        <v>405</v>
      </c>
      <c r="E141" s="22">
        <v>9</v>
      </c>
      <c r="F141" s="22">
        <v>0</v>
      </c>
      <c r="G141" s="22">
        <v>0</v>
      </c>
      <c r="H141" s="24">
        <v>14</v>
      </c>
      <c r="I141" s="25" t="s">
        <v>2019</v>
      </c>
      <c r="J141" s="24">
        <v>0</v>
      </c>
      <c r="K141" s="22">
        <v>0</v>
      </c>
      <c r="L141" s="25"/>
      <c r="M141" s="22">
        <v>0</v>
      </c>
      <c r="N141" s="22">
        <v>0</v>
      </c>
      <c r="O141" s="22"/>
      <c r="P141" s="24">
        <v>15.5</v>
      </c>
      <c r="Q141" s="24">
        <v>0</v>
      </c>
      <c r="R141" s="24">
        <v>0</v>
      </c>
      <c r="S141" s="24">
        <v>0</v>
      </c>
      <c r="T141" s="24">
        <v>0</v>
      </c>
      <c r="U141" s="24">
        <v>15.5</v>
      </c>
      <c r="V141" s="24">
        <v>12</v>
      </c>
      <c r="W141" s="24">
        <v>0</v>
      </c>
      <c r="X141" s="24">
        <v>0</v>
      </c>
      <c r="Y141" s="24">
        <v>0</v>
      </c>
      <c r="Z141" s="24">
        <v>0</v>
      </c>
      <c r="AA141" s="24">
        <v>12</v>
      </c>
      <c r="AB141" s="24">
        <v>0</v>
      </c>
      <c r="AC141" s="25" t="s">
        <v>2019</v>
      </c>
      <c r="AD141" s="22">
        <v>0</v>
      </c>
      <c r="AE141" s="22">
        <v>0</v>
      </c>
      <c r="AF141" s="25" t="s">
        <v>2019</v>
      </c>
      <c r="AG141" s="25" t="s">
        <v>2019</v>
      </c>
      <c r="AH141" s="25" t="s">
        <v>2019</v>
      </c>
      <c r="AI141" s="22">
        <v>0</v>
      </c>
      <c r="AJ141" s="22">
        <v>0</v>
      </c>
      <c r="AK141" s="22">
        <v>0</v>
      </c>
      <c r="AL141" s="22">
        <v>655</v>
      </c>
      <c r="AM141" s="22">
        <v>16384.439999999999</v>
      </c>
      <c r="AN141" s="22">
        <v>0</v>
      </c>
      <c r="AO141" s="22">
        <v>0</v>
      </c>
      <c r="AP141" s="22">
        <v>0</v>
      </c>
      <c r="AQ141" s="22">
        <v>0</v>
      </c>
      <c r="AR141" s="22">
        <v>0</v>
      </c>
      <c r="AS141" s="22">
        <v>0</v>
      </c>
      <c r="AT141" s="22">
        <v>0</v>
      </c>
      <c r="AU141" s="22">
        <v>0</v>
      </c>
      <c r="AV141" s="25" t="s">
        <v>2153</v>
      </c>
      <c r="AW141" s="22">
        <v>9</v>
      </c>
      <c r="AX141" s="22">
        <v>9</v>
      </c>
      <c r="AY141" s="22">
        <v>28137</v>
      </c>
      <c r="AZ141" s="22">
        <v>57000</v>
      </c>
      <c r="BA141" s="22">
        <v>70000</v>
      </c>
      <c r="BB141" s="22">
        <v>1210000</v>
      </c>
      <c r="BC141" s="22">
        <v>1365137</v>
      </c>
      <c r="BD141" s="22">
        <v>0</v>
      </c>
      <c r="BE141" s="22">
        <v>30</v>
      </c>
      <c r="BF141" s="22">
        <v>0</v>
      </c>
      <c r="BG141" s="22">
        <v>0</v>
      </c>
      <c r="BH141" s="22">
        <v>0</v>
      </c>
      <c r="BI141" s="22">
        <v>0</v>
      </c>
      <c r="BJ141" s="22">
        <v>0</v>
      </c>
      <c r="BK141" s="22">
        <v>0</v>
      </c>
      <c r="BL141" s="22">
        <v>0</v>
      </c>
      <c r="BM141" s="22">
        <v>0</v>
      </c>
      <c r="BN141" s="22">
        <v>0</v>
      </c>
      <c r="BO141" s="22">
        <v>3</v>
      </c>
      <c r="BP141" s="22">
        <v>0</v>
      </c>
    </row>
    <row r="142" spans="1:68" x14ac:dyDescent="0.25">
      <c r="A142" s="22" t="s">
        <v>125</v>
      </c>
      <c r="B142" s="22" t="s">
        <v>305</v>
      </c>
      <c r="C142" s="22" t="s">
        <v>406</v>
      </c>
      <c r="D142" s="22" t="s">
        <v>407</v>
      </c>
      <c r="E142" s="22">
        <v>11</v>
      </c>
      <c r="F142" s="22">
        <v>0</v>
      </c>
      <c r="G142" s="22">
        <v>0</v>
      </c>
      <c r="H142" s="24">
        <v>19.100000000000001</v>
      </c>
      <c r="I142" s="25" t="s">
        <v>2019</v>
      </c>
      <c r="J142" s="24">
        <v>0</v>
      </c>
      <c r="K142" s="22">
        <v>0</v>
      </c>
      <c r="L142" s="25"/>
      <c r="M142" s="22">
        <v>0</v>
      </c>
      <c r="N142" s="22">
        <v>0</v>
      </c>
      <c r="O142" s="22"/>
      <c r="P142" s="24">
        <v>20.9</v>
      </c>
      <c r="Q142" s="24">
        <v>0</v>
      </c>
      <c r="R142" s="24">
        <v>0</v>
      </c>
      <c r="S142" s="24">
        <v>0</v>
      </c>
      <c r="T142" s="24">
        <v>0</v>
      </c>
      <c r="U142" s="24">
        <v>20.9</v>
      </c>
      <c r="V142" s="24">
        <v>18.5</v>
      </c>
      <c r="W142" s="24">
        <v>0</v>
      </c>
      <c r="X142" s="24">
        <v>0</v>
      </c>
      <c r="Y142" s="24">
        <v>0</v>
      </c>
      <c r="Z142" s="24">
        <v>0</v>
      </c>
      <c r="AA142" s="24">
        <v>18.5</v>
      </c>
      <c r="AB142" s="24">
        <v>4.0999999999999996</v>
      </c>
      <c r="AC142" s="25" t="s">
        <v>2020</v>
      </c>
      <c r="AD142" s="22">
        <v>4</v>
      </c>
      <c r="AE142" s="22">
        <v>4</v>
      </c>
      <c r="AF142" s="25" t="s">
        <v>2020</v>
      </c>
      <c r="AG142" s="25" t="s">
        <v>2020</v>
      </c>
      <c r="AH142" s="25" t="s">
        <v>2020</v>
      </c>
      <c r="AI142" s="22">
        <v>2</v>
      </c>
      <c r="AJ142" s="22">
        <v>0</v>
      </c>
      <c r="AK142" s="22">
        <v>0</v>
      </c>
      <c r="AL142" s="22">
        <v>529</v>
      </c>
      <c r="AM142" s="22">
        <v>19348</v>
      </c>
      <c r="AN142" s="22">
        <v>0</v>
      </c>
      <c r="AO142" s="22">
        <v>0</v>
      </c>
      <c r="AP142" s="22">
        <v>0</v>
      </c>
      <c r="AQ142" s="22">
        <v>0</v>
      </c>
      <c r="AR142" s="22">
        <v>0</v>
      </c>
      <c r="AS142" s="22">
        <v>0</v>
      </c>
      <c r="AT142" s="22">
        <v>0</v>
      </c>
      <c r="AU142" s="22">
        <v>0</v>
      </c>
      <c r="AV142" s="25" t="s">
        <v>2154</v>
      </c>
      <c r="AW142" s="22">
        <v>21</v>
      </c>
      <c r="AX142" s="22">
        <v>19</v>
      </c>
      <c r="AY142" s="22">
        <v>1</v>
      </c>
      <c r="AZ142" s="22">
        <v>1</v>
      </c>
      <c r="BA142" s="22">
        <v>1</v>
      </c>
      <c r="BB142" s="22">
        <v>1</v>
      </c>
      <c r="BC142" s="22">
        <v>4</v>
      </c>
      <c r="BD142" s="22">
        <v>0</v>
      </c>
      <c r="BE142" s="22">
        <v>5</v>
      </c>
      <c r="BF142" s="22">
        <v>0</v>
      </c>
      <c r="BG142" s="22">
        <v>1</v>
      </c>
      <c r="BH142" s="22">
        <v>40</v>
      </c>
      <c r="BI142" s="22">
        <v>1</v>
      </c>
      <c r="BJ142" s="22">
        <v>0</v>
      </c>
      <c r="BK142" s="22">
        <v>0</v>
      </c>
      <c r="BL142" s="22">
        <v>0</v>
      </c>
      <c r="BM142" s="22">
        <v>0</v>
      </c>
      <c r="BN142" s="22">
        <v>260</v>
      </c>
      <c r="BO142" s="22">
        <v>0</v>
      </c>
      <c r="BP142" s="22">
        <v>0</v>
      </c>
    </row>
    <row r="143" spans="1:68" x14ac:dyDescent="0.25">
      <c r="A143" s="22" t="s">
        <v>125</v>
      </c>
      <c r="B143" s="22" t="s">
        <v>305</v>
      </c>
      <c r="C143" s="22" t="s">
        <v>408</v>
      </c>
      <c r="D143" s="22" t="s">
        <v>409</v>
      </c>
      <c r="E143" s="22">
        <v>4</v>
      </c>
      <c r="F143" s="22">
        <v>0</v>
      </c>
      <c r="G143" s="22">
        <v>0</v>
      </c>
      <c r="H143" s="24">
        <v>24</v>
      </c>
      <c r="I143" s="25" t="s">
        <v>2019</v>
      </c>
      <c r="J143" s="24">
        <v>0</v>
      </c>
      <c r="K143" s="22">
        <v>0</v>
      </c>
      <c r="L143" s="25"/>
      <c r="M143" s="22"/>
      <c r="N143" s="22"/>
      <c r="O143" s="22"/>
      <c r="P143" s="24">
        <v>9</v>
      </c>
      <c r="Q143" s="24">
        <v>0</v>
      </c>
      <c r="R143" s="24">
        <v>0</v>
      </c>
      <c r="S143" s="24">
        <v>0</v>
      </c>
      <c r="T143" s="24">
        <v>0</v>
      </c>
      <c r="U143" s="24">
        <v>9</v>
      </c>
      <c r="V143" s="24">
        <v>11</v>
      </c>
      <c r="W143" s="24">
        <v>0</v>
      </c>
      <c r="X143" s="24">
        <v>0</v>
      </c>
      <c r="Y143" s="24">
        <v>0</v>
      </c>
      <c r="Z143" s="24">
        <v>0</v>
      </c>
      <c r="AA143" s="24">
        <v>11</v>
      </c>
      <c r="AB143" s="24">
        <v>0</v>
      </c>
      <c r="AC143" s="25" t="s">
        <v>2020</v>
      </c>
      <c r="AD143" s="22">
        <v>22</v>
      </c>
      <c r="AE143" s="22">
        <v>22</v>
      </c>
      <c r="AF143" s="25" t="s">
        <v>2019</v>
      </c>
      <c r="AG143" s="25" t="s">
        <v>2019</v>
      </c>
      <c r="AH143" s="25" t="s">
        <v>2020</v>
      </c>
      <c r="AI143" s="22">
        <v>16</v>
      </c>
      <c r="AJ143" s="22">
        <v>0</v>
      </c>
      <c r="AK143" s="22">
        <v>0</v>
      </c>
      <c r="AL143" s="22">
        <v>296</v>
      </c>
      <c r="AM143" s="22">
        <v>16812</v>
      </c>
      <c r="AN143" s="22">
        <v>0</v>
      </c>
      <c r="AO143" s="22">
        <v>0</v>
      </c>
      <c r="AP143" s="22">
        <v>0</v>
      </c>
      <c r="AQ143" s="22">
        <v>0</v>
      </c>
      <c r="AR143" s="22">
        <v>0</v>
      </c>
      <c r="AS143" s="22">
        <v>0</v>
      </c>
      <c r="AT143" s="22">
        <v>0</v>
      </c>
      <c r="AU143" s="22">
        <v>0</v>
      </c>
      <c r="AV143" s="25" t="s">
        <v>2155</v>
      </c>
      <c r="AW143" s="22">
        <v>4</v>
      </c>
      <c r="AX143" s="22">
        <v>4</v>
      </c>
      <c r="AY143" s="22">
        <v>56000</v>
      </c>
      <c r="AZ143" s="22">
        <v>0</v>
      </c>
      <c r="BA143" s="22">
        <v>0</v>
      </c>
      <c r="BB143" s="22">
        <v>0</v>
      </c>
      <c r="BC143" s="22">
        <v>56000</v>
      </c>
      <c r="BD143" s="22">
        <v>0</v>
      </c>
      <c r="BE143" s="22">
        <v>5</v>
      </c>
      <c r="BF143" s="22">
        <v>0</v>
      </c>
      <c r="BG143" s="22">
        <v>1</v>
      </c>
      <c r="BH143" s="22">
        <v>1</v>
      </c>
      <c r="BI143" s="22">
        <v>2</v>
      </c>
      <c r="BJ143" s="22">
        <v>0</v>
      </c>
      <c r="BK143" s="22">
        <v>0</v>
      </c>
      <c r="BL143" s="22">
        <v>0</v>
      </c>
      <c r="BM143" s="22">
        <v>0</v>
      </c>
      <c r="BN143" s="22">
        <v>25</v>
      </c>
      <c r="BO143" s="22">
        <v>0</v>
      </c>
      <c r="BP143" s="22">
        <v>0</v>
      </c>
    </row>
    <row r="144" spans="1:68" x14ac:dyDescent="0.25">
      <c r="A144" s="22" t="s">
        <v>125</v>
      </c>
      <c r="B144" s="22" t="s">
        <v>305</v>
      </c>
      <c r="C144" s="22" t="s">
        <v>410</v>
      </c>
      <c r="D144" s="22" t="s">
        <v>411</v>
      </c>
      <c r="E144" s="22">
        <v>7</v>
      </c>
      <c r="F144" s="22">
        <v>0</v>
      </c>
      <c r="G144" s="22">
        <v>0</v>
      </c>
      <c r="H144" s="24">
        <v>19</v>
      </c>
      <c r="I144" s="25" t="s">
        <v>2019</v>
      </c>
      <c r="J144" s="24">
        <v>0</v>
      </c>
      <c r="K144" s="22">
        <v>0</v>
      </c>
      <c r="L144" s="25"/>
      <c r="M144" s="22">
        <v>0</v>
      </c>
      <c r="N144" s="22">
        <v>0</v>
      </c>
      <c r="O144" s="22"/>
      <c r="P144" s="24">
        <v>14</v>
      </c>
      <c r="Q144" s="24">
        <v>0</v>
      </c>
      <c r="R144" s="24">
        <v>0</v>
      </c>
      <c r="S144" s="24">
        <v>0</v>
      </c>
      <c r="T144" s="24">
        <v>0</v>
      </c>
      <c r="U144" s="24">
        <v>14</v>
      </c>
      <c r="V144" s="24">
        <v>15</v>
      </c>
      <c r="W144" s="24">
        <v>0</v>
      </c>
      <c r="X144" s="24">
        <v>0</v>
      </c>
      <c r="Y144" s="24">
        <v>0</v>
      </c>
      <c r="Z144" s="24">
        <v>0</v>
      </c>
      <c r="AA144" s="24">
        <v>15</v>
      </c>
      <c r="AB144" s="24">
        <v>1</v>
      </c>
      <c r="AC144" s="25" t="s">
        <v>2020</v>
      </c>
      <c r="AD144" s="22">
        <v>49</v>
      </c>
      <c r="AE144" s="22">
        <v>41</v>
      </c>
      <c r="AF144" s="25" t="s">
        <v>2019</v>
      </c>
      <c r="AG144" s="25" t="s">
        <v>2019</v>
      </c>
      <c r="AH144" s="25" t="s">
        <v>2019</v>
      </c>
      <c r="AI144" s="22">
        <v>0</v>
      </c>
      <c r="AJ144" s="22">
        <v>0</v>
      </c>
      <c r="AK144" s="22">
        <v>1</v>
      </c>
      <c r="AL144" s="22">
        <v>413</v>
      </c>
      <c r="AM144" s="22">
        <v>15215</v>
      </c>
      <c r="AN144" s="22">
        <v>0</v>
      </c>
      <c r="AO144" s="22">
        <v>0</v>
      </c>
      <c r="AP144" s="22">
        <v>0</v>
      </c>
      <c r="AQ144" s="22">
        <v>0</v>
      </c>
      <c r="AR144" s="22">
        <v>0</v>
      </c>
      <c r="AS144" s="22">
        <v>0</v>
      </c>
      <c r="AT144" s="22">
        <v>0</v>
      </c>
      <c r="AU144" s="22">
        <v>0</v>
      </c>
      <c r="AV144" s="25" t="s">
        <v>2156</v>
      </c>
      <c r="AW144" s="22">
        <v>8</v>
      </c>
      <c r="AX144" s="22">
        <v>8</v>
      </c>
      <c r="AY144" s="22">
        <v>166859.9</v>
      </c>
      <c r="AZ144" s="22">
        <v>270000</v>
      </c>
      <c r="BA144" s="22">
        <v>0</v>
      </c>
      <c r="BB144" s="22">
        <v>0</v>
      </c>
      <c r="BC144" s="22">
        <v>436859.9</v>
      </c>
      <c r="BD144" s="22">
        <v>9</v>
      </c>
      <c r="BE144" s="22">
        <v>21</v>
      </c>
      <c r="BF144" s="22">
        <v>0</v>
      </c>
      <c r="BG144" s="22">
        <v>1</v>
      </c>
      <c r="BH144" s="22">
        <v>13</v>
      </c>
      <c r="BI144" s="22">
        <v>1</v>
      </c>
      <c r="BJ144" s="22">
        <v>0</v>
      </c>
      <c r="BK144" s="22">
        <v>0</v>
      </c>
      <c r="BL144" s="22">
        <v>21</v>
      </c>
      <c r="BM144" s="22">
        <v>11</v>
      </c>
      <c r="BN144" s="22">
        <v>78</v>
      </c>
      <c r="BO144" s="22">
        <v>0</v>
      </c>
      <c r="BP144" s="22">
        <v>0</v>
      </c>
    </row>
    <row r="145" spans="1:68" x14ac:dyDescent="0.25">
      <c r="A145" s="22" t="s">
        <v>125</v>
      </c>
      <c r="B145" s="22" t="s">
        <v>305</v>
      </c>
      <c r="C145" s="22" t="s">
        <v>412</v>
      </c>
      <c r="D145" s="22" t="s">
        <v>413</v>
      </c>
      <c r="E145" s="22">
        <v>13</v>
      </c>
      <c r="F145" s="22">
        <v>0</v>
      </c>
      <c r="G145" s="22">
        <v>0</v>
      </c>
      <c r="H145" s="24">
        <v>36</v>
      </c>
      <c r="I145" s="25" t="s">
        <v>2019</v>
      </c>
      <c r="J145" s="24">
        <v>0</v>
      </c>
      <c r="K145" s="22">
        <v>0</v>
      </c>
      <c r="L145" s="25"/>
      <c r="M145" s="22">
        <v>0</v>
      </c>
      <c r="N145" s="22">
        <v>0</v>
      </c>
      <c r="O145" s="22"/>
      <c r="P145" s="24">
        <v>13.5</v>
      </c>
      <c r="Q145" s="24">
        <v>0</v>
      </c>
      <c r="R145" s="24">
        <v>0</v>
      </c>
      <c r="S145" s="24">
        <v>0</v>
      </c>
      <c r="T145" s="24">
        <v>0</v>
      </c>
      <c r="U145" s="24">
        <v>13.5</v>
      </c>
      <c r="V145" s="24">
        <v>14.5</v>
      </c>
      <c r="W145" s="24">
        <v>0</v>
      </c>
      <c r="X145" s="24">
        <v>0</v>
      </c>
      <c r="Y145" s="24">
        <v>0</v>
      </c>
      <c r="Z145" s="24">
        <v>0</v>
      </c>
      <c r="AA145" s="24">
        <v>14.5</v>
      </c>
      <c r="AB145" s="24">
        <v>0</v>
      </c>
      <c r="AC145" s="25" t="s">
        <v>2019</v>
      </c>
      <c r="AD145" s="22">
        <v>0</v>
      </c>
      <c r="AE145" s="22">
        <v>0</v>
      </c>
      <c r="AF145" s="25" t="s">
        <v>2019</v>
      </c>
      <c r="AG145" s="25" t="s">
        <v>2019</v>
      </c>
      <c r="AH145" s="25" t="s">
        <v>2019</v>
      </c>
      <c r="AI145" s="22">
        <v>0</v>
      </c>
      <c r="AJ145" s="22">
        <v>0</v>
      </c>
      <c r="AK145" s="22">
        <v>2</v>
      </c>
      <c r="AL145" s="22">
        <v>869</v>
      </c>
      <c r="AM145" s="22">
        <v>29422</v>
      </c>
      <c r="AN145" s="22">
        <v>36</v>
      </c>
      <c r="AO145" s="22">
        <v>0</v>
      </c>
      <c r="AP145" s="22">
        <v>36</v>
      </c>
      <c r="AQ145" s="22">
        <v>0</v>
      </c>
      <c r="AR145" s="22">
        <v>0</v>
      </c>
      <c r="AS145" s="22">
        <v>0</v>
      </c>
      <c r="AT145" s="22">
        <v>0</v>
      </c>
      <c r="AU145" s="22">
        <v>0</v>
      </c>
      <c r="AV145" s="25" t="s">
        <v>2157</v>
      </c>
      <c r="AW145" s="22">
        <v>32</v>
      </c>
      <c r="AX145" s="22">
        <v>32</v>
      </c>
      <c r="AY145" s="22">
        <v>1788900</v>
      </c>
      <c r="AZ145" s="22">
        <v>845882</v>
      </c>
      <c r="BA145" s="22">
        <v>275000</v>
      </c>
      <c r="BB145" s="22">
        <v>0</v>
      </c>
      <c r="BC145" s="22">
        <v>2909782</v>
      </c>
      <c r="BD145" s="22">
        <v>29</v>
      </c>
      <c r="BE145" s="22">
        <v>4</v>
      </c>
      <c r="BF145" s="22">
        <v>1</v>
      </c>
      <c r="BG145" s="22">
        <v>1</v>
      </c>
      <c r="BH145" s="22">
        <v>14</v>
      </c>
      <c r="BI145" s="22">
        <v>2</v>
      </c>
      <c r="BJ145" s="22">
        <v>1</v>
      </c>
      <c r="BK145" s="22">
        <v>30</v>
      </c>
      <c r="BL145" s="22">
        <v>2909782</v>
      </c>
      <c r="BM145" s="22">
        <v>32</v>
      </c>
      <c r="BN145" s="22">
        <v>35</v>
      </c>
      <c r="BO145" s="22">
        <v>2</v>
      </c>
      <c r="BP145" s="22">
        <v>0</v>
      </c>
    </row>
    <row r="146" spans="1:68" x14ac:dyDescent="0.25">
      <c r="A146" s="22" t="s">
        <v>125</v>
      </c>
      <c r="B146" s="22" t="s">
        <v>305</v>
      </c>
      <c r="C146" s="22" t="s">
        <v>414</v>
      </c>
      <c r="D146" s="22" t="s">
        <v>415</v>
      </c>
      <c r="E146" s="22">
        <v>86</v>
      </c>
      <c r="F146" s="22">
        <v>0</v>
      </c>
      <c r="G146" s="22">
        <v>0</v>
      </c>
      <c r="H146" s="24">
        <v>67.900000000000006</v>
      </c>
      <c r="I146" s="25" t="s">
        <v>2019</v>
      </c>
      <c r="J146" s="24">
        <v>0</v>
      </c>
      <c r="K146" s="22">
        <v>0</v>
      </c>
      <c r="L146" s="25"/>
      <c r="M146" s="22">
        <v>0</v>
      </c>
      <c r="N146" s="22">
        <v>0</v>
      </c>
      <c r="O146" s="22"/>
      <c r="P146" s="24">
        <v>66</v>
      </c>
      <c r="Q146" s="24">
        <v>0</v>
      </c>
      <c r="R146" s="24">
        <v>0</v>
      </c>
      <c r="S146" s="24">
        <v>19.600000000000001</v>
      </c>
      <c r="T146" s="24">
        <v>0</v>
      </c>
      <c r="U146" s="24">
        <v>85.6</v>
      </c>
      <c r="V146" s="24">
        <v>61</v>
      </c>
      <c r="W146" s="24">
        <v>0</v>
      </c>
      <c r="X146" s="24">
        <v>0</v>
      </c>
      <c r="Y146" s="24">
        <v>0</v>
      </c>
      <c r="Z146" s="24">
        <v>0</v>
      </c>
      <c r="AA146" s="24">
        <v>61</v>
      </c>
      <c r="AB146" s="24">
        <v>48.4</v>
      </c>
      <c r="AC146" s="25" t="s">
        <v>2020</v>
      </c>
      <c r="AD146" s="22">
        <v>7</v>
      </c>
      <c r="AE146" s="22">
        <v>5</v>
      </c>
      <c r="AF146" s="25" t="s">
        <v>2020</v>
      </c>
      <c r="AG146" s="25" t="s">
        <v>2020</v>
      </c>
      <c r="AH146" s="25" t="s">
        <v>2019</v>
      </c>
      <c r="AI146" s="22">
        <v>0</v>
      </c>
      <c r="AJ146" s="22">
        <v>0</v>
      </c>
      <c r="AK146" s="22">
        <v>1</v>
      </c>
      <c r="AL146" s="22">
        <v>3974</v>
      </c>
      <c r="AM146" s="22">
        <v>83325</v>
      </c>
      <c r="AN146" s="22">
        <v>0</v>
      </c>
      <c r="AO146" s="22">
        <v>0</v>
      </c>
      <c r="AP146" s="22">
        <v>0</v>
      </c>
      <c r="AQ146" s="22">
        <v>0</v>
      </c>
      <c r="AR146" s="22">
        <v>0</v>
      </c>
      <c r="AS146" s="22">
        <v>0</v>
      </c>
      <c r="AT146" s="22">
        <v>0</v>
      </c>
      <c r="AU146" s="22">
        <v>0</v>
      </c>
      <c r="AV146" s="25" t="s">
        <v>2158</v>
      </c>
      <c r="AW146" s="22">
        <v>186</v>
      </c>
      <c r="AX146" s="22">
        <v>165</v>
      </c>
      <c r="AY146" s="22">
        <v>31800230.949999999</v>
      </c>
      <c r="AZ146" s="22">
        <v>12360000</v>
      </c>
      <c r="BA146" s="22">
        <v>7012500</v>
      </c>
      <c r="BB146" s="22">
        <v>0</v>
      </c>
      <c r="BC146" s="22">
        <v>51172730.950000003</v>
      </c>
      <c r="BD146" s="22">
        <v>210</v>
      </c>
      <c r="BE146" s="22">
        <v>14</v>
      </c>
      <c r="BF146" s="22">
        <v>8</v>
      </c>
      <c r="BG146" s="22">
        <v>1</v>
      </c>
      <c r="BH146" s="22">
        <v>25</v>
      </c>
      <c r="BI146" s="22">
        <v>14</v>
      </c>
      <c r="BJ146" s="22">
        <v>8</v>
      </c>
      <c r="BK146" s="22">
        <v>21</v>
      </c>
      <c r="BL146" s="22">
        <v>3</v>
      </c>
      <c r="BM146" s="22">
        <v>213</v>
      </c>
      <c r="BN146" s="22">
        <v>141</v>
      </c>
      <c r="BO146" s="22">
        <v>5</v>
      </c>
      <c r="BP146" s="22">
        <v>1</v>
      </c>
    </row>
    <row r="147" spans="1:68" x14ac:dyDescent="0.25">
      <c r="A147" s="22" t="s">
        <v>125</v>
      </c>
      <c r="B147" s="22" t="s">
        <v>305</v>
      </c>
      <c r="C147" s="22" t="s">
        <v>416</v>
      </c>
      <c r="D147" s="22" t="s">
        <v>417</v>
      </c>
      <c r="E147" s="22">
        <v>6</v>
      </c>
      <c r="F147" s="22">
        <v>0</v>
      </c>
      <c r="G147" s="22">
        <v>0</v>
      </c>
      <c r="H147" s="24">
        <v>18</v>
      </c>
      <c r="I147" s="25" t="s">
        <v>2019</v>
      </c>
      <c r="J147" s="24">
        <v>0</v>
      </c>
      <c r="K147" s="22">
        <v>0</v>
      </c>
      <c r="L147" s="25"/>
      <c r="M147" s="22"/>
      <c r="N147" s="22"/>
      <c r="O147" s="22"/>
      <c r="P147" s="24">
        <v>11</v>
      </c>
      <c r="Q147" s="24">
        <v>0</v>
      </c>
      <c r="R147" s="24">
        <v>0</v>
      </c>
      <c r="S147" s="24">
        <v>0</v>
      </c>
      <c r="T147" s="24">
        <v>0</v>
      </c>
      <c r="U147" s="24">
        <v>11</v>
      </c>
      <c r="V147" s="24">
        <v>10</v>
      </c>
      <c r="W147" s="24">
        <v>0</v>
      </c>
      <c r="X147" s="24">
        <v>0</v>
      </c>
      <c r="Y147" s="24">
        <v>0</v>
      </c>
      <c r="Z147" s="24">
        <v>0</v>
      </c>
      <c r="AA147" s="24">
        <v>10</v>
      </c>
      <c r="AB147" s="24">
        <v>0.6</v>
      </c>
      <c r="AC147" s="25" t="s">
        <v>2019</v>
      </c>
      <c r="AD147" s="22">
        <v>0</v>
      </c>
      <c r="AE147" s="22">
        <v>0</v>
      </c>
      <c r="AF147" s="25" t="s">
        <v>2019</v>
      </c>
      <c r="AG147" s="25" t="s">
        <v>2019</v>
      </c>
      <c r="AH147" s="25" t="s">
        <v>2019</v>
      </c>
      <c r="AI147" s="22">
        <v>0</v>
      </c>
      <c r="AJ147" s="22">
        <v>0</v>
      </c>
      <c r="AK147" s="22">
        <v>0</v>
      </c>
      <c r="AL147" s="22">
        <v>453</v>
      </c>
      <c r="AM147" s="22">
        <v>8800</v>
      </c>
      <c r="AN147" s="22">
        <v>0</v>
      </c>
      <c r="AO147" s="22">
        <v>0</v>
      </c>
      <c r="AP147" s="22">
        <v>0</v>
      </c>
      <c r="AQ147" s="22">
        <v>0</v>
      </c>
      <c r="AR147" s="22">
        <v>0</v>
      </c>
      <c r="AS147" s="22">
        <v>0</v>
      </c>
      <c r="AT147" s="22">
        <v>0</v>
      </c>
      <c r="AU147" s="22">
        <v>0</v>
      </c>
      <c r="AV147" s="25" t="s">
        <v>2159</v>
      </c>
      <c r="AW147" s="22">
        <v>12</v>
      </c>
      <c r="AX147" s="22">
        <v>12</v>
      </c>
      <c r="AY147" s="22">
        <v>375000</v>
      </c>
      <c r="AZ147" s="22">
        <v>75000</v>
      </c>
      <c r="BA147" s="22">
        <v>0</v>
      </c>
      <c r="BB147" s="22">
        <v>0</v>
      </c>
      <c r="BC147" s="22">
        <v>450000</v>
      </c>
      <c r="BD147" s="22">
        <v>5</v>
      </c>
      <c r="BE147" s="22">
        <v>9</v>
      </c>
      <c r="BF147" s="22">
        <v>0</v>
      </c>
      <c r="BG147" s="22">
        <v>1</v>
      </c>
      <c r="BH147" s="22">
        <v>7</v>
      </c>
      <c r="BI147" s="22">
        <v>1</v>
      </c>
      <c r="BJ147" s="22">
        <v>0</v>
      </c>
      <c r="BK147" s="22">
        <v>0</v>
      </c>
      <c r="BL147" s="22">
        <v>4</v>
      </c>
      <c r="BM147" s="22">
        <v>5</v>
      </c>
      <c r="BN147" s="22">
        <v>0</v>
      </c>
      <c r="BO147" s="22">
        <v>0</v>
      </c>
      <c r="BP147" s="22">
        <v>0</v>
      </c>
    </row>
    <row r="148" spans="1:68" x14ac:dyDescent="0.25">
      <c r="A148" s="22" t="s">
        <v>125</v>
      </c>
      <c r="B148" s="22" t="s">
        <v>305</v>
      </c>
      <c r="C148" s="22" t="s">
        <v>418</v>
      </c>
      <c r="D148" s="22" t="s">
        <v>419</v>
      </c>
      <c r="E148" s="22">
        <v>20</v>
      </c>
      <c r="F148" s="22">
        <v>0</v>
      </c>
      <c r="G148" s="22">
        <v>0</v>
      </c>
      <c r="H148" s="24">
        <v>20</v>
      </c>
      <c r="I148" s="25" t="s">
        <v>2019</v>
      </c>
      <c r="J148" s="24">
        <v>0</v>
      </c>
      <c r="K148" s="22">
        <v>0</v>
      </c>
      <c r="L148" s="25"/>
      <c r="M148" s="22">
        <v>0</v>
      </c>
      <c r="N148" s="22">
        <v>0</v>
      </c>
      <c r="O148" s="22"/>
      <c r="P148" s="24">
        <v>23.7</v>
      </c>
      <c r="Q148" s="24">
        <v>0</v>
      </c>
      <c r="R148" s="24">
        <v>0</v>
      </c>
      <c r="S148" s="24">
        <v>0</v>
      </c>
      <c r="T148" s="24">
        <v>0</v>
      </c>
      <c r="U148" s="24">
        <v>23.7</v>
      </c>
      <c r="V148" s="24">
        <v>19.5</v>
      </c>
      <c r="W148" s="24">
        <v>0</v>
      </c>
      <c r="X148" s="24">
        <v>0</v>
      </c>
      <c r="Y148" s="24">
        <v>0</v>
      </c>
      <c r="Z148" s="24">
        <v>0</v>
      </c>
      <c r="AA148" s="24">
        <v>19.5</v>
      </c>
      <c r="AB148" s="24">
        <v>0</v>
      </c>
      <c r="AC148" s="25" t="s">
        <v>2020</v>
      </c>
      <c r="AD148" s="22">
        <v>49</v>
      </c>
      <c r="AE148" s="22">
        <v>36</v>
      </c>
      <c r="AF148" s="25" t="s">
        <v>2020</v>
      </c>
      <c r="AG148" s="25" t="s">
        <v>2020</v>
      </c>
      <c r="AH148" s="25" t="s">
        <v>2020</v>
      </c>
      <c r="AI148" s="22">
        <v>36</v>
      </c>
      <c r="AJ148" s="22">
        <v>0</v>
      </c>
      <c r="AK148" s="22">
        <v>1</v>
      </c>
      <c r="AL148" s="22">
        <v>1065</v>
      </c>
      <c r="AM148" s="22">
        <v>32125</v>
      </c>
      <c r="AN148" s="22">
        <v>0</v>
      </c>
      <c r="AO148" s="22">
        <v>0</v>
      </c>
      <c r="AP148" s="22">
        <v>0</v>
      </c>
      <c r="AQ148" s="22">
        <v>0</v>
      </c>
      <c r="AR148" s="22">
        <v>0</v>
      </c>
      <c r="AS148" s="22">
        <v>0</v>
      </c>
      <c r="AT148" s="22">
        <v>0</v>
      </c>
      <c r="AU148" s="22">
        <v>0</v>
      </c>
      <c r="AV148" s="25" t="s">
        <v>2160</v>
      </c>
      <c r="AW148" s="22">
        <v>44</v>
      </c>
      <c r="AX148" s="22">
        <v>44</v>
      </c>
      <c r="AY148" s="22">
        <v>3956500</v>
      </c>
      <c r="AZ148" s="22">
        <v>425000</v>
      </c>
      <c r="BA148" s="22">
        <v>0</v>
      </c>
      <c r="BB148" s="22">
        <v>0</v>
      </c>
      <c r="BC148" s="22">
        <v>4381500</v>
      </c>
      <c r="BD148" s="22">
        <v>25</v>
      </c>
      <c r="BE148" s="22">
        <v>15</v>
      </c>
      <c r="BF148" s="22">
        <v>2</v>
      </c>
      <c r="BG148" s="22">
        <v>1</v>
      </c>
      <c r="BH148" s="22">
        <v>20</v>
      </c>
      <c r="BI148" s="22">
        <v>2</v>
      </c>
      <c r="BJ148" s="22">
        <v>2</v>
      </c>
      <c r="BK148" s="22">
        <v>54</v>
      </c>
      <c r="BL148" s="22">
        <v>0</v>
      </c>
      <c r="BM148" s="22">
        <v>25</v>
      </c>
      <c r="BN148" s="22">
        <v>210</v>
      </c>
      <c r="BO148" s="22">
        <v>0</v>
      </c>
      <c r="BP148" s="22">
        <v>0</v>
      </c>
    </row>
    <row r="149" spans="1:68" x14ac:dyDescent="0.25">
      <c r="A149" s="22" t="s">
        <v>125</v>
      </c>
      <c r="B149" s="22" t="s">
        <v>305</v>
      </c>
      <c r="C149" s="22" t="s">
        <v>420</v>
      </c>
      <c r="D149" s="22" t="s">
        <v>421</v>
      </c>
      <c r="E149" s="22">
        <v>5</v>
      </c>
      <c r="F149" s="22">
        <v>0</v>
      </c>
      <c r="G149" s="22">
        <v>0</v>
      </c>
      <c r="H149" s="24">
        <v>14.6</v>
      </c>
      <c r="I149" s="25" t="s">
        <v>2019</v>
      </c>
      <c r="J149" s="24">
        <v>0</v>
      </c>
      <c r="K149" s="22">
        <v>0</v>
      </c>
      <c r="L149" s="25"/>
      <c r="M149" s="22">
        <v>0</v>
      </c>
      <c r="N149" s="22">
        <v>0</v>
      </c>
      <c r="O149" s="22"/>
      <c r="P149" s="24">
        <v>11.1</v>
      </c>
      <c r="Q149" s="24">
        <v>0</v>
      </c>
      <c r="R149" s="24">
        <v>0</v>
      </c>
      <c r="S149" s="24">
        <v>0</v>
      </c>
      <c r="T149" s="24">
        <v>0</v>
      </c>
      <c r="U149" s="24">
        <v>11.1</v>
      </c>
      <c r="V149" s="24">
        <v>11.4</v>
      </c>
      <c r="W149" s="24">
        <v>0</v>
      </c>
      <c r="X149" s="24">
        <v>0</v>
      </c>
      <c r="Y149" s="24">
        <v>0</v>
      </c>
      <c r="Z149" s="24">
        <v>0</v>
      </c>
      <c r="AA149" s="24">
        <v>11.4</v>
      </c>
      <c r="AB149" s="24">
        <v>0.2</v>
      </c>
      <c r="AC149" s="25" t="s">
        <v>2020</v>
      </c>
      <c r="AD149" s="22">
        <v>49</v>
      </c>
      <c r="AE149" s="22">
        <v>41</v>
      </c>
      <c r="AF149" s="25" t="s">
        <v>2020</v>
      </c>
      <c r="AG149" s="25" t="s">
        <v>2020</v>
      </c>
      <c r="AH149" s="25" t="s">
        <v>2020</v>
      </c>
      <c r="AI149" s="22">
        <v>36</v>
      </c>
      <c r="AJ149" s="22">
        <v>0</v>
      </c>
      <c r="AK149" s="22">
        <v>42</v>
      </c>
      <c r="AL149" s="22">
        <v>444</v>
      </c>
      <c r="AM149" s="22">
        <v>12180</v>
      </c>
      <c r="AN149" s="22">
        <v>0</v>
      </c>
      <c r="AO149" s="22">
        <v>0</v>
      </c>
      <c r="AP149" s="22">
        <v>0</v>
      </c>
      <c r="AQ149" s="22">
        <v>0</v>
      </c>
      <c r="AR149" s="22">
        <v>0</v>
      </c>
      <c r="AS149" s="22">
        <v>0</v>
      </c>
      <c r="AT149" s="22">
        <v>0</v>
      </c>
      <c r="AU149" s="22">
        <v>0</v>
      </c>
      <c r="AV149" s="25" t="s">
        <v>2161</v>
      </c>
      <c r="AW149" s="22">
        <v>26</v>
      </c>
      <c r="AX149" s="22">
        <v>23</v>
      </c>
      <c r="AY149" s="22">
        <v>1000000</v>
      </c>
      <c r="AZ149" s="22">
        <v>0</v>
      </c>
      <c r="BA149" s="22">
        <v>800000</v>
      </c>
      <c r="BB149" s="22">
        <v>0</v>
      </c>
      <c r="BC149" s="22">
        <v>1800000</v>
      </c>
      <c r="BD149" s="22">
        <v>8</v>
      </c>
      <c r="BE149" s="22">
        <v>6</v>
      </c>
      <c r="BF149" s="22">
        <v>0</v>
      </c>
      <c r="BG149" s="22">
        <v>1</v>
      </c>
      <c r="BH149" s="22">
        <v>10</v>
      </c>
      <c r="BI149" s="22">
        <v>2</v>
      </c>
      <c r="BJ149" s="22">
        <v>0</v>
      </c>
      <c r="BK149" s="22">
        <v>0</v>
      </c>
      <c r="BL149" s="22">
        <v>0</v>
      </c>
      <c r="BM149" s="22">
        <v>8</v>
      </c>
      <c r="BN149" s="22">
        <v>89</v>
      </c>
      <c r="BO149" s="22">
        <v>0</v>
      </c>
      <c r="BP149" s="22">
        <v>0</v>
      </c>
    </row>
    <row r="150" spans="1:68" x14ac:dyDescent="0.25">
      <c r="A150" s="22" t="s">
        <v>125</v>
      </c>
      <c r="B150" s="22" t="s">
        <v>305</v>
      </c>
      <c r="C150" s="22" t="s">
        <v>422</v>
      </c>
      <c r="D150" s="22" t="s">
        <v>423</v>
      </c>
      <c r="E150" s="22">
        <v>255</v>
      </c>
      <c r="F150" s="22">
        <v>0</v>
      </c>
      <c r="G150" s="22">
        <v>0</v>
      </c>
      <c r="H150" s="24">
        <v>165.5</v>
      </c>
      <c r="I150" s="25" t="s">
        <v>2019</v>
      </c>
      <c r="J150" s="24">
        <v>0</v>
      </c>
      <c r="K150" s="22">
        <v>0</v>
      </c>
      <c r="L150" s="25"/>
      <c r="M150" s="22">
        <v>1</v>
      </c>
      <c r="N150" s="22">
        <v>0</v>
      </c>
      <c r="O150" s="22"/>
      <c r="P150" s="24">
        <v>154.19999999999999</v>
      </c>
      <c r="Q150" s="24">
        <v>0</v>
      </c>
      <c r="R150" s="24">
        <v>0</v>
      </c>
      <c r="S150" s="24">
        <v>0</v>
      </c>
      <c r="T150" s="24">
        <v>0</v>
      </c>
      <c r="U150" s="24">
        <v>154.19999999999999</v>
      </c>
      <c r="V150" s="24">
        <v>135.5</v>
      </c>
      <c r="W150" s="24">
        <v>0</v>
      </c>
      <c r="X150" s="24">
        <v>0</v>
      </c>
      <c r="Y150" s="24">
        <v>0</v>
      </c>
      <c r="Z150" s="24">
        <v>0</v>
      </c>
      <c r="AA150" s="24">
        <v>135.5</v>
      </c>
      <c r="AB150" s="24">
        <v>135.6</v>
      </c>
      <c r="AC150" s="25" t="s">
        <v>2020</v>
      </c>
      <c r="AD150" s="22">
        <v>5</v>
      </c>
      <c r="AE150" s="22">
        <v>5</v>
      </c>
      <c r="AF150" s="25" t="s">
        <v>2019</v>
      </c>
      <c r="AG150" s="25" t="s">
        <v>2020</v>
      </c>
      <c r="AH150" s="25" t="s">
        <v>2020</v>
      </c>
      <c r="AI150" s="22">
        <v>5</v>
      </c>
      <c r="AJ150" s="22">
        <v>0</v>
      </c>
      <c r="AK150" s="22">
        <v>15</v>
      </c>
      <c r="AL150" s="22">
        <v>11273</v>
      </c>
      <c r="AM150" s="22">
        <v>666842.55000000005</v>
      </c>
      <c r="AN150" s="22">
        <v>18</v>
      </c>
      <c r="AO150" s="22">
        <v>5</v>
      </c>
      <c r="AP150" s="22">
        <v>14</v>
      </c>
      <c r="AQ150" s="22">
        <v>9</v>
      </c>
      <c r="AR150" s="22">
        <v>29</v>
      </c>
      <c r="AS150" s="22">
        <v>20</v>
      </c>
      <c r="AT150" s="22">
        <v>8</v>
      </c>
      <c r="AU150" s="22">
        <v>6</v>
      </c>
      <c r="AV150" s="25" t="s">
        <v>2162</v>
      </c>
      <c r="AW150" s="22">
        <v>93</v>
      </c>
      <c r="AX150" s="22">
        <v>87</v>
      </c>
      <c r="AY150" s="22">
        <v>68947000</v>
      </c>
      <c r="AZ150" s="22">
        <v>65385469</v>
      </c>
      <c r="BA150" s="22">
        <v>3500000</v>
      </c>
      <c r="BB150" s="22">
        <v>0</v>
      </c>
      <c r="BC150" s="22">
        <v>137832469</v>
      </c>
      <c r="BD150" s="22">
        <v>863</v>
      </c>
      <c r="BE150" s="22">
        <v>29</v>
      </c>
      <c r="BF150" s="22">
        <v>8</v>
      </c>
      <c r="BG150" s="22">
        <v>1</v>
      </c>
      <c r="BH150" s="22">
        <v>304</v>
      </c>
      <c r="BI150" s="22">
        <v>18</v>
      </c>
      <c r="BJ150" s="22">
        <v>7</v>
      </c>
      <c r="BK150" s="22">
        <v>165.3</v>
      </c>
      <c r="BL150" s="22">
        <v>30</v>
      </c>
      <c r="BM150" s="22">
        <v>861</v>
      </c>
      <c r="BN150" s="22">
        <v>1922</v>
      </c>
      <c r="BO150" s="22">
        <v>5</v>
      </c>
      <c r="BP150" s="22">
        <v>4</v>
      </c>
    </row>
    <row r="151" spans="1:68" x14ac:dyDescent="0.25">
      <c r="A151" s="22" t="s">
        <v>125</v>
      </c>
      <c r="B151" s="22" t="s">
        <v>305</v>
      </c>
      <c r="C151" s="22" t="s">
        <v>424</v>
      </c>
      <c r="D151" s="22" t="s">
        <v>425</v>
      </c>
      <c r="E151" s="22">
        <v>70.3</v>
      </c>
      <c r="F151" s="22">
        <v>0</v>
      </c>
      <c r="G151" s="22">
        <v>0</v>
      </c>
      <c r="H151" s="24">
        <v>111.3</v>
      </c>
      <c r="I151" s="25" t="s">
        <v>2019</v>
      </c>
      <c r="J151" s="24">
        <v>0</v>
      </c>
      <c r="K151" s="22">
        <v>0</v>
      </c>
      <c r="L151" s="25"/>
      <c r="M151" s="22">
        <v>0</v>
      </c>
      <c r="N151" s="22">
        <v>0</v>
      </c>
      <c r="O151" s="22"/>
      <c r="P151" s="24">
        <v>73.2</v>
      </c>
      <c r="Q151" s="24">
        <v>0</v>
      </c>
      <c r="R151" s="24">
        <v>0</v>
      </c>
      <c r="S151" s="24">
        <v>0</v>
      </c>
      <c r="T151" s="24">
        <v>0</v>
      </c>
      <c r="U151" s="24">
        <v>73.2</v>
      </c>
      <c r="V151" s="24">
        <v>74</v>
      </c>
      <c r="W151" s="24">
        <v>0</v>
      </c>
      <c r="X151" s="24">
        <v>0</v>
      </c>
      <c r="Y151" s="24">
        <v>0</v>
      </c>
      <c r="Z151" s="24">
        <v>0</v>
      </c>
      <c r="AA151" s="24">
        <v>74</v>
      </c>
      <c r="AB151" s="24">
        <v>141.6</v>
      </c>
      <c r="AC151" s="25" t="s">
        <v>2020</v>
      </c>
      <c r="AD151" s="22">
        <v>0</v>
      </c>
      <c r="AE151" s="22">
        <v>0</v>
      </c>
      <c r="AF151" s="25" t="s">
        <v>2019</v>
      </c>
      <c r="AG151" s="25" t="s">
        <v>2020</v>
      </c>
      <c r="AH151" s="25" t="s">
        <v>2020</v>
      </c>
      <c r="AI151" s="22">
        <v>18</v>
      </c>
      <c r="AJ151" s="22">
        <v>0</v>
      </c>
      <c r="AK151" s="22">
        <v>0</v>
      </c>
      <c r="AL151" s="22">
        <v>3944</v>
      </c>
      <c r="AM151" s="22">
        <v>88829.46</v>
      </c>
      <c r="AN151" s="22">
        <v>1</v>
      </c>
      <c r="AO151" s="22">
        <v>1</v>
      </c>
      <c r="AP151" s="22">
        <v>0</v>
      </c>
      <c r="AQ151" s="22">
        <v>0</v>
      </c>
      <c r="AR151" s="22">
        <v>0</v>
      </c>
      <c r="AS151" s="22">
        <v>0</v>
      </c>
      <c r="AT151" s="22">
        <v>0</v>
      </c>
      <c r="AU151" s="22">
        <v>0</v>
      </c>
      <c r="AV151" s="25" t="s">
        <v>2163</v>
      </c>
      <c r="AW151" s="22">
        <v>172</v>
      </c>
      <c r="AX151" s="22">
        <v>172</v>
      </c>
      <c r="AY151" s="22">
        <v>35879864</v>
      </c>
      <c r="AZ151" s="22">
        <v>2310032</v>
      </c>
      <c r="BA151" s="22">
        <v>900000</v>
      </c>
      <c r="BB151" s="22">
        <v>568000</v>
      </c>
      <c r="BC151" s="22">
        <v>39657896</v>
      </c>
      <c r="BD151" s="22">
        <v>123</v>
      </c>
      <c r="BE151" s="22">
        <v>21</v>
      </c>
      <c r="BF151" s="22">
        <v>5</v>
      </c>
      <c r="BG151" s="22">
        <v>1</v>
      </c>
      <c r="BH151" s="22">
        <v>115</v>
      </c>
      <c r="BI151" s="22">
        <v>2</v>
      </c>
      <c r="BJ151" s="22">
        <v>5</v>
      </c>
      <c r="BK151" s="22">
        <v>73.400000000000006</v>
      </c>
      <c r="BL151" s="22">
        <v>12</v>
      </c>
      <c r="BM151" s="22">
        <v>139</v>
      </c>
      <c r="BN151" s="22">
        <v>662</v>
      </c>
      <c r="BO151" s="22">
        <v>12</v>
      </c>
      <c r="BP151" s="22">
        <v>1</v>
      </c>
    </row>
    <row r="152" spans="1:68" x14ac:dyDescent="0.25">
      <c r="A152" s="22" t="s">
        <v>125</v>
      </c>
      <c r="B152" s="22" t="s">
        <v>305</v>
      </c>
      <c r="C152" s="22" t="s">
        <v>426</v>
      </c>
      <c r="D152" s="22" t="s">
        <v>427</v>
      </c>
      <c r="E152" s="22">
        <v>7</v>
      </c>
      <c r="F152" s="22">
        <v>0</v>
      </c>
      <c r="G152" s="22">
        <v>0</v>
      </c>
      <c r="H152" s="24">
        <v>17.2</v>
      </c>
      <c r="I152" s="25" t="s">
        <v>2019</v>
      </c>
      <c r="J152" s="24">
        <v>0</v>
      </c>
      <c r="K152" s="22">
        <v>0</v>
      </c>
      <c r="L152" s="25"/>
      <c r="M152" s="22">
        <v>0</v>
      </c>
      <c r="N152" s="22">
        <v>0</v>
      </c>
      <c r="O152" s="22"/>
      <c r="P152" s="24">
        <v>7</v>
      </c>
      <c r="Q152" s="24">
        <v>0</v>
      </c>
      <c r="R152" s="24">
        <v>0</v>
      </c>
      <c r="S152" s="24">
        <v>1.4</v>
      </c>
      <c r="T152" s="24">
        <v>0</v>
      </c>
      <c r="U152" s="24">
        <v>8.4</v>
      </c>
      <c r="V152" s="24">
        <v>4.9000000000000004</v>
      </c>
      <c r="W152" s="24">
        <v>0</v>
      </c>
      <c r="X152" s="24">
        <v>0</v>
      </c>
      <c r="Y152" s="24">
        <v>0</v>
      </c>
      <c r="Z152" s="24">
        <v>0</v>
      </c>
      <c r="AA152" s="24">
        <v>4.9000000000000004</v>
      </c>
      <c r="AB152" s="24">
        <v>0</v>
      </c>
      <c r="AC152" s="25" t="s">
        <v>2020</v>
      </c>
      <c r="AD152" s="22">
        <v>9</v>
      </c>
      <c r="AE152" s="22">
        <v>9</v>
      </c>
      <c r="AF152" s="25" t="s">
        <v>2020</v>
      </c>
      <c r="AG152" s="25" t="s">
        <v>2020</v>
      </c>
      <c r="AH152" s="25" t="s">
        <v>2019</v>
      </c>
      <c r="AI152" s="22">
        <v>0</v>
      </c>
      <c r="AJ152" s="22">
        <v>0</v>
      </c>
      <c r="AK152" s="22">
        <v>0</v>
      </c>
      <c r="AL152" s="22">
        <v>434</v>
      </c>
      <c r="AM152" s="22">
        <v>13177</v>
      </c>
      <c r="AN152" s="22">
        <v>1</v>
      </c>
      <c r="AO152" s="22">
        <v>1</v>
      </c>
      <c r="AP152" s="22">
        <v>0</v>
      </c>
      <c r="AQ152" s="22">
        <v>0</v>
      </c>
      <c r="AR152" s="22">
        <v>0</v>
      </c>
      <c r="AS152" s="22">
        <v>0</v>
      </c>
      <c r="AT152" s="22">
        <v>0</v>
      </c>
      <c r="AU152" s="22">
        <v>0</v>
      </c>
      <c r="AV152" s="25" t="s">
        <v>2164</v>
      </c>
      <c r="AW152" s="22">
        <v>9</v>
      </c>
      <c r="AX152" s="22">
        <v>7</v>
      </c>
      <c r="AY152" s="22">
        <v>278000</v>
      </c>
      <c r="AZ152" s="22">
        <v>929500</v>
      </c>
      <c r="BA152" s="22">
        <v>250000</v>
      </c>
      <c r="BB152" s="22">
        <v>1720000</v>
      </c>
      <c r="BC152" s="22">
        <v>3177500</v>
      </c>
      <c r="BD152" s="22">
        <v>9</v>
      </c>
      <c r="BE152" s="22">
        <v>2</v>
      </c>
      <c r="BF152" s="22">
        <v>0</v>
      </c>
      <c r="BG152" s="22">
        <v>1</v>
      </c>
      <c r="BH152" s="22">
        <v>7</v>
      </c>
      <c r="BI152" s="22">
        <v>1</v>
      </c>
      <c r="BJ152" s="22">
        <v>0</v>
      </c>
      <c r="BK152" s="22">
        <v>0</v>
      </c>
      <c r="BL152" s="22">
        <v>41</v>
      </c>
      <c r="BM152" s="22">
        <v>10</v>
      </c>
      <c r="BN152" s="22">
        <v>65</v>
      </c>
      <c r="BO152" s="22">
        <v>0</v>
      </c>
      <c r="BP152" s="22">
        <v>0</v>
      </c>
    </row>
    <row r="153" spans="1:68" x14ac:dyDescent="0.25">
      <c r="A153" s="22" t="s">
        <v>125</v>
      </c>
      <c r="B153" s="22" t="s">
        <v>305</v>
      </c>
      <c r="C153" s="22" t="s">
        <v>428</v>
      </c>
      <c r="D153" s="22" t="s">
        <v>429</v>
      </c>
      <c r="E153" s="22">
        <v>10</v>
      </c>
      <c r="F153" s="22">
        <v>0</v>
      </c>
      <c r="G153" s="22">
        <v>0</v>
      </c>
      <c r="H153" s="24">
        <v>25.1</v>
      </c>
      <c r="I153" s="25" t="s">
        <v>2019</v>
      </c>
      <c r="J153" s="24">
        <v>0</v>
      </c>
      <c r="K153" s="22">
        <v>0</v>
      </c>
      <c r="L153" s="25"/>
      <c r="M153" s="22">
        <v>0</v>
      </c>
      <c r="N153" s="22">
        <v>0</v>
      </c>
      <c r="O153" s="22"/>
      <c r="P153" s="24">
        <v>22.4</v>
      </c>
      <c r="Q153" s="24">
        <v>0</v>
      </c>
      <c r="R153" s="24">
        <v>0</v>
      </c>
      <c r="S153" s="24">
        <v>0</v>
      </c>
      <c r="T153" s="24">
        <v>0</v>
      </c>
      <c r="U153" s="24">
        <v>22.4</v>
      </c>
      <c r="V153" s="24">
        <v>12.2</v>
      </c>
      <c r="W153" s="24">
        <v>0</v>
      </c>
      <c r="X153" s="24">
        <v>0</v>
      </c>
      <c r="Y153" s="24">
        <v>0</v>
      </c>
      <c r="Z153" s="24">
        <v>0</v>
      </c>
      <c r="AA153" s="24">
        <v>12.2</v>
      </c>
      <c r="AB153" s="24">
        <v>1.6</v>
      </c>
      <c r="AC153" s="25" t="s">
        <v>2020</v>
      </c>
      <c r="AD153" s="22">
        <v>1</v>
      </c>
      <c r="AE153" s="22">
        <v>1</v>
      </c>
      <c r="AF153" s="25" t="s">
        <v>2019</v>
      </c>
      <c r="AG153" s="25" t="s">
        <v>2020</v>
      </c>
      <c r="AH153" s="25" t="s">
        <v>2020</v>
      </c>
      <c r="AI153" s="22">
        <v>25</v>
      </c>
      <c r="AJ153" s="22">
        <v>0</v>
      </c>
      <c r="AK153" s="22">
        <v>0</v>
      </c>
      <c r="AL153" s="22">
        <v>428</v>
      </c>
      <c r="AM153" s="22">
        <v>21000</v>
      </c>
      <c r="AN153" s="22">
        <v>0</v>
      </c>
      <c r="AO153" s="22">
        <v>0</v>
      </c>
      <c r="AP153" s="22">
        <v>0</v>
      </c>
      <c r="AQ153" s="22">
        <v>0</v>
      </c>
      <c r="AR153" s="22">
        <v>0</v>
      </c>
      <c r="AS153" s="22">
        <v>0</v>
      </c>
      <c r="AT153" s="22">
        <v>0</v>
      </c>
      <c r="AU153" s="22">
        <v>0</v>
      </c>
      <c r="AV153" s="25"/>
      <c r="AW153" s="22">
        <v>0</v>
      </c>
      <c r="AX153" s="22">
        <v>0</v>
      </c>
      <c r="AY153" s="22">
        <v>181800</v>
      </c>
      <c r="AZ153" s="22">
        <v>7500</v>
      </c>
      <c r="BA153" s="22">
        <v>800000</v>
      </c>
      <c r="BB153" s="22">
        <v>0</v>
      </c>
      <c r="BC153" s="22">
        <v>989300</v>
      </c>
      <c r="BD153" s="22">
        <v>12</v>
      </c>
      <c r="BE153" s="22">
        <v>0</v>
      </c>
      <c r="BF153" s="22">
        <v>2</v>
      </c>
      <c r="BG153" s="22">
        <v>1</v>
      </c>
      <c r="BH153" s="22">
        <v>0</v>
      </c>
      <c r="BI153" s="22">
        <v>0</v>
      </c>
      <c r="BJ153" s="22">
        <v>1</v>
      </c>
      <c r="BK153" s="22">
        <v>64</v>
      </c>
      <c r="BL153" s="22">
        <v>20</v>
      </c>
      <c r="BM153" s="22">
        <v>12</v>
      </c>
      <c r="BN153" s="22">
        <v>104</v>
      </c>
      <c r="BO153" s="22">
        <v>0</v>
      </c>
      <c r="BP153" s="22">
        <v>0</v>
      </c>
    </row>
    <row r="154" spans="1:68" x14ac:dyDescent="0.25">
      <c r="A154" s="22" t="s">
        <v>125</v>
      </c>
      <c r="B154" s="22" t="s">
        <v>305</v>
      </c>
      <c r="C154" s="22" t="s">
        <v>430</v>
      </c>
      <c r="D154" s="22" t="s">
        <v>431</v>
      </c>
      <c r="E154" s="22">
        <v>64</v>
      </c>
      <c r="F154" s="22">
        <v>0</v>
      </c>
      <c r="G154" s="22">
        <v>0</v>
      </c>
      <c r="H154" s="24">
        <v>75.599999999999994</v>
      </c>
      <c r="I154" s="25" t="s">
        <v>2020</v>
      </c>
      <c r="J154" s="24">
        <v>0.4</v>
      </c>
      <c r="K154" s="22">
        <v>4196</v>
      </c>
      <c r="L154" s="25" t="s">
        <v>2044</v>
      </c>
      <c r="M154" s="22">
        <v>0</v>
      </c>
      <c r="N154" s="22">
        <v>0</v>
      </c>
      <c r="O154" s="22"/>
      <c r="P154" s="24">
        <v>82.5</v>
      </c>
      <c r="Q154" s="24">
        <v>4</v>
      </c>
      <c r="R154" s="24">
        <v>2.6</v>
      </c>
      <c r="S154" s="24">
        <v>1.5</v>
      </c>
      <c r="T154" s="24">
        <v>0</v>
      </c>
      <c r="U154" s="24">
        <v>90.6</v>
      </c>
      <c r="V154" s="24">
        <v>65.2</v>
      </c>
      <c r="W154" s="24">
        <v>0</v>
      </c>
      <c r="X154" s="24">
        <v>0</v>
      </c>
      <c r="Y154" s="24">
        <v>0</v>
      </c>
      <c r="Z154" s="24">
        <v>0</v>
      </c>
      <c r="AA154" s="24">
        <v>65.2</v>
      </c>
      <c r="AB154" s="24">
        <v>21.5</v>
      </c>
      <c r="AC154" s="25" t="s">
        <v>2020</v>
      </c>
      <c r="AD154" s="22">
        <v>17</v>
      </c>
      <c r="AE154" s="22">
        <v>14</v>
      </c>
      <c r="AF154" s="25" t="s">
        <v>2019</v>
      </c>
      <c r="AG154" s="25" t="s">
        <v>2020</v>
      </c>
      <c r="AH154" s="25" t="s">
        <v>2020</v>
      </c>
      <c r="AI154" s="22">
        <v>16</v>
      </c>
      <c r="AJ154" s="22">
        <v>0</v>
      </c>
      <c r="AK154" s="22">
        <v>16</v>
      </c>
      <c r="AL154" s="22">
        <v>2829</v>
      </c>
      <c r="AM154" s="22">
        <v>77464</v>
      </c>
      <c r="AN154" s="22">
        <v>4</v>
      </c>
      <c r="AO154" s="22">
        <v>2</v>
      </c>
      <c r="AP154" s="22">
        <v>2</v>
      </c>
      <c r="AQ154" s="22">
        <v>0</v>
      </c>
      <c r="AR154" s="22">
        <v>3</v>
      </c>
      <c r="AS154" s="22">
        <v>1</v>
      </c>
      <c r="AT154" s="22">
        <v>2</v>
      </c>
      <c r="AU154" s="22">
        <v>2</v>
      </c>
      <c r="AV154" s="25" t="s">
        <v>2165</v>
      </c>
      <c r="AW154" s="22">
        <v>64</v>
      </c>
      <c r="AX154" s="22">
        <v>59</v>
      </c>
      <c r="AY154" s="22">
        <v>532909</v>
      </c>
      <c r="AZ154" s="22">
        <v>1655129</v>
      </c>
      <c r="BA154" s="22">
        <v>0</v>
      </c>
      <c r="BB154" s="22">
        <v>805150</v>
      </c>
      <c r="BC154" s="22">
        <v>2993188</v>
      </c>
      <c r="BD154" s="22">
        <v>46</v>
      </c>
      <c r="BE154" s="22">
        <v>12</v>
      </c>
      <c r="BF154" s="22">
        <v>0</v>
      </c>
      <c r="BG154" s="22">
        <v>1</v>
      </c>
      <c r="BH154" s="22">
        <v>39</v>
      </c>
      <c r="BI154" s="22">
        <v>15</v>
      </c>
      <c r="BJ154" s="22">
        <v>0</v>
      </c>
      <c r="BK154" s="22">
        <v>0</v>
      </c>
      <c r="BL154" s="22">
        <v>14</v>
      </c>
      <c r="BM154" s="22">
        <v>52</v>
      </c>
      <c r="BN154" s="22">
        <v>506</v>
      </c>
      <c r="BO154" s="22">
        <v>4</v>
      </c>
      <c r="BP154" s="22">
        <v>0</v>
      </c>
    </row>
    <row r="155" spans="1:68" x14ac:dyDescent="0.25">
      <c r="A155" s="22" t="s">
        <v>125</v>
      </c>
      <c r="B155" s="22" t="s">
        <v>305</v>
      </c>
      <c r="C155" s="22" t="s">
        <v>432</v>
      </c>
      <c r="D155" s="22" t="s">
        <v>433</v>
      </c>
      <c r="E155" s="22">
        <v>29</v>
      </c>
      <c r="F155" s="22">
        <v>0</v>
      </c>
      <c r="G155" s="22">
        <v>0</v>
      </c>
      <c r="H155" s="24">
        <v>27.3</v>
      </c>
      <c r="I155" s="25" t="s">
        <v>2019</v>
      </c>
      <c r="J155" s="24">
        <v>0</v>
      </c>
      <c r="K155" s="22">
        <v>0</v>
      </c>
      <c r="L155" s="25"/>
      <c r="M155" s="22">
        <v>0</v>
      </c>
      <c r="N155" s="22">
        <v>0</v>
      </c>
      <c r="O155" s="22"/>
      <c r="P155" s="24">
        <v>23.8</v>
      </c>
      <c r="Q155" s="24">
        <v>0</v>
      </c>
      <c r="R155" s="24">
        <v>0</v>
      </c>
      <c r="S155" s="24">
        <v>0</v>
      </c>
      <c r="T155" s="24">
        <v>0</v>
      </c>
      <c r="U155" s="24">
        <v>23.8</v>
      </c>
      <c r="V155" s="24">
        <v>19.399999999999999</v>
      </c>
      <c r="W155" s="24">
        <v>4</v>
      </c>
      <c r="X155" s="24">
        <v>0</v>
      </c>
      <c r="Y155" s="24">
        <v>4</v>
      </c>
      <c r="Z155" s="24">
        <v>0</v>
      </c>
      <c r="AA155" s="24">
        <v>27.4</v>
      </c>
      <c r="AB155" s="24">
        <v>11.5</v>
      </c>
      <c r="AC155" s="25" t="s">
        <v>2020</v>
      </c>
      <c r="AD155" s="22">
        <v>11</v>
      </c>
      <c r="AE155" s="22">
        <v>11</v>
      </c>
      <c r="AF155" s="25" t="s">
        <v>2019</v>
      </c>
      <c r="AG155" s="25" t="s">
        <v>2020</v>
      </c>
      <c r="AH155" s="25" t="s">
        <v>2020</v>
      </c>
      <c r="AI155" s="22">
        <v>40</v>
      </c>
      <c r="AJ155" s="22">
        <v>0</v>
      </c>
      <c r="AK155" s="22">
        <v>2</v>
      </c>
      <c r="AL155" s="22">
        <v>1433</v>
      </c>
      <c r="AM155" s="22">
        <v>35000</v>
      </c>
      <c r="AN155" s="22">
        <v>0</v>
      </c>
      <c r="AO155" s="22">
        <v>0</v>
      </c>
      <c r="AP155" s="22">
        <v>0</v>
      </c>
      <c r="AQ155" s="22">
        <v>0</v>
      </c>
      <c r="AR155" s="22">
        <v>0</v>
      </c>
      <c r="AS155" s="22">
        <v>0</v>
      </c>
      <c r="AT155" s="22">
        <v>0</v>
      </c>
      <c r="AU155" s="22">
        <v>0</v>
      </c>
      <c r="AV155" s="25" t="s">
        <v>2166</v>
      </c>
      <c r="AW155" s="22">
        <v>73</v>
      </c>
      <c r="AX155" s="22">
        <v>73</v>
      </c>
      <c r="AY155" s="22">
        <v>10289966</v>
      </c>
      <c r="AZ155" s="22">
        <v>0</v>
      </c>
      <c r="BA155" s="22">
        <v>980000</v>
      </c>
      <c r="BB155" s="22">
        <v>26572000</v>
      </c>
      <c r="BC155" s="22">
        <v>37841966</v>
      </c>
      <c r="BD155" s="22">
        <v>81</v>
      </c>
      <c r="BE155" s="22">
        <v>7</v>
      </c>
      <c r="BF155" s="22">
        <v>0</v>
      </c>
      <c r="BG155" s="22">
        <v>1</v>
      </c>
      <c r="BH155" s="22">
        <v>30</v>
      </c>
      <c r="BI155" s="22">
        <v>7</v>
      </c>
      <c r="BJ155" s="22">
        <v>0</v>
      </c>
      <c r="BK155" s="22">
        <v>0</v>
      </c>
      <c r="BL155" s="22">
        <v>5</v>
      </c>
      <c r="BM155" s="22">
        <v>81</v>
      </c>
      <c r="BN155" s="22">
        <v>188</v>
      </c>
      <c r="BO155" s="22">
        <v>0</v>
      </c>
      <c r="BP155" s="22">
        <v>0</v>
      </c>
    </row>
    <row r="156" spans="1:68" x14ac:dyDescent="0.25">
      <c r="A156" s="22" t="s">
        <v>125</v>
      </c>
      <c r="B156" s="22" t="s">
        <v>305</v>
      </c>
      <c r="C156" s="22" t="s">
        <v>434</v>
      </c>
      <c r="D156" s="22" t="s">
        <v>435</v>
      </c>
      <c r="E156" s="22">
        <v>17</v>
      </c>
      <c r="F156" s="22">
        <v>0</v>
      </c>
      <c r="G156" s="22">
        <v>0</v>
      </c>
      <c r="H156" s="24">
        <v>21.1</v>
      </c>
      <c r="I156" s="25" t="s">
        <v>2019</v>
      </c>
      <c r="J156" s="24">
        <v>0</v>
      </c>
      <c r="K156" s="22">
        <v>0</v>
      </c>
      <c r="L156" s="25"/>
      <c r="M156" s="22">
        <v>0</v>
      </c>
      <c r="N156" s="22">
        <v>0</v>
      </c>
      <c r="O156" s="22"/>
      <c r="P156" s="24">
        <v>22.7</v>
      </c>
      <c r="Q156" s="24">
        <v>0</v>
      </c>
      <c r="R156" s="24">
        <v>0</v>
      </c>
      <c r="S156" s="24">
        <v>0</v>
      </c>
      <c r="T156" s="24">
        <v>0</v>
      </c>
      <c r="U156" s="24">
        <v>22.7</v>
      </c>
      <c r="V156" s="24">
        <v>15.81</v>
      </c>
      <c r="W156" s="24">
        <v>0</v>
      </c>
      <c r="X156" s="24">
        <v>0</v>
      </c>
      <c r="Y156" s="24">
        <v>0</v>
      </c>
      <c r="Z156" s="24">
        <v>0</v>
      </c>
      <c r="AA156" s="24">
        <v>15.81</v>
      </c>
      <c r="AB156" s="24">
        <v>9.35</v>
      </c>
      <c r="AC156" s="25" t="s">
        <v>2020</v>
      </c>
      <c r="AD156" s="22">
        <v>49</v>
      </c>
      <c r="AE156" s="22">
        <v>36</v>
      </c>
      <c r="AF156" s="25" t="s">
        <v>2020</v>
      </c>
      <c r="AG156" s="25" t="s">
        <v>2020</v>
      </c>
      <c r="AH156" s="25" t="s">
        <v>2020</v>
      </c>
      <c r="AI156" s="22">
        <v>36</v>
      </c>
      <c r="AJ156" s="22">
        <v>0</v>
      </c>
      <c r="AK156" s="22">
        <v>0</v>
      </c>
      <c r="AL156" s="22">
        <v>744</v>
      </c>
      <c r="AM156" s="22">
        <v>24597</v>
      </c>
      <c r="AN156" s="22">
        <v>0</v>
      </c>
      <c r="AO156" s="22">
        <v>0</v>
      </c>
      <c r="AP156" s="22">
        <v>0</v>
      </c>
      <c r="AQ156" s="22">
        <v>0</v>
      </c>
      <c r="AR156" s="22">
        <v>0</v>
      </c>
      <c r="AS156" s="22">
        <v>0</v>
      </c>
      <c r="AT156" s="22">
        <v>0</v>
      </c>
      <c r="AU156" s="22">
        <v>0</v>
      </c>
      <c r="AV156" s="25" t="s">
        <v>2167</v>
      </c>
      <c r="AW156" s="22">
        <v>41</v>
      </c>
      <c r="AX156" s="22">
        <v>41</v>
      </c>
      <c r="AY156" s="22">
        <v>3673579</v>
      </c>
      <c r="AZ156" s="22">
        <v>0</v>
      </c>
      <c r="BA156" s="22">
        <v>0</v>
      </c>
      <c r="BB156" s="22">
        <v>0</v>
      </c>
      <c r="BC156" s="22">
        <v>3673579</v>
      </c>
      <c r="BD156" s="22">
        <v>34</v>
      </c>
      <c r="BE156" s="22">
        <v>3</v>
      </c>
      <c r="BF156" s="22">
        <v>1</v>
      </c>
      <c r="BG156" s="22">
        <v>1</v>
      </c>
      <c r="BH156" s="22">
        <v>16</v>
      </c>
      <c r="BI156" s="22">
        <v>1</v>
      </c>
      <c r="BJ156" s="22">
        <v>1</v>
      </c>
      <c r="BK156" s="22">
        <v>38</v>
      </c>
      <c r="BL156" s="22">
        <v>5</v>
      </c>
      <c r="BM156" s="22">
        <v>34</v>
      </c>
      <c r="BN156" s="22">
        <v>115</v>
      </c>
      <c r="BO156" s="22">
        <v>0</v>
      </c>
      <c r="BP156" s="22">
        <v>0</v>
      </c>
    </row>
    <row r="157" spans="1:68" x14ac:dyDescent="0.25">
      <c r="A157" s="22" t="s">
        <v>125</v>
      </c>
      <c r="B157" s="22" t="s">
        <v>305</v>
      </c>
      <c r="C157" s="22" t="s">
        <v>436</v>
      </c>
      <c r="D157" s="22" t="s">
        <v>437</v>
      </c>
      <c r="E157" s="22">
        <v>36</v>
      </c>
      <c r="F157" s="22">
        <v>0</v>
      </c>
      <c r="G157" s="22">
        <v>0</v>
      </c>
      <c r="H157" s="24">
        <v>42.3</v>
      </c>
      <c r="I157" s="25" t="s">
        <v>2019</v>
      </c>
      <c r="J157" s="24">
        <v>0</v>
      </c>
      <c r="K157" s="22">
        <v>0</v>
      </c>
      <c r="L157" s="25"/>
      <c r="M157" s="22">
        <v>0</v>
      </c>
      <c r="N157" s="22">
        <v>0</v>
      </c>
      <c r="O157" s="22"/>
      <c r="P157" s="24">
        <v>50.3</v>
      </c>
      <c r="Q157" s="24">
        <v>0</v>
      </c>
      <c r="R157" s="24">
        <v>0</v>
      </c>
      <c r="S157" s="24">
        <v>0</v>
      </c>
      <c r="T157" s="24">
        <v>0</v>
      </c>
      <c r="U157" s="24">
        <v>50.3</v>
      </c>
      <c r="V157" s="24">
        <v>42.1</v>
      </c>
      <c r="W157" s="24">
        <v>0</v>
      </c>
      <c r="X157" s="24">
        <v>0</v>
      </c>
      <c r="Y157" s="24">
        <v>0</v>
      </c>
      <c r="Z157" s="24">
        <v>0</v>
      </c>
      <c r="AA157" s="24">
        <v>42.1</v>
      </c>
      <c r="AB157" s="24">
        <v>14.4</v>
      </c>
      <c r="AC157" s="25" t="s">
        <v>2020</v>
      </c>
      <c r="AD157" s="22">
        <v>49</v>
      </c>
      <c r="AE157" s="22">
        <v>36</v>
      </c>
      <c r="AF157" s="25" t="s">
        <v>2020</v>
      </c>
      <c r="AG157" s="25" t="s">
        <v>2020</v>
      </c>
      <c r="AH157" s="25" t="s">
        <v>2020</v>
      </c>
      <c r="AI157" s="22">
        <v>36</v>
      </c>
      <c r="AJ157" s="22">
        <v>0</v>
      </c>
      <c r="AK157" s="22">
        <v>6</v>
      </c>
      <c r="AL157" s="22">
        <v>1830</v>
      </c>
      <c r="AM157" s="22">
        <v>49460</v>
      </c>
      <c r="AN157" s="22">
        <v>0</v>
      </c>
      <c r="AO157" s="22">
        <v>0</v>
      </c>
      <c r="AP157" s="22">
        <v>0</v>
      </c>
      <c r="AQ157" s="22">
        <v>0</v>
      </c>
      <c r="AR157" s="22">
        <v>5</v>
      </c>
      <c r="AS157" s="22">
        <v>4</v>
      </c>
      <c r="AT157" s="22">
        <v>1</v>
      </c>
      <c r="AU157" s="22">
        <v>1</v>
      </c>
      <c r="AV157" s="25" t="s">
        <v>2168</v>
      </c>
      <c r="AW157" s="22">
        <v>125</v>
      </c>
      <c r="AX157" s="22">
        <v>115</v>
      </c>
      <c r="AY157" s="22">
        <v>2992877</v>
      </c>
      <c r="AZ157" s="22">
        <v>2399360</v>
      </c>
      <c r="BA157" s="22">
        <v>0</v>
      </c>
      <c r="BB157" s="22">
        <v>201980</v>
      </c>
      <c r="BC157" s="22">
        <v>5594217</v>
      </c>
      <c r="BD157" s="22">
        <v>49</v>
      </c>
      <c r="BE157" s="22">
        <v>22</v>
      </c>
      <c r="BF157" s="22">
        <v>4</v>
      </c>
      <c r="BG157" s="22">
        <v>1</v>
      </c>
      <c r="BH157" s="22">
        <v>33</v>
      </c>
      <c r="BI157" s="22">
        <v>30</v>
      </c>
      <c r="BJ157" s="22">
        <v>4</v>
      </c>
      <c r="BK157" s="22">
        <v>48</v>
      </c>
      <c r="BL157" s="22">
        <v>31</v>
      </c>
      <c r="BM157" s="22">
        <v>59</v>
      </c>
      <c r="BN157" s="22">
        <v>358</v>
      </c>
      <c r="BO157" s="22">
        <v>0</v>
      </c>
      <c r="BP157" s="22">
        <v>2</v>
      </c>
    </row>
    <row r="158" spans="1:68" x14ac:dyDescent="0.25">
      <c r="A158" s="22" t="s">
        <v>125</v>
      </c>
      <c r="B158" s="22" t="s">
        <v>305</v>
      </c>
      <c r="C158" s="22" t="s">
        <v>438</v>
      </c>
      <c r="D158" s="22" t="s">
        <v>439</v>
      </c>
      <c r="E158" s="22">
        <v>67</v>
      </c>
      <c r="F158" s="22">
        <v>0</v>
      </c>
      <c r="G158" s="22">
        <v>0</v>
      </c>
      <c r="H158" s="24">
        <v>97.3</v>
      </c>
      <c r="I158" s="25" t="s">
        <v>2019</v>
      </c>
      <c r="J158" s="24">
        <v>0</v>
      </c>
      <c r="K158" s="22">
        <v>0</v>
      </c>
      <c r="L158" s="25"/>
      <c r="M158" s="22">
        <v>0</v>
      </c>
      <c r="N158" s="22">
        <v>0</v>
      </c>
      <c r="O158" s="22"/>
      <c r="P158" s="24">
        <v>67.400000000000006</v>
      </c>
      <c r="Q158" s="24">
        <v>0</v>
      </c>
      <c r="R158" s="24">
        <v>0</v>
      </c>
      <c r="S158" s="24">
        <v>8.6999999999999993</v>
      </c>
      <c r="T158" s="24">
        <v>0</v>
      </c>
      <c r="U158" s="24">
        <v>76.099999999999994</v>
      </c>
      <c r="V158" s="24">
        <v>64.400000000000006</v>
      </c>
      <c r="W158" s="24">
        <v>0</v>
      </c>
      <c r="X158" s="24">
        <v>0</v>
      </c>
      <c r="Y158" s="24">
        <v>0</v>
      </c>
      <c r="Z158" s="24">
        <v>0</v>
      </c>
      <c r="AA158" s="24">
        <v>64.400000000000006</v>
      </c>
      <c r="AB158" s="24">
        <v>33.6</v>
      </c>
      <c r="AC158" s="25" t="s">
        <v>2020</v>
      </c>
      <c r="AD158" s="22">
        <v>12</v>
      </c>
      <c r="AE158" s="22">
        <v>12</v>
      </c>
      <c r="AF158" s="25" t="s">
        <v>2020</v>
      </c>
      <c r="AG158" s="25" t="s">
        <v>2020</v>
      </c>
      <c r="AH158" s="25" t="s">
        <v>2020</v>
      </c>
      <c r="AI158" s="22">
        <v>30</v>
      </c>
      <c r="AJ158" s="22">
        <v>0</v>
      </c>
      <c r="AK158" s="22">
        <v>4</v>
      </c>
      <c r="AL158" s="22">
        <v>3498</v>
      </c>
      <c r="AM158" s="22">
        <v>79553</v>
      </c>
      <c r="AN158" s="22">
        <v>0</v>
      </c>
      <c r="AO158" s="22">
        <v>0</v>
      </c>
      <c r="AP158" s="22">
        <v>0</v>
      </c>
      <c r="AQ158" s="22">
        <v>0</v>
      </c>
      <c r="AR158" s="22">
        <v>0</v>
      </c>
      <c r="AS158" s="22">
        <v>0</v>
      </c>
      <c r="AT158" s="22">
        <v>0</v>
      </c>
      <c r="AU158" s="22">
        <v>0</v>
      </c>
      <c r="AV158" s="25" t="s">
        <v>2169</v>
      </c>
      <c r="AW158" s="22">
        <v>66</v>
      </c>
      <c r="AX158" s="22">
        <v>66</v>
      </c>
      <c r="AY158" s="22">
        <v>3978158</v>
      </c>
      <c r="AZ158" s="22">
        <v>4545505</v>
      </c>
      <c r="BA158" s="22">
        <v>603500</v>
      </c>
      <c r="BB158" s="22">
        <v>920000</v>
      </c>
      <c r="BC158" s="22">
        <v>10047163</v>
      </c>
      <c r="BD158" s="22">
        <v>78</v>
      </c>
      <c r="BE158" s="22">
        <v>2</v>
      </c>
      <c r="BF158" s="22">
        <v>4</v>
      </c>
      <c r="BG158" s="22">
        <v>1</v>
      </c>
      <c r="BH158" s="22">
        <v>23</v>
      </c>
      <c r="BI158" s="22">
        <v>1</v>
      </c>
      <c r="BJ158" s="22">
        <v>4</v>
      </c>
      <c r="BK158" s="22">
        <v>40</v>
      </c>
      <c r="BL158" s="22">
        <v>12</v>
      </c>
      <c r="BM158" s="22">
        <v>79</v>
      </c>
      <c r="BN158" s="22">
        <v>291</v>
      </c>
      <c r="BO158" s="22">
        <v>0</v>
      </c>
      <c r="BP158" s="22">
        <v>0</v>
      </c>
    </row>
    <row r="159" spans="1:68" x14ac:dyDescent="0.25">
      <c r="A159" s="22" t="s">
        <v>125</v>
      </c>
      <c r="B159" s="22" t="s">
        <v>305</v>
      </c>
      <c r="C159" s="22" t="s">
        <v>440</v>
      </c>
      <c r="D159" s="22" t="s">
        <v>441</v>
      </c>
      <c r="E159" s="22">
        <v>16</v>
      </c>
      <c r="F159" s="22">
        <v>0</v>
      </c>
      <c r="G159" s="22">
        <v>0</v>
      </c>
      <c r="H159" s="24">
        <v>38.799999999999997</v>
      </c>
      <c r="I159" s="25" t="s">
        <v>2019</v>
      </c>
      <c r="J159" s="24">
        <v>0</v>
      </c>
      <c r="K159" s="22">
        <v>0</v>
      </c>
      <c r="L159" s="25"/>
      <c r="M159" s="22">
        <v>0</v>
      </c>
      <c r="N159" s="22">
        <v>0</v>
      </c>
      <c r="O159" s="22"/>
      <c r="P159" s="24">
        <v>25.2</v>
      </c>
      <c r="Q159" s="24">
        <v>0</v>
      </c>
      <c r="R159" s="24">
        <v>0</v>
      </c>
      <c r="S159" s="24">
        <v>0</v>
      </c>
      <c r="T159" s="24">
        <v>0</v>
      </c>
      <c r="U159" s="24">
        <v>25.2</v>
      </c>
      <c r="V159" s="24">
        <v>23.2</v>
      </c>
      <c r="W159" s="24">
        <v>0</v>
      </c>
      <c r="X159" s="24">
        <v>0</v>
      </c>
      <c r="Y159" s="24">
        <v>0</v>
      </c>
      <c r="Z159" s="24">
        <v>0</v>
      </c>
      <c r="AA159" s="24">
        <v>23.2</v>
      </c>
      <c r="AB159" s="24">
        <v>8.6999999999999993</v>
      </c>
      <c r="AC159" s="25" t="s">
        <v>2020</v>
      </c>
      <c r="AD159" s="22">
        <v>0</v>
      </c>
      <c r="AE159" s="22">
        <v>0</v>
      </c>
      <c r="AF159" s="25" t="s">
        <v>2019</v>
      </c>
      <c r="AG159" s="25" t="s">
        <v>2019</v>
      </c>
      <c r="AH159" s="25" t="s">
        <v>2019</v>
      </c>
      <c r="AI159" s="22">
        <v>0</v>
      </c>
      <c r="AJ159" s="22">
        <v>0</v>
      </c>
      <c r="AK159" s="22">
        <v>0</v>
      </c>
      <c r="AL159" s="22">
        <v>962</v>
      </c>
      <c r="AM159" s="22">
        <v>33264</v>
      </c>
      <c r="AN159" s="22">
        <v>0</v>
      </c>
      <c r="AO159" s="22">
        <v>0</v>
      </c>
      <c r="AP159" s="22">
        <v>0</v>
      </c>
      <c r="AQ159" s="22">
        <v>0</v>
      </c>
      <c r="AR159" s="22">
        <v>0</v>
      </c>
      <c r="AS159" s="22">
        <v>0</v>
      </c>
      <c r="AT159" s="22">
        <v>0</v>
      </c>
      <c r="AU159" s="22">
        <v>0</v>
      </c>
      <c r="AV159" s="25" t="s">
        <v>2170</v>
      </c>
      <c r="AW159" s="22">
        <v>17</v>
      </c>
      <c r="AX159" s="22">
        <v>17</v>
      </c>
      <c r="AY159" s="22">
        <v>0</v>
      </c>
      <c r="AZ159" s="22">
        <v>0</v>
      </c>
      <c r="BA159" s="22">
        <v>0</v>
      </c>
      <c r="BB159" s="22">
        <v>0</v>
      </c>
      <c r="BC159" s="22">
        <v>0</v>
      </c>
      <c r="BD159" s="22">
        <v>0</v>
      </c>
      <c r="BE159" s="22">
        <v>5</v>
      </c>
      <c r="BF159" s="22">
        <v>0</v>
      </c>
      <c r="BG159" s="22">
        <v>1</v>
      </c>
      <c r="BH159" s="22">
        <v>9</v>
      </c>
      <c r="BI159" s="22">
        <v>2</v>
      </c>
      <c r="BJ159" s="22">
        <v>0</v>
      </c>
      <c r="BK159" s="22">
        <v>0</v>
      </c>
      <c r="BL159" s="22">
        <v>0</v>
      </c>
      <c r="BM159" s="22">
        <v>0</v>
      </c>
      <c r="BN159" s="22">
        <v>169</v>
      </c>
      <c r="BO159" s="22">
        <v>0</v>
      </c>
      <c r="BP159" s="22">
        <v>0</v>
      </c>
    </row>
    <row r="160" spans="1:68" x14ac:dyDescent="0.25">
      <c r="A160" s="22" t="s">
        <v>125</v>
      </c>
      <c r="B160" s="22" t="s">
        <v>305</v>
      </c>
      <c r="C160" s="22" t="s">
        <v>442</v>
      </c>
      <c r="D160" s="22" t="s">
        <v>443</v>
      </c>
      <c r="E160" s="22">
        <v>10</v>
      </c>
      <c r="F160" s="22">
        <v>0</v>
      </c>
      <c r="G160" s="22">
        <v>0</v>
      </c>
      <c r="H160" s="24">
        <v>19.899999999999999</v>
      </c>
      <c r="I160" s="25" t="s">
        <v>2019</v>
      </c>
      <c r="J160" s="24">
        <v>0</v>
      </c>
      <c r="K160" s="22">
        <v>0</v>
      </c>
      <c r="L160" s="25"/>
      <c r="M160" s="22">
        <v>0</v>
      </c>
      <c r="N160" s="22">
        <v>0</v>
      </c>
      <c r="O160" s="22"/>
      <c r="P160" s="24">
        <v>15.7</v>
      </c>
      <c r="Q160" s="24">
        <v>0</v>
      </c>
      <c r="R160" s="24">
        <v>0</v>
      </c>
      <c r="S160" s="24">
        <v>0</v>
      </c>
      <c r="T160" s="24">
        <v>0</v>
      </c>
      <c r="U160" s="24">
        <v>15.7</v>
      </c>
      <c r="V160" s="24">
        <v>17.600000000000001</v>
      </c>
      <c r="W160" s="24">
        <v>0</v>
      </c>
      <c r="X160" s="24">
        <v>0</v>
      </c>
      <c r="Y160" s="24">
        <v>0</v>
      </c>
      <c r="Z160" s="24">
        <v>0</v>
      </c>
      <c r="AA160" s="24">
        <v>17.600000000000001</v>
      </c>
      <c r="AB160" s="24">
        <v>0</v>
      </c>
      <c r="AC160" s="25" t="s">
        <v>2020</v>
      </c>
      <c r="AD160" s="22">
        <v>2</v>
      </c>
      <c r="AE160" s="22">
        <v>2</v>
      </c>
      <c r="AF160" s="25" t="s">
        <v>2020</v>
      </c>
      <c r="AG160" s="25" t="s">
        <v>2020</v>
      </c>
      <c r="AH160" s="25" t="s">
        <v>2020</v>
      </c>
      <c r="AI160" s="22">
        <v>3</v>
      </c>
      <c r="AJ160" s="22">
        <v>0</v>
      </c>
      <c r="AK160" s="22">
        <v>0</v>
      </c>
      <c r="AL160" s="22">
        <v>405</v>
      </c>
      <c r="AM160" s="22">
        <v>17672</v>
      </c>
      <c r="AN160" s="22">
        <v>0</v>
      </c>
      <c r="AO160" s="22">
        <v>0</v>
      </c>
      <c r="AP160" s="22">
        <v>0</v>
      </c>
      <c r="AQ160" s="22">
        <v>0</v>
      </c>
      <c r="AR160" s="22">
        <v>0</v>
      </c>
      <c r="AS160" s="22">
        <v>0</v>
      </c>
      <c r="AT160" s="22">
        <v>0</v>
      </c>
      <c r="AU160" s="22">
        <v>0</v>
      </c>
      <c r="AV160" s="25" t="s">
        <v>2171</v>
      </c>
      <c r="AW160" s="22">
        <v>13</v>
      </c>
      <c r="AX160" s="22">
        <v>13</v>
      </c>
      <c r="AY160" s="22">
        <v>600</v>
      </c>
      <c r="AZ160" s="22">
        <v>200000</v>
      </c>
      <c r="BA160" s="22">
        <v>40000</v>
      </c>
      <c r="BB160" s="22">
        <v>0</v>
      </c>
      <c r="BC160" s="22">
        <v>240600</v>
      </c>
      <c r="BD160" s="22">
        <v>0</v>
      </c>
      <c r="BE160" s="22">
        <v>1</v>
      </c>
      <c r="BF160" s="22">
        <v>0</v>
      </c>
      <c r="BG160" s="22">
        <v>0</v>
      </c>
      <c r="BH160" s="22">
        <v>0</v>
      </c>
      <c r="BI160" s="22">
        <v>0</v>
      </c>
      <c r="BJ160" s="22">
        <v>0</v>
      </c>
      <c r="BK160" s="22">
        <v>0</v>
      </c>
      <c r="BL160" s="22">
        <v>0</v>
      </c>
      <c r="BM160" s="22">
        <v>0</v>
      </c>
      <c r="BN160" s="22">
        <v>0</v>
      </c>
      <c r="BO160" s="22">
        <v>0</v>
      </c>
      <c r="BP160" s="22">
        <v>0</v>
      </c>
    </row>
    <row r="161" spans="1:68" x14ac:dyDescent="0.25">
      <c r="A161" s="22" t="s">
        <v>125</v>
      </c>
      <c r="B161" s="22" t="s">
        <v>305</v>
      </c>
      <c r="C161" s="22" t="s">
        <v>444</v>
      </c>
      <c r="D161" s="22" t="s">
        <v>445</v>
      </c>
      <c r="E161" s="22">
        <v>25</v>
      </c>
      <c r="F161" s="22">
        <v>0</v>
      </c>
      <c r="G161" s="22">
        <v>0</v>
      </c>
      <c r="H161" s="24">
        <v>54.7</v>
      </c>
      <c r="I161" s="25" t="s">
        <v>2019</v>
      </c>
      <c r="J161" s="24">
        <v>0</v>
      </c>
      <c r="K161" s="22">
        <v>0</v>
      </c>
      <c r="L161" s="25"/>
      <c r="M161" s="22">
        <v>0</v>
      </c>
      <c r="N161" s="22">
        <v>0</v>
      </c>
      <c r="O161" s="22"/>
      <c r="P161" s="24">
        <v>40.5</v>
      </c>
      <c r="Q161" s="24">
        <v>0</v>
      </c>
      <c r="R161" s="24">
        <v>0</v>
      </c>
      <c r="S161" s="24">
        <v>102</v>
      </c>
      <c r="T161" s="24">
        <v>0</v>
      </c>
      <c r="U161" s="24">
        <v>142.5</v>
      </c>
      <c r="V161" s="24">
        <v>35.5</v>
      </c>
      <c r="W161" s="24">
        <v>0</v>
      </c>
      <c r="X161" s="24">
        <v>0</v>
      </c>
      <c r="Y161" s="24">
        <v>0</v>
      </c>
      <c r="Z161" s="24">
        <v>0</v>
      </c>
      <c r="AA161" s="24">
        <v>35.5</v>
      </c>
      <c r="AB161" s="24">
        <v>13.6</v>
      </c>
      <c r="AC161" s="25" t="s">
        <v>2020</v>
      </c>
      <c r="AD161" s="22">
        <v>49</v>
      </c>
      <c r="AE161" s="22">
        <v>36</v>
      </c>
      <c r="AF161" s="25" t="s">
        <v>2020</v>
      </c>
      <c r="AG161" s="25" t="s">
        <v>2020</v>
      </c>
      <c r="AH161" s="25" t="s">
        <v>2020</v>
      </c>
      <c r="AI161" s="22">
        <v>36</v>
      </c>
      <c r="AJ161" s="22">
        <v>0</v>
      </c>
      <c r="AK161" s="22">
        <v>0</v>
      </c>
      <c r="AL161" s="22">
        <v>1453</v>
      </c>
      <c r="AM161" s="22">
        <v>50639</v>
      </c>
      <c r="AN161" s="22">
        <v>0</v>
      </c>
      <c r="AO161" s="22">
        <v>0</v>
      </c>
      <c r="AP161" s="22">
        <v>0</v>
      </c>
      <c r="AQ161" s="22">
        <v>0</v>
      </c>
      <c r="AR161" s="22">
        <v>0</v>
      </c>
      <c r="AS161" s="22">
        <v>0</v>
      </c>
      <c r="AT161" s="22">
        <v>0</v>
      </c>
      <c r="AU161" s="22">
        <v>0</v>
      </c>
      <c r="AV161" s="25"/>
      <c r="AW161" s="22">
        <v>88</v>
      </c>
      <c r="AX161" s="22">
        <v>86</v>
      </c>
      <c r="AY161" s="22">
        <v>7300000</v>
      </c>
      <c r="AZ161" s="22">
        <v>187000</v>
      </c>
      <c r="BA161" s="22">
        <v>0</v>
      </c>
      <c r="BB161" s="22">
        <v>15900000</v>
      </c>
      <c r="BC161" s="22">
        <v>23387000</v>
      </c>
      <c r="BD161" s="22">
        <v>73</v>
      </c>
      <c r="BE161" s="22">
        <v>4</v>
      </c>
      <c r="BF161" s="22">
        <v>7</v>
      </c>
      <c r="BG161" s="22">
        <v>1</v>
      </c>
      <c r="BH161" s="22">
        <v>32</v>
      </c>
      <c r="BI161" s="22">
        <v>1</v>
      </c>
      <c r="BJ161" s="22">
        <v>4</v>
      </c>
      <c r="BK161" s="22">
        <v>44</v>
      </c>
      <c r="BL161" s="22">
        <v>2</v>
      </c>
      <c r="BM161" s="22">
        <v>76</v>
      </c>
      <c r="BN161" s="22">
        <v>241</v>
      </c>
      <c r="BO161" s="22">
        <v>7</v>
      </c>
      <c r="BP161" s="22">
        <v>1</v>
      </c>
    </row>
    <row r="162" spans="1:68" x14ac:dyDescent="0.25">
      <c r="A162" s="22" t="s">
        <v>125</v>
      </c>
      <c r="B162" s="22" t="s">
        <v>305</v>
      </c>
      <c r="C162" s="22" t="s">
        <v>446</v>
      </c>
      <c r="D162" s="22" t="s">
        <v>447</v>
      </c>
      <c r="E162" s="22">
        <v>51</v>
      </c>
      <c r="F162" s="22">
        <v>0</v>
      </c>
      <c r="G162" s="22">
        <v>0</v>
      </c>
      <c r="H162" s="24">
        <v>63.6</v>
      </c>
      <c r="I162" s="25" t="s">
        <v>2019</v>
      </c>
      <c r="J162" s="24">
        <v>0</v>
      </c>
      <c r="K162" s="22">
        <v>0</v>
      </c>
      <c r="L162" s="25"/>
      <c r="M162" s="22">
        <v>0</v>
      </c>
      <c r="N162" s="22">
        <v>0</v>
      </c>
      <c r="O162" s="22"/>
      <c r="P162" s="24">
        <v>66.3</v>
      </c>
      <c r="Q162" s="24">
        <v>0</v>
      </c>
      <c r="R162" s="24">
        <v>0</v>
      </c>
      <c r="S162" s="24">
        <v>0</v>
      </c>
      <c r="T162" s="24">
        <v>0</v>
      </c>
      <c r="U162" s="24">
        <v>66.3</v>
      </c>
      <c r="V162" s="24">
        <v>50.9</v>
      </c>
      <c r="W162" s="24">
        <v>0</v>
      </c>
      <c r="X162" s="24">
        <v>0</v>
      </c>
      <c r="Y162" s="24">
        <v>0</v>
      </c>
      <c r="Z162" s="24">
        <v>0</v>
      </c>
      <c r="AA162" s="24">
        <v>50.9</v>
      </c>
      <c r="AB162" s="24">
        <v>25.4</v>
      </c>
      <c r="AC162" s="25" t="s">
        <v>2020</v>
      </c>
      <c r="AD162" s="22">
        <v>5</v>
      </c>
      <c r="AE162" s="22">
        <v>5</v>
      </c>
      <c r="AF162" s="25" t="s">
        <v>2020</v>
      </c>
      <c r="AG162" s="25" t="s">
        <v>2020</v>
      </c>
      <c r="AH162" s="25" t="s">
        <v>2019</v>
      </c>
      <c r="AI162" s="22">
        <v>0</v>
      </c>
      <c r="AJ162" s="22">
        <v>0</v>
      </c>
      <c r="AK162" s="22">
        <v>0</v>
      </c>
      <c r="AL162" s="22">
        <v>2099</v>
      </c>
      <c r="AM162" s="22">
        <v>77391</v>
      </c>
      <c r="AN162" s="22">
        <v>0</v>
      </c>
      <c r="AO162" s="22">
        <v>0</v>
      </c>
      <c r="AP162" s="22">
        <v>0</v>
      </c>
      <c r="AQ162" s="22">
        <v>0</v>
      </c>
      <c r="AR162" s="22">
        <v>0</v>
      </c>
      <c r="AS162" s="22">
        <v>0</v>
      </c>
      <c r="AT162" s="22">
        <v>0</v>
      </c>
      <c r="AU162" s="22">
        <v>0</v>
      </c>
      <c r="AV162" s="25" t="s">
        <v>2172</v>
      </c>
      <c r="AW162" s="22">
        <v>58</v>
      </c>
      <c r="AX162" s="22">
        <v>57</v>
      </c>
      <c r="AY162" s="22">
        <v>2494386</v>
      </c>
      <c r="AZ162" s="22">
        <v>21531256</v>
      </c>
      <c r="BA162" s="22">
        <v>0</v>
      </c>
      <c r="BB162" s="22">
        <v>0</v>
      </c>
      <c r="BC162" s="22">
        <v>24025642</v>
      </c>
      <c r="BD162" s="22">
        <v>60</v>
      </c>
      <c r="BE162" s="22">
        <v>14</v>
      </c>
      <c r="BF162" s="22">
        <v>1</v>
      </c>
      <c r="BG162" s="22">
        <v>1</v>
      </c>
      <c r="BH162" s="22">
        <v>87</v>
      </c>
      <c r="BI162" s="22">
        <v>7</v>
      </c>
      <c r="BJ162" s="22">
        <v>1</v>
      </c>
      <c r="BK162" s="22">
        <v>45</v>
      </c>
      <c r="BL162" s="22">
        <v>18</v>
      </c>
      <c r="BM162" s="22">
        <v>60</v>
      </c>
      <c r="BN162" s="22">
        <v>508</v>
      </c>
      <c r="BO162" s="22">
        <v>0</v>
      </c>
      <c r="BP162" s="22">
        <v>1</v>
      </c>
    </row>
    <row r="163" spans="1:68" x14ac:dyDescent="0.25">
      <c r="A163" s="22" t="s">
        <v>125</v>
      </c>
      <c r="B163" s="22" t="s">
        <v>305</v>
      </c>
      <c r="C163" s="22" t="s">
        <v>448</v>
      </c>
      <c r="D163" s="22" t="s">
        <v>449</v>
      </c>
      <c r="E163" s="22">
        <v>25</v>
      </c>
      <c r="F163" s="22">
        <v>0</v>
      </c>
      <c r="G163" s="22">
        <v>0</v>
      </c>
      <c r="H163" s="24">
        <v>61</v>
      </c>
      <c r="I163" s="25" t="s">
        <v>2020</v>
      </c>
      <c r="J163" s="24">
        <v>0.4</v>
      </c>
      <c r="K163" s="22">
        <v>0</v>
      </c>
      <c r="L163" s="25" t="s">
        <v>2044</v>
      </c>
      <c r="M163" s="22">
        <v>0</v>
      </c>
      <c r="N163" s="22">
        <v>0</v>
      </c>
      <c r="O163" s="22"/>
      <c r="P163" s="24">
        <v>35</v>
      </c>
      <c r="Q163" s="24">
        <v>0</v>
      </c>
      <c r="R163" s="24">
        <v>0</v>
      </c>
      <c r="S163" s="24">
        <v>0</v>
      </c>
      <c r="T163" s="24">
        <v>0</v>
      </c>
      <c r="U163" s="24">
        <v>35</v>
      </c>
      <c r="V163" s="24">
        <v>25</v>
      </c>
      <c r="W163" s="24">
        <v>0</v>
      </c>
      <c r="X163" s="24">
        <v>0</v>
      </c>
      <c r="Y163" s="24">
        <v>0</v>
      </c>
      <c r="Z163" s="24">
        <v>0</v>
      </c>
      <c r="AA163" s="24">
        <v>25</v>
      </c>
      <c r="AB163" s="24">
        <v>1.4</v>
      </c>
      <c r="AC163" s="25" t="s">
        <v>2020</v>
      </c>
      <c r="AD163" s="22">
        <v>4</v>
      </c>
      <c r="AE163" s="22">
        <v>5</v>
      </c>
      <c r="AF163" s="25" t="s">
        <v>2019</v>
      </c>
      <c r="AG163" s="25" t="s">
        <v>2020</v>
      </c>
      <c r="AH163" s="25" t="s">
        <v>2020</v>
      </c>
      <c r="AI163" s="22">
        <v>4</v>
      </c>
      <c r="AJ163" s="22">
        <v>0</v>
      </c>
      <c r="AK163" s="22">
        <v>1</v>
      </c>
      <c r="AL163" s="22">
        <v>1046</v>
      </c>
      <c r="AM163" s="22">
        <v>32412</v>
      </c>
      <c r="AN163" s="22">
        <v>0</v>
      </c>
      <c r="AO163" s="22">
        <v>0</v>
      </c>
      <c r="AP163" s="22">
        <v>0</v>
      </c>
      <c r="AQ163" s="22">
        <v>0</v>
      </c>
      <c r="AR163" s="22">
        <v>0</v>
      </c>
      <c r="AS163" s="22">
        <v>0</v>
      </c>
      <c r="AT163" s="22">
        <v>0</v>
      </c>
      <c r="AU163" s="22">
        <v>0</v>
      </c>
      <c r="AV163" s="25" t="s">
        <v>2173</v>
      </c>
      <c r="AW163" s="22">
        <v>39</v>
      </c>
      <c r="AX163" s="22">
        <v>33</v>
      </c>
      <c r="AY163" s="22">
        <v>2384695</v>
      </c>
      <c r="AZ163" s="22">
        <v>1535801</v>
      </c>
      <c r="BA163" s="22">
        <v>0</v>
      </c>
      <c r="BB163" s="22">
        <v>3000000</v>
      </c>
      <c r="BC163" s="22">
        <v>6920496</v>
      </c>
      <c r="BD163" s="22">
        <v>30</v>
      </c>
      <c r="BE163" s="22">
        <v>14</v>
      </c>
      <c r="BF163" s="22">
        <v>0</v>
      </c>
      <c r="BG163" s="22">
        <v>1</v>
      </c>
      <c r="BH163" s="22">
        <v>5</v>
      </c>
      <c r="BI163" s="22">
        <v>3</v>
      </c>
      <c r="BJ163" s="22">
        <v>0</v>
      </c>
      <c r="BK163" s="22">
        <v>0</v>
      </c>
      <c r="BL163" s="22">
        <v>52</v>
      </c>
      <c r="BM163" s="22">
        <v>34</v>
      </c>
      <c r="BN163" s="22">
        <v>85</v>
      </c>
      <c r="BO163" s="22">
        <v>0</v>
      </c>
      <c r="BP163" s="22">
        <v>0</v>
      </c>
    </row>
    <row r="164" spans="1:68" x14ac:dyDescent="0.25">
      <c r="A164" s="22" t="s">
        <v>125</v>
      </c>
      <c r="B164" s="22" t="s">
        <v>305</v>
      </c>
      <c r="C164" s="22" t="s">
        <v>450</v>
      </c>
      <c r="D164" s="22" t="s">
        <v>451</v>
      </c>
      <c r="E164" s="22">
        <v>22</v>
      </c>
      <c r="F164" s="22">
        <v>0</v>
      </c>
      <c r="G164" s="22">
        <v>0</v>
      </c>
      <c r="H164" s="24">
        <v>40</v>
      </c>
      <c r="I164" s="25" t="s">
        <v>2019</v>
      </c>
      <c r="J164" s="24">
        <v>0</v>
      </c>
      <c r="K164" s="22">
        <v>0</v>
      </c>
      <c r="L164" s="25"/>
      <c r="M164" s="22">
        <v>0</v>
      </c>
      <c r="N164" s="22">
        <v>0</v>
      </c>
      <c r="O164" s="22"/>
      <c r="P164" s="24">
        <v>37</v>
      </c>
      <c r="Q164" s="24">
        <v>0</v>
      </c>
      <c r="R164" s="24">
        <v>0</v>
      </c>
      <c r="S164" s="24">
        <v>0</v>
      </c>
      <c r="T164" s="24">
        <v>0</v>
      </c>
      <c r="U164" s="24">
        <v>37</v>
      </c>
      <c r="V164" s="24">
        <v>31.5</v>
      </c>
      <c r="W164" s="24">
        <v>0</v>
      </c>
      <c r="X164" s="24">
        <v>0</v>
      </c>
      <c r="Y164" s="24">
        <v>0</v>
      </c>
      <c r="Z164" s="24">
        <v>0</v>
      </c>
      <c r="AA164" s="24">
        <v>31.5</v>
      </c>
      <c r="AB164" s="24">
        <v>6</v>
      </c>
      <c r="AC164" s="25" t="s">
        <v>2019</v>
      </c>
      <c r="AD164" s="22">
        <v>0</v>
      </c>
      <c r="AE164" s="22">
        <v>0</v>
      </c>
      <c r="AF164" s="25" t="s">
        <v>2019</v>
      </c>
      <c r="AG164" s="25" t="s">
        <v>2019</v>
      </c>
      <c r="AH164" s="25" t="s">
        <v>2019</v>
      </c>
      <c r="AI164" s="22">
        <v>0</v>
      </c>
      <c r="AJ164" s="22">
        <v>0</v>
      </c>
      <c r="AK164" s="22">
        <v>0</v>
      </c>
      <c r="AL164" s="22">
        <v>1227</v>
      </c>
      <c r="AM164" s="22">
        <v>43911</v>
      </c>
      <c r="AN164" s="22">
        <v>0</v>
      </c>
      <c r="AO164" s="22">
        <v>0</v>
      </c>
      <c r="AP164" s="22">
        <v>0</v>
      </c>
      <c r="AQ164" s="22">
        <v>0</v>
      </c>
      <c r="AR164" s="22">
        <v>0</v>
      </c>
      <c r="AS164" s="22">
        <v>0</v>
      </c>
      <c r="AT164" s="22">
        <v>0</v>
      </c>
      <c r="AU164" s="22">
        <v>0</v>
      </c>
      <c r="AV164" s="25" t="s">
        <v>2174</v>
      </c>
      <c r="AW164" s="22">
        <v>33</v>
      </c>
      <c r="AX164" s="22">
        <v>31</v>
      </c>
      <c r="AY164" s="22">
        <v>2283054</v>
      </c>
      <c r="AZ164" s="22">
        <v>32000</v>
      </c>
      <c r="BA164" s="22">
        <v>11500</v>
      </c>
      <c r="BB164" s="22">
        <v>2928</v>
      </c>
      <c r="BC164" s="22">
        <v>2329482</v>
      </c>
      <c r="BD164" s="22">
        <v>8</v>
      </c>
      <c r="BE164" s="22">
        <v>30</v>
      </c>
      <c r="BF164" s="22">
        <v>2</v>
      </c>
      <c r="BG164" s="22">
        <v>1</v>
      </c>
      <c r="BH164" s="22">
        <v>15</v>
      </c>
      <c r="BI164" s="22">
        <v>20</v>
      </c>
      <c r="BJ164" s="22">
        <v>1</v>
      </c>
      <c r="BK164" s="22">
        <v>60</v>
      </c>
      <c r="BL164" s="22">
        <v>40</v>
      </c>
      <c r="BM164" s="22">
        <v>13</v>
      </c>
      <c r="BN164" s="22">
        <v>207</v>
      </c>
      <c r="BO164" s="22">
        <v>0</v>
      </c>
      <c r="BP164" s="22">
        <v>0</v>
      </c>
    </row>
    <row r="165" spans="1:68" x14ac:dyDescent="0.25">
      <c r="A165" s="22" t="s">
        <v>125</v>
      </c>
      <c r="B165" s="22" t="s">
        <v>305</v>
      </c>
      <c r="C165" s="22" t="s">
        <v>452</v>
      </c>
      <c r="D165" s="22" t="s">
        <v>453</v>
      </c>
      <c r="E165" s="22">
        <v>66</v>
      </c>
      <c r="F165" s="22">
        <v>0</v>
      </c>
      <c r="G165" s="22">
        <v>0</v>
      </c>
      <c r="H165" s="24">
        <v>59</v>
      </c>
      <c r="I165" s="25" t="s">
        <v>2019</v>
      </c>
      <c r="J165" s="24">
        <v>0</v>
      </c>
      <c r="K165" s="22">
        <v>0</v>
      </c>
      <c r="L165" s="25"/>
      <c r="M165" s="22">
        <v>0</v>
      </c>
      <c r="N165" s="22">
        <v>0</v>
      </c>
      <c r="O165" s="22"/>
      <c r="P165" s="24">
        <v>52.7</v>
      </c>
      <c r="Q165" s="24">
        <v>0</v>
      </c>
      <c r="R165" s="24">
        <v>0</v>
      </c>
      <c r="S165" s="24">
        <v>0</v>
      </c>
      <c r="T165" s="24">
        <v>0</v>
      </c>
      <c r="U165" s="24">
        <v>52.7</v>
      </c>
      <c r="V165" s="24">
        <v>50.8</v>
      </c>
      <c r="W165" s="24">
        <v>0</v>
      </c>
      <c r="X165" s="24">
        <v>0</v>
      </c>
      <c r="Y165" s="24">
        <v>0</v>
      </c>
      <c r="Z165" s="24">
        <v>0</v>
      </c>
      <c r="AA165" s="24">
        <v>50.8</v>
      </c>
      <c r="AB165" s="24">
        <v>20.399999999999999</v>
      </c>
      <c r="AC165" s="25" t="s">
        <v>2020</v>
      </c>
      <c r="AD165" s="22">
        <v>12</v>
      </c>
      <c r="AE165" s="22">
        <v>12</v>
      </c>
      <c r="AF165" s="25" t="s">
        <v>2019</v>
      </c>
      <c r="AG165" s="25" t="s">
        <v>2019</v>
      </c>
      <c r="AH165" s="25" t="s">
        <v>2020</v>
      </c>
      <c r="AI165" s="22">
        <v>24</v>
      </c>
      <c r="AJ165" s="22">
        <v>0</v>
      </c>
      <c r="AK165" s="22">
        <v>1</v>
      </c>
      <c r="AL165" s="22">
        <v>3108</v>
      </c>
      <c r="AM165" s="22">
        <v>80301</v>
      </c>
      <c r="AN165" s="22">
        <v>0</v>
      </c>
      <c r="AO165" s="22">
        <v>0</v>
      </c>
      <c r="AP165" s="22">
        <v>0</v>
      </c>
      <c r="AQ165" s="22">
        <v>0</v>
      </c>
      <c r="AR165" s="22">
        <v>0</v>
      </c>
      <c r="AS165" s="22">
        <v>0</v>
      </c>
      <c r="AT165" s="22">
        <v>0</v>
      </c>
      <c r="AU165" s="22">
        <v>0</v>
      </c>
      <c r="AV165" s="25" t="s">
        <v>2175</v>
      </c>
      <c r="AW165" s="22">
        <v>108</v>
      </c>
      <c r="AX165" s="22">
        <v>106</v>
      </c>
      <c r="AY165" s="22">
        <v>5171562</v>
      </c>
      <c r="AZ165" s="22">
        <v>7195244</v>
      </c>
      <c r="BA165" s="22">
        <v>1416300</v>
      </c>
      <c r="BB165" s="22">
        <v>146250</v>
      </c>
      <c r="BC165" s="22">
        <v>13929356</v>
      </c>
      <c r="BD165" s="22">
        <v>90</v>
      </c>
      <c r="BE165" s="22">
        <v>6</v>
      </c>
      <c r="BF165" s="22">
        <v>0</v>
      </c>
      <c r="BG165" s="22">
        <v>1</v>
      </c>
      <c r="BH165" s="22">
        <v>73</v>
      </c>
      <c r="BI165" s="22">
        <v>50</v>
      </c>
      <c r="BJ165" s="22">
        <v>12</v>
      </c>
      <c r="BK165" s="22">
        <v>12</v>
      </c>
      <c r="BL165" s="22">
        <v>0</v>
      </c>
      <c r="BM165" s="22">
        <v>103</v>
      </c>
      <c r="BN165" s="22">
        <v>588</v>
      </c>
      <c r="BO165" s="22">
        <v>0</v>
      </c>
      <c r="BP165" s="22">
        <v>0</v>
      </c>
    </row>
    <row r="166" spans="1:68" x14ac:dyDescent="0.25">
      <c r="A166" s="22" t="s">
        <v>125</v>
      </c>
      <c r="B166" s="22" t="s">
        <v>305</v>
      </c>
      <c r="C166" s="22" t="s">
        <v>454</v>
      </c>
      <c r="D166" s="22" t="s">
        <v>455</v>
      </c>
      <c r="E166" s="22">
        <v>6</v>
      </c>
      <c r="F166" s="22">
        <v>0</v>
      </c>
      <c r="G166" s="22">
        <v>0</v>
      </c>
      <c r="H166" s="24">
        <v>19.7</v>
      </c>
      <c r="I166" s="25" t="s">
        <v>2019</v>
      </c>
      <c r="J166" s="24">
        <v>0</v>
      </c>
      <c r="K166" s="22">
        <v>0</v>
      </c>
      <c r="L166" s="25"/>
      <c r="M166" s="22">
        <v>0</v>
      </c>
      <c r="N166" s="22">
        <v>0</v>
      </c>
      <c r="O166" s="22"/>
      <c r="P166" s="24">
        <v>20.3</v>
      </c>
      <c r="Q166" s="24">
        <v>0</v>
      </c>
      <c r="R166" s="24">
        <v>0</v>
      </c>
      <c r="S166" s="24">
        <v>0</v>
      </c>
      <c r="T166" s="24">
        <v>0</v>
      </c>
      <c r="U166" s="24">
        <v>20.3</v>
      </c>
      <c r="V166" s="24">
        <v>20.7</v>
      </c>
      <c r="W166" s="24">
        <v>0</v>
      </c>
      <c r="X166" s="24">
        <v>0</v>
      </c>
      <c r="Y166" s="24">
        <v>0</v>
      </c>
      <c r="Z166" s="24">
        <v>0</v>
      </c>
      <c r="AA166" s="24">
        <v>20.7</v>
      </c>
      <c r="AB166" s="24">
        <v>4</v>
      </c>
      <c r="AC166" s="25" t="s">
        <v>2020</v>
      </c>
      <c r="AD166" s="22">
        <v>3</v>
      </c>
      <c r="AE166" s="22">
        <v>3</v>
      </c>
      <c r="AF166" s="25" t="s">
        <v>2020</v>
      </c>
      <c r="AG166" s="25" t="s">
        <v>2020</v>
      </c>
      <c r="AH166" s="25" t="s">
        <v>2020</v>
      </c>
      <c r="AI166" s="22">
        <v>9</v>
      </c>
      <c r="AJ166" s="22">
        <v>0</v>
      </c>
      <c r="AK166" s="22">
        <v>0</v>
      </c>
      <c r="AL166" s="22">
        <v>398</v>
      </c>
      <c r="AM166" s="22">
        <v>15699</v>
      </c>
      <c r="AN166" s="22">
        <v>0</v>
      </c>
      <c r="AO166" s="22">
        <v>0</v>
      </c>
      <c r="AP166" s="22">
        <v>0</v>
      </c>
      <c r="AQ166" s="22">
        <v>0</v>
      </c>
      <c r="AR166" s="22">
        <v>0</v>
      </c>
      <c r="AS166" s="22">
        <v>0</v>
      </c>
      <c r="AT166" s="22">
        <v>0</v>
      </c>
      <c r="AU166" s="22">
        <v>0</v>
      </c>
      <c r="AV166" s="25" t="s">
        <v>2176</v>
      </c>
      <c r="AW166" s="22">
        <v>0</v>
      </c>
      <c r="AX166" s="22">
        <v>0</v>
      </c>
      <c r="AY166" s="22">
        <v>0</v>
      </c>
      <c r="AZ166" s="22">
        <v>0</v>
      </c>
      <c r="BA166" s="22">
        <v>0</v>
      </c>
      <c r="BB166" s="22">
        <v>0</v>
      </c>
      <c r="BC166" s="22">
        <v>0</v>
      </c>
      <c r="BD166" s="22">
        <v>0</v>
      </c>
      <c r="BE166" s="22">
        <v>0</v>
      </c>
      <c r="BF166" s="22">
        <v>0</v>
      </c>
      <c r="BG166" s="22">
        <v>0</v>
      </c>
      <c r="BH166" s="22">
        <v>0</v>
      </c>
      <c r="BI166" s="22">
        <v>0</v>
      </c>
      <c r="BJ166" s="22">
        <v>0</v>
      </c>
      <c r="BK166" s="22">
        <v>0</v>
      </c>
      <c r="BL166" s="22">
        <v>0</v>
      </c>
      <c r="BM166" s="22">
        <v>0</v>
      </c>
      <c r="BN166" s="22">
        <v>0</v>
      </c>
      <c r="BO166" s="22">
        <v>0</v>
      </c>
      <c r="BP166" s="22">
        <v>0</v>
      </c>
    </row>
    <row r="167" spans="1:68" x14ac:dyDescent="0.25">
      <c r="A167" s="22" t="s">
        <v>125</v>
      </c>
      <c r="B167" s="22" t="s">
        <v>305</v>
      </c>
      <c r="C167" s="22" t="s">
        <v>456</v>
      </c>
      <c r="D167" s="22" t="s">
        <v>457</v>
      </c>
      <c r="E167" s="22">
        <v>19</v>
      </c>
      <c r="F167" s="22">
        <v>0</v>
      </c>
      <c r="G167" s="22">
        <v>0</v>
      </c>
      <c r="H167" s="24">
        <v>29.4</v>
      </c>
      <c r="I167" s="25" t="s">
        <v>2019</v>
      </c>
      <c r="J167" s="24">
        <v>0</v>
      </c>
      <c r="K167" s="22">
        <v>0</v>
      </c>
      <c r="L167" s="25"/>
      <c r="M167" s="22">
        <v>0</v>
      </c>
      <c r="N167" s="22">
        <v>0</v>
      </c>
      <c r="O167" s="22"/>
      <c r="P167" s="24">
        <v>0</v>
      </c>
      <c r="Q167" s="24">
        <v>0</v>
      </c>
      <c r="R167" s="24">
        <v>0</v>
      </c>
      <c r="S167" s="24">
        <v>25.2</v>
      </c>
      <c r="T167" s="24">
        <v>0</v>
      </c>
      <c r="U167" s="24">
        <v>25.2</v>
      </c>
      <c r="V167" s="24">
        <v>0</v>
      </c>
      <c r="W167" s="24">
        <v>0</v>
      </c>
      <c r="X167" s="24">
        <v>0</v>
      </c>
      <c r="Y167" s="24">
        <v>20</v>
      </c>
      <c r="Z167" s="24">
        <v>0</v>
      </c>
      <c r="AA167" s="24">
        <v>20</v>
      </c>
      <c r="AB167" s="24">
        <v>1.4</v>
      </c>
      <c r="AC167" s="25" t="s">
        <v>2019</v>
      </c>
      <c r="AD167" s="22">
        <v>0</v>
      </c>
      <c r="AE167" s="22">
        <v>0</v>
      </c>
      <c r="AF167" s="25" t="s">
        <v>2019</v>
      </c>
      <c r="AG167" s="25" t="s">
        <v>2019</v>
      </c>
      <c r="AH167" s="25" t="s">
        <v>2019</v>
      </c>
      <c r="AI167" s="22">
        <v>0</v>
      </c>
      <c r="AJ167" s="22">
        <v>0</v>
      </c>
      <c r="AK167" s="22">
        <v>0</v>
      </c>
      <c r="AL167" s="22">
        <v>999</v>
      </c>
      <c r="AM167" s="22">
        <v>28106</v>
      </c>
      <c r="AN167" s="22">
        <v>0</v>
      </c>
      <c r="AO167" s="22">
        <v>0</v>
      </c>
      <c r="AP167" s="22">
        <v>0</v>
      </c>
      <c r="AQ167" s="22">
        <v>0</v>
      </c>
      <c r="AR167" s="22">
        <v>0</v>
      </c>
      <c r="AS167" s="22">
        <v>0</v>
      </c>
      <c r="AT167" s="22">
        <v>0</v>
      </c>
      <c r="AU167" s="22">
        <v>0</v>
      </c>
      <c r="AV167" s="25" t="s">
        <v>2177</v>
      </c>
      <c r="AW167" s="22">
        <v>18</v>
      </c>
      <c r="AX167" s="22">
        <v>17</v>
      </c>
      <c r="AY167" s="22">
        <v>1026550</v>
      </c>
      <c r="AZ167" s="22">
        <v>432934</v>
      </c>
      <c r="BA167" s="22">
        <v>0</v>
      </c>
      <c r="BB167" s="22">
        <v>230000</v>
      </c>
      <c r="BC167" s="22">
        <v>1689484</v>
      </c>
      <c r="BD167" s="22">
        <v>8</v>
      </c>
      <c r="BE167" s="22">
        <v>22</v>
      </c>
      <c r="BF167" s="22">
        <v>0</v>
      </c>
      <c r="BG167" s="22">
        <v>1</v>
      </c>
      <c r="BH167" s="22">
        <v>10</v>
      </c>
      <c r="BI167" s="22">
        <v>1</v>
      </c>
      <c r="BJ167" s="22">
        <v>0</v>
      </c>
      <c r="BK167" s="22">
        <v>0</v>
      </c>
      <c r="BL167" s="22">
        <v>2</v>
      </c>
      <c r="BM167" s="22">
        <v>8</v>
      </c>
      <c r="BN167" s="22">
        <v>69</v>
      </c>
      <c r="BO167" s="22">
        <v>0</v>
      </c>
      <c r="BP167" s="22">
        <v>0</v>
      </c>
    </row>
    <row r="168" spans="1:68" x14ac:dyDescent="0.25">
      <c r="A168" s="22" t="s">
        <v>125</v>
      </c>
      <c r="B168" s="22" t="s">
        <v>305</v>
      </c>
      <c r="C168" s="22" t="s">
        <v>458</v>
      </c>
      <c r="D168" s="22" t="s">
        <v>459</v>
      </c>
      <c r="E168" s="22">
        <v>74</v>
      </c>
      <c r="F168" s="22">
        <v>0</v>
      </c>
      <c r="G168" s="22">
        <v>0</v>
      </c>
      <c r="H168" s="24">
        <v>50.6</v>
      </c>
      <c r="I168" s="25" t="s">
        <v>2019</v>
      </c>
      <c r="J168" s="24">
        <v>0</v>
      </c>
      <c r="K168" s="22">
        <v>0</v>
      </c>
      <c r="L168" s="25"/>
      <c r="M168" s="22">
        <v>0</v>
      </c>
      <c r="N168" s="22">
        <v>0</v>
      </c>
      <c r="O168" s="22"/>
      <c r="P168" s="24">
        <v>51.2</v>
      </c>
      <c r="Q168" s="24">
        <v>0</v>
      </c>
      <c r="R168" s="24">
        <v>0</v>
      </c>
      <c r="S168" s="24">
        <v>0</v>
      </c>
      <c r="T168" s="24">
        <v>0</v>
      </c>
      <c r="U168" s="24">
        <v>51.2</v>
      </c>
      <c r="V168" s="24">
        <v>45.7</v>
      </c>
      <c r="W168" s="24">
        <v>0</v>
      </c>
      <c r="X168" s="24">
        <v>0</v>
      </c>
      <c r="Y168" s="24">
        <v>0</v>
      </c>
      <c r="Z168" s="24">
        <v>0</v>
      </c>
      <c r="AA168" s="24">
        <v>45.7</v>
      </c>
      <c r="AB168" s="24">
        <v>9.8000000000000007</v>
      </c>
      <c r="AC168" s="25" t="s">
        <v>2020</v>
      </c>
      <c r="AD168" s="22">
        <v>1</v>
      </c>
      <c r="AE168" s="22">
        <v>1</v>
      </c>
      <c r="AF168" s="25" t="s">
        <v>2019</v>
      </c>
      <c r="AG168" s="25" t="s">
        <v>2020</v>
      </c>
      <c r="AH168" s="25" t="s">
        <v>2020</v>
      </c>
      <c r="AI168" s="22">
        <v>5</v>
      </c>
      <c r="AJ168" s="22">
        <v>0</v>
      </c>
      <c r="AK168" s="22">
        <v>5</v>
      </c>
      <c r="AL168" s="22">
        <v>2683</v>
      </c>
      <c r="AM168" s="22">
        <v>67420</v>
      </c>
      <c r="AN168" s="22">
        <v>0</v>
      </c>
      <c r="AO168" s="22">
        <v>0</v>
      </c>
      <c r="AP168" s="22">
        <v>0</v>
      </c>
      <c r="AQ168" s="22">
        <v>0</v>
      </c>
      <c r="AR168" s="22">
        <v>0</v>
      </c>
      <c r="AS168" s="22">
        <v>0</v>
      </c>
      <c r="AT168" s="22">
        <v>0</v>
      </c>
      <c r="AU168" s="22">
        <v>0</v>
      </c>
      <c r="AV168" s="25" t="s">
        <v>2178</v>
      </c>
      <c r="AW168" s="22">
        <v>61</v>
      </c>
      <c r="AX168" s="22">
        <v>61</v>
      </c>
      <c r="AY168" s="22">
        <v>283000</v>
      </c>
      <c r="AZ168" s="22">
        <v>0</v>
      </c>
      <c r="BA168" s="22">
        <v>0</v>
      </c>
      <c r="BB168" s="22">
        <v>300000</v>
      </c>
      <c r="BC168" s="22">
        <v>583000</v>
      </c>
      <c r="BD168" s="22">
        <v>0</v>
      </c>
      <c r="BE168" s="22">
        <v>3</v>
      </c>
      <c r="BF168" s="22">
        <v>1</v>
      </c>
      <c r="BG168" s="22">
        <v>1</v>
      </c>
      <c r="BH168" s="22">
        <v>12</v>
      </c>
      <c r="BI168" s="22">
        <v>20</v>
      </c>
      <c r="BJ168" s="22">
        <v>1</v>
      </c>
      <c r="BK168" s="22">
        <v>60</v>
      </c>
      <c r="BL168" s="22">
        <v>0</v>
      </c>
      <c r="BM168" s="22">
        <v>0</v>
      </c>
      <c r="BN168" s="22">
        <v>498</v>
      </c>
      <c r="BO168" s="22">
        <v>6</v>
      </c>
      <c r="BP168" s="22">
        <v>0</v>
      </c>
    </row>
    <row r="169" spans="1:68" x14ac:dyDescent="0.25">
      <c r="A169" s="22" t="s">
        <v>125</v>
      </c>
      <c r="B169" s="22" t="s">
        <v>305</v>
      </c>
      <c r="C169" s="22" t="s">
        <v>460</v>
      </c>
      <c r="D169" s="22" t="s">
        <v>461</v>
      </c>
      <c r="E169" s="22">
        <v>9</v>
      </c>
      <c r="F169" s="22">
        <v>0</v>
      </c>
      <c r="G169" s="22">
        <v>0</v>
      </c>
      <c r="H169" s="24">
        <v>30</v>
      </c>
      <c r="I169" s="25" t="s">
        <v>2019</v>
      </c>
      <c r="J169" s="24">
        <v>0</v>
      </c>
      <c r="K169" s="22">
        <v>0</v>
      </c>
      <c r="L169" s="25"/>
      <c r="M169" s="22">
        <v>0</v>
      </c>
      <c r="N169" s="22">
        <v>0</v>
      </c>
      <c r="O169" s="22"/>
      <c r="P169" s="24">
        <v>20</v>
      </c>
      <c r="Q169" s="24">
        <v>0</v>
      </c>
      <c r="R169" s="24">
        <v>0</v>
      </c>
      <c r="S169" s="24">
        <v>0</v>
      </c>
      <c r="T169" s="24">
        <v>0</v>
      </c>
      <c r="U169" s="24">
        <v>20</v>
      </c>
      <c r="V169" s="24">
        <v>13</v>
      </c>
      <c r="W169" s="24">
        <v>0</v>
      </c>
      <c r="X169" s="24">
        <v>0</v>
      </c>
      <c r="Y169" s="24">
        <v>0</v>
      </c>
      <c r="Z169" s="24">
        <v>0</v>
      </c>
      <c r="AA169" s="24">
        <v>13</v>
      </c>
      <c r="AB169" s="24">
        <v>0</v>
      </c>
      <c r="AC169" s="25" t="s">
        <v>2019</v>
      </c>
      <c r="AD169" s="22">
        <v>0</v>
      </c>
      <c r="AE169" s="22">
        <v>0</v>
      </c>
      <c r="AF169" s="25" t="s">
        <v>2019</v>
      </c>
      <c r="AG169" s="25" t="s">
        <v>2019</v>
      </c>
      <c r="AH169" s="25" t="s">
        <v>2019</v>
      </c>
      <c r="AI169" s="22">
        <v>0</v>
      </c>
      <c r="AJ169" s="22">
        <v>0</v>
      </c>
      <c r="AK169" s="22">
        <v>0</v>
      </c>
      <c r="AL169" s="22">
        <v>0</v>
      </c>
      <c r="AM169" s="22">
        <v>16045</v>
      </c>
      <c r="AN169" s="22">
        <v>0</v>
      </c>
      <c r="AO169" s="22">
        <v>0</v>
      </c>
      <c r="AP169" s="22">
        <v>0</v>
      </c>
      <c r="AQ169" s="22">
        <v>0</v>
      </c>
      <c r="AR169" s="22">
        <v>0</v>
      </c>
      <c r="AS169" s="22">
        <v>0</v>
      </c>
      <c r="AT169" s="22">
        <v>0</v>
      </c>
      <c r="AU169" s="22">
        <v>0</v>
      </c>
      <c r="AV169" s="25" t="s">
        <v>2179</v>
      </c>
      <c r="AW169" s="22">
        <v>26</v>
      </c>
      <c r="AX169" s="22">
        <v>25</v>
      </c>
      <c r="AY169" s="22">
        <v>1529500</v>
      </c>
      <c r="AZ169" s="22">
        <v>14000</v>
      </c>
      <c r="BA169" s="22">
        <v>0</v>
      </c>
      <c r="BB169" s="22">
        <v>0</v>
      </c>
      <c r="BC169" s="22">
        <v>1543500</v>
      </c>
      <c r="BD169" s="22">
        <v>12</v>
      </c>
      <c r="BE169" s="22">
        <v>8</v>
      </c>
      <c r="BF169" s="22">
        <v>0</v>
      </c>
      <c r="BG169" s="22">
        <v>1</v>
      </c>
      <c r="BH169" s="22">
        <v>30</v>
      </c>
      <c r="BI169" s="22">
        <v>2</v>
      </c>
      <c r="BJ169" s="22">
        <v>0</v>
      </c>
      <c r="BK169" s="22">
        <v>0</v>
      </c>
      <c r="BL169" s="22">
        <v>14</v>
      </c>
      <c r="BM169" s="22">
        <v>12</v>
      </c>
      <c r="BN169" s="22">
        <v>2</v>
      </c>
      <c r="BO169" s="22">
        <v>0</v>
      </c>
      <c r="BP169" s="22">
        <v>0</v>
      </c>
    </row>
    <row r="170" spans="1:68" x14ac:dyDescent="0.25">
      <c r="A170" s="22" t="s">
        <v>125</v>
      </c>
      <c r="B170" s="22" t="s">
        <v>305</v>
      </c>
      <c r="C170" s="22" t="s">
        <v>462</v>
      </c>
      <c r="D170" s="22" t="s">
        <v>463</v>
      </c>
      <c r="E170" s="22">
        <v>9</v>
      </c>
      <c r="F170" s="22">
        <v>0</v>
      </c>
      <c r="G170" s="22">
        <v>0</v>
      </c>
      <c r="H170" s="24">
        <v>18</v>
      </c>
      <c r="I170" s="25" t="s">
        <v>2019</v>
      </c>
      <c r="J170" s="24">
        <v>0</v>
      </c>
      <c r="K170" s="22">
        <v>0</v>
      </c>
      <c r="L170" s="25"/>
      <c r="M170" s="22">
        <v>0</v>
      </c>
      <c r="N170" s="22">
        <v>0</v>
      </c>
      <c r="O170" s="22"/>
      <c r="P170" s="24">
        <v>12</v>
      </c>
      <c r="Q170" s="24">
        <v>0</v>
      </c>
      <c r="R170" s="24">
        <v>0</v>
      </c>
      <c r="S170" s="24">
        <v>0</v>
      </c>
      <c r="T170" s="24">
        <v>0</v>
      </c>
      <c r="U170" s="24">
        <v>12</v>
      </c>
      <c r="V170" s="24">
        <v>12</v>
      </c>
      <c r="W170" s="24">
        <v>0</v>
      </c>
      <c r="X170" s="24">
        <v>0</v>
      </c>
      <c r="Y170" s="24">
        <v>0</v>
      </c>
      <c r="Z170" s="24">
        <v>0</v>
      </c>
      <c r="AA170" s="24">
        <v>12</v>
      </c>
      <c r="AB170" s="24">
        <v>1</v>
      </c>
      <c r="AC170" s="25" t="s">
        <v>2020</v>
      </c>
      <c r="AD170" s="22">
        <v>2</v>
      </c>
      <c r="AE170" s="22">
        <v>2</v>
      </c>
      <c r="AF170" s="25" t="s">
        <v>2019</v>
      </c>
      <c r="AG170" s="25" t="s">
        <v>2020</v>
      </c>
      <c r="AH170" s="25" t="s">
        <v>2020</v>
      </c>
      <c r="AI170" s="22">
        <v>17</v>
      </c>
      <c r="AJ170" s="22">
        <v>0</v>
      </c>
      <c r="AK170" s="22">
        <v>0</v>
      </c>
      <c r="AL170" s="22">
        <v>456</v>
      </c>
      <c r="AM170" s="22">
        <v>21467</v>
      </c>
      <c r="AN170" s="22">
        <v>0</v>
      </c>
      <c r="AO170" s="22">
        <v>0</v>
      </c>
      <c r="AP170" s="22">
        <v>0</v>
      </c>
      <c r="AQ170" s="22">
        <v>0</v>
      </c>
      <c r="AR170" s="22">
        <v>0</v>
      </c>
      <c r="AS170" s="22">
        <v>0</v>
      </c>
      <c r="AT170" s="22">
        <v>0</v>
      </c>
      <c r="AU170" s="22">
        <v>0</v>
      </c>
      <c r="AV170" s="25" t="s">
        <v>2180</v>
      </c>
      <c r="AW170" s="22">
        <v>14</v>
      </c>
      <c r="AX170" s="22">
        <v>14</v>
      </c>
      <c r="AY170" s="22">
        <v>1713295</v>
      </c>
      <c r="AZ170" s="22">
        <v>100000</v>
      </c>
      <c r="BA170" s="22">
        <v>0</v>
      </c>
      <c r="BB170" s="22">
        <v>0</v>
      </c>
      <c r="BC170" s="22">
        <v>1813295</v>
      </c>
      <c r="BD170" s="22">
        <v>0</v>
      </c>
      <c r="BE170" s="22">
        <v>30</v>
      </c>
      <c r="BF170" s="22">
        <v>0</v>
      </c>
      <c r="BG170" s="22">
        <v>1</v>
      </c>
      <c r="BH170" s="22">
        <v>0</v>
      </c>
      <c r="BI170" s="22">
        <v>0</v>
      </c>
      <c r="BJ170" s="22">
        <v>0</v>
      </c>
      <c r="BK170" s="22">
        <v>0</v>
      </c>
      <c r="BL170" s="22">
        <v>0</v>
      </c>
      <c r="BM170" s="22">
        <v>0</v>
      </c>
      <c r="BN170" s="22">
        <v>77</v>
      </c>
      <c r="BO170" s="22">
        <v>0</v>
      </c>
      <c r="BP170" s="22">
        <v>0</v>
      </c>
    </row>
    <row r="171" spans="1:68" x14ac:dyDescent="0.25">
      <c r="A171" s="22" t="s">
        <v>125</v>
      </c>
      <c r="B171" s="22" t="s">
        <v>305</v>
      </c>
      <c r="C171" s="22" t="s">
        <v>464</v>
      </c>
      <c r="D171" s="22" t="s">
        <v>465</v>
      </c>
      <c r="E171" s="22">
        <v>65</v>
      </c>
      <c r="F171" s="22">
        <v>0</v>
      </c>
      <c r="G171" s="22">
        <v>0</v>
      </c>
      <c r="H171" s="24">
        <v>74.099999999999994</v>
      </c>
      <c r="I171" s="25" t="s">
        <v>2019</v>
      </c>
      <c r="J171" s="24">
        <v>0</v>
      </c>
      <c r="K171" s="22">
        <v>0</v>
      </c>
      <c r="L171" s="25"/>
      <c r="M171" s="22">
        <v>0</v>
      </c>
      <c r="N171" s="22">
        <v>0</v>
      </c>
      <c r="O171" s="22"/>
      <c r="P171" s="24">
        <v>71.900000000000006</v>
      </c>
      <c r="Q171" s="24">
        <v>0</v>
      </c>
      <c r="R171" s="24">
        <v>0</v>
      </c>
      <c r="S171" s="24">
        <v>0</v>
      </c>
      <c r="T171" s="24">
        <v>0</v>
      </c>
      <c r="U171" s="24">
        <v>71.900000000000006</v>
      </c>
      <c r="V171" s="24">
        <v>51.8</v>
      </c>
      <c r="W171" s="24">
        <v>0</v>
      </c>
      <c r="X171" s="24">
        <v>0</v>
      </c>
      <c r="Y171" s="24">
        <v>0</v>
      </c>
      <c r="Z171" s="24">
        <v>0</v>
      </c>
      <c r="AA171" s="24">
        <v>51.8</v>
      </c>
      <c r="AB171" s="24">
        <v>30</v>
      </c>
      <c r="AC171" s="25" t="s">
        <v>2020</v>
      </c>
      <c r="AD171" s="22">
        <v>7</v>
      </c>
      <c r="AE171" s="22">
        <v>7</v>
      </c>
      <c r="AF171" s="25" t="s">
        <v>2019</v>
      </c>
      <c r="AG171" s="25" t="s">
        <v>2020</v>
      </c>
      <c r="AH171" s="25" t="s">
        <v>2020</v>
      </c>
      <c r="AI171" s="22">
        <v>4</v>
      </c>
      <c r="AJ171" s="22">
        <v>0</v>
      </c>
      <c r="AK171" s="22">
        <v>0</v>
      </c>
      <c r="AL171" s="22">
        <v>1978</v>
      </c>
      <c r="AM171" s="22">
        <v>61004</v>
      </c>
      <c r="AN171" s="22">
        <v>2</v>
      </c>
      <c r="AO171" s="22">
        <v>2</v>
      </c>
      <c r="AP171" s="22">
        <v>0</v>
      </c>
      <c r="AQ171" s="22">
        <v>0</v>
      </c>
      <c r="AR171" s="22">
        <v>1</v>
      </c>
      <c r="AS171" s="22">
        <v>1</v>
      </c>
      <c r="AT171" s="22">
        <v>0</v>
      </c>
      <c r="AU171" s="22">
        <v>0</v>
      </c>
      <c r="AV171" s="25" t="s">
        <v>2181</v>
      </c>
      <c r="AW171" s="22">
        <v>56</v>
      </c>
      <c r="AX171" s="22">
        <v>53</v>
      </c>
      <c r="AY171" s="22">
        <v>399300</v>
      </c>
      <c r="AZ171" s="22">
        <v>1525000</v>
      </c>
      <c r="BA171" s="22">
        <v>0</v>
      </c>
      <c r="BB171" s="22">
        <v>100000</v>
      </c>
      <c r="BC171" s="22">
        <v>2024300</v>
      </c>
      <c r="BD171" s="22">
        <v>24</v>
      </c>
      <c r="BE171" s="22">
        <v>8</v>
      </c>
      <c r="BF171" s="22">
        <v>1</v>
      </c>
      <c r="BG171" s="22">
        <v>1</v>
      </c>
      <c r="BH171" s="22">
        <v>76</v>
      </c>
      <c r="BI171" s="22">
        <v>1</v>
      </c>
      <c r="BJ171" s="22">
        <v>1</v>
      </c>
      <c r="BK171" s="22">
        <v>60</v>
      </c>
      <c r="BL171" s="22">
        <v>14</v>
      </c>
      <c r="BM171" s="22">
        <v>25</v>
      </c>
      <c r="BN171" s="22">
        <v>392</v>
      </c>
      <c r="BO171" s="22">
        <v>4</v>
      </c>
      <c r="BP171" s="22">
        <v>0</v>
      </c>
    </row>
    <row r="172" spans="1:68" x14ac:dyDescent="0.25">
      <c r="A172" s="22" t="s">
        <v>125</v>
      </c>
      <c r="B172" s="22" t="s">
        <v>305</v>
      </c>
      <c r="C172" s="22" t="s">
        <v>466</v>
      </c>
      <c r="D172" s="22" t="s">
        <v>467</v>
      </c>
      <c r="E172" s="22">
        <v>5</v>
      </c>
      <c r="F172" s="22">
        <v>0</v>
      </c>
      <c r="G172" s="22">
        <v>0</v>
      </c>
      <c r="H172" s="24">
        <v>41.6</v>
      </c>
      <c r="I172" s="25" t="s">
        <v>2019</v>
      </c>
      <c r="J172" s="24">
        <v>0</v>
      </c>
      <c r="K172" s="22">
        <v>0</v>
      </c>
      <c r="L172" s="25"/>
      <c r="M172" s="22">
        <v>0</v>
      </c>
      <c r="N172" s="22">
        <v>0</v>
      </c>
      <c r="O172" s="22"/>
      <c r="P172" s="24">
        <v>10.1</v>
      </c>
      <c r="Q172" s="24">
        <v>0</v>
      </c>
      <c r="R172" s="24">
        <v>0</v>
      </c>
      <c r="S172" s="24">
        <v>0</v>
      </c>
      <c r="T172" s="24">
        <v>0</v>
      </c>
      <c r="U172" s="24">
        <v>10.1</v>
      </c>
      <c r="V172" s="24">
        <v>10.4</v>
      </c>
      <c r="W172" s="24">
        <v>0</v>
      </c>
      <c r="X172" s="24">
        <v>0</v>
      </c>
      <c r="Y172" s="24">
        <v>0</v>
      </c>
      <c r="Z172" s="24">
        <v>0</v>
      </c>
      <c r="AA172" s="24">
        <v>10.4</v>
      </c>
      <c r="AB172" s="24">
        <v>0</v>
      </c>
      <c r="AC172" s="25" t="s">
        <v>2020</v>
      </c>
      <c r="AD172" s="22">
        <v>49</v>
      </c>
      <c r="AE172" s="22">
        <v>36</v>
      </c>
      <c r="AF172" s="25" t="s">
        <v>2020</v>
      </c>
      <c r="AG172" s="25" t="s">
        <v>2020</v>
      </c>
      <c r="AH172" s="25" t="s">
        <v>2020</v>
      </c>
      <c r="AI172" s="22">
        <v>36</v>
      </c>
      <c r="AJ172" s="22">
        <v>0</v>
      </c>
      <c r="AK172" s="22">
        <v>0</v>
      </c>
      <c r="AL172" s="22">
        <v>293</v>
      </c>
      <c r="AM172" s="22">
        <v>12613</v>
      </c>
      <c r="AN172" s="22">
        <v>0</v>
      </c>
      <c r="AO172" s="22">
        <v>0</v>
      </c>
      <c r="AP172" s="22">
        <v>0</v>
      </c>
      <c r="AQ172" s="22">
        <v>0</v>
      </c>
      <c r="AR172" s="22">
        <v>0</v>
      </c>
      <c r="AS172" s="22">
        <v>0</v>
      </c>
      <c r="AT172" s="22">
        <v>0</v>
      </c>
      <c r="AU172" s="22">
        <v>0</v>
      </c>
      <c r="AV172" s="25" t="s">
        <v>2182</v>
      </c>
      <c r="AW172" s="22">
        <v>0</v>
      </c>
      <c r="AX172" s="22">
        <v>0</v>
      </c>
      <c r="AY172" s="22">
        <v>0</v>
      </c>
      <c r="AZ172" s="22">
        <v>0</v>
      </c>
      <c r="BA172" s="22">
        <v>0</v>
      </c>
      <c r="BB172" s="22">
        <v>0</v>
      </c>
      <c r="BC172" s="22">
        <v>0</v>
      </c>
      <c r="BD172" s="22">
        <v>0</v>
      </c>
      <c r="BE172" s="22">
        <v>0</v>
      </c>
      <c r="BF172" s="22">
        <v>1</v>
      </c>
      <c r="BG172" s="22">
        <v>1</v>
      </c>
      <c r="BH172" s="22">
        <v>9</v>
      </c>
      <c r="BI172" s="22">
        <v>1</v>
      </c>
      <c r="BJ172" s="22">
        <v>1</v>
      </c>
      <c r="BK172" s="22">
        <v>40</v>
      </c>
      <c r="BL172" s="22">
        <v>0</v>
      </c>
      <c r="BM172" s="22">
        <v>0</v>
      </c>
      <c r="BN172" s="22">
        <v>41</v>
      </c>
      <c r="BO172" s="22">
        <v>0</v>
      </c>
      <c r="BP172" s="22">
        <v>0</v>
      </c>
    </row>
    <row r="173" spans="1:68" x14ac:dyDescent="0.25">
      <c r="A173" s="22" t="s">
        <v>125</v>
      </c>
      <c r="B173" s="22" t="s">
        <v>305</v>
      </c>
      <c r="C173" s="22" t="s">
        <v>468</v>
      </c>
      <c r="D173" s="22" t="s">
        <v>469</v>
      </c>
      <c r="E173" s="22">
        <v>54</v>
      </c>
      <c r="F173" s="22">
        <v>0</v>
      </c>
      <c r="G173" s="22">
        <v>0</v>
      </c>
      <c r="H173" s="24">
        <v>94</v>
      </c>
      <c r="I173" s="25" t="s">
        <v>2019</v>
      </c>
      <c r="J173" s="24">
        <v>0</v>
      </c>
      <c r="K173" s="22">
        <v>0</v>
      </c>
      <c r="L173" s="25"/>
      <c r="M173" s="22">
        <v>0</v>
      </c>
      <c r="N173" s="22">
        <v>0</v>
      </c>
      <c r="O173" s="22"/>
      <c r="P173" s="24">
        <v>66.3</v>
      </c>
      <c r="Q173" s="24">
        <v>0</v>
      </c>
      <c r="R173" s="24">
        <v>0</v>
      </c>
      <c r="S173" s="24">
        <v>0</v>
      </c>
      <c r="T173" s="24">
        <v>0</v>
      </c>
      <c r="U173" s="24">
        <v>66.3</v>
      </c>
      <c r="V173" s="24">
        <v>59.8</v>
      </c>
      <c r="W173" s="24">
        <v>0</v>
      </c>
      <c r="X173" s="24">
        <v>0</v>
      </c>
      <c r="Y173" s="24">
        <v>0</v>
      </c>
      <c r="Z173" s="24">
        <v>0</v>
      </c>
      <c r="AA173" s="24">
        <v>59.8</v>
      </c>
      <c r="AB173" s="24">
        <v>26.1</v>
      </c>
      <c r="AC173" s="25" t="s">
        <v>2020</v>
      </c>
      <c r="AD173" s="22">
        <v>4</v>
      </c>
      <c r="AE173" s="22">
        <v>3</v>
      </c>
      <c r="AF173" s="25" t="s">
        <v>2020</v>
      </c>
      <c r="AG173" s="25" t="s">
        <v>2020</v>
      </c>
      <c r="AH173" s="25" t="s">
        <v>2019</v>
      </c>
      <c r="AI173" s="22">
        <v>0</v>
      </c>
      <c r="AJ173" s="22">
        <v>0</v>
      </c>
      <c r="AK173" s="22">
        <v>1</v>
      </c>
      <c r="AL173" s="22">
        <v>2390</v>
      </c>
      <c r="AM173" s="22">
        <v>85415</v>
      </c>
      <c r="AN173" s="22">
        <v>0</v>
      </c>
      <c r="AO173" s="22">
        <v>0</v>
      </c>
      <c r="AP173" s="22">
        <v>0</v>
      </c>
      <c r="AQ173" s="22">
        <v>0</v>
      </c>
      <c r="AR173" s="22">
        <v>0</v>
      </c>
      <c r="AS173" s="22">
        <v>0</v>
      </c>
      <c r="AT173" s="22">
        <v>0</v>
      </c>
      <c r="AU173" s="22">
        <v>0</v>
      </c>
      <c r="AV173" s="25" t="s">
        <v>2183</v>
      </c>
      <c r="AW173" s="22">
        <v>72</v>
      </c>
      <c r="AX173" s="22">
        <v>72</v>
      </c>
      <c r="AY173" s="22">
        <v>3612349</v>
      </c>
      <c r="AZ173" s="22">
        <v>1446601</v>
      </c>
      <c r="BA173" s="22">
        <v>978000</v>
      </c>
      <c r="BB173" s="22">
        <v>1042720</v>
      </c>
      <c r="BC173" s="22">
        <v>7079670</v>
      </c>
      <c r="BD173" s="22">
        <v>51</v>
      </c>
      <c r="BE173" s="22">
        <v>30</v>
      </c>
      <c r="BF173" s="22">
        <v>4</v>
      </c>
      <c r="BG173" s="22">
        <v>1</v>
      </c>
      <c r="BH173" s="22">
        <v>63</v>
      </c>
      <c r="BI173" s="22">
        <v>1</v>
      </c>
      <c r="BJ173" s="22">
        <v>4</v>
      </c>
      <c r="BK173" s="22">
        <v>50</v>
      </c>
      <c r="BL173" s="22">
        <v>15</v>
      </c>
      <c r="BM173" s="22">
        <v>51</v>
      </c>
      <c r="BN173" s="22">
        <v>572</v>
      </c>
      <c r="BO173" s="22">
        <v>4</v>
      </c>
      <c r="BP173" s="22">
        <v>0</v>
      </c>
    </row>
    <row r="174" spans="1:68" x14ac:dyDescent="0.25">
      <c r="A174" s="22" t="s">
        <v>125</v>
      </c>
      <c r="B174" s="22" t="s">
        <v>305</v>
      </c>
      <c r="C174" s="22" t="s">
        <v>470</v>
      </c>
      <c r="D174" s="22" t="s">
        <v>471</v>
      </c>
      <c r="E174" s="22">
        <v>159</v>
      </c>
      <c r="F174" s="22">
        <v>0</v>
      </c>
      <c r="G174" s="22">
        <v>0</v>
      </c>
      <c r="H174" s="24">
        <v>122.1</v>
      </c>
      <c r="I174" s="25" t="s">
        <v>2019</v>
      </c>
      <c r="J174" s="24">
        <v>0</v>
      </c>
      <c r="K174" s="22">
        <v>0</v>
      </c>
      <c r="L174" s="25"/>
      <c r="M174" s="22">
        <v>0</v>
      </c>
      <c r="N174" s="22">
        <v>0</v>
      </c>
      <c r="O174" s="22"/>
      <c r="P174" s="24">
        <v>121</v>
      </c>
      <c r="Q174" s="24">
        <v>0</v>
      </c>
      <c r="R174" s="24">
        <v>0</v>
      </c>
      <c r="S174" s="24">
        <v>2.4</v>
      </c>
      <c r="T174" s="24">
        <v>0</v>
      </c>
      <c r="U174" s="24">
        <v>123.4</v>
      </c>
      <c r="V174" s="24">
        <v>108.4</v>
      </c>
      <c r="W174" s="24">
        <v>2.4</v>
      </c>
      <c r="X174" s="24">
        <v>0</v>
      </c>
      <c r="Y174" s="24">
        <v>2.4</v>
      </c>
      <c r="Z174" s="24">
        <v>0</v>
      </c>
      <c r="AA174" s="24">
        <v>113.2</v>
      </c>
      <c r="AB174" s="24">
        <v>87.14</v>
      </c>
      <c r="AC174" s="25" t="s">
        <v>2020</v>
      </c>
      <c r="AD174" s="22">
        <v>8</v>
      </c>
      <c r="AE174" s="22">
        <v>7</v>
      </c>
      <c r="AF174" s="25" t="s">
        <v>2019</v>
      </c>
      <c r="AG174" s="25" t="s">
        <v>2020</v>
      </c>
      <c r="AH174" s="25" t="s">
        <v>2019</v>
      </c>
      <c r="AI174" s="22">
        <v>0</v>
      </c>
      <c r="AJ174" s="22">
        <v>0</v>
      </c>
      <c r="AK174" s="22">
        <v>1</v>
      </c>
      <c r="AL174" s="22">
        <v>8700</v>
      </c>
      <c r="AM174" s="22">
        <v>197876</v>
      </c>
      <c r="AN174" s="22">
        <v>0</v>
      </c>
      <c r="AO174" s="22">
        <v>0</v>
      </c>
      <c r="AP174" s="22">
        <v>0</v>
      </c>
      <c r="AQ174" s="22">
        <v>0</v>
      </c>
      <c r="AR174" s="22">
        <v>7</v>
      </c>
      <c r="AS174" s="22">
        <v>7</v>
      </c>
      <c r="AT174" s="22">
        <v>0</v>
      </c>
      <c r="AU174" s="22">
        <v>0</v>
      </c>
      <c r="AV174" s="25" t="s">
        <v>2184</v>
      </c>
      <c r="AW174" s="22">
        <v>326</v>
      </c>
      <c r="AX174" s="22">
        <v>313</v>
      </c>
      <c r="AY174" s="22">
        <v>53904217</v>
      </c>
      <c r="AZ174" s="22">
        <v>69490190</v>
      </c>
      <c r="BA174" s="22">
        <v>1178165</v>
      </c>
      <c r="BB174" s="22">
        <v>1940000</v>
      </c>
      <c r="BC174" s="22">
        <v>126512572</v>
      </c>
      <c r="BD174" s="22">
        <v>337</v>
      </c>
      <c r="BE174" s="22">
        <v>19</v>
      </c>
      <c r="BF174" s="22">
        <v>5</v>
      </c>
      <c r="BG174" s="22">
        <v>1</v>
      </c>
      <c r="BH174" s="22">
        <v>452</v>
      </c>
      <c r="BI174" s="22">
        <v>7</v>
      </c>
      <c r="BJ174" s="22">
        <v>4</v>
      </c>
      <c r="BK174" s="22">
        <v>51.5</v>
      </c>
      <c r="BL174" s="22">
        <v>23</v>
      </c>
      <c r="BM174" s="22">
        <v>361</v>
      </c>
      <c r="BN174" s="22">
        <v>653</v>
      </c>
      <c r="BO174" s="22">
        <v>5</v>
      </c>
      <c r="BP174" s="22">
        <v>1</v>
      </c>
    </row>
    <row r="175" spans="1:68" x14ac:dyDescent="0.25">
      <c r="A175" s="22" t="s">
        <v>125</v>
      </c>
      <c r="B175" s="22" t="s">
        <v>305</v>
      </c>
      <c r="C175" s="22" t="s">
        <v>472</v>
      </c>
      <c r="D175" s="22" t="s">
        <v>473</v>
      </c>
      <c r="E175" s="22">
        <v>102</v>
      </c>
      <c r="F175" s="22">
        <v>0</v>
      </c>
      <c r="G175" s="22">
        <v>0</v>
      </c>
      <c r="H175" s="24">
        <v>119.1</v>
      </c>
      <c r="I175" s="25" t="s">
        <v>2019</v>
      </c>
      <c r="J175" s="24">
        <v>0</v>
      </c>
      <c r="K175" s="22">
        <v>0</v>
      </c>
      <c r="L175" s="25"/>
      <c r="M175" s="22">
        <v>0</v>
      </c>
      <c r="N175" s="22">
        <v>0</v>
      </c>
      <c r="O175" s="22"/>
      <c r="P175" s="24">
        <v>137</v>
      </c>
      <c r="Q175" s="24">
        <v>0</v>
      </c>
      <c r="R175" s="24">
        <v>0</v>
      </c>
      <c r="S175" s="24">
        <v>0</v>
      </c>
      <c r="T175" s="24">
        <v>0</v>
      </c>
      <c r="U175" s="24">
        <v>137</v>
      </c>
      <c r="V175" s="24">
        <v>100.8</v>
      </c>
      <c r="W175" s="24">
        <v>0</v>
      </c>
      <c r="X175" s="24">
        <v>0</v>
      </c>
      <c r="Y175" s="24">
        <v>0</v>
      </c>
      <c r="Z175" s="24">
        <v>0</v>
      </c>
      <c r="AA175" s="24">
        <v>100.8</v>
      </c>
      <c r="AB175" s="24">
        <v>58.5</v>
      </c>
      <c r="AC175" s="25" t="s">
        <v>2020</v>
      </c>
      <c r="AD175" s="22">
        <v>5</v>
      </c>
      <c r="AE175" s="22">
        <v>3</v>
      </c>
      <c r="AF175" s="25" t="s">
        <v>2020</v>
      </c>
      <c r="AG175" s="25" t="s">
        <v>2020</v>
      </c>
      <c r="AH175" s="25" t="s">
        <v>2019</v>
      </c>
      <c r="AI175" s="22">
        <v>0</v>
      </c>
      <c r="AJ175" s="22">
        <v>0</v>
      </c>
      <c r="AK175" s="22">
        <v>6</v>
      </c>
      <c r="AL175" s="22">
        <v>5903</v>
      </c>
      <c r="AM175" s="22">
        <v>120790</v>
      </c>
      <c r="AN175" s="22">
        <v>0</v>
      </c>
      <c r="AO175" s="22">
        <v>0</v>
      </c>
      <c r="AP175" s="22">
        <v>0</v>
      </c>
      <c r="AQ175" s="22">
        <v>0</v>
      </c>
      <c r="AR175" s="22">
        <v>0</v>
      </c>
      <c r="AS175" s="22">
        <v>0</v>
      </c>
      <c r="AT175" s="22">
        <v>0</v>
      </c>
      <c r="AU175" s="22">
        <v>0</v>
      </c>
      <c r="AV175" s="25" t="s">
        <v>2185</v>
      </c>
      <c r="AW175" s="22">
        <v>174</v>
      </c>
      <c r="AX175" s="22">
        <v>171</v>
      </c>
      <c r="AY175" s="22">
        <v>21647207</v>
      </c>
      <c r="AZ175" s="22">
        <v>6230976</v>
      </c>
      <c r="BA175" s="22">
        <v>418500</v>
      </c>
      <c r="BB175" s="22">
        <v>2663996</v>
      </c>
      <c r="BC175" s="22">
        <v>30960679</v>
      </c>
      <c r="BD175" s="22">
        <v>255</v>
      </c>
      <c r="BE175" s="22">
        <v>30</v>
      </c>
      <c r="BF175" s="22">
        <v>3</v>
      </c>
      <c r="BG175" s="22">
        <v>1</v>
      </c>
      <c r="BH175" s="22">
        <v>179</v>
      </c>
      <c r="BI175" s="22">
        <v>1</v>
      </c>
      <c r="BJ175" s="22">
        <v>3</v>
      </c>
      <c r="BK175" s="22">
        <v>80</v>
      </c>
      <c r="BL175" s="22">
        <v>21</v>
      </c>
      <c r="BM175" s="22">
        <v>255</v>
      </c>
      <c r="BN175" s="22">
        <v>1082</v>
      </c>
      <c r="BO175" s="22">
        <v>5</v>
      </c>
      <c r="BP175" s="22">
        <v>0</v>
      </c>
    </row>
    <row r="176" spans="1:68" x14ac:dyDescent="0.25">
      <c r="A176" s="22" t="s">
        <v>125</v>
      </c>
      <c r="B176" s="22" t="s">
        <v>305</v>
      </c>
      <c r="C176" s="22" t="s">
        <v>474</v>
      </c>
      <c r="D176" s="22" t="s">
        <v>475</v>
      </c>
      <c r="E176" s="22">
        <v>31</v>
      </c>
      <c r="F176" s="22">
        <v>0</v>
      </c>
      <c r="G176" s="22">
        <v>0</v>
      </c>
      <c r="H176" s="24">
        <v>24.4</v>
      </c>
      <c r="I176" s="25" t="s">
        <v>2019</v>
      </c>
      <c r="J176" s="24">
        <v>0</v>
      </c>
      <c r="K176" s="22">
        <v>0</v>
      </c>
      <c r="L176" s="25"/>
      <c r="M176" s="22">
        <v>0</v>
      </c>
      <c r="N176" s="22">
        <v>0</v>
      </c>
      <c r="O176" s="22"/>
      <c r="P176" s="24">
        <v>23.7</v>
      </c>
      <c r="Q176" s="24">
        <v>0</v>
      </c>
      <c r="R176" s="24">
        <v>0</v>
      </c>
      <c r="S176" s="24">
        <v>0</v>
      </c>
      <c r="T176" s="24">
        <v>0</v>
      </c>
      <c r="U176" s="24">
        <v>23.7</v>
      </c>
      <c r="V176" s="24">
        <v>23.7</v>
      </c>
      <c r="W176" s="24">
        <v>0</v>
      </c>
      <c r="X176" s="24">
        <v>0</v>
      </c>
      <c r="Y176" s="24">
        <v>0</v>
      </c>
      <c r="Z176" s="24">
        <v>0</v>
      </c>
      <c r="AA176" s="24">
        <v>23.7</v>
      </c>
      <c r="AB176" s="24">
        <v>4.7</v>
      </c>
      <c r="AC176" s="25" t="s">
        <v>2020</v>
      </c>
      <c r="AD176" s="22">
        <v>2</v>
      </c>
      <c r="AE176" s="22">
        <v>2</v>
      </c>
      <c r="AF176" s="25" t="s">
        <v>2019</v>
      </c>
      <c r="AG176" s="25" t="s">
        <v>2020</v>
      </c>
      <c r="AH176" s="25" t="s">
        <v>2020</v>
      </c>
      <c r="AI176" s="22">
        <v>3</v>
      </c>
      <c r="AJ176" s="22">
        <v>0</v>
      </c>
      <c r="AK176" s="22">
        <v>3</v>
      </c>
      <c r="AL176" s="22">
        <v>1422</v>
      </c>
      <c r="AM176" s="22">
        <v>35857</v>
      </c>
      <c r="AN176" s="22">
        <v>0</v>
      </c>
      <c r="AO176" s="22">
        <v>0</v>
      </c>
      <c r="AP176" s="22">
        <v>0</v>
      </c>
      <c r="AQ176" s="22">
        <v>0</v>
      </c>
      <c r="AR176" s="22">
        <v>2</v>
      </c>
      <c r="AS176" s="22">
        <v>2</v>
      </c>
      <c r="AT176" s="22">
        <v>0</v>
      </c>
      <c r="AU176" s="22">
        <v>0</v>
      </c>
      <c r="AV176" s="25" t="s">
        <v>2186</v>
      </c>
      <c r="AW176" s="22">
        <v>40</v>
      </c>
      <c r="AX176" s="22">
        <v>40</v>
      </c>
      <c r="AY176" s="22">
        <v>6244220</v>
      </c>
      <c r="AZ176" s="22">
        <v>1026937</v>
      </c>
      <c r="BA176" s="22">
        <v>0</v>
      </c>
      <c r="BB176" s="22">
        <v>0</v>
      </c>
      <c r="BC176" s="22">
        <v>7271157</v>
      </c>
      <c r="BD176" s="22">
        <v>38</v>
      </c>
      <c r="BE176" s="22">
        <v>14</v>
      </c>
      <c r="BF176" s="22">
        <v>1</v>
      </c>
      <c r="BG176" s="22">
        <v>1</v>
      </c>
      <c r="BH176" s="22">
        <v>31</v>
      </c>
      <c r="BI176" s="22">
        <v>1</v>
      </c>
      <c r="BJ176" s="22">
        <v>0</v>
      </c>
      <c r="BK176" s="22">
        <v>0</v>
      </c>
      <c r="BL176" s="22">
        <v>17</v>
      </c>
      <c r="BM176" s="22">
        <v>39</v>
      </c>
      <c r="BN176" s="22">
        <v>223</v>
      </c>
      <c r="BO176" s="22">
        <v>1</v>
      </c>
      <c r="BP176" s="22">
        <v>1</v>
      </c>
    </row>
    <row r="177" spans="1:68" x14ac:dyDescent="0.25">
      <c r="A177" s="22" t="s">
        <v>125</v>
      </c>
      <c r="B177" s="22" t="s">
        <v>305</v>
      </c>
      <c r="C177" s="22" t="s">
        <v>476</v>
      </c>
      <c r="D177" s="22" t="s">
        <v>477</v>
      </c>
      <c r="E177" s="22">
        <v>22</v>
      </c>
      <c r="F177" s="22">
        <v>0</v>
      </c>
      <c r="G177" s="22">
        <v>0</v>
      </c>
      <c r="H177" s="24">
        <v>27</v>
      </c>
      <c r="I177" s="25" t="s">
        <v>2019</v>
      </c>
      <c r="J177" s="24">
        <v>0</v>
      </c>
      <c r="K177" s="22">
        <v>0</v>
      </c>
      <c r="L177" s="25"/>
      <c r="M177" s="22">
        <v>0</v>
      </c>
      <c r="N177" s="22">
        <v>0</v>
      </c>
      <c r="O177" s="22"/>
      <c r="P177" s="24">
        <v>29</v>
      </c>
      <c r="Q177" s="24">
        <v>0</v>
      </c>
      <c r="R177" s="24">
        <v>0</v>
      </c>
      <c r="S177" s="24">
        <v>0</v>
      </c>
      <c r="T177" s="24">
        <v>0</v>
      </c>
      <c r="U177" s="24">
        <v>29</v>
      </c>
      <c r="V177" s="24">
        <v>21.5</v>
      </c>
      <c r="W177" s="24">
        <v>0</v>
      </c>
      <c r="X177" s="24">
        <v>0</v>
      </c>
      <c r="Y177" s="24">
        <v>0</v>
      </c>
      <c r="Z177" s="24">
        <v>0</v>
      </c>
      <c r="AA177" s="24">
        <v>21.5</v>
      </c>
      <c r="AB177" s="24">
        <v>3</v>
      </c>
      <c r="AC177" s="25" t="s">
        <v>2020</v>
      </c>
      <c r="AD177" s="22">
        <v>3</v>
      </c>
      <c r="AE177" s="22">
        <v>3</v>
      </c>
      <c r="AF177" s="25" t="s">
        <v>2020</v>
      </c>
      <c r="AG177" s="25" t="s">
        <v>2020</v>
      </c>
      <c r="AH177" s="25" t="s">
        <v>2020</v>
      </c>
      <c r="AI177" s="22">
        <v>4</v>
      </c>
      <c r="AJ177" s="22">
        <v>0</v>
      </c>
      <c r="AK177" s="22">
        <v>0</v>
      </c>
      <c r="AL177" s="22">
        <v>773</v>
      </c>
      <c r="AM177" s="22">
        <v>21581.33</v>
      </c>
      <c r="AN177" s="22">
        <v>0</v>
      </c>
      <c r="AO177" s="22">
        <v>0</v>
      </c>
      <c r="AP177" s="22">
        <v>0</v>
      </c>
      <c r="AQ177" s="22">
        <v>0</v>
      </c>
      <c r="AR177" s="22">
        <v>0</v>
      </c>
      <c r="AS177" s="22">
        <v>0</v>
      </c>
      <c r="AT177" s="22">
        <v>0</v>
      </c>
      <c r="AU177" s="22">
        <v>0</v>
      </c>
      <c r="AV177" s="25" t="s">
        <v>2187</v>
      </c>
      <c r="AW177" s="22">
        <v>8</v>
      </c>
      <c r="AX177" s="22">
        <v>8</v>
      </c>
      <c r="AY177" s="22">
        <v>185000</v>
      </c>
      <c r="AZ177" s="22">
        <v>0</v>
      </c>
      <c r="BA177" s="22">
        <v>0</v>
      </c>
      <c r="BB177" s="22">
        <v>0</v>
      </c>
      <c r="BC177" s="22">
        <v>185000</v>
      </c>
      <c r="BD177" s="22">
        <v>2</v>
      </c>
      <c r="BE177" s="22">
        <v>2</v>
      </c>
      <c r="BF177" s="22">
        <v>0</v>
      </c>
      <c r="BG177" s="22">
        <v>1</v>
      </c>
      <c r="BH177" s="22">
        <v>103</v>
      </c>
      <c r="BI177" s="22">
        <v>1</v>
      </c>
      <c r="BJ177" s="22">
        <v>0</v>
      </c>
      <c r="BK177" s="22">
        <v>0</v>
      </c>
      <c r="BL177" s="22">
        <v>3</v>
      </c>
      <c r="BM177" s="22">
        <v>2</v>
      </c>
      <c r="BN177" s="22">
        <v>103</v>
      </c>
      <c r="BO177" s="22">
        <v>0</v>
      </c>
      <c r="BP177" s="22">
        <v>0</v>
      </c>
    </row>
    <row r="178" spans="1:68" x14ac:dyDescent="0.25">
      <c r="A178" s="22" t="s">
        <v>125</v>
      </c>
      <c r="B178" s="22" t="s">
        <v>305</v>
      </c>
      <c r="C178" s="22" t="s">
        <v>478</v>
      </c>
      <c r="D178" s="22" t="s">
        <v>479</v>
      </c>
      <c r="E178" s="22">
        <v>146</v>
      </c>
      <c r="F178" s="22">
        <v>0</v>
      </c>
      <c r="G178" s="22">
        <v>0</v>
      </c>
      <c r="H178" s="24">
        <v>161</v>
      </c>
      <c r="I178" s="25" t="s">
        <v>2019</v>
      </c>
      <c r="J178" s="24">
        <v>0</v>
      </c>
      <c r="K178" s="22">
        <v>0</v>
      </c>
      <c r="L178" s="25"/>
      <c r="M178" s="22">
        <v>0</v>
      </c>
      <c r="N178" s="22">
        <v>0</v>
      </c>
      <c r="O178" s="22"/>
      <c r="P178" s="24">
        <v>105.7</v>
      </c>
      <c r="Q178" s="24">
        <v>0</v>
      </c>
      <c r="R178" s="24">
        <v>0</v>
      </c>
      <c r="S178" s="24">
        <v>0</v>
      </c>
      <c r="T178" s="24">
        <v>0</v>
      </c>
      <c r="U178" s="24">
        <v>105.7</v>
      </c>
      <c r="V178" s="24">
        <v>97</v>
      </c>
      <c r="W178" s="24">
        <v>3.2</v>
      </c>
      <c r="X178" s="24">
        <v>0</v>
      </c>
      <c r="Y178" s="24">
        <v>3.2</v>
      </c>
      <c r="Z178" s="24">
        <v>0</v>
      </c>
      <c r="AA178" s="24">
        <v>103.4</v>
      </c>
      <c r="AB178" s="24">
        <v>62.5</v>
      </c>
      <c r="AC178" s="25" t="s">
        <v>2020</v>
      </c>
      <c r="AD178" s="22">
        <v>5</v>
      </c>
      <c r="AE178" s="22">
        <v>5</v>
      </c>
      <c r="AF178" s="25" t="s">
        <v>2019</v>
      </c>
      <c r="AG178" s="25" t="s">
        <v>2020</v>
      </c>
      <c r="AH178" s="25" t="s">
        <v>2020</v>
      </c>
      <c r="AI178" s="22">
        <v>39</v>
      </c>
      <c r="AJ178" s="22">
        <v>0</v>
      </c>
      <c r="AK178" s="22">
        <v>1</v>
      </c>
      <c r="AL178" s="22">
        <v>7315</v>
      </c>
      <c r="AM178" s="22">
        <v>145622</v>
      </c>
      <c r="AN178" s="22">
        <v>0</v>
      </c>
      <c r="AO178" s="22">
        <v>0</v>
      </c>
      <c r="AP178" s="22">
        <v>0</v>
      </c>
      <c r="AQ178" s="22">
        <v>0</v>
      </c>
      <c r="AR178" s="22">
        <v>0</v>
      </c>
      <c r="AS178" s="22">
        <v>0</v>
      </c>
      <c r="AT178" s="22">
        <v>0</v>
      </c>
      <c r="AU178" s="22">
        <v>0</v>
      </c>
      <c r="AV178" s="25" t="s">
        <v>2188</v>
      </c>
      <c r="AW178" s="22">
        <v>366</v>
      </c>
      <c r="AX178" s="22">
        <v>355</v>
      </c>
      <c r="AY178" s="22">
        <v>67656578</v>
      </c>
      <c r="AZ178" s="22">
        <v>7736570</v>
      </c>
      <c r="BA178" s="22">
        <v>1975150</v>
      </c>
      <c r="BB178" s="22">
        <v>238950</v>
      </c>
      <c r="BC178" s="22">
        <v>77607248</v>
      </c>
      <c r="BD178" s="22">
        <v>471</v>
      </c>
      <c r="BE178" s="22">
        <v>7</v>
      </c>
      <c r="BF178" s="22">
        <v>9</v>
      </c>
      <c r="BG178" s="22">
        <v>1</v>
      </c>
      <c r="BH178" s="22">
        <v>325</v>
      </c>
      <c r="BI178" s="22">
        <v>5</v>
      </c>
      <c r="BJ178" s="22">
        <v>9</v>
      </c>
      <c r="BK178" s="22">
        <v>40</v>
      </c>
      <c r="BL178" s="22">
        <v>17</v>
      </c>
      <c r="BM178" s="22">
        <v>483</v>
      </c>
      <c r="BN178" s="22">
        <v>0</v>
      </c>
      <c r="BO178" s="22">
        <v>3</v>
      </c>
      <c r="BP178" s="22">
        <v>2</v>
      </c>
    </row>
    <row r="179" spans="1:68" x14ac:dyDescent="0.25">
      <c r="A179" s="22" t="s">
        <v>125</v>
      </c>
      <c r="B179" s="22" t="s">
        <v>305</v>
      </c>
      <c r="C179" s="22" t="s">
        <v>480</v>
      </c>
      <c r="D179" s="22" t="s">
        <v>481</v>
      </c>
      <c r="E179" s="22">
        <v>102</v>
      </c>
      <c r="F179" s="22">
        <v>0</v>
      </c>
      <c r="G179" s="22">
        <v>0</v>
      </c>
      <c r="H179" s="24">
        <v>89.2</v>
      </c>
      <c r="I179" s="25" t="s">
        <v>2019</v>
      </c>
      <c r="J179" s="24">
        <v>0</v>
      </c>
      <c r="K179" s="22">
        <v>0</v>
      </c>
      <c r="L179" s="25"/>
      <c r="M179" s="22">
        <v>0</v>
      </c>
      <c r="N179" s="22">
        <v>0</v>
      </c>
      <c r="O179" s="22"/>
      <c r="P179" s="24">
        <v>84</v>
      </c>
      <c r="Q179" s="24">
        <v>0</v>
      </c>
      <c r="R179" s="24">
        <v>0</v>
      </c>
      <c r="S179" s="24">
        <v>0</v>
      </c>
      <c r="T179" s="24">
        <v>0</v>
      </c>
      <c r="U179" s="24">
        <v>84</v>
      </c>
      <c r="V179" s="24">
        <v>86.6</v>
      </c>
      <c r="W179" s="24">
        <v>0</v>
      </c>
      <c r="X179" s="24">
        <v>0</v>
      </c>
      <c r="Y179" s="24">
        <v>0</v>
      </c>
      <c r="Z179" s="24">
        <v>0</v>
      </c>
      <c r="AA179" s="24">
        <v>86.6</v>
      </c>
      <c r="AB179" s="24">
        <v>28.5</v>
      </c>
      <c r="AC179" s="25" t="s">
        <v>2020</v>
      </c>
      <c r="AD179" s="22">
        <v>4</v>
      </c>
      <c r="AE179" s="22">
        <v>4</v>
      </c>
      <c r="AF179" s="25" t="s">
        <v>2020</v>
      </c>
      <c r="AG179" s="25" t="s">
        <v>2020</v>
      </c>
      <c r="AH179" s="25" t="s">
        <v>2019</v>
      </c>
      <c r="AI179" s="22">
        <v>0</v>
      </c>
      <c r="AJ179" s="22">
        <v>0</v>
      </c>
      <c r="AK179" s="22">
        <v>0</v>
      </c>
      <c r="AL179" s="22">
        <v>3535</v>
      </c>
      <c r="AM179" s="22">
        <v>110783</v>
      </c>
      <c r="AN179" s="22">
        <v>0</v>
      </c>
      <c r="AO179" s="22">
        <v>0</v>
      </c>
      <c r="AP179" s="22">
        <v>0</v>
      </c>
      <c r="AQ179" s="22">
        <v>0</v>
      </c>
      <c r="AR179" s="22">
        <v>2</v>
      </c>
      <c r="AS179" s="22">
        <v>2</v>
      </c>
      <c r="AT179" s="22">
        <v>0</v>
      </c>
      <c r="AU179" s="22">
        <v>0</v>
      </c>
      <c r="AV179" s="25" t="s">
        <v>2189</v>
      </c>
      <c r="AW179" s="22">
        <v>251</v>
      </c>
      <c r="AX179" s="22">
        <v>243</v>
      </c>
      <c r="AY179" s="22">
        <v>20208691</v>
      </c>
      <c r="AZ179" s="22">
        <v>5121139</v>
      </c>
      <c r="BA179" s="22">
        <v>11554138</v>
      </c>
      <c r="BB179" s="22">
        <v>43500</v>
      </c>
      <c r="BC179" s="22">
        <v>36927468</v>
      </c>
      <c r="BD179" s="22">
        <v>175</v>
      </c>
      <c r="BE179" s="22">
        <v>5</v>
      </c>
      <c r="BF179" s="22">
        <v>11</v>
      </c>
      <c r="BG179" s="22">
        <v>1</v>
      </c>
      <c r="BH179" s="22">
        <v>96</v>
      </c>
      <c r="BI179" s="22">
        <v>2</v>
      </c>
      <c r="BJ179" s="22">
        <v>9</v>
      </c>
      <c r="BK179" s="22">
        <v>42.5</v>
      </c>
      <c r="BL179" s="22">
        <v>7</v>
      </c>
      <c r="BM179" s="22">
        <v>182</v>
      </c>
      <c r="BN179" s="22">
        <v>580</v>
      </c>
      <c r="BO179" s="22">
        <v>8</v>
      </c>
      <c r="BP179" s="22">
        <v>1</v>
      </c>
    </row>
    <row r="180" spans="1:68" x14ac:dyDescent="0.25">
      <c r="A180" s="22" t="s">
        <v>125</v>
      </c>
      <c r="B180" s="22" t="s">
        <v>305</v>
      </c>
      <c r="C180" s="22" t="s">
        <v>482</v>
      </c>
      <c r="D180" s="22" t="s">
        <v>483</v>
      </c>
      <c r="E180" s="22">
        <v>9</v>
      </c>
      <c r="F180" s="22">
        <v>0</v>
      </c>
      <c r="G180" s="22">
        <v>0</v>
      </c>
      <c r="H180" s="24">
        <v>32</v>
      </c>
      <c r="I180" s="25" t="s">
        <v>2019</v>
      </c>
      <c r="J180" s="24">
        <v>0</v>
      </c>
      <c r="K180" s="22">
        <v>0</v>
      </c>
      <c r="L180" s="25"/>
      <c r="M180" s="22">
        <v>0</v>
      </c>
      <c r="N180" s="22">
        <v>0</v>
      </c>
      <c r="O180" s="22"/>
      <c r="P180" s="24">
        <v>30</v>
      </c>
      <c r="Q180" s="24">
        <v>0</v>
      </c>
      <c r="R180" s="24">
        <v>0</v>
      </c>
      <c r="S180" s="24">
        <v>0</v>
      </c>
      <c r="T180" s="24">
        <v>0</v>
      </c>
      <c r="U180" s="24">
        <v>30</v>
      </c>
      <c r="V180" s="24">
        <v>28.1</v>
      </c>
      <c r="W180" s="24">
        <v>0</v>
      </c>
      <c r="X180" s="24">
        <v>0</v>
      </c>
      <c r="Y180" s="24">
        <v>0</v>
      </c>
      <c r="Z180" s="24">
        <v>0</v>
      </c>
      <c r="AA180" s="24">
        <v>28.1</v>
      </c>
      <c r="AB180" s="24">
        <v>6.2</v>
      </c>
      <c r="AC180" s="25" t="s">
        <v>2020</v>
      </c>
      <c r="AD180" s="22">
        <v>2</v>
      </c>
      <c r="AE180" s="22">
        <v>2</v>
      </c>
      <c r="AF180" s="25" t="s">
        <v>2019</v>
      </c>
      <c r="AG180" s="25" t="s">
        <v>2020</v>
      </c>
      <c r="AH180" s="25" t="s">
        <v>2020</v>
      </c>
      <c r="AI180" s="22">
        <v>4</v>
      </c>
      <c r="AJ180" s="22">
        <v>0</v>
      </c>
      <c r="AK180" s="22">
        <v>1</v>
      </c>
      <c r="AL180" s="22">
        <v>422</v>
      </c>
      <c r="AM180" s="22">
        <v>13989</v>
      </c>
      <c r="AN180" s="22">
        <v>0</v>
      </c>
      <c r="AO180" s="22">
        <v>0</v>
      </c>
      <c r="AP180" s="22">
        <v>0</v>
      </c>
      <c r="AQ180" s="22">
        <v>0</v>
      </c>
      <c r="AR180" s="22">
        <v>0</v>
      </c>
      <c r="AS180" s="22">
        <v>0</v>
      </c>
      <c r="AT180" s="22">
        <v>0</v>
      </c>
      <c r="AU180" s="22">
        <v>0</v>
      </c>
      <c r="AV180" s="25" t="s">
        <v>2190</v>
      </c>
      <c r="AW180" s="22">
        <v>6</v>
      </c>
      <c r="AX180" s="22">
        <v>2</v>
      </c>
      <c r="AY180" s="22">
        <v>4000</v>
      </c>
      <c r="AZ180" s="22">
        <v>300000</v>
      </c>
      <c r="BA180" s="22">
        <v>0</v>
      </c>
      <c r="BB180" s="22">
        <v>0</v>
      </c>
      <c r="BC180" s="22">
        <v>304000</v>
      </c>
      <c r="BD180" s="22">
        <v>1</v>
      </c>
      <c r="BE180" s="22">
        <v>142</v>
      </c>
      <c r="BF180" s="22">
        <v>1</v>
      </c>
      <c r="BG180" s="22">
        <v>1</v>
      </c>
      <c r="BH180" s="22">
        <v>17</v>
      </c>
      <c r="BI180" s="22">
        <v>1</v>
      </c>
      <c r="BJ180" s="22">
        <v>1</v>
      </c>
      <c r="BK180" s="22">
        <v>64</v>
      </c>
      <c r="BL180" s="22">
        <v>27</v>
      </c>
      <c r="BM180" s="22">
        <v>1</v>
      </c>
      <c r="BN180" s="22">
        <v>65</v>
      </c>
      <c r="BO180" s="22">
        <v>1</v>
      </c>
      <c r="BP180" s="22">
        <v>0</v>
      </c>
    </row>
    <row r="181" spans="1:68" x14ac:dyDescent="0.25">
      <c r="A181" s="22" t="s">
        <v>125</v>
      </c>
      <c r="B181" s="22" t="s">
        <v>305</v>
      </c>
      <c r="C181" s="22" t="s">
        <v>484</v>
      </c>
      <c r="D181" s="22" t="s">
        <v>485</v>
      </c>
      <c r="E181" s="22">
        <v>16</v>
      </c>
      <c r="F181" s="22">
        <v>0</v>
      </c>
      <c r="G181" s="22">
        <v>0</v>
      </c>
      <c r="H181" s="24">
        <v>25.2</v>
      </c>
      <c r="I181" s="25" t="s">
        <v>2019</v>
      </c>
      <c r="J181" s="24">
        <v>0</v>
      </c>
      <c r="K181" s="22">
        <v>0</v>
      </c>
      <c r="L181" s="25"/>
      <c r="M181" s="22">
        <v>0</v>
      </c>
      <c r="N181" s="22">
        <v>0</v>
      </c>
      <c r="O181" s="22"/>
      <c r="P181" s="24">
        <v>16</v>
      </c>
      <c r="Q181" s="24">
        <v>0</v>
      </c>
      <c r="R181" s="24">
        <v>0</v>
      </c>
      <c r="S181" s="24">
        <v>0</v>
      </c>
      <c r="T181" s="24">
        <v>0</v>
      </c>
      <c r="U181" s="24">
        <v>16</v>
      </c>
      <c r="V181" s="24">
        <v>15</v>
      </c>
      <c r="W181" s="24">
        <v>0</v>
      </c>
      <c r="X181" s="24">
        <v>0</v>
      </c>
      <c r="Y181" s="24">
        <v>0</v>
      </c>
      <c r="Z181" s="24">
        <v>0</v>
      </c>
      <c r="AA181" s="24">
        <v>15</v>
      </c>
      <c r="AB181" s="24">
        <v>1</v>
      </c>
      <c r="AC181" s="25" t="s">
        <v>2020</v>
      </c>
      <c r="AD181" s="22">
        <v>5</v>
      </c>
      <c r="AE181" s="22">
        <v>5</v>
      </c>
      <c r="AF181" s="25" t="s">
        <v>2019</v>
      </c>
      <c r="AG181" s="25" t="s">
        <v>2020</v>
      </c>
      <c r="AH181" s="25" t="s">
        <v>2020</v>
      </c>
      <c r="AI181" s="22">
        <v>5</v>
      </c>
      <c r="AJ181" s="22">
        <v>0</v>
      </c>
      <c r="AK181" s="22">
        <v>0</v>
      </c>
      <c r="AL181" s="22">
        <v>1062</v>
      </c>
      <c r="AM181" s="22">
        <v>26096</v>
      </c>
      <c r="AN181" s="22">
        <v>0</v>
      </c>
      <c r="AO181" s="22">
        <v>0</v>
      </c>
      <c r="AP181" s="22">
        <v>0</v>
      </c>
      <c r="AQ181" s="22">
        <v>0</v>
      </c>
      <c r="AR181" s="22">
        <v>0</v>
      </c>
      <c r="AS181" s="22">
        <v>0</v>
      </c>
      <c r="AT181" s="22">
        <v>0</v>
      </c>
      <c r="AU181" s="22">
        <v>0</v>
      </c>
      <c r="AV181" s="25" t="s">
        <v>2191</v>
      </c>
      <c r="AW181" s="22">
        <v>15</v>
      </c>
      <c r="AX181" s="22">
        <v>15</v>
      </c>
      <c r="AY181" s="22">
        <v>370000</v>
      </c>
      <c r="AZ181" s="22">
        <v>250000</v>
      </c>
      <c r="BA181" s="22">
        <v>0</v>
      </c>
      <c r="BB181" s="22">
        <v>0</v>
      </c>
      <c r="BC181" s="22">
        <v>620000</v>
      </c>
      <c r="BD181" s="22">
        <v>4</v>
      </c>
      <c r="BE181" s="22">
        <v>10</v>
      </c>
      <c r="BF181" s="22">
        <v>0</v>
      </c>
      <c r="BG181" s="22">
        <v>0</v>
      </c>
      <c r="BH181" s="22">
        <v>0</v>
      </c>
      <c r="BI181" s="22">
        <v>0</v>
      </c>
      <c r="BJ181" s="22">
        <v>0</v>
      </c>
      <c r="BK181" s="22">
        <v>0</v>
      </c>
      <c r="BL181" s="22">
        <v>7</v>
      </c>
      <c r="BM181" s="22">
        <v>4</v>
      </c>
      <c r="BN181" s="22">
        <v>0</v>
      </c>
      <c r="BO181" s="22">
        <v>0</v>
      </c>
      <c r="BP181" s="22">
        <v>0</v>
      </c>
    </row>
    <row r="182" spans="1:68" x14ac:dyDescent="0.25">
      <c r="A182" s="22" t="s">
        <v>125</v>
      </c>
      <c r="B182" s="22" t="s">
        <v>305</v>
      </c>
      <c r="C182" s="22" t="s">
        <v>486</v>
      </c>
      <c r="D182" s="22" t="s">
        <v>487</v>
      </c>
      <c r="E182" s="22">
        <v>9</v>
      </c>
      <c r="F182" s="22">
        <v>0</v>
      </c>
      <c r="G182" s="22">
        <v>0</v>
      </c>
      <c r="H182" s="24">
        <v>17.2</v>
      </c>
      <c r="I182" s="25" t="s">
        <v>2019</v>
      </c>
      <c r="J182" s="24">
        <v>0</v>
      </c>
      <c r="K182" s="22">
        <v>0</v>
      </c>
      <c r="L182" s="25"/>
      <c r="M182" s="22">
        <v>0</v>
      </c>
      <c r="N182" s="22">
        <v>0</v>
      </c>
      <c r="O182" s="22"/>
      <c r="P182" s="24">
        <v>17.100000000000001</v>
      </c>
      <c r="Q182" s="24">
        <v>0</v>
      </c>
      <c r="R182" s="24">
        <v>0</v>
      </c>
      <c r="S182" s="24">
        <v>0</v>
      </c>
      <c r="T182" s="24">
        <v>0</v>
      </c>
      <c r="U182" s="24">
        <v>17.100000000000001</v>
      </c>
      <c r="V182" s="24">
        <v>17</v>
      </c>
      <c r="W182" s="24">
        <v>0</v>
      </c>
      <c r="X182" s="24">
        <v>0</v>
      </c>
      <c r="Y182" s="24">
        <v>0</v>
      </c>
      <c r="Z182" s="24">
        <v>0</v>
      </c>
      <c r="AA182" s="24">
        <v>17</v>
      </c>
      <c r="AB182" s="24">
        <v>3.3</v>
      </c>
      <c r="AC182" s="25" t="s">
        <v>2020</v>
      </c>
      <c r="AD182" s="22">
        <v>3</v>
      </c>
      <c r="AE182" s="22">
        <v>3</v>
      </c>
      <c r="AF182" s="25" t="s">
        <v>2019</v>
      </c>
      <c r="AG182" s="25" t="s">
        <v>2019</v>
      </c>
      <c r="AH182" s="25" t="s">
        <v>2020</v>
      </c>
      <c r="AI182" s="22">
        <v>2</v>
      </c>
      <c r="AJ182" s="22">
        <v>0</v>
      </c>
      <c r="AK182" s="22">
        <v>42</v>
      </c>
      <c r="AL182" s="22">
        <v>548</v>
      </c>
      <c r="AM182" s="22">
        <v>19379</v>
      </c>
      <c r="AN182" s="22">
        <v>0</v>
      </c>
      <c r="AO182" s="22">
        <v>0</v>
      </c>
      <c r="AP182" s="22">
        <v>0</v>
      </c>
      <c r="AQ182" s="22">
        <v>0</v>
      </c>
      <c r="AR182" s="22">
        <v>0</v>
      </c>
      <c r="AS182" s="22">
        <v>0</v>
      </c>
      <c r="AT182" s="22">
        <v>0</v>
      </c>
      <c r="AU182" s="22">
        <v>0</v>
      </c>
      <c r="AV182" s="25" t="s">
        <v>2192</v>
      </c>
      <c r="AW182" s="22">
        <v>17</v>
      </c>
      <c r="AX182" s="22">
        <v>11</v>
      </c>
      <c r="AY182" s="22">
        <v>69605</v>
      </c>
      <c r="AZ182" s="22">
        <v>236200</v>
      </c>
      <c r="BA182" s="22">
        <v>0</v>
      </c>
      <c r="BB182" s="22">
        <v>0</v>
      </c>
      <c r="BC182" s="22">
        <v>305805</v>
      </c>
      <c r="BD182" s="22">
        <v>9</v>
      </c>
      <c r="BE182" s="22">
        <v>137</v>
      </c>
      <c r="BF182" s="22">
        <v>0</v>
      </c>
      <c r="BG182" s="22">
        <v>1</v>
      </c>
      <c r="BH182" s="22">
        <v>0</v>
      </c>
      <c r="BI182" s="22">
        <v>0</v>
      </c>
      <c r="BJ182" s="22">
        <v>0</v>
      </c>
      <c r="BK182" s="22">
        <v>0</v>
      </c>
      <c r="BL182" s="22">
        <v>20</v>
      </c>
      <c r="BM182" s="22">
        <v>10</v>
      </c>
      <c r="BN182" s="22">
        <v>75</v>
      </c>
      <c r="BO182" s="22">
        <v>0</v>
      </c>
      <c r="BP182" s="22">
        <v>0</v>
      </c>
    </row>
    <row r="183" spans="1:68" x14ac:dyDescent="0.25">
      <c r="A183" s="22" t="s">
        <v>125</v>
      </c>
      <c r="B183" s="22" t="s">
        <v>305</v>
      </c>
      <c r="C183" s="22" t="s">
        <v>488</v>
      </c>
      <c r="D183" s="22" t="s">
        <v>489</v>
      </c>
      <c r="E183" s="22">
        <v>36</v>
      </c>
      <c r="F183" s="22">
        <v>0</v>
      </c>
      <c r="G183" s="22">
        <v>0</v>
      </c>
      <c r="H183" s="24">
        <v>25</v>
      </c>
      <c r="I183" s="25" t="s">
        <v>2019</v>
      </c>
      <c r="J183" s="24">
        <v>0</v>
      </c>
      <c r="K183" s="22">
        <v>0</v>
      </c>
      <c r="L183" s="25"/>
      <c r="M183" s="22">
        <v>0</v>
      </c>
      <c r="N183" s="22">
        <v>0</v>
      </c>
      <c r="O183" s="22"/>
      <c r="P183" s="24">
        <v>31</v>
      </c>
      <c r="Q183" s="24">
        <v>0</v>
      </c>
      <c r="R183" s="24">
        <v>0</v>
      </c>
      <c r="S183" s="24">
        <v>0</v>
      </c>
      <c r="T183" s="24">
        <v>0</v>
      </c>
      <c r="U183" s="24">
        <v>31</v>
      </c>
      <c r="V183" s="24">
        <v>26</v>
      </c>
      <c r="W183" s="24">
        <v>0</v>
      </c>
      <c r="X183" s="24">
        <v>0</v>
      </c>
      <c r="Y183" s="24">
        <v>0</v>
      </c>
      <c r="Z183" s="24">
        <v>0</v>
      </c>
      <c r="AA183" s="24">
        <v>26</v>
      </c>
      <c r="AB183" s="24">
        <v>7</v>
      </c>
      <c r="AC183" s="25" t="s">
        <v>2020</v>
      </c>
      <c r="AD183" s="22">
        <v>5</v>
      </c>
      <c r="AE183" s="22">
        <v>5</v>
      </c>
      <c r="AF183" s="25" t="s">
        <v>2019</v>
      </c>
      <c r="AG183" s="25" t="s">
        <v>2020</v>
      </c>
      <c r="AH183" s="25" t="s">
        <v>2019</v>
      </c>
      <c r="AI183" s="22">
        <v>0</v>
      </c>
      <c r="AJ183" s="22">
        <v>0</v>
      </c>
      <c r="AK183" s="22">
        <v>0</v>
      </c>
      <c r="AL183" s="22">
        <v>739</v>
      </c>
      <c r="AM183" s="22">
        <v>29541</v>
      </c>
      <c r="AN183" s="22">
        <v>0</v>
      </c>
      <c r="AO183" s="22">
        <v>0</v>
      </c>
      <c r="AP183" s="22">
        <v>0</v>
      </c>
      <c r="AQ183" s="22">
        <v>0</v>
      </c>
      <c r="AR183" s="22">
        <v>0</v>
      </c>
      <c r="AS183" s="22">
        <v>0</v>
      </c>
      <c r="AT183" s="22">
        <v>0</v>
      </c>
      <c r="AU183" s="22">
        <v>0</v>
      </c>
      <c r="AV183" s="25" t="s">
        <v>2193</v>
      </c>
      <c r="AW183" s="22">
        <v>22</v>
      </c>
      <c r="AX183" s="22">
        <v>21</v>
      </c>
      <c r="AY183" s="22">
        <v>110000</v>
      </c>
      <c r="AZ183" s="22">
        <v>1200000</v>
      </c>
      <c r="BA183" s="22">
        <v>1800000</v>
      </c>
      <c r="BB183" s="22">
        <v>0</v>
      </c>
      <c r="BC183" s="22">
        <v>3110000</v>
      </c>
      <c r="BD183" s="22">
        <v>20</v>
      </c>
      <c r="BE183" s="22">
        <v>7</v>
      </c>
      <c r="BF183" s="22">
        <v>0</v>
      </c>
      <c r="BG183" s="22">
        <v>1</v>
      </c>
      <c r="BH183" s="22">
        <v>22</v>
      </c>
      <c r="BI183" s="22">
        <v>5</v>
      </c>
      <c r="BJ183" s="22">
        <v>0</v>
      </c>
      <c r="BK183" s="22">
        <v>0</v>
      </c>
      <c r="BL183" s="22">
        <v>4</v>
      </c>
      <c r="BM183" s="22">
        <v>20</v>
      </c>
      <c r="BN183" s="22">
        <v>140</v>
      </c>
      <c r="BO183" s="22">
        <v>0</v>
      </c>
      <c r="BP183" s="22">
        <v>0</v>
      </c>
    </row>
    <row r="184" spans="1:68" x14ac:dyDescent="0.25">
      <c r="A184" s="22" t="s">
        <v>125</v>
      </c>
      <c r="B184" s="22" t="s">
        <v>305</v>
      </c>
      <c r="C184" s="22" t="s">
        <v>490</v>
      </c>
      <c r="D184" s="22" t="s">
        <v>491</v>
      </c>
      <c r="E184" s="22">
        <v>8</v>
      </c>
      <c r="F184" s="22">
        <v>0</v>
      </c>
      <c r="G184" s="22">
        <v>0</v>
      </c>
      <c r="H184" s="24">
        <v>14.3</v>
      </c>
      <c r="I184" s="25" t="s">
        <v>2019</v>
      </c>
      <c r="J184" s="24">
        <v>0</v>
      </c>
      <c r="K184" s="22">
        <v>0</v>
      </c>
      <c r="L184" s="25"/>
      <c r="M184" s="22">
        <v>0</v>
      </c>
      <c r="N184" s="22">
        <v>0</v>
      </c>
      <c r="O184" s="22"/>
      <c r="P184" s="24">
        <v>10.8</v>
      </c>
      <c r="Q184" s="24">
        <v>0</v>
      </c>
      <c r="R184" s="24">
        <v>0</v>
      </c>
      <c r="S184" s="24">
        <v>0</v>
      </c>
      <c r="T184" s="24">
        <v>0</v>
      </c>
      <c r="U184" s="24">
        <v>10.8</v>
      </c>
      <c r="V184" s="24">
        <v>10.199999999999999</v>
      </c>
      <c r="W184" s="24">
        <v>0</v>
      </c>
      <c r="X184" s="24">
        <v>0</v>
      </c>
      <c r="Y184" s="24">
        <v>0</v>
      </c>
      <c r="Z184" s="24">
        <v>0</v>
      </c>
      <c r="AA184" s="24">
        <v>10.199999999999999</v>
      </c>
      <c r="AB184" s="24">
        <v>4.2</v>
      </c>
      <c r="AC184" s="25" t="s">
        <v>2020</v>
      </c>
      <c r="AD184" s="22">
        <v>49</v>
      </c>
      <c r="AE184" s="22">
        <v>36</v>
      </c>
      <c r="AF184" s="25" t="s">
        <v>2020</v>
      </c>
      <c r="AG184" s="25" t="s">
        <v>2020</v>
      </c>
      <c r="AH184" s="25" t="s">
        <v>2020</v>
      </c>
      <c r="AI184" s="22">
        <v>36</v>
      </c>
      <c r="AJ184" s="22">
        <v>0</v>
      </c>
      <c r="AK184" s="22">
        <v>0</v>
      </c>
      <c r="AL184" s="22">
        <v>448</v>
      </c>
      <c r="AM184" s="22">
        <v>16112.5</v>
      </c>
      <c r="AN184" s="22">
        <v>0</v>
      </c>
      <c r="AO184" s="22">
        <v>0</v>
      </c>
      <c r="AP184" s="22">
        <v>0</v>
      </c>
      <c r="AQ184" s="22">
        <v>0</v>
      </c>
      <c r="AR184" s="22">
        <v>1</v>
      </c>
      <c r="AS184" s="22">
        <v>1</v>
      </c>
      <c r="AT184" s="22">
        <v>0</v>
      </c>
      <c r="AU184" s="22">
        <v>0</v>
      </c>
      <c r="AV184" s="25" t="s">
        <v>2194</v>
      </c>
      <c r="AW184" s="22">
        <v>34</v>
      </c>
      <c r="AX184" s="22">
        <v>33</v>
      </c>
      <c r="AY184" s="22">
        <v>1732074.69</v>
      </c>
      <c r="AZ184" s="22">
        <v>66956.800000000003</v>
      </c>
      <c r="BA184" s="22">
        <v>751160</v>
      </c>
      <c r="BB184" s="22">
        <v>1449523.1</v>
      </c>
      <c r="BC184" s="22">
        <v>3999714.59</v>
      </c>
      <c r="BD184" s="22">
        <v>21</v>
      </c>
      <c r="BE184" s="22">
        <v>10</v>
      </c>
      <c r="BF184" s="22">
        <v>1</v>
      </c>
      <c r="BG184" s="22">
        <v>1</v>
      </c>
      <c r="BH184" s="22">
        <v>4</v>
      </c>
      <c r="BI184" s="22">
        <v>1</v>
      </c>
      <c r="BJ184" s="22">
        <v>1</v>
      </c>
      <c r="BK184" s="22">
        <v>41</v>
      </c>
      <c r="BL184" s="22">
        <v>25</v>
      </c>
      <c r="BM184" s="22">
        <v>21</v>
      </c>
      <c r="BN184" s="22">
        <v>65</v>
      </c>
      <c r="BO184" s="22">
        <v>0</v>
      </c>
      <c r="BP184" s="22">
        <v>0</v>
      </c>
    </row>
    <row r="185" spans="1:68" x14ac:dyDescent="0.25">
      <c r="A185" s="22" t="s">
        <v>125</v>
      </c>
      <c r="B185" s="22" t="s">
        <v>305</v>
      </c>
      <c r="C185" s="22" t="s">
        <v>492</v>
      </c>
      <c r="D185" s="22" t="s">
        <v>493</v>
      </c>
      <c r="E185" s="22">
        <v>83</v>
      </c>
      <c r="F185" s="22">
        <v>0</v>
      </c>
      <c r="G185" s="22">
        <v>0</v>
      </c>
      <c r="H185" s="24">
        <v>107.9</v>
      </c>
      <c r="I185" s="25" t="s">
        <v>2019</v>
      </c>
      <c r="J185" s="24">
        <v>0</v>
      </c>
      <c r="K185" s="22">
        <v>0</v>
      </c>
      <c r="L185" s="25"/>
      <c r="M185" s="22">
        <v>0</v>
      </c>
      <c r="N185" s="22">
        <v>0</v>
      </c>
      <c r="O185" s="22"/>
      <c r="P185" s="24">
        <v>57</v>
      </c>
      <c r="Q185" s="24">
        <v>0</v>
      </c>
      <c r="R185" s="24">
        <v>0</v>
      </c>
      <c r="S185" s="24">
        <v>0</v>
      </c>
      <c r="T185" s="24">
        <v>0</v>
      </c>
      <c r="U185" s="24">
        <v>57</v>
      </c>
      <c r="V185" s="24">
        <v>55.2</v>
      </c>
      <c r="W185" s="24">
        <v>0</v>
      </c>
      <c r="X185" s="24">
        <v>0</v>
      </c>
      <c r="Y185" s="24">
        <v>0</v>
      </c>
      <c r="Z185" s="24">
        <v>0</v>
      </c>
      <c r="AA185" s="24">
        <v>55.2</v>
      </c>
      <c r="AB185" s="24">
        <v>26.9</v>
      </c>
      <c r="AC185" s="25" t="s">
        <v>2020</v>
      </c>
      <c r="AD185" s="22">
        <v>5</v>
      </c>
      <c r="AE185" s="22">
        <v>5</v>
      </c>
      <c r="AF185" s="25" t="s">
        <v>2020</v>
      </c>
      <c r="AG185" s="25" t="s">
        <v>2020</v>
      </c>
      <c r="AH185" s="25" t="s">
        <v>2019</v>
      </c>
      <c r="AI185" s="22">
        <v>0</v>
      </c>
      <c r="AJ185" s="22">
        <v>0</v>
      </c>
      <c r="AK185" s="22">
        <v>2</v>
      </c>
      <c r="AL185" s="22">
        <v>2791</v>
      </c>
      <c r="AM185" s="22">
        <v>49025</v>
      </c>
      <c r="AN185" s="22">
        <v>0</v>
      </c>
      <c r="AO185" s="22">
        <v>0</v>
      </c>
      <c r="AP185" s="22">
        <v>0</v>
      </c>
      <c r="AQ185" s="22">
        <v>0</v>
      </c>
      <c r="AR185" s="22">
        <v>3</v>
      </c>
      <c r="AS185" s="22">
        <v>2</v>
      </c>
      <c r="AT185" s="22">
        <v>1</v>
      </c>
      <c r="AU185" s="22">
        <v>0</v>
      </c>
      <c r="AV185" s="25" t="s">
        <v>2195</v>
      </c>
      <c r="AW185" s="22">
        <v>94</v>
      </c>
      <c r="AX185" s="22">
        <v>94</v>
      </c>
      <c r="AY185" s="22">
        <v>3892839.59</v>
      </c>
      <c r="AZ185" s="22">
        <v>501244</v>
      </c>
      <c r="BA185" s="22">
        <v>189000</v>
      </c>
      <c r="BB185" s="22">
        <v>200000</v>
      </c>
      <c r="BC185" s="22">
        <v>4783083.59</v>
      </c>
      <c r="BD185" s="22">
        <v>49</v>
      </c>
      <c r="BE185" s="22">
        <v>7</v>
      </c>
      <c r="BF185" s="22">
        <v>1</v>
      </c>
      <c r="BG185" s="22">
        <v>1</v>
      </c>
      <c r="BH185" s="22">
        <v>56</v>
      </c>
      <c r="BI185" s="22">
        <v>4</v>
      </c>
      <c r="BJ185" s="22">
        <v>1</v>
      </c>
      <c r="BK185" s="22">
        <v>60</v>
      </c>
      <c r="BL185" s="22">
        <v>10</v>
      </c>
      <c r="BM185" s="22">
        <v>56</v>
      </c>
      <c r="BN185" s="22">
        <v>304</v>
      </c>
      <c r="BO185" s="22">
        <v>1</v>
      </c>
      <c r="BP185" s="22">
        <v>0</v>
      </c>
    </row>
    <row r="186" spans="1:68" x14ac:dyDescent="0.25">
      <c r="A186" s="22" t="s">
        <v>125</v>
      </c>
      <c r="B186" s="22" t="s">
        <v>305</v>
      </c>
      <c r="C186" s="22" t="s">
        <v>494</v>
      </c>
      <c r="D186" s="22" t="s">
        <v>495</v>
      </c>
      <c r="E186" s="22">
        <v>35</v>
      </c>
      <c r="F186" s="22">
        <v>0</v>
      </c>
      <c r="G186" s="22">
        <v>0</v>
      </c>
      <c r="H186" s="24">
        <v>67.599999999999994</v>
      </c>
      <c r="I186" s="25" t="s">
        <v>2019</v>
      </c>
      <c r="J186" s="24">
        <v>0</v>
      </c>
      <c r="K186" s="22">
        <v>0</v>
      </c>
      <c r="L186" s="25"/>
      <c r="M186" s="22">
        <v>0</v>
      </c>
      <c r="N186" s="22">
        <v>0</v>
      </c>
      <c r="O186" s="22"/>
      <c r="P186" s="24">
        <v>45.6</v>
      </c>
      <c r="Q186" s="24">
        <v>0</v>
      </c>
      <c r="R186" s="24">
        <v>0</v>
      </c>
      <c r="S186" s="24">
        <v>2</v>
      </c>
      <c r="T186" s="24">
        <v>0</v>
      </c>
      <c r="U186" s="24">
        <v>47.6</v>
      </c>
      <c r="V186" s="24">
        <v>39.5</v>
      </c>
      <c r="W186" s="24">
        <v>0</v>
      </c>
      <c r="X186" s="24">
        <v>0</v>
      </c>
      <c r="Y186" s="24">
        <v>0</v>
      </c>
      <c r="Z186" s="24">
        <v>0</v>
      </c>
      <c r="AA186" s="24">
        <v>39.5</v>
      </c>
      <c r="AB186" s="24">
        <v>17.100000000000001</v>
      </c>
      <c r="AC186" s="25" t="s">
        <v>2019</v>
      </c>
      <c r="AD186" s="22">
        <v>0</v>
      </c>
      <c r="AE186" s="22">
        <v>0</v>
      </c>
      <c r="AF186" s="25" t="s">
        <v>2019</v>
      </c>
      <c r="AG186" s="25" t="s">
        <v>2019</v>
      </c>
      <c r="AH186" s="25" t="s">
        <v>2019</v>
      </c>
      <c r="AI186" s="22">
        <v>0</v>
      </c>
      <c r="AJ186" s="22">
        <v>0</v>
      </c>
      <c r="AK186" s="22">
        <v>5</v>
      </c>
      <c r="AL186" s="22">
        <v>1821</v>
      </c>
      <c r="AM186" s="22">
        <v>46248</v>
      </c>
      <c r="AN186" s="22">
        <v>0</v>
      </c>
      <c r="AO186" s="22">
        <v>0</v>
      </c>
      <c r="AP186" s="22">
        <v>0</v>
      </c>
      <c r="AQ186" s="22">
        <v>0</v>
      </c>
      <c r="AR186" s="22">
        <v>0</v>
      </c>
      <c r="AS186" s="22">
        <v>0</v>
      </c>
      <c r="AT186" s="22">
        <v>0</v>
      </c>
      <c r="AU186" s="22">
        <v>0</v>
      </c>
      <c r="AV186" s="25" t="s">
        <v>2196</v>
      </c>
      <c r="AW186" s="22">
        <v>27</v>
      </c>
      <c r="AX186" s="22">
        <v>26</v>
      </c>
      <c r="AY186" s="22">
        <v>890000</v>
      </c>
      <c r="AZ186" s="22">
        <v>3309500</v>
      </c>
      <c r="BA186" s="22">
        <v>0</v>
      </c>
      <c r="BB186" s="22">
        <v>0</v>
      </c>
      <c r="BC186" s="22">
        <v>4199500</v>
      </c>
      <c r="BD186" s="22">
        <v>4</v>
      </c>
      <c r="BE186" s="22">
        <v>10</v>
      </c>
      <c r="BF186" s="22">
        <v>0</v>
      </c>
      <c r="BG186" s="22">
        <v>1</v>
      </c>
      <c r="BH186" s="22">
        <v>23</v>
      </c>
      <c r="BI186" s="22">
        <v>2</v>
      </c>
      <c r="BJ186" s="22">
        <v>0</v>
      </c>
      <c r="BK186" s="22">
        <v>0</v>
      </c>
      <c r="BL186" s="22">
        <v>10</v>
      </c>
      <c r="BM186" s="22">
        <v>4</v>
      </c>
      <c r="BN186" s="22">
        <v>320</v>
      </c>
      <c r="BO186" s="22">
        <v>0</v>
      </c>
      <c r="BP186" s="22">
        <v>0</v>
      </c>
    </row>
    <row r="187" spans="1:68" x14ac:dyDescent="0.25">
      <c r="A187" s="22" t="s">
        <v>125</v>
      </c>
      <c r="B187" s="22" t="s">
        <v>305</v>
      </c>
      <c r="C187" s="22" t="s">
        <v>496</v>
      </c>
      <c r="D187" s="22" t="s">
        <v>497</v>
      </c>
      <c r="E187" s="22">
        <v>11</v>
      </c>
      <c r="F187" s="22">
        <v>0</v>
      </c>
      <c r="G187" s="22">
        <v>0</v>
      </c>
      <c r="H187" s="24">
        <v>14.8</v>
      </c>
      <c r="I187" s="25" t="s">
        <v>2019</v>
      </c>
      <c r="J187" s="24">
        <v>0</v>
      </c>
      <c r="K187" s="22">
        <v>0</v>
      </c>
      <c r="L187" s="25"/>
      <c r="M187" s="22">
        <v>0</v>
      </c>
      <c r="N187" s="22">
        <v>0</v>
      </c>
      <c r="O187" s="22"/>
      <c r="P187" s="24">
        <v>13.7</v>
      </c>
      <c r="Q187" s="24">
        <v>0</v>
      </c>
      <c r="R187" s="24">
        <v>0</v>
      </c>
      <c r="S187" s="24">
        <v>0</v>
      </c>
      <c r="T187" s="24">
        <v>0</v>
      </c>
      <c r="U187" s="24">
        <v>13.7</v>
      </c>
      <c r="V187" s="24">
        <v>17.899999999999999</v>
      </c>
      <c r="W187" s="24">
        <v>0</v>
      </c>
      <c r="X187" s="24">
        <v>0</v>
      </c>
      <c r="Y187" s="24">
        <v>0</v>
      </c>
      <c r="Z187" s="24">
        <v>0</v>
      </c>
      <c r="AA187" s="24">
        <v>17.899999999999999</v>
      </c>
      <c r="AB187" s="24">
        <v>4.4000000000000004</v>
      </c>
      <c r="AC187" s="25" t="s">
        <v>2020</v>
      </c>
      <c r="AD187" s="22">
        <v>3</v>
      </c>
      <c r="AE187" s="22">
        <v>0</v>
      </c>
      <c r="AF187" s="25" t="s">
        <v>2019</v>
      </c>
      <c r="AG187" s="25" t="s">
        <v>2019</v>
      </c>
      <c r="AH187" s="25" t="s">
        <v>2020</v>
      </c>
      <c r="AI187" s="22">
        <v>2</v>
      </c>
      <c r="AJ187" s="22">
        <v>0</v>
      </c>
      <c r="AK187" s="22">
        <v>0</v>
      </c>
      <c r="AL187" s="22">
        <v>491</v>
      </c>
      <c r="AM187" s="22">
        <v>25223</v>
      </c>
      <c r="AN187" s="22">
        <v>0</v>
      </c>
      <c r="AO187" s="22">
        <v>0</v>
      </c>
      <c r="AP187" s="22">
        <v>0</v>
      </c>
      <c r="AQ187" s="22">
        <v>0</v>
      </c>
      <c r="AR187" s="22">
        <v>0</v>
      </c>
      <c r="AS187" s="22">
        <v>0</v>
      </c>
      <c r="AT187" s="22">
        <v>0</v>
      </c>
      <c r="AU187" s="22">
        <v>0</v>
      </c>
      <c r="AV187" s="25" t="s">
        <v>2197</v>
      </c>
      <c r="AW187" s="22">
        <v>12</v>
      </c>
      <c r="AX187" s="22">
        <v>12</v>
      </c>
      <c r="AY187" s="22">
        <v>545700</v>
      </c>
      <c r="AZ187" s="22">
        <v>12015651</v>
      </c>
      <c r="BA187" s="22">
        <v>0</v>
      </c>
      <c r="BB187" s="22">
        <v>0</v>
      </c>
      <c r="BC187" s="22">
        <v>12561351</v>
      </c>
      <c r="BD187" s="22">
        <v>0</v>
      </c>
      <c r="BE187" s="22">
        <v>5</v>
      </c>
      <c r="BF187" s="22">
        <v>0</v>
      </c>
      <c r="BG187" s="22">
        <v>1</v>
      </c>
      <c r="BH187" s="22">
        <v>85</v>
      </c>
      <c r="BI187" s="22">
        <v>1</v>
      </c>
      <c r="BJ187" s="22">
        <v>0</v>
      </c>
      <c r="BK187" s="22">
        <v>0</v>
      </c>
      <c r="BL187" s="22">
        <v>0</v>
      </c>
      <c r="BM187" s="22">
        <v>0</v>
      </c>
      <c r="BN187" s="22">
        <v>76</v>
      </c>
      <c r="BO187" s="22">
        <v>0</v>
      </c>
      <c r="BP187" s="22">
        <v>0</v>
      </c>
    </row>
    <row r="188" spans="1:68" x14ac:dyDescent="0.25">
      <c r="A188" s="22" t="s">
        <v>125</v>
      </c>
      <c r="B188" s="22" t="s">
        <v>305</v>
      </c>
      <c r="C188" s="22" t="s">
        <v>498</v>
      </c>
      <c r="D188" s="22" t="s">
        <v>499</v>
      </c>
      <c r="E188" s="22">
        <v>14</v>
      </c>
      <c r="F188" s="22">
        <v>0</v>
      </c>
      <c r="G188" s="22">
        <v>0</v>
      </c>
      <c r="H188" s="24">
        <v>41.6</v>
      </c>
      <c r="I188" s="25" t="s">
        <v>2019</v>
      </c>
      <c r="J188" s="24">
        <v>0</v>
      </c>
      <c r="K188" s="22">
        <v>0</v>
      </c>
      <c r="L188" s="25"/>
      <c r="M188" s="22">
        <v>0</v>
      </c>
      <c r="N188" s="22">
        <v>0</v>
      </c>
      <c r="O188" s="22"/>
      <c r="P188" s="24">
        <v>10.1</v>
      </c>
      <c r="Q188" s="24">
        <v>0</v>
      </c>
      <c r="R188" s="24">
        <v>0</v>
      </c>
      <c r="S188" s="24">
        <v>0</v>
      </c>
      <c r="T188" s="24">
        <v>0</v>
      </c>
      <c r="U188" s="24">
        <v>10.1</v>
      </c>
      <c r="V188" s="24">
        <v>10.7</v>
      </c>
      <c r="W188" s="24">
        <v>0</v>
      </c>
      <c r="X188" s="24">
        <v>0</v>
      </c>
      <c r="Y188" s="24">
        <v>0</v>
      </c>
      <c r="Z188" s="24">
        <v>0</v>
      </c>
      <c r="AA188" s="24">
        <v>10.7</v>
      </c>
      <c r="AB188" s="24">
        <v>0</v>
      </c>
      <c r="AC188" s="25" t="s">
        <v>2020</v>
      </c>
      <c r="AD188" s="22">
        <v>49</v>
      </c>
      <c r="AE188" s="22">
        <v>36</v>
      </c>
      <c r="AF188" s="25" t="s">
        <v>2020</v>
      </c>
      <c r="AG188" s="25" t="s">
        <v>2020</v>
      </c>
      <c r="AH188" s="25" t="s">
        <v>2020</v>
      </c>
      <c r="AI188" s="22">
        <v>36</v>
      </c>
      <c r="AJ188" s="22">
        <v>0</v>
      </c>
      <c r="AK188" s="22">
        <v>0</v>
      </c>
      <c r="AL188" s="22">
        <v>816</v>
      </c>
      <c r="AM188" s="22">
        <v>36404</v>
      </c>
      <c r="AN188" s="22">
        <v>1</v>
      </c>
      <c r="AO188" s="22">
        <v>1</v>
      </c>
      <c r="AP188" s="22">
        <v>0</v>
      </c>
      <c r="AQ188" s="22">
        <v>0</v>
      </c>
      <c r="AR188" s="22">
        <v>0</v>
      </c>
      <c r="AS188" s="22">
        <v>0</v>
      </c>
      <c r="AT188" s="22">
        <v>0</v>
      </c>
      <c r="AU188" s="22">
        <v>0</v>
      </c>
      <c r="AV188" s="25" t="s">
        <v>2182</v>
      </c>
      <c r="AW188" s="22">
        <v>61</v>
      </c>
      <c r="AX188" s="22">
        <v>60</v>
      </c>
      <c r="AY188" s="22">
        <v>92500</v>
      </c>
      <c r="AZ188" s="22">
        <v>66200</v>
      </c>
      <c r="BA188" s="22">
        <v>5000</v>
      </c>
      <c r="BB188" s="22">
        <v>0</v>
      </c>
      <c r="BC188" s="22">
        <v>163700</v>
      </c>
      <c r="BD188" s="22">
        <v>45</v>
      </c>
      <c r="BE188" s="22">
        <v>30</v>
      </c>
      <c r="BF188" s="22">
        <v>2</v>
      </c>
      <c r="BG188" s="22">
        <v>1</v>
      </c>
      <c r="BH188" s="22">
        <v>45</v>
      </c>
      <c r="BI188" s="22">
        <v>3</v>
      </c>
      <c r="BJ188" s="22">
        <v>2</v>
      </c>
      <c r="BK188" s="22">
        <v>56</v>
      </c>
      <c r="BL188" s="22">
        <v>14</v>
      </c>
      <c r="BM188" s="22">
        <v>45</v>
      </c>
      <c r="BN188" s="22">
        <v>224</v>
      </c>
      <c r="BO188" s="22">
        <v>3</v>
      </c>
      <c r="BP188" s="22">
        <v>0</v>
      </c>
    </row>
    <row r="189" spans="1:68" x14ac:dyDescent="0.25">
      <c r="A189" s="22" t="s">
        <v>125</v>
      </c>
      <c r="B189" s="22" t="s">
        <v>305</v>
      </c>
      <c r="C189" s="22" t="s">
        <v>500</v>
      </c>
      <c r="D189" s="22" t="s">
        <v>501</v>
      </c>
      <c r="E189" s="22">
        <v>48</v>
      </c>
      <c r="F189" s="22">
        <v>0</v>
      </c>
      <c r="G189" s="22">
        <v>0</v>
      </c>
      <c r="H189" s="24">
        <v>58.1</v>
      </c>
      <c r="I189" s="25" t="s">
        <v>2019</v>
      </c>
      <c r="J189" s="24">
        <v>0</v>
      </c>
      <c r="K189" s="22">
        <v>0</v>
      </c>
      <c r="L189" s="25"/>
      <c r="M189" s="22"/>
      <c r="N189" s="22"/>
      <c r="O189" s="22"/>
      <c r="P189" s="24">
        <v>67</v>
      </c>
      <c r="Q189" s="24">
        <v>0</v>
      </c>
      <c r="R189" s="24">
        <v>0</v>
      </c>
      <c r="S189" s="24">
        <v>0</v>
      </c>
      <c r="T189" s="24">
        <v>0</v>
      </c>
      <c r="U189" s="24">
        <v>67</v>
      </c>
      <c r="V189" s="24">
        <v>51</v>
      </c>
      <c r="W189" s="24">
        <v>0</v>
      </c>
      <c r="X189" s="24">
        <v>0</v>
      </c>
      <c r="Y189" s="24">
        <v>0</v>
      </c>
      <c r="Z189" s="24">
        <v>0</v>
      </c>
      <c r="AA189" s="24">
        <v>51</v>
      </c>
      <c r="AB189" s="24">
        <v>24.6</v>
      </c>
      <c r="AC189" s="25" t="s">
        <v>2020</v>
      </c>
      <c r="AD189" s="22">
        <v>6</v>
      </c>
      <c r="AE189" s="22">
        <v>6</v>
      </c>
      <c r="AF189" s="25" t="s">
        <v>2019</v>
      </c>
      <c r="AG189" s="25" t="s">
        <v>2020</v>
      </c>
      <c r="AH189" s="25" t="s">
        <v>2020</v>
      </c>
      <c r="AI189" s="22">
        <v>6</v>
      </c>
      <c r="AJ189" s="22">
        <v>0</v>
      </c>
      <c r="AK189" s="22">
        <v>1</v>
      </c>
      <c r="AL189" s="22">
        <v>3208</v>
      </c>
      <c r="AM189" s="22">
        <v>69288</v>
      </c>
      <c r="AN189" s="22">
        <v>0</v>
      </c>
      <c r="AO189" s="22">
        <v>0</v>
      </c>
      <c r="AP189" s="22">
        <v>0</v>
      </c>
      <c r="AQ189" s="22">
        <v>0</v>
      </c>
      <c r="AR189" s="22">
        <v>1</v>
      </c>
      <c r="AS189" s="22">
        <v>1</v>
      </c>
      <c r="AT189" s="22">
        <v>0</v>
      </c>
      <c r="AU189" s="22">
        <v>0</v>
      </c>
      <c r="AV189" s="25" t="s">
        <v>2198</v>
      </c>
      <c r="AW189" s="22">
        <v>58</v>
      </c>
      <c r="AX189" s="22">
        <v>57</v>
      </c>
      <c r="AY189" s="22">
        <v>3995000</v>
      </c>
      <c r="AZ189" s="22">
        <v>2915000</v>
      </c>
      <c r="BA189" s="22">
        <v>5957000</v>
      </c>
      <c r="BB189" s="22">
        <v>21000000</v>
      </c>
      <c r="BC189" s="22">
        <v>33867000</v>
      </c>
      <c r="BD189" s="22">
        <v>35</v>
      </c>
      <c r="BE189" s="22">
        <v>3</v>
      </c>
      <c r="BF189" s="22">
        <v>2</v>
      </c>
      <c r="BG189" s="22">
        <v>1</v>
      </c>
      <c r="BH189" s="22">
        <v>55</v>
      </c>
      <c r="BI189" s="22">
        <v>1</v>
      </c>
      <c r="BJ189" s="22">
        <v>2</v>
      </c>
      <c r="BK189" s="22">
        <v>60</v>
      </c>
      <c r="BL189" s="22">
        <v>3</v>
      </c>
      <c r="BM189" s="22">
        <v>35</v>
      </c>
      <c r="BN189" s="22">
        <v>515</v>
      </c>
      <c r="BO189" s="22">
        <v>3</v>
      </c>
      <c r="BP189" s="22">
        <v>0</v>
      </c>
    </row>
    <row r="190" spans="1:68" x14ac:dyDescent="0.25">
      <c r="A190" s="22" t="s">
        <v>125</v>
      </c>
      <c r="B190" s="22" t="s">
        <v>305</v>
      </c>
      <c r="C190" s="22" t="s">
        <v>502</v>
      </c>
      <c r="D190" s="22" t="s">
        <v>503</v>
      </c>
      <c r="E190" s="22">
        <v>13</v>
      </c>
      <c r="F190" s="22">
        <v>0</v>
      </c>
      <c r="G190" s="22">
        <v>0</v>
      </c>
      <c r="H190" s="24">
        <v>11.9</v>
      </c>
      <c r="I190" s="25" t="s">
        <v>2019</v>
      </c>
      <c r="J190" s="24">
        <v>0</v>
      </c>
      <c r="K190" s="22">
        <v>0</v>
      </c>
      <c r="L190" s="25"/>
      <c r="M190" s="22">
        <v>0</v>
      </c>
      <c r="N190" s="22">
        <v>0</v>
      </c>
      <c r="O190" s="22"/>
      <c r="P190" s="24">
        <v>8.6</v>
      </c>
      <c r="Q190" s="24">
        <v>0</v>
      </c>
      <c r="R190" s="24">
        <v>0</v>
      </c>
      <c r="S190" s="24">
        <v>0</v>
      </c>
      <c r="T190" s="24">
        <v>0</v>
      </c>
      <c r="U190" s="24">
        <v>8.6</v>
      </c>
      <c r="V190" s="24">
        <v>0</v>
      </c>
      <c r="W190" s="24">
        <v>9.6999999999999993</v>
      </c>
      <c r="X190" s="24">
        <v>0</v>
      </c>
      <c r="Y190" s="24">
        <v>0</v>
      </c>
      <c r="Z190" s="24">
        <v>0</v>
      </c>
      <c r="AA190" s="24">
        <v>9.6999999999999993</v>
      </c>
      <c r="AB190" s="24">
        <v>0</v>
      </c>
      <c r="AC190" s="25" t="s">
        <v>2020</v>
      </c>
      <c r="AD190" s="22">
        <v>5</v>
      </c>
      <c r="AE190" s="22">
        <v>5</v>
      </c>
      <c r="AF190" s="25" t="s">
        <v>2019</v>
      </c>
      <c r="AG190" s="25" t="s">
        <v>2020</v>
      </c>
      <c r="AH190" s="25" t="s">
        <v>2020</v>
      </c>
      <c r="AI190" s="22">
        <v>4</v>
      </c>
      <c r="AJ190" s="22">
        <v>0</v>
      </c>
      <c r="AK190" s="22">
        <v>0</v>
      </c>
      <c r="AL190" s="22">
        <v>609</v>
      </c>
      <c r="AM190" s="22">
        <v>20358</v>
      </c>
      <c r="AN190" s="22">
        <v>0</v>
      </c>
      <c r="AO190" s="22">
        <v>0</v>
      </c>
      <c r="AP190" s="22">
        <v>0</v>
      </c>
      <c r="AQ190" s="22">
        <v>0</v>
      </c>
      <c r="AR190" s="22">
        <v>0</v>
      </c>
      <c r="AS190" s="22">
        <v>0</v>
      </c>
      <c r="AT190" s="22">
        <v>0</v>
      </c>
      <c r="AU190" s="22">
        <v>0</v>
      </c>
      <c r="AV190" s="25" t="s">
        <v>2199</v>
      </c>
      <c r="AW190" s="22">
        <v>11</v>
      </c>
      <c r="AX190" s="22">
        <v>10</v>
      </c>
      <c r="AY190" s="22">
        <v>1063200</v>
      </c>
      <c r="AZ190" s="22">
        <v>0</v>
      </c>
      <c r="BA190" s="22">
        <v>0</v>
      </c>
      <c r="BB190" s="22">
        <v>0</v>
      </c>
      <c r="BC190" s="22">
        <v>1063200</v>
      </c>
      <c r="BD190" s="22">
        <v>7</v>
      </c>
      <c r="BE190" s="22">
        <v>15</v>
      </c>
      <c r="BF190" s="22">
        <v>1</v>
      </c>
      <c r="BG190" s="22">
        <v>1</v>
      </c>
      <c r="BH190" s="22">
        <v>12</v>
      </c>
      <c r="BI190" s="22">
        <v>2</v>
      </c>
      <c r="BJ190" s="22">
        <v>1</v>
      </c>
      <c r="BK190" s="22">
        <v>0</v>
      </c>
      <c r="BL190" s="22">
        <v>5</v>
      </c>
      <c r="BM190" s="22">
        <v>7</v>
      </c>
      <c r="BN190" s="22">
        <v>10</v>
      </c>
      <c r="BO190" s="22">
        <v>0</v>
      </c>
      <c r="BP190" s="22">
        <v>0</v>
      </c>
    </row>
    <row r="191" spans="1:68" x14ac:dyDescent="0.25">
      <c r="A191" s="22" t="s">
        <v>125</v>
      </c>
      <c r="B191" s="22" t="s">
        <v>305</v>
      </c>
      <c r="C191" s="22" t="s">
        <v>504</v>
      </c>
      <c r="D191" s="22" t="s">
        <v>505</v>
      </c>
      <c r="E191" s="22">
        <v>63</v>
      </c>
      <c r="F191" s="22">
        <v>0</v>
      </c>
      <c r="G191" s="22">
        <v>0</v>
      </c>
      <c r="H191" s="24">
        <v>71.5</v>
      </c>
      <c r="I191" s="25" t="s">
        <v>2019</v>
      </c>
      <c r="J191" s="24">
        <v>0</v>
      </c>
      <c r="K191" s="22">
        <v>0</v>
      </c>
      <c r="L191" s="25"/>
      <c r="M191" s="22">
        <v>1</v>
      </c>
      <c r="N191" s="22">
        <v>1</v>
      </c>
      <c r="O191" s="22"/>
      <c r="P191" s="24">
        <v>45.7</v>
      </c>
      <c r="Q191" s="24">
        <v>0</v>
      </c>
      <c r="R191" s="24">
        <v>0</v>
      </c>
      <c r="S191" s="24">
        <v>9.1999999999999993</v>
      </c>
      <c r="T191" s="24">
        <v>1.5</v>
      </c>
      <c r="U191" s="24">
        <v>56.4</v>
      </c>
      <c r="V191" s="24">
        <v>54.5</v>
      </c>
      <c r="W191" s="24">
        <v>0</v>
      </c>
      <c r="X191" s="24">
        <v>0</v>
      </c>
      <c r="Y191" s="24">
        <v>0</v>
      </c>
      <c r="Z191" s="24">
        <v>2.2000000000000002</v>
      </c>
      <c r="AA191" s="24">
        <v>56.7</v>
      </c>
      <c r="AB191" s="24">
        <v>24.2</v>
      </c>
      <c r="AC191" s="25" t="s">
        <v>2020</v>
      </c>
      <c r="AD191" s="22">
        <v>5</v>
      </c>
      <c r="AE191" s="22">
        <v>5</v>
      </c>
      <c r="AF191" s="25" t="s">
        <v>2020</v>
      </c>
      <c r="AG191" s="25" t="s">
        <v>2020</v>
      </c>
      <c r="AH191" s="25" t="s">
        <v>2019</v>
      </c>
      <c r="AI191" s="22">
        <v>0</v>
      </c>
      <c r="AJ191" s="22">
        <v>0</v>
      </c>
      <c r="AK191" s="22">
        <v>0</v>
      </c>
      <c r="AL191" s="22">
        <v>2304</v>
      </c>
      <c r="AM191" s="22">
        <v>58824</v>
      </c>
      <c r="AN191" s="22">
        <v>1</v>
      </c>
      <c r="AO191" s="22">
        <v>1</v>
      </c>
      <c r="AP191" s="22">
        <v>0</v>
      </c>
      <c r="AQ191" s="22">
        <v>0</v>
      </c>
      <c r="AR191" s="22">
        <v>5</v>
      </c>
      <c r="AS191" s="22">
        <v>5</v>
      </c>
      <c r="AT191" s="22">
        <v>0</v>
      </c>
      <c r="AU191" s="22">
        <v>0</v>
      </c>
      <c r="AV191" s="25" t="s">
        <v>2147</v>
      </c>
      <c r="AW191" s="22">
        <v>80</v>
      </c>
      <c r="AX191" s="22">
        <v>79</v>
      </c>
      <c r="AY191" s="22">
        <v>7071600</v>
      </c>
      <c r="AZ191" s="22">
        <v>5482000</v>
      </c>
      <c r="BA191" s="22">
        <v>37500</v>
      </c>
      <c r="BB191" s="22">
        <v>10000</v>
      </c>
      <c r="BC191" s="22">
        <v>12601100</v>
      </c>
      <c r="BD191" s="22">
        <v>61</v>
      </c>
      <c r="BE191" s="22">
        <v>12</v>
      </c>
      <c r="BF191" s="22">
        <v>5</v>
      </c>
      <c r="BG191" s="22">
        <v>1</v>
      </c>
      <c r="BH191" s="22">
        <v>71</v>
      </c>
      <c r="BI191" s="22">
        <v>2</v>
      </c>
      <c r="BJ191" s="22">
        <v>5</v>
      </c>
      <c r="BK191" s="22">
        <v>55.4</v>
      </c>
      <c r="BL191" s="22">
        <v>24</v>
      </c>
      <c r="BM191" s="22">
        <v>63</v>
      </c>
      <c r="BN191" s="22">
        <v>421</v>
      </c>
      <c r="BO191" s="22">
        <v>7</v>
      </c>
      <c r="BP191" s="22">
        <v>0</v>
      </c>
    </row>
    <row r="192" spans="1:68" x14ac:dyDescent="0.25">
      <c r="A192" s="22" t="s">
        <v>125</v>
      </c>
      <c r="B192" s="22" t="s">
        <v>305</v>
      </c>
      <c r="C192" s="22" t="s">
        <v>506</v>
      </c>
      <c r="D192" s="22" t="s">
        <v>507</v>
      </c>
      <c r="E192" s="22">
        <v>120</v>
      </c>
      <c r="F192" s="22">
        <v>0</v>
      </c>
      <c r="G192" s="22">
        <v>0</v>
      </c>
      <c r="H192" s="24">
        <v>101.5</v>
      </c>
      <c r="I192" s="25" t="s">
        <v>2019</v>
      </c>
      <c r="J192" s="24">
        <v>0</v>
      </c>
      <c r="K192" s="22">
        <v>0</v>
      </c>
      <c r="L192" s="25"/>
      <c r="M192" s="22">
        <v>1</v>
      </c>
      <c r="N192" s="22">
        <v>0</v>
      </c>
      <c r="O192" s="22"/>
      <c r="P192" s="24">
        <v>77.2</v>
      </c>
      <c r="Q192" s="24">
        <v>0</v>
      </c>
      <c r="R192" s="24">
        <v>0</v>
      </c>
      <c r="S192" s="24">
        <v>0</v>
      </c>
      <c r="T192" s="24">
        <v>0</v>
      </c>
      <c r="U192" s="24">
        <v>77.2</v>
      </c>
      <c r="V192" s="24">
        <v>69</v>
      </c>
      <c r="W192" s="24">
        <v>0</v>
      </c>
      <c r="X192" s="24">
        <v>0</v>
      </c>
      <c r="Y192" s="24">
        <v>0</v>
      </c>
      <c r="Z192" s="24">
        <v>0</v>
      </c>
      <c r="AA192" s="24">
        <v>69</v>
      </c>
      <c r="AB192" s="24">
        <v>23.1</v>
      </c>
      <c r="AC192" s="25" t="s">
        <v>2020</v>
      </c>
      <c r="AD192" s="22">
        <v>6</v>
      </c>
      <c r="AE192" s="22">
        <v>4</v>
      </c>
      <c r="AF192" s="25" t="s">
        <v>2020</v>
      </c>
      <c r="AG192" s="25" t="s">
        <v>2020</v>
      </c>
      <c r="AH192" s="25" t="s">
        <v>2019</v>
      </c>
      <c r="AI192" s="22">
        <v>0</v>
      </c>
      <c r="AJ192" s="22">
        <v>0</v>
      </c>
      <c r="AK192" s="22">
        <v>1</v>
      </c>
      <c r="AL192" s="22">
        <v>4505</v>
      </c>
      <c r="AM192" s="22">
        <v>104250</v>
      </c>
      <c r="AN192" s="22">
        <v>2</v>
      </c>
      <c r="AO192" s="22">
        <v>1</v>
      </c>
      <c r="AP192" s="22">
        <v>1</v>
      </c>
      <c r="AQ192" s="22">
        <v>1</v>
      </c>
      <c r="AR192" s="22">
        <v>1</v>
      </c>
      <c r="AS192" s="22">
        <v>1</v>
      </c>
      <c r="AT192" s="22">
        <v>0</v>
      </c>
      <c r="AU192" s="22">
        <v>0</v>
      </c>
      <c r="AV192" s="25" t="s">
        <v>2200</v>
      </c>
      <c r="AW192" s="22">
        <v>121</v>
      </c>
      <c r="AX192" s="22">
        <v>116</v>
      </c>
      <c r="AY192" s="22">
        <v>3597255</v>
      </c>
      <c r="AZ192" s="22">
        <v>10638710</v>
      </c>
      <c r="BA192" s="22">
        <v>20870858</v>
      </c>
      <c r="BB192" s="22">
        <v>40142000</v>
      </c>
      <c r="BC192" s="22">
        <v>75248823</v>
      </c>
      <c r="BD192" s="22">
        <v>71</v>
      </c>
      <c r="BE192" s="22">
        <v>4</v>
      </c>
      <c r="BF192" s="22">
        <v>0</v>
      </c>
      <c r="BG192" s="22">
        <v>0</v>
      </c>
      <c r="BH192" s="22">
        <v>0</v>
      </c>
      <c r="BI192" s="22">
        <v>0</v>
      </c>
      <c r="BJ192" s="22">
        <v>0</v>
      </c>
      <c r="BK192" s="22">
        <v>0</v>
      </c>
      <c r="BL192" s="22">
        <v>21</v>
      </c>
      <c r="BM192" s="22">
        <v>74</v>
      </c>
      <c r="BN192" s="22">
        <v>0</v>
      </c>
      <c r="BO192" s="22">
        <v>4</v>
      </c>
      <c r="BP192" s="22">
        <v>0</v>
      </c>
    </row>
    <row r="193" spans="1:68" x14ac:dyDescent="0.25">
      <c r="A193" s="22" t="s">
        <v>125</v>
      </c>
      <c r="B193" s="22" t="s">
        <v>508</v>
      </c>
      <c r="C193" s="22" t="s">
        <v>509</v>
      </c>
      <c r="D193" s="22" t="s">
        <v>510</v>
      </c>
      <c r="E193" s="22">
        <v>7</v>
      </c>
      <c r="F193" s="22">
        <v>0</v>
      </c>
      <c r="G193" s="22">
        <v>0</v>
      </c>
      <c r="H193" s="24">
        <v>10</v>
      </c>
      <c r="I193" s="25" t="s">
        <v>2019</v>
      </c>
      <c r="J193" s="24">
        <v>0</v>
      </c>
      <c r="K193" s="22">
        <v>0</v>
      </c>
      <c r="L193" s="25"/>
      <c r="M193" s="22">
        <v>0</v>
      </c>
      <c r="N193" s="22">
        <v>0</v>
      </c>
      <c r="O193" s="22"/>
      <c r="P193" s="24">
        <v>8</v>
      </c>
      <c r="Q193" s="24">
        <v>0</v>
      </c>
      <c r="R193" s="24">
        <v>0</v>
      </c>
      <c r="S193" s="24">
        <v>0</v>
      </c>
      <c r="T193" s="24">
        <v>0</v>
      </c>
      <c r="U193" s="24">
        <v>8</v>
      </c>
      <c r="V193" s="24">
        <v>9</v>
      </c>
      <c r="W193" s="24">
        <v>0</v>
      </c>
      <c r="X193" s="24">
        <v>0</v>
      </c>
      <c r="Y193" s="24">
        <v>0</v>
      </c>
      <c r="Z193" s="24">
        <v>0</v>
      </c>
      <c r="AA193" s="24">
        <v>9</v>
      </c>
      <c r="AB193" s="24">
        <v>2</v>
      </c>
      <c r="AC193" s="25" t="s">
        <v>2020</v>
      </c>
      <c r="AD193" s="22">
        <v>2</v>
      </c>
      <c r="AE193" s="22">
        <v>2</v>
      </c>
      <c r="AF193" s="25" t="s">
        <v>2019</v>
      </c>
      <c r="AG193" s="25" t="s">
        <v>2020</v>
      </c>
      <c r="AH193" s="25" t="s">
        <v>2020</v>
      </c>
      <c r="AI193" s="22">
        <v>18</v>
      </c>
      <c r="AJ193" s="22">
        <v>0</v>
      </c>
      <c r="AK193" s="22">
        <v>0</v>
      </c>
      <c r="AL193" s="22">
        <v>296</v>
      </c>
      <c r="AM193" s="22">
        <v>10842</v>
      </c>
      <c r="AN193" s="22">
        <v>0</v>
      </c>
      <c r="AO193" s="22">
        <v>0</v>
      </c>
      <c r="AP193" s="22">
        <v>0</v>
      </c>
      <c r="AQ193" s="22">
        <v>0</v>
      </c>
      <c r="AR193" s="22">
        <v>0</v>
      </c>
      <c r="AS193" s="22">
        <v>0</v>
      </c>
      <c r="AT193" s="22">
        <v>0</v>
      </c>
      <c r="AU193" s="22">
        <v>0</v>
      </c>
      <c r="AV193" s="25" t="s">
        <v>2201</v>
      </c>
      <c r="AW193" s="22">
        <v>23</v>
      </c>
      <c r="AX193" s="22">
        <v>22</v>
      </c>
      <c r="AY193" s="22">
        <v>1799817</v>
      </c>
      <c r="AZ193" s="22">
        <v>30500</v>
      </c>
      <c r="BA193" s="22">
        <v>2000000</v>
      </c>
      <c r="BB193" s="22">
        <v>26000000</v>
      </c>
      <c r="BC193" s="22">
        <v>29830317</v>
      </c>
      <c r="BD193" s="22">
        <v>18</v>
      </c>
      <c r="BE193" s="22">
        <v>4</v>
      </c>
      <c r="BF193" s="22">
        <v>0</v>
      </c>
      <c r="BG193" s="22">
        <v>1</v>
      </c>
      <c r="BH193" s="22">
        <v>2</v>
      </c>
      <c r="BI193" s="22">
        <v>1</v>
      </c>
      <c r="BJ193" s="22">
        <v>0</v>
      </c>
      <c r="BK193" s="22">
        <v>0</v>
      </c>
      <c r="BL193" s="22">
        <v>12</v>
      </c>
      <c r="BM193" s="22">
        <v>18</v>
      </c>
      <c r="BN193" s="22">
        <v>0</v>
      </c>
      <c r="BO193" s="22">
        <v>0</v>
      </c>
      <c r="BP193" s="22">
        <v>0</v>
      </c>
    </row>
    <row r="194" spans="1:68" x14ac:dyDescent="0.25">
      <c r="A194" s="22" t="s">
        <v>125</v>
      </c>
      <c r="B194" s="22" t="s">
        <v>508</v>
      </c>
      <c r="C194" s="22" t="s">
        <v>511</v>
      </c>
      <c r="D194" s="22" t="s">
        <v>512</v>
      </c>
      <c r="E194" s="22">
        <v>7</v>
      </c>
      <c r="F194" s="22">
        <v>0</v>
      </c>
      <c r="G194" s="22">
        <v>0</v>
      </c>
      <c r="H194" s="24">
        <v>47.9</v>
      </c>
      <c r="I194" s="25" t="s">
        <v>2019</v>
      </c>
      <c r="J194" s="24">
        <v>0</v>
      </c>
      <c r="K194" s="22">
        <v>0</v>
      </c>
      <c r="L194" s="25"/>
      <c r="M194" s="22">
        <v>0</v>
      </c>
      <c r="N194" s="22">
        <v>0</v>
      </c>
      <c r="O194" s="22"/>
      <c r="P194" s="24">
        <v>0</v>
      </c>
      <c r="Q194" s="24">
        <v>0</v>
      </c>
      <c r="R194" s="24">
        <v>0</v>
      </c>
      <c r="S194" s="24">
        <v>0</v>
      </c>
      <c r="T194" s="24">
        <v>0</v>
      </c>
      <c r="U194" s="24">
        <v>0</v>
      </c>
      <c r="V194" s="24">
        <v>0</v>
      </c>
      <c r="W194" s="24">
        <v>0</v>
      </c>
      <c r="X194" s="24">
        <v>0</v>
      </c>
      <c r="Y194" s="24">
        <v>13.2</v>
      </c>
      <c r="Z194" s="24">
        <v>0</v>
      </c>
      <c r="AA194" s="24">
        <v>13.2</v>
      </c>
      <c r="AB194" s="24">
        <v>0.7</v>
      </c>
      <c r="AC194" s="25" t="s">
        <v>2020</v>
      </c>
      <c r="AD194" s="22">
        <v>7</v>
      </c>
      <c r="AE194" s="22">
        <v>7</v>
      </c>
      <c r="AF194" s="25" t="s">
        <v>2020</v>
      </c>
      <c r="AG194" s="25" t="s">
        <v>2020</v>
      </c>
      <c r="AH194" s="25" t="s">
        <v>2019</v>
      </c>
      <c r="AI194" s="22">
        <v>0</v>
      </c>
      <c r="AJ194" s="22">
        <v>0</v>
      </c>
      <c r="AK194" s="22">
        <v>42</v>
      </c>
      <c r="AL194" s="22">
        <v>459</v>
      </c>
      <c r="AM194" s="22">
        <v>24847</v>
      </c>
      <c r="AN194" s="22">
        <v>0</v>
      </c>
      <c r="AO194" s="22">
        <v>0</v>
      </c>
      <c r="AP194" s="22">
        <v>0</v>
      </c>
      <c r="AQ194" s="22">
        <v>0</v>
      </c>
      <c r="AR194" s="22">
        <v>0</v>
      </c>
      <c r="AS194" s="22">
        <v>0</v>
      </c>
      <c r="AT194" s="22">
        <v>0</v>
      </c>
      <c r="AU194" s="22">
        <v>0</v>
      </c>
      <c r="AV194" s="25" t="s">
        <v>2202</v>
      </c>
      <c r="AW194" s="22">
        <v>25</v>
      </c>
      <c r="AX194" s="22">
        <v>23</v>
      </c>
      <c r="AY194" s="22">
        <v>2151000</v>
      </c>
      <c r="AZ194" s="22">
        <v>105769</v>
      </c>
      <c r="BA194" s="22">
        <v>0</v>
      </c>
      <c r="BB194" s="22">
        <v>0</v>
      </c>
      <c r="BC194" s="22">
        <v>2256769</v>
      </c>
      <c r="BD194" s="22">
        <v>0</v>
      </c>
      <c r="BE194" s="22">
        <v>15</v>
      </c>
      <c r="BF194" s="22">
        <v>0</v>
      </c>
      <c r="BG194" s="22">
        <v>0</v>
      </c>
      <c r="BH194" s="22">
        <v>0</v>
      </c>
      <c r="BI194" s="22">
        <v>0</v>
      </c>
      <c r="BJ194" s="22">
        <v>0</v>
      </c>
      <c r="BK194" s="22">
        <v>0</v>
      </c>
      <c r="BL194" s="22">
        <v>0</v>
      </c>
      <c r="BM194" s="22">
        <v>0</v>
      </c>
      <c r="BN194" s="22">
        <v>0</v>
      </c>
      <c r="BO194" s="22">
        <v>1</v>
      </c>
      <c r="BP194" s="22">
        <v>0</v>
      </c>
    </row>
    <row r="195" spans="1:68" x14ac:dyDescent="0.25">
      <c r="A195" s="22" t="s">
        <v>125</v>
      </c>
      <c r="B195" s="22" t="s">
        <v>508</v>
      </c>
      <c r="C195" s="22" t="s">
        <v>513</v>
      </c>
      <c r="D195" s="22" t="s">
        <v>514</v>
      </c>
      <c r="E195" s="22">
        <v>3</v>
      </c>
      <c r="F195" s="22">
        <v>0</v>
      </c>
      <c r="G195" s="22">
        <v>0</v>
      </c>
      <c r="H195" s="24">
        <v>17.2</v>
      </c>
      <c r="I195" s="25" t="s">
        <v>2019</v>
      </c>
      <c r="J195" s="24">
        <v>0</v>
      </c>
      <c r="K195" s="22">
        <v>0</v>
      </c>
      <c r="L195" s="25"/>
      <c r="M195" s="22">
        <v>0</v>
      </c>
      <c r="N195" s="22">
        <v>0</v>
      </c>
      <c r="O195" s="22"/>
      <c r="P195" s="24">
        <v>14.6</v>
      </c>
      <c r="Q195" s="24">
        <v>0</v>
      </c>
      <c r="R195" s="24">
        <v>0</v>
      </c>
      <c r="S195" s="24">
        <v>0</v>
      </c>
      <c r="T195" s="24">
        <v>0</v>
      </c>
      <c r="U195" s="24">
        <v>14.6</v>
      </c>
      <c r="V195" s="24">
        <v>16.8</v>
      </c>
      <c r="W195" s="24">
        <v>0</v>
      </c>
      <c r="X195" s="24">
        <v>0</v>
      </c>
      <c r="Y195" s="24">
        <v>0</v>
      </c>
      <c r="Z195" s="24">
        <v>0</v>
      </c>
      <c r="AA195" s="24">
        <v>16.8</v>
      </c>
      <c r="AB195" s="24">
        <v>1.5</v>
      </c>
      <c r="AC195" s="25" t="s">
        <v>2020</v>
      </c>
      <c r="AD195" s="22">
        <v>12</v>
      </c>
      <c r="AE195" s="22">
        <v>12</v>
      </c>
      <c r="AF195" s="25" t="s">
        <v>2020</v>
      </c>
      <c r="AG195" s="25" t="s">
        <v>2020</v>
      </c>
      <c r="AH195" s="25" t="s">
        <v>2020</v>
      </c>
      <c r="AI195" s="22">
        <v>2</v>
      </c>
      <c r="AJ195" s="22">
        <v>0</v>
      </c>
      <c r="AK195" s="22">
        <v>0</v>
      </c>
      <c r="AL195" s="22">
        <v>391</v>
      </c>
      <c r="AM195" s="22">
        <v>15834</v>
      </c>
      <c r="AN195" s="22">
        <v>0</v>
      </c>
      <c r="AO195" s="22">
        <v>0</v>
      </c>
      <c r="AP195" s="22">
        <v>0</v>
      </c>
      <c r="AQ195" s="22">
        <v>0</v>
      </c>
      <c r="AR195" s="22">
        <v>0</v>
      </c>
      <c r="AS195" s="22">
        <v>0</v>
      </c>
      <c r="AT195" s="22">
        <v>0</v>
      </c>
      <c r="AU195" s="22">
        <v>0</v>
      </c>
      <c r="AV195" s="25" t="s">
        <v>2203</v>
      </c>
      <c r="AW195" s="22">
        <v>13</v>
      </c>
      <c r="AX195" s="22">
        <v>13</v>
      </c>
      <c r="AY195" s="22">
        <v>1020119.52</v>
      </c>
      <c r="AZ195" s="22">
        <v>0</v>
      </c>
      <c r="BA195" s="22">
        <v>0</v>
      </c>
      <c r="BB195" s="22">
        <v>0</v>
      </c>
      <c r="BC195" s="22">
        <v>1020119.52</v>
      </c>
      <c r="BD195" s="22">
        <v>0</v>
      </c>
      <c r="BE195" s="22">
        <v>7</v>
      </c>
      <c r="BF195" s="22">
        <v>1</v>
      </c>
      <c r="BG195" s="22">
        <v>1</v>
      </c>
      <c r="BH195" s="22">
        <v>9</v>
      </c>
      <c r="BI195" s="22">
        <v>1</v>
      </c>
      <c r="BJ195" s="22">
        <v>0</v>
      </c>
      <c r="BK195" s="22">
        <v>65</v>
      </c>
      <c r="BL195" s="22">
        <v>0</v>
      </c>
      <c r="BM195" s="22">
        <v>0</v>
      </c>
      <c r="BN195" s="22">
        <v>45</v>
      </c>
      <c r="BO195" s="22">
        <v>0</v>
      </c>
      <c r="BP195" s="22">
        <v>0</v>
      </c>
    </row>
    <row r="196" spans="1:68" x14ac:dyDescent="0.25">
      <c r="A196" s="22" t="s">
        <v>125</v>
      </c>
      <c r="B196" s="22" t="s">
        <v>508</v>
      </c>
      <c r="C196" s="22" t="s">
        <v>515</v>
      </c>
      <c r="D196" s="22" t="s">
        <v>516</v>
      </c>
      <c r="E196" s="22">
        <v>2</v>
      </c>
      <c r="F196" s="22">
        <v>0</v>
      </c>
      <c r="G196" s="22">
        <v>0</v>
      </c>
      <c r="H196" s="24">
        <v>7.5</v>
      </c>
      <c r="I196" s="25" t="s">
        <v>2019</v>
      </c>
      <c r="J196" s="24">
        <v>0</v>
      </c>
      <c r="K196" s="22">
        <v>0</v>
      </c>
      <c r="L196" s="25"/>
      <c r="M196" s="22">
        <v>0</v>
      </c>
      <c r="N196" s="22">
        <v>0</v>
      </c>
      <c r="O196" s="22"/>
      <c r="P196" s="24">
        <v>14.6</v>
      </c>
      <c r="Q196" s="24">
        <v>0</v>
      </c>
      <c r="R196" s="24">
        <v>0</v>
      </c>
      <c r="S196" s="24">
        <v>0</v>
      </c>
      <c r="T196" s="24">
        <v>0</v>
      </c>
      <c r="U196" s="24">
        <v>14.6</v>
      </c>
      <c r="V196" s="24">
        <v>4.8</v>
      </c>
      <c r="W196" s="24">
        <v>0</v>
      </c>
      <c r="X196" s="24">
        <v>0</v>
      </c>
      <c r="Y196" s="24">
        <v>0</v>
      </c>
      <c r="Z196" s="24">
        <v>0</v>
      </c>
      <c r="AA196" s="24">
        <v>4.8</v>
      </c>
      <c r="AB196" s="24">
        <v>1.5</v>
      </c>
      <c r="AC196" s="25" t="s">
        <v>2020</v>
      </c>
      <c r="AD196" s="22">
        <v>3</v>
      </c>
      <c r="AE196" s="22">
        <v>3</v>
      </c>
      <c r="AF196" s="25" t="s">
        <v>2020</v>
      </c>
      <c r="AG196" s="25" t="s">
        <v>2020</v>
      </c>
      <c r="AH196" s="25" t="s">
        <v>2020</v>
      </c>
      <c r="AI196" s="22">
        <v>10</v>
      </c>
      <c r="AJ196" s="22">
        <v>0</v>
      </c>
      <c r="AK196" s="22">
        <v>42</v>
      </c>
      <c r="AL196" s="22">
        <v>108</v>
      </c>
      <c r="AM196" s="22">
        <v>5192</v>
      </c>
      <c r="AN196" s="22">
        <v>0</v>
      </c>
      <c r="AO196" s="22">
        <v>0</v>
      </c>
      <c r="AP196" s="22">
        <v>0</v>
      </c>
      <c r="AQ196" s="22">
        <v>0</v>
      </c>
      <c r="AR196" s="22">
        <v>0</v>
      </c>
      <c r="AS196" s="22">
        <v>0</v>
      </c>
      <c r="AT196" s="22">
        <v>0</v>
      </c>
      <c r="AU196" s="22">
        <v>0</v>
      </c>
      <c r="AV196" s="25" t="s">
        <v>2204</v>
      </c>
      <c r="AW196" s="22">
        <v>2</v>
      </c>
      <c r="AX196" s="22">
        <v>2</v>
      </c>
      <c r="AY196" s="22">
        <v>200</v>
      </c>
      <c r="AZ196" s="22">
        <v>0</v>
      </c>
      <c r="BA196" s="22">
        <v>0</v>
      </c>
      <c r="BB196" s="22">
        <v>0</v>
      </c>
      <c r="BC196" s="22">
        <v>200</v>
      </c>
      <c r="BD196" s="22">
        <v>0</v>
      </c>
      <c r="BE196" s="22">
        <v>3</v>
      </c>
      <c r="BF196" s="22">
        <v>0</v>
      </c>
      <c r="BG196" s="22">
        <v>1</v>
      </c>
      <c r="BH196" s="22">
        <v>0</v>
      </c>
      <c r="BI196" s="22">
        <v>0</v>
      </c>
      <c r="BJ196" s="22">
        <v>0</v>
      </c>
      <c r="BK196" s="22">
        <v>0</v>
      </c>
      <c r="BL196" s="22">
        <v>0</v>
      </c>
      <c r="BM196" s="22">
        <v>0</v>
      </c>
      <c r="BN196" s="22">
        <v>14</v>
      </c>
      <c r="BO196" s="22">
        <v>0</v>
      </c>
      <c r="BP196" s="22">
        <v>0</v>
      </c>
    </row>
    <row r="197" spans="1:68" x14ac:dyDescent="0.25">
      <c r="A197" s="22" t="s">
        <v>125</v>
      </c>
      <c r="B197" s="22" t="s">
        <v>508</v>
      </c>
      <c r="C197" s="22" t="s">
        <v>517</v>
      </c>
      <c r="D197" s="22" t="s">
        <v>518</v>
      </c>
      <c r="E197" s="22">
        <v>3</v>
      </c>
      <c r="F197" s="22">
        <v>0</v>
      </c>
      <c r="G197" s="22">
        <v>0</v>
      </c>
      <c r="H197" s="24">
        <v>5.6</v>
      </c>
      <c r="I197" s="25" t="s">
        <v>2019</v>
      </c>
      <c r="J197" s="24">
        <v>0</v>
      </c>
      <c r="K197" s="22">
        <v>0</v>
      </c>
      <c r="L197" s="25"/>
      <c r="M197" s="22">
        <v>0</v>
      </c>
      <c r="N197" s="22">
        <v>0</v>
      </c>
      <c r="O197" s="22"/>
      <c r="P197" s="24">
        <v>4.5</v>
      </c>
      <c r="Q197" s="24">
        <v>0</v>
      </c>
      <c r="R197" s="24">
        <v>0</v>
      </c>
      <c r="S197" s="24">
        <v>0</v>
      </c>
      <c r="T197" s="24">
        <v>0</v>
      </c>
      <c r="U197" s="24">
        <v>4.5</v>
      </c>
      <c r="V197" s="24">
        <v>4</v>
      </c>
      <c r="W197" s="24">
        <v>0</v>
      </c>
      <c r="X197" s="24">
        <v>0</v>
      </c>
      <c r="Y197" s="24">
        <v>0</v>
      </c>
      <c r="Z197" s="24">
        <v>0</v>
      </c>
      <c r="AA197" s="24">
        <v>4</v>
      </c>
      <c r="AB197" s="24">
        <v>0</v>
      </c>
      <c r="AC197" s="25" t="s">
        <v>2020</v>
      </c>
      <c r="AD197" s="22">
        <v>3</v>
      </c>
      <c r="AE197" s="22">
        <v>1</v>
      </c>
      <c r="AF197" s="25" t="s">
        <v>2020</v>
      </c>
      <c r="AG197" s="25" t="s">
        <v>2020</v>
      </c>
      <c r="AH197" s="25" t="s">
        <v>2020</v>
      </c>
      <c r="AI197" s="22">
        <v>4</v>
      </c>
      <c r="AJ197" s="22">
        <v>0</v>
      </c>
      <c r="AK197" s="22">
        <v>0</v>
      </c>
      <c r="AL197" s="22">
        <v>105</v>
      </c>
      <c r="AM197" s="22">
        <v>4842</v>
      </c>
      <c r="AN197" s="22">
        <v>0</v>
      </c>
      <c r="AO197" s="22">
        <v>0</v>
      </c>
      <c r="AP197" s="22">
        <v>0</v>
      </c>
      <c r="AQ197" s="22">
        <v>0</v>
      </c>
      <c r="AR197" s="22">
        <v>0</v>
      </c>
      <c r="AS197" s="22">
        <v>0</v>
      </c>
      <c r="AT197" s="22">
        <v>0</v>
      </c>
      <c r="AU197" s="22">
        <v>0</v>
      </c>
      <c r="AV197" s="25" t="s">
        <v>2205</v>
      </c>
      <c r="AW197" s="22">
        <v>0</v>
      </c>
      <c r="AX197" s="22">
        <v>0</v>
      </c>
      <c r="AY197" s="22">
        <v>0</v>
      </c>
      <c r="AZ197" s="22">
        <v>0</v>
      </c>
      <c r="BA197" s="22">
        <v>0</v>
      </c>
      <c r="BB197" s="22">
        <v>0</v>
      </c>
      <c r="BC197" s="22">
        <v>0</v>
      </c>
      <c r="BD197" s="22">
        <v>0</v>
      </c>
      <c r="BE197" s="22">
        <v>0</v>
      </c>
      <c r="BF197" s="22">
        <v>0</v>
      </c>
      <c r="BG197" s="22">
        <v>0</v>
      </c>
      <c r="BH197" s="22">
        <v>0</v>
      </c>
      <c r="BI197" s="22">
        <v>0</v>
      </c>
      <c r="BJ197" s="22">
        <v>0</v>
      </c>
      <c r="BK197" s="22">
        <v>0</v>
      </c>
      <c r="BL197" s="22">
        <v>0</v>
      </c>
      <c r="BM197" s="22">
        <v>0</v>
      </c>
      <c r="BN197" s="22">
        <v>0</v>
      </c>
      <c r="BO197" s="22">
        <v>0</v>
      </c>
      <c r="BP197" s="22">
        <v>0</v>
      </c>
    </row>
    <row r="198" spans="1:68" x14ac:dyDescent="0.25">
      <c r="A198" s="22" t="s">
        <v>125</v>
      </c>
      <c r="B198" s="22" t="s">
        <v>508</v>
      </c>
      <c r="C198" s="22" t="s">
        <v>519</v>
      </c>
      <c r="D198" s="22" t="s">
        <v>520</v>
      </c>
      <c r="E198" s="22">
        <v>6</v>
      </c>
      <c r="F198" s="22">
        <v>0</v>
      </c>
      <c r="G198" s="22">
        <v>0</v>
      </c>
      <c r="H198" s="24">
        <v>16.3</v>
      </c>
      <c r="I198" s="25" t="s">
        <v>2019</v>
      </c>
      <c r="J198" s="24">
        <v>0</v>
      </c>
      <c r="K198" s="22">
        <v>0</v>
      </c>
      <c r="L198" s="25"/>
      <c r="M198" s="22">
        <v>0</v>
      </c>
      <c r="N198" s="22">
        <v>0</v>
      </c>
      <c r="O198" s="22"/>
      <c r="P198" s="24">
        <v>8</v>
      </c>
      <c r="Q198" s="24">
        <v>0</v>
      </c>
      <c r="R198" s="24">
        <v>0</v>
      </c>
      <c r="S198" s="24">
        <v>0</v>
      </c>
      <c r="T198" s="24">
        <v>0</v>
      </c>
      <c r="U198" s="24">
        <v>8</v>
      </c>
      <c r="V198" s="24">
        <v>9</v>
      </c>
      <c r="W198" s="24">
        <v>0</v>
      </c>
      <c r="X198" s="24">
        <v>0</v>
      </c>
      <c r="Y198" s="24">
        <v>0</v>
      </c>
      <c r="Z198" s="24">
        <v>0</v>
      </c>
      <c r="AA198" s="24">
        <v>9</v>
      </c>
      <c r="AB198" s="24">
        <v>0</v>
      </c>
      <c r="AC198" s="25" t="s">
        <v>2020</v>
      </c>
      <c r="AD198" s="22">
        <v>8</v>
      </c>
      <c r="AE198" s="22">
        <v>8</v>
      </c>
      <c r="AF198" s="25" t="s">
        <v>2019</v>
      </c>
      <c r="AG198" s="25" t="s">
        <v>2020</v>
      </c>
      <c r="AH198" s="25" t="s">
        <v>2020</v>
      </c>
      <c r="AI198" s="22">
        <v>6</v>
      </c>
      <c r="AJ198" s="22">
        <v>0</v>
      </c>
      <c r="AK198" s="22">
        <v>2</v>
      </c>
      <c r="AL198" s="22">
        <v>313</v>
      </c>
      <c r="AM198" s="22">
        <v>8452.5</v>
      </c>
      <c r="AN198" s="22">
        <v>0</v>
      </c>
      <c r="AO198" s="22">
        <v>0</v>
      </c>
      <c r="AP198" s="22">
        <v>0</v>
      </c>
      <c r="AQ198" s="22">
        <v>0</v>
      </c>
      <c r="AR198" s="22">
        <v>0</v>
      </c>
      <c r="AS198" s="22">
        <v>0</v>
      </c>
      <c r="AT198" s="22">
        <v>0</v>
      </c>
      <c r="AU198" s="22">
        <v>0</v>
      </c>
      <c r="AV198" s="25" t="s">
        <v>2206</v>
      </c>
      <c r="AW198" s="22">
        <v>2</v>
      </c>
      <c r="AX198" s="22">
        <v>2</v>
      </c>
      <c r="AY198" s="22">
        <v>20000</v>
      </c>
      <c r="AZ198" s="22">
        <v>0</v>
      </c>
      <c r="BA198" s="22">
        <v>0</v>
      </c>
      <c r="BB198" s="22">
        <v>0</v>
      </c>
      <c r="BC198" s="22">
        <v>20000</v>
      </c>
      <c r="BD198" s="22">
        <v>2</v>
      </c>
      <c r="BE198" s="22">
        <v>7</v>
      </c>
      <c r="BF198" s="22">
        <v>0</v>
      </c>
      <c r="BG198" s="22">
        <v>1</v>
      </c>
      <c r="BH198" s="22">
        <v>0</v>
      </c>
      <c r="BI198" s="22">
        <v>0</v>
      </c>
      <c r="BJ198" s="22">
        <v>0</v>
      </c>
      <c r="BK198" s="22">
        <v>0</v>
      </c>
      <c r="BL198" s="22">
        <v>2</v>
      </c>
      <c r="BM198" s="22">
        <v>2</v>
      </c>
      <c r="BN198" s="22">
        <v>38</v>
      </c>
      <c r="BO198" s="22">
        <v>0</v>
      </c>
      <c r="BP198" s="22">
        <v>0</v>
      </c>
    </row>
    <row r="199" spans="1:68" x14ac:dyDescent="0.25">
      <c r="A199" s="22" t="s">
        <v>125</v>
      </c>
      <c r="B199" s="22" t="s">
        <v>508</v>
      </c>
      <c r="C199" s="22" t="s">
        <v>521</v>
      </c>
      <c r="D199" s="22" t="s">
        <v>522</v>
      </c>
      <c r="E199" s="22">
        <v>4</v>
      </c>
      <c r="F199" s="22">
        <v>0</v>
      </c>
      <c r="G199" s="22">
        <v>0</v>
      </c>
      <c r="H199" s="24">
        <v>11.9</v>
      </c>
      <c r="I199" s="25" t="s">
        <v>2019</v>
      </c>
      <c r="J199" s="24">
        <v>0</v>
      </c>
      <c r="K199" s="22">
        <v>0</v>
      </c>
      <c r="L199" s="25"/>
      <c r="M199" s="22">
        <v>0</v>
      </c>
      <c r="N199" s="22">
        <v>0</v>
      </c>
      <c r="O199" s="22"/>
      <c r="P199" s="24">
        <v>10</v>
      </c>
      <c r="Q199" s="24">
        <v>0</v>
      </c>
      <c r="R199" s="24">
        <v>0</v>
      </c>
      <c r="S199" s="24">
        <v>0</v>
      </c>
      <c r="T199" s="24">
        <v>0</v>
      </c>
      <c r="U199" s="24">
        <v>10</v>
      </c>
      <c r="V199" s="24">
        <v>8.1999999999999993</v>
      </c>
      <c r="W199" s="24">
        <v>0</v>
      </c>
      <c r="X199" s="24">
        <v>0</v>
      </c>
      <c r="Y199" s="24">
        <v>0</v>
      </c>
      <c r="Z199" s="24">
        <v>0</v>
      </c>
      <c r="AA199" s="24">
        <v>8.1999999999999993</v>
      </c>
      <c r="AB199" s="24">
        <v>0.5</v>
      </c>
      <c r="AC199" s="25" t="s">
        <v>2020</v>
      </c>
      <c r="AD199" s="22">
        <v>2</v>
      </c>
      <c r="AE199" s="22">
        <v>2</v>
      </c>
      <c r="AF199" s="25" t="s">
        <v>2019</v>
      </c>
      <c r="AG199" s="25" t="s">
        <v>2020</v>
      </c>
      <c r="AH199" s="25" t="s">
        <v>2020</v>
      </c>
      <c r="AI199" s="22">
        <v>0</v>
      </c>
      <c r="AJ199" s="22">
        <v>0</v>
      </c>
      <c r="AK199" s="22">
        <v>29</v>
      </c>
      <c r="AL199" s="22">
        <v>301</v>
      </c>
      <c r="AM199" s="22">
        <v>9715.68</v>
      </c>
      <c r="AN199" s="22">
        <v>0</v>
      </c>
      <c r="AO199" s="22">
        <v>0</v>
      </c>
      <c r="AP199" s="22">
        <v>0</v>
      </c>
      <c r="AQ199" s="22">
        <v>0</v>
      </c>
      <c r="AR199" s="22">
        <v>0</v>
      </c>
      <c r="AS199" s="22">
        <v>0</v>
      </c>
      <c r="AT199" s="22">
        <v>0</v>
      </c>
      <c r="AU199" s="22">
        <v>0</v>
      </c>
      <c r="AV199" s="25" t="s">
        <v>2207</v>
      </c>
      <c r="AW199" s="22">
        <v>15</v>
      </c>
      <c r="AX199" s="22">
        <v>15</v>
      </c>
      <c r="AY199" s="22">
        <v>0</v>
      </c>
      <c r="AZ199" s="22">
        <v>0</v>
      </c>
      <c r="BA199" s="22">
        <v>0</v>
      </c>
      <c r="BB199" s="22">
        <v>0</v>
      </c>
      <c r="BC199" s="22">
        <v>0</v>
      </c>
      <c r="BD199" s="22">
        <v>0</v>
      </c>
      <c r="BE199" s="22">
        <v>21</v>
      </c>
      <c r="BF199" s="22">
        <v>0</v>
      </c>
      <c r="BG199" s="22">
        <v>1</v>
      </c>
      <c r="BH199" s="22">
        <v>7</v>
      </c>
      <c r="BI199" s="22">
        <v>1</v>
      </c>
      <c r="BJ199" s="22">
        <v>0</v>
      </c>
      <c r="BK199" s="22">
        <v>0</v>
      </c>
      <c r="BL199" s="22">
        <v>0</v>
      </c>
      <c r="BM199" s="22">
        <v>0</v>
      </c>
      <c r="BN199" s="22">
        <v>14</v>
      </c>
      <c r="BO199" s="22">
        <v>0</v>
      </c>
      <c r="BP199" s="22">
        <v>0</v>
      </c>
    </row>
    <row r="200" spans="1:68" x14ac:dyDescent="0.25">
      <c r="A200" s="22" t="s">
        <v>125</v>
      </c>
      <c r="B200" s="22" t="s">
        <v>508</v>
      </c>
      <c r="C200" s="22" t="s">
        <v>523</v>
      </c>
      <c r="D200" s="22" t="s">
        <v>524</v>
      </c>
      <c r="E200" s="22">
        <v>2</v>
      </c>
      <c r="F200" s="22">
        <v>0</v>
      </c>
      <c r="G200" s="22">
        <v>0</v>
      </c>
      <c r="H200" s="24">
        <v>5</v>
      </c>
      <c r="I200" s="25" t="s">
        <v>2019</v>
      </c>
      <c r="J200" s="24">
        <v>0</v>
      </c>
      <c r="K200" s="22">
        <v>0</v>
      </c>
      <c r="L200" s="25"/>
      <c r="M200" s="22">
        <v>0</v>
      </c>
      <c r="N200" s="22">
        <v>0</v>
      </c>
      <c r="O200" s="22"/>
      <c r="P200" s="24">
        <v>10</v>
      </c>
      <c r="Q200" s="24">
        <v>0</v>
      </c>
      <c r="R200" s="24">
        <v>0</v>
      </c>
      <c r="S200" s="24">
        <v>0</v>
      </c>
      <c r="T200" s="24">
        <v>0</v>
      </c>
      <c r="U200" s="24">
        <v>10</v>
      </c>
      <c r="V200" s="24">
        <v>4</v>
      </c>
      <c r="W200" s="24">
        <v>0</v>
      </c>
      <c r="X200" s="24">
        <v>0</v>
      </c>
      <c r="Y200" s="24">
        <v>0</v>
      </c>
      <c r="Z200" s="24">
        <v>0</v>
      </c>
      <c r="AA200" s="24">
        <v>4</v>
      </c>
      <c r="AB200" s="24">
        <v>0</v>
      </c>
      <c r="AC200" s="25" t="s">
        <v>2020</v>
      </c>
      <c r="AD200" s="22">
        <v>49</v>
      </c>
      <c r="AE200" s="22">
        <v>36</v>
      </c>
      <c r="AF200" s="25" t="s">
        <v>2020</v>
      </c>
      <c r="AG200" s="25" t="s">
        <v>2020</v>
      </c>
      <c r="AH200" s="25" t="s">
        <v>2020</v>
      </c>
      <c r="AI200" s="22">
        <v>36</v>
      </c>
      <c r="AJ200" s="22">
        <v>0</v>
      </c>
      <c r="AK200" s="22">
        <v>0</v>
      </c>
      <c r="AL200" s="22">
        <v>155</v>
      </c>
      <c r="AM200" s="22">
        <v>1</v>
      </c>
      <c r="AN200" s="22">
        <v>0</v>
      </c>
      <c r="AO200" s="22">
        <v>0</v>
      </c>
      <c r="AP200" s="22">
        <v>0</v>
      </c>
      <c r="AQ200" s="22">
        <v>0</v>
      </c>
      <c r="AR200" s="22">
        <v>0</v>
      </c>
      <c r="AS200" s="22">
        <v>0</v>
      </c>
      <c r="AT200" s="22">
        <v>0</v>
      </c>
      <c r="AU200" s="22">
        <v>0</v>
      </c>
      <c r="AV200" s="25" t="s">
        <v>2208</v>
      </c>
      <c r="AW200" s="22">
        <v>8</v>
      </c>
      <c r="AX200" s="22">
        <v>7</v>
      </c>
      <c r="AY200" s="22">
        <v>364000</v>
      </c>
      <c r="AZ200" s="22">
        <v>0</v>
      </c>
      <c r="BA200" s="22">
        <v>0</v>
      </c>
      <c r="BB200" s="22">
        <v>0</v>
      </c>
      <c r="BC200" s="22">
        <v>364000</v>
      </c>
      <c r="BD200" s="22">
        <v>0</v>
      </c>
      <c r="BE200" s="22">
        <v>30</v>
      </c>
      <c r="BF200" s="22">
        <v>0</v>
      </c>
      <c r="BG200" s="22">
        <v>1</v>
      </c>
      <c r="BH200" s="22">
        <v>9</v>
      </c>
      <c r="BI200" s="22">
        <v>1</v>
      </c>
      <c r="BJ200" s="22">
        <v>0</v>
      </c>
      <c r="BK200" s="22">
        <v>0</v>
      </c>
      <c r="BL200" s="22">
        <v>0</v>
      </c>
      <c r="BM200" s="22">
        <v>0</v>
      </c>
      <c r="BN200" s="22">
        <v>7</v>
      </c>
      <c r="BO200" s="22">
        <v>0</v>
      </c>
      <c r="BP200" s="22">
        <v>0</v>
      </c>
    </row>
    <row r="201" spans="1:68" x14ac:dyDescent="0.25">
      <c r="A201" s="22" t="s">
        <v>125</v>
      </c>
      <c r="B201" s="22" t="s">
        <v>508</v>
      </c>
      <c r="C201" s="22" t="s">
        <v>525</v>
      </c>
      <c r="D201" s="22" t="s">
        <v>526</v>
      </c>
      <c r="E201" s="22">
        <v>3</v>
      </c>
      <c r="F201" s="22">
        <v>0</v>
      </c>
      <c r="G201" s="22">
        <v>0</v>
      </c>
      <c r="H201" s="24">
        <v>7.3</v>
      </c>
      <c r="I201" s="25" t="s">
        <v>2019</v>
      </c>
      <c r="J201" s="24">
        <v>0</v>
      </c>
      <c r="K201" s="22">
        <v>0</v>
      </c>
      <c r="L201" s="25"/>
      <c r="M201" s="22">
        <v>0</v>
      </c>
      <c r="N201" s="22">
        <v>0</v>
      </c>
      <c r="O201" s="22"/>
      <c r="P201" s="24">
        <v>14.6</v>
      </c>
      <c r="Q201" s="24">
        <v>0</v>
      </c>
      <c r="R201" s="24">
        <v>0</v>
      </c>
      <c r="S201" s="24">
        <v>0</v>
      </c>
      <c r="T201" s="24">
        <v>0</v>
      </c>
      <c r="U201" s="24">
        <v>14.6</v>
      </c>
      <c r="V201" s="24">
        <v>11.2</v>
      </c>
      <c r="W201" s="24">
        <v>0</v>
      </c>
      <c r="X201" s="24">
        <v>0</v>
      </c>
      <c r="Y201" s="24">
        <v>0</v>
      </c>
      <c r="Z201" s="24">
        <v>0</v>
      </c>
      <c r="AA201" s="24">
        <v>11.2</v>
      </c>
      <c r="AB201" s="24">
        <v>0</v>
      </c>
      <c r="AC201" s="25" t="s">
        <v>2020</v>
      </c>
      <c r="AD201" s="22">
        <v>5</v>
      </c>
      <c r="AE201" s="22">
        <v>5</v>
      </c>
      <c r="AF201" s="25" t="s">
        <v>2019</v>
      </c>
      <c r="AG201" s="25" t="s">
        <v>2020</v>
      </c>
      <c r="AH201" s="25" t="s">
        <v>2020</v>
      </c>
      <c r="AI201" s="22">
        <v>7</v>
      </c>
      <c r="AJ201" s="22">
        <v>0</v>
      </c>
      <c r="AK201" s="22">
        <v>42</v>
      </c>
      <c r="AL201" s="22">
        <v>174</v>
      </c>
      <c r="AM201" s="22">
        <v>5623</v>
      </c>
      <c r="AN201" s="22">
        <v>0</v>
      </c>
      <c r="AO201" s="22">
        <v>0</v>
      </c>
      <c r="AP201" s="22">
        <v>0</v>
      </c>
      <c r="AQ201" s="22">
        <v>0</v>
      </c>
      <c r="AR201" s="22">
        <v>0</v>
      </c>
      <c r="AS201" s="22">
        <v>0</v>
      </c>
      <c r="AT201" s="22">
        <v>0</v>
      </c>
      <c r="AU201" s="22">
        <v>0</v>
      </c>
      <c r="AV201" s="25" t="s">
        <v>2209</v>
      </c>
      <c r="AW201" s="22">
        <v>6</v>
      </c>
      <c r="AX201" s="22">
        <v>6</v>
      </c>
      <c r="AY201" s="22">
        <v>367000</v>
      </c>
      <c r="AZ201" s="22">
        <v>3000</v>
      </c>
      <c r="BA201" s="22">
        <v>0</v>
      </c>
      <c r="BB201" s="22">
        <v>0</v>
      </c>
      <c r="BC201" s="22">
        <v>370000</v>
      </c>
      <c r="BD201" s="22">
        <v>0</v>
      </c>
      <c r="BE201" s="22">
        <v>9</v>
      </c>
      <c r="BF201" s="22">
        <v>0</v>
      </c>
      <c r="BG201" s="22">
        <v>1</v>
      </c>
      <c r="BH201" s="22">
        <v>21</v>
      </c>
      <c r="BI201" s="22">
        <v>5</v>
      </c>
      <c r="BJ201" s="22">
        <v>0</v>
      </c>
      <c r="BK201" s="22">
        <v>0</v>
      </c>
      <c r="BL201" s="22">
        <v>0</v>
      </c>
      <c r="BM201" s="22">
        <v>0</v>
      </c>
      <c r="BN201" s="22">
        <v>15</v>
      </c>
      <c r="BO201" s="22">
        <v>0</v>
      </c>
      <c r="BP201" s="22">
        <v>0</v>
      </c>
    </row>
    <row r="202" spans="1:68" x14ac:dyDescent="0.25">
      <c r="A202" s="22" t="s">
        <v>125</v>
      </c>
      <c r="B202" s="22" t="s">
        <v>508</v>
      </c>
      <c r="C202" s="22" t="s">
        <v>527</v>
      </c>
      <c r="D202" s="22" t="s">
        <v>528</v>
      </c>
      <c r="E202" s="22">
        <v>7</v>
      </c>
      <c r="F202" s="22">
        <v>0</v>
      </c>
      <c r="G202" s="22">
        <v>0</v>
      </c>
      <c r="H202" s="24">
        <v>12</v>
      </c>
      <c r="I202" s="25" t="s">
        <v>2019</v>
      </c>
      <c r="J202" s="24">
        <v>0</v>
      </c>
      <c r="K202" s="22">
        <v>0</v>
      </c>
      <c r="L202" s="25"/>
      <c r="M202" s="22">
        <v>0</v>
      </c>
      <c r="N202" s="22">
        <v>0</v>
      </c>
      <c r="O202" s="22"/>
      <c r="P202" s="24">
        <v>8</v>
      </c>
      <c r="Q202" s="24">
        <v>0</v>
      </c>
      <c r="R202" s="24">
        <v>0</v>
      </c>
      <c r="S202" s="24">
        <v>0</v>
      </c>
      <c r="T202" s="24">
        <v>0</v>
      </c>
      <c r="U202" s="24">
        <v>8</v>
      </c>
      <c r="V202" s="24">
        <v>8</v>
      </c>
      <c r="W202" s="24">
        <v>0</v>
      </c>
      <c r="X202" s="24">
        <v>0</v>
      </c>
      <c r="Y202" s="24">
        <v>0</v>
      </c>
      <c r="Z202" s="24">
        <v>0</v>
      </c>
      <c r="AA202" s="24">
        <v>8</v>
      </c>
      <c r="AB202" s="24">
        <v>2</v>
      </c>
      <c r="AC202" s="25" t="s">
        <v>2020</v>
      </c>
      <c r="AD202" s="22">
        <v>12</v>
      </c>
      <c r="AE202" s="22">
        <v>12</v>
      </c>
      <c r="AF202" s="25" t="s">
        <v>2020</v>
      </c>
      <c r="AG202" s="25" t="s">
        <v>2020</v>
      </c>
      <c r="AH202" s="25" t="s">
        <v>2020</v>
      </c>
      <c r="AI202" s="22">
        <v>24</v>
      </c>
      <c r="AJ202" s="22">
        <v>0</v>
      </c>
      <c r="AK202" s="22">
        <v>2</v>
      </c>
      <c r="AL202" s="22">
        <v>345</v>
      </c>
      <c r="AM202" s="22">
        <v>13332</v>
      </c>
      <c r="AN202" s="22">
        <v>0</v>
      </c>
      <c r="AO202" s="22">
        <v>0</v>
      </c>
      <c r="AP202" s="22">
        <v>0</v>
      </c>
      <c r="AQ202" s="22">
        <v>0</v>
      </c>
      <c r="AR202" s="22">
        <v>0</v>
      </c>
      <c r="AS202" s="22">
        <v>0</v>
      </c>
      <c r="AT202" s="22">
        <v>0</v>
      </c>
      <c r="AU202" s="22">
        <v>0</v>
      </c>
      <c r="AV202" s="25" t="s">
        <v>2210</v>
      </c>
      <c r="AW202" s="22">
        <v>13</v>
      </c>
      <c r="AX202" s="22">
        <v>13</v>
      </c>
      <c r="AY202" s="22">
        <v>468785</v>
      </c>
      <c r="AZ202" s="22">
        <v>22500</v>
      </c>
      <c r="BA202" s="22">
        <v>48850</v>
      </c>
      <c r="BB202" s="22">
        <v>0</v>
      </c>
      <c r="BC202" s="22">
        <v>540135</v>
      </c>
      <c r="BD202" s="22">
        <v>22</v>
      </c>
      <c r="BE202" s="22">
        <v>1</v>
      </c>
      <c r="BF202" s="22">
        <v>0</v>
      </c>
      <c r="BG202" s="22">
        <v>0</v>
      </c>
      <c r="BH202" s="22">
        <v>0</v>
      </c>
      <c r="BI202" s="22">
        <v>0</v>
      </c>
      <c r="BJ202" s="22">
        <v>0</v>
      </c>
      <c r="BK202" s="22">
        <v>0</v>
      </c>
      <c r="BL202" s="22">
        <v>14</v>
      </c>
      <c r="BM202" s="22">
        <v>22</v>
      </c>
      <c r="BN202" s="22">
        <v>0</v>
      </c>
      <c r="BO202" s="22">
        <v>0</v>
      </c>
      <c r="BP202" s="22">
        <v>0</v>
      </c>
    </row>
    <row r="203" spans="1:68" x14ac:dyDescent="0.25">
      <c r="A203" s="22" t="s">
        <v>125</v>
      </c>
      <c r="B203" s="22" t="s">
        <v>508</v>
      </c>
      <c r="C203" s="22" t="s">
        <v>529</v>
      </c>
      <c r="D203" s="22" t="s">
        <v>530</v>
      </c>
      <c r="E203" s="22">
        <v>3</v>
      </c>
      <c r="F203" s="22">
        <v>0</v>
      </c>
      <c r="G203" s="22">
        <v>0</v>
      </c>
      <c r="H203" s="24">
        <v>10.8</v>
      </c>
      <c r="I203" s="25" t="s">
        <v>2019</v>
      </c>
      <c r="J203" s="24">
        <v>0</v>
      </c>
      <c r="K203" s="22">
        <v>0</v>
      </c>
      <c r="L203" s="25"/>
      <c r="M203" s="22">
        <v>0</v>
      </c>
      <c r="N203" s="22">
        <v>0</v>
      </c>
      <c r="O203" s="22"/>
      <c r="P203" s="24">
        <v>7.8</v>
      </c>
      <c r="Q203" s="24">
        <v>0</v>
      </c>
      <c r="R203" s="24">
        <v>0</v>
      </c>
      <c r="S203" s="24">
        <v>0</v>
      </c>
      <c r="T203" s="24">
        <v>0</v>
      </c>
      <c r="U203" s="24">
        <v>7.8</v>
      </c>
      <c r="V203" s="24">
        <v>8.4</v>
      </c>
      <c r="W203" s="24">
        <v>0</v>
      </c>
      <c r="X203" s="24">
        <v>0</v>
      </c>
      <c r="Y203" s="24">
        <v>0</v>
      </c>
      <c r="Z203" s="24">
        <v>0</v>
      </c>
      <c r="AA203" s="24">
        <v>8.4</v>
      </c>
      <c r="AB203" s="24">
        <v>0</v>
      </c>
      <c r="AC203" s="25" t="s">
        <v>2020</v>
      </c>
      <c r="AD203" s="22">
        <v>19</v>
      </c>
      <c r="AE203" s="22">
        <v>3</v>
      </c>
      <c r="AF203" s="25" t="s">
        <v>2019</v>
      </c>
      <c r="AG203" s="25" t="s">
        <v>2019</v>
      </c>
      <c r="AH203" s="25" t="s">
        <v>2020</v>
      </c>
      <c r="AI203" s="22">
        <v>16</v>
      </c>
      <c r="AJ203" s="22">
        <v>0</v>
      </c>
      <c r="AK203" s="22">
        <v>0</v>
      </c>
      <c r="AL203" s="22">
        <v>257</v>
      </c>
      <c r="AM203" s="22">
        <v>11585</v>
      </c>
      <c r="AN203" s="22">
        <v>0</v>
      </c>
      <c r="AO203" s="22">
        <v>0</v>
      </c>
      <c r="AP203" s="22">
        <v>0</v>
      </c>
      <c r="AQ203" s="22">
        <v>0</v>
      </c>
      <c r="AR203" s="22">
        <v>0</v>
      </c>
      <c r="AS203" s="22">
        <v>0</v>
      </c>
      <c r="AT203" s="22">
        <v>0</v>
      </c>
      <c r="AU203" s="22">
        <v>0</v>
      </c>
      <c r="AV203" s="25"/>
      <c r="AW203" s="22">
        <v>4</v>
      </c>
      <c r="AX203" s="22">
        <v>2</v>
      </c>
      <c r="AY203" s="22">
        <v>12500</v>
      </c>
      <c r="AZ203" s="22">
        <v>0</v>
      </c>
      <c r="BA203" s="22">
        <v>0</v>
      </c>
      <c r="BB203" s="22">
        <v>0</v>
      </c>
      <c r="BC203" s="22">
        <v>12500</v>
      </c>
      <c r="BD203" s="22">
        <v>2</v>
      </c>
      <c r="BE203" s="22">
        <v>10</v>
      </c>
      <c r="BF203" s="22">
        <v>0</v>
      </c>
      <c r="BG203" s="22">
        <v>0</v>
      </c>
      <c r="BH203" s="22">
        <v>0</v>
      </c>
      <c r="BI203" s="22">
        <v>0</v>
      </c>
      <c r="BJ203" s="22">
        <v>0</v>
      </c>
      <c r="BK203" s="22">
        <v>0</v>
      </c>
      <c r="BL203" s="22">
        <v>10</v>
      </c>
      <c r="BM203" s="22">
        <v>4</v>
      </c>
      <c r="BN203" s="22">
        <v>0</v>
      </c>
      <c r="BO203" s="22">
        <v>0</v>
      </c>
      <c r="BP203" s="22">
        <v>0</v>
      </c>
    </row>
    <row r="204" spans="1:68" x14ac:dyDescent="0.25">
      <c r="A204" s="22" t="s">
        <v>125</v>
      </c>
      <c r="B204" s="22" t="s">
        <v>508</v>
      </c>
      <c r="C204" s="22" t="s">
        <v>531</v>
      </c>
      <c r="D204" s="22" t="s">
        <v>532</v>
      </c>
      <c r="E204" s="22">
        <v>1</v>
      </c>
      <c r="F204" s="22">
        <v>0</v>
      </c>
      <c r="G204" s="22">
        <v>0</v>
      </c>
      <c r="H204" s="24">
        <v>12</v>
      </c>
      <c r="I204" s="25" t="s">
        <v>2019</v>
      </c>
      <c r="J204" s="24">
        <v>0</v>
      </c>
      <c r="K204" s="22">
        <v>0</v>
      </c>
      <c r="L204" s="25"/>
      <c r="M204" s="22">
        <v>0</v>
      </c>
      <c r="N204" s="22">
        <v>0</v>
      </c>
      <c r="O204" s="22"/>
      <c r="P204" s="24">
        <v>17</v>
      </c>
      <c r="Q204" s="24">
        <v>0</v>
      </c>
      <c r="R204" s="24">
        <v>0</v>
      </c>
      <c r="S204" s="24">
        <v>0</v>
      </c>
      <c r="T204" s="24">
        <v>0</v>
      </c>
      <c r="U204" s="24">
        <v>17</v>
      </c>
      <c r="V204" s="24">
        <v>2</v>
      </c>
      <c r="W204" s="24">
        <v>0</v>
      </c>
      <c r="X204" s="24">
        <v>0</v>
      </c>
      <c r="Y204" s="24">
        <v>0</v>
      </c>
      <c r="Z204" s="24">
        <v>0</v>
      </c>
      <c r="AA204" s="24">
        <v>2</v>
      </c>
      <c r="AB204" s="24">
        <v>0</v>
      </c>
      <c r="AC204" s="25" t="s">
        <v>2019</v>
      </c>
      <c r="AD204" s="22">
        <v>0</v>
      </c>
      <c r="AE204" s="22">
        <v>0</v>
      </c>
      <c r="AF204" s="25" t="s">
        <v>2019</v>
      </c>
      <c r="AG204" s="25" t="s">
        <v>2019</v>
      </c>
      <c r="AH204" s="25" t="s">
        <v>2019</v>
      </c>
      <c r="AI204" s="22">
        <v>0</v>
      </c>
      <c r="AJ204" s="22">
        <v>0</v>
      </c>
      <c r="AK204" s="22">
        <v>0</v>
      </c>
      <c r="AL204" s="22">
        <v>96</v>
      </c>
      <c r="AM204" s="22">
        <v>3136</v>
      </c>
      <c r="AN204" s="22">
        <v>0</v>
      </c>
      <c r="AO204" s="22">
        <v>0</v>
      </c>
      <c r="AP204" s="22">
        <v>0</v>
      </c>
      <c r="AQ204" s="22">
        <v>0</v>
      </c>
      <c r="AR204" s="22">
        <v>0</v>
      </c>
      <c r="AS204" s="22">
        <v>0</v>
      </c>
      <c r="AT204" s="22">
        <v>0</v>
      </c>
      <c r="AU204" s="22">
        <v>0</v>
      </c>
      <c r="AV204" s="25" t="s">
        <v>2211</v>
      </c>
      <c r="AW204" s="22">
        <v>0</v>
      </c>
      <c r="AX204" s="22">
        <v>0</v>
      </c>
      <c r="AY204" s="22">
        <v>0</v>
      </c>
      <c r="AZ204" s="22">
        <v>0</v>
      </c>
      <c r="BA204" s="22">
        <v>0</v>
      </c>
      <c r="BB204" s="22">
        <v>0</v>
      </c>
      <c r="BC204" s="22">
        <v>0</v>
      </c>
      <c r="BD204" s="22">
        <v>0</v>
      </c>
      <c r="BE204" s="22">
        <v>0</v>
      </c>
      <c r="BF204" s="22">
        <v>0</v>
      </c>
      <c r="BG204" s="22">
        <v>0</v>
      </c>
      <c r="BH204" s="22">
        <v>0</v>
      </c>
      <c r="BI204" s="22">
        <v>0</v>
      </c>
      <c r="BJ204" s="22">
        <v>0</v>
      </c>
      <c r="BK204" s="22">
        <v>0</v>
      </c>
      <c r="BL204" s="22">
        <v>0</v>
      </c>
      <c r="BM204" s="22">
        <v>0</v>
      </c>
      <c r="BN204" s="22">
        <v>0</v>
      </c>
      <c r="BO204" s="22">
        <v>0</v>
      </c>
      <c r="BP204" s="22">
        <v>0</v>
      </c>
    </row>
    <row r="205" spans="1:68" x14ac:dyDescent="0.25">
      <c r="A205" s="22" t="s">
        <v>125</v>
      </c>
      <c r="B205" s="22" t="s">
        <v>508</v>
      </c>
      <c r="C205" s="22" t="s">
        <v>533</v>
      </c>
      <c r="D205" s="22" t="s">
        <v>534</v>
      </c>
      <c r="E205" s="22">
        <v>12</v>
      </c>
      <c r="F205" s="22">
        <v>0</v>
      </c>
      <c r="G205" s="22">
        <v>0</v>
      </c>
      <c r="H205" s="24">
        <v>20.2</v>
      </c>
      <c r="I205" s="25" t="s">
        <v>2019</v>
      </c>
      <c r="J205" s="24">
        <v>0</v>
      </c>
      <c r="K205" s="22">
        <v>0</v>
      </c>
      <c r="L205" s="25"/>
      <c r="M205" s="22">
        <v>0</v>
      </c>
      <c r="N205" s="22">
        <v>0</v>
      </c>
      <c r="O205" s="22"/>
      <c r="P205" s="24">
        <v>19.39</v>
      </c>
      <c r="Q205" s="24">
        <v>0</v>
      </c>
      <c r="R205" s="24">
        <v>0</v>
      </c>
      <c r="S205" s="24">
        <v>0</v>
      </c>
      <c r="T205" s="24">
        <v>0</v>
      </c>
      <c r="U205" s="24">
        <v>19.39</v>
      </c>
      <c r="V205" s="24">
        <v>11.8</v>
      </c>
      <c r="W205" s="24">
        <v>0</v>
      </c>
      <c r="X205" s="24">
        <v>0</v>
      </c>
      <c r="Y205" s="24">
        <v>0</v>
      </c>
      <c r="Z205" s="24">
        <v>0</v>
      </c>
      <c r="AA205" s="24">
        <v>11.8</v>
      </c>
      <c r="AB205" s="24">
        <v>3</v>
      </c>
      <c r="AC205" s="25"/>
      <c r="AD205" s="22">
        <v>23</v>
      </c>
      <c r="AE205" s="22">
        <v>23</v>
      </c>
      <c r="AF205" s="25"/>
      <c r="AG205" s="25"/>
      <c r="AH205" s="25"/>
      <c r="AI205" s="22">
        <v>23</v>
      </c>
      <c r="AJ205" s="22">
        <v>0</v>
      </c>
      <c r="AK205" s="22">
        <v>0</v>
      </c>
      <c r="AL205" s="22">
        <v>426</v>
      </c>
      <c r="AM205" s="22">
        <v>14868</v>
      </c>
      <c r="AN205" s="22">
        <v>0</v>
      </c>
      <c r="AO205" s="22">
        <v>0</v>
      </c>
      <c r="AP205" s="22">
        <v>0</v>
      </c>
      <c r="AQ205" s="22">
        <v>0</v>
      </c>
      <c r="AR205" s="22">
        <v>0</v>
      </c>
      <c r="AS205" s="22">
        <v>0</v>
      </c>
      <c r="AT205" s="22">
        <v>0</v>
      </c>
      <c r="AU205" s="22">
        <v>0</v>
      </c>
      <c r="AV205" s="25" t="s">
        <v>2212</v>
      </c>
      <c r="AW205" s="22">
        <v>7</v>
      </c>
      <c r="AX205" s="22">
        <v>7</v>
      </c>
      <c r="AY205" s="22">
        <v>15600</v>
      </c>
      <c r="AZ205" s="22">
        <v>475000</v>
      </c>
      <c r="BA205" s="22">
        <v>0</v>
      </c>
      <c r="BB205" s="22">
        <v>0</v>
      </c>
      <c r="BC205" s="22">
        <v>490600</v>
      </c>
      <c r="BD205" s="22">
        <v>2</v>
      </c>
      <c r="BE205" s="22">
        <v>21</v>
      </c>
      <c r="BF205" s="22">
        <v>0</v>
      </c>
      <c r="BG205" s="22">
        <v>1</v>
      </c>
      <c r="BH205" s="22">
        <v>7</v>
      </c>
      <c r="BI205" s="22">
        <v>5</v>
      </c>
      <c r="BJ205" s="22">
        <v>0</v>
      </c>
      <c r="BK205" s="22">
        <v>0</v>
      </c>
      <c r="BL205" s="22">
        <v>21</v>
      </c>
      <c r="BM205" s="22">
        <v>2</v>
      </c>
      <c r="BN205" s="22">
        <v>90</v>
      </c>
      <c r="BO205" s="22">
        <v>0</v>
      </c>
      <c r="BP205" s="22">
        <v>0</v>
      </c>
    </row>
    <row r="206" spans="1:68" x14ac:dyDescent="0.25">
      <c r="A206" s="22" t="s">
        <v>125</v>
      </c>
      <c r="B206" s="22" t="s">
        <v>508</v>
      </c>
      <c r="C206" s="22" t="s">
        <v>535</v>
      </c>
      <c r="D206" s="22" t="s">
        <v>536</v>
      </c>
      <c r="E206" s="22">
        <v>1</v>
      </c>
      <c r="F206" s="22">
        <v>0</v>
      </c>
      <c r="G206" s="22">
        <v>0</v>
      </c>
      <c r="H206" s="24">
        <v>9</v>
      </c>
      <c r="I206" s="25" t="s">
        <v>2019</v>
      </c>
      <c r="J206" s="24">
        <v>0</v>
      </c>
      <c r="K206" s="22">
        <v>0</v>
      </c>
      <c r="L206" s="25"/>
      <c r="M206" s="22">
        <v>0</v>
      </c>
      <c r="N206" s="22">
        <v>0</v>
      </c>
      <c r="O206" s="22"/>
      <c r="P206" s="24">
        <v>7.6</v>
      </c>
      <c r="Q206" s="24">
        <v>0</v>
      </c>
      <c r="R206" s="24">
        <v>0</v>
      </c>
      <c r="S206" s="24">
        <v>0</v>
      </c>
      <c r="T206" s="24">
        <v>0</v>
      </c>
      <c r="U206" s="24">
        <v>7.6</v>
      </c>
      <c r="V206" s="24">
        <v>11</v>
      </c>
      <c r="W206" s="24">
        <v>0</v>
      </c>
      <c r="X206" s="24">
        <v>0</v>
      </c>
      <c r="Y206" s="24">
        <v>0</v>
      </c>
      <c r="Z206" s="24">
        <v>0</v>
      </c>
      <c r="AA206" s="24">
        <v>11</v>
      </c>
      <c r="AB206" s="24">
        <v>0</v>
      </c>
      <c r="AC206" s="25" t="s">
        <v>2020</v>
      </c>
      <c r="AD206" s="22">
        <v>1</v>
      </c>
      <c r="AE206" s="22">
        <v>1</v>
      </c>
      <c r="AF206" s="25" t="s">
        <v>2019</v>
      </c>
      <c r="AG206" s="25" t="s">
        <v>2019</v>
      </c>
      <c r="AH206" s="25" t="s">
        <v>2019</v>
      </c>
      <c r="AI206" s="22">
        <v>0</v>
      </c>
      <c r="AJ206" s="22">
        <v>0</v>
      </c>
      <c r="AK206" s="22">
        <v>0</v>
      </c>
      <c r="AL206" s="22">
        <v>173</v>
      </c>
      <c r="AM206" s="22">
        <v>8858</v>
      </c>
      <c r="AN206" s="22">
        <v>0</v>
      </c>
      <c r="AO206" s="22">
        <v>0</v>
      </c>
      <c r="AP206" s="22">
        <v>0</v>
      </c>
      <c r="AQ206" s="22">
        <v>0</v>
      </c>
      <c r="AR206" s="22">
        <v>0</v>
      </c>
      <c r="AS206" s="22">
        <v>0</v>
      </c>
      <c r="AT206" s="22">
        <v>0</v>
      </c>
      <c r="AU206" s="22">
        <v>0</v>
      </c>
      <c r="AV206" s="25" t="s">
        <v>2213</v>
      </c>
      <c r="AW206" s="22">
        <v>0</v>
      </c>
      <c r="AX206" s="22">
        <v>0</v>
      </c>
      <c r="AY206" s="22">
        <v>0</v>
      </c>
      <c r="AZ206" s="22">
        <v>0</v>
      </c>
      <c r="BA206" s="22">
        <v>0</v>
      </c>
      <c r="BB206" s="22">
        <v>0</v>
      </c>
      <c r="BC206" s="22">
        <v>0</v>
      </c>
      <c r="BD206" s="22">
        <v>0</v>
      </c>
      <c r="BE206" s="22">
        <v>0</v>
      </c>
      <c r="BF206" s="22">
        <v>0</v>
      </c>
      <c r="BG206" s="22">
        <v>0</v>
      </c>
      <c r="BH206" s="22">
        <v>0</v>
      </c>
      <c r="BI206" s="22">
        <v>0</v>
      </c>
      <c r="BJ206" s="22">
        <v>0</v>
      </c>
      <c r="BK206" s="22">
        <v>0</v>
      </c>
      <c r="BL206" s="22">
        <v>0</v>
      </c>
      <c r="BM206" s="22">
        <v>0</v>
      </c>
      <c r="BN206" s="22">
        <v>0</v>
      </c>
      <c r="BO206" s="22">
        <v>0</v>
      </c>
      <c r="BP206" s="22">
        <v>0</v>
      </c>
    </row>
    <row r="207" spans="1:68" x14ac:dyDescent="0.25">
      <c r="A207" s="22" t="s">
        <v>125</v>
      </c>
      <c r="B207" s="22" t="s">
        <v>508</v>
      </c>
      <c r="C207" s="22" t="s">
        <v>537</v>
      </c>
      <c r="D207" s="22" t="s">
        <v>538</v>
      </c>
      <c r="E207" s="22">
        <v>0</v>
      </c>
      <c r="F207" s="22">
        <v>0</v>
      </c>
      <c r="G207" s="22">
        <v>0</v>
      </c>
      <c r="H207" s="24">
        <v>0</v>
      </c>
      <c r="I207" s="25" t="s">
        <v>2019</v>
      </c>
      <c r="J207" s="24">
        <v>0</v>
      </c>
      <c r="K207" s="22">
        <v>0</v>
      </c>
      <c r="L207" s="25"/>
      <c r="M207" s="22">
        <v>0</v>
      </c>
      <c r="N207" s="22">
        <v>0</v>
      </c>
      <c r="O207" s="22"/>
      <c r="P207" s="24">
        <v>0</v>
      </c>
      <c r="Q207" s="24">
        <v>0</v>
      </c>
      <c r="R207" s="24">
        <v>0</v>
      </c>
      <c r="S207" s="24">
        <v>0</v>
      </c>
      <c r="T207" s="24">
        <v>0</v>
      </c>
      <c r="U207" s="24">
        <v>0</v>
      </c>
      <c r="V207" s="24">
        <v>0</v>
      </c>
      <c r="W207" s="24">
        <v>0</v>
      </c>
      <c r="X207" s="24">
        <v>0</v>
      </c>
      <c r="Y207" s="24">
        <v>0</v>
      </c>
      <c r="Z207" s="24">
        <v>0</v>
      </c>
      <c r="AA207" s="24">
        <v>0</v>
      </c>
      <c r="AB207" s="24">
        <v>0</v>
      </c>
      <c r="AC207" s="25" t="s">
        <v>2019</v>
      </c>
      <c r="AD207" s="22">
        <v>0</v>
      </c>
      <c r="AE207" s="22">
        <v>0</v>
      </c>
      <c r="AF207" s="25" t="s">
        <v>2019</v>
      </c>
      <c r="AG207" s="25" t="s">
        <v>2019</v>
      </c>
      <c r="AH207" s="25" t="s">
        <v>2019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0</v>
      </c>
      <c r="AR207" s="22">
        <v>0</v>
      </c>
      <c r="AS207" s="22">
        <v>0</v>
      </c>
      <c r="AT207" s="22">
        <v>0</v>
      </c>
      <c r="AU207" s="22">
        <v>0</v>
      </c>
      <c r="AV207" s="25"/>
      <c r="AW207" s="22">
        <v>0</v>
      </c>
      <c r="AX207" s="22">
        <v>0</v>
      </c>
      <c r="AY207" s="22">
        <v>0</v>
      </c>
      <c r="AZ207" s="22">
        <v>0</v>
      </c>
      <c r="BA207" s="22">
        <v>0</v>
      </c>
      <c r="BB207" s="22">
        <v>0</v>
      </c>
      <c r="BC207" s="22">
        <v>0</v>
      </c>
      <c r="BD207" s="22">
        <v>0</v>
      </c>
      <c r="BE207" s="22">
        <v>0</v>
      </c>
      <c r="BF207" s="22">
        <v>0</v>
      </c>
      <c r="BG207" s="22">
        <v>0</v>
      </c>
      <c r="BH207" s="22">
        <v>0</v>
      </c>
      <c r="BI207" s="22">
        <v>0</v>
      </c>
      <c r="BJ207" s="22">
        <v>0</v>
      </c>
      <c r="BK207" s="22">
        <v>0</v>
      </c>
      <c r="BL207" s="22">
        <v>0</v>
      </c>
      <c r="BM207" s="22">
        <v>0</v>
      </c>
      <c r="BN207" s="22">
        <v>0</v>
      </c>
      <c r="BO207" s="22">
        <v>0</v>
      </c>
      <c r="BP207" s="22">
        <v>0</v>
      </c>
    </row>
    <row r="208" spans="1:68" x14ac:dyDescent="0.25">
      <c r="A208" s="22" t="s">
        <v>125</v>
      </c>
      <c r="B208" s="22" t="s">
        <v>508</v>
      </c>
      <c r="C208" s="22" t="s">
        <v>539</v>
      </c>
      <c r="D208" s="22" t="s">
        <v>540</v>
      </c>
      <c r="E208" s="22">
        <v>3</v>
      </c>
      <c r="F208" s="22">
        <v>0</v>
      </c>
      <c r="G208" s="22">
        <v>0</v>
      </c>
      <c r="H208" s="24">
        <v>9.6</v>
      </c>
      <c r="I208" s="25" t="s">
        <v>2019</v>
      </c>
      <c r="J208" s="24">
        <v>0</v>
      </c>
      <c r="K208" s="22">
        <v>0</v>
      </c>
      <c r="L208" s="25"/>
      <c r="M208" s="22"/>
      <c r="N208" s="22"/>
      <c r="O208" s="22"/>
      <c r="P208" s="24">
        <v>5</v>
      </c>
      <c r="Q208" s="24">
        <v>0</v>
      </c>
      <c r="R208" s="24">
        <v>0</v>
      </c>
      <c r="S208" s="24">
        <v>0</v>
      </c>
      <c r="T208" s="24">
        <v>0</v>
      </c>
      <c r="U208" s="24">
        <v>5</v>
      </c>
      <c r="V208" s="24">
        <v>4.5999999999999996</v>
      </c>
      <c r="W208" s="24">
        <v>0</v>
      </c>
      <c r="X208" s="24">
        <v>0</v>
      </c>
      <c r="Y208" s="24">
        <v>0</v>
      </c>
      <c r="Z208" s="24">
        <v>0</v>
      </c>
      <c r="AA208" s="24">
        <v>4.5999999999999996</v>
      </c>
      <c r="AB208" s="24">
        <v>0.8</v>
      </c>
      <c r="AC208" s="25" t="s">
        <v>2020</v>
      </c>
      <c r="AD208" s="22">
        <v>6</v>
      </c>
      <c r="AE208" s="22">
        <v>3</v>
      </c>
      <c r="AF208" s="25" t="s">
        <v>2019</v>
      </c>
      <c r="AG208" s="25" t="s">
        <v>2020</v>
      </c>
      <c r="AH208" s="25" t="s">
        <v>2020</v>
      </c>
      <c r="AI208" s="22">
        <v>5</v>
      </c>
      <c r="AJ208" s="22">
        <v>0</v>
      </c>
      <c r="AK208" s="22">
        <v>0</v>
      </c>
      <c r="AL208" s="22">
        <v>162</v>
      </c>
      <c r="AM208" s="22">
        <v>9848</v>
      </c>
      <c r="AN208" s="22">
        <v>0</v>
      </c>
      <c r="AO208" s="22">
        <v>0</v>
      </c>
      <c r="AP208" s="22">
        <v>0</v>
      </c>
      <c r="AQ208" s="22">
        <v>0</v>
      </c>
      <c r="AR208" s="22">
        <v>0</v>
      </c>
      <c r="AS208" s="22">
        <v>0</v>
      </c>
      <c r="AT208" s="22">
        <v>0</v>
      </c>
      <c r="AU208" s="22">
        <v>0</v>
      </c>
      <c r="AV208" s="25" t="s">
        <v>2214</v>
      </c>
      <c r="AW208" s="22">
        <v>6</v>
      </c>
      <c r="AX208" s="22">
        <v>6</v>
      </c>
      <c r="AY208" s="22">
        <v>10000</v>
      </c>
      <c r="AZ208" s="22">
        <v>5000</v>
      </c>
      <c r="BA208" s="22">
        <v>0</v>
      </c>
      <c r="BB208" s="22">
        <v>0</v>
      </c>
      <c r="BC208" s="22">
        <v>15000</v>
      </c>
      <c r="BD208" s="22">
        <v>0</v>
      </c>
      <c r="BE208" s="22">
        <v>1</v>
      </c>
      <c r="BF208" s="22">
        <v>0</v>
      </c>
      <c r="BG208" s="22">
        <v>0</v>
      </c>
      <c r="BH208" s="22">
        <v>0</v>
      </c>
      <c r="BI208" s="22">
        <v>0</v>
      </c>
      <c r="BJ208" s="22">
        <v>0</v>
      </c>
      <c r="BK208" s="22">
        <v>0</v>
      </c>
      <c r="BL208" s="22">
        <v>0</v>
      </c>
      <c r="BM208" s="22">
        <v>0</v>
      </c>
      <c r="BN208" s="22">
        <v>0</v>
      </c>
      <c r="BO208" s="22">
        <v>0</v>
      </c>
      <c r="BP208" s="22">
        <v>0</v>
      </c>
    </row>
    <row r="209" spans="1:68" x14ac:dyDescent="0.25">
      <c r="A209" s="22" t="s">
        <v>125</v>
      </c>
      <c r="B209" s="22" t="s">
        <v>508</v>
      </c>
      <c r="C209" s="22" t="s">
        <v>541</v>
      </c>
      <c r="D209" s="22" t="s">
        <v>542</v>
      </c>
      <c r="E209" s="22">
        <v>5</v>
      </c>
      <c r="F209" s="22">
        <v>0</v>
      </c>
      <c r="G209" s="22">
        <v>0</v>
      </c>
      <c r="H209" s="24">
        <v>33</v>
      </c>
      <c r="I209" s="25" t="s">
        <v>2019</v>
      </c>
      <c r="J209" s="24">
        <v>0</v>
      </c>
      <c r="K209" s="22">
        <v>0</v>
      </c>
      <c r="L209" s="25"/>
      <c r="M209" s="22">
        <v>0</v>
      </c>
      <c r="N209" s="22">
        <v>1</v>
      </c>
      <c r="O209" s="22"/>
      <c r="P209" s="24">
        <v>2.1</v>
      </c>
      <c r="Q209" s="24">
        <v>0</v>
      </c>
      <c r="R209" s="24">
        <v>0</v>
      </c>
      <c r="S209" s="24">
        <v>0.5</v>
      </c>
      <c r="T209" s="24">
        <v>0</v>
      </c>
      <c r="U209" s="24">
        <v>2.6</v>
      </c>
      <c r="V209" s="24">
        <v>2.1</v>
      </c>
      <c r="W209" s="24">
        <v>0</v>
      </c>
      <c r="X209" s="24">
        <v>0</v>
      </c>
      <c r="Y209" s="24">
        <v>0</v>
      </c>
      <c r="Z209" s="24">
        <v>0</v>
      </c>
      <c r="AA209" s="24">
        <v>2.1</v>
      </c>
      <c r="AB209" s="24">
        <v>0</v>
      </c>
      <c r="AC209" s="25" t="s">
        <v>2019</v>
      </c>
      <c r="AD209" s="22">
        <v>0</v>
      </c>
      <c r="AE209" s="22">
        <v>0</v>
      </c>
      <c r="AF209" s="25" t="s">
        <v>2019</v>
      </c>
      <c r="AG209" s="25" t="s">
        <v>2019</v>
      </c>
      <c r="AH209" s="25" t="s">
        <v>2019</v>
      </c>
      <c r="AI209" s="22">
        <v>0</v>
      </c>
      <c r="AJ209" s="22">
        <v>0</v>
      </c>
      <c r="AK209" s="22">
        <v>2</v>
      </c>
      <c r="AL209" s="22">
        <v>148</v>
      </c>
      <c r="AM209" s="22">
        <v>7928</v>
      </c>
      <c r="AN209" s="22">
        <v>0</v>
      </c>
      <c r="AO209" s="22">
        <v>0</v>
      </c>
      <c r="AP209" s="22">
        <v>0</v>
      </c>
      <c r="AQ209" s="22">
        <v>0</v>
      </c>
      <c r="AR209" s="22">
        <v>0</v>
      </c>
      <c r="AS209" s="22">
        <v>0</v>
      </c>
      <c r="AT209" s="22">
        <v>0</v>
      </c>
      <c r="AU209" s="22">
        <v>0</v>
      </c>
      <c r="AV209" s="25"/>
      <c r="AW209" s="22">
        <v>0</v>
      </c>
      <c r="AX209" s="22">
        <v>0</v>
      </c>
      <c r="AY209" s="22">
        <v>0</v>
      </c>
      <c r="AZ209" s="22">
        <v>0</v>
      </c>
      <c r="BA209" s="22">
        <v>0</v>
      </c>
      <c r="BB209" s="22">
        <v>0</v>
      </c>
      <c r="BC209" s="22">
        <v>0</v>
      </c>
      <c r="BD209" s="22">
        <v>0</v>
      </c>
      <c r="BE209" s="22">
        <v>0</v>
      </c>
      <c r="BF209" s="22">
        <v>0</v>
      </c>
      <c r="BG209" s="22">
        <v>0</v>
      </c>
      <c r="BH209" s="22">
        <v>0</v>
      </c>
      <c r="BI209" s="22">
        <v>0</v>
      </c>
      <c r="BJ209" s="22">
        <v>0</v>
      </c>
      <c r="BK209" s="22">
        <v>0</v>
      </c>
      <c r="BL209" s="22">
        <v>0</v>
      </c>
      <c r="BM209" s="22">
        <v>0</v>
      </c>
      <c r="BN209" s="22">
        <v>0</v>
      </c>
      <c r="BO209" s="22">
        <v>0</v>
      </c>
      <c r="BP209" s="22">
        <v>0</v>
      </c>
    </row>
    <row r="210" spans="1:68" x14ac:dyDescent="0.25">
      <c r="A210" s="22" t="s">
        <v>125</v>
      </c>
      <c r="B210" s="22" t="s">
        <v>508</v>
      </c>
      <c r="C210" s="22" t="s">
        <v>543</v>
      </c>
      <c r="D210" s="22" t="s">
        <v>544</v>
      </c>
      <c r="E210" s="22">
        <v>5</v>
      </c>
      <c r="F210" s="22">
        <v>0</v>
      </c>
      <c r="G210" s="22">
        <v>0</v>
      </c>
      <c r="H210" s="24">
        <v>10.4</v>
      </c>
      <c r="I210" s="25" t="s">
        <v>2019</v>
      </c>
      <c r="J210" s="24">
        <v>0</v>
      </c>
      <c r="K210" s="22">
        <v>0</v>
      </c>
      <c r="L210" s="25"/>
      <c r="M210" s="22">
        <v>0</v>
      </c>
      <c r="N210" s="22">
        <v>0</v>
      </c>
      <c r="O210" s="22"/>
      <c r="P210" s="24">
        <v>6.9</v>
      </c>
      <c r="Q210" s="24">
        <v>0</v>
      </c>
      <c r="R210" s="24">
        <v>0</v>
      </c>
      <c r="S210" s="24">
        <v>0</v>
      </c>
      <c r="T210" s="24">
        <v>0</v>
      </c>
      <c r="U210" s="24">
        <v>6.9</v>
      </c>
      <c r="V210" s="24">
        <v>6.5</v>
      </c>
      <c r="W210" s="24">
        <v>0</v>
      </c>
      <c r="X210" s="24">
        <v>0</v>
      </c>
      <c r="Y210" s="24">
        <v>0</v>
      </c>
      <c r="Z210" s="24">
        <v>0</v>
      </c>
      <c r="AA210" s="24">
        <v>6.5</v>
      </c>
      <c r="AB210" s="24">
        <v>0</v>
      </c>
      <c r="AC210" s="25" t="s">
        <v>2020</v>
      </c>
      <c r="AD210" s="22">
        <v>12</v>
      </c>
      <c r="AE210" s="22">
        <v>12</v>
      </c>
      <c r="AF210" s="25" t="s">
        <v>2020</v>
      </c>
      <c r="AG210" s="25" t="s">
        <v>2020</v>
      </c>
      <c r="AH210" s="25" t="s">
        <v>2020</v>
      </c>
      <c r="AI210" s="22">
        <v>30</v>
      </c>
      <c r="AJ210" s="22">
        <v>0</v>
      </c>
      <c r="AK210" s="22">
        <v>0</v>
      </c>
      <c r="AL210" s="22">
        <v>332</v>
      </c>
      <c r="AM210" s="22">
        <v>11663</v>
      </c>
      <c r="AN210" s="22">
        <v>0</v>
      </c>
      <c r="AO210" s="22">
        <v>0</v>
      </c>
      <c r="AP210" s="22">
        <v>0</v>
      </c>
      <c r="AQ210" s="22">
        <v>0</v>
      </c>
      <c r="AR210" s="22">
        <v>0</v>
      </c>
      <c r="AS210" s="22">
        <v>0</v>
      </c>
      <c r="AT210" s="22">
        <v>0</v>
      </c>
      <c r="AU210" s="22">
        <v>0</v>
      </c>
      <c r="AV210" s="25" t="s">
        <v>2215</v>
      </c>
      <c r="AW210" s="22">
        <v>7</v>
      </c>
      <c r="AX210" s="22">
        <v>7</v>
      </c>
      <c r="AY210" s="22">
        <v>486500</v>
      </c>
      <c r="AZ210" s="22">
        <v>2270300</v>
      </c>
      <c r="BA210" s="22">
        <v>0</v>
      </c>
      <c r="BB210" s="22">
        <v>398000</v>
      </c>
      <c r="BC210" s="22">
        <v>3154800</v>
      </c>
      <c r="BD210" s="22">
        <v>7</v>
      </c>
      <c r="BE210" s="22">
        <v>9</v>
      </c>
      <c r="BF210" s="22">
        <v>2</v>
      </c>
      <c r="BG210" s="22">
        <v>1</v>
      </c>
      <c r="BH210" s="22">
        <v>13</v>
      </c>
      <c r="BI210" s="22">
        <v>3</v>
      </c>
      <c r="BJ210" s="22">
        <v>2</v>
      </c>
      <c r="BK210" s="22">
        <v>45</v>
      </c>
      <c r="BL210" s="22">
        <v>16</v>
      </c>
      <c r="BM210" s="22">
        <v>7</v>
      </c>
      <c r="BN210" s="22">
        <v>53</v>
      </c>
      <c r="BO210" s="22">
        <v>0</v>
      </c>
      <c r="BP210" s="22">
        <v>0</v>
      </c>
    </row>
    <row r="211" spans="1:68" x14ac:dyDescent="0.25">
      <c r="A211" s="22" t="s">
        <v>125</v>
      </c>
      <c r="B211" s="22" t="s">
        <v>508</v>
      </c>
      <c r="C211" s="22" t="s">
        <v>545</v>
      </c>
      <c r="D211" s="22" t="s">
        <v>546</v>
      </c>
      <c r="E211" s="22">
        <v>3.6</v>
      </c>
      <c r="F211" s="22">
        <v>0</v>
      </c>
      <c r="G211" s="22">
        <v>0</v>
      </c>
      <c r="H211" s="24">
        <v>9</v>
      </c>
      <c r="I211" s="25" t="s">
        <v>2019</v>
      </c>
      <c r="J211" s="24">
        <v>0</v>
      </c>
      <c r="K211" s="22">
        <v>0</v>
      </c>
      <c r="L211" s="25"/>
      <c r="M211" s="22">
        <v>0</v>
      </c>
      <c r="N211" s="22">
        <v>0</v>
      </c>
      <c r="O211" s="22">
        <v>0</v>
      </c>
      <c r="P211" s="24">
        <v>16</v>
      </c>
      <c r="Q211" s="24">
        <v>0</v>
      </c>
      <c r="R211" s="24">
        <v>0</v>
      </c>
      <c r="S211" s="24">
        <v>0</v>
      </c>
      <c r="T211" s="24">
        <v>0</v>
      </c>
      <c r="U211" s="24">
        <v>16</v>
      </c>
      <c r="V211" s="24">
        <v>12</v>
      </c>
      <c r="W211" s="24">
        <v>0</v>
      </c>
      <c r="X211" s="24">
        <v>0</v>
      </c>
      <c r="Y211" s="24">
        <v>0</v>
      </c>
      <c r="Z211" s="24">
        <v>0</v>
      </c>
      <c r="AA211" s="24">
        <v>12</v>
      </c>
      <c r="AB211" s="24">
        <v>0</v>
      </c>
      <c r="AC211" s="25" t="s">
        <v>2020</v>
      </c>
      <c r="AD211" s="22">
        <v>1</v>
      </c>
      <c r="AE211" s="22">
        <v>1</v>
      </c>
      <c r="AF211" s="25" t="s">
        <v>2020</v>
      </c>
      <c r="AG211" s="25" t="s">
        <v>2020</v>
      </c>
      <c r="AH211" s="25" t="s">
        <v>2020</v>
      </c>
      <c r="AI211" s="22">
        <v>2</v>
      </c>
      <c r="AJ211" s="22">
        <v>0</v>
      </c>
      <c r="AK211" s="22">
        <v>0</v>
      </c>
      <c r="AL211" s="22">
        <v>227</v>
      </c>
      <c r="AM211" s="22">
        <v>7560</v>
      </c>
      <c r="AN211" s="22">
        <v>0</v>
      </c>
      <c r="AO211" s="22">
        <v>0</v>
      </c>
      <c r="AP211" s="22">
        <v>0</v>
      </c>
      <c r="AQ211" s="22">
        <v>0</v>
      </c>
      <c r="AR211" s="22">
        <v>0</v>
      </c>
      <c r="AS211" s="22">
        <v>0</v>
      </c>
      <c r="AT211" s="22">
        <v>0</v>
      </c>
      <c r="AU211" s="22">
        <v>0</v>
      </c>
      <c r="AV211" s="25" t="s">
        <v>2216</v>
      </c>
      <c r="AW211" s="22">
        <v>7</v>
      </c>
      <c r="AX211" s="22">
        <v>6</v>
      </c>
      <c r="AY211" s="22">
        <v>275884</v>
      </c>
      <c r="AZ211" s="22">
        <v>0</v>
      </c>
      <c r="BA211" s="22">
        <v>0</v>
      </c>
      <c r="BB211" s="22">
        <v>46000</v>
      </c>
      <c r="BC211" s="22">
        <v>321884</v>
      </c>
      <c r="BD211" s="22">
        <v>4</v>
      </c>
      <c r="BE211" s="22">
        <v>3</v>
      </c>
      <c r="BF211" s="22">
        <v>1</v>
      </c>
      <c r="BG211" s="22">
        <v>1</v>
      </c>
      <c r="BH211" s="22">
        <v>7</v>
      </c>
      <c r="BI211" s="22">
        <v>1</v>
      </c>
      <c r="BJ211" s="22">
        <v>1</v>
      </c>
      <c r="BK211" s="22">
        <v>0</v>
      </c>
      <c r="BL211" s="22">
        <v>16</v>
      </c>
      <c r="BM211" s="22">
        <v>4</v>
      </c>
      <c r="BN211" s="22">
        <v>9</v>
      </c>
      <c r="BO211" s="22">
        <v>2</v>
      </c>
      <c r="BP211" s="22">
        <v>1</v>
      </c>
    </row>
    <row r="212" spans="1:68" x14ac:dyDescent="0.25">
      <c r="A212" s="22" t="s">
        <v>125</v>
      </c>
      <c r="B212" s="22" t="s">
        <v>508</v>
      </c>
      <c r="C212" s="22" t="s">
        <v>547</v>
      </c>
      <c r="D212" s="22" t="s">
        <v>548</v>
      </c>
      <c r="E212" s="22">
        <v>8</v>
      </c>
      <c r="F212" s="22">
        <v>0</v>
      </c>
      <c r="G212" s="22">
        <v>0</v>
      </c>
      <c r="H212" s="24">
        <v>18.5</v>
      </c>
      <c r="I212" s="25" t="s">
        <v>2019</v>
      </c>
      <c r="J212" s="24">
        <v>0</v>
      </c>
      <c r="K212" s="22">
        <v>0</v>
      </c>
      <c r="L212" s="25"/>
      <c r="M212" s="22">
        <v>0</v>
      </c>
      <c r="N212" s="22">
        <v>0</v>
      </c>
      <c r="O212" s="22"/>
      <c r="P212" s="24">
        <v>19</v>
      </c>
      <c r="Q212" s="24">
        <v>0</v>
      </c>
      <c r="R212" s="24">
        <v>0</v>
      </c>
      <c r="S212" s="24">
        <v>0</v>
      </c>
      <c r="T212" s="24">
        <v>0</v>
      </c>
      <c r="U212" s="24">
        <v>19</v>
      </c>
      <c r="V212" s="24">
        <v>13.2</v>
      </c>
      <c r="W212" s="24">
        <v>0</v>
      </c>
      <c r="X212" s="24">
        <v>0</v>
      </c>
      <c r="Y212" s="24">
        <v>0</v>
      </c>
      <c r="Z212" s="24">
        <v>0</v>
      </c>
      <c r="AA212" s="24">
        <v>13.2</v>
      </c>
      <c r="AB212" s="24">
        <v>0</v>
      </c>
      <c r="AC212" s="25" t="s">
        <v>2020</v>
      </c>
      <c r="AD212" s="22">
        <v>0</v>
      </c>
      <c r="AE212" s="22">
        <v>0</v>
      </c>
      <c r="AF212" s="25" t="s">
        <v>2019</v>
      </c>
      <c r="AG212" s="25" t="s">
        <v>2019</v>
      </c>
      <c r="AH212" s="25" t="s">
        <v>2019</v>
      </c>
      <c r="AI212" s="22">
        <v>0</v>
      </c>
      <c r="AJ212" s="22">
        <v>0</v>
      </c>
      <c r="AK212" s="22">
        <v>0</v>
      </c>
      <c r="AL212" s="22">
        <v>321</v>
      </c>
      <c r="AM212" s="22">
        <v>15807</v>
      </c>
      <c r="AN212" s="22">
        <v>0</v>
      </c>
      <c r="AO212" s="22">
        <v>0</v>
      </c>
      <c r="AP212" s="22">
        <v>0</v>
      </c>
      <c r="AQ212" s="22">
        <v>0</v>
      </c>
      <c r="AR212" s="22">
        <v>0</v>
      </c>
      <c r="AS212" s="22">
        <v>0</v>
      </c>
      <c r="AT212" s="22">
        <v>0</v>
      </c>
      <c r="AU212" s="22">
        <v>0</v>
      </c>
      <c r="AV212" s="25"/>
      <c r="AW212" s="22">
        <v>2</v>
      </c>
      <c r="AX212" s="22">
        <v>2</v>
      </c>
      <c r="AY212" s="22">
        <v>0</v>
      </c>
      <c r="AZ212" s="22">
        <v>0</v>
      </c>
      <c r="BA212" s="22">
        <v>0</v>
      </c>
      <c r="BB212" s="22">
        <v>0</v>
      </c>
      <c r="BC212" s="22">
        <v>0</v>
      </c>
      <c r="BD212" s="22">
        <v>0</v>
      </c>
      <c r="BE212" s="22">
        <v>2</v>
      </c>
      <c r="BF212" s="22">
        <v>0</v>
      </c>
      <c r="BG212" s="22">
        <v>0</v>
      </c>
      <c r="BH212" s="22">
        <v>0</v>
      </c>
      <c r="BI212" s="22">
        <v>0</v>
      </c>
      <c r="BJ212" s="22">
        <v>0</v>
      </c>
      <c r="BK212" s="22">
        <v>0</v>
      </c>
      <c r="BL212" s="22">
        <v>0</v>
      </c>
      <c r="BM212" s="22">
        <v>0</v>
      </c>
      <c r="BN212" s="22">
        <v>0</v>
      </c>
      <c r="BO212" s="22">
        <v>0</v>
      </c>
      <c r="BP212" s="22">
        <v>0</v>
      </c>
    </row>
    <row r="213" spans="1:68" x14ac:dyDescent="0.25">
      <c r="A213" s="22" t="s">
        <v>125</v>
      </c>
      <c r="B213" s="22" t="s">
        <v>508</v>
      </c>
      <c r="C213" s="22" t="s">
        <v>549</v>
      </c>
      <c r="D213" s="22" t="s">
        <v>550</v>
      </c>
      <c r="E213" s="22">
        <v>3</v>
      </c>
      <c r="F213" s="22">
        <v>0</v>
      </c>
      <c r="G213" s="22">
        <v>0</v>
      </c>
      <c r="H213" s="24">
        <v>10</v>
      </c>
      <c r="I213" s="25" t="s">
        <v>2019</v>
      </c>
      <c r="J213" s="24">
        <v>0</v>
      </c>
      <c r="K213" s="22">
        <v>0</v>
      </c>
      <c r="L213" s="25"/>
      <c r="M213" s="22">
        <v>0</v>
      </c>
      <c r="N213" s="22">
        <v>0</v>
      </c>
      <c r="O213" s="22"/>
      <c r="P213" s="24">
        <v>5</v>
      </c>
      <c r="Q213" s="24">
        <v>0</v>
      </c>
      <c r="R213" s="24">
        <v>0</v>
      </c>
      <c r="S213" s="24">
        <v>20</v>
      </c>
      <c r="T213" s="24">
        <v>0</v>
      </c>
      <c r="U213" s="24">
        <v>25</v>
      </c>
      <c r="V213" s="24">
        <v>5</v>
      </c>
      <c r="W213" s="24">
        <v>0</v>
      </c>
      <c r="X213" s="24">
        <v>0</v>
      </c>
      <c r="Y213" s="24">
        <v>0</v>
      </c>
      <c r="Z213" s="24">
        <v>0</v>
      </c>
      <c r="AA213" s="24">
        <v>5</v>
      </c>
      <c r="AB213" s="24">
        <v>3</v>
      </c>
      <c r="AC213" s="25" t="s">
        <v>2020</v>
      </c>
      <c r="AD213" s="22">
        <v>49</v>
      </c>
      <c r="AE213" s="22">
        <v>36</v>
      </c>
      <c r="AF213" s="25" t="s">
        <v>2020</v>
      </c>
      <c r="AG213" s="25" t="s">
        <v>2020</v>
      </c>
      <c r="AH213" s="25" t="s">
        <v>2020</v>
      </c>
      <c r="AI213" s="22">
        <v>36</v>
      </c>
      <c r="AJ213" s="22">
        <v>0</v>
      </c>
      <c r="AK213" s="22">
        <v>0</v>
      </c>
      <c r="AL213" s="22">
        <v>140</v>
      </c>
      <c r="AM213" s="22">
        <v>8617.36</v>
      </c>
      <c r="AN213" s="22">
        <v>0</v>
      </c>
      <c r="AO213" s="22">
        <v>0</v>
      </c>
      <c r="AP213" s="22">
        <v>0</v>
      </c>
      <c r="AQ213" s="22">
        <v>0</v>
      </c>
      <c r="AR213" s="22">
        <v>0</v>
      </c>
      <c r="AS213" s="22">
        <v>0</v>
      </c>
      <c r="AT213" s="22">
        <v>0</v>
      </c>
      <c r="AU213" s="22">
        <v>0</v>
      </c>
      <c r="AV213" s="25" t="s">
        <v>2217</v>
      </c>
      <c r="AW213" s="22">
        <v>1</v>
      </c>
      <c r="AX213" s="22">
        <v>1</v>
      </c>
      <c r="AY213" s="22">
        <v>3000</v>
      </c>
      <c r="AZ213" s="22">
        <v>0</v>
      </c>
      <c r="BA213" s="22">
        <v>0</v>
      </c>
      <c r="BB213" s="22">
        <v>0</v>
      </c>
      <c r="BC213" s="22">
        <v>3000</v>
      </c>
      <c r="BD213" s="22">
        <v>0</v>
      </c>
      <c r="BE213" s="22">
        <v>1</v>
      </c>
      <c r="BF213" s="22">
        <v>0</v>
      </c>
      <c r="BG213" s="22">
        <v>0</v>
      </c>
      <c r="BH213" s="22">
        <v>0</v>
      </c>
      <c r="BI213" s="22">
        <v>0</v>
      </c>
      <c r="BJ213" s="22">
        <v>0</v>
      </c>
      <c r="BK213" s="22">
        <v>0</v>
      </c>
      <c r="BL213" s="22">
        <v>0</v>
      </c>
      <c r="BM213" s="22">
        <v>0</v>
      </c>
      <c r="BN213" s="22">
        <v>0</v>
      </c>
      <c r="BO213" s="22">
        <v>0</v>
      </c>
      <c r="BP213" s="22">
        <v>0</v>
      </c>
    </row>
    <row r="214" spans="1:68" x14ac:dyDescent="0.25">
      <c r="A214" s="22" t="s">
        <v>125</v>
      </c>
      <c r="B214" s="22" t="s">
        <v>508</v>
      </c>
      <c r="C214" s="22" t="s">
        <v>551</v>
      </c>
      <c r="D214" s="22" t="s">
        <v>552</v>
      </c>
      <c r="E214" s="22">
        <v>2</v>
      </c>
      <c r="F214" s="22">
        <v>0</v>
      </c>
      <c r="G214" s="22">
        <v>0</v>
      </c>
      <c r="H214" s="24">
        <v>6</v>
      </c>
      <c r="I214" s="25" t="s">
        <v>2019</v>
      </c>
      <c r="J214" s="24">
        <v>0</v>
      </c>
      <c r="K214" s="22">
        <v>0</v>
      </c>
      <c r="L214" s="25"/>
      <c r="M214" s="22">
        <v>0</v>
      </c>
      <c r="N214" s="22">
        <v>0</v>
      </c>
      <c r="O214" s="22"/>
      <c r="P214" s="24">
        <v>3.9</v>
      </c>
      <c r="Q214" s="24">
        <v>0</v>
      </c>
      <c r="R214" s="24">
        <v>0</v>
      </c>
      <c r="S214" s="24">
        <v>0</v>
      </c>
      <c r="T214" s="24">
        <v>0</v>
      </c>
      <c r="U214" s="24">
        <v>3.9</v>
      </c>
      <c r="V214" s="24">
        <v>3.3</v>
      </c>
      <c r="W214" s="24">
        <v>0</v>
      </c>
      <c r="X214" s="24">
        <v>0</v>
      </c>
      <c r="Y214" s="24">
        <v>0</v>
      </c>
      <c r="Z214" s="24">
        <v>0</v>
      </c>
      <c r="AA214" s="24">
        <v>3.3</v>
      </c>
      <c r="AB214" s="24">
        <v>0</v>
      </c>
      <c r="AC214" s="25" t="s">
        <v>2020</v>
      </c>
      <c r="AD214" s="22">
        <v>49</v>
      </c>
      <c r="AE214" s="22">
        <v>36</v>
      </c>
      <c r="AF214" s="25" t="s">
        <v>2020</v>
      </c>
      <c r="AG214" s="25" t="s">
        <v>2020</v>
      </c>
      <c r="AH214" s="25" t="s">
        <v>2020</v>
      </c>
      <c r="AI214" s="22">
        <v>36</v>
      </c>
      <c r="AJ214" s="22">
        <v>0</v>
      </c>
      <c r="AK214" s="22">
        <v>0</v>
      </c>
      <c r="AL214" s="22">
        <v>116</v>
      </c>
      <c r="AM214" s="22">
        <v>4500</v>
      </c>
      <c r="AN214" s="22">
        <v>5</v>
      </c>
      <c r="AO214" s="22">
        <v>0</v>
      </c>
      <c r="AP214" s="22">
        <v>5</v>
      </c>
      <c r="AQ214" s="22">
        <v>5</v>
      </c>
      <c r="AR214" s="22">
        <v>0</v>
      </c>
      <c r="AS214" s="22">
        <v>0</v>
      </c>
      <c r="AT214" s="22">
        <v>0</v>
      </c>
      <c r="AU214" s="22">
        <v>0</v>
      </c>
      <c r="AV214" s="25" t="s">
        <v>2218</v>
      </c>
      <c r="AW214" s="22">
        <v>2</v>
      </c>
      <c r="AX214" s="22">
        <v>2</v>
      </c>
      <c r="AY214" s="22">
        <v>500000</v>
      </c>
      <c r="AZ214" s="22">
        <v>0</v>
      </c>
      <c r="BA214" s="22">
        <v>0</v>
      </c>
      <c r="BB214" s="22">
        <v>0</v>
      </c>
      <c r="BC214" s="22">
        <v>500000</v>
      </c>
      <c r="BD214" s="22">
        <v>0</v>
      </c>
      <c r="BE214" s="22">
        <v>22</v>
      </c>
      <c r="BF214" s="22">
        <v>0</v>
      </c>
      <c r="BG214" s="22">
        <v>1</v>
      </c>
      <c r="BH214" s="22">
        <v>0</v>
      </c>
      <c r="BI214" s="22">
        <v>0</v>
      </c>
      <c r="BJ214" s="22">
        <v>0</v>
      </c>
      <c r="BK214" s="22">
        <v>0</v>
      </c>
      <c r="BL214" s="22">
        <v>0</v>
      </c>
      <c r="BM214" s="22">
        <v>0</v>
      </c>
      <c r="BN214" s="22">
        <v>6</v>
      </c>
      <c r="BO214" s="22">
        <v>0</v>
      </c>
      <c r="BP214" s="22">
        <v>0</v>
      </c>
    </row>
    <row r="215" spans="1:68" x14ac:dyDescent="0.25">
      <c r="A215" s="22" t="s">
        <v>125</v>
      </c>
      <c r="B215" s="22" t="s">
        <v>508</v>
      </c>
      <c r="C215" s="22" t="s">
        <v>553</v>
      </c>
      <c r="D215" s="22" t="s">
        <v>554</v>
      </c>
      <c r="E215" s="22">
        <v>2</v>
      </c>
      <c r="F215" s="22">
        <v>0</v>
      </c>
      <c r="G215" s="22">
        <v>0</v>
      </c>
      <c r="H215" s="24">
        <v>4</v>
      </c>
      <c r="I215" s="25" t="s">
        <v>2019</v>
      </c>
      <c r="J215" s="24">
        <v>0</v>
      </c>
      <c r="K215" s="22">
        <v>0</v>
      </c>
      <c r="L215" s="25"/>
      <c r="M215" s="22">
        <v>0</v>
      </c>
      <c r="N215" s="22">
        <v>0</v>
      </c>
      <c r="O215" s="22"/>
      <c r="P215" s="24">
        <v>5</v>
      </c>
      <c r="Q215" s="24">
        <v>0</v>
      </c>
      <c r="R215" s="24">
        <v>0</v>
      </c>
      <c r="S215" s="24">
        <v>0</v>
      </c>
      <c r="T215" s="24">
        <v>0</v>
      </c>
      <c r="U215" s="24">
        <v>5</v>
      </c>
      <c r="V215" s="24">
        <v>5</v>
      </c>
      <c r="W215" s="24">
        <v>0</v>
      </c>
      <c r="X215" s="24">
        <v>0</v>
      </c>
      <c r="Y215" s="24">
        <v>0</v>
      </c>
      <c r="Z215" s="24">
        <v>0</v>
      </c>
      <c r="AA215" s="24">
        <v>5</v>
      </c>
      <c r="AB215" s="24">
        <v>1</v>
      </c>
      <c r="AC215" s="25" t="s">
        <v>2020</v>
      </c>
      <c r="AD215" s="22">
        <v>5</v>
      </c>
      <c r="AE215" s="22">
        <v>3</v>
      </c>
      <c r="AF215" s="25" t="s">
        <v>2019</v>
      </c>
      <c r="AG215" s="25" t="s">
        <v>2019</v>
      </c>
      <c r="AH215" s="25" t="s">
        <v>2020</v>
      </c>
      <c r="AI215" s="22">
        <v>0</v>
      </c>
      <c r="AJ215" s="22">
        <v>0</v>
      </c>
      <c r="AK215" s="22">
        <v>0</v>
      </c>
      <c r="AL215" s="22">
        <v>210</v>
      </c>
      <c r="AM215" s="22">
        <v>8163.75</v>
      </c>
      <c r="AN215" s="22">
        <v>0</v>
      </c>
      <c r="AO215" s="22">
        <v>0</v>
      </c>
      <c r="AP215" s="22">
        <v>0</v>
      </c>
      <c r="AQ215" s="22">
        <v>0</v>
      </c>
      <c r="AR215" s="22">
        <v>0</v>
      </c>
      <c r="AS215" s="22">
        <v>0</v>
      </c>
      <c r="AT215" s="22">
        <v>0</v>
      </c>
      <c r="AU215" s="22">
        <v>0</v>
      </c>
      <c r="AV215" s="25" t="s">
        <v>2219</v>
      </c>
      <c r="AW215" s="22">
        <v>0</v>
      </c>
      <c r="AX215" s="22">
        <v>0</v>
      </c>
      <c r="AY215" s="22">
        <v>0</v>
      </c>
      <c r="AZ215" s="22">
        <v>0</v>
      </c>
      <c r="BA215" s="22">
        <v>0</v>
      </c>
      <c r="BB215" s="22">
        <v>0</v>
      </c>
      <c r="BC215" s="22">
        <v>0</v>
      </c>
      <c r="BD215" s="22">
        <v>0</v>
      </c>
      <c r="BE215" s="22">
        <v>0</v>
      </c>
      <c r="BF215" s="22">
        <v>1</v>
      </c>
      <c r="BG215" s="22">
        <v>1</v>
      </c>
      <c r="BH215" s="22">
        <v>0</v>
      </c>
      <c r="BI215" s="22">
        <v>0</v>
      </c>
      <c r="BJ215" s="22">
        <v>0</v>
      </c>
      <c r="BK215" s="22">
        <v>0</v>
      </c>
      <c r="BL215" s="22">
        <v>0</v>
      </c>
      <c r="BM215" s="22">
        <v>0</v>
      </c>
      <c r="BN215" s="22">
        <v>0</v>
      </c>
      <c r="BO215" s="22">
        <v>0</v>
      </c>
      <c r="BP215" s="22">
        <v>0</v>
      </c>
    </row>
    <row r="216" spans="1:68" x14ac:dyDescent="0.25">
      <c r="A216" s="22" t="s">
        <v>125</v>
      </c>
      <c r="B216" s="22" t="s">
        <v>508</v>
      </c>
      <c r="C216" s="22" t="s">
        <v>555</v>
      </c>
      <c r="D216" s="22" t="s">
        <v>556</v>
      </c>
      <c r="E216" s="22">
        <v>2</v>
      </c>
      <c r="F216" s="22">
        <v>0</v>
      </c>
      <c r="G216" s="22">
        <v>0</v>
      </c>
      <c r="H216" s="24">
        <v>4</v>
      </c>
      <c r="I216" s="25" t="s">
        <v>2019</v>
      </c>
      <c r="J216" s="24">
        <v>0</v>
      </c>
      <c r="K216" s="22">
        <v>0</v>
      </c>
      <c r="L216" s="25"/>
      <c r="M216" s="22">
        <v>0</v>
      </c>
      <c r="N216" s="22">
        <v>0</v>
      </c>
      <c r="O216" s="22"/>
      <c r="P216" s="24">
        <v>0</v>
      </c>
      <c r="Q216" s="24">
        <v>0</v>
      </c>
      <c r="R216" s="24">
        <v>0</v>
      </c>
      <c r="S216" s="24">
        <v>0</v>
      </c>
      <c r="T216" s="24">
        <v>0</v>
      </c>
      <c r="U216" s="24">
        <v>0</v>
      </c>
      <c r="V216" s="24">
        <v>3.2</v>
      </c>
      <c r="W216" s="24">
        <v>0</v>
      </c>
      <c r="X216" s="24">
        <v>0</v>
      </c>
      <c r="Y216" s="24">
        <v>0</v>
      </c>
      <c r="Z216" s="24">
        <v>0</v>
      </c>
      <c r="AA216" s="24">
        <v>3.2</v>
      </c>
      <c r="AB216" s="24">
        <v>0</v>
      </c>
      <c r="AC216" s="25" t="s">
        <v>2019</v>
      </c>
      <c r="AD216" s="22">
        <v>0</v>
      </c>
      <c r="AE216" s="22">
        <v>0</v>
      </c>
      <c r="AF216" s="25" t="s">
        <v>2019</v>
      </c>
      <c r="AG216" s="25" t="s">
        <v>2019</v>
      </c>
      <c r="AH216" s="25" t="s">
        <v>2019</v>
      </c>
      <c r="AI216" s="22">
        <v>0</v>
      </c>
      <c r="AJ216" s="22">
        <v>0</v>
      </c>
      <c r="AK216" s="22">
        <v>0</v>
      </c>
      <c r="AL216" s="22">
        <v>99</v>
      </c>
      <c r="AM216" s="22">
        <v>4842</v>
      </c>
      <c r="AN216" s="22">
        <v>0</v>
      </c>
      <c r="AO216" s="22">
        <v>0</v>
      </c>
      <c r="AP216" s="22">
        <v>0</v>
      </c>
      <c r="AQ216" s="22">
        <v>0</v>
      </c>
      <c r="AR216" s="22">
        <v>0</v>
      </c>
      <c r="AS216" s="22">
        <v>0</v>
      </c>
      <c r="AT216" s="22">
        <v>0</v>
      </c>
      <c r="AU216" s="22">
        <v>0</v>
      </c>
      <c r="AV216" s="25" t="s">
        <v>2220</v>
      </c>
      <c r="AW216" s="22">
        <v>0</v>
      </c>
      <c r="AX216" s="22">
        <v>0</v>
      </c>
      <c r="AY216" s="22">
        <v>0</v>
      </c>
      <c r="AZ216" s="22">
        <v>0</v>
      </c>
      <c r="BA216" s="22">
        <v>0</v>
      </c>
      <c r="BB216" s="22">
        <v>0</v>
      </c>
      <c r="BC216" s="22">
        <v>0</v>
      </c>
      <c r="BD216" s="22">
        <v>0</v>
      </c>
      <c r="BE216" s="22">
        <v>0</v>
      </c>
      <c r="BF216" s="22">
        <v>0</v>
      </c>
      <c r="BG216" s="22">
        <v>0</v>
      </c>
      <c r="BH216" s="22">
        <v>0</v>
      </c>
      <c r="BI216" s="22">
        <v>0</v>
      </c>
      <c r="BJ216" s="22">
        <v>0</v>
      </c>
      <c r="BK216" s="22">
        <v>0</v>
      </c>
      <c r="BL216" s="22">
        <v>0</v>
      </c>
      <c r="BM216" s="22">
        <v>0</v>
      </c>
      <c r="BN216" s="22">
        <v>0</v>
      </c>
      <c r="BO216" s="22">
        <v>0</v>
      </c>
      <c r="BP216" s="22">
        <v>0</v>
      </c>
    </row>
    <row r="217" spans="1:68" x14ac:dyDescent="0.25">
      <c r="A217" s="22" t="s">
        <v>125</v>
      </c>
      <c r="B217" s="22" t="s">
        <v>508</v>
      </c>
      <c r="C217" s="22" t="s">
        <v>557</v>
      </c>
      <c r="D217" s="22" t="s">
        <v>558</v>
      </c>
      <c r="E217" s="22">
        <v>8</v>
      </c>
      <c r="F217" s="22">
        <v>0</v>
      </c>
      <c r="G217" s="22">
        <v>0</v>
      </c>
      <c r="H217" s="24">
        <v>18</v>
      </c>
      <c r="I217" s="25" t="s">
        <v>2019</v>
      </c>
      <c r="J217" s="24">
        <v>0</v>
      </c>
      <c r="K217" s="22">
        <v>0</v>
      </c>
      <c r="L217" s="25"/>
      <c r="M217" s="22">
        <v>0</v>
      </c>
      <c r="N217" s="22">
        <v>0</v>
      </c>
      <c r="O217" s="22"/>
      <c r="P217" s="24">
        <v>26.5</v>
      </c>
      <c r="Q217" s="24">
        <v>0</v>
      </c>
      <c r="R217" s="24">
        <v>0</v>
      </c>
      <c r="S217" s="24">
        <v>0</v>
      </c>
      <c r="T217" s="24">
        <v>0</v>
      </c>
      <c r="U217" s="24">
        <v>26.5</v>
      </c>
      <c r="V217" s="24">
        <v>28</v>
      </c>
      <c r="W217" s="24">
        <v>0</v>
      </c>
      <c r="X217" s="24">
        <v>0</v>
      </c>
      <c r="Y217" s="24">
        <v>0</v>
      </c>
      <c r="Z217" s="24">
        <v>0</v>
      </c>
      <c r="AA217" s="24">
        <v>28</v>
      </c>
      <c r="AB217" s="24">
        <v>1.6</v>
      </c>
      <c r="AC217" s="25" t="s">
        <v>2019</v>
      </c>
      <c r="AD217" s="22">
        <v>0</v>
      </c>
      <c r="AE217" s="22">
        <v>0</v>
      </c>
      <c r="AF217" s="25" t="s">
        <v>2019</v>
      </c>
      <c r="AG217" s="25" t="s">
        <v>2019</v>
      </c>
      <c r="AH217" s="25" t="s">
        <v>2019</v>
      </c>
      <c r="AI217" s="22">
        <v>0</v>
      </c>
      <c r="AJ217" s="22">
        <v>0</v>
      </c>
      <c r="AK217" s="22">
        <v>0</v>
      </c>
      <c r="AL217" s="22">
        <v>392</v>
      </c>
      <c r="AM217" s="22">
        <v>13438</v>
      </c>
      <c r="AN217" s="22">
        <v>0</v>
      </c>
      <c r="AO217" s="22">
        <v>0</v>
      </c>
      <c r="AP217" s="22">
        <v>0</v>
      </c>
      <c r="AQ217" s="22">
        <v>0</v>
      </c>
      <c r="AR217" s="22">
        <v>0</v>
      </c>
      <c r="AS217" s="22">
        <v>0</v>
      </c>
      <c r="AT217" s="22">
        <v>0</v>
      </c>
      <c r="AU217" s="22">
        <v>0</v>
      </c>
      <c r="AV217" s="25" t="s">
        <v>2221</v>
      </c>
      <c r="AW217" s="22">
        <v>11</v>
      </c>
      <c r="AX217" s="22">
        <v>11</v>
      </c>
      <c r="AY217" s="22">
        <v>233692</v>
      </c>
      <c r="AZ217" s="22">
        <v>0</v>
      </c>
      <c r="BA217" s="22">
        <v>0</v>
      </c>
      <c r="BB217" s="22">
        <v>0</v>
      </c>
      <c r="BC217" s="22">
        <v>233692</v>
      </c>
      <c r="BD217" s="22">
        <v>6</v>
      </c>
      <c r="BE217" s="22">
        <v>1</v>
      </c>
      <c r="BF217" s="22">
        <v>1</v>
      </c>
      <c r="BG217" s="22">
        <v>1</v>
      </c>
      <c r="BH217" s="22">
        <v>27</v>
      </c>
      <c r="BI217" s="22">
        <v>2</v>
      </c>
      <c r="BJ217" s="22">
        <v>1</v>
      </c>
      <c r="BK217" s="22">
        <v>60</v>
      </c>
      <c r="BL217" s="22">
        <v>4</v>
      </c>
      <c r="BM217" s="22">
        <v>6</v>
      </c>
      <c r="BN217" s="22">
        <v>81</v>
      </c>
      <c r="BO217" s="22">
        <v>0</v>
      </c>
      <c r="BP217" s="22">
        <v>0</v>
      </c>
    </row>
    <row r="218" spans="1:68" x14ac:dyDescent="0.25">
      <c r="A218" s="22" t="s">
        <v>125</v>
      </c>
      <c r="B218" s="22" t="s">
        <v>508</v>
      </c>
      <c r="C218" s="22" t="s">
        <v>559</v>
      </c>
      <c r="D218" s="22" t="s">
        <v>560</v>
      </c>
      <c r="E218" s="22">
        <v>2</v>
      </c>
      <c r="F218" s="22">
        <v>0</v>
      </c>
      <c r="G218" s="22">
        <v>0</v>
      </c>
      <c r="H218" s="24">
        <v>10</v>
      </c>
      <c r="I218" s="25" t="s">
        <v>2019</v>
      </c>
      <c r="J218" s="24">
        <v>0</v>
      </c>
      <c r="K218" s="22">
        <v>0</v>
      </c>
      <c r="L218" s="25"/>
      <c r="M218" s="22">
        <v>0</v>
      </c>
      <c r="N218" s="22">
        <v>0</v>
      </c>
      <c r="O218" s="22"/>
      <c r="P218" s="24">
        <v>5</v>
      </c>
      <c r="Q218" s="24">
        <v>0</v>
      </c>
      <c r="R218" s="24">
        <v>0</v>
      </c>
      <c r="S218" s="24">
        <v>0</v>
      </c>
      <c r="T218" s="24">
        <v>0</v>
      </c>
      <c r="U218" s="24">
        <v>5</v>
      </c>
      <c r="V218" s="24">
        <v>3.5</v>
      </c>
      <c r="W218" s="24">
        <v>0</v>
      </c>
      <c r="X218" s="24">
        <v>0</v>
      </c>
      <c r="Y218" s="24">
        <v>0</v>
      </c>
      <c r="Z218" s="24">
        <v>0</v>
      </c>
      <c r="AA218" s="24">
        <v>3.5</v>
      </c>
      <c r="AB218" s="24">
        <v>0</v>
      </c>
      <c r="AC218" s="25" t="s">
        <v>2020</v>
      </c>
      <c r="AD218" s="22">
        <v>18</v>
      </c>
      <c r="AE218" s="22">
        <v>15</v>
      </c>
      <c r="AF218" s="25" t="s">
        <v>2019</v>
      </c>
      <c r="AG218" s="25" t="s">
        <v>2020</v>
      </c>
      <c r="AH218" s="25" t="s">
        <v>2020</v>
      </c>
      <c r="AI218" s="22">
        <v>18</v>
      </c>
      <c r="AJ218" s="22">
        <v>0</v>
      </c>
      <c r="AK218" s="22">
        <v>0</v>
      </c>
      <c r="AL218" s="22">
        <v>113</v>
      </c>
      <c r="AM218" s="22">
        <v>7349</v>
      </c>
      <c r="AN218" s="22">
        <v>0</v>
      </c>
      <c r="AO218" s="22">
        <v>0</v>
      </c>
      <c r="AP218" s="22">
        <v>0</v>
      </c>
      <c r="AQ218" s="22">
        <v>0</v>
      </c>
      <c r="AR218" s="22">
        <v>0</v>
      </c>
      <c r="AS218" s="22">
        <v>0</v>
      </c>
      <c r="AT218" s="22">
        <v>0</v>
      </c>
      <c r="AU218" s="22">
        <v>0</v>
      </c>
      <c r="AV218" s="25" t="s">
        <v>2222</v>
      </c>
      <c r="AW218" s="22">
        <v>0</v>
      </c>
      <c r="AX218" s="22">
        <v>0</v>
      </c>
      <c r="AY218" s="22">
        <v>100000</v>
      </c>
      <c r="AZ218" s="22">
        <v>0</v>
      </c>
      <c r="BA218" s="22">
        <v>0</v>
      </c>
      <c r="BB218" s="22">
        <v>0</v>
      </c>
      <c r="BC218" s="22">
        <v>100000</v>
      </c>
      <c r="BD218" s="22">
        <v>3</v>
      </c>
      <c r="BE218" s="22">
        <v>0</v>
      </c>
      <c r="BF218" s="22">
        <v>1</v>
      </c>
      <c r="BG218" s="22">
        <v>1</v>
      </c>
      <c r="BH218" s="22">
        <v>20</v>
      </c>
      <c r="BI218" s="22">
        <v>3</v>
      </c>
      <c r="BJ218" s="22">
        <v>1</v>
      </c>
      <c r="BK218" s="22">
        <v>14</v>
      </c>
      <c r="BL218" s="22">
        <v>5</v>
      </c>
      <c r="BM218" s="22">
        <v>3</v>
      </c>
      <c r="BN218" s="22">
        <v>0</v>
      </c>
      <c r="BO218" s="22">
        <v>0</v>
      </c>
      <c r="BP218" s="22">
        <v>0</v>
      </c>
    </row>
    <row r="219" spans="1:68" x14ac:dyDescent="0.25">
      <c r="A219" s="22" t="s">
        <v>125</v>
      </c>
      <c r="B219" s="22" t="s">
        <v>508</v>
      </c>
      <c r="C219" s="22" t="s">
        <v>561</v>
      </c>
      <c r="D219" s="22" t="s">
        <v>562</v>
      </c>
      <c r="E219" s="22">
        <v>6</v>
      </c>
      <c r="F219" s="22">
        <v>0</v>
      </c>
      <c r="G219" s="22">
        <v>0</v>
      </c>
      <c r="H219" s="24">
        <v>8.6999999999999993</v>
      </c>
      <c r="I219" s="25" t="s">
        <v>2019</v>
      </c>
      <c r="J219" s="24">
        <v>0</v>
      </c>
      <c r="K219" s="22">
        <v>0</v>
      </c>
      <c r="L219" s="25"/>
      <c r="M219" s="22">
        <v>0</v>
      </c>
      <c r="N219" s="22">
        <v>0</v>
      </c>
      <c r="O219" s="22"/>
      <c r="P219" s="24">
        <v>9.1999999999999993</v>
      </c>
      <c r="Q219" s="24">
        <v>0</v>
      </c>
      <c r="R219" s="24">
        <v>0</v>
      </c>
      <c r="S219" s="24">
        <v>0.4</v>
      </c>
      <c r="T219" s="24">
        <v>0</v>
      </c>
      <c r="U219" s="24">
        <v>9.6</v>
      </c>
      <c r="V219" s="24">
        <v>11.7</v>
      </c>
      <c r="W219" s="24">
        <v>0</v>
      </c>
      <c r="X219" s="24">
        <v>0</v>
      </c>
      <c r="Y219" s="24">
        <v>0</v>
      </c>
      <c r="Z219" s="24">
        <v>0</v>
      </c>
      <c r="AA219" s="24">
        <v>11.7</v>
      </c>
      <c r="AB219" s="24">
        <v>2.7</v>
      </c>
      <c r="AC219" s="25" t="s">
        <v>2020</v>
      </c>
      <c r="AD219" s="22">
        <v>1</v>
      </c>
      <c r="AE219" s="22">
        <v>1</v>
      </c>
      <c r="AF219" s="25" t="s">
        <v>2019</v>
      </c>
      <c r="AG219" s="25" t="s">
        <v>2020</v>
      </c>
      <c r="AH219" s="25" t="s">
        <v>2020</v>
      </c>
      <c r="AI219" s="22">
        <v>5</v>
      </c>
      <c r="AJ219" s="22">
        <v>0</v>
      </c>
      <c r="AK219" s="22">
        <v>0</v>
      </c>
      <c r="AL219" s="22">
        <v>407</v>
      </c>
      <c r="AM219" s="22">
        <v>15544</v>
      </c>
      <c r="AN219" s="22">
        <v>0</v>
      </c>
      <c r="AO219" s="22">
        <v>0</v>
      </c>
      <c r="AP219" s="22">
        <v>0</v>
      </c>
      <c r="AQ219" s="22">
        <v>0</v>
      </c>
      <c r="AR219" s="22">
        <v>0</v>
      </c>
      <c r="AS219" s="22">
        <v>0</v>
      </c>
      <c r="AT219" s="22">
        <v>0</v>
      </c>
      <c r="AU219" s="22">
        <v>0</v>
      </c>
      <c r="AV219" s="25"/>
      <c r="AW219" s="22">
        <v>13</v>
      </c>
      <c r="AX219" s="22">
        <v>13</v>
      </c>
      <c r="AY219" s="22">
        <v>624598</v>
      </c>
      <c r="AZ219" s="22">
        <v>222120</v>
      </c>
      <c r="BA219" s="22">
        <v>0</v>
      </c>
      <c r="BB219" s="22">
        <v>0</v>
      </c>
      <c r="BC219" s="22">
        <v>846718</v>
      </c>
      <c r="BD219" s="22">
        <v>11</v>
      </c>
      <c r="BE219" s="22">
        <v>5</v>
      </c>
      <c r="BF219" s="22">
        <v>0</v>
      </c>
      <c r="BG219" s="22">
        <v>1</v>
      </c>
      <c r="BH219" s="22">
        <v>5</v>
      </c>
      <c r="BI219" s="22">
        <v>1</v>
      </c>
      <c r="BJ219" s="22">
        <v>0</v>
      </c>
      <c r="BK219" s="22">
        <v>0</v>
      </c>
      <c r="BL219" s="22">
        <v>30</v>
      </c>
      <c r="BM219" s="22">
        <v>11</v>
      </c>
      <c r="BN219" s="22">
        <v>48</v>
      </c>
      <c r="BO219" s="22">
        <v>0</v>
      </c>
      <c r="BP219" s="22">
        <v>0</v>
      </c>
    </row>
    <row r="220" spans="1:68" x14ac:dyDescent="0.25">
      <c r="A220" s="22" t="s">
        <v>125</v>
      </c>
      <c r="B220" s="22" t="s">
        <v>508</v>
      </c>
      <c r="C220" s="22" t="s">
        <v>563</v>
      </c>
      <c r="D220" s="22" t="s">
        <v>564</v>
      </c>
      <c r="E220" s="22">
        <v>1</v>
      </c>
      <c r="F220" s="22">
        <v>0</v>
      </c>
      <c r="G220" s="22">
        <v>0</v>
      </c>
      <c r="H220" s="24">
        <v>5.5</v>
      </c>
      <c r="I220" s="25" t="s">
        <v>2019</v>
      </c>
      <c r="J220" s="24">
        <v>0</v>
      </c>
      <c r="K220" s="22">
        <v>0</v>
      </c>
      <c r="L220" s="25"/>
      <c r="M220" s="22">
        <v>0</v>
      </c>
      <c r="N220" s="22">
        <v>0</v>
      </c>
      <c r="O220" s="22"/>
      <c r="P220" s="24">
        <v>2</v>
      </c>
      <c r="Q220" s="24">
        <v>0</v>
      </c>
      <c r="R220" s="24">
        <v>0</v>
      </c>
      <c r="S220" s="24">
        <v>0</v>
      </c>
      <c r="T220" s="24">
        <v>0</v>
      </c>
      <c r="U220" s="24">
        <v>2</v>
      </c>
      <c r="V220" s="24">
        <v>2.5</v>
      </c>
      <c r="W220" s="24">
        <v>0</v>
      </c>
      <c r="X220" s="24">
        <v>0</v>
      </c>
      <c r="Y220" s="24">
        <v>0</v>
      </c>
      <c r="Z220" s="24">
        <v>0</v>
      </c>
      <c r="AA220" s="24">
        <v>2.5</v>
      </c>
      <c r="AB220" s="24">
        <v>0</v>
      </c>
      <c r="AC220" s="25" t="s">
        <v>2020</v>
      </c>
      <c r="AD220" s="22">
        <v>1</v>
      </c>
      <c r="AE220" s="22">
        <v>1</v>
      </c>
      <c r="AF220" s="25" t="s">
        <v>2020</v>
      </c>
      <c r="AG220" s="25" t="s">
        <v>2020</v>
      </c>
      <c r="AH220" s="25" t="s">
        <v>2019</v>
      </c>
      <c r="AI220" s="22">
        <v>0</v>
      </c>
      <c r="AJ220" s="22">
        <v>0</v>
      </c>
      <c r="AK220" s="22">
        <v>0</v>
      </c>
      <c r="AL220" s="22">
        <v>74</v>
      </c>
      <c r="AM220" s="22">
        <v>3047</v>
      </c>
      <c r="AN220" s="22">
        <v>0</v>
      </c>
      <c r="AO220" s="22">
        <v>0</v>
      </c>
      <c r="AP220" s="22">
        <v>0</v>
      </c>
      <c r="AQ220" s="22">
        <v>0</v>
      </c>
      <c r="AR220" s="22">
        <v>0</v>
      </c>
      <c r="AS220" s="22">
        <v>0</v>
      </c>
      <c r="AT220" s="22">
        <v>0</v>
      </c>
      <c r="AU220" s="22">
        <v>0</v>
      </c>
      <c r="AV220" s="25" t="s">
        <v>2223</v>
      </c>
      <c r="AW220" s="22">
        <v>0</v>
      </c>
      <c r="AX220" s="22">
        <v>0</v>
      </c>
      <c r="AY220" s="22">
        <v>0</v>
      </c>
      <c r="AZ220" s="22">
        <v>0</v>
      </c>
      <c r="BA220" s="22">
        <v>0</v>
      </c>
      <c r="BB220" s="22">
        <v>0</v>
      </c>
      <c r="BC220" s="22">
        <v>0</v>
      </c>
      <c r="BD220" s="22">
        <v>0</v>
      </c>
      <c r="BE220" s="22">
        <v>0</v>
      </c>
      <c r="BF220" s="22">
        <v>0</v>
      </c>
      <c r="BG220" s="22">
        <v>1</v>
      </c>
      <c r="BH220" s="22">
        <v>0</v>
      </c>
      <c r="BI220" s="22">
        <v>0</v>
      </c>
      <c r="BJ220" s="22">
        <v>0</v>
      </c>
      <c r="BK220" s="22">
        <v>0</v>
      </c>
      <c r="BL220" s="22">
        <v>0</v>
      </c>
      <c r="BM220" s="22">
        <v>0</v>
      </c>
      <c r="BN220" s="22">
        <v>0</v>
      </c>
      <c r="BO220" s="22">
        <v>0</v>
      </c>
      <c r="BP220" s="22">
        <v>0</v>
      </c>
    </row>
    <row r="221" spans="1:68" x14ac:dyDescent="0.25">
      <c r="A221" s="22" t="s">
        <v>125</v>
      </c>
      <c r="B221" s="22" t="s">
        <v>508</v>
      </c>
      <c r="C221" s="22" t="s">
        <v>565</v>
      </c>
      <c r="D221" s="22" t="s">
        <v>566</v>
      </c>
      <c r="E221" s="22">
        <v>4</v>
      </c>
      <c r="F221" s="22">
        <v>0</v>
      </c>
      <c r="G221" s="22">
        <v>0</v>
      </c>
      <c r="H221" s="24">
        <v>8.1</v>
      </c>
      <c r="I221" s="25" t="s">
        <v>2019</v>
      </c>
      <c r="J221" s="24">
        <v>0</v>
      </c>
      <c r="K221" s="22">
        <v>0</v>
      </c>
      <c r="L221" s="25"/>
      <c r="M221" s="22">
        <v>0</v>
      </c>
      <c r="N221" s="22">
        <v>0</v>
      </c>
      <c r="O221" s="22"/>
      <c r="P221" s="24">
        <v>4</v>
      </c>
      <c r="Q221" s="24">
        <v>0</v>
      </c>
      <c r="R221" s="24">
        <v>0</v>
      </c>
      <c r="S221" s="24">
        <v>0</v>
      </c>
      <c r="T221" s="24">
        <v>0</v>
      </c>
      <c r="U221" s="24">
        <v>4</v>
      </c>
      <c r="V221" s="24">
        <v>5</v>
      </c>
      <c r="W221" s="24">
        <v>0</v>
      </c>
      <c r="X221" s="24">
        <v>0</v>
      </c>
      <c r="Y221" s="24">
        <v>0</v>
      </c>
      <c r="Z221" s="24">
        <v>0</v>
      </c>
      <c r="AA221" s="24">
        <v>5</v>
      </c>
      <c r="AB221" s="24">
        <v>1.2</v>
      </c>
      <c r="AC221" s="25" t="s">
        <v>2020</v>
      </c>
      <c r="AD221" s="22">
        <v>1</v>
      </c>
      <c r="AE221" s="22">
        <v>1</v>
      </c>
      <c r="AF221" s="25" t="s">
        <v>2019</v>
      </c>
      <c r="AG221" s="25" t="s">
        <v>2020</v>
      </c>
      <c r="AH221" s="25" t="s">
        <v>2020</v>
      </c>
      <c r="AI221" s="22">
        <v>5</v>
      </c>
      <c r="AJ221" s="22">
        <v>0</v>
      </c>
      <c r="AK221" s="22">
        <v>0</v>
      </c>
      <c r="AL221" s="22">
        <v>182</v>
      </c>
      <c r="AM221" s="22">
        <v>8664</v>
      </c>
      <c r="AN221" s="22">
        <v>0</v>
      </c>
      <c r="AO221" s="22">
        <v>0</v>
      </c>
      <c r="AP221" s="22">
        <v>0</v>
      </c>
      <c r="AQ221" s="22">
        <v>0</v>
      </c>
      <c r="AR221" s="22">
        <v>0</v>
      </c>
      <c r="AS221" s="22">
        <v>0</v>
      </c>
      <c r="AT221" s="22">
        <v>0</v>
      </c>
      <c r="AU221" s="22">
        <v>0</v>
      </c>
      <c r="AV221" s="25" t="s">
        <v>2224</v>
      </c>
      <c r="AW221" s="22">
        <v>15</v>
      </c>
      <c r="AX221" s="22">
        <v>15</v>
      </c>
      <c r="AY221" s="22">
        <v>45000</v>
      </c>
      <c r="AZ221" s="22">
        <v>0</v>
      </c>
      <c r="BA221" s="22">
        <v>0</v>
      </c>
      <c r="BB221" s="22">
        <v>0</v>
      </c>
      <c r="BC221" s="22">
        <v>45000</v>
      </c>
      <c r="BD221" s="22">
        <v>0</v>
      </c>
      <c r="BE221" s="22">
        <v>2</v>
      </c>
      <c r="BF221" s="22">
        <v>0</v>
      </c>
      <c r="BG221" s="22">
        <v>0</v>
      </c>
      <c r="BH221" s="22">
        <v>0</v>
      </c>
      <c r="BI221" s="22">
        <v>0</v>
      </c>
      <c r="BJ221" s="22">
        <v>0</v>
      </c>
      <c r="BK221" s="22">
        <v>0</v>
      </c>
      <c r="BL221" s="22">
        <v>0</v>
      </c>
      <c r="BM221" s="22">
        <v>0</v>
      </c>
      <c r="BN221" s="22">
        <v>0</v>
      </c>
      <c r="BO221" s="22">
        <v>0</v>
      </c>
      <c r="BP221" s="22">
        <v>0</v>
      </c>
    </row>
    <row r="222" spans="1:68" x14ac:dyDescent="0.25">
      <c r="A222" s="22" t="s">
        <v>125</v>
      </c>
      <c r="B222" s="22" t="s">
        <v>508</v>
      </c>
      <c r="C222" s="22" t="s">
        <v>567</v>
      </c>
      <c r="D222" s="22" t="s">
        <v>568</v>
      </c>
      <c r="E222" s="22">
        <v>4</v>
      </c>
      <c r="F222" s="22">
        <v>0</v>
      </c>
      <c r="G222" s="22">
        <v>0</v>
      </c>
      <c r="H222" s="24">
        <v>12</v>
      </c>
      <c r="I222" s="25" t="s">
        <v>2019</v>
      </c>
      <c r="J222" s="24">
        <v>0</v>
      </c>
      <c r="K222" s="22">
        <v>0</v>
      </c>
      <c r="L222" s="25"/>
      <c r="M222" s="22">
        <v>0</v>
      </c>
      <c r="N222" s="22">
        <v>0</v>
      </c>
      <c r="O222" s="22"/>
      <c r="P222" s="24">
        <v>5</v>
      </c>
      <c r="Q222" s="24">
        <v>0</v>
      </c>
      <c r="R222" s="24">
        <v>0</v>
      </c>
      <c r="S222" s="24">
        <v>0</v>
      </c>
      <c r="T222" s="24">
        <v>0</v>
      </c>
      <c r="U222" s="24">
        <v>5</v>
      </c>
      <c r="V222" s="24">
        <v>5</v>
      </c>
      <c r="W222" s="24">
        <v>0</v>
      </c>
      <c r="X222" s="24">
        <v>0</v>
      </c>
      <c r="Y222" s="24">
        <v>0</v>
      </c>
      <c r="Z222" s="24">
        <v>0</v>
      </c>
      <c r="AA222" s="24">
        <v>5</v>
      </c>
      <c r="AB222" s="24">
        <v>0</v>
      </c>
      <c r="AC222" s="25" t="s">
        <v>2020</v>
      </c>
      <c r="AD222" s="22">
        <v>10</v>
      </c>
      <c r="AE222" s="22">
        <v>10</v>
      </c>
      <c r="AF222" s="25" t="s">
        <v>2019</v>
      </c>
      <c r="AG222" s="25" t="s">
        <v>2020</v>
      </c>
      <c r="AH222" s="25" t="s">
        <v>2020</v>
      </c>
      <c r="AI222" s="22">
        <v>40</v>
      </c>
      <c r="AJ222" s="22">
        <v>0</v>
      </c>
      <c r="AK222" s="22">
        <v>0</v>
      </c>
      <c r="AL222" s="22">
        <v>158</v>
      </c>
      <c r="AM222" s="22">
        <v>6475</v>
      </c>
      <c r="AN222" s="22">
        <v>0</v>
      </c>
      <c r="AO222" s="22">
        <v>0</v>
      </c>
      <c r="AP222" s="22">
        <v>0</v>
      </c>
      <c r="AQ222" s="22">
        <v>0</v>
      </c>
      <c r="AR222" s="22">
        <v>0</v>
      </c>
      <c r="AS222" s="22">
        <v>0</v>
      </c>
      <c r="AT222" s="22">
        <v>0</v>
      </c>
      <c r="AU222" s="22">
        <v>0</v>
      </c>
      <c r="AV222" s="25" t="s">
        <v>2225</v>
      </c>
      <c r="AW222" s="22">
        <v>1</v>
      </c>
      <c r="AX222" s="22">
        <v>1</v>
      </c>
      <c r="AY222" s="22">
        <v>255000</v>
      </c>
      <c r="AZ222" s="22">
        <v>0</v>
      </c>
      <c r="BA222" s="22">
        <v>0</v>
      </c>
      <c r="BB222" s="22">
        <v>2490000</v>
      </c>
      <c r="BC222" s="22">
        <v>2745000</v>
      </c>
      <c r="BD222" s="22">
        <v>4</v>
      </c>
      <c r="BE222" s="22">
        <v>40</v>
      </c>
      <c r="BF222" s="22">
        <v>0</v>
      </c>
      <c r="BG222" s="22">
        <v>1</v>
      </c>
      <c r="BH222" s="22">
        <v>3</v>
      </c>
      <c r="BI222" s="22">
        <v>1</v>
      </c>
      <c r="BJ222" s="22">
        <v>0</v>
      </c>
      <c r="BK222" s="22">
        <v>0</v>
      </c>
      <c r="BL222" s="22">
        <v>10</v>
      </c>
      <c r="BM222" s="22">
        <v>4</v>
      </c>
      <c r="BN222" s="22">
        <v>14</v>
      </c>
      <c r="BO222" s="22">
        <v>0</v>
      </c>
      <c r="BP222" s="22">
        <v>0</v>
      </c>
    </row>
    <row r="223" spans="1:68" x14ac:dyDescent="0.25">
      <c r="A223" s="22" t="s">
        <v>125</v>
      </c>
      <c r="B223" s="22" t="s">
        <v>508</v>
      </c>
      <c r="C223" s="22" t="s">
        <v>569</v>
      </c>
      <c r="D223" s="22" t="s">
        <v>570</v>
      </c>
      <c r="E223" s="22">
        <v>3</v>
      </c>
      <c r="F223" s="22">
        <v>0</v>
      </c>
      <c r="G223" s="22">
        <v>0</v>
      </c>
      <c r="H223" s="24">
        <v>26</v>
      </c>
      <c r="I223" s="25" t="s">
        <v>2019</v>
      </c>
      <c r="J223" s="24">
        <v>0</v>
      </c>
      <c r="K223" s="22">
        <v>0</v>
      </c>
      <c r="L223" s="25"/>
      <c r="M223" s="22">
        <v>0</v>
      </c>
      <c r="N223" s="22">
        <v>0</v>
      </c>
      <c r="O223" s="22"/>
      <c r="P223" s="24">
        <v>11.7</v>
      </c>
      <c r="Q223" s="24">
        <v>0</v>
      </c>
      <c r="R223" s="24">
        <v>0</v>
      </c>
      <c r="S223" s="24">
        <v>0</v>
      </c>
      <c r="T223" s="24">
        <v>0</v>
      </c>
      <c r="U223" s="24">
        <v>11.7</v>
      </c>
      <c r="V223" s="24">
        <v>12.8</v>
      </c>
      <c r="W223" s="24">
        <v>0</v>
      </c>
      <c r="X223" s="24">
        <v>0</v>
      </c>
      <c r="Y223" s="24">
        <v>0</v>
      </c>
      <c r="Z223" s="24">
        <v>0</v>
      </c>
      <c r="AA223" s="24">
        <v>12.8</v>
      </c>
      <c r="AB223" s="24">
        <v>0</v>
      </c>
      <c r="AC223" s="25" t="s">
        <v>2020</v>
      </c>
      <c r="AD223" s="22">
        <v>5</v>
      </c>
      <c r="AE223" s="22">
        <v>5</v>
      </c>
      <c r="AF223" s="25" t="s">
        <v>2019</v>
      </c>
      <c r="AG223" s="25" t="s">
        <v>2020</v>
      </c>
      <c r="AH223" s="25" t="s">
        <v>2020</v>
      </c>
      <c r="AI223" s="22">
        <v>18</v>
      </c>
      <c r="AJ223" s="22">
        <v>0</v>
      </c>
      <c r="AK223" s="22">
        <v>0</v>
      </c>
      <c r="AL223" s="22">
        <v>104</v>
      </c>
      <c r="AM223" s="22">
        <v>10987</v>
      </c>
      <c r="AN223" s="22">
        <v>0</v>
      </c>
      <c r="AO223" s="22">
        <v>0</v>
      </c>
      <c r="AP223" s="22">
        <v>0</v>
      </c>
      <c r="AQ223" s="22">
        <v>0</v>
      </c>
      <c r="AR223" s="22">
        <v>0</v>
      </c>
      <c r="AS223" s="22">
        <v>0</v>
      </c>
      <c r="AT223" s="22">
        <v>0</v>
      </c>
      <c r="AU223" s="22">
        <v>0</v>
      </c>
      <c r="AV223" s="25" t="s">
        <v>2226</v>
      </c>
      <c r="AW223" s="22">
        <v>10</v>
      </c>
      <c r="AX223" s="22">
        <v>10</v>
      </c>
      <c r="AY223" s="22">
        <v>160000</v>
      </c>
      <c r="AZ223" s="22">
        <v>0</v>
      </c>
      <c r="BA223" s="22">
        <v>0</v>
      </c>
      <c r="BB223" s="22">
        <v>0</v>
      </c>
      <c r="BC223" s="22">
        <v>160000</v>
      </c>
      <c r="BD223" s="22">
        <v>2</v>
      </c>
      <c r="BE223" s="22">
        <v>20</v>
      </c>
      <c r="BF223" s="22">
        <v>0</v>
      </c>
      <c r="BG223" s="22">
        <v>0</v>
      </c>
      <c r="BH223" s="22">
        <v>0</v>
      </c>
      <c r="BI223" s="22">
        <v>0</v>
      </c>
      <c r="BJ223" s="22">
        <v>0</v>
      </c>
      <c r="BK223" s="22">
        <v>0</v>
      </c>
      <c r="BL223" s="22">
        <v>20</v>
      </c>
      <c r="BM223" s="22">
        <v>2</v>
      </c>
      <c r="BN223" s="22">
        <v>0</v>
      </c>
      <c r="BO223" s="22">
        <v>0</v>
      </c>
      <c r="BP223" s="22">
        <v>0</v>
      </c>
    </row>
    <row r="224" spans="1:68" x14ac:dyDescent="0.25">
      <c r="A224" s="22" t="s">
        <v>125</v>
      </c>
      <c r="B224" s="22" t="s">
        <v>508</v>
      </c>
      <c r="C224" s="22" t="s">
        <v>571</v>
      </c>
      <c r="D224" s="22" t="s">
        <v>572</v>
      </c>
      <c r="E224" s="22">
        <v>6</v>
      </c>
      <c r="F224" s="22">
        <v>0</v>
      </c>
      <c r="G224" s="22">
        <v>0</v>
      </c>
      <c r="H224" s="24">
        <v>18.5</v>
      </c>
      <c r="I224" s="25" t="s">
        <v>2019</v>
      </c>
      <c r="J224" s="24">
        <v>0</v>
      </c>
      <c r="K224" s="22">
        <v>0</v>
      </c>
      <c r="L224" s="25"/>
      <c r="M224" s="22">
        <v>0</v>
      </c>
      <c r="N224" s="22">
        <v>0</v>
      </c>
      <c r="O224" s="22">
        <v>0</v>
      </c>
      <c r="P224" s="24">
        <v>9.4</v>
      </c>
      <c r="Q224" s="24">
        <v>0</v>
      </c>
      <c r="R224" s="24">
        <v>0</v>
      </c>
      <c r="S224" s="24">
        <v>0</v>
      </c>
      <c r="T224" s="24">
        <v>0</v>
      </c>
      <c r="U224" s="24">
        <v>9.4</v>
      </c>
      <c r="V224" s="24">
        <v>7.7</v>
      </c>
      <c r="W224" s="24">
        <v>0</v>
      </c>
      <c r="X224" s="24">
        <v>0</v>
      </c>
      <c r="Y224" s="24">
        <v>0</v>
      </c>
      <c r="Z224" s="24">
        <v>0</v>
      </c>
      <c r="AA224" s="24">
        <v>7.7</v>
      </c>
      <c r="AB224" s="24">
        <v>0.7</v>
      </c>
      <c r="AC224" s="25" t="s">
        <v>2020</v>
      </c>
      <c r="AD224" s="22">
        <v>1</v>
      </c>
      <c r="AE224" s="22">
        <v>1</v>
      </c>
      <c r="AF224" s="25" t="s">
        <v>2019</v>
      </c>
      <c r="AG224" s="25" t="s">
        <v>2019</v>
      </c>
      <c r="AH224" s="25" t="s">
        <v>2019</v>
      </c>
      <c r="AI224" s="22">
        <v>0</v>
      </c>
      <c r="AJ224" s="22">
        <v>0</v>
      </c>
      <c r="AK224" s="22">
        <v>0</v>
      </c>
      <c r="AL224" s="22">
        <v>260</v>
      </c>
      <c r="AM224" s="22">
        <v>14247</v>
      </c>
      <c r="AN224" s="22">
        <v>0</v>
      </c>
      <c r="AO224" s="22">
        <v>0</v>
      </c>
      <c r="AP224" s="22">
        <v>0</v>
      </c>
      <c r="AQ224" s="22">
        <v>0</v>
      </c>
      <c r="AR224" s="22">
        <v>0</v>
      </c>
      <c r="AS224" s="22">
        <v>0</v>
      </c>
      <c r="AT224" s="22">
        <v>0</v>
      </c>
      <c r="AU224" s="22">
        <v>0</v>
      </c>
      <c r="AV224" s="25" t="s">
        <v>2129</v>
      </c>
      <c r="AW224" s="22">
        <v>10</v>
      </c>
      <c r="AX224" s="22">
        <v>10</v>
      </c>
      <c r="AY224" s="22">
        <v>1427500</v>
      </c>
      <c r="AZ224" s="22">
        <v>0</v>
      </c>
      <c r="BA224" s="22">
        <v>408000</v>
      </c>
      <c r="BB224" s="22">
        <v>3000</v>
      </c>
      <c r="BC224" s="22">
        <v>1838500</v>
      </c>
      <c r="BD224" s="22">
        <v>0</v>
      </c>
      <c r="BE224" s="22">
        <v>5</v>
      </c>
      <c r="BF224" s="22">
        <v>0</v>
      </c>
      <c r="BG224" s="22">
        <v>0</v>
      </c>
      <c r="BH224" s="22">
        <v>0</v>
      </c>
      <c r="BI224" s="22">
        <v>0</v>
      </c>
      <c r="BJ224" s="22">
        <v>0</v>
      </c>
      <c r="BK224" s="22">
        <v>0</v>
      </c>
      <c r="BL224" s="22">
        <v>0</v>
      </c>
      <c r="BM224" s="22">
        <v>0</v>
      </c>
      <c r="BN224" s="22">
        <v>0</v>
      </c>
      <c r="BO224" s="22">
        <v>0</v>
      </c>
      <c r="BP224" s="22">
        <v>0</v>
      </c>
    </row>
    <row r="225" spans="1:68" x14ac:dyDescent="0.25">
      <c r="A225" s="22" t="s">
        <v>125</v>
      </c>
      <c r="B225" s="22" t="s">
        <v>508</v>
      </c>
      <c r="C225" s="22" t="s">
        <v>573</v>
      </c>
      <c r="D225" s="22" t="s">
        <v>574</v>
      </c>
      <c r="E225" s="22">
        <v>8</v>
      </c>
      <c r="F225" s="22">
        <v>0</v>
      </c>
      <c r="G225" s="22">
        <v>0</v>
      </c>
      <c r="H225" s="24">
        <v>15.3</v>
      </c>
      <c r="I225" s="25" t="s">
        <v>2019</v>
      </c>
      <c r="J225" s="24">
        <v>0</v>
      </c>
      <c r="K225" s="22">
        <v>0</v>
      </c>
      <c r="L225" s="25"/>
      <c r="M225" s="22">
        <v>0</v>
      </c>
      <c r="N225" s="22">
        <v>0</v>
      </c>
      <c r="O225" s="22"/>
      <c r="P225" s="24">
        <v>12.7</v>
      </c>
      <c r="Q225" s="24">
        <v>0</v>
      </c>
      <c r="R225" s="24">
        <v>0</v>
      </c>
      <c r="S225" s="24">
        <v>0</v>
      </c>
      <c r="T225" s="24">
        <v>0</v>
      </c>
      <c r="U225" s="24">
        <v>12.7</v>
      </c>
      <c r="V225" s="24">
        <v>12.7</v>
      </c>
      <c r="W225" s="24">
        <v>0</v>
      </c>
      <c r="X225" s="24">
        <v>0</v>
      </c>
      <c r="Y225" s="24">
        <v>0</v>
      </c>
      <c r="Z225" s="24">
        <v>0</v>
      </c>
      <c r="AA225" s="24">
        <v>12.7</v>
      </c>
      <c r="AB225" s="24">
        <v>0</v>
      </c>
      <c r="AC225" s="25" t="s">
        <v>2020</v>
      </c>
      <c r="AD225" s="22">
        <v>3</v>
      </c>
      <c r="AE225" s="22">
        <v>3</v>
      </c>
      <c r="AF225" s="25" t="s">
        <v>2019</v>
      </c>
      <c r="AG225" s="25" t="s">
        <v>2020</v>
      </c>
      <c r="AH225" s="25" t="s">
        <v>2020</v>
      </c>
      <c r="AI225" s="22">
        <v>9</v>
      </c>
      <c r="AJ225" s="22">
        <v>0</v>
      </c>
      <c r="AK225" s="22">
        <v>0</v>
      </c>
      <c r="AL225" s="22">
        <v>457</v>
      </c>
      <c r="AM225" s="22">
        <v>13518</v>
      </c>
      <c r="AN225" s="22">
        <v>0</v>
      </c>
      <c r="AO225" s="22">
        <v>0</v>
      </c>
      <c r="AP225" s="22">
        <v>0</v>
      </c>
      <c r="AQ225" s="22">
        <v>0</v>
      </c>
      <c r="AR225" s="22">
        <v>0</v>
      </c>
      <c r="AS225" s="22">
        <v>0</v>
      </c>
      <c r="AT225" s="22">
        <v>0</v>
      </c>
      <c r="AU225" s="22">
        <v>0</v>
      </c>
      <c r="AV225" s="25" t="s">
        <v>2227</v>
      </c>
      <c r="AW225" s="22">
        <v>18</v>
      </c>
      <c r="AX225" s="22">
        <v>18</v>
      </c>
      <c r="AY225" s="22">
        <v>204700</v>
      </c>
      <c r="AZ225" s="22">
        <v>0</v>
      </c>
      <c r="BA225" s="22">
        <v>39500</v>
      </c>
      <c r="BB225" s="22">
        <v>0</v>
      </c>
      <c r="BC225" s="22">
        <v>244200</v>
      </c>
      <c r="BD225" s="22">
        <v>18</v>
      </c>
      <c r="BE225" s="22">
        <v>3</v>
      </c>
      <c r="BF225" s="22">
        <v>0</v>
      </c>
      <c r="BG225" s="22">
        <v>1</v>
      </c>
      <c r="BH225" s="22">
        <v>60</v>
      </c>
      <c r="BI225" s="22">
        <v>2</v>
      </c>
      <c r="BJ225" s="22">
        <v>0</v>
      </c>
      <c r="BK225" s="22">
        <v>0</v>
      </c>
      <c r="BL225" s="22">
        <v>3</v>
      </c>
      <c r="BM225" s="22">
        <v>18</v>
      </c>
      <c r="BN225" s="22">
        <v>57</v>
      </c>
      <c r="BO225" s="22">
        <v>0</v>
      </c>
      <c r="BP225" s="22">
        <v>0</v>
      </c>
    </row>
    <row r="226" spans="1:68" x14ac:dyDescent="0.25">
      <c r="A226" s="22" t="s">
        <v>125</v>
      </c>
      <c r="B226" s="22" t="s">
        <v>508</v>
      </c>
      <c r="C226" s="22" t="s">
        <v>575</v>
      </c>
      <c r="D226" s="22" t="s">
        <v>576</v>
      </c>
      <c r="E226" s="22">
        <v>2</v>
      </c>
      <c r="F226" s="22">
        <v>0</v>
      </c>
      <c r="G226" s="22">
        <v>0</v>
      </c>
      <c r="H226" s="24">
        <v>3.4</v>
      </c>
      <c r="I226" s="25" t="s">
        <v>2019</v>
      </c>
      <c r="J226" s="24">
        <v>0</v>
      </c>
      <c r="K226" s="22">
        <v>0</v>
      </c>
      <c r="L226" s="25"/>
      <c r="M226" s="22">
        <v>0</v>
      </c>
      <c r="N226" s="22">
        <v>0</v>
      </c>
      <c r="O226" s="22"/>
      <c r="P226" s="24">
        <v>3.5</v>
      </c>
      <c r="Q226" s="24">
        <v>0</v>
      </c>
      <c r="R226" s="24">
        <v>0</v>
      </c>
      <c r="S226" s="24">
        <v>0</v>
      </c>
      <c r="T226" s="24">
        <v>0</v>
      </c>
      <c r="U226" s="24">
        <v>3.5</v>
      </c>
      <c r="V226" s="24">
        <v>3.1</v>
      </c>
      <c r="W226" s="24">
        <v>0</v>
      </c>
      <c r="X226" s="24">
        <v>0</v>
      </c>
      <c r="Y226" s="24">
        <v>0</v>
      </c>
      <c r="Z226" s="24">
        <v>0</v>
      </c>
      <c r="AA226" s="24">
        <v>3.1</v>
      </c>
      <c r="AB226" s="24">
        <v>1.4</v>
      </c>
      <c r="AC226" s="25" t="s">
        <v>2020</v>
      </c>
      <c r="AD226" s="22">
        <v>22</v>
      </c>
      <c r="AE226" s="22">
        <v>22</v>
      </c>
      <c r="AF226" s="25" t="s">
        <v>2019</v>
      </c>
      <c r="AG226" s="25" t="s">
        <v>2020</v>
      </c>
      <c r="AH226" s="25" t="s">
        <v>2020</v>
      </c>
      <c r="AI226" s="22">
        <v>16</v>
      </c>
      <c r="AJ226" s="22">
        <v>0</v>
      </c>
      <c r="AK226" s="22">
        <v>0</v>
      </c>
      <c r="AL226" s="22">
        <v>146</v>
      </c>
      <c r="AM226" s="22">
        <v>5220</v>
      </c>
      <c r="AN226" s="22">
        <v>0</v>
      </c>
      <c r="AO226" s="22">
        <v>0</v>
      </c>
      <c r="AP226" s="22">
        <v>0</v>
      </c>
      <c r="AQ226" s="22">
        <v>0</v>
      </c>
      <c r="AR226" s="22">
        <v>0</v>
      </c>
      <c r="AS226" s="22">
        <v>0</v>
      </c>
      <c r="AT226" s="22">
        <v>0</v>
      </c>
      <c r="AU226" s="22">
        <v>0</v>
      </c>
      <c r="AV226" s="25" t="s">
        <v>2228</v>
      </c>
      <c r="AW226" s="22">
        <v>3</v>
      </c>
      <c r="AX226" s="22">
        <v>3</v>
      </c>
      <c r="AY226" s="22">
        <v>20000</v>
      </c>
      <c r="AZ226" s="22">
        <v>10000</v>
      </c>
      <c r="BA226" s="22">
        <v>0</v>
      </c>
      <c r="BB226" s="22">
        <v>0</v>
      </c>
      <c r="BC226" s="22">
        <v>30000</v>
      </c>
      <c r="BD226" s="22">
        <v>0</v>
      </c>
      <c r="BE226" s="22">
        <v>2</v>
      </c>
      <c r="BF226" s="22">
        <v>0</v>
      </c>
      <c r="BG226" s="22">
        <v>0</v>
      </c>
      <c r="BH226" s="22">
        <v>0</v>
      </c>
      <c r="BI226" s="22">
        <v>0</v>
      </c>
      <c r="BJ226" s="22">
        <v>0</v>
      </c>
      <c r="BK226" s="22">
        <v>0</v>
      </c>
      <c r="BL226" s="22">
        <v>0</v>
      </c>
      <c r="BM226" s="22">
        <v>0</v>
      </c>
      <c r="BN226" s="22">
        <v>0</v>
      </c>
      <c r="BO226" s="22">
        <v>0</v>
      </c>
      <c r="BP226" s="22">
        <v>0</v>
      </c>
    </row>
    <row r="227" spans="1:68" x14ac:dyDescent="0.25">
      <c r="A227" s="22" t="s">
        <v>125</v>
      </c>
      <c r="B227" s="22" t="s">
        <v>508</v>
      </c>
      <c r="C227" s="22" t="s">
        <v>577</v>
      </c>
      <c r="D227" s="22" t="s">
        <v>578</v>
      </c>
      <c r="E227" s="22">
        <v>4</v>
      </c>
      <c r="F227" s="22">
        <v>0</v>
      </c>
      <c r="G227" s="22">
        <v>0</v>
      </c>
      <c r="H227" s="24">
        <v>20</v>
      </c>
      <c r="I227" s="25" t="s">
        <v>2019</v>
      </c>
      <c r="J227" s="24">
        <v>0</v>
      </c>
      <c r="K227" s="22">
        <v>0</v>
      </c>
      <c r="L227" s="25"/>
      <c r="M227" s="22"/>
      <c r="N227" s="22"/>
      <c r="O227" s="22"/>
      <c r="P227" s="24">
        <v>5</v>
      </c>
      <c r="Q227" s="24">
        <v>0</v>
      </c>
      <c r="R227" s="24">
        <v>0</v>
      </c>
      <c r="S227" s="24">
        <v>0</v>
      </c>
      <c r="T227" s="24">
        <v>0</v>
      </c>
      <c r="U227" s="24">
        <v>5</v>
      </c>
      <c r="V227" s="24">
        <v>6</v>
      </c>
      <c r="W227" s="24">
        <v>0</v>
      </c>
      <c r="X227" s="24">
        <v>0</v>
      </c>
      <c r="Y227" s="24">
        <v>0</v>
      </c>
      <c r="Z227" s="24">
        <v>0</v>
      </c>
      <c r="AA227" s="24">
        <v>6</v>
      </c>
      <c r="AB227" s="24">
        <v>0</v>
      </c>
      <c r="AC227" s="25" t="s">
        <v>2020</v>
      </c>
      <c r="AD227" s="22">
        <v>1</v>
      </c>
      <c r="AE227" s="22">
        <v>1</v>
      </c>
      <c r="AF227" s="25" t="s">
        <v>2019</v>
      </c>
      <c r="AG227" s="25" t="s">
        <v>2020</v>
      </c>
      <c r="AH227" s="25" t="s">
        <v>2020</v>
      </c>
      <c r="AI227" s="22">
        <v>5</v>
      </c>
      <c r="AJ227" s="22">
        <v>0</v>
      </c>
      <c r="AK227" s="22">
        <v>0</v>
      </c>
      <c r="AL227" s="22">
        <v>256</v>
      </c>
      <c r="AM227" s="22">
        <v>9452</v>
      </c>
      <c r="AN227" s="22">
        <v>0</v>
      </c>
      <c r="AO227" s="22">
        <v>0</v>
      </c>
      <c r="AP227" s="22">
        <v>0</v>
      </c>
      <c r="AQ227" s="22">
        <v>0</v>
      </c>
      <c r="AR227" s="22">
        <v>0</v>
      </c>
      <c r="AS227" s="22">
        <v>0</v>
      </c>
      <c r="AT227" s="22">
        <v>0</v>
      </c>
      <c r="AU227" s="22">
        <v>0</v>
      </c>
      <c r="AV227" s="25" t="s">
        <v>2229</v>
      </c>
      <c r="AW227" s="22">
        <v>9</v>
      </c>
      <c r="AX227" s="22">
        <v>8</v>
      </c>
      <c r="AY227" s="22">
        <v>141000</v>
      </c>
      <c r="AZ227" s="22">
        <v>878000</v>
      </c>
      <c r="BA227" s="22">
        <v>0</v>
      </c>
      <c r="BB227" s="22">
        <v>0</v>
      </c>
      <c r="BC227" s="22">
        <v>1019000</v>
      </c>
      <c r="BD227" s="22">
        <v>4</v>
      </c>
      <c r="BE227" s="22">
        <v>30</v>
      </c>
      <c r="BF227" s="22">
        <v>0</v>
      </c>
      <c r="BG227" s="22">
        <v>1</v>
      </c>
      <c r="BH227" s="22">
        <v>2</v>
      </c>
      <c r="BI227" s="22">
        <v>1</v>
      </c>
      <c r="BJ227" s="22">
        <v>0</v>
      </c>
      <c r="BK227" s="22">
        <v>0</v>
      </c>
      <c r="BL227" s="22">
        <v>30</v>
      </c>
      <c r="BM227" s="22">
        <v>4</v>
      </c>
      <c r="BN227" s="22">
        <v>20</v>
      </c>
      <c r="BO227" s="22">
        <v>0</v>
      </c>
      <c r="BP227" s="22">
        <v>0</v>
      </c>
    </row>
    <row r="228" spans="1:68" x14ac:dyDescent="0.25">
      <c r="A228" s="22" t="s">
        <v>125</v>
      </c>
      <c r="B228" s="22" t="s">
        <v>508</v>
      </c>
      <c r="C228" s="22" t="s">
        <v>579</v>
      </c>
      <c r="D228" s="22" t="s">
        <v>580</v>
      </c>
      <c r="E228" s="22">
        <v>2</v>
      </c>
      <c r="F228" s="22">
        <v>0</v>
      </c>
      <c r="G228" s="22">
        <v>0</v>
      </c>
      <c r="H228" s="24">
        <v>11</v>
      </c>
      <c r="I228" s="25" t="s">
        <v>2019</v>
      </c>
      <c r="J228" s="24">
        <v>0</v>
      </c>
      <c r="K228" s="22">
        <v>0</v>
      </c>
      <c r="L228" s="25"/>
      <c r="M228" s="22">
        <v>0</v>
      </c>
      <c r="N228" s="22">
        <v>0</v>
      </c>
      <c r="O228" s="22"/>
      <c r="P228" s="24">
        <v>16.100000000000001</v>
      </c>
      <c r="Q228" s="24">
        <v>0</v>
      </c>
      <c r="R228" s="24">
        <v>0</v>
      </c>
      <c r="S228" s="24">
        <v>0</v>
      </c>
      <c r="T228" s="24">
        <v>0</v>
      </c>
      <c r="U228" s="24">
        <v>16.100000000000001</v>
      </c>
      <c r="V228" s="24">
        <v>9.1999999999999993</v>
      </c>
      <c r="W228" s="24">
        <v>0</v>
      </c>
      <c r="X228" s="24">
        <v>0</v>
      </c>
      <c r="Y228" s="24">
        <v>0</v>
      </c>
      <c r="Z228" s="24">
        <v>0</v>
      </c>
      <c r="AA228" s="24">
        <v>9.1999999999999993</v>
      </c>
      <c r="AB228" s="24">
        <v>0</v>
      </c>
      <c r="AC228" s="25" t="s">
        <v>2020</v>
      </c>
      <c r="AD228" s="22">
        <v>49</v>
      </c>
      <c r="AE228" s="22">
        <v>36</v>
      </c>
      <c r="AF228" s="25" t="s">
        <v>2020</v>
      </c>
      <c r="AG228" s="25" t="s">
        <v>2020</v>
      </c>
      <c r="AH228" s="25" t="s">
        <v>2020</v>
      </c>
      <c r="AI228" s="22">
        <v>36</v>
      </c>
      <c r="AJ228" s="22">
        <v>0</v>
      </c>
      <c r="AK228" s="22">
        <v>29</v>
      </c>
      <c r="AL228" s="22">
        <v>125</v>
      </c>
      <c r="AM228" s="22">
        <v>9339</v>
      </c>
      <c r="AN228" s="22">
        <v>0</v>
      </c>
      <c r="AO228" s="22">
        <v>0</v>
      </c>
      <c r="AP228" s="22">
        <v>0</v>
      </c>
      <c r="AQ228" s="22">
        <v>0</v>
      </c>
      <c r="AR228" s="22">
        <v>0</v>
      </c>
      <c r="AS228" s="22">
        <v>0</v>
      </c>
      <c r="AT228" s="22">
        <v>0</v>
      </c>
      <c r="AU228" s="22">
        <v>0</v>
      </c>
      <c r="AV228" s="25" t="s">
        <v>2230</v>
      </c>
      <c r="AW228" s="22">
        <v>20</v>
      </c>
      <c r="AX228" s="22">
        <v>20</v>
      </c>
      <c r="AY228" s="22">
        <v>1741000</v>
      </c>
      <c r="AZ228" s="22">
        <v>0</v>
      </c>
      <c r="BA228" s="22">
        <v>0</v>
      </c>
      <c r="BB228" s="22">
        <v>0</v>
      </c>
      <c r="BC228" s="22">
        <v>1741000</v>
      </c>
      <c r="BD228" s="22">
        <v>5</v>
      </c>
      <c r="BE228" s="22">
        <v>5</v>
      </c>
      <c r="BF228" s="22">
        <v>0</v>
      </c>
      <c r="BG228" s="22">
        <v>1</v>
      </c>
      <c r="BH228" s="22">
        <v>0</v>
      </c>
      <c r="BI228" s="22">
        <v>0</v>
      </c>
      <c r="BJ228" s="22">
        <v>0</v>
      </c>
      <c r="BK228" s="22">
        <v>0</v>
      </c>
      <c r="BL228" s="22">
        <v>5</v>
      </c>
      <c r="BM228" s="22">
        <v>5</v>
      </c>
      <c r="BN228" s="22">
        <v>3</v>
      </c>
      <c r="BO228" s="22">
        <v>0</v>
      </c>
      <c r="BP228" s="22">
        <v>0</v>
      </c>
    </row>
    <row r="229" spans="1:68" x14ac:dyDescent="0.25">
      <c r="A229" s="22" t="s">
        <v>125</v>
      </c>
      <c r="B229" s="22" t="s">
        <v>508</v>
      </c>
      <c r="C229" s="22" t="s">
        <v>581</v>
      </c>
      <c r="D229" s="22" t="s">
        <v>582</v>
      </c>
      <c r="E229" s="22">
        <v>1</v>
      </c>
      <c r="F229" s="22">
        <v>0</v>
      </c>
      <c r="G229" s="22">
        <v>0</v>
      </c>
      <c r="H229" s="24">
        <v>2.9</v>
      </c>
      <c r="I229" s="25" t="s">
        <v>2019</v>
      </c>
      <c r="J229" s="24">
        <v>0</v>
      </c>
      <c r="K229" s="22">
        <v>0</v>
      </c>
      <c r="L229" s="25"/>
      <c r="M229" s="22"/>
      <c r="N229" s="22"/>
      <c r="O229" s="22"/>
      <c r="P229" s="24">
        <v>2.8</v>
      </c>
      <c r="Q229" s="24">
        <v>0</v>
      </c>
      <c r="R229" s="24">
        <v>0</v>
      </c>
      <c r="S229" s="24">
        <v>0</v>
      </c>
      <c r="T229" s="24">
        <v>0</v>
      </c>
      <c r="U229" s="24">
        <v>2.8</v>
      </c>
      <c r="V229" s="24">
        <v>2.1</v>
      </c>
      <c r="W229" s="24">
        <v>0</v>
      </c>
      <c r="X229" s="24">
        <v>0</v>
      </c>
      <c r="Y229" s="24">
        <v>0</v>
      </c>
      <c r="Z229" s="24">
        <v>0</v>
      </c>
      <c r="AA229" s="24">
        <v>2.1</v>
      </c>
      <c r="AB229" s="24">
        <v>0</v>
      </c>
      <c r="AC229" s="25" t="s">
        <v>2019</v>
      </c>
      <c r="AD229" s="22">
        <v>0</v>
      </c>
      <c r="AE229" s="22">
        <v>0</v>
      </c>
      <c r="AF229" s="25" t="s">
        <v>2019</v>
      </c>
      <c r="AG229" s="25" t="s">
        <v>2019</v>
      </c>
      <c r="AH229" s="25" t="s">
        <v>2019</v>
      </c>
      <c r="AI229" s="22">
        <v>0</v>
      </c>
      <c r="AJ229" s="22">
        <v>0</v>
      </c>
      <c r="AK229" s="22">
        <v>0</v>
      </c>
      <c r="AL229" s="22">
        <v>62</v>
      </c>
      <c r="AM229" s="22">
        <v>5250</v>
      </c>
      <c r="AN229" s="22">
        <v>0</v>
      </c>
      <c r="AO229" s="22">
        <v>0</v>
      </c>
      <c r="AP229" s="22">
        <v>0</v>
      </c>
      <c r="AQ229" s="22">
        <v>0</v>
      </c>
      <c r="AR229" s="22">
        <v>0</v>
      </c>
      <c r="AS229" s="22">
        <v>0</v>
      </c>
      <c r="AT229" s="22">
        <v>0</v>
      </c>
      <c r="AU229" s="22">
        <v>0</v>
      </c>
      <c r="AV229" s="25" t="s">
        <v>2231</v>
      </c>
      <c r="AW229" s="22">
        <v>4</v>
      </c>
      <c r="AX229" s="22">
        <v>4</v>
      </c>
      <c r="AY229" s="22">
        <v>20000</v>
      </c>
      <c r="AZ229" s="22">
        <v>500000</v>
      </c>
      <c r="BA229" s="22">
        <v>0</v>
      </c>
      <c r="BB229" s="22">
        <v>0</v>
      </c>
      <c r="BC229" s="22">
        <v>520000</v>
      </c>
      <c r="BD229" s="22">
        <v>1</v>
      </c>
      <c r="BE229" s="22">
        <v>7</v>
      </c>
      <c r="BF229" s="22">
        <v>1</v>
      </c>
      <c r="BG229" s="22">
        <v>1</v>
      </c>
      <c r="BH229" s="22">
        <v>0</v>
      </c>
      <c r="BI229" s="22">
        <v>0</v>
      </c>
      <c r="BJ229" s="22">
        <v>1</v>
      </c>
      <c r="BK229" s="22">
        <v>60</v>
      </c>
      <c r="BL229" s="22">
        <v>7</v>
      </c>
      <c r="BM229" s="22">
        <v>1</v>
      </c>
      <c r="BN229" s="22">
        <v>0</v>
      </c>
      <c r="BO229" s="22">
        <v>0</v>
      </c>
      <c r="BP229" s="22">
        <v>0</v>
      </c>
    </row>
    <row r="230" spans="1:68" x14ac:dyDescent="0.25">
      <c r="A230" s="22" t="s">
        <v>125</v>
      </c>
      <c r="B230" s="22" t="s">
        <v>508</v>
      </c>
      <c r="C230" s="22" t="s">
        <v>583</v>
      </c>
      <c r="D230" s="22" t="s">
        <v>584</v>
      </c>
      <c r="E230" s="22">
        <v>4</v>
      </c>
      <c r="F230" s="22">
        <v>0</v>
      </c>
      <c r="G230" s="22">
        <v>0</v>
      </c>
      <c r="H230" s="24">
        <v>7.3</v>
      </c>
      <c r="I230" s="25" t="s">
        <v>2019</v>
      </c>
      <c r="J230" s="24">
        <v>0</v>
      </c>
      <c r="K230" s="22">
        <v>0</v>
      </c>
      <c r="L230" s="25"/>
      <c r="M230" s="22"/>
      <c r="N230" s="22"/>
      <c r="O230" s="22"/>
      <c r="P230" s="24">
        <v>6.1</v>
      </c>
      <c r="Q230" s="24">
        <v>0</v>
      </c>
      <c r="R230" s="24">
        <v>0</v>
      </c>
      <c r="S230" s="24">
        <v>0</v>
      </c>
      <c r="T230" s="24">
        <v>0</v>
      </c>
      <c r="U230" s="24">
        <v>6.1</v>
      </c>
      <c r="V230" s="24">
        <v>4.7</v>
      </c>
      <c r="W230" s="24">
        <v>0</v>
      </c>
      <c r="X230" s="24">
        <v>0</v>
      </c>
      <c r="Y230" s="24">
        <v>0</v>
      </c>
      <c r="Z230" s="24">
        <v>0</v>
      </c>
      <c r="AA230" s="24">
        <v>4.7</v>
      </c>
      <c r="AB230" s="24">
        <v>0.2</v>
      </c>
      <c r="AC230" s="25" t="s">
        <v>2020</v>
      </c>
      <c r="AD230" s="22">
        <v>2</v>
      </c>
      <c r="AE230" s="22">
        <v>2</v>
      </c>
      <c r="AF230" s="25" t="s">
        <v>2020</v>
      </c>
      <c r="AG230" s="25" t="s">
        <v>2020</v>
      </c>
      <c r="AH230" s="25" t="s">
        <v>2020</v>
      </c>
      <c r="AI230" s="22">
        <v>5</v>
      </c>
      <c r="AJ230" s="22">
        <v>0</v>
      </c>
      <c r="AK230" s="22">
        <v>0</v>
      </c>
      <c r="AL230" s="22">
        <v>211</v>
      </c>
      <c r="AM230" s="22">
        <v>5711.36</v>
      </c>
      <c r="AN230" s="22">
        <v>0</v>
      </c>
      <c r="AO230" s="22">
        <v>0</v>
      </c>
      <c r="AP230" s="22">
        <v>0</v>
      </c>
      <c r="AQ230" s="22">
        <v>0</v>
      </c>
      <c r="AR230" s="22">
        <v>0</v>
      </c>
      <c r="AS230" s="22">
        <v>0</v>
      </c>
      <c r="AT230" s="22">
        <v>0</v>
      </c>
      <c r="AU230" s="22">
        <v>0</v>
      </c>
      <c r="AV230" s="25" t="s">
        <v>2232</v>
      </c>
      <c r="AW230" s="22">
        <v>0</v>
      </c>
      <c r="AX230" s="22">
        <v>0</v>
      </c>
      <c r="AY230" s="22">
        <v>0</v>
      </c>
      <c r="AZ230" s="22">
        <v>0</v>
      </c>
      <c r="BA230" s="22">
        <v>0</v>
      </c>
      <c r="BB230" s="22">
        <v>0</v>
      </c>
      <c r="BC230" s="22">
        <v>0</v>
      </c>
      <c r="BD230" s="22">
        <v>0</v>
      </c>
      <c r="BE230" s="22">
        <v>0</v>
      </c>
      <c r="BF230" s="22">
        <v>0</v>
      </c>
      <c r="BG230" s="22">
        <v>1</v>
      </c>
      <c r="BH230" s="22">
        <v>1</v>
      </c>
      <c r="BI230" s="22">
        <v>7</v>
      </c>
      <c r="BJ230" s="22">
        <v>0</v>
      </c>
      <c r="BK230" s="22">
        <v>0</v>
      </c>
      <c r="BL230" s="22">
        <v>0</v>
      </c>
      <c r="BM230" s="22">
        <v>0</v>
      </c>
      <c r="BN230" s="22">
        <v>20</v>
      </c>
      <c r="BO230" s="22">
        <v>0</v>
      </c>
      <c r="BP230" s="22">
        <v>0</v>
      </c>
    </row>
    <row r="231" spans="1:68" x14ac:dyDescent="0.25">
      <c r="A231" s="22" t="s">
        <v>125</v>
      </c>
      <c r="B231" s="22" t="s">
        <v>508</v>
      </c>
      <c r="C231" s="22" t="s">
        <v>585</v>
      </c>
      <c r="D231" s="22" t="s">
        <v>586</v>
      </c>
      <c r="E231" s="22">
        <v>2</v>
      </c>
      <c r="F231" s="22">
        <v>0</v>
      </c>
      <c r="G231" s="22">
        <v>0</v>
      </c>
      <c r="H231" s="24">
        <v>5</v>
      </c>
      <c r="I231" s="25" t="s">
        <v>2019</v>
      </c>
      <c r="J231" s="24">
        <v>0</v>
      </c>
      <c r="K231" s="22">
        <v>0</v>
      </c>
      <c r="L231" s="25"/>
      <c r="M231" s="22">
        <v>0</v>
      </c>
      <c r="N231" s="22">
        <v>0</v>
      </c>
      <c r="O231" s="22"/>
      <c r="P231" s="24">
        <v>3.5</v>
      </c>
      <c r="Q231" s="24">
        <v>0</v>
      </c>
      <c r="R231" s="24">
        <v>0</v>
      </c>
      <c r="S231" s="24">
        <v>0</v>
      </c>
      <c r="T231" s="24">
        <v>0</v>
      </c>
      <c r="U231" s="24">
        <v>3.5</v>
      </c>
      <c r="V231" s="24">
        <v>3.5</v>
      </c>
      <c r="W231" s="24">
        <v>0</v>
      </c>
      <c r="X231" s="24">
        <v>0</v>
      </c>
      <c r="Y231" s="24">
        <v>0</v>
      </c>
      <c r="Z231" s="24">
        <v>0</v>
      </c>
      <c r="AA231" s="24">
        <v>3.5</v>
      </c>
      <c r="AB231" s="24">
        <v>0</v>
      </c>
      <c r="AC231" s="25" t="s">
        <v>2020</v>
      </c>
      <c r="AD231" s="22">
        <v>3</v>
      </c>
      <c r="AE231" s="22">
        <v>3</v>
      </c>
      <c r="AF231" s="25" t="s">
        <v>2019</v>
      </c>
      <c r="AG231" s="25" t="s">
        <v>2020</v>
      </c>
      <c r="AH231" s="25" t="s">
        <v>2020</v>
      </c>
      <c r="AI231" s="22">
        <v>9</v>
      </c>
      <c r="AJ231" s="22">
        <v>0</v>
      </c>
      <c r="AK231" s="22">
        <v>0</v>
      </c>
      <c r="AL231" s="22">
        <v>85</v>
      </c>
      <c r="AM231" s="22">
        <v>3960</v>
      </c>
      <c r="AN231" s="22">
        <v>0</v>
      </c>
      <c r="AO231" s="22">
        <v>0</v>
      </c>
      <c r="AP231" s="22">
        <v>0</v>
      </c>
      <c r="AQ231" s="22">
        <v>0</v>
      </c>
      <c r="AR231" s="22">
        <v>0</v>
      </c>
      <c r="AS231" s="22">
        <v>0</v>
      </c>
      <c r="AT231" s="22">
        <v>0</v>
      </c>
      <c r="AU231" s="22">
        <v>0</v>
      </c>
      <c r="AV231" s="25" t="s">
        <v>2233</v>
      </c>
      <c r="AW231" s="22">
        <v>1</v>
      </c>
      <c r="AX231" s="22">
        <v>1</v>
      </c>
      <c r="AY231" s="22">
        <v>25000</v>
      </c>
      <c r="AZ231" s="22">
        <v>0</v>
      </c>
      <c r="BA231" s="22">
        <v>0</v>
      </c>
      <c r="BB231" s="22">
        <v>0</v>
      </c>
      <c r="BC231" s="22">
        <v>25000</v>
      </c>
      <c r="BD231" s="22">
        <v>2</v>
      </c>
      <c r="BE231" s="22">
        <v>14</v>
      </c>
      <c r="BF231" s="22">
        <v>0</v>
      </c>
      <c r="BG231" s="22">
        <v>0</v>
      </c>
      <c r="BH231" s="22">
        <v>0</v>
      </c>
      <c r="BI231" s="22">
        <v>0</v>
      </c>
      <c r="BJ231" s="22">
        <v>0</v>
      </c>
      <c r="BK231" s="22">
        <v>0</v>
      </c>
      <c r="BL231" s="22">
        <v>14</v>
      </c>
      <c r="BM231" s="22">
        <v>2</v>
      </c>
      <c r="BN231" s="22">
        <v>0</v>
      </c>
      <c r="BO231" s="22">
        <v>0</v>
      </c>
      <c r="BP231" s="22">
        <v>0</v>
      </c>
    </row>
    <row r="232" spans="1:68" x14ac:dyDescent="0.25">
      <c r="A232" s="22" t="s">
        <v>125</v>
      </c>
      <c r="B232" s="22" t="s">
        <v>508</v>
      </c>
      <c r="C232" s="22" t="s">
        <v>587</v>
      </c>
      <c r="D232" s="22" t="s">
        <v>588</v>
      </c>
      <c r="E232" s="22">
        <v>2</v>
      </c>
      <c r="F232" s="22">
        <v>0</v>
      </c>
      <c r="G232" s="22">
        <v>0</v>
      </c>
      <c r="H232" s="24">
        <v>5</v>
      </c>
      <c r="I232" s="25" t="s">
        <v>2019</v>
      </c>
      <c r="J232" s="24">
        <v>0</v>
      </c>
      <c r="K232" s="22">
        <v>0</v>
      </c>
      <c r="L232" s="25"/>
      <c r="M232" s="22">
        <v>0</v>
      </c>
      <c r="N232" s="22">
        <v>0</v>
      </c>
      <c r="O232" s="22"/>
      <c r="P232" s="24">
        <v>6.5</v>
      </c>
      <c r="Q232" s="24">
        <v>0</v>
      </c>
      <c r="R232" s="24">
        <v>0</v>
      </c>
      <c r="S232" s="24">
        <v>0</v>
      </c>
      <c r="T232" s="24">
        <v>0</v>
      </c>
      <c r="U232" s="24">
        <v>6.5</v>
      </c>
      <c r="V232" s="24">
        <v>6.7</v>
      </c>
      <c r="W232" s="24">
        <v>0</v>
      </c>
      <c r="X232" s="24">
        <v>0</v>
      </c>
      <c r="Y232" s="24">
        <v>0</v>
      </c>
      <c r="Z232" s="24">
        <v>0</v>
      </c>
      <c r="AA232" s="24">
        <v>6.7</v>
      </c>
      <c r="AB232" s="24">
        <v>1</v>
      </c>
      <c r="AC232" s="25" t="s">
        <v>2020</v>
      </c>
      <c r="AD232" s="22">
        <v>0</v>
      </c>
      <c r="AE232" s="22">
        <v>0</v>
      </c>
      <c r="AF232" s="25" t="s">
        <v>2019</v>
      </c>
      <c r="AG232" s="25" t="s">
        <v>2019</v>
      </c>
      <c r="AH232" s="25" t="s">
        <v>2019</v>
      </c>
      <c r="AI232" s="22">
        <v>0</v>
      </c>
      <c r="AJ232" s="22">
        <v>0</v>
      </c>
      <c r="AK232" s="22">
        <v>0</v>
      </c>
      <c r="AL232" s="22">
        <v>91</v>
      </c>
      <c r="AM232" s="22">
        <v>4781</v>
      </c>
      <c r="AN232" s="22">
        <v>0</v>
      </c>
      <c r="AO232" s="22">
        <v>0</v>
      </c>
      <c r="AP232" s="22">
        <v>0</v>
      </c>
      <c r="AQ232" s="22">
        <v>0</v>
      </c>
      <c r="AR232" s="22">
        <v>0</v>
      </c>
      <c r="AS232" s="22">
        <v>0</v>
      </c>
      <c r="AT232" s="22">
        <v>0</v>
      </c>
      <c r="AU232" s="22">
        <v>0</v>
      </c>
      <c r="AV232" s="25"/>
      <c r="AW232" s="22">
        <v>0</v>
      </c>
      <c r="AX232" s="22">
        <v>0</v>
      </c>
      <c r="AY232" s="22">
        <v>0</v>
      </c>
      <c r="AZ232" s="22">
        <v>0</v>
      </c>
      <c r="BA232" s="22">
        <v>0</v>
      </c>
      <c r="BB232" s="22">
        <v>0</v>
      </c>
      <c r="BC232" s="22">
        <v>0</v>
      </c>
      <c r="BD232" s="22">
        <v>0</v>
      </c>
      <c r="BE232" s="22">
        <v>0</v>
      </c>
      <c r="BF232" s="22">
        <v>0</v>
      </c>
      <c r="BG232" s="22">
        <v>1</v>
      </c>
      <c r="BH232" s="22">
        <v>0</v>
      </c>
      <c r="BI232" s="22">
        <v>0</v>
      </c>
      <c r="BJ232" s="22">
        <v>0</v>
      </c>
      <c r="BK232" s="22">
        <v>0</v>
      </c>
      <c r="BL232" s="22">
        <v>0</v>
      </c>
      <c r="BM232" s="22">
        <v>0</v>
      </c>
      <c r="BN232" s="22">
        <v>0</v>
      </c>
      <c r="BO232" s="22">
        <v>0</v>
      </c>
      <c r="BP232" s="22">
        <v>0</v>
      </c>
    </row>
    <row r="233" spans="1:68" x14ac:dyDescent="0.25">
      <c r="A233" s="22" t="s">
        <v>125</v>
      </c>
      <c r="B233" s="22" t="s">
        <v>508</v>
      </c>
      <c r="C233" s="22" t="s">
        <v>589</v>
      </c>
      <c r="D233" s="22" t="s">
        <v>590</v>
      </c>
      <c r="E233" s="22">
        <v>5</v>
      </c>
      <c r="F233" s="22">
        <v>0</v>
      </c>
      <c r="G233" s="22">
        <v>0</v>
      </c>
      <c r="H233" s="24">
        <v>12.5</v>
      </c>
      <c r="I233" s="25" t="s">
        <v>2019</v>
      </c>
      <c r="J233" s="24">
        <v>0</v>
      </c>
      <c r="K233" s="22">
        <v>0</v>
      </c>
      <c r="L233" s="25"/>
      <c r="M233" s="22">
        <v>0</v>
      </c>
      <c r="N233" s="22">
        <v>0</v>
      </c>
      <c r="O233" s="22"/>
      <c r="P233" s="24">
        <v>5</v>
      </c>
      <c r="Q233" s="24">
        <v>0</v>
      </c>
      <c r="R233" s="24">
        <v>0</v>
      </c>
      <c r="S233" s="24">
        <v>0</v>
      </c>
      <c r="T233" s="24">
        <v>0</v>
      </c>
      <c r="U233" s="24">
        <v>5</v>
      </c>
      <c r="V233" s="24">
        <v>5</v>
      </c>
      <c r="W233" s="24">
        <v>0</v>
      </c>
      <c r="X233" s="24">
        <v>0</v>
      </c>
      <c r="Y233" s="24">
        <v>0</v>
      </c>
      <c r="Z233" s="24">
        <v>0</v>
      </c>
      <c r="AA233" s="24">
        <v>5</v>
      </c>
      <c r="AB233" s="24">
        <v>0.1</v>
      </c>
      <c r="AC233" s="25" t="s">
        <v>2020</v>
      </c>
      <c r="AD233" s="22">
        <v>2</v>
      </c>
      <c r="AE233" s="22">
        <v>2</v>
      </c>
      <c r="AF233" s="25" t="s">
        <v>2020</v>
      </c>
      <c r="AG233" s="25" t="s">
        <v>2020</v>
      </c>
      <c r="AH233" s="25" t="s">
        <v>2019</v>
      </c>
      <c r="AI233" s="22">
        <v>0</v>
      </c>
      <c r="AJ233" s="22">
        <v>0</v>
      </c>
      <c r="AK233" s="22">
        <v>0</v>
      </c>
      <c r="AL233" s="22">
        <v>179</v>
      </c>
      <c r="AM233" s="22">
        <v>9327</v>
      </c>
      <c r="AN233" s="22">
        <v>0</v>
      </c>
      <c r="AO233" s="22">
        <v>0</v>
      </c>
      <c r="AP233" s="22">
        <v>0</v>
      </c>
      <c r="AQ233" s="22">
        <v>0</v>
      </c>
      <c r="AR233" s="22">
        <v>0</v>
      </c>
      <c r="AS233" s="22">
        <v>0</v>
      </c>
      <c r="AT233" s="22">
        <v>0</v>
      </c>
      <c r="AU233" s="22">
        <v>0</v>
      </c>
      <c r="AV233" s="25" t="s">
        <v>2234</v>
      </c>
      <c r="AW233" s="22">
        <v>0</v>
      </c>
      <c r="AX233" s="22">
        <v>0</v>
      </c>
      <c r="AY233" s="22">
        <v>0</v>
      </c>
      <c r="AZ233" s="22">
        <v>0</v>
      </c>
      <c r="BA233" s="22">
        <v>0</v>
      </c>
      <c r="BB233" s="22">
        <v>0</v>
      </c>
      <c r="BC233" s="22">
        <v>0</v>
      </c>
      <c r="BD233" s="22">
        <v>0</v>
      </c>
      <c r="BE233" s="22">
        <v>0</v>
      </c>
      <c r="BF233" s="22">
        <v>0</v>
      </c>
      <c r="BG233" s="22">
        <v>1</v>
      </c>
      <c r="BH233" s="22">
        <v>13</v>
      </c>
      <c r="BI233" s="22">
        <v>17</v>
      </c>
      <c r="BJ233" s="22">
        <v>0</v>
      </c>
      <c r="BK233" s="22">
        <v>0</v>
      </c>
      <c r="BL233" s="22">
        <v>0</v>
      </c>
      <c r="BM233" s="22">
        <v>0</v>
      </c>
      <c r="BN233" s="22">
        <v>13</v>
      </c>
      <c r="BO233" s="22">
        <v>0</v>
      </c>
      <c r="BP233" s="22">
        <v>0</v>
      </c>
    </row>
    <row r="234" spans="1:68" x14ac:dyDescent="0.25">
      <c r="A234" s="22" t="s">
        <v>125</v>
      </c>
      <c r="B234" s="22" t="s">
        <v>508</v>
      </c>
      <c r="C234" s="22" t="s">
        <v>591</v>
      </c>
      <c r="D234" s="22" t="s">
        <v>592</v>
      </c>
      <c r="E234" s="22">
        <v>3</v>
      </c>
      <c r="F234" s="22">
        <v>0</v>
      </c>
      <c r="G234" s="22">
        <v>0</v>
      </c>
      <c r="H234" s="24">
        <v>12</v>
      </c>
      <c r="I234" s="25" t="s">
        <v>2019</v>
      </c>
      <c r="J234" s="24">
        <v>0</v>
      </c>
      <c r="K234" s="22">
        <v>0</v>
      </c>
      <c r="L234" s="25"/>
      <c r="M234" s="22">
        <v>0</v>
      </c>
      <c r="N234" s="22">
        <v>0</v>
      </c>
      <c r="O234" s="22"/>
      <c r="P234" s="24">
        <v>0</v>
      </c>
      <c r="Q234" s="24">
        <v>0</v>
      </c>
      <c r="R234" s="24">
        <v>0</v>
      </c>
      <c r="S234" s="24">
        <v>6.5</v>
      </c>
      <c r="T234" s="24">
        <v>0</v>
      </c>
      <c r="U234" s="24">
        <v>6.5</v>
      </c>
      <c r="V234" s="24">
        <v>5.2</v>
      </c>
      <c r="W234" s="24">
        <v>0</v>
      </c>
      <c r="X234" s="24">
        <v>0</v>
      </c>
      <c r="Y234" s="24">
        <v>0</v>
      </c>
      <c r="Z234" s="24">
        <v>0</v>
      </c>
      <c r="AA234" s="24">
        <v>5.2</v>
      </c>
      <c r="AB234" s="24">
        <v>0</v>
      </c>
      <c r="AC234" s="25" t="s">
        <v>2020</v>
      </c>
      <c r="AD234" s="22">
        <v>5</v>
      </c>
      <c r="AE234" s="22">
        <v>5</v>
      </c>
      <c r="AF234" s="25" t="s">
        <v>2020</v>
      </c>
      <c r="AG234" s="25" t="s">
        <v>2020</v>
      </c>
      <c r="AH234" s="25" t="s">
        <v>2020</v>
      </c>
      <c r="AI234" s="22">
        <v>5</v>
      </c>
      <c r="AJ234" s="22">
        <v>0</v>
      </c>
      <c r="AK234" s="22">
        <v>0</v>
      </c>
      <c r="AL234" s="22">
        <v>215</v>
      </c>
      <c r="AM234" s="22">
        <v>5054</v>
      </c>
      <c r="AN234" s="22">
        <v>0</v>
      </c>
      <c r="AO234" s="22">
        <v>0</v>
      </c>
      <c r="AP234" s="22">
        <v>0</v>
      </c>
      <c r="AQ234" s="22">
        <v>0</v>
      </c>
      <c r="AR234" s="22">
        <v>0</v>
      </c>
      <c r="AS234" s="22">
        <v>0</v>
      </c>
      <c r="AT234" s="22">
        <v>0</v>
      </c>
      <c r="AU234" s="22">
        <v>0</v>
      </c>
      <c r="AV234" s="25" t="s">
        <v>2235</v>
      </c>
      <c r="AW234" s="22">
        <v>0</v>
      </c>
      <c r="AX234" s="22">
        <v>0</v>
      </c>
      <c r="AY234" s="22">
        <v>0</v>
      </c>
      <c r="AZ234" s="22">
        <v>0</v>
      </c>
      <c r="BA234" s="22">
        <v>0</v>
      </c>
      <c r="BB234" s="22">
        <v>0</v>
      </c>
      <c r="BC234" s="22">
        <v>0</v>
      </c>
      <c r="BD234" s="22">
        <v>0</v>
      </c>
      <c r="BE234" s="22">
        <v>0</v>
      </c>
      <c r="BF234" s="22">
        <v>0</v>
      </c>
      <c r="BG234" s="22">
        <v>0</v>
      </c>
      <c r="BH234" s="22">
        <v>0</v>
      </c>
      <c r="BI234" s="22">
        <v>0</v>
      </c>
      <c r="BJ234" s="22">
        <v>0</v>
      </c>
      <c r="BK234" s="22">
        <v>0</v>
      </c>
      <c r="BL234" s="22">
        <v>0</v>
      </c>
      <c r="BM234" s="22">
        <v>0</v>
      </c>
      <c r="BN234" s="22">
        <v>0</v>
      </c>
      <c r="BO234" s="22">
        <v>0</v>
      </c>
      <c r="BP234" s="22">
        <v>0</v>
      </c>
    </row>
    <row r="235" spans="1:68" x14ac:dyDescent="0.25">
      <c r="A235" s="22" t="s">
        <v>125</v>
      </c>
      <c r="B235" s="22" t="s">
        <v>508</v>
      </c>
      <c r="C235" s="22" t="s">
        <v>593</v>
      </c>
      <c r="D235" s="22" t="s">
        <v>594</v>
      </c>
      <c r="E235" s="22">
        <v>2</v>
      </c>
      <c r="F235" s="22">
        <v>0</v>
      </c>
      <c r="G235" s="22">
        <v>0</v>
      </c>
      <c r="H235" s="24">
        <v>6.8</v>
      </c>
      <c r="I235" s="25" t="s">
        <v>2019</v>
      </c>
      <c r="J235" s="24">
        <v>0</v>
      </c>
      <c r="K235" s="22">
        <v>0</v>
      </c>
      <c r="L235" s="25"/>
      <c r="M235" s="22">
        <v>0</v>
      </c>
      <c r="N235" s="22">
        <v>0</v>
      </c>
      <c r="O235" s="22"/>
      <c r="P235" s="24">
        <v>5.2</v>
      </c>
      <c r="Q235" s="24">
        <v>0</v>
      </c>
      <c r="R235" s="24">
        <v>0</v>
      </c>
      <c r="S235" s="24">
        <v>0</v>
      </c>
      <c r="T235" s="24">
        <v>0</v>
      </c>
      <c r="U235" s="24">
        <v>5.2</v>
      </c>
      <c r="V235" s="24">
        <v>6.4</v>
      </c>
      <c r="W235" s="24">
        <v>0</v>
      </c>
      <c r="X235" s="24">
        <v>0</v>
      </c>
      <c r="Y235" s="24">
        <v>0</v>
      </c>
      <c r="Z235" s="24">
        <v>0</v>
      </c>
      <c r="AA235" s="24">
        <v>6.4</v>
      </c>
      <c r="AB235" s="24">
        <v>0</v>
      </c>
      <c r="AC235" s="25" t="s">
        <v>2020</v>
      </c>
      <c r="AD235" s="22">
        <v>3</v>
      </c>
      <c r="AE235" s="22">
        <v>3</v>
      </c>
      <c r="AF235" s="25" t="s">
        <v>2019</v>
      </c>
      <c r="AG235" s="25" t="s">
        <v>2020</v>
      </c>
      <c r="AH235" s="25" t="s">
        <v>2020</v>
      </c>
      <c r="AI235" s="22">
        <v>4</v>
      </c>
      <c r="AJ235" s="22">
        <v>0</v>
      </c>
      <c r="AK235" s="22">
        <v>0</v>
      </c>
      <c r="AL235" s="22">
        <v>125</v>
      </c>
      <c r="AM235" s="22">
        <v>4662</v>
      </c>
      <c r="AN235" s="22">
        <v>0</v>
      </c>
      <c r="AO235" s="22">
        <v>0</v>
      </c>
      <c r="AP235" s="22">
        <v>0</v>
      </c>
      <c r="AQ235" s="22">
        <v>0</v>
      </c>
      <c r="AR235" s="22">
        <v>0</v>
      </c>
      <c r="AS235" s="22">
        <v>0</v>
      </c>
      <c r="AT235" s="22">
        <v>0</v>
      </c>
      <c r="AU235" s="22">
        <v>0</v>
      </c>
      <c r="AV235" s="25" t="s">
        <v>2236</v>
      </c>
      <c r="AW235" s="22">
        <v>0</v>
      </c>
      <c r="AX235" s="22">
        <v>0</v>
      </c>
      <c r="AY235" s="22">
        <v>0</v>
      </c>
      <c r="AZ235" s="22">
        <v>0</v>
      </c>
      <c r="BA235" s="22">
        <v>0</v>
      </c>
      <c r="BB235" s="22">
        <v>0</v>
      </c>
      <c r="BC235" s="22">
        <v>0</v>
      </c>
      <c r="BD235" s="22">
        <v>0</v>
      </c>
      <c r="BE235" s="22">
        <v>0</v>
      </c>
      <c r="BF235" s="22">
        <v>0</v>
      </c>
      <c r="BG235" s="22">
        <v>0</v>
      </c>
      <c r="BH235" s="22">
        <v>0</v>
      </c>
      <c r="BI235" s="22">
        <v>0</v>
      </c>
      <c r="BJ235" s="22">
        <v>0</v>
      </c>
      <c r="BK235" s="22">
        <v>0</v>
      </c>
      <c r="BL235" s="22">
        <v>0</v>
      </c>
      <c r="BM235" s="22">
        <v>0</v>
      </c>
      <c r="BN235" s="22">
        <v>0</v>
      </c>
      <c r="BO235" s="22">
        <v>0</v>
      </c>
      <c r="BP235" s="22">
        <v>0</v>
      </c>
    </row>
    <row r="236" spans="1:68" x14ac:dyDescent="0.25">
      <c r="A236" s="22" t="s">
        <v>125</v>
      </c>
      <c r="B236" s="22" t="s">
        <v>508</v>
      </c>
      <c r="C236" s="22" t="s">
        <v>595</v>
      </c>
      <c r="D236" s="22" t="s">
        <v>596</v>
      </c>
      <c r="E236" s="22">
        <v>2</v>
      </c>
      <c r="F236" s="22">
        <v>0</v>
      </c>
      <c r="G236" s="22">
        <v>0</v>
      </c>
      <c r="H236" s="24">
        <v>4.4000000000000004</v>
      </c>
      <c r="I236" s="25" t="s">
        <v>2019</v>
      </c>
      <c r="J236" s="24">
        <v>0</v>
      </c>
      <c r="K236" s="22">
        <v>0</v>
      </c>
      <c r="L236" s="25"/>
      <c r="M236" s="22">
        <v>0</v>
      </c>
      <c r="N236" s="22">
        <v>0</v>
      </c>
      <c r="O236" s="22"/>
      <c r="P236" s="24">
        <v>3</v>
      </c>
      <c r="Q236" s="24">
        <v>0</v>
      </c>
      <c r="R236" s="24">
        <v>0</v>
      </c>
      <c r="S236" s="24">
        <v>0</v>
      </c>
      <c r="T236" s="24">
        <v>0</v>
      </c>
      <c r="U236" s="24">
        <v>3</v>
      </c>
      <c r="V236" s="24">
        <v>3</v>
      </c>
      <c r="W236" s="24">
        <v>0</v>
      </c>
      <c r="X236" s="24">
        <v>0</v>
      </c>
      <c r="Y236" s="24">
        <v>0</v>
      </c>
      <c r="Z236" s="24">
        <v>0</v>
      </c>
      <c r="AA236" s="24">
        <v>3</v>
      </c>
      <c r="AB236" s="24">
        <v>0</v>
      </c>
      <c r="AC236" s="25" t="s">
        <v>2019</v>
      </c>
      <c r="AD236" s="22">
        <v>0</v>
      </c>
      <c r="AE236" s="22">
        <v>0</v>
      </c>
      <c r="AF236" s="25" t="s">
        <v>2019</v>
      </c>
      <c r="AG236" s="25" t="s">
        <v>2019</v>
      </c>
      <c r="AH236" s="25" t="s">
        <v>2019</v>
      </c>
      <c r="AI236" s="22">
        <v>0</v>
      </c>
      <c r="AJ236" s="22">
        <v>0</v>
      </c>
      <c r="AK236" s="22">
        <v>0</v>
      </c>
      <c r="AL236" s="22">
        <v>85</v>
      </c>
      <c r="AM236" s="22">
        <v>4000</v>
      </c>
      <c r="AN236" s="22">
        <v>0</v>
      </c>
      <c r="AO236" s="22">
        <v>0</v>
      </c>
      <c r="AP236" s="22">
        <v>0</v>
      </c>
      <c r="AQ236" s="22">
        <v>0</v>
      </c>
      <c r="AR236" s="22">
        <v>0</v>
      </c>
      <c r="AS236" s="22">
        <v>0</v>
      </c>
      <c r="AT236" s="22">
        <v>0</v>
      </c>
      <c r="AU236" s="22">
        <v>0</v>
      </c>
      <c r="AV236" s="25" t="s">
        <v>2230</v>
      </c>
      <c r="AW236" s="22">
        <v>0</v>
      </c>
      <c r="AX236" s="22">
        <v>0</v>
      </c>
      <c r="AY236" s="22">
        <v>0</v>
      </c>
      <c r="AZ236" s="22">
        <v>0</v>
      </c>
      <c r="BA236" s="22">
        <v>0</v>
      </c>
      <c r="BB236" s="22">
        <v>0</v>
      </c>
      <c r="BC236" s="22">
        <v>0</v>
      </c>
      <c r="BD236" s="22">
        <v>0</v>
      </c>
      <c r="BE236" s="22">
        <v>0</v>
      </c>
      <c r="BF236" s="22">
        <v>0</v>
      </c>
      <c r="BG236" s="22">
        <v>0</v>
      </c>
      <c r="BH236" s="22">
        <v>0</v>
      </c>
      <c r="BI236" s="22">
        <v>0</v>
      </c>
      <c r="BJ236" s="22">
        <v>0</v>
      </c>
      <c r="BK236" s="22">
        <v>0</v>
      </c>
      <c r="BL236" s="22">
        <v>0</v>
      </c>
      <c r="BM236" s="22">
        <v>0</v>
      </c>
      <c r="BN236" s="22">
        <v>0</v>
      </c>
      <c r="BO236" s="22">
        <v>0</v>
      </c>
      <c r="BP236" s="22">
        <v>0</v>
      </c>
    </row>
    <row r="237" spans="1:68" x14ac:dyDescent="0.25">
      <c r="A237" s="22" t="s">
        <v>125</v>
      </c>
      <c r="B237" s="22" t="s">
        <v>508</v>
      </c>
      <c r="C237" s="22" t="s">
        <v>597</v>
      </c>
      <c r="D237" s="22" t="s">
        <v>598</v>
      </c>
      <c r="E237" s="22">
        <v>3</v>
      </c>
      <c r="F237" s="22">
        <v>0</v>
      </c>
      <c r="G237" s="22">
        <v>0</v>
      </c>
      <c r="H237" s="24">
        <v>5.8</v>
      </c>
      <c r="I237" s="25" t="s">
        <v>2019</v>
      </c>
      <c r="J237" s="24">
        <v>0</v>
      </c>
      <c r="K237" s="22">
        <v>0</v>
      </c>
      <c r="L237" s="25"/>
      <c r="M237" s="22">
        <v>0</v>
      </c>
      <c r="N237" s="22">
        <v>0</v>
      </c>
      <c r="O237" s="22"/>
      <c r="P237" s="24">
        <v>4</v>
      </c>
      <c r="Q237" s="24">
        <v>0</v>
      </c>
      <c r="R237" s="24">
        <v>0</v>
      </c>
      <c r="S237" s="24">
        <v>0</v>
      </c>
      <c r="T237" s="24">
        <v>0</v>
      </c>
      <c r="U237" s="24">
        <v>4</v>
      </c>
      <c r="V237" s="24">
        <v>4</v>
      </c>
      <c r="W237" s="24">
        <v>0</v>
      </c>
      <c r="X237" s="24">
        <v>0</v>
      </c>
      <c r="Y237" s="24">
        <v>0</v>
      </c>
      <c r="Z237" s="24">
        <v>0</v>
      </c>
      <c r="AA237" s="24">
        <v>4</v>
      </c>
      <c r="AB237" s="24">
        <v>1</v>
      </c>
      <c r="AC237" s="25" t="s">
        <v>2020</v>
      </c>
      <c r="AD237" s="22">
        <v>1</v>
      </c>
      <c r="AE237" s="22">
        <v>1</v>
      </c>
      <c r="AF237" s="25" t="s">
        <v>2019</v>
      </c>
      <c r="AG237" s="25" t="s">
        <v>2020</v>
      </c>
      <c r="AH237" s="25" t="s">
        <v>2020</v>
      </c>
      <c r="AI237" s="22">
        <v>4</v>
      </c>
      <c r="AJ237" s="22">
        <v>0</v>
      </c>
      <c r="AK237" s="22">
        <v>0</v>
      </c>
      <c r="AL237" s="22">
        <v>131</v>
      </c>
      <c r="AM237" s="22">
        <v>4600</v>
      </c>
      <c r="AN237" s="22">
        <v>0</v>
      </c>
      <c r="AO237" s="22">
        <v>0</v>
      </c>
      <c r="AP237" s="22">
        <v>0</v>
      </c>
      <c r="AQ237" s="22">
        <v>0</v>
      </c>
      <c r="AR237" s="22">
        <v>0</v>
      </c>
      <c r="AS237" s="22">
        <v>0</v>
      </c>
      <c r="AT237" s="22">
        <v>0</v>
      </c>
      <c r="AU237" s="22">
        <v>0</v>
      </c>
      <c r="AV237" s="25" t="s">
        <v>2237</v>
      </c>
      <c r="AW237" s="22">
        <v>4</v>
      </c>
      <c r="AX237" s="22">
        <v>4</v>
      </c>
      <c r="AY237" s="22">
        <v>1</v>
      </c>
      <c r="AZ237" s="22">
        <v>3</v>
      </c>
      <c r="BA237" s="22">
        <v>0</v>
      </c>
      <c r="BB237" s="22">
        <v>0</v>
      </c>
      <c r="BC237" s="22">
        <v>4</v>
      </c>
      <c r="BD237" s="22">
        <v>0</v>
      </c>
      <c r="BE237" s="22">
        <v>1</v>
      </c>
      <c r="BF237" s="22">
        <v>0</v>
      </c>
      <c r="BG237" s="22">
        <v>1</v>
      </c>
      <c r="BH237" s="22">
        <v>16</v>
      </c>
      <c r="BI237" s="22">
        <v>1</v>
      </c>
      <c r="BJ237" s="22">
        <v>0</v>
      </c>
      <c r="BK237" s="22">
        <v>0</v>
      </c>
      <c r="BL237" s="22">
        <v>0</v>
      </c>
      <c r="BM237" s="22">
        <v>0</v>
      </c>
      <c r="BN237" s="22">
        <v>15</v>
      </c>
      <c r="BO237" s="22">
        <v>0</v>
      </c>
      <c r="BP237" s="22">
        <v>0</v>
      </c>
    </row>
    <row r="238" spans="1:68" x14ac:dyDescent="0.25">
      <c r="A238" s="22" t="s">
        <v>125</v>
      </c>
      <c r="B238" s="22" t="s">
        <v>508</v>
      </c>
      <c r="C238" s="22" t="s">
        <v>599</v>
      </c>
      <c r="D238" s="22" t="s">
        <v>600</v>
      </c>
      <c r="E238" s="22">
        <v>3</v>
      </c>
      <c r="F238" s="22">
        <v>0</v>
      </c>
      <c r="G238" s="22">
        <v>0</v>
      </c>
      <c r="H238" s="24">
        <v>7.8</v>
      </c>
      <c r="I238" s="25" t="s">
        <v>2019</v>
      </c>
      <c r="J238" s="24">
        <v>0</v>
      </c>
      <c r="K238" s="22">
        <v>0</v>
      </c>
      <c r="L238" s="25"/>
      <c r="M238" s="22"/>
      <c r="N238" s="22"/>
      <c r="O238" s="22"/>
      <c r="P238" s="24">
        <v>8.1</v>
      </c>
      <c r="Q238" s="24">
        <v>0</v>
      </c>
      <c r="R238" s="24">
        <v>0</v>
      </c>
      <c r="S238" s="24">
        <v>0</v>
      </c>
      <c r="T238" s="24">
        <v>0</v>
      </c>
      <c r="U238" s="24">
        <v>8.1</v>
      </c>
      <c r="V238" s="24">
        <v>7</v>
      </c>
      <c r="W238" s="24">
        <v>0</v>
      </c>
      <c r="X238" s="24">
        <v>0</v>
      </c>
      <c r="Y238" s="24">
        <v>0</v>
      </c>
      <c r="Z238" s="24">
        <v>0</v>
      </c>
      <c r="AA238" s="24">
        <v>7</v>
      </c>
      <c r="AB238" s="24">
        <v>1.8</v>
      </c>
      <c r="AC238" s="25" t="s">
        <v>2020</v>
      </c>
      <c r="AD238" s="22">
        <v>6</v>
      </c>
      <c r="AE238" s="22">
        <v>6</v>
      </c>
      <c r="AF238" s="25" t="s">
        <v>2019</v>
      </c>
      <c r="AG238" s="25" t="s">
        <v>2020</v>
      </c>
      <c r="AH238" s="25" t="s">
        <v>2020</v>
      </c>
      <c r="AI238" s="22">
        <v>5</v>
      </c>
      <c r="AJ238" s="22">
        <v>0</v>
      </c>
      <c r="AK238" s="22">
        <v>0</v>
      </c>
      <c r="AL238" s="22">
        <v>245</v>
      </c>
      <c r="AM238" s="22">
        <v>9658</v>
      </c>
      <c r="AN238" s="22">
        <v>0</v>
      </c>
      <c r="AO238" s="22">
        <v>0</v>
      </c>
      <c r="AP238" s="22">
        <v>0</v>
      </c>
      <c r="AQ238" s="22">
        <v>0</v>
      </c>
      <c r="AR238" s="22">
        <v>0</v>
      </c>
      <c r="AS238" s="22">
        <v>0</v>
      </c>
      <c r="AT238" s="22">
        <v>0</v>
      </c>
      <c r="AU238" s="22">
        <v>0</v>
      </c>
      <c r="AV238" s="25"/>
      <c r="AW238" s="22">
        <v>3</v>
      </c>
      <c r="AX238" s="22">
        <v>3</v>
      </c>
      <c r="AY238" s="22">
        <v>46000</v>
      </c>
      <c r="AZ238" s="22">
        <v>0</v>
      </c>
      <c r="BA238" s="22">
        <v>0</v>
      </c>
      <c r="BB238" s="22">
        <v>0</v>
      </c>
      <c r="BC238" s="22">
        <v>46000</v>
      </c>
      <c r="BD238" s="22">
        <v>1</v>
      </c>
      <c r="BE238" s="22">
        <v>21</v>
      </c>
      <c r="BF238" s="22">
        <v>0</v>
      </c>
      <c r="BG238" s="22">
        <v>0</v>
      </c>
      <c r="BH238" s="22">
        <v>0</v>
      </c>
      <c r="BI238" s="22">
        <v>0</v>
      </c>
      <c r="BJ238" s="22">
        <v>0</v>
      </c>
      <c r="BK238" s="22">
        <v>0</v>
      </c>
      <c r="BL238" s="22">
        <v>14</v>
      </c>
      <c r="BM238" s="22">
        <v>1</v>
      </c>
      <c r="BN238" s="22">
        <v>0</v>
      </c>
      <c r="BO238" s="22">
        <v>0</v>
      </c>
      <c r="BP238" s="22">
        <v>0</v>
      </c>
    </row>
    <row r="239" spans="1:68" x14ac:dyDescent="0.25">
      <c r="A239" s="22" t="s">
        <v>125</v>
      </c>
      <c r="B239" s="22" t="s">
        <v>508</v>
      </c>
      <c r="C239" s="22" t="s">
        <v>601</v>
      </c>
      <c r="D239" s="22" t="s">
        <v>602</v>
      </c>
      <c r="E239" s="22">
        <v>4</v>
      </c>
      <c r="F239" s="22">
        <v>0</v>
      </c>
      <c r="G239" s="22">
        <v>0</v>
      </c>
      <c r="H239" s="24">
        <v>13.1</v>
      </c>
      <c r="I239" s="25" t="s">
        <v>2019</v>
      </c>
      <c r="J239" s="24">
        <v>0</v>
      </c>
      <c r="K239" s="22">
        <v>0</v>
      </c>
      <c r="L239" s="25"/>
      <c r="M239" s="22">
        <v>0</v>
      </c>
      <c r="N239" s="22">
        <v>0</v>
      </c>
      <c r="O239" s="22"/>
      <c r="P239" s="24">
        <v>9.1999999999999993</v>
      </c>
      <c r="Q239" s="24">
        <v>0</v>
      </c>
      <c r="R239" s="24">
        <v>0</v>
      </c>
      <c r="S239" s="24">
        <v>0.4</v>
      </c>
      <c r="T239" s="24">
        <v>0</v>
      </c>
      <c r="U239" s="24">
        <v>9.6</v>
      </c>
      <c r="V239" s="24">
        <v>8.4</v>
      </c>
      <c r="W239" s="24">
        <v>0</v>
      </c>
      <c r="X239" s="24">
        <v>0</v>
      </c>
      <c r="Y239" s="24">
        <v>0</v>
      </c>
      <c r="Z239" s="24">
        <v>0</v>
      </c>
      <c r="AA239" s="24">
        <v>8.4</v>
      </c>
      <c r="AB239" s="24">
        <v>3.3</v>
      </c>
      <c r="AC239" s="25" t="s">
        <v>2020</v>
      </c>
      <c r="AD239" s="22">
        <v>9</v>
      </c>
      <c r="AE239" s="22">
        <v>9</v>
      </c>
      <c r="AF239" s="25" t="s">
        <v>2019</v>
      </c>
      <c r="AG239" s="25" t="s">
        <v>2020</v>
      </c>
      <c r="AH239" s="25" t="s">
        <v>2020</v>
      </c>
      <c r="AI239" s="22">
        <v>7</v>
      </c>
      <c r="AJ239" s="22">
        <v>0</v>
      </c>
      <c r="AK239" s="22">
        <v>0</v>
      </c>
      <c r="AL239" s="22">
        <v>356</v>
      </c>
      <c r="AM239" s="22">
        <v>10596</v>
      </c>
      <c r="AN239" s="22">
        <v>0</v>
      </c>
      <c r="AO239" s="22">
        <v>0</v>
      </c>
      <c r="AP239" s="22">
        <v>0</v>
      </c>
      <c r="AQ239" s="22">
        <v>0</v>
      </c>
      <c r="AR239" s="22">
        <v>0</v>
      </c>
      <c r="AS239" s="22">
        <v>0</v>
      </c>
      <c r="AT239" s="22">
        <v>0</v>
      </c>
      <c r="AU239" s="22">
        <v>0</v>
      </c>
      <c r="AV239" s="25" t="s">
        <v>2041</v>
      </c>
      <c r="AW239" s="22">
        <v>6</v>
      </c>
      <c r="AX239" s="22">
        <v>6</v>
      </c>
      <c r="AY239" s="22">
        <v>50000</v>
      </c>
      <c r="AZ239" s="22">
        <v>125000</v>
      </c>
      <c r="BA239" s="22">
        <v>0</v>
      </c>
      <c r="BB239" s="22">
        <v>0</v>
      </c>
      <c r="BC239" s="22">
        <v>175000</v>
      </c>
      <c r="BD239" s="22">
        <v>4</v>
      </c>
      <c r="BE239" s="22">
        <v>3</v>
      </c>
      <c r="BF239" s="22">
        <v>12</v>
      </c>
      <c r="BG239" s="22">
        <v>0</v>
      </c>
      <c r="BH239" s="22">
        <v>0</v>
      </c>
      <c r="BI239" s="22">
        <v>0</v>
      </c>
      <c r="BJ239" s="22">
        <v>11</v>
      </c>
      <c r="BK239" s="22">
        <v>30</v>
      </c>
      <c r="BL239" s="22">
        <v>7</v>
      </c>
      <c r="BM239" s="22">
        <v>4</v>
      </c>
      <c r="BN239" s="22">
        <v>0</v>
      </c>
      <c r="BO239" s="22">
        <v>2</v>
      </c>
      <c r="BP239" s="22">
        <v>0</v>
      </c>
    </row>
    <row r="240" spans="1:68" x14ac:dyDescent="0.25">
      <c r="A240" s="22" t="s">
        <v>125</v>
      </c>
      <c r="B240" s="22" t="s">
        <v>508</v>
      </c>
      <c r="C240" s="22" t="s">
        <v>603</v>
      </c>
      <c r="D240" s="22" t="s">
        <v>604</v>
      </c>
      <c r="E240" s="22">
        <v>5.5</v>
      </c>
      <c r="F240" s="22">
        <v>0</v>
      </c>
      <c r="G240" s="22">
        <v>0</v>
      </c>
      <c r="H240" s="24">
        <v>7.5</v>
      </c>
      <c r="I240" s="25" t="s">
        <v>2019</v>
      </c>
      <c r="J240" s="24">
        <v>0</v>
      </c>
      <c r="K240" s="22">
        <v>0</v>
      </c>
      <c r="L240" s="25"/>
      <c r="M240" s="22"/>
      <c r="N240" s="22"/>
      <c r="O240" s="22"/>
      <c r="P240" s="24">
        <v>8.6999999999999993</v>
      </c>
      <c r="Q240" s="24">
        <v>0</v>
      </c>
      <c r="R240" s="24">
        <v>0</v>
      </c>
      <c r="S240" s="24">
        <v>0</v>
      </c>
      <c r="T240" s="24">
        <v>0</v>
      </c>
      <c r="U240" s="24">
        <v>8.6999999999999993</v>
      </c>
      <c r="V240" s="24">
        <v>8.5</v>
      </c>
      <c r="W240" s="24">
        <v>0</v>
      </c>
      <c r="X240" s="24">
        <v>0</v>
      </c>
      <c r="Y240" s="24">
        <v>0</v>
      </c>
      <c r="Z240" s="24">
        <v>0</v>
      </c>
      <c r="AA240" s="24">
        <v>8.5</v>
      </c>
      <c r="AB240" s="24">
        <v>2.2000000000000002</v>
      </c>
      <c r="AC240" s="25" t="s">
        <v>2020</v>
      </c>
      <c r="AD240" s="22">
        <v>12</v>
      </c>
      <c r="AE240" s="22">
        <v>12</v>
      </c>
      <c r="AF240" s="25" t="s">
        <v>2020</v>
      </c>
      <c r="AG240" s="25" t="s">
        <v>2020</v>
      </c>
      <c r="AH240" s="25" t="s">
        <v>2020</v>
      </c>
      <c r="AI240" s="22">
        <v>26</v>
      </c>
      <c r="AJ240" s="22">
        <v>0</v>
      </c>
      <c r="AK240" s="22">
        <v>0</v>
      </c>
      <c r="AL240" s="22">
        <v>360</v>
      </c>
      <c r="AM240" s="22">
        <v>10790</v>
      </c>
      <c r="AN240" s="22">
        <v>0</v>
      </c>
      <c r="AO240" s="22">
        <v>0</v>
      </c>
      <c r="AP240" s="22">
        <v>0</v>
      </c>
      <c r="AQ240" s="22">
        <v>0</v>
      </c>
      <c r="AR240" s="22">
        <v>0</v>
      </c>
      <c r="AS240" s="22">
        <v>0</v>
      </c>
      <c r="AT240" s="22">
        <v>0</v>
      </c>
      <c r="AU240" s="22">
        <v>0</v>
      </c>
      <c r="AV240" s="25" t="s">
        <v>2238</v>
      </c>
      <c r="AW240" s="22">
        <v>12</v>
      </c>
      <c r="AX240" s="22">
        <v>12</v>
      </c>
      <c r="AY240" s="22">
        <v>176755</v>
      </c>
      <c r="AZ240" s="22">
        <v>11000</v>
      </c>
      <c r="BA240" s="22">
        <v>3456400</v>
      </c>
      <c r="BB240" s="22">
        <v>0</v>
      </c>
      <c r="BC240" s="22">
        <v>3644155</v>
      </c>
      <c r="BD240" s="22">
        <v>0</v>
      </c>
      <c r="BE240" s="22">
        <v>3</v>
      </c>
      <c r="BF240" s="22">
        <v>1</v>
      </c>
      <c r="BG240" s="22">
        <v>1</v>
      </c>
      <c r="BH240" s="22">
        <v>10</v>
      </c>
      <c r="BI240" s="22">
        <v>2</v>
      </c>
      <c r="BJ240" s="22">
        <v>1</v>
      </c>
      <c r="BK240" s="22">
        <v>0</v>
      </c>
      <c r="BL240" s="22">
        <v>0</v>
      </c>
      <c r="BM240" s="22">
        <v>0</v>
      </c>
      <c r="BN240" s="22">
        <v>0</v>
      </c>
      <c r="BO240" s="22">
        <v>0</v>
      </c>
      <c r="BP240" s="22">
        <v>0</v>
      </c>
    </row>
    <row r="241" spans="1:68" x14ac:dyDescent="0.25">
      <c r="A241" s="22" t="s">
        <v>125</v>
      </c>
      <c r="B241" s="22" t="s">
        <v>508</v>
      </c>
      <c r="C241" s="22" t="s">
        <v>605</v>
      </c>
      <c r="D241" s="22" t="s">
        <v>606</v>
      </c>
      <c r="E241" s="22">
        <v>3</v>
      </c>
      <c r="F241" s="22">
        <v>0</v>
      </c>
      <c r="G241" s="22">
        <v>0</v>
      </c>
      <c r="H241" s="24">
        <v>2</v>
      </c>
      <c r="I241" s="25" t="s">
        <v>2019</v>
      </c>
      <c r="J241" s="24">
        <v>0</v>
      </c>
      <c r="K241" s="22">
        <v>0</v>
      </c>
      <c r="L241" s="25"/>
      <c r="M241" s="22">
        <v>0</v>
      </c>
      <c r="N241" s="22">
        <v>0</v>
      </c>
      <c r="O241" s="22"/>
      <c r="P241" s="24">
        <v>6.2</v>
      </c>
      <c r="Q241" s="24">
        <v>0</v>
      </c>
      <c r="R241" s="24">
        <v>0</v>
      </c>
      <c r="S241" s="24">
        <v>0</v>
      </c>
      <c r="T241" s="24">
        <v>0</v>
      </c>
      <c r="U241" s="24">
        <v>6.2</v>
      </c>
      <c r="V241" s="24">
        <v>6.9</v>
      </c>
      <c r="W241" s="24">
        <v>0</v>
      </c>
      <c r="X241" s="24">
        <v>0</v>
      </c>
      <c r="Y241" s="24">
        <v>0</v>
      </c>
      <c r="Z241" s="24">
        <v>0</v>
      </c>
      <c r="AA241" s="24">
        <v>6.9</v>
      </c>
      <c r="AB241" s="24">
        <v>2.5</v>
      </c>
      <c r="AC241" s="25" t="s">
        <v>2020</v>
      </c>
      <c r="AD241" s="22">
        <v>0</v>
      </c>
      <c r="AE241" s="22">
        <v>0</v>
      </c>
      <c r="AF241" s="25" t="s">
        <v>2019</v>
      </c>
      <c r="AG241" s="25" t="s">
        <v>2019</v>
      </c>
      <c r="AH241" s="25" t="s">
        <v>2020</v>
      </c>
      <c r="AI241" s="22">
        <v>3</v>
      </c>
      <c r="AJ241" s="22">
        <v>0</v>
      </c>
      <c r="AK241" s="22">
        <v>0</v>
      </c>
      <c r="AL241" s="22">
        <v>163</v>
      </c>
      <c r="AM241" s="22">
        <v>6526</v>
      </c>
      <c r="AN241" s="22">
        <v>0</v>
      </c>
      <c r="AO241" s="22">
        <v>0</v>
      </c>
      <c r="AP241" s="22">
        <v>0</v>
      </c>
      <c r="AQ241" s="22">
        <v>0</v>
      </c>
      <c r="AR241" s="22">
        <v>0</v>
      </c>
      <c r="AS241" s="22">
        <v>0</v>
      </c>
      <c r="AT241" s="22">
        <v>0</v>
      </c>
      <c r="AU241" s="22">
        <v>0</v>
      </c>
      <c r="AV241" s="25" t="s">
        <v>2239</v>
      </c>
      <c r="AW241" s="22">
        <v>10</v>
      </c>
      <c r="AX241" s="22">
        <v>10</v>
      </c>
      <c r="AY241" s="22">
        <v>1093000</v>
      </c>
      <c r="AZ241" s="22">
        <v>0</v>
      </c>
      <c r="BA241" s="22">
        <v>0</v>
      </c>
      <c r="BB241" s="22">
        <v>0</v>
      </c>
      <c r="BC241" s="22">
        <v>1093000</v>
      </c>
      <c r="BD241" s="22">
        <v>2</v>
      </c>
      <c r="BE241" s="22">
        <v>14</v>
      </c>
      <c r="BF241" s="22">
        <v>0</v>
      </c>
      <c r="BG241" s="22">
        <v>1</v>
      </c>
      <c r="BH241" s="22">
        <v>1</v>
      </c>
      <c r="BI241" s="22">
        <v>1</v>
      </c>
      <c r="BJ241" s="22">
        <v>0</v>
      </c>
      <c r="BK241" s="22">
        <v>0</v>
      </c>
      <c r="BL241" s="22">
        <v>21</v>
      </c>
      <c r="BM241" s="22">
        <v>3</v>
      </c>
      <c r="BN241" s="22">
        <v>14</v>
      </c>
      <c r="BO241" s="22">
        <v>0</v>
      </c>
      <c r="BP241" s="22">
        <v>0</v>
      </c>
    </row>
    <row r="242" spans="1:68" x14ac:dyDescent="0.25">
      <c r="A242" s="22" t="s">
        <v>125</v>
      </c>
      <c r="B242" s="22" t="s">
        <v>508</v>
      </c>
      <c r="C242" s="22" t="s">
        <v>607</v>
      </c>
      <c r="D242" s="22" t="s">
        <v>608</v>
      </c>
      <c r="E242" s="22">
        <v>3</v>
      </c>
      <c r="F242" s="22">
        <v>0</v>
      </c>
      <c r="G242" s="22">
        <v>0</v>
      </c>
      <c r="H242" s="24">
        <v>9</v>
      </c>
      <c r="I242" s="25" t="s">
        <v>2019</v>
      </c>
      <c r="J242" s="24">
        <v>0</v>
      </c>
      <c r="K242" s="22">
        <v>0</v>
      </c>
      <c r="L242" s="25"/>
      <c r="M242" s="22">
        <v>0</v>
      </c>
      <c r="N242" s="22">
        <v>0</v>
      </c>
      <c r="O242" s="22"/>
      <c r="P242" s="24">
        <v>6</v>
      </c>
      <c r="Q242" s="24">
        <v>0</v>
      </c>
      <c r="R242" s="24">
        <v>0</v>
      </c>
      <c r="S242" s="24">
        <v>0</v>
      </c>
      <c r="T242" s="24">
        <v>0</v>
      </c>
      <c r="U242" s="24">
        <v>6</v>
      </c>
      <c r="V242" s="24">
        <v>6</v>
      </c>
      <c r="W242" s="24">
        <v>0</v>
      </c>
      <c r="X242" s="24">
        <v>0</v>
      </c>
      <c r="Y242" s="24">
        <v>0</v>
      </c>
      <c r="Z242" s="24">
        <v>0</v>
      </c>
      <c r="AA242" s="24">
        <v>6</v>
      </c>
      <c r="AB242" s="24">
        <v>0</v>
      </c>
      <c r="AC242" s="25" t="s">
        <v>2020</v>
      </c>
      <c r="AD242" s="22">
        <v>3</v>
      </c>
      <c r="AE242" s="22">
        <v>3</v>
      </c>
      <c r="AF242" s="25" t="s">
        <v>2019</v>
      </c>
      <c r="AG242" s="25" t="s">
        <v>2020</v>
      </c>
      <c r="AH242" s="25" t="s">
        <v>2020</v>
      </c>
      <c r="AI242" s="22">
        <v>6</v>
      </c>
      <c r="AJ242" s="22">
        <v>0</v>
      </c>
      <c r="AK242" s="22">
        <v>0</v>
      </c>
      <c r="AL242" s="22">
        <v>138</v>
      </c>
      <c r="AM242" s="22">
        <v>8020</v>
      </c>
      <c r="AN242" s="22">
        <v>0</v>
      </c>
      <c r="AO242" s="22">
        <v>0</v>
      </c>
      <c r="AP242" s="22">
        <v>0</v>
      </c>
      <c r="AQ242" s="22">
        <v>0</v>
      </c>
      <c r="AR242" s="22">
        <v>0</v>
      </c>
      <c r="AS242" s="22">
        <v>0</v>
      </c>
      <c r="AT242" s="22">
        <v>0</v>
      </c>
      <c r="AU242" s="22">
        <v>0</v>
      </c>
      <c r="AV242" s="25" t="s">
        <v>2240</v>
      </c>
      <c r="AW242" s="22">
        <v>4</v>
      </c>
      <c r="AX242" s="22">
        <v>4</v>
      </c>
      <c r="AY242" s="22">
        <v>50000</v>
      </c>
      <c r="AZ242" s="22">
        <v>0</v>
      </c>
      <c r="BA242" s="22">
        <v>0</v>
      </c>
      <c r="BB242" s="22">
        <v>0</v>
      </c>
      <c r="BC242" s="22">
        <v>50000</v>
      </c>
      <c r="BD242" s="22">
        <v>2</v>
      </c>
      <c r="BE242" s="22">
        <v>10</v>
      </c>
      <c r="BF242" s="22">
        <v>0</v>
      </c>
      <c r="BG242" s="22">
        <v>0</v>
      </c>
      <c r="BH242" s="22">
        <v>0</v>
      </c>
      <c r="BI242" s="22">
        <v>0</v>
      </c>
      <c r="BJ242" s="22">
        <v>0</v>
      </c>
      <c r="BK242" s="22">
        <v>0</v>
      </c>
      <c r="BL242" s="22">
        <v>10</v>
      </c>
      <c r="BM242" s="22">
        <v>2</v>
      </c>
      <c r="BN242" s="22">
        <v>0</v>
      </c>
      <c r="BO242" s="22">
        <v>0</v>
      </c>
      <c r="BP242" s="22">
        <v>0</v>
      </c>
    </row>
    <row r="243" spans="1:68" x14ac:dyDescent="0.25">
      <c r="A243" s="22" t="s">
        <v>125</v>
      </c>
      <c r="B243" s="22" t="s">
        <v>508</v>
      </c>
      <c r="C243" s="22" t="s">
        <v>609</v>
      </c>
      <c r="D243" s="22" t="s">
        <v>610</v>
      </c>
      <c r="E243" s="22">
        <v>6</v>
      </c>
      <c r="F243" s="22">
        <v>0</v>
      </c>
      <c r="G243" s="22">
        <v>0</v>
      </c>
      <c r="H243" s="24">
        <v>18</v>
      </c>
      <c r="I243" s="25" t="s">
        <v>2019</v>
      </c>
      <c r="J243" s="24">
        <v>0</v>
      </c>
      <c r="K243" s="22">
        <v>0</v>
      </c>
      <c r="L243" s="25"/>
      <c r="M243" s="22"/>
      <c r="N243" s="22"/>
      <c r="O243" s="22"/>
      <c r="P243" s="24">
        <v>10</v>
      </c>
      <c r="Q243" s="24">
        <v>0</v>
      </c>
      <c r="R243" s="24">
        <v>0</v>
      </c>
      <c r="S243" s="24">
        <v>0.93</v>
      </c>
      <c r="T243" s="24">
        <v>0</v>
      </c>
      <c r="U243" s="24">
        <v>10.93</v>
      </c>
      <c r="V243" s="24">
        <v>12</v>
      </c>
      <c r="W243" s="24">
        <v>0</v>
      </c>
      <c r="X243" s="24">
        <v>0</v>
      </c>
      <c r="Y243" s="24">
        <v>0</v>
      </c>
      <c r="Z243" s="24">
        <v>0</v>
      </c>
      <c r="AA243" s="24">
        <v>12</v>
      </c>
      <c r="AB243" s="24">
        <v>0</v>
      </c>
      <c r="AC243" s="25" t="s">
        <v>2020</v>
      </c>
      <c r="AD243" s="22">
        <v>2</v>
      </c>
      <c r="AE243" s="22">
        <v>2</v>
      </c>
      <c r="AF243" s="25" t="s">
        <v>2020</v>
      </c>
      <c r="AG243" s="25" t="s">
        <v>2020</v>
      </c>
      <c r="AH243" s="25" t="s">
        <v>2020</v>
      </c>
      <c r="AI243" s="22">
        <v>7</v>
      </c>
      <c r="AJ243" s="22">
        <v>0</v>
      </c>
      <c r="AK243" s="22">
        <v>0</v>
      </c>
      <c r="AL243" s="22">
        <v>482</v>
      </c>
      <c r="AM243" s="22">
        <v>12776</v>
      </c>
      <c r="AN243" s="22">
        <v>0</v>
      </c>
      <c r="AO243" s="22">
        <v>0</v>
      </c>
      <c r="AP243" s="22">
        <v>0</v>
      </c>
      <c r="AQ243" s="22">
        <v>0</v>
      </c>
      <c r="AR243" s="22">
        <v>0</v>
      </c>
      <c r="AS243" s="22">
        <v>0</v>
      </c>
      <c r="AT243" s="22">
        <v>0</v>
      </c>
      <c r="AU243" s="22">
        <v>0</v>
      </c>
      <c r="AV243" s="25" t="s">
        <v>2241</v>
      </c>
      <c r="AW243" s="22">
        <v>3</v>
      </c>
      <c r="AX243" s="22">
        <v>2</v>
      </c>
      <c r="AY243" s="22">
        <v>0</v>
      </c>
      <c r="AZ243" s="22">
        <v>5000</v>
      </c>
      <c r="BA243" s="22">
        <v>0</v>
      </c>
      <c r="BB243" s="22">
        <v>0</v>
      </c>
      <c r="BC243" s="22">
        <v>5000</v>
      </c>
      <c r="BD243" s="22">
        <v>0</v>
      </c>
      <c r="BE243" s="22">
        <v>3</v>
      </c>
      <c r="BF243" s="22">
        <v>0</v>
      </c>
      <c r="BG243" s="22">
        <v>1</v>
      </c>
      <c r="BH243" s="22">
        <v>11</v>
      </c>
      <c r="BI243" s="22">
        <v>2</v>
      </c>
      <c r="BJ243" s="22">
        <v>0</v>
      </c>
      <c r="BK243" s="22">
        <v>0</v>
      </c>
      <c r="BL243" s="22">
        <v>0</v>
      </c>
      <c r="BM243" s="22">
        <v>0</v>
      </c>
      <c r="BN243" s="22">
        <v>0</v>
      </c>
      <c r="BO243" s="22">
        <v>0</v>
      </c>
      <c r="BP243" s="22">
        <v>0</v>
      </c>
    </row>
    <row r="244" spans="1:68" x14ac:dyDescent="0.25">
      <c r="A244" s="22" t="s">
        <v>125</v>
      </c>
      <c r="B244" s="22" t="s">
        <v>508</v>
      </c>
      <c r="C244" s="22" t="s">
        <v>611</v>
      </c>
      <c r="D244" s="22" t="s">
        <v>612</v>
      </c>
      <c r="E244" s="22">
        <v>5</v>
      </c>
      <c r="F244" s="22">
        <v>0</v>
      </c>
      <c r="G244" s="22">
        <v>0</v>
      </c>
      <c r="H244" s="24">
        <v>17.100000000000001</v>
      </c>
      <c r="I244" s="25" t="s">
        <v>2019</v>
      </c>
      <c r="J244" s="24">
        <v>0</v>
      </c>
      <c r="K244" s="22">
        <v>0</v>
      </c>
      <c r="L244" s="25"/>
      <c r="M244" s="22">
        <v>0</v>
      </c>
      <c r="N244" s="22">
        <v>0</v>
      </c>
      <c r="O244" s="22"/>
      <c r="P244" s="24">
        <v>11.12</v>
      </c>
      <c r="Q244" s="24">
        <v>0</v>
      </c>
      <c r="R244" s="24">
        <v>0</v>
      </c>
      <c r="S244" s="24">
        <v>0</v>
      </c>
      <c r="T244" s="24">
        <v>0</v>
      </c>
      <c r="U244" s="24">
        <v>11.12</v>
      </c>
      <c r="V244" s="24">
        <v>7.4</v>
      </c>
      <c r="W244" s="24">
        <v>0</v>
      </c>
      <c r="X244" s="24">
        <v>0</v>
      </c>
      <c r="Y244" s="24">
        <v>0</v>
      </c>
      <c r="Z244" s="24">
        <v>0</v>
      </c>
      <c r="AA244" s="24">
        <v>7.4</v>
      </c>
      <c r="AB244" s="24">
        <v>0</v>
      </c>
      <c r="AC244" s="25" t="s">
        <v>2020</v>
      </c>
      <c r="AD244" s="22">
        <v>1</v>
      </c>
      <c r="AE244" s="22">
        <v>1</v>
      </c>
      <c r="AF244" s="25" t="s">
        <v>2019</v>
      </c>
      <c r="AG244" s="25" t="s">
        <v>2019</v>
      </c>
      <c r="AH244" s="25" t="s">
        <v>2020</v>
      </c>
      <c r="AI244" s="22">
        <v>6</v>
      </c>
      <c r="AJ244" s="22">
        <v>0</v>
      </c>
      <c r="AK244" s="22">
        <v>1</v>
      </c>
      <c r="AL244" s="22">
        <v>256</v>
      </c>
      <c r="AM244" s="22">
        <v>8844</v>
      </c>
      <c r="AN244" s="22">
        <v>0</v>
      </c>
      <c r="AO244" s="22">
        <v>0</v>
      </c>
      <c r="AP244" s="22">
        <v>0</v>
      </c>
      <c r="AQ244" s="22">
        <v>0</v>
      </c>
      <c r="AR244" s="22">
        <v>0</v>
      </c>
      <c r="AS244" s="22">
        <v>0</v>
      </c>
      <c r="AT244" s="22">
        <v>0</v>
      </c>
      <c r="AU244" s="22">
        <v>0</v>
      </c>
      <c r="AV244" s="25" t="s">
        <v>2242</v>
      </c>
      <c r="AW244" s="22">
        <v>23</v>
      </c>
      <c r="AX244" s="22">
        <v>2</v>
      </c>
      <c r="AY244" s="22">
        <v>23000</v>
      </c>
      <c r="AZ244" s="22">
        <v>7000</v>
      </c>
      <c r="BA244" s="22">
        <v>0</v>
      </c>
      <c r="BB244" s="22">
        <v>0</v>
      </c>
      <c r="BC244" s="22">
        <v>30000</v>
      </c>
      <c r="BD244" s="22">
        <v>0</v>
      </c>
      <c r="BE244" s="22">
        <v>10</v>
      </c>
      <c r="BF244" s="22">
        <v>1</v>
      </c>
      <c r="BG244" s="22">
        <v>1</v>
      </c>
      <c r="BH244" s="22">
        <v>2</v>
      </c>
      <c r="BI244" s="22">
        <v>5</v>
      </c>
      <c r="BJ244" s="22">
        <v>1</v>
      </c>
      <c r="BK244" s="22">
        <v>15</v>
      </c>
      <c r="BL244" s="22">
        <v>0</v>
      </c>
      <c r="BM244" s="22">
        <v>0</v>
      </c>
      <c r="BN244" s="22">
        <v>27</v>
      </c>
      <c r="BO244" s="22">
        <v>0</v>
      </c>
      <c r="BP244" s="22">
        <v>0</v>
      </c>
    </row>
    <row r="245" spans="1:68" x14ac:dyDescent="0.25">
      <c r="A245" s="22" t="s">
        <v>125</v>
      </c>
      <c r="B245" s="22" t="s">
        <v>508</v>
      </c>
      <c r="C245" s="22" t="s">
        <v>613</v>
      </c>
      <c r="D245" s="22" t="s">
        <v>614</v>
      </c>
      <c r="E245" s="22">
        <v>1</v>
      </c>
      <c r="F245" s="22">
        <v>0</v>
      </c>
      <c r="G245" s="22">
        <v>0</v>
      </c>
      <c r="H245" s="24">
        <v>4.2</v>
      </c>
      <c r="I245" s="25" t="s">
        <v>2019</v>
      </c>
      <c r="J245" s="24">
        <v>0</v>
      </c>
      <c r="K245" s="22">
        <v>0</v>
      </c>
      <c r="L245" s="25"/>
      <c r="M245" s="22"/>
      <c r="N245" s="22"/>
      <c r="O245" s="22"/>
      <c r="P245" s="24">
        <v>3.2</v>
      </c>
      <c r="Q245" s="24">
        <v>0</v>
      </c>
      <c r="R245" s="24">
        <v>0</v>
      </c>
      <c r="S245" s="24">
        <v>0</v>
      </c>
      <c r="T245" s="24">
        <v>0</v>
      </c>
      <c r="U245" s="24">
        <v>3.2</v>
      </c>
      <c r="V245" s="24">
        <v>3.2</v>
      </c>
      <c r="W245" s="24">
        <v>0</v>
      </c>
      <c r="X245" s="24">
        <v>0</v>
      </c>
      <c r="Y245" s="24">
        <v>0</v>
      </c>
      <c r="Z245" s="24">
        <v>0</v>
      </c>
      <c r="AA245" s="24">
        <v>3.2</v>
      </c>
      <c r="AB245" s="24">
        <v>0</v>
      </c>
      <c r="AC245" s="25" t="s">
        <v>2020</v>
      </c>
      <c r="AD245" s="22">
        <v>49</v>
      </c>
      <c r="AE245" s="22">
        <v>41</v>
      </c>
      <c r="AF245" s="25" t="s">
        <v>2020</v>
      </c>
      <c r="AG245" s="25" t="s">
        <v>2020</v>
      </c>
      <c r="AH245" s="25" t="s">
        <v>2020</v>
      </c>
      <c r="AI245" s="22">
        <v>36</v>
      </c>
      <c r="AJ245" s="22">
        <v>0</v>
      </c>
      <c r="AK245" s="22">
        <v>0</v>
      </c>
      <c r="AL245" s="22">
        <v>86</v>
      </c>
      <c r="AM245" s="22">
        <v>5775</v>
      </c>
      <c r="AN245" s="22">
        <v>0</v>
      </c>
      <c r="AO245" s="22">
        <v>0</v>
      </c>
      <c r="AP245" s="22">
        <v>0</v>
      </c>
      <c r="AQ245" s="22">
        <v>0</v>
      </c>
      <c r="AR245" s="22">
        <v>0</v>
      </c>
      <c r="AS245" s="22">
        <v>0</v>
      </c>
      <c r="AT245" s="22">
        <v>0</v>
      </c>
      <c r="AU245" s="22">
        <v>0</v>
      </c>
      <c r="AV245" s="25" t="s">
        <v>2243</v>
      </c>
      <c r="AW245" s="22">
        <v>5</v>
      </c>
      <c r="AX245" s="22">
        <v>5</v>
      </c>
      <c r="AY245" s="22">
        <v>15000</v>
      </c>
      <c r="AZ245" s="22">
        <v>0</v>
      </c>
      <c r="BA245" s="22">
        <v>0</v>
      </c>
      <c r="BB245" s="22">
        <v>5200</v>
      </c>
      <c r="BC245" s="22">
        <v>20200</v>
      </c>
      <c r="BD245" s="22">
        <v>2</v>
      </c>
      <c r="BE245" s="22">
        <v>4</v>
      </c>
      <c r="BF245" s="22">
        <v>0</v>
      </c>
      <c r="BG245" s="22">
        <v>0</v>
      </c>
      <c r="BH245" s="22">
        <v>0</v>
      </c>
      <c r="BI245" s="22">
        <v>0</v>
      </c>
      <c r="BJ245" s="22">
        <v>0</v>
      </c>
      <c r="BK245" s="22">
        <v>0</v>
      </c>
      <c r="BL245" s="22">
        <v>1</v>
      </c>
      <c r="BM245" s="22">
        <v>2</v>
      </c>
      <c r="BN245" s="22">
        <v>0</v>
      </c>
      <c r="BO245" s="22">
        <v>0</v>
      </c>
      <c r="BP245" s="22">
        <v>0</v>
      </c>
    </row>
    <row r="246" spans="1:68" x14ac:dyDescent="0.25">
      <c r="A246" s="22" t="s">
        <v>125</v>
      </c>
      <c r="B246" s="22" t="s">
        <v>508</v>
      </c>
      <c r="C246" s="22" t="s">
        <v>615</v>
      </c>
      <c r="D246" s="22" t="s">
        <v>616</v>
      </c>
      <c r="E246" s="22">
        <v>2</v>
      </c>
      <c r="F246" s="22">
        <v>0</v>
      </c>
      <c r="G246" s="22">
        <v>0</v>
      </c>
      <c r="H246" s="24">
        <v>5.3</v>
      </c>
      <c r="I246" s="25" t="s">
        <v>2019</v>
      </c>
      <c r="J246" s="24">
        <v>0</v>
      </c>
      <c r="K246" s="22">
        <v>0</v>
      </c>
      <c r="L246" s="25"/>
      <c r="M246" s="22">
        <v>0</v>
      </c>
      <c r="N246" s="22">
        <v>0</v>
      </c>
      <c r="O246" s="22"/>
      <c r="P246" s="24">
        <v>16</v>
      </c>
      <c r="Q246" s="24">
        <v>0</v>
      </c>
      <c r="R246" s="24">
        <v>0</v>
      </c>
      <c r="S246" s="24">
        <v>0</v>
      </c>
      <c r="T246" s="24">
        <v>0</v>
      </c>
      <c r="U246" s="24">
        <v>16</v>
      </c>
      <c r="V246" s="24">
        <v>3.3</v>
      </c>
      <c r="W246" s="24">
        <v>0</v>
      </c>
      <c r="X246" s="24">
        <v>0</v>
      </c>
      <c r="Y246" s="24">
        <v>0</v>
      </c>
      <c r="Z246" s="24">
        <v>0</v>
      </c>
      <c r="AA246" s="24">
        <v>3.3</v>
      </c>
      <c r="AB246" s="24">
        <v>0</v>
      </c>
      <c r="AC246" s="25" t="s">
        <v>2020</v>
      </c>
      <c r="AD246" s="22">
        <v>3</v>
      </c>
      <c r="AE246" s="22">
        <v>0</v>
      </c>
      <c r="AF246" s="25" t="s">
        <v>2019</v>
      </c>
      <c r="AG246" s="25" t="s">
        <v>2019</v>
      </c>
      <c r="AH246" s="25" t="s">
        <v>2019</v>
      </c>
      <c r="AI246" s="22">
        <v>0</v>
      </c>
      <c r="AJ246" s="22">
        <v>0</v>
      </c>
      <c r="AK246" s="22">
        <v>0</v>
      </c>
      <c r="AL246" s="22">
        <v>0</v>
      </c>
      <c r="AM246" s="22">
        <v>5375</v>
      </c>
      <c r="AN246" s="22">
        <v>0</v>
      </c>
      <c r="AO246" s="22">
        <v>0</v>
      </c>
      <c r="AP246" s="22">
        <v>0</v>
      </c>
      <c r="AQ246" s="22">
        <v>0</v>
      </c>
      <c r="AR246" s="22">
        <v>0</v>
      </c>
      <c r="AS246" s="22">
        <v>0</v>
      </c>
      <c r="AT246" s="22">
        <v>0</v>
      </c>
      <c r="AU246" s="22">
        <v>0</v>
      </c>
      <c r="AV246" s="25" t="s">
        <v>2055</v>
      </c>
      <c r="AW246" s="22">
        <v>8</v>
      </c>
      <c r="AX246" s="22">
        <v>7</v>
      </c>
      <c r="AY246" s="22">
        <v>15000</v>
      </c>
      <c r="AZ246" s="22">
        <v>0</v>
      </c>
      <c r="BA246" s="22">
        <v>0</v>
      </c>
      <c r="BB246" s="22">
        <v>0</v>
      </c>
      <c r="BC246" s="22">
        <v>15000</v>
      </c>
      <c r="BD246" s="22">
        <v>1</v>
      </c>
      <c r="BE246" s="22">
        <v>3</v>
      </c>
      <c r="BF246" s="22">
        <v>0</v>
      </c>
      <c r="BG246" s="22">
        <v>0</v>
      </c>
      <c r="BH246" s="22">
        <v>0</v>
      </c>
      <c r="BI246" s="22">
        <v>0</v>
      </c>
      <c r="BJ246" s="22">
        <v>0</v>
      </c>
      <c r="BK246" s="22">
        <v>0</v>
      </c>
      <c r="BL246" s="22">
        <v>3</v>
      </c>
      <c r="BM246" s="22">
        <v>1</v>
      </c>
      <c r="BN246" s="22">
        <v>0</v>
      </c>
      <c r="BO246" s="22">
        <v>0</v>
      </c>
      <c r="BP246" s="22">
        <v>0</v>
      </c>
    </row>
    <row r="247" spans="1:68" x14ac:dyDescent="0.25">
      <c r="A247" s="22" t="s">
        <v>125</v>
      </c>
      <c r="B247" s="22" t="s">
        <v>508</v>
      </c>
      <c r="C247" s="22" t="s">
        <v>617</v>
      </c>
      <c r="D247" s="22" t="s">
        <v>618</v>
      </c>
      <c r="E247" s="22">
        <v>3.5</v>
      </c>
      <c r="F247" s="22">
        <v>0</v>
      </c>
      <c r="G247" s="22">
        <v>0</v>
      </c>
      <c r="H247" s="24">
        <v>8</v>
      </c>
      <c r="I247" s="25" t="s">
        <v>2019</v>
      </c>
      <c r="J247" s="24">
        <v>0</v>
      </c>
      <c r="K247" s="22">
        <v>0</v>
      </c>
      <c r="L247" s="25"/>
      <c r="M247" s="22">
        <v>0</v>
      </c>
      <c r="N247" s="22">
        <v>0</v>
      </c>
      <c r="O247" s="22"/>
      <c r="P247" s="24">
        <v>6.5</v>
      </c>
      <c r="Q247" s="24">
        <v>0</v>
      </c>
      <c r="R247" s="24">
        <v>0</v>
      </c>
      <c r="S247" s="24">
        <v>0</v>
      </c>
      <c r="T247" s="24">
        <v>0</v>
      </c>
      <c r="U247" s="24">
        <v>6.5</v>
      </c>
      <c r="V247" s="24">
        <v>5.5</v>
      </c>
      <c r="W247" s="24">
        <v>0</v>
      </c>
      <c r="X247" s="24">
        <v>0</v>
      </c>
      <c r="Y247" s="24">
        <v>0</v>
      </c>
      <c r="Z247" s="24">
        <v>0</v>
      </c>
      <c r="AA247" s="24">
        <v>5.5</v>
      </c>
      <c r="AB247" s="24">
        <v>0</v>
      </c>
      <c r="AC247" s="25" t="s">
        <v>2019</v>
      </c>
      <c r="AD247" s="22">
        <v>0</v>
      </c>
      <c r="AE247" s="22">
        <v>0</v>
      </c>
      <c r="AF247" s="25" t="s">
        <v>2019</v>
      </c>
      <c r="AG247" s="25" t="s">
        <v>2019</v>
      </c>
      <c r="AH247" s="25" t="s">
        <v>2019</v>
      </c>
      <c r="AI247" s="22">
        <v>0</v>
      </c>
      <c r="AJ247" s="22">
        <v>0</v>
      </c>
      <c r="AK247" s="22">
        <v>0</v>
      </c>
      <c r="AL247" s="22">
        <v>176</v>
      </c>
      <c r="AM247" s="22">
        <v>1</v>
      </c>
      <c r="AN247" s="22">
        <v>0</v>
      </c>
      <c r="AO247" s="22">
        <v>0</v>
      </c>
      <c r="AP247" s="22">
        <v>0</v>
      </c>
      <c r="AQ247" s="22">
        <v>0</v>
      </c>
      <c r="AR247" s="22">
        <v>0</v>
      </c>
      <c r="AS247" s="22">
        <v>0</v>
      </c>
      <c r="AT247" s="22">
        <v>0</v>
      </c>
      <c r="AU247" s="22">
        <v>0</v>
      </c>
      <c r="AV247" s="25" t="s">
        <v>2244</v>
      </c>
      <c r="AW247" s="22">
        <v>0</v>
      </c>
      <c r="AX247" s="22">
        <v>0</v>
      </c>
      <c r="AY247" s="22">
        <v>0</v>
      </c>
      <c r="AZ247" s="22">
        <v>0</v>
      </c>
      <c r="BA247" s="22">
        <v>0</v>
      </c>
      <c r="BB247" s="22">
        <v>0</v>
      </c>
      <c r="BC247" s="22">
        <v>0</v>
      </c>
      <c r="BD247" s="22">
        <v>0</v>
      </c>
      <c r="BE247" s="22">
        <v>0</v>
      </c>
      <c r="BF247" s="22">
        <v>0</v>
      </c>
      <c r="BG247" s="22">
        <v>0</v>
      </c>
      <c r="BH247" s="22">
        <v>0</v>
      </c>
      <c r="BI247" s="22">
        <v>0</v>
      </c>
      <c r="BJ247" s="22">
        <v>0</v>
      </c>
      <c r="BK247" s="22">
        <v>0</v>
      </c>
      <c r="BL247" s="22">
        <v>0</v>
      </c>
      <c r="BM247" s="22">
        <v>0</v>
      </c>
      <c r="BN247" s="22">
        <v>0</v>
      </c>
      <c r="BO247" s="22">
        <v>0</v>
      </c>
      <c r="BP247" s="22">
        <v>0</v>
      </c>
    </row>
    <row r="248" spans="1:68" x14ac:dyDescent="0.25">
      <c r="A248" s="22" t="s">
        <v>125</v>
      </c>
      <c r="B248" s="22" t="s">
        <v>508</v>
      </c>
      <c r="C248" s="22" t="s">
        <v>619</v>
      </c>
      <c r="D248" s="22" t="s">
        <v>620</v>
      </c>
      <c r="E248" s="22">
        <v>2</v>
      </c>
      <c r="F248" s="22">
        <v>0</v>
      </c>
      <c r="G248" s="22">
        <v>0</v>
      </c>
      <c r="H248" s="24">
        <v>8</v>
      </c>
      <c r="I248" s="25" t="s">
        <v>2019</v>
      </c>
      <c r="J248" s="24">
        <v>0</v>
      </c>
      <c r="K248" s="22">
        <v>0</v>
      </c>
      <c r="L248" s="25"/>
      <c r="M248" s="22">
        <v>0</v>
      </c>
      <c r="N248" s="22">
        <v>0</v>
      </c>
      <c r="O248" s="22"/>
      <c r="P248" s="24">
        <v>6</v>
      </c>
      <c r="Q248" s="24">
        <v>0</v>
      </c>
      <c r="R248" s="24">
        <v>0</v>
      </c>
      <c r="S248" s="24">
        <v>0</v>
      </c>
      <c r="T248" s="24">
        <v>0</v>
      </c>
      <c r="U248" s="24">
        <v>6</v>
      </c>
      <c r="V248" s="24">
        <v>8</v>
      </c>
      <c r="W248" s="24">
        <v>0</v>
      </c>
      <c r="X248" s="24">
        <v>0</v>
      </c>
      <c r="Y248" s="24">
        <v>0</v>
      </c>
      <c r="Z248" s="24">
        <v>0</v>
      </c>
      <c r="AA248" s="24">
        <v>8</v>
      </c>
      <c r="AB248" s="24">
        <v>0</v>
      </c>
      <c r="AC248" s="25" t="s">
        <v>2020</v>
      </c>
      <c r="AD248" s="22">
        <v>1</v>
      </c>
      <c r="AE248" s="22">
        <v>2</v>
      </c>
      <c r="AF248" s="25" t="s">
        <v>2019</v>
      </c>
      <c r="AG248" s="25" t="s">
        <v>2020</v>
      </c>
      <c r="AH248" s="25" t="s">
        <v>2020</v>
      </c>
      <c r="AI248" s="22">
        <v>15</v>
      </c>
      <c r="AJ248" s="22">
        <v>0</v>
      </c>
      <c r="AK248" s="22">
        <v>0</v>
      </c>
      <c r="AL248" s="22">
        <v>193</v>
      </c>
      <c r="AM248" s="22">
        <v>8523</v>
      </c>
      <c r="AN248" s="22">
        <v>0</v>
      </c>
      <c r="AO248" s="22">
        <v>0</v>
      </c>
      <c r="AP248" s="22">
        <v>0</v>
      </c>
      <c r="AQ248" s="22">
        <v>0</v>
      </c>
      <c r="AR248" s="22">
        <v>0</v>
      </c>
      <c r="AS248" s="22">
        <v>0</v>
      </c>
      <c r="AT248" s="22">
        <v>0</v>
      </c>
      <c r="AU248" s="22">
        <v>0</v>
      </c>
      <c r="AV248" s="25" t="s">
        <v>2245</v>
      </c>
      <c r="AW248" s="22">
        <v>3</v>
      </c>
      <c r="AX248" s="22">
        <v>3</v>
      </c>
      <c r="AY248" s="22">
        <v>15000</v>
      </c>
      <c r="AZ248" s="22">
        <v>0</v>
      </c>
      <c r="BA248" s="22">
        <v>0</v>
      </c>
      <c r="BB248" s="22">
        <v>0</v>
      </c>
      <c r="BC248" s="22">
        <v>15000</v>
      </c>
      <c r="BD248" s="22">
        <v>0</v>
      </c>
      <c r="BE248" s="22">
        <v>7</v>
      </c>
      <c r="BF248" s="22">
        <v>0</v>
      </c>
      <c r="BG248" s="22">
        <v>1</v>
      </c>
      <c r="BH248" s="22">
        <v>1</v>
      </c>
      <c r="BI248" s="22">
        <v>1</v>
      </c>
      <c r="BJ248" s="22">
        <v>0</v>
      </c>
      <c r="BK248" s="22">
        <v>0</v>
      </c>
      <c r="BL248" s="22">
        <v>0</v>
      </c>
      <c r="BM248" s="22">
        <v>0</v>
      </c>
      <c r="BN248" s="22">
        <v>14</v>
      </c>
      <c r="BO248" s="22">
        <v>0</v>
      </c>
      <c r="BP248" s="22">
        <v>0</v>
      </c>
    </row>
    <row r="249" spans="1:68" x14ac:dyDescent="0.25">
      <c r="A249" s="22" t="s">
        <v>125</v>
      </c>
      <c r="B249" s="22" t="s">
        <v>508</v>
      </c>
      <c r="C249" s="22" t="s">
        <v>621</v>
      </c>
      <c r="D249" s="22" t="s">
        <v>622</v>
      </c>
      <c r="E249" s="22">
        <v>2</v>
      </c>
      <c r="F249" s="22">
        <v>0</v>
      </c>
      <c r="G249" s="22">
        <v>0</v>
      </c>
      <c r="H249" s="24">
        <v>5.6</v>
      </c>
      <c r="I249" s="25" t="s">
        <v>2019</v>
      </c>
      <c r="J249" s="24">
        <v>0</v>
      </c>
      <c r="K249" s="22">
        <v>0</v>
      </c>
      <c r="L249" s="25"/>
      <c r="M249" s="22">
        <v>0</v>
      </c>
      <c r="N249" s="22">
        <v>0</v>
      </c>
      <c r="O249" s="22"/>
      <c r="P249" s="24">
        <v>3.4</v>
      </c>
      <c r="Q249" s="24">
        <v>0</v>
      </c>
      <c r="R249" s="24">
        <v>0</v>
      </c>
      <c r="S249" s="24">
        <v>0</v>
      </c>
      <c r="T249" s="24">
        <v>0</v>
      </c>
      <c r="U249" s="24">
        <v>3.4</v>
      </c>
      <c r="V249" s="24">
        <v>4.3</v>
      </c>
      <c r="W249" s="24">
        <v>0</v>
      </c>
      <c r="X249" s="24">
        <v>0</v>
      </c>
      <c r="Y249" s="24">
        <v>0</v>
      </c>
      <c r="Z249" s="24">
        <v>0</v>
      </c>
      <c r="AA249" s="24">
        <v>4.3</v>
      </c>
      <c r="AB249" s="24">
        <v>0</v>
      </c>
      <c r="AC249" s="25" t="s">
        <v>2019</v>
      </c>
      <c r="AD249" s="22">
        <v>0</v>
      </c>
      <c r="AE249" s="22">
        <v>0</v>
      </c>
      <c r="AF249" s="25" t="s">
        <v>2019</v>
      </c>
      <c r="AG249" s="25" t="s">
        <v>2019</v>
      </c>
      <c r="AH249" s="25" t="s">
        <v>2019</v>
      </c>
      <c r="AI249" s="22">
        <v>0</v>
      </c>
      <c r="AJ249" s="22">
        <v>0</v>
      </c>
      <c r="AK249" s="22">
        <v>0</v>
      </c>
      <c r="AL249" s="22">
        <v>76</v>
      </c>
      <c r="AM249" s="22">
        <v>3340</v>
      </c>
      <c r="AN249" s="22">
        <v>0</v>
      </c>
      <c r="AO249" s="22">
        <v>0</v>
      </c>
      <c r="AP249" s="22">
        <v>0</v>
      </c>
      <c r="AQ249" s="22">
        <v>0</v>
      </c>
      <c r="AR249" s="22">
        <v>0</v>
      </c>
      <c r="AS249" s="22">
        <v>0</v>
      </c>
      <c r="AT249" s="22">
        <v>0</v>
      </c>
      <c r="AU249" s="22">
        <v>0</v>
      </c>
      <c r="AV249" s="25" t="s">
        <v>2246</v>
      </c>
      <c r="AW249" s="22">
        <v>0</v>
      </c>
      <c r="AX249" s="22">
        <v>0</v>
      </c>
      <c r="AY249" s="22">
        <v>0</v>
      </c>
      <c r="AZ249" s="22">
        <v>0</v>
      </c>
      <c r="BA249" s="22">
        <v>0</v>
      </c>
      <c r="BB249" s="22">
        <v>0</v>
      </c>
      <c r="BC249" s="22">
        <v>0</v>
      </c>
      <c r="BD249" s="22">
        <v>0</v>
      </c>
      <c r="BE249" s="22">
        <v>0</v>
      </c>
      <c r="BF249" s="22">
        <v>0</v>
      </c>
      <c r="BG249" s="22">
        <v>0</v>
      </c>
      <c r="BH249" s="22">
        <v>0</v>
      </c>
      <c r="BI249" s="22">
        <v>0</v>
      </c>
      <c r="BJ249" s="22">
        <v>0</v>
      </c>
      <c r="BK249" s="22">
        <v>0</v>
      </c>
      <c r="BL249" s="22">
        <v>0</v>
      </c>
      <c r="BM249" s="22">
        <v>0</v>
      </c>
      <c r="BN249" s="22">
        <v>0</v>
      </c>
      <c r="BO249" s="22">
        <v>0</v>
      </c>
      <c r="BP249" s="22">
        <v>0</v>
      </c>
    </row>
    <row r="250" spans="1:68" x14ac:dyDescent="0.25">
      <c r="A250" s="22" t="s">
        <v>125</v>
      </c>
      <c r="B250" s="22" t="s">
        <v>508</v>
      </c>
      <c r="C250" s="22" t="s">
        <v>623</v>
      </c>
      <c r="D250" s="22" t="s">
        <v>624</v>
      </c>
      <c r="E250" s="22">
        <v>2</v>
      </c>
      <c r="F250" s="22">
        <v>0</v>
      </c>
      <c r="G250" s="22">
        <v>0</v>
      </c>
      <c r="H250" s="24">
        <v>8</v>
      </c>
      <c r="I250" s="25" t="s">
        <v>2019</v>
      </c>
      <c r="J250" s="24">
        <v>0</v>
      </c>
      <c r="K250" s="22">
        <v>0</v>
      </c>
      <c r="L250" s="25"/>
      <c r="M250" s="22"/>
      <c r="N250" s="22"/>
      <c r="O250" s="22"/>
      <c r="P250" s="24">
        <v>5</v>
      </c>
      <c r="Q250" s="24">
        <v>0</v>
      </c>
      <c r="R250" s="24">
        <v>0</v>
      </c>
      <c r="S250" s="24">
        <v>0</v>
      </c>
      <c r="T250" s="24">
        <v>0</v>
      </c>
      <c r="U250" s="24">
        <v>5</v>
      </c>
      <c r="V250" s="24">
        <v>4</v>
      </c>
      <c r="W250" s="24">
        <v>0</v>
      </c>
      <c r="X250" s="24">
        <v>0</v>
      </c>
      <c r="Y250" s="24">
        <v>0</v>
      </c>
      <c r="Z250" s="24">
        <v>0</v>
      </c>
      <c r="AA250" s="24">
        <v>4</v>
      </c>
      <c r="AB250" s="24">
        <v>0</v>
      </c>
      <c r="AC250" s="25" t="s">
        <v>2019</v>
      </c>
      <c r="AD250" s="22">
        <v>0</v>
      </c>
      <c r="AE250" s="22">
        <v>0</v>
      </c>
      <c r="AF250" s="25" t="s">
        <v>2019</v>
      </c>
      <c r="AG250" s="25" t="s">
        <v>2019</v>
      </c>
      <c r="AH250" s="25" t="s">
        <v>2019</v>
      </c>
      <c r="AI250" s="22">
        <v>0</v>
      </c>
      <c r="AJ250" s="22">
        <v>0</v>
      </c>
      <c r="AK250" s="22">
        <v>0</v>
      </c>
      <c r="AL250" s="22">
        <v>191</v>
      </c>
      <c r="AM250" s="22">
        <v>5494</v>
      </c>
      <c r="AN250" s="22">
        <v>0</v>
      </c>
      <c r="AO250" s="22">
        <v>0</v>
      </c>
      <c r="AP250" s="22">
        <v>0</v>
      </c>
      <c r="AQ250" s="22">
        <v>0</v>
      </c>
      <c r="AR250" s="22">
        <v>0</v>
      </c>
      <c r="AS250" s="22">
        <v>0</v>
      </c>
      <c r="AT250" s="22">
        <v>0</v>
      </c>
      <c r="AU250" s="22">
        <v>0</v>
      </c>
      <c r="AV250" s="25" t="s">
        <v>2247</v>
      </c>
      <c r="AW250" s="22">
        <v>3</v>
      </c>
      <c r="AX250" s="22">
        <v>2</v>
      </c>
      <c r="AY250" s="22">
        <v>15000</v>
      </c>
      <c r="AZ250" s="22">
        <v>0</v>
      </c>
      <c r="BA250" s="22">
        <v>0</v>
      </c>
      <c r="BB250" s="22">
        <v>0</v>
      </c>
      <c r="BC250" s="22">
        <v>15000</v>
      </c>
      <c r="BD250" s="22">
        <v>0</v>
      </c>
      <c r="BE250" s="22">
        <v>7</v>
      </c>
      <c r="BF250" s="22">
        <v>0</v>
      </c>
      <c r="BG250" s="22">
        <v>0</v>
      </c>
      <c r="BH250" s="22">
        <v>0</v>
      </c>
      <c r="BI250" s="22">
        <v>0</v>
      </c>
      <c r="BJ250" s="22">
        <v>0</v>
      </c>
      <c r="BK250" s="22">
        <v>0</v>
      </c>
      <c r="BL250" s="22">
        <v>0</v>
      </c>
      <c r="BM250" s="22">
        <v>0</v>
      </c>
      <c r="BN250" s="22">
        <v>0</v>
      </c>
      <c r="BO250" s="22">
        <v>0</v>
      </c>
      <c r="BP250" s="22">
        <v>0</v>
      </c>
    </row>
    <row r="251" spans="1:68" x14ac:dyDescent="0.25">
      <c r="A251" s="22" t="s">
        <v>125</v>
      </c>
      <c r="B251" s="22" t="s">
        <v>508</v>
      </c>
      <c r="C251" s="22" t="s">
        <v>625</v>
      </c>
      <c r="D251" s="22" t="s">
        <v>626</v>
      </c>
      <c r="E251" s="22">
        <v>1</v>
      </c>
      <c r="F251" s="22">
        <v>0</v>
      </c>
      <c r="G251" s="22">
        <v>0</v>
      </c>
      <c r="H251" s="24">
        <v>7.7</v>
      </c>
      <c r="I251" s="25" t="s">
        <v>2019</v>
      </c>
      <c r="J251" s="24">
        <v>0</v>
      </c>
      <c r="K251" s="22">
        <v>0</v>
      </c>
      <c r="L251" s="25"/>
      <c r="M251" s="22">
        <v>0</v>
      </c>
      <c r="N251" s="22">
        <v>0</v>
      </c>
      <c r="O251" s="22"/>
      <c r="P251" s="24">
        <v>6.1</v>
      </c>
      <c r="Q251" s="24">
        <v>0</v>
      </c>
      <c r="R251" s="24">
        <v>0</v>
      </c>
      <c r="S251" s="24">
        <v>0</v>
      </c>
      <c r="T251" s="24">
        <v>0</v>
      </c>
      <c r="U251" s="24">
        <v>6.1</v>
      </c>
      <c r="V251" s="24">
        <v>6.5</v>
      </c>
      <c r="W251" s="24">
        <v>0</v>
      </c>
      <c r="X251" s="24">
        <v>0</v>
      </c>
      <c r="Y251" s="24">
        <v>0</v>
      </c>
      <c r="Z251" s="24">
        <v>0</v>
      </c>
      <c r="AA251" s="24">
        <v>6.5</v>
      </c>
      <c r="AB251" s="24">
        <v>0</v>
      </c>
      <c r="AC251" s="25" t="s">
        <v>2020</v>
      </c>
      <c r="AD251" s="22">
        <v>1</v>
      </c>
      <c r="AE251" s="22">
        <v>1</v>
      </c>
      <c r="AF251" s="25" t="s">
        <v>2019</v>
      </c>
      <c r="AG251" s="25" t="s">
        <v>2020</v>
      </c>
      <c r="AH251" s="25" t="s">
        <v>2020</v>
      </c>
      <c r="AI251" s="22">
        <v>7</v>
      </c>
      <c r="AJ251" s="22">
        <v>0</v>
      </c>
      <c r="AK251" s="22">
        <v>0</v>
      </c>
      <c r="AL251" s="22">
        <v>93</v>
      </c>
      <c r="AM251" s="22">
        <v>3396</v>
      </c>
      <c r="AN251" s="22">
        <v>0</v>
      </c>
      <c r="AO251" s="22">
        <v>0</v>
      </c>
      <c r="AP251" s="22">
        <v>0</v>
      </c>
      <c r="AQ251" s="22">
        <v>0</v>
      </c>
      <c r="AR251" s="22">
        <v>0</v>
      </c>
      <c r="AS251" s="22">
        <v>0</v>
      </c>
      <c r="AT251" s="22">
        <v>0</v>
      </c>
      <c r="AU251" s="22">
        <v>0</v>
      </c>
      <c r="AV251" s="25" t="s">
        <v>2248</v>
      </c>
      <c r="AW251" s="22">
        <v>1</v>
      </c>
      <c r="AX251" s="22">
        <v>1</v>
      </c>
      <c r="AY251" s="22">
        <v>400000</v>
      </c>
      <c r="AZ251" s="22">
        <v>0</v>
      </c>
      <c r="BA251" s="22">
        <v>0</v>
      </c>
      <c r="BB251" s="22">
        <v>0</v>
      </c>
      <c r="BC251" s="22">
        <v>400000</v>
      </c>
      <c r="BD251" s="22">
        <v>0</v>
      </c>
      <c r="BE251" s="22">
        <v>13</v>
      </c>
      <c r="BF251" s="22">
        <v>0</v>
      </c>
      <c r="BG251" s="22">
        <v>0</v>
      </c>
      <c r="BH251" s="22">
        <v>0</v>
      </c>
      <c r="BI251" s="22">
        <v>0</v>
      </c>
      <c r="BJ251" s="22">
        <v>0</v>
      </c>
      <c r="BK251" s="22">
        <v>0</v>
      </c>
      <c r="BL251" s="22">
        <v>0</v>
      </c>
      <c r="BM251" s="22">
        <v>0</v>
      </c>
      <c r="BN251" s="22">
        <v>0</v>
      </c>
      <c r="BO251" s="22">
        <v>0</v>
      </c>
      <c r="BP251" s="22">
        <v>0</v>
      </c>
    </row>
    <row r="252" spans="1:68" x14ac:dyDescent="0.25">
      <c r="A252" s="22" t="s">
        <v>125</v>
      </c>
      <c r="B252" s="22" t="s">
        <v>508</v>
      </c>
      <c r="C252" s="22" t="s">
        <v>627</v>
      </c>
      <c r="D252" s="22" t="s">
        <v>628</v>
      </c>
      <c r="E252" s="22">
        <v>2</v>
      </c>
      <c r="F252" s="22">
        <v>0</v>
      </c>
      <c r="G252" s="22">
        <v>0</v>
      </c>
      <c r="H252" s="24">
        <v>4.2</v>
      </c>
      <c r="I252" s="25" t="s">
        <v>2019</v>
      </c>
      <c r="J252" s="24">
        <v>0</v>
      </c>
      <c r="K252" s="22">
        <v>0</v>
      </c>
      <c r="L252" s="25"/>
      <c r="M252" s="22">
        <v>0</v>
      </c>
      <c r="N252" s="22">
        <v>0</v>
      </c>
      <c r="O252" s="22">
        <v>0</v>
      </c>
      <c r="P252" s="24">
        <v>4.5</v>
      </c>
      <c r="Q252" s="24">
        <v>0</v>
      </c>
      <c r="R252" s="24">
        <v>0</v>
      </c>
      <c r="S252" s="24">
        <v>0.2</v>
      </c>
      <c r="T252" s="24">
        <v>0</v>
      </c>
      <c r="U252" s="24">
        <v>4.7</v>
      </c>
      <c r="V252" s="24">
        <v>4.4000000000000004</v>
      </c>
      <c r="W252" s="24">
        <v>0</v>
      </c>
      <c r="X252" s="24">
        <v>0</v>
      </c>
      <c r="Y252" s="24">
        <v>0</v>
      </c>
      <c r="Z252" s="24">
        <v>0</v>
      </c>
      <c r="AA252" s="24">
        <v>4.4000000000000004</v>
      </c>
      <c r="AB252" s="24">
        <v>0.9</v>
      </c>
      <c r="AC252" s="25" t="s">
        <v>2020</v>
      </c>
      <c r="AD252" s="22">
        <v>1</v>
      </c>
      <c r="AE252" s="22">
        <v>1</v>
      </c>
      <c r="AF252" s="25" t="s">
        <v>2019</v>
      </c>
      <c r="AG252" s="25" t="s">
        <v>2020</v>
      </c>
      <c r="AH252" s="25" t="s">
        <v>2020</v>
      </c>
      <c r="AI252" s="22">
        <v>5</v>
      </c>
      <c r="AJ252" s="22">
        <v>0</v>
      </c>
      <c r="AK252" s="22">
        <v>29</v>
      </c>
      <c r="AL252" s="22">
        <v>175</v>
      </c>
      <c r="AM252" s="22">
        <v>8091</v>
      </c>
      <c r="AN252" s="22">
        <v>0</v>
      </c>
      <c r="AO252" s="22">
        <v>0</v>
      </c>
      <c r="AP252" s="22">
        <v>0</v>
      </c>
      <c r="AQ252" s="22">
        <v>0</v>
      </c>
      <c r="AR252" s="22">
        <v>0</v>
      </c>
      <c r="AS252" s="22">
        <v>0</v>
      </c>
      <c r="AT252" s="22">
        <v>0</v>
      </c>
      <c r="AU252" s="22">
        <v>0</v>
      </c>
      <c r="AV252" s="25" t="s">
        <v>2249</v>
      </c>
      <c r="AW252" s="22">
        <v>11</v>
      </c>
      <c r="AX252" s="22">
        <v>10</v>
      </c>
      <c r="AY252" s="22">
        <v>931000</v>
      </c>
      <c r="AZ252" s="22">
        <v>9000</v>
      </c>
      <c r="BA252" s="22">
        <v>0</v>
      </c>
      <c r="BB252" s="22">
        <v>0</v>
      </c>
      <c r="BC252" s="22">
        <v>940000</v>
      </c>
      <c r="BD252" s="22">
        <v>5</v>
      </c>
      <c r="BE252" s="22">
        <v>3</v>
      </c>
      <c r="BF252" s="22">
        <v>0</v>
      </c>
      <c r="BG252" s="22">
        <v>0</v>
      </c>
      <c r="BH252" s="22">
        <v>0</v>
      </c>
      <c r="BI252" s="22">
        <v>0</v>
      </c>
      <c r="BJ252" s="22">
        <v>0</v>
      </c>
      <c r="BK252" s="22">
        <v>0</v>
      </c>
      <c r="BL252" s="22">
        <v>30</v>
      </c>
      <c r="BM252" s="22">
        <v>5</v>
      </c>
      <c r="BN252" s="22">
        <v>0</v>
      </c>
      <c r="BO252" s="22">
        <v>0</v>
      </c>
      <c r="BP252" s="22">
        <v>0</v>
      </c>
    </row>
    <row r="253" spans="1:68" x14ac:dyDescent="0.25">
      <c r="A253" s="22" t="s">
        <v>125</v>
      </c>
      <c r="B253" s="22" t="s">
        <v>508</v>
      </c>
      <c r="C253" s="22" t="s">
        <v>629</v>
      </c>
      <c r="D253" s="22" t="s">
        <v>630</v>
      </c>
      <c r="E253" s="22">
        <v>6</v>
      </c>
      <c r="F253" s="22">
        <v>0</v>
      </c>
      <c r="G253" s="22">
        <v>0</v>
      </c>
      <c r="H253" s="24">
        <v>17.399999999999999</v>
      </c>
      <c r="I253" s="25" t="s">
        <v>2019</v>
      </c>
      <c r="J253" s="24">
        <v>0</v>
      </c>
      <c r="K253" s="22">
        <v>0</v>
      </c>
      <c r="L253" s="25"/>
      <c r="M253" s="22">
        <v>0</v>
      </c>
      <c r="N253" s="22">
        <v>0</v>
      </c>
      <c r="O253" s="22"/>
      <c r="P253" s="24">
        <v>17.399999999999999</v>
      </c>
      <c r="Q253" s="24">
        <v>0</v>
      </c>
      <c r="R253" s="24">
        <v>0</v>
      </c>
      <c r="S253" s="24">
        <v>0</v>
      </c>
      <c r="T253" s="24">
        <v>0</v>
      </c>
      <c r="U253" s="24">
        <v>17.399999999999999</v>
      </c>
      <c r="V253" s="24">
        <v>11.4</v>
      </c>
      <c r="W253" s="24">
        <v>0</v>
      </c>
      <c r="X253" s="24">
        <v>0</v>
      </c>
      <c r="Y253" s="24">
        <v>0</v>
      </c>
      <c r="Z253" s="24">
        <v>0</v>
      </c>
      <c r="AA253" s="24">
        <v>11.4</v>
      </c>
      <c r="AB253" s="24">
        <v>0.2</v>
      </c>
      <c r="AC253" s="25" t="s">
        <v>2020</v>
      </c>
      <c r="AD253" s="22">
        <v>2</v>
      </c>
      <c r="AE253" s="22">
        <v>1</v>
      </c>
      <c r="AF253" s="25" t="s">
        <v>2020</v>
      </c>
      <c r="AG253" s="25" t="s">
        <v>2020</v>
      </c>
      <c r="AH253" s="25" t="s">
        <v>2020</v>
      </c>
      <c r="AI253" s="22">
        <v>4</v>
      </c>
      <c r="AJ253" s="22">
        <v>0</v>
      </c>
      <c r="AK253" s="22">
        <v>0</v>
      </c>
      <c r="AL253" s="22">
        <v>291</v>
      </c>
      <c r="AM253" s="22">
        <v>15547</v>
      </c>
      <c r="AN253" s="22">
        <v>0</v>
      </c>
      <c r="AO253" s="22">
        <v>0</v>
      </c>
      <c r="AP253" s="22">
        <v>0</v>
      </c>
      <c r="AQ253" s="22">
        <v>0</v>
      </c>
      <c r="AR253" s="22">
        <v>0</v>
      </c>
      <c r="AS253" s="22">
        <v>0</v>
      </c>
      <c r="AT253" s="22">
        <v>0</v>
      </c>
      <c r="AU253" s="22">
        <v>0</v>
      </c>
      <c r="AV253" s="25" t="s">
        <v>2250</v>
      </c>
      <c r="AW253" s="22">
        <v>0</v>
      </c>
      <c r="AX253" s="22">
        <v>0</v>
      </c>
      <c r="AY253" s="22">
        <v>0</v>
      </c>
      <c r="AZ253" s="22">
        <v>0</v>
      </c>
      <c r="BA253" s="22">
        <v>0</v>
      </c>
      <c r="BB253" s="22">
        <v>0</v>
      </c>
      <c r="BC253" s="22">
        <v>0</v>
      </c>
      <c r="BD253" s="22">
        <v>0</v>
      </c>
      <c r="BE253" s="22">
        <v>0</v>
      </c>
      <c r="BF253" s="22">
        <v>0</v>
      </c>
      <c r="BG253" s="22">
        <v>1</v>
      </c>
      <c r="BH253" s="22">
        <v>46</v>
      </c>
      <c r="BI253" s="22">
        <v>1</v>
      </c>
      <c r="BJ253" s="22">
        <v>0</v>
      </c>
      <c r="BK253" s="22">
        <v>0</v>
      </c>
      <c r="BL253" s="22">
        <v>0</v>
      </c>
      <c r="BM253" s="22">
        <v>0</v>
      </c>
      <c r="BN253" s="22">
        <v>46</v>
      </c>
      <c r="BO253" s="22">
        <v>0</v>
      </c>
      <c r="BP253" s="22">
        <v>0</v>
      </c>
    </row>
    <row r="254" spans="1:68" x14ac:dyDescent="0.25">
      <c r="A254" s="22" t="s">
        <v>125</v>
      </c>
      <c r="B254" s="22" t="s">
        <v>508</v>
      </c>
      <c r="C254" s="22" t="s">
        <v>631</v>
      </c>
      <c r="D254" s="22" t="s">
        <v>632</v>
      </c>
      <c r="E254" s="22">
        <v>8</v>
      </c>
      <c r="F254" s="22">
        <v>0</v>
      </c>
      <c r="G254" s="22">
        <v>0</v>
      </c>
      <c r="H254" s="24">
        <v>13.6</v>
      </c>
      <c r="I254" s="25" t="s">
        <v>2019</v>
      </c>
      <c r="J254" s="24">
        <v>0</v>
      </c>
      <c r="K254" s="22">
        <v>0</v>
      </c>
      <c r="L254" s="25"/>
      <c r="M254" s="22">
        <v>0</v>
      </c>
      <c r="N254" s="22">
        <v>0</v>
      </c>
      <c r="O254" s="22"/>
      <c r="P254" s="24">
        <v>0</v>
      </c>
      <c r="Q254" s="24">
        <v>5</v>
      </c>
      <c r="R254" s="24">
        <v>0</v>
      </c>
      <c r="S254" s="24">
        <v>0</v>
      </c>
      <c r="T254" s="24">
        <v>0</v>
      </c>
      <c r="U254" s="24">
        <v>5</v>
      </c>
      <c r="V254" s="24">
        <v>5</v>
      </c>
      <c r="W254" s="24">
        <v>0</v>
      </c>
      <c r="X254" s="24">
        <v>0</v>
      </c>
      <c r="Y254" s="24">
        <v>0</v>
      </c>
      <c r="Z254" s="24">
        <v>0</v>
      </c>
      <c r="AA254" s="24">
        <v>5</v>
      </c>
      <c r="AB254" s="24">
        <v>1.2</v>
      </c>
      <c r="AC254" s="25" t="s">
        <v>2020</v>
      </c>
      <c r="AD254" s="22">
        <v>6</v>
      </c>
      <c r="AE254" s="22">
        <v>6</v>
      </c>
      <c r="AF254" s="25" t="s">
        <v>2019</v>
      </c>
      <c r="AG254" s="25" t="s">
        <v>2020</v>
      </c>
      <c r="AH254" s="25" t="s">
        <v>2020</v>
      </c>
      <c r="AI254" s="22">
        <v>5</v>
      </c>
      <c r="AJ254" s="22">
        <v>0</v>
      </c>
      <c r="AK254" s="22">
        <v>0</v>
      </c>
      <c r="AL254" s="22">
        <v>223</v>
      </c>
      <c r="AM254" s="22">
        <v>10868</v>
      </c>
      <c r="AN254" s="22">
        <v>0</v>
      </c>
      <c r="AO254" s="22">
        <v>0</v>
      </c>
      <c r="AP254" s="22">
        <v>0</v>
      </c>
      <c r="AQ254" s="22">
        <v>0</v>
      </c>
      <c r="AR254" s="22">
        <v>0</v>
      </c>
      <c r="AS254" s="22">
        <v>0</v>
      </c>
      <c r="AT254" s="22">
        <v>0</v>
      </c>
      <c r="AU254" s="22">
        <v>0</v>
      </c>
      <c r="AV254" s="25" t="s">
        <v>2251</v>
      </c>
      <c r="AW254" s="22">
        <v>12</v>
      </c>
      <c r="AX254" s="22">
        <v>7</v>
      </c>
      <c r="AY254" s="22">
        <v>2800</v>
      </c>
      <c r="AZ254" s="22">
        <v>92500</v>
      </c>
      <c r="BA254" s="22">
        <v>0</v>
      </c>
      <c r="BB254" s="22">
        <v>0</v>
      </c>
      <c r="BC254" s="22">
        <v>95300</v>
      </c>
      <c r="BD254" s="22">
        <v>0</v>
      </c>
      <c r="BE254" s="22">
        <v>12</v>
      </c>
      <c r="BF254" s="22">
        <v>0</v>
      </c>
      <c r="BG254" s="22">
        <v>0</v>
      </c>
      <c r="BH254" s="22">
        <v>0</v>
      </c>
      <c r="BI254" s="22">
        <v>0</v>
      </c>
      <c r="BJ254" s="22">
        <v>0</v>
      </c>
      <c r="BK254" s="22">
        <v>0</v>
      </c>
      <c r="BL254" s="22">
        <v>0</v>
      </c>
      <c r="BM254" s="22">
        <v>0</v>
      </c>
      <c r="BN254" s="22">
        <v>0</v>
      </c>
      <c r="BO254" s="22">
        <v>0</v>
      </c>
      <c r="BP254" s="22">
        <v>0</v>
      </c>
    </row>
    <row r="255" spans="1:68" x14ac:dyDescent="0.25">
      <c r="A255" s="22" t="s">
        <v>125</v>
      </c>
      <c r="B255" s="22" t="s">
        <v>508</v>
      </c>
      <c r="C255" s="22" t="s">
        <v>633</v>
      </c>
      <c r="D255" s="22" t="s">
        <v>634</v>
      </c>
      <c r="E255" s="22">
        <v>5</v>
      </c>
      <c r="F255" s="22">
        <v>0</v>
      </c>
      <c r="G255" s="22">
        <v>0</v>
      </c>
      <c r="H255" s="24">
        <v>10.6</v>
      </c>
      <c r="I255" s="25" t="s">
        <v>2019</v>
      </c>
      <c r="J255" s="24">
        <v>0</v>
      </c>
      <c r="K255" s="22">
        <v>0</v>
      </c>
      <c r="L255" s="25"/>
      <c r="M255" s="22">
        <v>0</v>
      </c>
      <c r="N255" s="22">
        <v>0</v>
      </c>
      <c r="O255" s="22"/>
      <c r="P255" s="24">
        <v>0</v>
      </c>
      <c r="Q255" s="24">
        <v>0</v>
      </c>
      <c r="R255" s="24">
        <v>0</v>
      </c>
      <c r="S255" s="24">
        <v>0</v>
      </c>
      <c r="T255" s="24">
        <v>0</v>
      </c>
      <c r="U255" s="24">
        <v>0</v>
      </c>
      <c r="V255" s="24">
        <v>0</v>
      </c>
      <c r="W255" s="24">
        <v>0</v>
      </c>
      <c r="X255" s="24">
        <v>0</v>
      </c>
      <c r="Y255" s="24">
        <v>0</v>
      </c>
      <c r="Z255" s="24">
        <v>0</v>
      </c>
      <c r="AA255" s="24">
        <v>0</v>
      </c>
      <c r="AB255" s="24">
        <v>1</v>
      </c>
      <c r="AC255" s="25" t="s">
        <v>2020</v>
      </c>
      <c r="AD255" s="22">
        <v>9</v>
      </c>
      <c r="AE255" s="22">
        <v>9</v>
      </c>
      <c r="AF255" s="25" t="s">
        <v>2020</v>
      </c>
      <c r="AG255" s="25" t="s">
        <v>2020</v>
      </c>
      <c r="AH255" s="25" t="s">
        <v>2019</v>
      </c>
      <c r="AI255" s="22">
        <v>0</v>
      </c>
      <c r="AJ255" s="22">
        <v>0</v>
      </c>
      <c r="AK255" s="22">
        <v>0</v>
      </c>
      <c r="AL255" s="22">
        <v>334</v>
      </c>
      <c r="AM255" s="22">
        <v>9550</v>
      </c>
      <c r="AN255" s="22">
        <v>0</v>
      </c>
      <c r="AO255" s="22">
        <v>0</v>
      </c>
      <c r="AP255" s="22">
        <v>0</v>
      </c>
      <c r="AQ255" s="22">
        <v>0</v>
      </c>
      <c r="AR255" s="22">
        <v>0</v>
      </c>
      <c r="AS255" s="22">
        <v>0</v>
      </c>
      <c r="AT255" s="22">
        <v>0</v>
      </c>
      <c r="AU255" s="22">
        <v>0</v>
      </c>
      <c r="AV255" s="25" t="s">
        <v>2082</v>
      </c>
      <c r="AW255" s="22">
        <v>12</v>
      </c>
      <c r="AX255" s="22">
        <v>12</v>
      </c>
      <c r="AY255" s="22">
        <v>0</v>
      </c>
      <c r="AZ255" s="22">
        <v>195200</v>
      </c>
      <c r="BA255" s="22">
        <v>0</v>
      </c>
      <c r="BB255" s="22">
        <v>0</v>
      </c>
      <c r="BC255" s="22">
        <v>195200</v>
      </c>
      <c r="BD255" s="22">
        <v>8</v>
      </c>
      <c r="BE255" s="22">
        <v>2</v>
      </c>
      <c r="BF255" s="22">
        <v>2</v>
      </c>
      <c r="BG255" s="22">
        <v>0</v>
      </c>
      <c r="BH255" s="22">
        <v>0</v>
      </c>
      <c r="BI255" s="22">
        <v>0</v>
      </c>
      <c r="BJ255" s="22">
        <v>1</v>
      </c>
      <c r="BK255" s="22">
        <v>20</v>
      </c>
      <c r="BL255" s="22">
        <v>5</v>
      </c>
      <c r="BM255" s="22">
        <v>8</v>
      </c>
      <c r="BN255" s="22">
        <v>0</v>
      </c>
      <c r="BO255" s="22">
        <v>0</v>
      </c>
      <c r="BP255" s="22">
        <v>0</v>
      </c>
    </row>
    <row r="256" spans="1:68" x14ac:dyDescent="0.25">
      <c r="A256" s="22" t="s">
        <v>125</v>
      </c>
      <c r="B256" s="22" t="s">
        <v>508</v>
      </c>
      <c r="C256" s="22" t="s">
        <v>635</v>
      </c>
      <c r="D256" s="22" t="s">
        <v>636</v>
      </c>
      <c r="E256" s="22">
        <v>2</v>
      </c>
      <c r="F256" s="22">
        <v>0</v>
      </c>
      <c r="G256" s="22">
        <v>0</v>
      </c>
      <c r="H256" s="24">
        <v>6.6</v>
      </c>
      <c r="I256" s="25" t="s">
        <v>2019</v>
      </c>
      <c r="J256" s="24">
        <v>0</v>
      </c>
      <c r="K256" s="22">
        <v>0</v>
      </c>
      <c r="L256" s="25"/>
      <c r="M256" s="22"/>
      <c r="N256" s="22"/>
      <c r="O256" s="22"/>
      <c r="P256" s="24">
        <v>5.6</v>
      </c>
      <c r="Q256" s="24">
        <v>0</v>
      </c>
      <c r="R256" s="24">
        <v>0</v>
      </c>
      <c r="S256" s="24">
        <v>0</v>
      </c>
      <c r="T256" s="24">
        <v>0</v>
      </c>
      <c r="U256" s="24">
        <v>5.6</v>
      </c>
      <c r="V256" s="24">
        <v>5.9</v>
      </c>
      <c r="W256" s="24">
        <v>0</v>
      </c>
      <c r="X256" s="24">
        <v>0</v>
      </c>
      <c r="Y256" s="24">
        <v>0</v>
      </c>
      <c r="Z256" s="24">
        <v>0</v>
      </c>
      <c r="AA256" s="24">
        <v>5.9</v>
      </c>
      <c r="AB256" s="24">
        <v>0</v>
      </c>
      <c r="AC256" s="25" t="s">
        <v>2020</v>
      </c>
      <c r="AD256" s="22">
        <v>2</v>
      </c>
      <c r="AE256" s="22">
        <v>2</v>
      </c>
      <c r="AF256" s="25" t="s">
        <v>2020</v>
      </c>
      <c r="AG256" s="25" t="s">
        <v>2020</v>
      </c>
      <c r="AH256" s="25" t="s">
        <v>2020</v>
      </c>
      <c r="AI256" s="22">
        <v>19</v>
      </c>
      <c r="AJ256" s="22">
        <v>0</v>
      </c>
      <c r="AK256" s="22">
        <v>0</v>
      </c>
      <c r="AL256" s="22">
        <v>159</v>
      </c>
      <c r="AM256" s="22">
        <v>5960</v>
      </c>
      <c r="AN256" s="22">
        <v>0</v>
      </c>
      <c r="AO256" s="22">
        <v>0</v>
      </c>
      <c r="AP256" s="22">
        <v>0</v>
      </c>
      <c r="AQ256" s="22">
        <v>0</v>
      </c>
      <c r="AR256" s="22">
        <v>0</v>
      </c>
      <c r="AS256" s="22">
        <v>0</v>
      </c>
      <c r="AT256" s="22">
        <v>0</v>
      </c>
      <c r="AU256" s="22">
        <v>0</v>
      </c>
      <c r="AV256" s="25" t="s">
        <v>2252</v>
      </c>
      <c r="AW256" s="22">
        <v>6</v>
      </c>
      <c r="AX256" s="22">
        <v>6</v>
      </c>
      <c r="AY256" s="22">
        <v>1</v>
      </c>
      <c r="AZ256" s="22">
        <v>0</v>
      </c>
      <c r="BA256" s="22">
        <v>0</v>
      </c>
      <c r="BB256" s="22">
        <v>0</v>
      </c>
      <c r="BC256" s="22">
        <v>1</v>
      </c>
      <c r="BD256" s="22">
        <v>0</v>
      </c>
      <c r="BE256" s="22">
        <v>7</v>
      </c>
      <c r="BF256" s="22">
        <v>0</v>
      </c>
      <c r="BG256" s="22">
        <v>0</v>
      </c>
      <c r="BH256" s="22">
        <v>0</v>
      </c>
      <c r="BI256" s="22">
        <v>0</v>
      </c>
      <c r="BJ256" s="22">
        <v>0</v>
      </c>
      <c r="BK256" s="22">
        <v>0</v>
      </c>
      <c r="BL256" s="22">
        <v>0</v>
      </c>
      <c r="BM256" s="22">
        <v>0</v>
      </c>
      <c r="BN256" s="22">
        <v>0</v>
      </c>
      <c r="BO256" s="22">
        <v>0</v>
      </c>
      <c r="BP256" s="22">
        <v>0</v>
      </c>
    </row>
    <row r="257" spans="1:68" x14ac:dyDescent="0.25">
      <c r="A257" s="22" t="s">
        <v>125</v>
      </c>
      <c r="B257" s="22" t="s">
        <v>508</v>
      </c>
      <c r="C257" s="22" t="s">
        <v>637</v>
      </c>
      <c r="D257" s="22" t="s">
        <v>638</v>
      </c>
      <c r="E257" s="22">
        <v>8</v>
      </c>
      <c r="F257" s="22">
        <v>0</v>
      </c>
      <c r="G257" s="22">
        <v>0</v>
      </c>
      <c r="H257" s="24">
        <v>21</v>
      </c>
      <c r="I257" s="25" t="s">
        <v>2019</v>
      </c>
      <c r="J257" s="24">
        <v>0</v>
      </c>
      <c r="K257" s="22">
        <v>0</v>
      </c>
      <c r="L257" s="25"/>
      <c r="M257" s="22">
        <v>0</v>
      </c>
      <c r="N257" s="22">
        <v>0</v>
      </c>
      <c r="O257" s="22"/>
      <c r="P257" s="24">
        <v>14</v>
      </c>
      <c r="Q257" s="24">
        <v>0</v>
      </c>
      <c r="R257" s="24">
        <v>0</v>
      </c>
      <c r="S257" s="24">
        <v>0</v>
      </c>
      <c r="T257" s="24">
        <v>0</v>
      </c>
      <c r="U257" s="24">
        <v>14</v>
      </c>
      <c r="V257" s="24">
        <v>10.199999999999999</v>
      </c>
      <c r="W257" s="24">
        <v>0</v>
      </c>
      <c r="X257" s="24">
        <v>0</v>
      </c>
      <c r="Y257" s="24">
        <v>0</v>
      </c>
      <c r="Z257" s="24">
        <v>0</v>
      </c>
      <c r="AA257" s="24">
        <v>10.199999999999999</v>
      </c>
      <c r="AB257" s="24">
        <v>1.2</v>
      </c>
      <c r="AC257" s="25" t="s">
        <v>2020</v>
      </c>
      <c r="AD257" s="22">
        <v>49</v>
      </c>
      <c r="AE257" s="22">
        <v>36</v>
      </c>
      <c r="AF257" s="25" t="s">
        <v>2020</v>
      </c>
      <c r="AG257" s="25" t="s">
        <v>2020</v>
      </c>
      <c r="AH257" s="25" t="s">
        <v>2020</v>
      </c>
      <c r="AI257" s="22">
        <v>36</v>
      </c>
      <c r="AJ257" s="22">
        <v>0</v>
      </c>
      <c r="AK257" s="22">
        <v>4</v>
      </c>
      <c r="AL257" s="22">
        <v>382</v>
      </c>
      <c r="AM257" s="22">
        <v>129691.98</v>
      </c>
      <c r="AN257" s="22">
        <v>0</v>
      </c>
      <c r="AO257" s="22">
        <v>0</v>
      </c>
      <c r="AP257" s="22">
        <v>0</v>
      </c>
      <c r="AQ257" s="22">
        <v>0</v>
      </c>
      <c r="AR257" s="22">
        <v>0</v>
      </c>
      <c r="AS257" s="22">
        <v>0</v>
      </c>
      <c r="AT257" s="22">
        <v>0</v>
      </c>
      <c r="AU257" s="22">
        <v>0</v>
      </c>
      <c r="AV257" s="25" t="s">
        <v>2253</v>
      </c>
      <c r="AW257" s="22">
        <v>16</v>
      </c>
      <c r="AX257" s="22">
        <v>16</v>
      </c>
      <c r="AY257" s="22">
        <v>2536978.4</v>
      </c>
      <c r="AZ257" s="22">
        <v>0</v>
      </c>
      <c r="BA257" s="22">
        <v>0</v>
      </c>
      <c r="BB257" s="22">
        <v>0</v>
      </c>
      <c r="BC257" s="22">
        <v>2536978.4</v>
      </c>
      <c r="BD257" s="22">
        <v>9</v>
      </c>
      <c r="BE257" s="22">
        <v>2</v>
      </c>
      <c r="BF257" s="22">
        <v>2</v>
      </c>
      <c r="BG257" s="22">
        <v>1</v>
      </c>
      <c r="BH257" s="22">
        <v>8</v>
      </c>
      <c r="BI257" s="22">
        <v>1</v>
      </c>
      <c r="BJ257" s="22">
        <v>2</v>
      </c>
      <c r="BK257" s="22">
        <v>48</v>
      </c>
      <c r="BL257" s="22">
        <v>7</v>
      </c>
      <c r="BM257" s="22">
        <v>10</v>
      </c>
      <c r="BN257" s="22">
        <v>20</v>
      </c>
      <c r="BO257" s="22">
        <v>0</v>
      </c>
      <c r="BP257" s="22">
        <v>0</v>
      </c>
    </row>
    <row r="258" spans="1:68" x14ac:dyDescent="0.25">
      <c r="A258" s="22" t="s">
        <v>125</v>
      </c>
      <c r="B258" s="22" t="s">
        <v>508</v>
      </c>
      <c r="C258" s="22" t="s">
        <v>639</v>
      </c>
      <c r="D258" s="22" t="s">
        <v>640</v>
      </c>
      <c r="E258" s="22">
        <v>1</v>
      </c>
      <c r="F258" s="22">
        <v>0</v>
      </c>
      <c r="G258" s="22">
        <v>0</v>
      </c>
      <c r="H258" s="24">
        <v>5.7</v>
      </c>
      <c r="I258" s="25" t="s">
        <v>2019</v>
      </c>
      <c r="J258" s="24">
        <v>0</v>
      </c>
      <c r="K258" s="22">
        <v>0</v>
      </c>
      <c r="L258" s="25"/>
      <c r="M258" s="22">
        <v>0</v>
      </c>
      <c r="N258" s="22">
        <v>0</v>
      </c>
      <c r="O258" s="22"/>
      <c r="P258" s="24">
        <v>4.3</v>
      </c>
      <c r="Q258" s="24">
        <v>0</v>
      </c>
      <c r="R258" s="24">
        <v>0</v>
      </c>
      <c r="S258" s="24">
        <v>0</v>
      </c>
      <c r="T258" s="24">
        <v>0</v>
      </c>
      <c r="U258" s="24">
        <v>4.3</v>
      </c>
      <c r="V258" s="24">
        <v>4.2</v>
      </c>
      <c r="W258" s="24">
        <v>0</v>
      </c>
      <c r="X258" s="24">
        <v>0</v>
      </c>
      <c r="Y258" s="24">
        <v>0</v>
      </c>
      <c r="Z258" s="24">
        <v>0</v>
      </c>
      <c r="AA258" s="24">
        <v>4.2</v>
      </c>
      <c r="AB258" s="24">
        <v>0</v>
      </c>
      <c r="AC258" s="25" t="s">
        <v>2019</v>
      </c>
      <c r="AD258" s="22">
        <v>0</v>
      </c>
      <c r="AE258" s="22">
        <v>0</v>
      </c>
      <c r="AF258" s="25" t="s">
        <v>2019</v>
      </c>
      <c r="AG258" s="25" t="s">
        <v>2019</v>
      </c>
      <c r="AH258" s="25" t="s">
        <v>2019</v>
      </c>
      <c r="AI258" s="22">
        <v>0</v>
      </c>
      <c r="AJ258" s="22">
        <v>0</v>
      </c>
      <c r="AK258" s="22">
        <v>0</v>
      </c>
      <c r="AL258" s="22">
        <v>133</v>
      </c>
      <c r="AM258" s="22">
        <v>7623</v>
      </c>
      <c r="AN258" s="22">
        <v>0</v>
      </c>
      <c r="AO258" s="22">
        <v>0</v>
      </c>
      <c r="AP258" s="22">
        <v>0</v>
      </c>
      <c r="AQ258" s="22">
        <v>0</v>
      </c>
      <c r="AR258" s="22">
        <v>0</v>
      </c>
      <c r="AS258" s="22">
        <v>0</v>
      </c>
      <c r="AT258" s="22">
        <v>0</v>
      </c>
      <c r="AU258" s="22">
        <v>0</v>
      </c>
      <c r="AV258" s="25" t="s">
        <v>2254</v>
      </c>
      <c r="AW258" s="22">
        <v>0</v>
      </c>
      <c r="AX258" s="22">
        <v>0</v>
      </c>
      <c r="AY258" s="22">
        <v>0</v>
      </c>
      <c r="AZ258" s="22">
        <v>0</v>
      </c>
      <c r="BA258" s="22">
        <v>0</v>
      </c>
      <c r="BB258" s="22">
        <v>0</v>
      </c>
      <c r="BC258" s="22">
        <v>0</v>
      </c>
      <c r="BD258" s="22">
        <v>0</v>
      </c>
      <c r="BE258" s="22">
        <v>0</v>
      </c>
      <c r="BF258" s="22">
        <v>0</v>
      </c>
      <c r="BG258" s="22">
        <v>0</v>
      </c>
      <c r="BH258" s="22">
        <v>0</v>
      </c>
      <c r="BI258" s="22">
        <v>0</v>
      </c>
      <c r="BJ258" s="22">
        <v>0</v>
      </c>
      <c r="BK258" s="22">
        <v>0</v>
      </c>
      <c r="BL258" s="22">
        <v>0</v>
      </c>
      <c r="BM258" s="22">
        <v>0</v>
      </c>
      <c r="BN258" s="22">
        <v>0</v>
      </c>
      <c r="BO258" s="22">
        <v>0</v>
      </c>
      <c r="BP258" s="22">
        <v>0</v>
      </c>
    </row>
    <row r="259" spans="1:68" x14ac:dyDescent="0.25">
      <c r="A259" s="22" t="s">
        <v>125</v>
      </c>
      <c r="B259" s="22" t="s">
        <v>508</v>
      </c>
      <c r="C259" s="22" t="s">
        <v>641</v>
      </c>
      <c r="D259" s="22" t="s">
        <v>642</v>
      </c>
      <c r="E259" s="22">
        <v>2</v>
      </c>
      <c r="F259" s="22">
        <v>0</v>
      </c>
      <c r="G259" s="22">
        <v>0</v>
      </c>
      <c r="H259" s="24">
        <v>9</v>
      </c>
      <c r="I259" s="25" t="s">
        <v>2019</v>
      </c>
      <c r="J259" s="24">
        <v>0</v>
      </c>
      <c r="K259" s="22">
        <v>0</v>
      </c>
      <c r="L259" s="25"/>
      <c r="M259" s="22">
        <v>0</v>
      </c>
      <c r="N259" s="22">
        <v>0</v>
      </c>
      <c r="O259" s="22"/>
      <c r="P259" s="24">
        <v>4</v>
      </c>
      <c r="Q259" s="24">
        <v>0</v>
      </c>
      <c r="R259" s="24">
        <v>0</v>
      </c>
      <c r="S259" s="24">
        <v>0.5</v>
      </c>
      <c r="T259" s="24">
        <v>0</v>
      </c>
      <c r="U259" s="24">
        <v>4.5</v>
      </c>
      <c r="V259" s="24">
        <v>4</v>
      </c>
      <c r="W259" s="24">
        <v>0</v>
      </c>
      <c r="X259" s="24">
        <v>0</v>
      </c>
      <c r="Y259" s="24">
        <v>0</v>
      </c>
      <c r="Z259" s="24">
        <v>0</v>
      </c>
      <c r="AA259" s="24">
        <v>4</v>
      </c>
      <c r="AB259" s="24">
        <v>0</v>
      </c>
      <c r="AC259" s="25" t="s">
        <v>2020</v>
      </c>
      <c r="AD259" s="22">
        <v>10</v>
      </c>
      <c r="AE259" s="22">
        <v>10</v>
      </c>
      <c r="AF259" s="25" t="s">
        <v>2019</v>
      </c>
      <c r="AG259" s="25" t="s">
        <v>2020</v>
      </c>
      <c r="AH259" s="25" t="s">
        <v>2020</v>
      </c>
      <c r="AI259" s="22">
        <v>4</v>
      </c>
      <c r="AJ259" s="22">
        <v>0</v>
      </c>
      <c r="AK259" s="22">
        <v>0</v>
      </c>
      <c r="AL259" s="22">
        <v>165</v>
      </c>
      <c r="AM259" s="22">
        <v>7416</v>
      </c>
      <c r="AN259" s="22">
        <v>0</v>
      </c>
      <c r="AO259" s="22">
        <v>0</v>
      </c>
      <c r="AP259" s="22">
        <v>0</v>
      </c>
      <c r="AQ259" s="22">
        <v>0</v>
      </c>
      <c r="AR259" s="22">
        <v>0</v>
      </c>
      <c r="AS259" s="22">
        <v>0</v>
      </c>
      <c r="AT259" s="22">
        <v>0</v>
      </c>
      <c r="AU259" s="22">
        <v>0</v>
      </c>
      <c r="AV259" s="25" t="s">
        <v>2255</v>
      </c>
      <c r="AW259" s="22">
        <v>2</v>
      </c>
      <c r="AX259" s="22">
        <v>2</v>
      </c>
      <c r="AY259" s="22">
        <v>0</v>
      </c>
      <c r="AZ259" s="22">
        <v>80000</v>
      </c>
      <c r="BA259" s="22">
        <v>0</v>
      </c>
      <c r="BB259" s="22">
        <v>0</v>
      </c>
      <c r="BC259" s="22">
        <v>80000</v>
      </c>
      <c r="BD259" s="22">
        <v>1</v>
      </c>
      <c r="BE259" s="22">
        <v>5</v>
      </c>
      <c r="BF259" s="22">
        <v>1</v>
      </c>
      <c r="BG259" s="22">
        <v>1</v>
      </c>
      <c r="BH259" s="22">
        <v>2</v>
      </c>
      <c r="BI259" s="22">
        <v>5</v>
      </c>
      <c r="BJ259" s="22">
        <v>1</v>
      </c>
      <c r="BK259" s="22">
        <v>30</v>
      </c>
      <c r="BL259" s="22">
        <v>7</v>
      </c>
      <c r="BM259" s="22">
        <v>1</v>
      </c>
      <c r="BN259" s="22">
        <v>4</v>
      </c>
      <c r="BO259" s="22">
        <v>0</v>
      </c>
      <c r="BP259" s="22">
        <v>0</v>
      </c>
    </row>
    <row r="260" spans="1:68" x14ac:dyDescent="0.25">
      <c r="A260" s="22" t="s">
        <v>125</v>
      </c>
      <c r="B260" s="22" t="s">
        <v>508</v>
      </c>
      <c r="C260" s="22" t="s">
        <v>643</v>
      </c>
      <c r="D260" s="22" t="s">
        <v>644</v>
      </c>
      <c r="E260" s="22">
        <v>2</v>
      </c>
      <c r="F260" s="22">
        <v>0</v>
      </c>
      <c r="G260" s="22">
        <v>0</v>
      </c>
      <c r="H260" s="24">
        <v>15</v>
      </c>
      <c r="I260" s="25" t="s">
        <v>2019</v>
      </c>
      <c r="J260" s="24">
        <v>0</v>
      </c>
      <c r="K260" s="22">
        <v>0</v>
      </c>
      <c r="L260" s="25"/>
      <c r="M260" s="22">
        <v>0</v>
      </c>
      <c r="N260" s="22">
        <v>0</v>
      </c>
      <c r="O260" s="22"/>
      <c r="P260" s="24">
        <v>10</v>
      </c>
      <c r="Q260" s="24">
        <v>0</v>
      </c>
      <c r="R260" s="24">
        <v>0</v>
      </c>
      <c r="S260" s="24">
        <v>0</v>
      </c>
      <c r="T260" s="24">
        <v>0</v>
      </c>
      <c r="U260" s="24">
        <v>10</v>
      </c>
      <c r="V260" s="24">
        <v>10</v>
      </c>
      <c r="W260" s="24">
        <v>0</v>
      </c>
      <c r="X260" s="24">
        <v>0</v>
      </c>
      <c r="Y260" s="24">
        <v>0</v>
      </c>
      <c r="Z260" s="24">
        <v>0</v>
      </c>
      <c r="AA260" s="24">
        <v>10</v>
      </c>
      <c r="AB260" s="24">
        <v>0</v>
      </c>
      <c r="AC260" s="25" t="s">
        <v>2020</v>
      </c>
      <c r="AD260" s="22">
        <v>3</v>
      </c>
      <c r="AE260" s="22">
        <v>3</v>
      </c>
      <c r="AF260" s="25" t="s">
        <v>2019</v>
      </c>
      <c r="AG260" s="25" t="s">
        <v>2019</v>
      </c>
      <c r="AH260" s="25" t="s">
        <v>2020</v>
      </c>
      <c r="AI260" s="22">
        <v>2</v>
      </c>
      <c r="AJ260" s="22">
        <v>0</v>
      </c>
      <c r="AK260" s="22">
        <v>0</v>
      </c>
      <c r="AL260" s="22">
        <v>328</v>
      </c>
      <c r="AM260" s="22">
        <v>9084</v>
      </c>
      <c r="AN260" s="22">
        <v>0</v>
      </c>
      <c r="AO260" s="22">
        <v>0</v>
      </c>
      <c r="AP260" s="22">
        <v>0</v>
      </c>
      <c r="AQ260" s="22">
        <v>0</v>
      </c>
      <c r="AR260" s="22">
        <v>0</v>
      </c>
      <c r="AS260" s="22">
        <v>0</v>
      </c>
      <c r="AT260" s="22">
        <v>0</v>
      </c>
      <c r="AU260" s="22">
        <v>0</v>
      </c>
      <c r="AV260" s="25" t="s">
        <v>2256</v>
      </c>
      <c r="AW260" s="22">
        <v>0</v>
      </c>
      <c r="AX260" s="22">
        <v>0</v>
      </c>
      <c r="AY260" s="22">
        <v>0</v>
      </c>
      <c r="AZ260" s="22">
        <v>0</v>
      </c>
      <c r="BA260" s="22">
        <v>0</v>
      </c>
      <c r="BB260" s="22">
        <v>0</v>
      </c>
      <c r="BC260" s="22">
        <v>0</v>
      </c>
      <c r="BD260" s="22">
        <v>0</v>
      </c>
      <c r="BE260" s="22">
        <v>0</v>
      </c>
      <c r="BF260" s="22">
        <v>0</v>
      </c>
      <c r="BG260" s="22">
        <v>1</v>
      </c>
      <c r="BH260" s="22">
        <v>63</v>
      </c>
      <c r="BI260" s="22">
        <v>1</v>
      </c>
      <c r="BJ260" s="22">
        <v>0</v>
      </c>
      <c r="BK260" s="22">
        <v>0</v>
      </c>
      <c r="BL260" s="22">
        <v>0</v>
      </c>
      <c r="BM260" s="22">
        <v>0</v>
      </c>
      <c r="BN260" s="22">
        <v>63</v>
      </c>
      <c r="BO260" s="22">
        <v>0</v>
      </c>
      <c r="BP260" s="22">
        <v>0</v>
      </c>
    </row>
    <row r="261" spans="1:68" x14ac:dyDescent="0.25">
      <c r="A261" s="22" t="s">
        <v>125</v>
      </c>
      <c r="B261" s="22" t="s">
        <v>508</v>
      </c>
      <c r="C261" s="22" t="s">
        <v>645</v>
      </c>
      <c r="D261" s="22" t="s">
        <v>646</v>
      </c>
      <c r="E261" s="22">
        <v>3</v>
      </c>
      <c r="F261" s="22">
        <v>0</v>
      </c>
      <c r="G261" s="22">
        <v>0</v>
      </c>
      <c r="H261" s="24">
        <v>12.8</v>
      </c>
      <c r="I261" s="25" t="s">
        <v>2019</v>
      </c>
      <c r="J261" s="24">
        <v>0</v>
      </c>
      <c r="K261" s="22">
        <v>0</v>
      </c>
      <c r="L261" s="25"/>
      <c r="M261" s="22">
        <v>0</v>
      </c>
      <c r="N261" s="22">
        <v>0</v>
      </c>
      <c r="O261" s="22"/>
      <c r="P261" s="24">
        <v>6</v>
      </c>
      <c r="Q261" s="24">
        <v>0</v>
      </c>
      <c r="R261" s="24">
        <v>0</v>
      </c>
      <c r="S261" s="24">
        <v>0</v>
      </c>
      <c r="T261" s="24">
        <v>0</v>
      </c>
      <c r="U261" s="24">
        <v>6</v>
      </c>
      <c r="V261" s="24">
        <v>6</v>
      </c>
      <c r="W261" s="24">
        <v>0</v>
      </c>
      <c r="X261" s="24">
        <v>0</v>
      </c>
      <c r="Y261" s="24">
        <v>0</v>
      </c>
      <c r="Z261" s="24">
        <v>0</v>
      </c>
      <c r="AA261" s="24">
        <v>6</v>
      </c>
      <c r="AB261" s="24">
        <v>0</v>
      </c>
      <c r="AC261" s="25" t="s">
        <v>2020</v>
      </c>
      <c r="AD261" s="22">
        <v>49</v>
      </c>
      <c r="AE261" s="22">
        <v>36</v>
      </c>
      <c r="AF261" s="25" t="s">
        <v>2020</v>
      </c>
      <c r="AG261" s="25" t="s">
        <v>2020</v>
      </c>
      <c r="AH261" s="25" t="s">
        <v>2020</v>
      </c>
      <c r="AI261" s="22">
        <v>36</v>
      </c>
      <c r="AJ261" s="22">
        <v>0</v>
      </c>
      <c r="AK261" s="22">
        <v>29</v>
      </c>
      <c r="AL261" s="22">
        <v>219</v>
      </c>
      <c r="AM261" s="22">
        <v>10640</v>
      </c>
      <c r="AN261" s="22">
        <v>0</v>
      </c>
      <c r="AO261" s="22">
        <v>0</v>
      </c>
      <c r="AP261" s="22">
        <v>0</v>
      </c>
      <c r="AQ261" s="22">
        <v>0</v>
      </c>
      <c r="AR261" s="22">
        <v>0</v>
      </c>
      <c r="AS261" s="22">
        <v>0</v>
      </c>
      <c r="AT261" s="22">
        <v>0</v>
      </c>
      <c r="AU261" s="22">
        <v>0</v>
      </c>
      <c r="AV261" s="25" t="s">
        <v>2257</v>
      </c>
      <c r="AW261" s="22">
        <v>11</v>
      </c>
      <c r="AX261" s="22">
        <v>10</v>
      </c>
      <c r="AY261" s="22">
        <v>612750</v>
      </c>
      <c r="AZ261" s="22">
        <v>0</v>
      </c>
      <c r="BA261" s="22">
        <v>7500</v>
      </c>
      <c r="BB261" s="22">
        <v>2000</v>
      </c>
      <c r="BC261" s="22">
        <v>622250</v>
      </c>
      <c r="BD261" s="22">
        <v>5</v>
      </c>
      <c r="BE261" s="22">
        <v>10</v>
      </c>
      <c r="BF261" s="22">
        <v>0</v>
      </c>
      <c r="BG261" s="22">
        <v>0</v>
      </c>
      <c r="BH261" s="22">
        <v>0</v>
      </c>
      <c r="BI261" s="22">
        <v>0</v>
      </c>
      <c r="BJ261" s="22">
        <v>0</v>
      </c>
      <c r="BK261" s="22">
        <v>0</v>
      </c>
      <c r="BL261" s="22">
        <v>1</v>
      </c>
      <c r="BM261" s="22">
        <v>5</v>
      </c>
      <c r="BN261" s="22">
        <v>0</v>
      </c>
      <c r="BO261" s="22">
        <v>0</v>
      </c>
      <c r="BP261" s="22">
        <v>1</v>
      </c>
    </row>
    <row r="262" spans="1:68" x14ac:dyDescent="0.25">
      <c r="A262" s="22" t="s">
        <v>125</v>
      </c>
      <c r="B262" s="22" t="s">
        <v>508</v>
      </c>
      <c r="C262" s="22" t="s">
        <v>647</v>
      </c>
      <c r="D262" s="22" t="s">
        <v>648</v>
      </c>
      <c r="E262" s="22">
        <v>2</v>
      </c>
      <c r="F262" s="22">
        <v>0</v>
      </c>
      <c r="G262" s="22">
        <v>0</v>
      </c>
      <c r="H262" s="24">
        <v>5</v>
      </c>
      <c r="I262" s="25" t="s">
        <v>2019</v>
      </c>
      <c r="J262" s="24">
        <v>0</v>
      </c>
      <c r="K262" s="22">
        <v>0</v>
      </c>
      <c r="L262" s="25"/>
      <c r="M262" s="22"/>
      <c r="N262" s="22"/>
      <c r="O262" s="22"/>
      <c r="P262" s="24">
        <v>3.6</v>
      </c>
      <c r="Q262" s="24">
        <v>0</v>
      </c>
      <c r="R262" s="24">
        <v>0</v>
      </c>
      <c r="S262" s="24">
        <v>0</v>
      </c>
      <c r="T262" s="24">
        <v>0</v>
      </c>
      <c r="U262" s="24">
        <v>3.6</v>
      </c>
      <c r="V262" s="24">
        <v>3.4</v>
      </c>
      <c r="W262" s="24">
        <v>0</v>
      </c>
      <c r="X262" s="24">
        <v>0</v>
      </c>
      <c r="Y262" s="24">
        <v>0</v>
      </c>
      <c r="Z262" s="24">
        <v>0</v>
      </c>
      <c r="AA262" s="24">
        <v>3.4</v>
      </c>
      <c r="AB262" s="24">
        <v>0</v>
      </c>
      <c r="AC262" s="25" t="s">
        <v>2020</v>
      </c>
      <c r="AD262" s="22">
        <v>10</v>
      </c>
      <c r="AE262" s="22">
        <v>10</v>
      </c>
      <c r="AF262" s="25" t="s">
        <v>2019</v>
      </c>
      <c r="AG262" s="25" t="s">
        <v>2020</v>
      </c>
      <c r="AH262" s="25" t="s">
        <v>2020</v>
      </c>
      <c r="AI262" s="22">
        <v>4</v>
      </c>
      <c r="AJ262" s="22">
        <v>0</v>
      </c>
      <c r="AK262" s="22">
        <v>1</v>
      </c>
      <c r="AL262" s="22">
        <v>154</v>
      </c>
      <c r="AM262" s="22">
        <v>5413</v>
      </c>
      <c r="AN262" s="22">
        <v>0</v>
      </c>
      <c r="AO262" s="22">
        <v>0</v>
      </c>
      <c r="AP262" s="22">
        <v>0</v>
      </c>
      <c r="AQ262" s="22">
        <v>0</v>
      </c>
      <c r="AR262" s="22">
        <v>0</v>
      </c>
      <c r="AS262" s="22">
        <v>0</v>
      </c>
      <c r="AT262" s="22">
        <v>0</v>
      </c>
      <c r="AU262" s="22">
        <v>0</v>
      </c>
      <c r="AV262" s="25" t="s">
        <v>2255</v>
      </c>
      <c r="AW262" s="22">
        <v>3</v>
      </c>
      <c r="AX262" s="22">
        <v>3</v>
      </c>
      <c r="AY262" s="22">
        <v>35000</v>
      </c>
      <c r="AZ262" s="22">
        <v>0</v>
      </c>
      <c r="BA262" s="22">
        <v>0</v>
      </c>
      <c r="BB262" s="22">
        <v>18615000</v>
      </c>
      <c r="BC262" s="22">
        <v>18650000</v>
      </c>
      <c r="BD262" s="22">
        <v>2</v>
      </c>
      <c r="BE262" s="22">
        <v>5</v>
      </c>
      <c r="BF262" s="22">
        <v>0</v>
      </c>
      <c r="BG262" s="22">
        <v>0</v>
      </c>
      <c r="BH262" s="22">
        <v>0</v>
      </c>
      <c r="BI262" s="22">
        <v>0</v>
      </c>
      <c r="BJ262" s="22">
        <v>0</v>
      </c>
      <c r="BK262" s="22">
        <v>0</v>
      </c>
      <c r="BL262" s="22">
        <v>5</v>
      </c>
      <c r="BM262" s="22">
        <v>2</v>
      </c>
      <c r="BN262" s="22">
        <v>0</v>
      </c>
      <c r="BO262" s="22">
        <v>0</v>
      </c>
      <c r="BP262" s="22">
        <v>0</v>
      </c>
    </row>
    <row r="263" spans="1:68" x14ac:dyDescent="0.25">
      <c r="A263" s="22" t="s">
        <v>125</v>
      </c>
      <c r="B263" s="22" t="s">
        <v>508</v>
      </c>
      <c r="C263" s="22" t="s">
        <v>649</v>
      </c>
      <c r="D263" s="22" t="s">
        <v>650</v>
      </c>
      <c r="E263" s="22">
        <v>2</v>
      </c>
      <c r="F263" s="22">
        <v>0</v>
      </c>
      <c r="G263" s="22">
        <v>0</v>
      </c>
      <c r="H263" s="24">
        <v>6</v>
      </c>
      <c r="I263" s="25" t="s">
        <v>2019</v>
      </c>
      <c r="J263" s="24">
        <v>0</v>
      </c>
      <c r="K263" s="22">
        <v>0</v>
      </c>
      <c r="L263" s="25"/>
      <c r="M263" s="22"/>
      <c r="N263" s="22"/>
      <c r="O263" s="22"/>
      <c r="P263" s="24">
        <v>2.8</v>
      </c>
      <c r="Q263" s="24">
        <v>0</v>
      </c>
      <c r="R263" s="24">
        <v>0</v>
      </c>
      <c r="S263" s="24">
        <v>0</v>
      </c>
      <c r="T263" s="24">
        <v>0</v>
      </c>
      <c r="U263" s="24">
        <v>2.8</v>
      </c>
      <c r="V263" s="24">
        <v>2.8</v>
      </c>
      <c r="W263" s="24">
        <v>0</v>
      </c>
      <c r="X263" s="24">
        <v>0</v>
      </c>
      <c r="Y263" s="24">
        <v>0</v>
      </c>
      <c r="Z263" s="24">
        <v>0</v>
      </c>
      <c r="AA263" s="24">
        <v>2.8</v>
      </c>
      <c r="AB263" s="24">
        <v>0</v>
      </c>
      <c r="AC263" s="25" t="s">
        <v>2020</v>
      </c>
      <c r="AD263" s="22">
        <v>2</v>
      </c>
      <c r="AE263" s="22">
        <v>16</v>
      </c>
      <c r="AF263" s="25" t="s">
        <v>2019</v>
      </c>
      <c r="AG263" s="25" t="s">
        <v>2020</v>
      </c>
      <c r="AH263" s="25" t="s">
        <v>2020</v>
      </c>
      <c r="AI263" s="22">
        <v>18</v>
      </c>
      <c r="AJ263" s="22">
        <v>0</v>
      </c>
      <c r="AK263" s="22">
        <v>0</v>
      </c>
      <c r="AL263" s="22">
        <v>104</v>
      </c>
      <c r="AM263" s="22">
        <v>7500</v>
      </c>
      <c r="AN263" s="22">
        <v>0</v>
      </c>
      <c r="AO263" s="22">
        <v>0</v>
      </c>
      <c r="AP263" s="22">
        <v>0</v>
      </c>
      <c r="AQ263" s="22">
        <v>0</v>
      </c>
      <c r="AR263" s="22">
        <v>0</v>
      </c>
      <c r="AS263" s="22">
        <v>0</v>
      </c>
      <c r="AT263" s="22">
        <v>0</v>
      </c>
      <c r="AU263" s="22">
        <v>0</v>
      </c>
      <c r="AV263" s="25" t="s">
        <v>2258</v>
      </c>
      <c r="AW263" s="22">
        <v>0</v>
      </c>
      <c r="AX263" s="22">
        <v>0</v>
      </c>
      <c r="AY263" s="22">
        <v>0</v>
      </c>
      <c r="AZ263" s="22">
        <v>0</v>
      </c>
      <c r="BA263" s="22">
        <v>0</v>
      </c>
      <c r="BB263" s="22">
        <v>0</v>
      </c>
      <c r="BC263" s="22">
        <v>0</v>
      </c>
      <c r="BD263" s="22">
        <v>0</v>
      </c>
      <c r="BE263" s="22">
        <v>0</v>
      </c>
      <c r="BF263" s="22">
        <v>0</v>
      </c>
      <c r="BG263" s="22">
        <v>0</v>
      </c>
      <c r="BH263" s="22">
        <v>0</v>
      </c>
      <c r="BI263" s="22">
        <v>0</v>
      </c>
      <c r="BJ263" s="22">
        <v>0</v>
      </c>
      <c r="BK263" s="22">
        <v>0</v>
      </c>
      <c r="BL263" s="22">
        <v>0</v>
      </c>
      <c r="BM263" s="22">
        <v>0</v>
      </c>
      <c r="BN263" s="22">
        <v>0</v>
      </c>
      <c r="BO263" s="22">
        <v>0</v>
      </c>
      <c r="BP263" s="22">
        <v>0</v>
      </c>
    </row>
    <row r="264" spans="1:68" x14ac:dyDescent="0.25">
      <c r="A264" s="22" t="s">
        <v>125</v>
      </c>
      <c r="B264" s="22" t="s">
        <v>651</v>
      </c>
      <c r="C264" s="22" t="s">
        <v>652</v>
      </c>
      <c r="D264" s="22" t="s">
        <v>653</v>
      </c>
      <c r="E264" s="22">
        <v>1</v>
      </c>
      <c r="F264" s="22">
        <v>0</v>
      </c>
      <c r="G264" s="22">
        <v>0</v>
      </c>
      <c r="H264" s="24">
        <v>2.7</v>
      </c>
      <c r="I264" s="25" t="s">
        <v>2019</v>
      </c>
      <c r="J264" s="24">
        <v>0</v>
      </c>
      <c r="K264" s="22">
        <v>0</v>
      </c>
      <c r="L264" s="25"/>
      <c r="M264" s="22"/>
      <c r="N264" s="22"/>
      <c r="O264" s="22"/>
      <c r="P264" s="24">
        <v>0</v>
      </c>
      <c r="Q264" s="24">
        <v>0</v>
      </c>
      <c r="R264" s="24">
        <v>0</v>
      </c>
      <c r="S264" s="24">
        <v>2.6</v>
      </c>
      <c r="T264" s="24">
        <v>0</v>
      </c>
      <c r="U264" s="24">
        <v>2.6</v>
      </c>
      <c r="V264" s="24">
        <v>0</v>
      </c>
      <c r="W264" s="24">
        <v>0</v>
      </c>
      <c r="X264" s="24">
        <v>0</v>
      </c>
      <c r="Y264" s="24">
        <v>0</v>
      </c>
      <c r="Z264" s="24">
        <v>0</v>
      </c>
      <c r="AA264" s="24">
        <v>0</v>
      </c>
      <c r="AB264" s="24">
        <v>0</v>
      </c>
      <c r="AC264" s="25" t="s">
        <v>2020</v>
      </c>
      <c r="AD264" s="22">
        <v>3</v>
      </c>
      <c r="AE264" s="22">
        <v>3</v>
      </c>
      <c r="AF264" s="25" t="s">
        <v>2020</v>
      </c>
      <c r="AG264" s="25" t="s">
        <v>2020</v>
      </c>
      <c r="AH264" s="25" t="s">
        <v>2019</v>
      </c>
      <c r="AI264" s="22">
        <v>0</v>
      </c>
      <c r="AJ264" s="22">
        <v>109</v>
      </c>
      <c r="AK264" s="22">
        <v>0</v>
      </c>
      <c r="AL264" s="22">
        <v>6</v>
      </c>
      <c r="AM264" s="22">
        <v>3270</v>
      </c>
      <c r="AN264" s="22">
        <v>0</v>
      </c>
      <c r="AO264" s="22">
        <v>0</v>
      </c>
      <c r="AP264" s="22">
        <v>0</v>
      </c>
      <c r="AQ264" s="22">
        <v>0</v>
      </c>
      <c r="AR264" s="22">
        <v>0</v>
      </c>
      <c r="AS264" s="22">
        <v>0</v>
      </c>
      <c r="AT264" s="22">
        <v>0</v>
      </c>
      <c r="AU264" s="22">
        <v>0</v>
      </c>
      <c r="AV264" s="25" t="s">
        <v>2259</v>
      </c>
      <c r="AW264" s="22">
        <v>6</v>
      </c>
      <c r="AX264" s="22">
        <v>5</v>
      </c>
      <c r="AY264" s="22">
        <v>1112400</v>
      </c>
      <c r="AZ264" s="22">
        <v>0</v>
      </c>
      <c r="BA264" s="22">
        <v>0</v>
      </c>
      <c r="BB264" s="22">
        <v>0</v>
      </c>
      <c r="BC264" s="22">
        <v>1112400</v>
      </c>
      <c r="BD264" s="22">
        <v>1</v>
      </c>
      <c r="BE264" s="22">
        <v>19</v>
      </c>
      <c r="BF264" s="22">
        <v>0</v>
      </c>
      <c r="BG264" s="22">
        <v>0</v>
      </c>
      <c r="BH264" s="22">
        <v>0</v>
      </c>
      <c r="BI264" s="22">
        <v>0</v>
      </c>
      <c r="BJ264" s="22">
        <v>0</v>
      </c>
      <c r="BK264" s="22">
        <v>0</v>
      </c>
      <c r="BL264" s="22">
        <v>30</v>
      </c>
      <c r="BM264" s="22">
        <v>1</v>
      </c>
      <c r="BN264" s="22">
        <v>0</v>
      </c>
      <c r="BO264" s="22">
        <v>0</v>
      </c>
      <c r="BP264" s="22">
        <v>0</v>
      </c>
    </row>
    <row r="265" spans="1:68" x14ac:dyDescent="0.25">
      <c r="A265" s="22" t="s">
        <v>125</v>
      </c>
      <c r="B265" s="22" t="s">
        <v>651</v>
      </c>
      <c r="C265" s="22" t="s">
        <v>654</v>
      </c>
      <c r="D265" s="22" t="s">
        <v>655</v>
      </c>
      <c r="E265" s="22">
        <v>1</v>
      </c>
      <c r="F265" s="22">
        <v>0</v>
      </c>
      <c r="G265" s="22">
        <v>0</v>
      </c>
      <c r="H265" s="24">
        <v>2.5</v>
      </c>
      <c r="I265" s="25" t="s">
        <v>2019</v>
      </c>
      <c r="J265" s="24">
        <v>0</v>
      </c>
      <c r="K265" s="22">
        <v>0</v>
      </c>
      <c r="L265" s="25"/>
      <c r="M265" s="22">
        <v>0</v>
      </c>
      <c r="N265" s="22">
        <v>0</v>
      </c>
      <c r="O265" s="22"/>
      <c r="P265" s="24">
        <v>0</v>
      </c>
      <c r="Q265" s="24">
        <v>0</v>
      </c>
      <c r="R265" s="24">
        <v>0</v>
      </c>
      <c r="S265" s="24">
        <v>0</v>
      </c>
      <c r="T265" s="24">
        <v>0</v>
      </c>
      <c r="U265" s="24">
        <v>0</v>
      </c>
      <c r="V265" s="24">
        <v>0</v>
      </c>
      <c r="W265" s="24">
        <v>0</v>
      </c>
      <c r="X265" s="24">
        <v>0</v>
      </c>
      <c r="Y265" s="24">
        <v>0</v>
      </c>
      <c r="Z265" s="24">
        <v>0</v>
      </c>
      <c r="AA265" s="24">
        <v>0</v>
      </c>
      <c r="AB265" s="24">
        <v>0</v>
      </c>
      <c r="AC265" s="25" t="s">
        <v>2020</v>
      </c>
      <c r="AD265" s="22">
        <v>9</v>
      </c>
      <c r="AE265" s="22">
        <v>9</v>
      </c>
      <c r="AF265" s="25" t="s">
        <v>2020</v>
      </c>
      <c r="AG265" s="25" t="s">
        <v>2020</v>
      </c>
      <c r="AH265" s="25" t="s">
        <v>2019</v>
      </c>
      <c r="AI265" s="22">
        <v>0</v>
      </c>
      <c r="AJ265" s="22">
        <v>43</v>
      </c>
      <c r="AK265" s="22">
        <v>0</v>
      </c>
      <c r="AL265" s="22">
        <v>43</v>
      </c>
      <c r="AM265" s="22">
        <v>2821</v>
      </c>
      <c r="AN265" s="22">
        <v>0</v>
      </c>
      <c r="AO265" s="22">
        <v>0</v>
      </c>
      <c r="AP265" s="22">
        <v>0</v>
      </c>
      <c r="AQ265" s="22">
        <v>0</v>
      </c>
      <c r="AR265" s="22">
        <v>0</v>
      </c>
      <c r="AS265" s="22">
        <v>0</v>
      </c>
      <c r="AT265" s="22">
        <v>0</v>
      </c>
      <c r="AU265" s="22">
        <v>0</v>
      </c>
      <c r="AV265" s="25" t="s">
        <v>2260</v>
      </c>
      <c r="AW265" s="22">
        <v>0</v>
      </c>
      <c r="AX265" s="22">
        <v>23</v>
      </c>
      <c r="AY265" s="22">
        <v>23</v>
      </c>
      <c r="AZ265" s="22">
        <v>23</v>
      </c>
      <c r="BA265" s="22">
        <v>23</v>
      </c>
      <c r="BB265" s="22">
        <v>23</v>
      </c>
      <c r="BC265" s="22">
        <v>23</v>
      </c>
      <c r="BD265" s="22">
        <v>0</v>
      </c>
      <c r="BE265" s="22">
        <v>0</v>
      </c>
      <c r="BF265" s="22">
        <v>0</v>
      </c>
      <c r="BG265" s="22">
        <v>0</v>
      </c>
      <c r="BH265" s="22">
        <v>0</v>
      </c>
      <c r="BI265" s="22">
        <v>0</v>
      </c>
      <c r="BJ265" s="22">
        <v>0</v>
      </c>
      <c r="BK265" s="22">
        <v>0</v>
      </c>
      <c r="BL265" s="22">
        <v>0</v>
      </c>
      <c r="BM265" s="22">
        <v>0</v>
      </c>
      <c r="BN265" s="22">
        <v>0</v>
      </c>
      <c r="BO265" s="22">
        <v>0</v>
      </c>
      <c r="BP265" s="22">
        <v>0</v>
      </c>
    </row>
    <row r="266" spans="1:68" x14ac:dyDescent="0.25">
      <c r="A266" s="22" t="s">
        <v>125</v>
      </c>
      <c r="B266" s="22" t="s">
        <v>651</v>
      </c>
      <c r="C266" s="22" t="s">
        <v>656</v>
      </c>
      <c r="D266" s="22" t="s">
        <v>657</v>
      </c>
      <c r="E266" s="22">
        <v>1</v>
      </c>
      <c r="F266" s="22">
        <v>0</v>
      </c>
      <c r="G266" s="22">
        <v>0</v>
      </c>
      <c r="H266" s="24">
        <v>2</v>
      </c>
      <c r="I266" s="25" t="s">
        <v>2019</v>
      </c>
      <c r="J266" s="24">
        <v>0</v>
      </c>
      <c r="K266" s="22">
        <v>0</v>
      </c>
      <c r="L266" s="25"/>
      <c r="M266" s="22">
        <v>0</v>
      </c>
      <c r="N266" s="22">
        <v>0</v>
      </c>
      <c r="O266" s="22"/>
      <c r="P266" s="24">
        <v>0</v>
      </c>
      <c r="Q266" s="24">
        <v>0</v>
      </c>
      <c r="R266" s="24">
        <v>0</v>
      </c>
      <c r="S266" s="24">
        <v>0</v>
      </c>
      <c r="T266" s="24">
        <v>0</v>
      </c>
      <c r="U266" s="24">
        <v>0</v>
      </c>
      <c r="V266" s="24">
        <v>0</v>
      </c>
      <c r="W266" s="24">
        <v>0</v>
      </c>
      <c r="X266" s="24">
        <v>0</v>
      </c>
      <c r="Y266" s="24">
        <v>0</v>
      </c>
      <c r="Z266" s="24">
        <v>0</v>
      </c>
      <c r="AA266" s="24">
        <v>0</v>
      </c>
      <c r="AB266" s="24">
        <v>0</v>
      </c>
      <c r="AC266" s="25" t="s">
        <v>2020</v>
      </c>
      <c r="AD266" s="22">
        <v>8</v>
      </c>
      <c r="AE266" s="22">
        <v>8</v>
      </c>
      <c r="AF266" s="25" t="s">
        <v>2020</v>
      </c>
      <c r="AG266" s="25" t="s">
        <v>2020</v>
      </c>
      <c r="AH266" s="25" t="s">
        <v>2019</v>
      </c>
      <c r="AI266" s="22">
        <v>0</v>
      </c>
      <c r="AJ266" s="22">
        <v>61</v>
      </c>
      <c r="AK266" s="22">
        <v>0</v>
      </c>
      <c r="AL266" s="22">
        <v>21</v>
      </c>
      <c r="AM266" s="22">
        <v>3033</v>
      </c>
      <c r="AN266" s="22">
        <v>0</v>
      </c>
      <c r="AO266" s="22">
        <v>0</v>
      </c>
      <c r="AP266" s="22">
        <v>0</v>
      </c>
      <c r="AQ266" s="22">
        <v>0</v>
      </c>
      <c r="AR266" s="22">
        <v>0</v>
      </c>
      <c r="AS266" s="22">
        <v>0</v>
      </c>
      <c r="AT266" s="22">
        <v>0</v>
      </c>
      <c r="AU266" s="22">
        <v>0</v>
      </c>
      <c r="AV266" s="25" t="s">
        <v>2261</v>
      </c>
      <c r="AW266" s="22">
        <v>4</v>
      </c>
      <c r="AX266" s="22">
        <v>4</v>
      </c>
      <c r="AY266" s="22">
        <v>272250</v>
      </c>
      <c r="AZ266" s="22">
        <v>0</v>
      </c>
      <c r="BA266" s="22">
        <v>0</v>
      </c>
      <c r="BB266" s="22">
        <v>0</v>
      </c>
      <c r="BC266" s="22">
        <v>272250</v>
      </c>
      <c r="BD266" s="22">
        <v>1</v>
      </c>
      <c r="BE266" s="22">
        <v>2</v>
      </c>
      <c r="BF266" s="22">
        <v>0</v>
      </c>
      <c r="BG266" s="22">
        <v>0</v>
      </c>
      <c r="BH266" s="22">
        <v>0</v>
      </c>
      <c r="BI266" s="22">
        <v>0</v>
      </c>
      <c r="BJ266" s="22">
        <v>0</v>
      </c>
      <c r="BK266" s="22">
        <v>0</v>
      </c>
      <c r="BL266" s="22">
        <v>7</v>
      </c>
      <c r="BM266" s="22">
        <v>1</v>
      </c>
      <c r="BN266" s="22">
        <v>0</v>
      </c>
      <c r="BO266" s="22">
        <v>0</v>
      </c>
      <c r="BP266" s="22">
        <v>0</v>
      </c>
    </row>
    <row r="267" spans="1:68" x14ac:dyDescent="0.25">
      <c r="A267" s="22" t="s">
        <v>125</v>
      </c>
      <c r="B267" s="22" t="s">
        <v>651</v>
      </c>
      <c r="C267" s="22" t="s">
        <v>658</v>
      </c>
      <c r="D267" s="22" t="s">
        <v>659</v>
      </c>
      <c r="E267" s="22">
        <v>2</v>
      </c>
      <c r="F267" s="22">
        <v>0</v>
      </c>
      <c r="G267" s="22">
        <v>0</v>
      </c>
      <c r="H267" s="24">
        <v>7.8</v>
      </c>
      <c r="I267" s="25" t="s">
        <v>2019</v>
      </c>
      <c r="J267" s="24">
        <v>0</v>
      </c>
      <c r="K267" s="22">
        <v>0</v>
      </c>
      <c r="L267" s="25"/>
      <c r="M267" s="22"/>
      <c r="N267" s="22"/>
      <c r="O267" s="22"/>
      <c r="P267" s="24">
        <v>0</v>
      </c>
      <c r="Q267" s="24">
        <v>0</v>
      </c>
      <c r="R267" s="24">
        <v>0</v>
      </c>
      <c r="S267" s="24">
        <v>0</v>
      </c>
      <c r="T267" s="24">
        <v>0</v>
      </c>
      <c r="U267" s="24">
        <v>0</v>
      </c>
      <c r="V267" s="24">
        <v>7.8</v>
      </c>
      <c r="W267" s="24">
        <v>0</v>
      </c>
      <c r="X267" s="24">
        <v>0</v>
      </c>
      <c r="Y267" s="24">
        <v>0</v>
      </c>
      <c r="Z267" s="24">
        <v>0</v>
      </c>
      <c r="AA267" s="24">
        <v>7.8</v>
      </c>
      <c r="AB267" s="24">
        <v>0</v>
      </c>
      <c r="AC267" s="25" t="s">
        <v>2020</v>
      </c>
      <c r="AD267" s="22">
        <v>2</v>
      </c>
      <c r="AE267" s="22">
        <v>2</v>
      </c>
      <c r="AF267" s="25" t="s">
        <v>2019</v>
      </c>
      <c r="AG267" s="25" t="s">
        <v>2020</v>
      </c>
      <c r="AH267" s="25" t="s">
        <v>2019</v>
      </c>
      <c r="AI267" s="22">
        <v>0</v>
      </c>
      <c r="AJ267" s="22">
        <v>146</v>
      </c>
      <c r="AK267" s="22">
        <v>0</v>
      </c>
      <c r="AL267" s="22">
        <v>146</v>
      </c>
      <c r="AM267" s="22">
        <v>7700</v>
      </c>
      <c r="AN267" s="22">
        <v>0</v>
      </c>
      <c r="AO267" s="22">
        <v>0</v>
      </c>
      <c r="AP267" s="22">
        <v>0</v>
      </c>
      <c r="AQ267" s="22">
        <v>0</v>
      </c>
      <c r="AR267" s="22">
        <v>0</v>
      </c>
      <c r="AS267" s="22">
        <v>0</v>
      </c>
      <c r="AT267" s="22">
        <v>0</v>
      </c>
      <c r="AU267" s="22">
        <v>0</v>
      </c>
      <c r="AV267" s="25" t="s">
        <v>2262</v>
      </c>
      <c r="AW267" s="22">
        <v>7</v>
      </c>
      <c r="AX267" s="22">
        <v>7</v>
      </c>
      <c r="AY267" s="22">
        <v>1742800</v>
      </c>
      <c r="AZ267" s="22">
        <v>0</v>
      </c>
      <c r="BA267" s="22">
        <v>0</v>
      </c>
      <c r="BB267" s="22">
        <v>0</v>
      </c>
      <c r="BC267" s="22">
        <v>1742800</v>
      </c>
      <c r="BD267" s="22">
        <v>0</v>
      </c>
      <c r="BE267" s="22">
        <v>50</v>
      </c>
      <c r="BF267" s="22">
        <v>0</v>
      </c>
      <c r="BG267" s="22">
        <v>0</v>
      </c>
      <c r="BH267" s="22">
        <v>0</v>
      </c>
      <c r="BI267" s="22">
        <v>0</v>
      </c>
      <c r="BJ267" s="22">
        <v>0</v>
      </c>
      <c r="BK267" s="22">
        <v>0</v>
      </c>
      <c r="BL267" s="22">
        <v>0</v>
      </c>
      <c r="BM267" s="22">
        <v>0</v>
      </c>
      <c r="BN267" s="22">
        <v>0</v>
      </c>
      <c r="BO267" s="22">
        <v>0</v>
      </c>
      <c r="BP267" s="22">
        <v>1</v>
      </c>
    </row>
    <row r="268" spans="1:68" x14ac:dyDescent="0.25">
      <c r="A268" s="22" t="s">
        <v>125</v>
      </c>
      <c r="B268" s="22" t="s">
        <v>651</v>
      </c>
      <c r="C268" s="22" t="s">
        <v>660</v>
      </c>
      <c r="D268" s="22" t="s">
        <v>661</v>
      </c>
      <c r="E268" s="22">
        <v>1</v>
      </c>
      <c r="F268" s="22">
        <v>0</v>
      </c>
      <c r="G268" s="22">
        <v>0</v>
      </c>
      <c r="H268" s="24">
        <v>8</v>
      </c>
      <c r="I268" s="25" t="s">
        <v>2019</v>
      </c>
      <c r="J268" s="24">
        <v>0</v>
      </c>
      <c r="K268" s="22">
        <v>0</v>
      </c>
      <c r="L268" s="25"/>
      <c r="M268" s="22">
        <v>0</v>
      </c>
      <c r="N268" s="22">
        <v>0</v>
      </c>
      <c r="O268" s="22"/>
      <c r="P268" s="24">
        <v>0</v>
      </c>
      <c r="Q268" s="24">
        <v>0</v>
      </c>
      <c r="R268" s="24">
        <v>0</v>
      </c>
      <c r="S268" s="24">
        <v>0</v>
      </c>
      <c r="T268" s="24">
        <v>0</v>
      </c>
      <c r="U268" s="24">
        <v>0</v>
      </c>
      <c r="V268" s="24">
        <v>0</v>
      </c>
      <c r="W268" s="24">
        <v>0</v>
      </c>
      <c r="X268" s="24">
        <v>0</v>
      </c>
      <c r="Y268" s="24">
        <v>0</v>
      </c>
      <c r="Z268" s="24">
        <v>0</v>
      </c>
      <c r="AA268" s="24">
        <v>0</v>
      </c>
      <c r="AB268" s="24">
        <v>0</v>
      </c>
      <c r="AC268" s="25" t="s">
        <v>2020</v>
      </c>
      <c r="AD268" s="22">
        <v>7</v>
      </c>
      <c r="AE268" s="22">
        <v>7</v>
      </c>
      <c r="AF268" s="25" t="s">
        <v>2019</v>
      </c>
      <c r="AG268" s="25" t="s">
        <v>2020</v>
      </c>
      <c r="AH268" s="25" t="s">
        <v>2019</v>
      </c>
      <c r="AI268" s="22">
        <v>0</v>
      </c>
      <c r="AJ268" s="22">
        <v>171</v>
      </c>
      <c r="AK268" s="22">
        <v>0</v>
      </c>
      <c r="AL268" s="22">
        <v>23</v>
      </c>
      <c r="AM268" s="22">
        <v>5975</v>
      </c>
      <c r="AN268" s="22">
        <v>0</v>
      </c>
      <c r="AO268" s="22">
        <v>0</v>
      </c>
      <c r="AP268" s="22">
        <v>0</v>
      </c>
      <c r="AQ268" s="22">
        <v>0</v>
      </c>
      <c r="AR268" s="22">
        <v>0</v>
      </c>
      <c r="AS268" s="22">
        <v>0</v>
      </c>
      <c r="AT268" s="22">
        <v>0</v>
      </c>
      <c r="AU268" s="22">
        <v>0</v>
      </c>
      <c r="AV268" s="25" t="s">
        <v>2263</v>
      </c>
      <c r="AW268" s="22">
        <v>6</v>
      </c>
      <c r="AX268" s="22">
        <v>6</v>
      </c>
      <c r="AY268" s="22">
        <v>255000</v>
      </c>
      <c r="AZ268" s="22">
        <v>30000</v>
      </c>
      <c r="BA268" s="22">
        <v>0</v>
      </c>
      <c r="BB268" s="22">
        <v>0</v>
      </c>
      <c r="BC268" s="22">
        <v>285000</v>
      </c>
      <c r="BD268" s="22">
        <v>0</v>
      </c>
      <c r="BE268" s="22">
        <v>10</v>
      </c>
      <c r="BF268" s="22">
        <v>0</v>
      </c>
      <c r="BG268" s="22">
        <v>0</v>
      </c>
      <c r="BH268" s="22">
        <v>0</v>
      </c>
      <c r="BI268" s="22">
        <v>0</v>
      </c>
      <c r="BJ268" s="22">
        <v>0</v>
      </c>
      <c r="BK268" s="22">
        <v>0</v>
      </c>
      <c r="BL268" s="22">
        <v>0</v>
      </c>
      <c r="BM268" s="22">
        <v>0</v>
      </c>
      <c r="BN268" s="22">
        <v>0</v>
      </c>
      <c r="BO268" s="22">
        <v>0</v>
      </c>
      <c r="BP268" s="22">
        <v>0</v>
      </c>
    </row>
    <row r="269" spans="1:68" x14ac:dyDescent="0.25">
      <c r="A269" s="22" t="s">
        <v>125</v>
      </c>
      <c r="B269" s="22" t="s">
        <v>651</v>
      </c>
      <c r="C269" s="22" t="s">
        <v>662</v>
      </c>
      <c r="D269" s="22" t="s">
        <v>663</v>
      </c>
      <c r="E269" s="22">
        <v>1</v>
      </c>
      <c r="F269" s="22">
        <v>0</v>
      </c>
      <c r="G269" s="22">
        <v>0</v>
      </c>
      <c r="H269" s="24">
        <v>3.4</v>
      </c>
      <c r="I269" s="25" t="s">
        <v>2019</v>
      </c>
      <c r="J269" s="24">
        <v>0</v>
      </c>
      <c r="K269" s="22">
        <v>0</v>
      </c>
      <c r="L269" s="25"/>
      <c r="M269" s="22">
        <v>0</v>
      </c>
      <c r="N269" s="22">
        <v>0</v>
      </c>
      <c r="O269" s="22"/>
      <c r="P269" s="24">
        <v>0</v>
      </c>
      <c r="Q269" s="24">
        <v>0</v>
      </c>
      <c r="R269" s="24">
        <v>0</v>
      </c>
      <c r="S269" s="24">
        <v>0</v>
      </c>
      <c r="T269" s="24">
        <v>0</v>
      </c>
      <c r="U269" s="24">
        <v>0</v>
      </c>
      <c r="V269" s="24">
        <v>0</v>
      </c>
      <c r="W269" s="24">
        <v>0</v>
      </c>
      <c r="X269" s="24">
        <v>0</v>
      </c>
      <c r="Y269" s="24">
        <v>0</v>
      </c>
      <c r="Z269" s="24">
        <v>0</v>
      </c>
      <c r="AA269" s="24">
        <v>0</v>
      </c>
      <c r="AB269" s="24">
        <v>0</v>
      </c>
      <c r="AC269" s="25" t="s">
        <v>2019</v>
      </c>
      <c r="AD269" s="22">
        <v>0</v>
      </c>
      <c r="AE269" s="22">
        <v>0</v>
      </c>
      <c r="AF269" s="25" t="s">
        <v>2019</v>
      </c>
      <c r="AG269" s="25" t="s">
        <v>2019</v>
      </c>
      <c r="AH269" s="25" t="s">
        <v>2019</v>
      </c>
      <c r="AI269" s="22">
        <v>0</v>
      </c>
      <c r="AJ269" s="22">
        <v>66</v>
      </c>
      <c r="AK269" s="22">
        <v>0</v>
      </c>
      <c r="AL269" s="22">
        <v>35</v>
      </c>
      <c r="AM269" s="22">
        <v>3540</v>
      </c>
      <c r="AN269" s="22">
        <v>0</v>
      </c>
      <c r="AO269" s="22">
        <v>0</v>
      </c>
      <c r="AP269" s="22">
        <v>0</v>
      </c>
      <c r="AQ269" s="22">
        <v>0</v>
      </c>
      <c r="AR269" s="22">
        <v>0</v>
      </c>
      <c r="AS269" s="22">
        <v>0</v>
      </c>
      <c r="AT269" s="22">
        <v>0</v>
      </c>
      <c r="AU269" s="22">
        <v>0</v>
      </c>
      <c r="AV269" s="25" t="s">
        <v>2264</v>
      </c>
      <c r="AW269" s="22">
        <v>0</v>
      </c>
      <c r="AX269" s="22">
        <v>0</v>
      </c>
      <c r="AY269" s="22">
        <v>0</v>
      </c>
      <c r="AZ269" s="22">
        <v>0</v>
      </c>
      <c r="BA269" s="22">
        <v>0</v>
      </c>
      <c r="BB269" s="22">
        <v>0</v>
      </c>
      <c r="BC269" s="22">
        <v>0</v>
      </c>
      <c r="BD269" s="22">
        <v>0</v>
      </c>
      <c r="BE269" s="22">
        <v>0</v>
      </c>
      <c r="BF269" s="22">
        <v>0</v>
      </c>
      <c r="BG269" s="22">
        <v>0</v>
      </c>
      <c r="BH269" s="22">
        <v>0</v>
      </c>
      <c r="BI269" s="22">
        <v>0</v>
      </c>
      <c r="BJ269" s="22">
        <v>0</v>
      </c>
      <c r="BK269" s="22">
        <v>0</v>
      </c>
      <c r="BL269" s="22">
        <v>0</v>
      </c>
      <c r="BM269" s="22">
        <v>0</v>
      </c>
      <c r="BN269" s="22">
        <v>0</v>
      </c>
      <c r="BO269" s="22">
        <v>0</v>
      </c>
      <c r="BP269" s="22">
        <v>0</v>
      </c>
    </row>
    <row r="270" spans="1:68" x14ac:dyDescent="0.25">
      <c r="A270" s="22" t="s">
        <v>125</v>
      </c>
      <c r="B270" s="22" t="s">
        <v>651</v>
      </c>
      <c r="C270" s="22" t="s">
        <v>664</v>
      </c>
      <c r="D270" s="22" t="s">
        <v>665</v>
      </c>
      <c r="E270" s="22">
        <v>1</v>
      </c>
      <c r="F270" s="22">
        <v>0</v>
      </c>
      <c r="G270" s="22">
        <v>0</v>
      </c>
      <c r="H270" s="24">
        <v>2</v>
      </c>
      <c r="I270" s="25" t="s">
        <v>2019</v>
      </c>
      <c r="J270" s="24">
        <v>0</v>
      </c>
      <c r="K270" s="22">
        <v>0</v>
      </c>
      <c r="L270" s="25"/>
      <c r="M270" s="22">
        <v>0</v>
      </c>
      <c r="N270" s="22">
        <v>0</v>
      </c>
      <c r="O270" s="22"/>
      <c r="P270" s="24">
        <v>0</v>
      </c>
      <c r="Q270" s="24">
        <v>0</v>
      </c>
      <c r="R270" s="24">
        <v>0</v>
      </c>
      <c r="S270" s="24">
        <v>0</v>
      </c>
      <c r="T270" s="24">
        <v>0</v>
      </c>
      <c r="U270" s="24">
        <v>0</v>
      </c>
      <c r="V270" s="24">
        <v>0</v>
      </c>
      <c r="W270" s="24">
        <v>0</v>
      </c>
      <c r="X270" s="24">
        <v>0</v>
      </c>
      <c r="Y270" s="24">
        <v>0</v>
      </c>
      <c r="Z270" s="24">
        <v>0</v>
      </c>
      <c r="AA270" s="24">
        <v>0</v>
      </c>
      <c r="AB270" s="24">
        <v>0</v>
      </c>
      <c r="AC270" s="25" t="s">
        <v>2020</v>
      </c>
      <c r="AD270" s="22">
        <v>12</v>
      </c>
      <c r="AE270" s="22">
        <v>12</v>
      </c>
      <c r="AF270" s="25" t="s">
        <v>2019</v>
      </c>
      <c r="AG270" s="25" t="s">
        <v>2020</v>
      </c>
      <c r="AH270" s="25" t="s">
        <v>2020</v>
      </c>
      <c r="AI270" s="22">
        <v>32</v>
      </c>
      <c r="AJ270" s="22">
        <v>57</v>
      </c>
      <c r="AK270" s="22">
        <v>0</v>
      </c>
      <c r="AL270" s="22">
        <v>6</v>
      </c>
      <c r="AM270" s="22">
        <v>3400</v>
      </c>
      <c r="AN270" s="22">
        <v>0</v>
      </c>
      <c r="AO270" s="22">
        <v>0</v>
      </c>
      <c r="AP270" s="22">
        <v>0</v>
      </c>
      <c r="AQ270" s="22">
        <v>0</v>
      </c>
      <c r="AR270" s="22">
        <v>0</v>
      </c>
      <c r="AS270" s="22">
        <v>0</v>
      </c>
      <c r="AT270" s="22">
        <v>0</v>
      </c>
      <c r="AU270" s="22">
        <v>0</v>
      </c>
      <c r="AV270" s="25" t="s">
        <v>2028</v>
      </c>
      <c r="AW270" s="22">
        <v>1</v>
      </c>
      <c r="AX270" s="22">
        <v>1</v>
      </c>
      <c r="AY270" s="22">
        <v>9400</v>
      </c>
      <c r="AZ270" s="22">
        <v>0</v>
      </c>
      <c r="BA270" s="22">
        <v>0</v>
      </c>
      <c r="BB270" s="22">
        <v>0</v>
      </c>
      <c r="BC270" s="22">
        <v>9400</v>
      </c>
      <c r="BD270" s="22">
        <v>1</v>
      </c>
      <c r="BE270" s="22">
        <v>17</v>
      </c>
      <c r="BF270" s="22">
        <v>0</v>
      </c>
      <c r="BG270" s="22">
        <v>0</v>
      </c>
      <c r="BH270" s="22">
        <v>0</v>
      </c>
      <c r="BI270" s="22">
        <v>0</v>
      </c>
      <c r="BJ270" s="22">
        <v>0</v>
      </c>
      <c r="BK270" s="22">
        <v>0</v>
      </c>
      <c r="BL270" s="22">
        <v>30</v>
      </c>
      <c r="BM270" s="22">
        <v>1</v>
      </c>
      <c r="BN270" s="22">
        <v>0</v>
      </c>
      <c r="BO270" s="22">
        <v>0</v>
      </c>
      <c r="BP270" s="22">
        <v>0</v>
      </c>
    </row>
    <row r="271" spans="1:68" x14ac:dyDescent="0.25">
      <c r="A271" s="22" t="s">
        <v>125</v>
      </c>
      <c r="B271" s="22" t="s">
        <v>651</v>
      </c>
      <c r="C271" s="22" t="s">
        <v>666</v>
      </c>
      <c r="D271" s="22" t="s">
        <v>667</v>
      </c>
      <c r="E271" s="22">
        <v>1</v>
      </c>
      <c r="F271" s="22">
        <v>0</v>
      </c>
      <c r="G271" s="22">
        <v>0</v>
      </c>
      <c r="H271" s="24">
        <v>2</v>
      </c>
      <c r="I271" s="25" t="s">
        <v>2019</v>
      </c>
      <c r="J271" s="24">
        <v>0</v>
      </c>
      <c r="K271" s="22">
        <v>0</v>
      </c>
      <c r="L271" s="25"/>
      <c r="M271" s="22">
        <v>0</v>
      </c>
      <c r="N271" s="22">
        <v>0</v>
      </c>
      <c r="O271" s="22"/>
      <c r="P271" s="24">
        <v>0</v>
      </c>
      <c r="Q271" s="24">
        <v>0</v>
      </c>
      <c r="R271" s="24">
        <v>0</v>
      </c>
      <c r="S271" s="24">
        <v>0</v>
      </c>
      <c r="T271" s="24">
        <v>0</v>
      </c>
      <c r="U271" s="24">
        <v>0</v>
      </c>
      <c r="V271" s="24">
        <v>0</v>
      </c>
      <c r="W271" s="24">
        <v>0</v>
      </c>
      <c r="X271" s="24">
        <v>0</v>
      </c>
      <c r="Y271" s="24">
        <v>0.5</v>
      </c>
      <c r="Z271" s="24">
        <v>0</v>
      </c>
      <c r="AA271" s="24">
        <v>0.5</v>
      </c>
      <c r="AB271" s="24">
        <v>0.5</v>
      </c>
      <c r="AC271" s="25" t="s">
        <v>2020</v>
      </c>
      <c r="AD271" s="22">
        <v>1</v>
      </c>
      <c r="AE271" s="22">
        <v>1</v>
      </c>
      <c r="AF271" s="25" t="s">
        <v>2019</v>
      </c>
      <c r="AG271" s="25" t="s">
        <v>2019</v>
      </c>
      <c r="AH271" s="25" t="s">
        <v>2019</v>
      </c>
      <c r="AI271" s="22">
        <v>0</v>
      </c>
      <c r="AJ271" s="22">
        <v>19</v>
      </c>
      <c r="AK271" s="22">
        <v>0</v>
      </c>
      <c r="AL271" s="22">
        <v>9</v>
      </c>
      <c r="AM271" s="22">
        <v>3000</v>
      </c>
      <c r="AN271" s="22">
        <v>0</v>
      </c>
      <c r="AO271" s="22">
        <v>0</v>
      </c>
      <c r="AP271" s="22">
        <v>0</v>
      </c>
      <c r="AQ271" s="22">
        <v>0</v>
      </c>
      <c r="AR271" s="22">
        <v>0</v>
      </c>
      <c r="AS271" s="22">
        <v>0</v>
      </c>
      <c r="AT271" s="22">
        <v>0</v>
      </c>
      <c r="AU271" s="22">
        <v>0</v>
      </c>
      <c r="AV271" s="25" t="s">
        <v>2265</v>
      </c>
      <c r="AW271" s="22">
        <v>0</v>
      </c>
      <c r="AX271" s="22">
        <v>0</v>
      </c>
      <c r="AY271" s="22">
        <v>0</v>
      </c>
      <c r="AZ271" s="22">
        <v>0</v>
      </c>
      <c r="BA271" s="22">
        <v>0</v>
      </c>
      <c r="BB271" s="22">
        <v>0</v>
      </c>
      <c r="BC271" s="22">
        <v>0</v>
      </c>
      <c r="BD271" s="22">
        <v>0</v>
      </c>
      <c r="BE271" s="22">
        <v>0</v>
      </c>
      <c r="BF271" s="22">
        <v>0</v>
      </c>
      <c r="BG271" s="22">
        <v>0</v>
      </c>
      <c r="BH271" s="22">
        <v>0</v>
      </c>
      <c r="BI271" s="22">
        <v>0</v>
      </c>
      <c r="BJ271" s="22">
        <v>0</v>
      </c>
      <c r="BK271" s="22">
        <v>0</v>
      </c>
      <c r="BL271" s="22">
        <v>0</v>
      </c>
      <c r="BM271" s="22">
        <v>0</v>
      </c>
      <c r="BN271" s="22">
        <v>0</v>
      </c>
      <c r="BO271" s="22">
        <v>0</v>
      </c>
      <c r="BP271" s="22">
        <v>0</v>
      </c>
    </row>
    <row r="272" spans="1:68" x14ac:dyDescent="0.25">
      <c r="A272" s="22" t="s">
        <v>125</v>
      </c>
      <c r="B272" s="22" t="s">
        <v>651</v>
      </c>
      <c r="C272" s="22" t="s">
        <v>668</v>
      </c>
      <c r="D272" s="22" t="s">
        <v>669</v>
      </c>
      <c r="E272" s="22">
        <v>1</v>
      </c>
      <c r="F272" s="22">
        <v>0</v>
      </c>
      <c r="G272" s="22">
        <v>0</v>
      </c>
      <c r="H272" s="24">
        <v>1</v>
      </c>
      <c r="I272" s="25" t="s">
        <v>2019</v>
      </c>
      <c r="J272" s="24">
        <v>0</v>
      </c>
      <c r="K272" s="22">
        <v>0</v>
      </c>
      <c r="L272" s="25"/>
      <c r="M272" s="22"/>
      <c r="N272" s="22"/>
      <c r="O272" s="22"/>
      <c r="P272" s="24">
        <v>0</v>
      </c>
      <c r="Q272" s="24">
        <v>0</v>
      </c>
      <c r="R272" s="24">
        <v>0</v>
      </c>
      <c r="S272" s="24">
        <v>0</v>
      </c>
      <c r="T272" s="24">
        <v>0</v>
      </c>
      <c r="U272" s="24">
        <v>0</v>
      </c>
      <c r="V272" s="24">
        <v>2.8</v>
      </c>
      <c r="W272" s="24">
        <v>0</v>
      </c>
      <c r="X272" s="24">
        <v>0</v>
      </c>
      <c r="Y272" s="24">
        <v>0</v>
      </c>
      <c r="Z272" s="24">
        <v>0</v>
      </c>
      <c r="AA272" s="24">
        <v>2.8</v>
      </c>
      <c r="AB272" s="24">
        <v>0</v>
      </c>
      <c r="AC272" s="25" t="s">
        <v>2020</v>
      </c>
      <c r="AD272" s="22">
        <v>7</v>
      </c>
      <c r="AE272" s="22">
        <v>7</v>
      </c>
      <c r="AF272" s="25" t="s">
        <v>2020</v>
      </c>
      <c r="AG272" s="25" t="s">
        <v>2020</v>
      </c>
      <c r="AH272" s="25" t="s">
        <v>2019</v>
      </c>
      <c r="AI272" s="22">
        <v>0</v>
      </c>
      <c r="AJ272" s="22">
        <v>170</v>
      </c>
      <c r="AK272" s="22">
        <v>0</v>
      </c>
      <c r="AL272" s="22">
        <v>31</v>
      </c>
      <c r="AM272" s="22">
        <v>5153</v>
      </c>
      <c r="AN272" s="22">
        <v>0</v>
      </c>
      <c r="AO272" s="22">
        <v>0</v>
      </c>
      <c r="AP272" s="22">
        <v>0</v>
      </c>
      <c r="AQ272" s="22">
        <v>0</v>
      </c>
      <c r="AR272" s="22">
        <v>0</v>
      </c>
      <c r="AS272" s="22">
        <v>0</v>
      </c>
      <c r="AT272" s="22">
        <v>0</v>
      </c>
      <c r="AU272" s="22">
        <v>0</v>
      </c>
      <c r="AV272" s="25" t="s">
        <v>2266</v>
      </c>
      <c r="AW272" s="22">
        <v>20</v>
      </c>
      <c r="AX272" s="22">
        <v>20</v>
      </c>
      <c r="AY272" s="22">
        <v>1142900</v>
      </c>
      <c r="AZ272" s="22">
        <v>0</v>
      </c>
      <c r="BA272" s="22">
        <v>0</v>
      </c>
      <c r="BB272" s="22">
        <v>0</v>
      </c>
      <c r="BC272" s="22">
        <v>1142900</v>
      </c>
      <c r="BD272" s="22">
        <v>2</v>
      </c>
      <c r="BE272" s="22">
        <v>11</v>
      </c>
      <c r="BF272" s="22">
        <v>0</v>
      </c>
      <c r="BG272" s="22">
        <v>1</v>
      </c>
      <c r="BH272" s="22">
        <v>1</v>
      </c>
      <c r="BI272" s="22">
        <v>5</v>
      </c>
      <c r="BJ272" s="22">
        <v>0</v>
      </c>
      <c r="BK272" s="22">
        <v>0</v>
      </c>
      <c r="BL272" s="22">
        <v>36</v>
      </c>
      <c r="BM272" s="22">
        <v>2</v>
      </c>
      <c r="BN272" s="22">
        <v>0</v>
      </c>
      <c r="BO272" s="22">
        <v>0</v>
      </c>
      <c r="BP272" s="22">
        <v>0</v>
      </c>
    </row>
    <row r="273" spans="1:68" x14ac:dyDescent="0.25">
      <c r="A273" s="22" t="s">
        <v>125</v>
      </c>
      <c r="B273" s="22" t="s">
        <v>651</v>
      </c>
      <c r="C273" s="22" t="s">
        <v>670</v>
      </c>
      <c r="D273" s="22" t="s">
        <v>671</v>
      </c>
      <c r="E273" s="22">
        <v>1</v>
      </c>
      <c r="F273" s="22">
        <v>0</v>
      </c>
      <c r="G273" s="22">
        <v>0</v>
      </c>
      <c r="H273" s="24">
        <v>4.0999999999999996</v>
      </c>
      <c r="I273" s="25" t="s">
        <v>2019</v>
      </c>
      <c r="J273" s="24">
        <v>0</v>
      </c>
      <c r="K273" s="22">
        <v>0</v>
      </c>
      <c r="L273" s="25"/>
      <c r="M273" s="22">
        <v>0</v>
      </c>
      <c r="N273" s="22">
        <v>0</v>
      </c>
      <c r="O273" s="22"/>
      <c r="P273" s="24">
        <v>0</v>
      </c>
      <c r="Q273" s="24">
        <v>0</v>
      </c>
      <c r="R273" s="24">
        <v>0</v>
      </c>
      <c r="S273" s="24">
        <v>0</v>
      </c>
      <c r="T273" s="24">
        <v>0</v>
      </c>
      <c r="U273" s="24">
        <v>0</v>
      </c>
      <c r="V273" s="24">
        <v>0</v>
      </c>
      <c r="W273" s="24">
        <v>0</v>
      </c>
      <c r="X273" s="24">
        <v>0</v>
      </c>
      <c r="Y273" s="24">
        <v>0</v>
      </c>
      <c r="Z273" s="24">
        <v>0</v>
      </c>
      <c r="AA273" s="24">
        <v>0</v>
      </c>
      <c r="AB273" s="24">
        <v>0</v>
      </c>
      <c r="AC273" s="25" t="s">
        <v>2020</v>
      </c>
      <c r="AD273" s="22">
        <v>2</v>
      </c>
      <c r="AE273" s="22">
        <v>2</v>
      </c>
      <c r="AF273" s="25" t="s">
        <v>2020</v>
      </c>
      <c r="AG273" s="25" t="s">
        <v>2020</v>
      </c>
      <c r="AH273" s="25" t="s">
        <v>2020</v>
      </c>
      <c r="AI273" s="22">
        <v>5</v>
      </c>
      <c r="AJ273" s="22">
        <v>89</v>
      </c>
      <c r="AK273" s="22">
        <v>0</v>
      </c>
      <c r="AL273" s="22">
        <v>27</v>
      </c>
      <c r="AM273" s="22">
        <v>5582</v>
      </c>
      <c r="AN273" s="22">
        <v>1</v>
      </c>
      <c r="AO273" s="22">
        <v>1</v>
      </c>
      <c r="AP273" s="22">
        <v>0</v>
      </c>
      <c r="AQ273" s="22">
        <v>0</v>
      </c>
      <c r="AR273" s="22">
        <v>0</v>
      </c>
      <c r="AS273" s="22">
        <v>0</v>
      </c>
      <c r="AT273" s="22">
        <v>0</v>
      </c>
      <c r="AU273" s="22">
        <v>0</v>
      </c>
      <c r="AV273" s="25" t="s">
        <v>2267</v>
      </c>
      <c r="AW273" s="22">
        <v>0</v>
      </c>
      <c r="AX273" s="22">
        <v>0</v>
      </c>
      <c r="AY273" s="22">
        <v>0</v>
      </c>
      <c r="AZ273" s="22">
        <v>0</v>
      </c>
      <c r="BA273" s="22">
        <v>0</v>
      </c>
      <c r="BB273" s="22">
        <v>0</v>
      </c>
      <c r="BC273" s="22">
        <v>0</v>
      </c>
      <c r="BD273" s="22">
        <v>0</v>
      </c>
      <c r="BE273" s="22">
        <v>0</v>
      </c>
      <c r="BF273" s="22">
        <v>0</v>
      </c>
      <c r="BG273" s="22">
        <v>0</v>
      </c>
      <c r="BH273" s="22">
        <v>0</v>
      </c>
      <c r="BI273" s="22">
        <v>0</v>
      </c>
      <c r="BJ273" s="22">
        <v>0</v>
      </c>
      <c r="BK273" s="22">
        <v>0</v>
      </c>
      <c r="BL273" s="22">
        <v>0</v>
      </c>
      <c r="BM273" s="22">
        <v>0</v>
      </c>
      <c r="BN273" s="22">
        <v>0</v>
      </c>
      <c r="BO273" s="22">
        <v>0</v>
      </c>
      <c r="BP273" s="22">
        <v>0</v>
      </c>
    </row>
    <row r="274" spans="1:68" x14ac:dyDescent="0.25">
      <c r="A274" s="22" t="s">
        <v>125</v>
      </c>
      <c r="B274" s="22" t="s">
        <v>651</v>
      </c>
      <c r="C274" s="22" t="s">
        <v>672</v>
      </c>
      <c r="D274" s="22" t="s">
        <v>673</v>
      </c>
      <c r="E274" s="22">
        <v>2</v>
      </c>
      <c r="F274" s="22">
        <v>0</v>
      </c>
      <c r="G274" s="22">
        <v>0</v>
      </c>
      <c r="H274" s="24">
        <v>7.5</v>
      </c>
      <c r="I274" s="25" t="s">
        <v>2019</v>
      </c>
      <c r="J274" s="24">
        <v>0</v>
      </c>
      <c r="K274" s="22">
        <v>0</v>
      </c>
      <c r="L274" s="25"/>
      <c r="M274" s="22"/>
      <c r="N274" s="22"/>
      <c r="O274" s="22"/>
      <c r="P274" s="24">
        <v>0</v>
      </c>
      <c r="Q274" s="24">
        <v>0</v>
      </c>
      <c r="R274" s="24">
        <v>0</v>
      </c>
      <c r="S274" s="24">
        <v>0</v>
      </c>
      <c r="T274" s="24">
        <v>0</v>
      </c>
      <c r="U274" s="24">
        <v>0</v>
      </c>
      <c r="V274" s="24">
        <v>0</v>
      </c>
      <c r="W274" s="24">
        <v>0</v>
      </c>
      <c r="X274" s="24">
        <v>0</v>
      </c>
      <c r="Y274" s="24">
        <v>6.5</v>
      </c>
      <c r="Z274" s="24">
        <v>0</v>
      </c>
      <c r="AA274" s="24">
        <v>6.5</v>
      </c>
      <c r="AB274" s="24">
        <v>0</v>
      </c>
      <c r="AC274" s="25" t="s">
        <v>2020</v>
      </c>
      <c r="AD274" s="22">
        <v>10</v>
      </c>
      <c r="AE274" s="22">
        <v>10</v>
      </c>
      <c r="AF274" s="25" t="s">
        <v>2020</v>
      </c>
      <c r="AG274" s="25" t="s">
        <v>2020</v>
      </c>
      <c r="AH274" s="25" t="s">
        <v>2019</v>
      </c>
      <c r="AI274" s="22">
        <v>0</v>
      </c>
      <c r="AJ274" s="22">
        <v>316</v>
      </c>
      <c r="AK274" s="22">
        <v>0</v>
      </c>
      <c r="AL274" s="22">
        <v>66</v>
      </c>
      <c r="AM274" s="22">
        <v>8128</v>
      </c>
      <c r="AN274" s="22">
        <v>0</v>
      </c>
      <c r="AO274" s="22">
        <v>0</v>
      </c>
      <c r="AP274" s="22">
        <v>0</v>
      </c>
      <c r="AQ274" s="22">
        <v>0</v>
      </c>
      <c r="AR274" s="22">
        <v>0</v>
      </c>
      <c r="AS274" s="22">
        <v>0</v>
      </c>
      <c r="AT274" s="22">
        <v>0</v>
      </c>
      <c r="AU274" s="22">
        <v>0</v>
      </c>
      <c r="AV274" s="25" t="s">
        <v>2268</v>
      </c>
      <c r="AW274" s="22">
        <v>16</v>
      </c>
      <c r="AX274" s="22">
        <v>16</v>
      </c>
      <c r="AY274" s="22">
        <v>1153600</v>
      </c>
      <c r="AZ274" s="22">
        <v>0</v>
      </c>
      <c r="BA274" s="22">
        <v>0</v>
      </c>
      <c r="BB274" s="22">
        <v>0</v>
      </c>
      <c r="BC274" s="22">
        <v>1153600</v>
      </c>
      <c r="BD274" s="22">
        <v>11</v>
      </c>
      <c r="BE274" s="22">
        <v>16</v>
      </c>
      <c r="BF274" s="22">
        <v>0</v>
      </c>
      <c r="BG274" s="22">
        <v>1</v>
      </c>
      <c r="BH274" s="22">
        <v>2</v>
      </c>
      <c r="BI274" s="22">
        <v>10</v>
      </c>
      <c r="BJ274" s="22">
        <v>0</v>
      </c>
      <c r="BK274" s="22">
        <v>0</v>
      </c>
      <c r="BL274" s="22">
        <v>11</v>
      </c>
      <c r="BM274" s="22">
        <v>11</v>
      </c>
      <c r="BN274" s="22">
        <v>2</v>
      </c>
      <c r="BO274" s="22">
        <v>0</v>
      </c>
      <c r="BP274" s="22">
        <v>0</v>
      </c>
    </row>
    <row r="275" spans="1:68" x14ac:dyDescent="0.25">
      <c r="A275" s="22" t="s">
        <v>125</v>
      </c>
      <c r="B275" s="22" t="s">
        <v>651</v>
      </c>
      <c r="C275" s="22" t="s">
        <v>674</v>
      </c>
      <c r="D275" s="22" t="s">
        <v>675</v>
      </c>
      <c r="E275" s="22">
        <v>1</v>
      </c>
      <c r="F275" s="22">
        <v>0</v>
      </c>
      <c r="G275" s="22">
        <v>0</v>
      </c>
      <c r="H275" s="24">
        <v>4.8</v>
      </c>
      <c r="I275" s="25" t="s">
        <v>2019</v>
      </c>
      <c r="J275" s="24">
        <v>0</v>
      </c>
      <c r="K275" s="22">
        <v>0</v>
      </c>
      <c r="L275" s="25"/>
      <c r="M275" s="22"/>
      <c r="N275" s="22"/>
      <c r="O275" s="22"/>
      <c r="P275" s="24">
        <v>0</v>
      </c>
      <c r="Q275" s="24">
        <v>0</v>
      </c>
      <c r="R275" s="24">
        <v>0</v>
      </c>
      <c r="S275" s="24">
        <v>0</v>
      </c>
      <c r="T275" s="24">
        <v>0</v>
      </c>
      <c r="U275" s="24">
        <v>0</v>
      </c>
      <c r="V275" s="24">
        <v>3.8</v>
      </c>
      <c r="W275" s="24">
        <v>0</v>
      </c>
      <c r="X275" s="24">
        <v>0</v>
      </c>
      <c r="Y275" s="24">
        <v>0</v>
      </c>
      <c r="Z275" s="24">
        <v>0</v>
      </c>
      <c r="AA275" s="24">
        <v>3.8</v>
      </c>
      <c r="AB275" s="24">
        <v>0</v>
      </c>
      <c r="AC275" s="25" t="s">
        <v>2020</v>
      </c>
      <c r="AD275" s="22">
        <v>4</v>
      </c>
      <c r="AE275" s="22">
        <v>4</v>
      </c>
      <c r="AF275" s="25" t="s">
        <v>2020</v>
      </c>
      <c r="AG275" s="25" t="s">
        <v>2020</v>
      </c>
      <c r="AH275" s="25" t="s">
        <v>2019</v>
      </c>
      <c r="AI275" s="22">
        <v>0</v>
      </c>
      <c r="AJ275" s="22">
        <v>225</v>
      </c>
      <c r="AK275" s="22">
        <v>1</v>
      </c>
      <c r="AL275" s="22">
        <v>44</v>
      </c>
      <c r="AM275" s="22">
        <v>6625</v>
      </c>
      <c r="AN275" s="22">
        <v>0</v>
      </c>
      <c r="AO275" s="22">
        <v>0</v>
      </c>
      <c r="AP275" s="22">
        <v>0</v>
      </c>
      <c r="AQ275" s="22">
        <v>0</v>
      </c>
      <c r="AR275" s="22">
        <v>0</v>
      </c>
      <c r="AS275" s="22">
        <v>0</v>
      </c>
      <c r="AT275" s="22">
        <v>0</v>
      </c>
      <c r="AU275" s="22">
        <v>0</v>
      </c>
      <c r="AV275" s="25" t="s">
        <v>2269</v>
      </c>
      <c r="AW275" s="22">
        <v>15</v>
      </c>
      <c r="AX275" s="22">
        <v>15</v>
      </c>
      <c r="AY275" s="22">
        <v>456900</v>
      </c>
      <c r="AZ275" s="22">
        <v>0</v>
      </c>
      <c r="BA275" s="22">
        <v>0</v>
      </c>
      <c r="BB275" s="22">
        <v>0</v>
      </c>
      <c r="BC275" s="22">
        <v>456900</v>
      </c>
      <c r="BD275" s="22">
        <v>0</v>
      </c>
      <c r="BE275" s="22">
        <v>12</v>
      </c>
      <c r="BF275" s="22">
        <v>0</v>
      </c>
      <c r="BG275" s="22">
        <v>1</v>
      </c>
      <c r="BH275" s="22">
        <v>8</v>
      </c>
      <c r="BI275" s="22">
        <v>6</v>
      </c>
      <c r="BJ275" s="22">
        <v>0</v>
      </c>
      <c r="BK275" s="22">
        <v>0</v>
      </c>
      <c r="BL275" s="22">
        <v>0</v>
      </c>
      <c r="BM275" s="22">
        <v>0</v>
      </c>
      <c r="BN275" s="22">
        <v>2</v>
      </c>
      <c r="BO275" s="22">
        <v>0</v>
      </c>
      <c r="BP275" s="22">
        <v>0</v>
      </c>
    </row>
    <row r="276" spans="1:68" x14ac:dyDescent="0.25">
      <c r="A276" s="22" t="s">
        <v>125</v>
      </c>
      <c r="B276" s="22" t="s">
        <v>651</v>
      </c>
      <c r="C276" s="22" t="s">
        <v>676</v>
      </c>
      <c r="D276" s="22" t="s">
        <v>677</v>
      </c>
      <c r="E276" s="22">
        <v>2</v>
      </c>
      <c r="F276" s="22">
        <v>0</v>
      </c>
      <c r="G276" s="22">
        <v>0</v>
      </c>
      <c r="H276" s="24">
        <v>5.3</v>
      </c>
      <c r="I276" s="25" t="s">
        <v>2019</v>
      </c>
      <c r="J276" s="24">
        <v>0</v>
      </c>
      <c r="K276" s="22">
        <v>0</v>
      </c>
      <c r="L276" s="25"/>
      <c r="M276" s="22">
        <v>0</v>
      </c>
      <c r="N276" s="22">
        <v>0</v>
      </c>
      <c r="O276" s="22"/>
      <c r="P276" s="24">
        <v>0</v>
      </c>
      <c r="Q276" s="24">
        <v>0</v>
      </c>
      <c r="R276" s="24">
        <v>0</v>
      </c>
      <c r="S276" s="24">
        <v>0</v>
      </c>
      <c r="T276" s="24">
        <v>0</v>
      </c>
      <c r="U276" s="24">
        <v>0</v>
      </c>
      <c r="V276" s="24">
        <v>0</v>
      </c>
      <c r="W276" s="24">
        <v>0</v>
      </c>
      <c r="X276" s="24">
        <v>0</v>
      </c>
      <c r="Y276" s="24">
        <v>0</v>
      </c>
      <c r="Z276" s="24">
        <v>0</v>
      </c>
      <c r="AA276" s="24">
        <v>0</v>
      </c>
      <c r="AB276" s="24">
        <v>0</v>
      </c>
      <c r="AC276" s="25" t="s">
        <v>2020</v>
      </c>
      <c r="AD276" s="22">
        <v>12</v>
      </c>
      <c r="AE276" s="22">
        <v>12</v>
      </c>
      <c r="AF276" s="25" t="s">
        <v>2019</v>
      </c>
      <c r="AG276" s="25" t="s">
        <v>2020</v>
      </c>
      <c r="AH276" s="25" t="s">
        <v>2020</v>
      </c>
      <c r="AI276" s="22">
        <v>13</v>
      </c>
      <c r="AJ276" s="22">
        <v>249</v>
      </c>
      <c r="AK276" s="22">
        <v>0</v>
      </c>
      <c r="AL276" s="22">
        <v>74</v>
      </c>
      <c r="AM276" s="22">
        <v>6675</v>
      </c>
      <c r="AN276" s="22">
        <v>0</v>
      </c>
      <c r="AO276" s="22">
        <v>0</v>
      </c>
      <c r="AP276" s="22">
        <v>0</v>
      </c>
      <c r="AQ276" s="22">
        <v>0</v>
      </c>
      <c r="AR276" s="22">
        <v>0</v>
      </c>
      <c r="AS276" s="22">
        <v>0</v>
      </c>
      <c r="AT276" s="22">
        <v>0</v>
      </c>
      <c r="AU276" s="22">
        <v>0</v>
      </c>
      <c r="AV276" s="25" t="s">
        <v>2270</v>
      </c>
      <c r="AW276" s="22">
        <v>6</v>
      </c>
      <c r="AX276" s="22">
        <v>6</v>
      </c>
      <c r="AY276" s="22">
        <v>1708000</v>
      </c>
      <c r="AZ276" s="22">
        <v>0</v>
      </c>
      <c r="BA276" s="22">
        <v>0</v>
      </c>
      <c r="BB276" s="22">
        <v>0</v>
      </c>
      <c r="BC276" s="22">
        <v>1708000</v>
      </c>
      <c r="BD276" s="22">
        <v>0</v>
      </c>
      <c r="BE276" s="22">
        <v>15</v>
      </c>
      <c r="BF276" s="22">
        <v>0</v>
      </c>
      <c r="BG276" s="22">
        <v>0</v>
      </c>
      <c r="BH276" s="22">
        <v>0</v>
      </c>
      <c r="BI276" s="22">
        <v>0</v>
      </c>
      <c r="BJ276" s="22">
        <v>0</v>
      </c>
      <c r="BK276" s="22">
        <v>0</v>
      </c>
      <c r="BL276" s="22">
        <v>0</v>
      </c>
      <c r="BM276" s="22">
        <v>0</v>
      </c>
      <c r="BN276" s="22">
        <v>0</v>
      </c>
      <c r="BO276" s="22">
        <v>0</v>
      </c>
      <c r="BP276" s="22">
        <v>0</v>
      </c>
    </row>
    <row r="277" spans="1:68" x14ac:dyDescent="0.25">
      <c r="A277" s="22" t="s">
        <v>125</v>
      </c>
      <c r="B277" s="22" t="s">
        <v>651</v>
      </c>
      <c r="C277" s="22" t="s">
        <v>678</v>
      </c>
      <c r="D277" s="22" t="s">
        <v>679</v>
      </c>
      <c r="E277" s="22">
        <v>1</v>
      </c>
      <c r="F277" s="22">
        <v>0</v>
      </c>
      <c r="G277" s="22">
        <v>0</v>
      </c>
      <c r="H277" s="24">
        <v>1.6</v>
      </c>
      <c r="I277" s="25" t="s">
        <v>2019</v>
      </c>
      <c r="J277" s="24">
        <v>0</v>
      </c>
      <c r="K277" s="22">
        <v>0</v>
      </c>
      <c r="L277" s="25"/>
      <c r="M277" s="22"/>
      <c r="N277" s="22"/>
      <c r="O277" s="22"/>
      <c r="P277" s="24">
        <v>0</v>
      </c>
      <c r="Q277" s="24">
        <v>0</v>
      </c>
      <c r="R277" s="24">
        <v>0</v>
      </c>
      <c r="S277" s="24">
        <v>0</v>
      </c>
      <c r="T277" s="24">
        <v>0</v>
      </c>
      <c r="U277" s="24">
        <v>0</v>
      </c>
      <c r="V277" s="24">
        <v>0</v>
      </c>
      <c r="W277" s="24">
        <v>0</v>
      </c>
      <c r="X277" s="24">
        <v>0</v>
      </c>
      <c r="Y277" s="24">
        <v>0</v>
      </c>
      <c r="Z277" s="24">
        <v>0</v>
      </c>
      <c r="AA277" s="24">
        <v>0</v>
      </c>
      <c r="AB277" s="24">
        <v>0</v>
      </c>
      <c r="AC277" s="25" t="s">
        <v>2020</v>
      </c>
      <c r="AD277" s="22">
        <v>2</v>
      </c>
      <c r="AE277" s="22">
        <v>2</v>
      </c>
      <c r="AF277" s="25" t="s">
        <v>2019</v>
      </c>
      <c r="AG277" s="25" t="s">
        <v>2020</v>
      </c>
      <c r="AH277" s="25" t="s">
        <v>2019</v>
      </c>
      <c r="AI277" s="22">
        <v>0</v>
      </c>
      <c r="AJ277" s="22">
        <v>64</v>
      </c>
      <c r="AK277" s="22">
        <v>0</v>
      </c>
      <c r="AL277" s="22">
        <v>64</v>
      </c>
      <c r="AM277" s="22">
        <v>2800</v>
      </c>
      <c r="AN277" s="22">
        <v>0</v>
      </c>
      <c r="AO277" s="22">
        <v>0</v>
      </c>
      <c r="AP277" s="22">
        <v>0</v>
      </c>
      <c r="AQ277" s="22">
        <v>0</v>
      </c>
      <c r="AR277" s="22">
        <v>0</v>
      </c>
      <c r="AS277" s="22">
        <v>0</v>
      </c>
      <c r="AT277" s="22">
        <v>0</v>
      </c>
      <c r="AU277" s="22">
        <v>0</v>
      </c>
      <c r="AV277" s="25" t="s">
        <v>2271</v>
      </c>
      <c r="AW277" s="22">
        <v>3</v>
      </c>
      <c r="AX277" s="22">
        <v>3</v>
      </c>
      <c r="AY277" s="22">
        <v>434000</v>
      </c>
      <c r="AZ277" s="22">
        <v>0</v>
      </c>
      <c r="BA277" s="22">
        <v>0</v>
      </c>
      <c r="BB277" s="22">
        <v>0</v>
      </c>
      <c r="BC277" s="22">
        <v>434000</v>
      </c>
      <c r="BD277" s="22">
        <v>0</v>
      </c>
      <c r="BE277" s="22">
        <v>25</v>
      </c>
      <c r="BF277" s="22">
        <v>0</v>
      </c>
      <c r="BG277" s="22">
        <v>0</v>
      </c>
      <c r="BH277" s="22">
        <v>0</v>
      </c>
      <c r="BI277" s="22">
        <v>0</v>
      </c>
      <c r="BJ277" s="22">
        <v>0</v>
      </c>
      <c r="BK277" s="22">
        <v>0</v>
      </c>
      <c r="BL277" s="22">
        <v>0</v>
      </c>
      <c r="BM277" s="22">
        <v>0</v>
      </c>
      <c r="BN277" s="22">
        <v>0</v>
      </c>
      <c r="BO277" s="22">
        <v>0</v>
      </c>
      <c r="BP277" s="22">
        <v>0</v>
      </c>
    </row>
    <row r="278" spans="1:68" x14ac:dyDescent="0.25">
      <c r="A278" s="22" t="s">
        <v>125</v>
      </c>
      <c r="B278" s="22" t="s">
        <v>651</v>
      </c>
      <c r="C278" s="22" t="s">
        <v>680</v>
      </c>
      <c r="D278" s="22" t="s">
        <v>681</v>
      </c>
      <c r="E278" s="22">
        <v>1</v>
      </c>
      <c r="F278" s="22">
        <v>0</v>
      </c>
      <c r="G278" s="22">
        <v>0</v>
      </c>
      <c r="H278" s="24">
        <v>6</v>
      </c>
      <c r="I278" s="25" t="s">
        <v>2019</v>
      </c>
      <c r="J278" s="24">
        <v>0</v>
      </c>
      <c r="K278" s="22">
        <v>0</v>
      </c>
      <c r="L278" s="25"/>
      <c r="M278" s="22">
        <v>0</v>
      </c>
      <c r="N278" s="22">
        <v>0</v>
      </c>
      <c r="O278" s="22"/>
      <c r="P278" s="24">
        <v>0</v>
      </c>
      <c r="Q278" s="24">
        <v>0</v>
      </c>
      <c r="R278" s="24">
        <v>0</v>
      </c>
      <c r="S278" s="24">
        <v>0</v>
      </c>
      <c r="T278" s="24">
        <v>0</v>
      </c>
      <c r="U278" s="24">
        <v>0</v>
      </c>
      <c r="V278" s="24">
        <v>0</v>
      </c>
      <c r="W278" s="24">
        <v>0</v>
      </c>
      <c r="X278" s="24">
        <v>0</v>
      </c>
      <c r="Y278" s="24">
        <v>0</v>
      </c>
      <c r="Z278" s="24">
        <v>0</v>
      </c>
      <c r="AA278" s="24">
        <v>0</v>
      </c>
      <c r="AB278" s="24">
        <v>0</v>
      </c>
      <c r="AC278" s="25" t="s">
        <v>2020</v>
      </c>
      <c r="AD278" s="22">
        <v>1</v>
      </c>
      <c r="AE278" s="22">
        <v>1</v>
      </c>
      <c r="AF278" s="25" t="s">
        <v>2020</v>
      </c>
      <c r="AG278" s="25" t="s">
        <v>2020</v>
      </c>
      <c r="AH278" s="25" t="s">
        <v>2020</v>
      </c>
      <c r="AI278" s="22">
        <v>4</v>
      </c>
      <c r="AJ278" s="22">
        <v>122</v>
      </c>
      <c r="AK278" s="22">
        <v>0</v>
      </c>
      <c r="AL278" s="22">
        <v>56</v>
      </c>
      <c r="AM278" s="22">
        <v>5600</v>
      </c>
      <c r="AN278" s="22">
        <v>0</v>
      </c>
      <c r="AO278" s="22">
        <v>0</v>
      </c>
      <c r="AP278" s="22">
        <v>0</v>
      </c>
      <c r="AQ278" s="22">
        <v>0</v>
      </c>
      <c r="AR278" s="22">
        <v>0</v>
      </c>
      <c r="AS278" s="22">
        <v>0</v>
      </c>
      <c r="AT278" s="22">
        <v>0</v>
      </c>
      <c r="AU278" s="22">
        <v>0</v>
      </c>
      <c r="AV278" s="25" t="s">
        <v>2272</v>
      </c>
      <c r="AW278" s="22">
        <v>1</v>
      </c>
      <c r="AX278" s="22">
        <v>1</v>
      </c>
      <c r="AY278" s="22">
        <v>2500</v>
      </c>
      <c r="AZ278" s="22">
        <v>0</v>
      </c>
      <c r="BA278" s="22">
        <v>0</v>
      </c>
      <c r="BB278" s="22">
        <v>0</v>
      </c>
      <c r="BC278" s="22">
        <v>2500</v>
      </c>
      <c r="BD278" s="22">
        <v>0</v>
      </c>
      <c r="BE278" s="22">
        <v>5</v>
      </c>
      <c r="BF278" s="22">
        <v>0</v>
      </c>
      <c r="BG278" s="22">
        <v>0</v>
      </c>
      <c r="BH278" s="22">
        <v>0</v>
      </c>
      <c r="BI278" s="22">
        <v>0</v>
      </c>
      <c r="BJ278" s="22">
        <v>0</v>
      </c>
      <c r="BK278" s="22">
        <v>0</v>
      </c>
      <c r="BL278" s="22">
        <v>0</v>
      </c>
      <c r="BM278" s="22">
        <v>0</v>
      </c>
      <c r="BN278" s="22">
        <v>0</v>
      </c>
      <c r="BO278" s="22">
        <v>0</v>
      </c>
      <c r="BP278" s="22">
        <v>0</v>
      </c>
    </row>
    <row r="279" spans="1:68" x14ac:dyDescent="0.25">
      <c r="A279" s="22" t="s">
        <v>125</v>
      </c>
      <c r="B279" s="22" t="s">
        <v>651</v>
      </c>
      <c r="C279" s="22" t="s">
        <v>682</v>
      </c>
      <c r="D279" s="22" t="s">
        <v>683</v>
      </c>
      <c r="E279" s="22">
        <v>1</v>
      </c>
      <c r="F279" s="22">
        <v>0</v>
      </c>
      <c r="G279" s="22">
        <v>0</v>
      </c>
      <c r="H279" s="24">
        <v>11</v>
      </c>
      <c r="I279" s="25" t="s">
        <v>2019</v>
      </c>
      <c r="J279" s="24">
        <v>0</v>
      </c>
      <c r="K279" s="22">
        <v>0</v>
      </c>
      <c r="L279" s="25"/>
      <c r="M279" s="22">
        <v>0</v>
      </c>
      <c r="N279" s="22">
        <v>0</v>
      </c>
      <c r="O279" s="22"/>
      <c r="P279" s="24">
        <v>0</v>
      </c>
      <c r="Q279" s="24">
        <v>0</v>
      </c>
      <c r="R279" s="24">
        <v>0</v>
      </c>
      <c r="S279" s="24">
        <v>0</v>
      </c>
      <c r="T279" s="24">
        <v>0</v>
      </c>
      <c r="U279" s="24">
        <v>0</v>
      </c>
      <c r="V279" s="24">
        <v>0</v>
      </c>
      <c r="W279" s="24">
        <v>0</v>
      </c>
      <c r="X279" s="24">
        <v>0</v>
      </c>
      <c r="Y279" s="24">
        <v>0</v>
      </c>
      <c r="Z279" s="24">
        <v>0</v>
      </c>
      <c r="AA279" s="24">
        <v>0</v>
      </c>
      <c r="AB279" s="24">
        <v>0</v>
      </c>
      <c r="AC279" s="25" t="s">
        <v>2020</v>
      </c>
      <c r="AD279" s="22">
        <v>7</v>
      </c>
      <c r="AE279" s="22">
        <v>7</v>
      </c>
      <c r="AF279" s="25" t="s">
        <v>2020</v>
      </c>
      <c r="AG279" s="25" t="s">
        <v>2020</v>
      </c>
      <c r="AH279" s="25" t="s">
        <v>2020</v>
      </c>
      <c r="AI279" s="22">
        <v>1</v>
      </c>
      <c r="AJ279" s="22">
        <v>342</v>
      </c>
      <c r="AK279" s="22">
        <v>0</v>
      </c>
      <c r="AL279" s="22">
        <v>315</v>
      </c>
      <c r="AM279" s="22">
        <v>12162</v>
      </c>
      <c r="AN279" s="22">
        <v>0</v>
      </c>
      <c r="AO279" s="22">
        <v>0</v>
      </c>
      <c r="AP279" s="22">
        <v>0</v>
      </c>
      <c r="AQ279" s="22">
        <v>0</v>
      </c>
      <c r="AR279" s="22">
        <v>0</v>
      </c>
      <c r="AS279" s="22">
        <v>0</v>
      </c>
      <c r="AT279" s="22">
        <v>0</v>
      </c>
      <c r="AU279" s="22">
        <v>0</v>
      </c>
      <c r="AV279" s="25" t="s">
        <v>2273</v>
      </c>
      <c r="AW279" s="22">
        <v>0</v>
      </c>
      <c r="AX279" s="22">
        <v>0</v>
      </c>
      <c r="AY279" s="22">
        <v>0</v>
      </c>
      <c r="AZ279" s="22">
        <v>0</v>
      </c>
      <c r="BA279" s="22">
        <v>0</v>
      </c>
      <c r="BB279" s="22">
        <v>0</v>
      </c>
      <c r="BC279" s="22">
        <v>0</v>
      </c>
      <c r="BD279" s="22">
        <v>0</v>
      </c>
      <c r="BE279" s="22">
        <v>0</v>
      </c>
      <c r="BF279" s="22">
        <v>0</v>
      </c>
      <c r="BG279" s="22">
        <v>0</v>
      </c>
      <c r="BH279" s="22">
        <v>0</v>
      </c>
      <c r="BI279" s="22">
        <v>0</v>
      </c>
      <c r="BJ279" s="22">
        <v>0</v>
      </c>
      <c r="BK279" s="22">
        <v>0</v>
      </c>
      <c r="BL279" s="22">
        <v>0</v>
      </c>
      <c r="BM279" s="22">
        <v>0</v>
      </c>
      <c r="BN279" s="22">
        <v>0</v>
      </c>
      <c r="BO279" s="22">
        <v>0</v>
      </c>
      <c r="BP279" s="22">
        <v>0</v>
      </c>
    </row>
    <row r="280" spans="1:68" x14ac:dyDescent="0.25">
      <c r="A280" s="22" t="s">
        <v>125</v>
      </c>
      <c r="B280" s="22" t="s">
        <v>651</v>
      </c>
      <c r="C280" s="22" t="s">
        <v>684</v>
      </c>
      <c r="D280" s="22" t="s">
        <v>685</v>
      </c>
      <c r="E280" s="22">
        <v>1</v>
      </c>
      <c r="F280" s="22">
        <v>0</v>
      </c>
      <c r="G280" s="22">
        <v>0</v>
      </c>
      <c r="H280" s="24">
        <v>3</v>
      </c>
      <c r="I280" s="25" t="s">
        <v>2019</v>
      </c>
      <c r="J280" s="24">
        <v>0</v>
      </c>
      <c r="K280" s="22">
        <v>0</v>
      </c>
      <c r="L280" s="25"/>
      <c r="M280" s="22">
        <v>0</v>
      </c>
      <c r="N280" s="22">
        <v>0</v>
      </c>
      <c r="O280" s="22"/>
      <c r="P280" s="24">
        <v>0</v>
      </c>
      <c r="Q280" s="24">
        <v>0</v>
      </c>
      <c r="R280" s="24">
        <v>0</v>
      </c>
      <c r="S280" s="24">
        <v>0</v>
      </c>
      <c r="T280" s="24">
        <v>0</v>
      </c>
      <c r="U280" s="24">
        <v>0</v>
      </c>
      <c r="V280" s="24">
        <v>0</v>
      </c>
      <c r="W280" s="24">
        <v>0</v>
      </c>
      <c r="X280" s="24">
        <v>0</v>
      </c>
      <c r="Y280" s="24">
        <v>0</v>
      </c>
      <c r="Z280" s="24">
        <v>0</v>
      </c>
      <c r="AA280" s="24">
        <v>0</v>
      </c>
      <c r="AB280" s="24">
        <v>0</v>
      </c>
      <c r="AC280" s="25" t="s">
        <v>2020</v>
      </c>
      <c r="AD280" s="22">
        <v>9</v>
      </c>
      <c r="AE280" s="22">
        <v>9</v>
      </c>
      <c r="AF280" s="25" t="s">
        <v>2020</v>
      </c>
      <c r="AG280" s="25" t="s">
        <v>2020</v>
      </c>
      <c r="AH280" s="25" t="s">
        <v>2019</v>
      </c>
      <c r="AI280" s="22">
        <v>0</v>
      </c>
      <c r="AJ280" s="22">
        <v>83</v>
      </c>
      <c r="AK280" s="22">
        <v>0</v>
      </c>
      <c r="AL280" s="22">
        <v>78</v>
      </c>
      <c r="AM280" s="22">
        <v>3613</v>
      </c>
      <c r="AN280" s="22">
        <v>0</v>
      </c>
      <c r="AO280" s="22">
        <v>0</v>
      </c>
      <c r="AP280" s="22">
        <v>0</v>
      </c>
      <c r="AQ280" s="22">
        <v>0</v>
      </c>
      <c r="AR280" s="22">
        <v>0</v>
      </c>
      <c r="AS280" s="22">
        <v>0</v>
      </c>
      <c r="AT280" s="22">
        <v>0</v>
      </c>
      <c r="AU280" s="22">
        <v>0</v>
      </c>
      <c r="AV280" s="25" t="s">
        <v>2273</v>
      </c>
      <c r="AW280" s="22">
        <v>0</v>
      </c>
      <c r="AX280" s="22">
        <v>0</v>
      </c>
      <c r="AY280" s="22">
        <v>0</v>
      </c>
      <c r="AZ280" s="22">
        <v>0</v>
      </c>
      <c r="BA280" s="22">
        <v>0</v>
      </c>
      <c r="BB280" s="22">
        <v>0</v>
      </c>
      <c r="BC280" s="22">
        <v>0</v>
      </c>
      <c r="BD280" s="22">
        <v>0</v>
      </c>
      <c r="BE280" s="22">
        <v>0</v>
      </c>
      <c r="BF280" s="22">
        <v>0</v>
      </c>
      <c r="BG280" s="22">
        <v>0</v>
      </c>
      <c r="BH280" s="22">
        <v>0</v>
      </c>
      <c r="BI280" s="22">
        <v>0</v>
      </c>
      <c r="BJ280" s="22">
        <v>0</v>
      </c>
      <c r="BK280" s="22">
        <v>0</v>
      </c>
      <c r="BL280" s="22">
        <v>0</v>
      </c>
      <c r="BM280" s="22">
        <v>0</v>
      </c>
      <c r="BN280" s="22">
        <v>0</v>
      </c>
      <c r="BO280" s="22">
        <v>0</v>
      </c>
      <c r="BP280" s="22">
        <v>0</v>
      </c>
    </row>
    <row r="281" spans="1:68" x14ac:dyDescent="0.25">
      <c r="A281" s="22" t="s">
        <v>125</v>
      </c>
      <c r="B281" s="22" t="s">
        <v>651</v>
      </c>
      <c r="C281" s="22" t="s">
        <v>686</v>
      </c>
      <c r="D281" s="22" t="s">
        <v>687</v>
      </c>
      <c r="E281" s="22">
        <v>1</v>
      </c>
      <c r="F281" s="22">
        <v>0</v>
      </c>
      <c r="G281" s="22">
        <v>0</v>
      </c>
      <c r="H281" s="24">
        <v>1.3</v>
      </c>
      <c r="I281" s="25" t="s">
        <v>2019</v>
      </c>
      <c r="J281" s="24">
        <v>0</v>
      </c>
      <c r="K281" s="22">
        <v>0</v>
      </c>
      <c r="L281" s="25"/>
      <c r="M281" s="22"/>
      <c r="N281" s="22"/>
      <c r="O281" s="22"/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4">
        <v>0</v>
      </c>
      <c r="X281" s="24">
        <v>0</v>
      </c>
      <c r="Y281" s="24">
        <v>1.5</v>
      </c>
      <c r="Z281" s="24">
        <v>0</v>
      </c>
      <c r="AA281" s="24">
        <v>1.5</v>
      </c>
      <c r="AB281" s="24">
        <v>0</v>
      </c>
      <c r="AC281" s="25" t="s">
        <v>2020</v>
      </c>
      <c r="AD281" s="22">
        <v>12</v>
      </c>
      <c r="AE281" s="22">
        <v>12</v>
      </c>
      <c r="AF281" s="25" t="s">
        <v>2020</v>
      </c>
      <c r="AG281" s="25" t="s">
        <v>2020</v>
      </c>
      <c r="AH281" s="25" t="s">
        <v>2020</v>
      </c>
      <c r="AI281" s="22">
        <v>20</v>
      </c>
      <c r="AJ281" s="22">
        <v>75</v>
      </c>
      <c r="AK281" s="22">
        <v>0</v>
      </c>
      <c r="AL281" s="22">
        <v>5</v>
      </c>
      <c r="AM281" s="22">
        <v>2350</v>
      </c>
      <c r="AN281" s="22">
        <v>0</v>
      </c>
      <c r="AO281" s="22">
        <v>0</v>
      </c>
      <c r="AP281" s="22">
        <v>0</v>
      </c>
      <c r="AQ281" s="22">
        <v>0</v>
      </c>
      <c r="AR281" s="22">
        <v>0</v>
      </c>
      <c r="AS281" s="22">
        <v>0</v>
      </c>
      <c r="AT281" s="22">
        <v>0</v>
      </c>
      <c r="AU281" s="22">
        <v>0</v>
      </c>
      <c r="AV281" s="25" t="s">
        <v>2274</v>
      </c>
      <c r="AW281" s="22">
        <v>3</v>
      </c>
      <c r="AX281" s="22">
        <v>3</v>
      </c>
      <c r="AY281" s="22">
        <v>693667</v>
      </c>
      <c r="AZ281" s="22">
        <v>0</v>
      </c>
      <c r="BA281" s="22">
        <v>0</v>
      </c>
      <c r="BB281" s="22">
        <v>0</v>
      </c>
      <c r="BC281" s="22">
        <v>693667</v>
      </c>
      <c r="BD281" s="22">
        <v>3</v>
      </c>
      <c r="BE281" s="22">
        <v>17</v>
      </c>
      <c r="BF281" s="22">
        <v>0</v>
      </c>
      <c r="BG281" s="22">
        <v>0</v>
      </c>
      <c r="BH281" s="22">
        <v>0</v>
      </c>
      <c r="BI281" s="22">
        <v>0</v>
      </c>
      <c r="BJ281" s="22">
        <v>0</v>
      </c>
      <c r="BK281" s="22">
        <v>0</v>
      </c>
      <c r="BL281" s="22">
        <v>79</v>
      </c>
      <c r="BM281" s="22">
        <v>3</v>
      </c>
      <c r="BN281" s="22">
        <v>0</v>
      </c>
      <c r="BO281" s="22">
        <v>0</v>
      </c>
      <c r="BP281" s="22">
        <v>0</v>
      </c>
    </row>
    <row r="282" spans="1:68" x14ac:dyDescent="0.25">
      <c r="A282" s="22" t="s">
        <v>125</v>
      </c>
      <c r="B282" s="22" t="s">
        <v>651</v>
      </c>
      <c r="C282" s="22" t="s">
        <v>688</v>
      </c>
      <c r="D282" s="22" t="s">
        <v>689</v>
      </c>
      <c r="E282" s="22">
        <v>2</v>
      </c>
      <c r="F282" s="22">
        <v>0</v>
      </c>
      <c r="G282" s="22">
        <v>0</v>
      </c>
      <c r="H282" s="24">
        <v>2.8</v>
      </c>
      <c r="I282" s="25" t="s">
        <v>2019</v>
      </c>
      <c r="J282" s="24">
        <v>0</v>
      </c>
      <c r="K282" s="22">
        <v>0</v>
      </c>
      <c r="L282" s="25"/>
      <c r="M282" s="22"/>
      <c r="N282" s="22"/>
      <c r="O282" s="22"/>
      <c r="P282" s="24">
        <v>0</v>
      </c>
      <c r="Q282" s="24">
        <v>0</v>
      </c>
      <c r="R282" s="24">
        <v>0</v>
      </c>
      <c r="S282" s="24">
        <v>0</v>
      </c>
      <c r="T282" s="24">
        <v>0</v>
      </c>
      <c r="U282" s="24">
        <v>0</v>
      </c>
      <c r="V282" s="24">
        <v>2.8</v>
      </c>
      <c r="W282" s="24">
        <v>0</v>
      </c>
      <c r="X282" s="24">
        <v>0</v>
      </c>
      <c r="Y282" s="24">
        <v>0</v>
      </c>
      <c r="Z282" s="24">
        <v>0</v>
      </c>
      <c r="AA282" s="24">
        <v>2.8</v>
      </c>
      <c r="AB282" s="24">
        <v>0</v>
      </c>
      <c r="AC282" s="25" t="s">
        <v>2020</v>
      </c>
      <c r="AD282" s="22">
        <v>2</v>
      </c>
      <c r="AE282" s="22">
        <v>2</v>
      </c>
      <c r="AF282" s="25" t="s">
        <v>2019</v>
      </c>
      <c r="AG282" s="25" t="s">
        <v>2020</v>
      </c>
      <c r="AH282" s="25" t="s">
        <v>2019</v>
      </c>
      <c r="AI282" s="22">
        <v>0</v>
      </c>
      <c r="AJ282" s="22">
        <v>152</v>
      </c>
      <c r="AK282" s="22">
        <v>0</v>
      </c>
      <c r="AL282" s="22">
        <v>152</v>
      </c>
      <c r="AM282" s="22">
        <v>6600</v>
      </c>
      <c r="AN282" s="22">
        <v>0</v>
      </c>
      <c r="AO282" s="22">
        <v>0</v>
      </c>
      <c r="AP282" s="22">
        <v>0</v>
      </c>
      <c r="AQ282" s="22">
        <v>0</v>
      </c>
      <c r="AR282" s="22">
        <v>0</v>
      </c>
      <c r="AS282" s="22">
        <v>0</v>
      </c>
      <c r="AT282" s="22">
        <v>0</v>
      </c>
      <c r="AU282" s="22">
        <v>0</v>
      </c>
      <c r="AV282" s="25" t="s">
        <v>2275</v>
      </c>
      <c r="AW282" s="22">
        <v>16</v>
      </c>
      <c r="AX282" s="22">
        <v>16</v>
      </c>
      <c r="AY282" s="22">
        <v>3446000</v>
      </c>
      <c r="AZ282" s="22">
        <v>0</v>
      </c>
      <c r="BA282" s="22">
        <v>0</v>
      </c>
      <c r="BB282" s="22">
        <v>0</v>
      </c>
      <c r="BC282" s="22">
        <v>3446000</v>
      </c>
      <c r="BD282" s="22">
        <v>0</v>
      </c>
      <c r="BE282" s="22">
        <v>40</v>
      </c>
      <c r="BF282" s="22">
        <v>1</v>
      </c>
      <c r="BG282" s="22">
        <v>0</v>
      </c>
      <c r="BH282" s="22">
        <v>0</v>
      </c>
      <c r="BI282" s="22">
        <v>0</v>
      </c>
      <c r="BJ282" s="22">
        <v>0</v>
      </c>
      <c r="BK282" s="22">
        <v>0</v>
      </c>
      <c r="BL282" s="22">
        <v>0</v>
      </c>
      <c r="BM282" s="22">
        <v>0</v>
      </c>
      <c r="BN282" s="22">
        <v>0</v>
      </c>
      <c r="BO282" s="22">
        <v>0</v>
      </c>
      <c r="BP282" s="22">
        <v>0</v>
      </c>
    </row>
    <row r="283" spans="1:68" x14ac:dyDescent="0.25">
      <c r="A283" s="22" t="s">
        <v>125</v>
      </c>
      <c r="B283" s="22" t="s">
        <v>651</v>
      </c>
      <c r="C283" s="22" t="s">
        <v>690</v>
      </c>
      <c r="D283" s="22" t="s">
        <v>691</v>
      </c>
      <c r="E283" s="22">
        <v>1</v>
      </c>
      <c r="F283" s="22">
        <v>0</v>
      </c>
      <c r="G283" s="22">
        <v>0</v>
      </c>
      <c r="H283" s="24">
        <v>1.9</v>
      </c>
      <c r="I283" s="25" t="s">
        <v>2019</v>
      </c>
      <c r="J283" s="24">
        <v>0</v>
      </c>
      <c r="K283" s="22">
        <v>0</v>
      </c>
      <c r="L283" s="25"/>
      <c r="M283" s="22">
        <v>0</v>
      </c>
      <c r="N283" s="22">
        <v>0</v>
      </c>
      <c r="O283" s="22"/>
      <c r="P283" s="24">
        <v>0</v>
      </c>
      <c r="Q283" s="24">
        <v>0</v>
      </c>
      <c r="R283" s="24">
        <v>0</v>
      </c>
      <c r="S283" s="24">
        <v>0</v>
      </c>
      <c r="T283" s="24">
        <v>0</v>
      </c>
      <c r="U283" s="24">
        <v>0</v>
      </c>
      <c r="V283" s="24">
        <v>0</v>
      </c>
      <c r="W283" s="24">
        <v>0</v>
      </c>
      <c r="X283" s="24">
        <v>0</v>
      </c>
      <c r="Y283" s="24">
        <v>0</v>
      </c>
      <c r="Z283" s="24">
        <v>0</v>
      </c>
      <c r="AA283" s="24">
        <v>0</v>
      </c>
      <c r="AB283" s="24">
        <v>0</v>
      </c>
      <c r="AC283" s="25" t="s">
        <v>2020</v>
      </c>
      <c r="AD283" s="22">
        <v>9</v>
      </c>
      <c r="AE283" s="22">
        <v>9</v>
      </c>
      <c r="AF283" s="25" t="s">
        <v>2020</v>
      </c>
      <c r="AG283" s="25" t="s">
        <v>2020</v>
      </c>
      <c r="AH283" s="25" t="s">
        <v>2019</v>
      </c>
      <c r="AI283" s="22">
        <v>0</v>
      </c>
      <c r="AJ283" s="22">
        <v>47</v>
      </c>
      <c r="AK283" s="22">
        <v>0</v>
      </c>
      <c r="AL283" s="22">
        <v>47</v>
      </c>
      <c r="AM283" s="22">
        <v>2758.26</v>
      </c>
      <c r="AN283" s="22">
        <v>0</v>
      </c>
      <c r="AO283" s="22">
        <v>0</v>
      </c>
      <c r="AP283" s="22">
        <v>0</v>
      </c>
      <c r="AQ283" s="22">
        <v>0</v>
      </c>
      <c r="AR283" s="22">
        <v>0</v>
      </c>
      <c r="AS283" s="22">
        <v>0</v>
      </c>
      <c r="AT283" s="22">
        <v>0</v>
      </c>
      <c r="AU283" s="22">
        <v>0</v>
      </c>
      <c r="AV283" s="25" t="s">
        <v>2255</v>
      </c>
      <c r="AW283" s="22">
        <v>2</v>
      </c>
      <c r="AX283" s="22">
        <v>2</v>
      </c>
      <c r="AY283" s="22">
        <v>820000</v>
      </c>
      <c r="AZ283" s="22">
        <v>0</v>
      </c>
      <c r="BA283" s="22">
        <v>0</v>
      </c>
      <c r="BB283" s="22">
        <v>0</v>
      </c>
      <c r="BC283" s="22">
        <v>820000</v>
      </c>
      <c r="BD283" s="22">
        <v>2</v>
      </c>
      <c r="BE283" s="22">
        <v>3</v>
      </c>
      <c r="BF283" s="22">
        <v>0</v>
      </c>
      <c r="BG283" s="22">
        <v>0</v>
      </c>
      <c r="BH283" s="22">
        <v>0</v>
      </c>
      <c r="BI283" s="22">
        <v>0</v>
      </c>
      <c r="BJ283" s="22">
        <v>0</v>
      </c>
      <c r="BK283" s="22">
        <v>0</v>
      </c>
      <c r="BL283" s="22">
        <v>5</v>
      </c>
      <c r="BM283" s="22">
        <v>2</v>
      </c>
      <c r="BN283" s="22">
        <v>0</v>
      </c>
      <c r="BO283" s="22">
        <v>0</v>
      </c>
      <c r="BP283" s="22">
        <v>0</v>
      </c>
    </row>
    <row r="284" spans="1:68" x14ac:dyDescent="0.25">
      <c r="A284" s="22" t="s">
        <v>125</v>
      </c>
      <c r="B284" s="22" t="s">
        <v>651</v>
      </c>
      <c r="C284" s="22" t="s">
        <v>692</v>
      </c>
      <c r="D284" s="22" t="s">
        <v>693</v>
      </c>
      <c r="E284" s="22">
        <v>1</v>
      </c>
      <c r="F284" s="22">
        <v>0</v>
      </c>
      <c r="G284" s="22">
        <v>0</v>
      </c>
      <c r="H284" s="24">
        <v>2</v>
      </c>
      <c r="I284" s="25" t="s">
        <v>2019</v>
      </c>
      <c r="J284" s="24">
        <v>0</v>
      </c>
      <c r="K284" s="22">
        <v>0</v>
      </c>
      <c r="L284" s="25"/>
      <c r="M284" s="22">
        <v>0</v>
      </c>
      <c r="N284" s="22">
        <v>0</v>
      </c>
      <c r="O284" s="22"/>
      <c r="P284" s="24">
        <v>0</v>
      </c>
      <c r="Q284" s="24">
        <v>0</v>
      </c>
      <c r="R284" s="24">
        <v>0</v>
      </c>
      <c r="S284" s="24">
        <v>0</v>
      </c>
      <c r="T284" s="24">
        <v>0</v>
      </c>
      <c r="U284" s="24">
        <v>0</v>
      </c>
      <c r="V284" s="24">
        <v>0</v>
      </c>
      <c r="W284" s="24">
        <v>0</v>
      </c>
      <c r="X284" s="24">
        <v>0</v>
      </c>
      <c r="Y284" s="24">
        <v>0</v>
      </c>
      <c r="Z284" s="24">
        <v>0</v>
      </c>
      <c r="AA284" s="24">
        <v>0</v>
      </c>
      <c r="AB284" s="24">
        <v>0</v>
      </c>
      <c r="AC284" s="25" t="s">
        <v>2020</v>
      </c>
      <c r="AD284" s="22">
        <v>9</v>
      </c>
      <c r="AE284" s="22">
        <v>9</v>
      </c>
      <c r="AF284" s="25" t="s">
        <v>2020</v>
      </c>
      <c r="AG284" s="25" t="s">
        <v>2020</v>
      </c>
      <c r="AH284" s="25" t="s">
        <v>2019</v>
      </c>
      <c r="AI284" s="22">
        <v>0</v>
      </c>
      <c r="AJ284" s="22">
        <v>44</v>
      </c>
      <c r="AK284" s="22">
        <v>0</v>
      </c>
      <c r="AL284" s="22">
        <v>44</v>
      </c>
      <c r="AM284" s="22">
        <v>2761</v>
      </c>
      <c r="AN284" s="22">
        <v>0</v>
      </c>
      <c r="AO284" s="22">
        <v>0</v>
      </c>
      <c r="AP284" s="22">
        <v>0</v>
      </c>
      <c r="AQ284" s="22">
        <v>0</v>
      </c>
      <c r="AR284" s="22">
        <v>0</v>
      </c>
      <c r="AS284" s="22">
        <v>0</v>
      </c>
      <c r="AT284" s="22">
        <v>0</v>
      </c>
      <c r="AU284" s="22">
        <v>0</v>
      </c>
      <c r="AV284" s="25" t="s">
        <v>2276</v>
      </c>
      <c r="AW284" s="22">
        <v>0</v>
      </c>
      <c r="AX284" s="22">
        <v>0</v>
      </c>
      <c r="AY284" s="22">
        <v>0</v>
      </c>
      <c r="AZ284" s="22">
        <v>0</v>
      </c>
      <c r="BA284" s="22">
        <v>0</v>
      </c>
      <c r="BB284" s="22">
        <v>0</v>
      </c>
      <c r="BC284" s="22">
        <v>0</v>
      </c>
      <c r="BD284" s="22">
        <v>0</v>
      </c>
      <c r="BE284" s="22">
        <v>0</v>
      </c>
      <c r="BF284" s="22">
        <v>0</v>
      </c>
      <c r="BG284" s="22">
        <v>0</v>
      </c>
      <c r="BH284" s="22">
        <v>0</v>
      </c>
      <c r="BI284" s="22">
        <v>0</v>
      </c>
      <c r="BJ284" s="22">
        <v>0</v>
      </c>
      <c r="BK284" s="22">
        <v>0</v>
      </c>
      <c r="BL284" s="22">
        <v>0</v>
      </c>
      <c r="BM284" s="22">
        <v>0</v>
      </c>
      <c r="BN284" s="22">
        <v>0</v>
      </c>
      <c r="BO284" s="22">
        <v>0</v>
      </c>
      <c r="BP284" s="22">
        <v>0</v>
      </c>
    </row>
    <row r="285" spans="1:68" x14ac:dyDescent="0.25">
      <c r="A285" s="22" t="s">
        <v>125</v>
      </c>
      <c r="B285" s="22" t="s">
        <v>651</v>
      </c>
      <c r="C285" s="22" t="s">
        <v>694</v>
      </c>
      <c r="D285" s="22" t="s">
        <v>695</v>
      </c>
      <c r="E285" s="22">
        <v>1</v>
      </c>
      <c r="F285" s="22">
        <v>0</v>
      </c>
      <c r="G285" s="22">
        <v>0</v>
      </c>
      <c r="H285" s="24">
        <v>3</v>
      </c>
      <c r="I285" s="25" t="s">
        <v>2019</v>
      </c>
      <c r="J285" s="24">
        <v>0</v>
      </c>
      <c r="K285" s="22">
        <v>0</v>
      </c>
      <c r="L285" s="25"/>
      <c r="M285" s="22">
        <v>0</v>
      </c>
      <c r="N285" s="22">
        <v>0</v>
      </c>
      <c r="O285" s="22"/>
      <c r="P285" s="24">
        <v>0</v>
      </c>
      <c r="Q285" s="24">
        <v>0</v>
      </c>
      <c r="R285" s="24">
        <v>0</v>
      </c>
      <c r="S285" s="24">
        <v>0</v>
      </c>
      <c r="T285" s="24">
        <v>0</v>
      </c>
      <c r="U285" s="24">
        <v>0</v>
      </c>
      <c r="V285" s="24">
        <v>0</v>
      </c>
      <c r="W285" s="24">
        <v>0</v>
      </c>
      <c r="X285" s="24">
        <v>0</v>
      </c>
      <c r="Y285" s="24">
        <v>0</v>
      </c>
      <c r="Z285" s="24">
        <v>0</v>
      </c>
      <c r="AA285" s="24">
        <v>0</v>
      </c>
      <c r="AB285" s="24">
        <v>0</v>
      </c>
      <c r="AC285" s="25" t="s">
        <v>2020</v>
      </c>
      <c r="AD285" s="22">
        <v>9</v>
      </c>
      <c r="AE285" s="22">
        <v>9</v>
      </c>
      <c r="AF285" s="25" t="s">
        <v>2019</v>
      </c>
      <c r="AG285" s="25" t="s">
        <v>2020</v>
      </c>
      <c r="AH285" s="25" t="s">
        <v>2019</v>
      </c>
      <c r="AI285" s="22">
        <v>0</v>
      </c>
      <c r="AJ285" s="22">
        <v>77</v>
      </c>
      <c r="AK285" s="22">
        <v>0</v>
      </c>
      <c r="AL285" s="22">
        <v>76</v>
      </c>
      <c r="AM285" s="22">
        <v>3000</v>
      </c>
      <c r="AN285" s="22">
        <v>0</v>
      </c>
      <c r="AO285" s="22">
        <v>0</v>
      </c>
      <c r="AP285" s="22">
        <v>0</v>
      </c>
      <c r="AQ285" s="22">
        <v>0</v>
      </c>
      <c r="AR285" s="22">
        <v>0</v>
      </c>
      <c r="AS285" s="22">
        <v>0</v>
      </c>
      <c r="AT285" s="22">
        <v>0</v>
      </c>
      <c r="AU285" s="22">
        <v>0</v>
      </c>
      <c r="AV285" s="25" t="s">
        <v>2277</v>
      </c>
      <c r="AW285" s="22">
        <v>0</v>
      </c>
      <c r="AX285" s="22">
        <v>0</v>
      </c>
      <c r="AY285" s="22">
        <v>0</v>
      </c>
      <c r="AZ285" s="22">
        <v>0</v>
      </c>
      <c r="BA285" s="22">
        <v>0</v>
      </c>
      <c r="BB285" s="22">
        <v>0</v>
      </c>
      <c r="BC285" s="22">
        <v>0</v>
      </c>
      <c r="BD285" s="22">
        <v>0</v>
      </c>
      <c r="BE285" s="22">
        <v>0</v>
      </c>
      <c r="BF285" s="22">
        <v>0</v>
      </c>
      <c r="BG285" s="22">
        <v>0</v>
      </c>
      <c r="BH285" s="22">
        <v>0</v>
      </c>
      <c r="BI285" s="22">
        <v>0</v>
      </c>
      <c r="BJ285" s="22">
        <v>0</v>
      </c>
      <c r="BK285" s="22">
        <v>0</v>
      </c>
      <c r="BL285" s="22">
        <v>0</v>
      </c>
      <c r="BM285" s="22">
        <v>0</v>
      </c>
      <c r="BN285" s="22">
        <v>0</v>
      </c>
      <c r="BO285" s="22">
        <v>0</v>
      </c>
      <c r="BP285" s="22">
        <v>0</v>
      </c>
    </row>
    <row r="286" spans="1:68" x14ac:dyDescent="0.25">
      <c r="A286" s="22" t="s">
        <v>125</v>
      </c>
      <c r="B286" s="22" t="s">
        <v>651</v>
      </c>
      <c r="C286" s="22" t="s">
        <v>696</v>
      </c>
      <c r="D286" s="22" t="s">
        <v>697</v>
      </c>
      <c r="E286" s="22">
        <v>2</v>
      </c>
      <c r="F286" s="22">
        <v>0</v>
      </c>
      <c r="G286" s="22">
        <v>0</v>
      </c>
      <c r="H286" s="24">
        <v>6.5</v>
      </c>
      <c r="I286" s="25" t="s">
        <v>2019</v>
      </c>
      <c r="J286" s="24">
        <v>0</v>
      </c>
      <c r="K286" s="22">
        <v>0</v>
      </c>
      <c r="L286" s="25"/>
      <c r="M286" s="22"/>
      <c r="N286" s="22"/>
      <c r="O286" s="22"/>
      <c r="P286" s="24">
        <v>0</v>
      </c>
      <c r="Q286" s="24">
        <v>0</v>
      </c>
      <c r="R286" s="24">
        <v>0</v>
      </c>
      <c r="S286" s="24">
        <v>0</v>
      </c>
      <c r="T286" s="24">
        <v>0</v>
      </c>
      <c r="U286" s="24">
        <v>0</v>
      </c>
      <c r="V286" s="24">
        <v>4.0999999999999996</v>
      </c>
      <c r="W286" s="24">
        <v>0</v>
      </c>
      <c r="X286" s="24">
        <v>0</v>
      </c>
      <c r="Y286" s="24">
        <v>0</v>
      </c>
      <c r="Z286" s="24">
        <v>0</v>
      </c>
      <c r="AA286" s="24">
        <v>4.0999999999999996</v>
      </c>
      <c r="AB286" s="24">
        <v>0</v>
      </c>
      <c r="AC286" s="25" t="s">
        <v>2020</v>
      </c>
      <c r="AD286" s="22">
        <v>6</v>
      </c>
      <c r="AE286" s="22">
        <v>6</v>
      </c>
      <c r="AF286" s="25" t="s">
        <v>2020</v>
      </c>
      <c r="AG286" s="25" t="s">
        <v>2020</v>
      </c>
      <c r="AH286" s="25" t="s">
        <v>2019</v>
      </c>
      <c r="AI286" s="22">
        <v>0</v>
      </c>
      <c r="AJ286" s="22">
        <v>279</v>
      </c>
      <c r="AK286" s="22">
        <v>0</v>
      </c>
      <c r="AL286" s="22">
        <v>49</v>
      </c>
      <c r="AM286" s="22">
        <v>6950.16</v>
      </c>
      <c r="AN286" s="22">
        <v>0</v>
      </c>
      <c r="AO286" s="22">
        <v>0</v>
      </c>
      <c r="AP286" s="22">
        <v>0</v>
      </c>
      <c r="AQ286" s="22">
        <v>0</v>
      </c>
      <c r="AR286" s="22">
        <v>0</v>
      </c>
      <c r="AS286" s="22">
        <v>0</v>
      </c>
      <c r="AT286" s="22">
        <v>0</v>
      </c>
      <c r="AU286" s="22">
        <v>0</v>
      </c>
      <c r="AV286" s="25" t="s">
        <v>2278</v>
      </c>
      <c r="AW286" s="22">
        <v>23</v>
      </c>
      <c r="AX286" s="22">
        <v>21</v>
      </c>
      <c r="AY286" s="22">
        <v>812000</v>
      </c>
      <c r="AZ286" s="22">
        <v>0</v>
      </c>
      <c r="BA286" s="22">
        <v>0</v>
      </c>
      <c r="BB286" s="22">
        <v>0</v>
      </c>
      <c r="BC286" s="22">
        <v>812000</v>
      </c>
      <c r="BD286" s="22">
        <v>2</v>
      </c>
      <c r="BE286" s="22">
        <v>10</v>
      </c>
      <c r="BF286" s="22">
        <v>0</v>
      </c>
      <c r="BG286" s="22">
        <v>1</v>
      </c>
      <c r="BH286" s="22">
        <v>6</v>
      </c>
      <c r="BI286" s="22">
        <v>5</v>
      </c>
      <c r="BJ286" s="22">
        <v>0</v>
      </c>
      <c r="BK286" s="22">
        <v>0</v>
      </c>
      <c r="BL286" s="22">
        <v>20</v>
      </c>
      <c r="BM286" s="22">
        <v>2</v>
      </c>
      <c r="BN286" s="22">
        <v>4</v>
      </c>
      <c r="BO286" s="22">
        <v>0</v>
      </c>
      <c r="BP286" s="22">
        <v>0</v>
      </c>
    </row>
    <row r="287" spans="1:68" x14ac:dyDescent="0.25">
      <c r="A287" s="22" t="s">
        <v>125</v>
      </c>
      <c r="B287" s="22" t="s">
        <v>651</v>
      </c>
      <c r="C287" s="22" t="s">
        <v>698</v>
      </c>
      <c r="D287" s="22" t="s">
        <v>699</v>
      </c>
      <c r="E287" s="22">
        <v>1</v>
      </c>
      <c r="F287" s="22">
        <v>0</v>
      </c>
      <c r="G287" s="22">
        <v>0</v>
      </c>
      <c r="H287" s="24">
        <v>6</v>
      </c>
      <c r="I287" s="25" t="s">
        <v>2019</v>
      </c>
      <c r="J287" s="24">
        <v>0</v>
      </c>
      <c r="K287" s="22">
        <v>0</v>
      </c>
      <c r="L287" s="25"/>
      <c r="M287" s="22">
        <v>0</v>
      </c>
      <c r="N287" s="22">
        <v>0</v>
      </c>
      <c r="O287" s="22"/>
      <c r="P287" s="24">
        <v>0</v>
      </c>
      <c r="Q287" s="24">
        <v>0</v>
      </c>
      <c r="R287" s="24">
        <v>0</v>
      </c>
      <c r="S287" s="24">
        <v>0</v>
      </c>
      <c r="T287" s="24">
        <v>0</v>
      </c>
      <c r="U287" s="24">
        <v>0</v>
      </c>
      <c r="V287" s="24">
        <v>0</v>
      </c>
      <c r="W287" s="24">
        <v>0</v>
      </c>
      <c r="X287" s="24">
        <v>0</v>
      </c>
      <c r="Y287" s="24">
        <v>0</v>
      </c>
      <c r="Z287" s="24">
        <v>0</v>
      </c>
      <c r="AA287" s="24">
        <v>0</v>
      </c>
      <c r="AB287" s="24">
        <v>0</v>
      </c>
      <c r="AC287" s="25" t="s">
        <v>2019</v>
      </c>
      <c r="AD287" s="22">
        <v>0</v>
      </c>
      <c r="AE287" s="22">
        <v>0</v>
      </c>
      <c r="AF287" s="25" t="s">
        <v>2019</v>
      </c>
      <c r="AG287" s="25" t="s">
        <v>2019</v>
      </c>
      <c r="AH287" s="25" t="s">
        <v>2019</v>
      </c>
      <c r="AI287" s="22">
        <v>0</v>
      </c>
      <c r="AJ287" s="22">
        <v>188</v>
      </c>
      <c r="AK287" s="22">
        <v>0</v>
      </c>
      <c r="AL287" s="22">
        <v>181</v>
      </c>
      <c r="AM287" s="22">
        <v>6320</v>
      </c>
      <c r="AN287" s="22">
        <v>0</v>
      </c>
      <c r="AO287" s="22">
        <v>0</v>
      </c>
      <c r="AP287" s="22">
        <v>0</v>
      </c>
      <c r="AQ287" s="22">
        <v>0</v>
      </c>
      <c r="AR287" s="22">
        <v>0</v>
      </c>
      <c r="AS287" s="22">
        <v>0</v>
      </c>
      <c r="AT287" s="22">
        <v>0</v>
      </c>
      <c r="AU287" s="22">
        <v>0</v>
      </c>
      <c r="AV287" s="25" t="s">
        <v>2270</v>
      </c>
      <c r="AW287" s="22">
        <v>4</v>
      </c>
      <c r="AX287" s="22">
        <v>4</v>
      </c>
      <c r="AY287" s="22">
        <v>75000</v>
      </c>
      <c r="AZ287" s="22">
        <v>0</v>
      </c>
      <c r="BA287" s="22">
        <v>0</v>
      </c>
      <c r="BB287" s="22">
        <v>0</v>
      </c>
      <c r="BC287" s="22">
        <v>75000</v>
      </c>
      <c r="BD287" s="22">
        <v>0</v>
      </c>
      <c r="BE287" s="22">
        <v>21</v>
      </c>
      <c r="BF287" s="22">
        <v>0</v>
      </c>
      <c r="BG287" s="22">
        <v>0</v>
      </c>
      <c r="BH287" s="22">
        <v>0</v>
      </c>
      <c r="BI287" s="22">
        <v>0</v>
      </c>
      <c r="BJ287" s="22">
        <v>0</v>
      </c>
      <c r="BK287" s="22">
        <v>0</v>
      </c>
      <c r="BL287" s="22">
        <v>0</v>
      </c>
      <c r="BM287" s="22">
        <v>0</v>
      </c>
      <c r="BN287" s="22">
        <v>0</v>
      </c>
      <c r="BO287" s="22">
        <v>0</v>
      </c>
      <c r="BP287" s="22">
        <v>0</v>
      </c>
    </row>
    <row r="288" spans="1:68" x14ac:dyDescent="0.25">
      <c r="A288" s="22" t="s">
        <v>125</v>
      </c>
      <c r="B288" s="22" t="s">
        <v>651</v>
      </c>
      <c r="C288" s="22" t="s">
        <v>700</v>
      </c>
      <c r="D288" s="22" t="s">
        <v>701</v>
      </c>
      <c r="E288" s="22">
        <v>1</v>
      </c>
      <c r="F288" s="22">
        <v>0</v>
      </c>
      <c r="G288" s="22">
        <v>0</v>
      </c>
      <c r="H288" s="24">
        <v>4</v>
      </c>
      <c r="I288" s="25" t="s">
        <v>2019</v>
      </c>
      <c r="J288" s="24">
        <v>0</v>
      </c>
      <c r="K288" s="22">
        <v>0</v>
      </c>
      <c r="L288" s="25"/>
      <c r="M288" s="22">
        <v>0</v>
      </c>
      <c r="N288" s="22">
        <v>0</v>
      </c>
      <c r="O288" s="22"/>
      <c r="P288" s="24">
        <v>0</v>
      </c>
      <c r="Q288" s="24">
        <v>0</v>
      </c>
      <c r="R288" s="24">
        <v>0</v>
      </c>
      <c r="S288" s="24">
        <v>0</v>
      </c>
      <c r="T288" s="24">
        <v>0</v>
      </c>
      <c r="U288" s="24">
        <v>0</v>
      </c>
      <c r="V288" s="24">
        <v>0</v>
      </c>
      <c r="W288" s="24">
        <v>0</v>
      </c>
      <c r="X288" s="24">
        <v>0</v>
      </c>
      <c r="Y288" s="24">
        <v>0</v>
      </c>
      <c r="Z288" s="24">
        <v>0</v>
      </c>
      <c r="AA288" s="24">
        <v>0</v>
      </c>
      <c r="AB288" s="24">
        <v>0</v>
      </c>
      <c r="AC288" s="25" t="s">
        <v>2019</v>
      </c>
      <c r="AD288" s="22">
        <v>0</v>
      </c>
      <c r="AE288" s="22">
        <v>0</v>
      </c>
      <c r="AF288" s="25" t="s">
        <v>2019</v>
      </c>
      <c r="AG288" s="25" t="s">
        <v>2019</v>
      </c>
      <c r="AH288" s="25" t="s">
        <v>2019</v>
      </c>
      <c r="AI288" s="22">
        <v>0</v>
      </c>
      <c r="AJ288" s="22">
        <v>151</v>
      </c>
      <c r="AK288" s="22">
        <v>0</v>
      </c>
      <c r="AL288" s="22">
        <v>68</v>
      </c>
      <c r="AM288" s="22">
        <v>6652</v>
      </c>
      <c r="AN288" s="22">
        <v>0</v>
      </c>
      <c r="AO288" s="22">
        <v>0</v>
      </c>
      <c r="AP288" s="22">
        <v>0</v>
      </c>
      <c r="AQ288" s="22">
        <v>0</v>
      </c>
      <c r="AR288" s="22">
        <v>0</v>
      </c>
      <c r="AS288" s="22">
        <v>0</v>
      </c>
      <c r="AT288" s="22">
        <v>0</v>
      </c>
      <c r="AU288" s="22">
        <v>0</v>
      </c>
      <c r="AV288" s="25" t="s">
        <v>2279</v>
      </c>
      <c r="AW288" s="22">
        <v>5</v>
      </c>
      <c r="AX288" s="22">
        <v>5</v>
      </c>
      <c r="AY288" s="22">
        <v>323000</v>
      </c>
      <c r="AZ288" s="22">
        <v>0</v>
      </c>
      <c r="BA288" s="22">
        <v>0</v>
      </c>
      <c r="BB288" s="22">
        <v>0</v>
      </c>
      <c r="BC288" s="22">
        <v>323000</v>
      </c>
      <c r="BD288" s="22">
        <v>4</v>
      </c>
      <c r="BE288" s="22">
        <v>2</v>
      </c>
      <c r="BF288" s="22">
        <v>0</v>
      </c>
      <c r="BG288" s="22">
        <v>0</v>
      </c>
      <c r="BH288" s="22">
        <v>0</v>
      </c>
      <c r="BI288" s="22">
        <v>0</v>
      </c>
      <c r="BJ288" s="22">
        <v>0</v>
      </c>
      <c r="BK288" s="22">
        <v>0</v>
      </c>
      <c r="BL288" s="22">
        <v>7</v>
      </c>
      <c r="BM288" s="22">
        <v>4</v>
      </c>
      <c r="BN288" s="22">
        <v>0</v>
      </c>
      <c r="BO288" s="22">
        <v>1</v>
      </c>
      <c r="BP288" s="22">
        <v>0</v>
      </c>
    </row>
    <row r="289" spans="1:68" x14ac:dyDescent="0.25">
      <c r="A289" s="22" t="s">
        <v>125</v>
      </c>
      <c r="B289" s="22" t="s">
        <v>651</v>
      </c>
      <c r="C289" s="22" t="s">
        <v>702</v>
      </c>
      <c r="D289" s="22" t="s">
        <v>703</v>
      </c>
      <c r="E289" s="22">
        <v>2</v>
      </c>
      <c r="F289" s="22">
        <v>0</v>
      </c>
      <c r="G289" s="22">
        <v>0</v>
      </c>
      <c r="H289" s="24">
        <v>4.2</v>
      </c>
      <c r="I289" s="25" t="s">
        <v>2019</v>
      </c>
      <c r="J289" s="24">
        <v>0</v>
      </c>
      <c r="K289" s="22">
        <v>0</v>
      </c>
      <c r="L289" s="25"/>
      <c r="M289" s="22"/>
      <c r="N289" s="22"/>
      <c r="O289" s="22"/>
      <c r="P289" s="24">
        <v>0</v>
      </c>
      <c r="Q289" s="24">
        <v>0</v>
      </c>
      <c r="R289" s="24">
        <v>0</v>
      </c>
      <c r="S289" s="24">
        <v>0</v>
      </c>
      <c r="T289" s="24">
        <v>0</v>
      </c>
      <c r="U289" s="24">
        <v>0</v>
      </c>
      <c r="V289" s="24">
        <v>4.2</v>
      </c>
      <c r="W289" s="24">
        <v>0</v>
      </c>
      <c r="X289" s="24">
        <v>0</v>
      </c>
      <c r="Y289" s="24">
        <v>0</v>
      </c>
      <c r="Z289" s="24">
        <v>0</v>
      </c>
      <c r="AA289" s="24">
        <v>4.2</v>
      </c>
      <c r="AB289" s="24">
        <v>0</v>
      </c>
      <c r="AC289" s="25" t="s">
        <v>2020</v>
      </c>
      <c r="AD289" s="22">
        <v>6</v>
      </c>
      <c r="AE289" s="22">
        <v>6</v>
      </c>
      <c r="AF289" s="25" t="s">
        <v>2019</v>
      </c>
      <c r="AG289" s="25" t="s">
        <v>2020</v>
      </c>
      <c r="AH289" s="25" t="s">
        <v>2019</v>
      </c>
      <c r="AI289" s="22">
        <v>0</v>
      </c>
      <c r="AJ289" s="22">
        <v>209</v>
      </c>
      <c r="AK289" s="22">
        <v>0</v>
      </c>
      <c r="AL289" s="22">
        <v>209</v>
      </c>
      <c r="AM289" s="22">
        <v>6900</v>
      </c>
      <c r="AN289" s="22">
        <v>0</v>
      </c>
      <c r="AO289" s="22">
        <v>0</v>
      </c>
      <c r="AP289" s="22">
        <v>0</v>
      </c>
      <c r="AQ289" s="22">
        <v>0</v>
      </c>
      <c r="AR289" s="22">
        <v>0</v>
      </c>
      <c r="AS289" s="22">
        <v>0</v>
      </c>
      <c r="AT289" s="22">
        <v>0</v>
      </c>
      <c r="AU289" s="22">
        <v>0</v>
      </c>
      <c r="AV289" s="25" t="s">
        <v>2280</v>
      </c>
      <c r="AW289" s="22">
        <v>12</v>
      </c>
      <c r="AX289" s="22">
        <v>12</v>
      </c>
      <c r="AY289" s="22">
        <v>829500</v>
      </c>
      <c r="AZ289" s="22">
        <v>0</v>
      </c>
      <c r="BA289" s="22">
        <v>0</v>
      </c>
      <c r="BB289" s="22">
        <v>0</v>
      </c>
      <c r="BC289" s="22">
        <v>829500</v>
      </c>
      <c r="BD289" s="22">
        <v>0</v>
      </c>
      <c r="BE289" s="22">
        <v>35</v>
      </c>
      <c r="BF289" s="22">
        <v>0</v>
      </c>
      <c r="BG289" s="22">
        <v>0</v>
      </c>
      <c r="BH289" s="22">
        <v>0</v>
      </c>
      <c r="BI289" s="22">
        <v>0</v>
      </c>
      <c r="BJ289" s="22">
        <v>0</v>
      </c>
      <c r="BK289" s="22">
        <v>0</v>
      </c>
      <c r="BL289" s="22">
        <v>0</v>
      </c>
      <c r="BM289" s="22">
        <v>0</v>
      </c>
      <c r="BN289" s="22">
        <v>0</v>
      </c>
      <c r="BO289" s="22">
        <v>0</v>
      </c>
      <c r="BP289" s="22">
        <v>1</v>
      </c>
    </row>
    <row r="290" spans="1:68" x14ac:dyDescent="0.25">
      <c r="A290" s="22" t="s">
        <v>125</v>
      </c>
      <c r="B290" s="22" t="s">
        <v>651</v>
      </c>
      <c r="C290" s="22" t="s">
        <v>704</v>
      </c>
      <c r="D290" s="22" t="s">
        <v>705</v>
      </c>
      <c r="E290" s="22">
        <v>1</v>
      </c>
      <c r="F290" s="22">
        <v>0</v>
      </c>
      <c r="G290" s="22">
        <v>0</v>
      </c>
      <c r="H290" s="24">
        <v>2</v>
      </c>
      <c r="I290" s="25" t="s">
        <v>2019</v>
      </c>
      <c r="J290" s="24">
        <v>0</v>
      </c>
      <c r="K290" s="22">
        <v>0</v>
      </c>
      <c r="L290" s="25"/>
      <c r="M290" s="22"/>
      <c r="N290" s="22"/>
      <c r="O290" s="22"/>
      <c r="P290" s="24">
        <v>0</v>
      </c>
      <c r="Q290" s="24">
        <v>0</v>
      </c>
      <c r="R290" s="24">
        <v>0</v>
      </c>
      <c r="S290" s="24">
        <v>0</v>
      </c>
      <c r="T290" s="24">
        <v>0</v>
      </c>
      <c r="U290" s="24">
        <v>0</v>
      </c>
      <c r="V290" s="24">
        <v>2.1</v>
      </c>
      <c r="W290" s="24">
        <v>0</v>
      </c>
      <c r="X290" s="24">
        <v>0</v>
      </c>
      <c r="Y290" s="24">
        <v>0</v>
      </c>
      <c r="Z290" s="24">
        <v>0</v>
      </c>
      <c r="AA290" s="24">
        <v>2.1</v>
      </c>
      <c r="AB290" s="24">
        <v>0</v>
      </c>
      <c r="AC290" s="25" t="s">
        <v>2020</v>
      </c>
      <c r="AD290" s="22">
        <v>5</v>
      </c>
      <c r="AE290" s="22">
        <v>5</v>
      </c>
      <c r="AF290" s="25" t="s">
        <v>2020</v>
      </c>
      <c r="AG290" s="25" t="s">
        <v>2020</v>
      </c>
      <c r="AH290" s="25" t="s">
        <v>2019</v>
      </c>
      <c r="AI290" s="22">
        <v>0</v>
      </c>
      <c r="AJ290" s="22">
        <v>28</v>
      </c>
      <c r="AK290" s="22">
        <v>0</v>
      </c>
      <c r="AL290" s="22">
        <v>16</v>
      </c>
      <c r="AM290" s="22">
        <v>3442.86</v>
      </c>
      <c r="AN290" s="22">
        <v>0</v>
      </c>
      <c r="AO290" s="22">
        <v>0</v>
      </c>
      <c r="AP290" s="22">
        <v>0</v>
      </c>
      <c r="AQ290" s="22">
        <v>0</v>
      </c>
      <c r="AR290" s="22">
        <v>0</v>
      </c>
      <c r="AS290" s="22">
        <v>0</v>
      </c>
      <c r="AT290" s="22">
        <v>0</v>
      </c>
      <c r="AU290" s="22">
        <v>0</v>
      </c>
      <c r="AV290" s="25" t="s">
        <v>2281</v>
      </c>
      <c r="AW290" s="22">
        <v>8</v>
      </c>
      <c r="AX290" s="22">
        <v>8</v>
      </c>
      <c r="AY290" s="22">
        <v>471000</v>
      </c>
      <c r="AZ290" s="22">
        <v>0</v>
      </c>
      <c r="BA290" s="22">
        <v>0</v>
      </c>
      <c r="BB290" s="22">
        <v>0</v>
      </c>
      <c r="BC290" s="22">
        <v>471000</v>
      </c>
      <c r="BD290" s="22">
        <v>1</v>
      </c>
      <c r="BE290" s="22">
        <v>10</v>
      </c>
      <c r="BF290" s="22">
        <v>0</v>
      </c>
      <c r="BG290" s="22">
        <v>1</v>
      </c>
      <c r="BH290" s="22">
        <v>1</v>
      </c>
      <c r="BI290" s="22">
        <v>6</v>
      </c>
      <c r="BJ290" s="22">
        <v>0</v>
      </c>
      <c r="BK290" s="22">
        <v>0</v>
      </c>
      <c r="BL290" s="22">
        <v>21</v>
      </c>
      <c r="BM290" s="22">
        <v>1</v>
      </c>
      <c r="BN290" s="22">
        <v>0</v>
      </c>
      <c r="BO290" s="22">
        <v>0</v>
      </c>
      <c r="BP290" s="22">
        <v>0</v>
      </c>
    </row>
    <row r="291" spans="1:68" x14ac:dyDescent="0.25">
      <c r="A291" s="22" t="s">
        <v>125</v>
      </c>
      <c r="B291" s="22" t="s">
        <v>651</v>
      </c>
      <c r="C291" s="22" t="s">
        <v>706</v>
      </c>
      <c r="D291" s="22" t="s">
        <v>707</v>
      </c>
      <c r="E291" s="22">
        <v>3</v>
      </c>
      <c r="F291" s="22">
        <v>0</v>
      </c>
      <c r="G291" s="22">
        <v>0</v>
      </c>
      <c r="H291" s="24">
        <v>7</v>
      </c>
      <c r="I291" s="25" t="s">
        <v>2019</v>
      </c>
      <c r="J291" s="24">
        <v>0</v>
      </c>
      <c r="K291" s="22">
        <v>0</v>
      </c>
      <c r="L291" s="25"/>
      <c r="M291" s="22">
        <v>0</v>
      </c>
      <c r="N291" s="22">
        <v>0</v>
      </c>
      <c r="O291" s="22"/>
      <c r="P291" s="24">
        <v>0</v>
      </c>
      <c r="Q291" s="24">
        <v>0</v>
      </c>
      <c r="R291" s="24">
        <v>0</v>
      </c>
      <c r="S291" s="24">
        <v>0</v>
      </c>
      <c r="T291" s="24">
        <v>0</v>
      </c>
      <c r="U291" s="24">
        <v>0</v>
      </c>
      <c r="V291" s="24">
        <v>0</v>
      </c>
      <c r="W291" s="24">
        <v>0</v>
      </c>
      <c r="X291" s="24">
        <v>0</v>
      </c>
      <c r="Y291" s="24">
        <v>0</v>
      </c>
      <c r="Z291" s="24">
        <v>0</v>
      </c>
      <c r="AA291" s="24">
        <v>0</v>
      </c>
      <c r="AB291" s="24">
        <v>0</v>
      </c>
      <c r="AC291" s="25" t="s">
        <v>2020</v>
      </c>
      <c r="AD291" s="22">
        <v>12</v>
      </c>
      <c r="AE291" s="22">
        <v>12</v>
      </c>
      <c r="AF291" s="25" t="s">
        <v>2019</v>
      </c>
      <c r="AG291" s="25" t="s">
        <v>2020</v>
      </c>
      <c r="AH291" s="25" t="s">
        <v>2020</v>
      </c>
      <c r="AI291" s="22">
        <v>13</v>
      </c>
      <c r="AJ291" s="22">
        <v>186</v>
      </c>
      <c r="AK291" s="22">
        <v>0</v>
      </c>
      <c r="AL291" s="22">
        <v>186</v>
      </c>
      <c r="AM291" s="22">
        <v>10501</v>
      </c>
      <c r="AN291" s="22">
        <v>0</v>
      </c>
      <c r="AO291" s="22">
        <v>0</v>
      </c>
      <c r="AP291" s="22">
        <v>0</v>
      </c>
      <c r="AQ291" s="22">
        <v>0</v>
      </c>
      <c r="AR291" s="22">
        <v>0</v>
      </c>
      <c r="AS291" s="22">
        <v>0</v>
      </c>
      <c r="AT291" s="22">
        <v>0</v>
      </c>
      <c r="AU291" s="22">
        <v>0</v>
      </c>
      <c r="AV291" s="25" t="s">
        <v>2282</v>
      </c>
      <c r="AW291" s="22">
        <v>15</v>
      </c>
      <c r="AX291" s="22">
        <v>15</v>
      </c>
      <c r="AY291" s="22">
        <v>267650</v>
      </c>
      <c r="AZ291" s="22">
        <v>0</v>
      </c>
      <c r="BA291" s="22">
        <v>0</v>
      </c>
      <c r="BB291" s="22">
        <v>0</v>
      </c>
      <c r="BC291" s="22">
        <v>267650</v>
      </c>
      <c r="BD291" s="22">
        <v>0</v>
      </c>
      <c r="BE291" s="22">
        <v>16</v>
      </c>
      <c r="BF291" s="22">
        <v>0</v>
      </c>
      <c r="BG291" s="22">
        <v>0</v>
      </c>
      <c r="BH291" s="22">
        <v>0</v>
      </c>
      <c r="BI291" s="22">
        <v>0</v>
      </c>
      <c r="BJ291" s="22">
        <v>0</v>
      </c>
      <c r="BK291" s="22">
        <v>0</v>
      </c>
      <c r="BL291" s="22">
        <v>0</v>
      </c>
      <c r="BM291" s="22">
        <v>0</v>
      </c>
      <c r="BN291" s="22">
        <v>0</v>
      </c>
      <c r="BO291" s="22">
        <v>0</v>
      </c>
      <c r="BP291" s="22">
        <v>0</v>
      </c>
    </row>
    <row r="292" spans="1:68" x14ac:dyDescent="0.25">
      <c r="A292" s="22" t="s">
        <v>125</v>
      </c>
      <c r="B292" s="22" t="s">
        <v>651</v>
      </c>
      <c r="C292" s="22" t="s">
        <v>708</v>
      </c>
      <c r="D292" s="22" t="s">
        <v>709</v>
      </c>
      <c r="E292" s="22">
        <v>1</v>
      </c>
      <c r="F292" s="22">
        <v>0</v>
      </c>
      <c r="G292" s="22">
        <v>0</v>
      </c>
      <c r="H292" s="24">
        <v>5</v>
      </c>
      <c r="I292" s="25" t="s">
        <v>2019</v>
      </c>
      <c r="J292" s="24">
        <v>0</v>
      </c>
      <c r="K292" s="22">
        <v>0</v>
      </c>
      <c r="L292" s="25"/>
      <c r="M292" s="22">
        <v>0</v>
      </c>
      <c r="N292" s="22">
        <v>0</v>
      </c>
      <c r="O292" s="22"/>
      <c r="P292" s="24">
        <v>0</v>
      </c>
      <c r="Q292" s="24">
        <v>0</v>
      </c>
      <c r="R292" s="24">
        <v>0</v>
      </c>
      <c r="S292" s="24">
        <v>0</v>
      </c>
      <c r="T292" s="24">
        <v>0</v>
      </c>
      <c r="U292" s="24">
        <v>0</v>
      </c>
      <c r="V292" s="24">
        <v>0</v>
      </c>
      <c r="W292" s="24">
        <v>0</v>
      </c>
      <c r="X292" s="24">
        <v>0</v>
      </c>
      <c r="Y292" s="24">
        <v>0</v>
      </c>
      <c r="Z292" s="24">
        <v>0</v>
      </c>
      <c r="AA292" s="24">
        <v>0</v>
      </c>
      <c r="AB292" s="24">
        <v>0</v>
      </c>
      <c r="AC292" s="25" t="s">
        <v>2020</v>
      </c>
      <c r="AD292" s="22">
        <v>1</v>
      </c>
      <c r="AE292" s="22">
        <v>1</v>
      </c>
      <c r="AF292" s="25" t="s">
        <v>2019</v>
      </c>
      <c r="AG292" s="25" t="s">
        <v>2020</v>
      </c>
      <c r="AH292" s="25" t="s">
        <v>2020</v>
      </c>
      <c r="AI292" s="22">
        <v>5</v>
      </c>
      <c r="AJ292" s="22">
        <v>138</v>
      </c>
      <c r="AK292" s="22">
        <v>0</v>
      </c>
      <c r="AL292" s="22">
        <v>103</v>
      </c>
      <c r="AM292" s="22">
        <v>6430</v>
      </c>
      <c r="AN292" s="22">
        <v>0</v>
      </c>
      <c r="AO292" s="22">
        <v>0</v>
      </c>
      <c r="AP292" s="22">
        <v>0</v>
      </c>
      <c r="AQ292" s="22">
        <v>0</v>
      </c>
      <c r="AR292" s="22">
        <v>0</v>
      </c>
      <c r="AS292" s="22">
        <v>0</v>
      </c>
      <c r="AT292" s="22">
        <v>0</v>
      </c>
      <c r="AU292" s="22">
        <v>0</v>
      </c>
      <c r="AV292" s="25" t="s">
        <v>2283</v>
      </c>
      <c r="AW292" s="22">
        <v>3</v>
      </c>
      <c r="AX292" s="22">
        <v>2</v>
      </c>
      <c r="AY292" s="22">
        <v>125000</v>
      </c>
      <c r="AZ292" s="22">
        <v>0</v>
      </c>
      <c r="BA292" s="22">
        <v>0</v>
      </c>
      <c r="BB292" s="22">
        <v>0</v>
      </c>
      <c r="BC292" s="22">
        <v>125000</v>
      </c>
      <c r="BD292" s="22">
        <v>1</v>
      </c>
      <c r="BE292" s="22">
        <v>10</v>
      </c>
      <c r="BF292" s="22">
        <v>0</v>
      </c>
      <c r="BG292" s="22">
        <v>0</v>
      </c>
      <c r="BH292" s="22">
        <v>0</v>
      </c>
      <c r="BI292" s="22">
        <v>0</v>
      </c>
      <c r="BJ292" s="22">
        <v>0</v>
      </c>
      <c r="BK292" s="22">
        <v>0</v>
      </c>
      <c r="BL292" s="22">
        <v>10</v>
      </c>
      <c r="BM292" s="22">
        <v>1</v>
      </c>
      <c r="BN292" s="22">
        <v>0</v>
      </c>
      <c r="BO292" s="22">
        <v>0</v>
      </c>
      <c r="BP292" s="22">
        <v>0</v>
      </c>
    </row>
    <row r="293" spans="1:68" x14ac:dyDescent="0.25">
      <c r="A293" s="22" t="s">
        <v>125</v>
      </c>
      <c r="B293" s="22" t="s">
        <v>651</v>
      </c>
      <c r="C293" s="22" t="s">
        <v>710</v>
      </c>
      <c r="D293" s="22" t="s">
        <v>711</v>
      </c>
      <c r="E293" s="22">
        <v>1</v>
      </c>
      <c r="F293" s="22">
        <v>0</v>
      </c>
      <c r="G293" s="22">
        <v>0</v>
      </c>
      <c r="H293" s="24">
        <v>1.6</v>
      </c>
      <c r="I293" s="25" t="s">
        <v>2019</v>
      </c>
      <c r="J293" s="24">
        <v>0</v>
      </c>
      <c r="K293" s="22">
        <v>0</v>
      </c>
      <c r="L293" s="25"/>
      <c r="M293" s="22">
        <v>0</v>
      </c>
      <c r="N293" s="22">
        <v>0</v>
      </c>
      <c r="O293" s="22"/>
      <c r="P293" s="24">
        <v>0</v>
      </c>
      <c r="Q293" s="24">
        <v>0</v>
      </c>
      <c r="R293" s="24">
        <v>0</v>
      </c>
      <c r="S293" s="24">
        <v>0</v>
      </c>
      <c r="T293" s="24">
        <v>0</v>
      </c>
      <c r="U293" s="24">
        <v>0</v>
      </c>
      <c r="V293" s="24">
        <v>0</v>
      </c>
      <c r="W293" s="24">
        <v>0</v>
      </c>
      <c r="X293" s="24">
        <v>0</v>
      </c>
      <c r="Y293" s="24">
        <v>0</v>
      </c>
      <c r="Z293" s="24">
        <v>0</v>
      </c>
      <c r="AA293" s="24">
        <v>0</v>
      </c>
      <c r="AB293" s="24">
        <v>0</v>
      </c>
      <c r="AC293" s="25" t="s">
        <v>2019</v>
      </c>
      <c r="AD293" s="22">
        <v>0</v>
      </c>
      <c r="AE293" s="22">
        <v>0</v>
      </c>
      <c r="AF293" s="25" t="s">
        <v>2019</v>
      </c>
      <c r="AG293" s="25" t="s">
        <v>2019</v>
      </c>
      <c r="AH293" s="25" t="s">
        <v>2019</v>
      </c>
      <c r="AI293" s="22">
        <v>0</v>
      </c>
      <c r="AJ293" s="22">
        <v>34</v>
      </c>
      <c r="AK293" s="22">
        <v>0</v>
      </c>
      <c r="AL293" s="22">
        <v>4</v>
      </c>
      <c r="AM293" s="22">
        <v>2980</v>
      </c>
      <c r="AN293" s="22">
        <v>0</v>
      </c>
      <c r="AO293" s="22">
        <v>0</v>
      </c>
      <c r="AP293" s="22">
        <v>0</v>
      </c>
      <c r="AQ293" s="22">
        <v>0</v>
      </c>
      <c r="AR293" s="22">
        <v>0</v>
      </c>
      <c r="AS293" s="22">
        <v>0</v>
      </c>
      <c r="AT293" s="22">
        <v>0</v>
      </c>
      <c r="AU293" s="22">
        <v>0</v>
      </c>
      <c r="AV293" s="25" t="s">
        <v>2284</v>
      </c>
      <c r="AW293" s="22">
        <v>0</v>
      </c>
      <c r="AX293" s="22">
        <v>0</v>
      </c>
      <c r="AY293" s="22">
        <v>0</v>
      </c>
      <c r="AZ293" s="22">
        <v>0</v>
      </c>
      <c r="BA293" s="22">
        <v>0</v>
      </c>
      <c r="BB293" s="22">
        <v>0</v>
      </c>
      <c r="BC293" s="22">
        <v>0</v>
      </c>
      <c r="BD293" s="22">
        <v>0</v>
      </c>
      <c r="BE293" s="22">
        <v>0</v>
      </c>
      <c r="BF293" s="22">
        <v>0</v>
      </c>
      <c r="BG293" s="22">
        <v>0</v>
      </c>
      <c r="BH293" s="22">
        <v>0</v>
      </c>
      <c r="BI293" s="22">
        <v>0</v>
      </c>
      <c r="BJ293" s="22">
        <v>0</v>
      </c>
      <c r="BK293" s="22">
        <v>0</v>
      </c>
      <c r="BL293" s="22">
        <v>0</v>
      </c>
      <c r="BM293" s="22">
        <v>0</v>
      </c>
      <c r="BN293" s="22">
        <v>0</v>
      </c>
      <c r="BO293" s="22">
        <v>0</v>
      </c>
      <c r="BP293" s="22">
        <v>0</v>
      </c>
    </row>
    <row r="294" spans="1:68" x14ac:dyDescent="0.25">
      <c r="A294" s="22" t="s">
        <v>125</v>
      </c>
      <c r="B294" s="22" t="s">
        <v>651</v>
      </c>
      <c r="C294" s="22" t="s">
        <v>712</v>
      </c>
      <c r="D294" s="22" t="s">
        <v>713</v>
      </c>
      <c r="E294" s="22">
        <v>1</v>
      </c>
      <c r="F294" s="22">
        <v>0</v>
      </c>
      <c r="G294" s="22">
        <v>0</v>
      </c>
      <c r="H294" s="24">
        <v>4.5999999999999996</v>
      </c>
      <c r="I294" s="25" t="s">
        <v>2019</v>
      </c>
      <c r="J294" s="24">
        <v>0</v>
      </c>
      <c r="K294" s="22">
        <v>0</v>
      </c>
      <c r="L294" s="25"/>
      <c r="M294" s="22"/>
      <c r="N294" s="22"/>
      <c r="O294" s="22"/>
      <c r="P294" s="24">
        <v>0</v>
      </c>
      <c r="Q294" s="24">
        <v>0</v>
      </c>
      <c r="R294" s="24">
        <v>0</v>
      </c>
      <c r="S294" s="24">
        <v>0</v>
      </c>
      <c r="T294" s="24">
        <v>0</v>
      </c>
      <c r="U294" s="24">
        <v>0</v>
      </c>
      <c r="V294" s="24">
        <v>4.3</v>
      </c>
      <c r="W294" s="24">
        <v>0</v>
      </c>
      <c r="X294" s="24">
        <v>0</v>
      </c>
      <c r="Y294" s="24">
        <v>0</v>
      </c>
      <c r="Z294" s="24">
        <v>0</v>
      </c>
      <c r="AA294" s="24">
        <v>4.3</v>
      </c>
      <c r="AB294" s="24">
        <v>0</v>
      </c>
      <c r="AC294" s="25" t="s">
        <v>2020</v>
      </c>
      <c r="AD294" s="22">
        <v>4</v>
      </c>
      <c r="AE294" s="22">
        <v>4</v>
      </c>
      <c r="AF294" s="25" t="s">
        <v>2020</v>
      </c>
      <c r="AG294" s="25" t="s">
        <v>2020</v>
      </c>
      <c r="AH294" s="25" t="s">
        <v>2019</v>
      </c>
      <c r="AI294" s="22">
        <v>0</v>
      </c>
      <c r="AJ294" s="22">
        <v>210</v>
      </c>
      <c r="AK294" s="22">
        <v>0</v>
      </c>
      <c r="AL294" s="22">
        <v>37</v>
      </c>
      <c r="AM294" s="22">
        <v>6041</v>
      </c>
      <c r="AN294" s="22">
        <v>0</v>
      </c>
      <c r="AO294" s="22">
        <v>0</v>
      </c>
      <c r="AP294" s="22">
        <v>0</v>
      </c>
      <c r="AQ294" s="22">
        <v>0</v>
      </c>
      <c r="AR294" s="22">
        <v>0</v>
      </c>
      <c r="AS294" s="22">
        <v>0</v>
      </c>
      <c r="AT294" s="22">
        <v>0</v>
      </c>
      <c r="AU294" s="22">
        <v>0</v>
      </c>
      <c r="AV294" s="25" t="s">
        <v>2285</v>
      </c>
      <c r="AW294" s="22">
        <v>6</v>
      </c>
      <c r="AX294" s="22">
        <v>5</v>
      </c>
      <c r="AY294" s="22">
        <v>703000</v>
      </c>
      <c r="AZ294" s="22">
        <v>0</v>
      </c>
      <c r="BA294" s="22">
        <v>0</v>
      </c>
      <c r="BB294" s="22">
        <v>0</v>
      </c>
      <c r="BC294" s="22">
        <v>703000</v>
      </c>
      <c r="BD294" s="22">
        <v>1</v>
      </c>
      <c r="BE294" s="22">
        <v>18</v>
      </c>
      <c r="BF294" s="22">
        <v>0</v>
      </c>
      <c r="BG294" s="22">
        <v>0</v>
      </c>
      <c r="BH294" s="22">
        <v>0</v>
      </c>
      <c r="BI294" s="22">
        <v>0</v>
      </c>
      <c r="BJ294" s="22">
        <v>0</v>
      </c>
      <c r="BK294" s="22">
        <v>0</v>
      </c>
      <c r="BL294" s="22">
        <v>14</v>
      </c>
      <c r="BM294" s="22">
        <v>1</v>
      </c>
      <c r="BN294" s="22">
        <v>0</v>
      </c>
      <c r="BO294" s="22">
        <v>0</v>
      </c>
      <c r="BP294" s="22">
        <v>0</v>
      </c>
    </row>
    <row r="295" spans="1:68" x14ac:dyDescent="0.25">
      <c r="A295" s="22" t="s">
        <v>125</v>
      </c>
      <c r="B295" s="22" t="s">
        <v>651</v>
      </c>
      <c r="C295" s="22" t="s">
        <v>714</v>
      </c>
      <c r="D295" s="22" t="s">
        <v>715</v>
      </c>
      <c r="E295" s="22">
        <v>2</v>
      </c>
      <c r="F295" s="22">
        <v>0</v>
      </c>
      <c r="G295" s="22">
        <v>0</v>
      </c>
      <c r="H295" s="24">
        <v>9.6999999999999993</v>
      </c>
      <c r="I295" s="25" t="s">
        <v>2019</v>
      </c>
      <c r="J295" s="24">
        <v>0</v>
      </c>
      <c r="K295" s="22">
        <v>0</v>
      </c>
      <c r="L295" s="25"/>
      <c r="M295" s="22">
        <v>0</v>
      </c>
      <c r="N295" s="22">
        <v>0</v>
      </c>
      <c r="O295" s="22"/>
      <c r="P295" s="24">
        <v>0</v>
      </c>
      <c r="Q295" s="24">
        <v>0</v>
      </c>
      <c r="R295" s="24">
        <v>0</v>
      </c>
      <c r="S295" s="24">
        <v>0</v>
      </c>
      <c r="T295" s="24">
        <v>0</v>
      </c>
      <c r="U295" s="24">
        <v>0</v>
      </c>
      <c r="V295" s="24">
        <v>0</v>
      </c>
      <c r="W295" s="24">
        <v>0</v>
      </c>
      <c r="X295" s="24">
        <v>0</v>
      </c>
      <c r="Y295" s="24">
        <v>0</v>
      </c>
      <c r="Z295" s="24">
        <v>0</v>
      </c>
      <c r="AA295" s="24">
        <v>0</v>
      </c>
      <c r="AB295" s="24">
        <v>0</v>
      </c>
      <c r="AC295" s="25" t="s">
        <v>2020</v>
      </c>
      <c r="AD295" s="22">
        <v>1</v>
      </c>
      <c r="AE295" s="22">
        <v>1</v>
      </c>
      <c r="AF295" s="25" t="s">
        <v>2019</v>
      </c>
      <c r="AG295" s="25" t="s">
        <v>2019</v>
      </c>
      <c r="AH295" s="25" t="s">
        <v>2020</v>
      </c>
      <c r="AI295" s="22">
        <v>18</v>
      </c>
      <c r="AJ295" s="22">
        <v>157</v>
      </c>
      <c r="AK295" s="22">
        <v>0</v>
      </c>
      <c r="AL295" s="22">
        <v>157</v>
      </c>
      <c r="AM295" s="22">
        <v>8491.1200000000008</v>
      </c>
      <c r="AN295" s="22">
        <v>0</v>
      </c>
      <c r="AO295" s="22">
        <v>0</v>
      </c>
      <c r="AP295" s="22">
        <v>0</v>
      </c>
      <c r="AQ295" s="22">
        <v>0</v>
      </c>
      <c r="AR295" s="22">
        <v>0</v>
      </c>
      <c r="AS295" s="22">
        <v>0</v>
      </c>
      <c r="AT295" s="22">
        <v>0</v>
      </c>
      <c r="AU295" s="22">
        <v>0</v>
      </c>
      <c r="AV295" s="25" t="s">
        <v>2286</v>
      </c>
      <c r="AW295" s="22">
        <v>6</v>
      </c>
      <c r="AX295" s="22">
        <v>4</v>
      </c>
      <c r="AY295" s="22">
        <v>0</v>
      </c>
      <c r="AZ295" s="22">
        <v>0</v>
      </c>
      <c r="BA295" s="22">
        <v>0</v>
      </c>
      <c r="BB295" s="22">
        <v>0</v>
      </c>
      <c r="BC295" s="22">
        <v>0</v>
      </c>
      <c r="BD295" s="22">
        <v>0</v>
      </c>
      <c r="BE295" s="22">
        <v>30</v>
      </c>
      <c r="BF295" s="22">
        <v>0</v>
      </c>
      <c r="BG295" s="22">
        <v>0</v>
      </c>
      <c r="BH295" s="22">
        <v>0</v>
      </c>
      <c r="BI295" s="22">
        <v>0</v>
      </c>
      <c r="BJ295" s="22">
        <v>0</v>
      </c>
      <c r="BK295" s="22">
        <v>0</v>
      </c>
      <c r="BL295" s="22">
        <v>0</v>
      </c>
      <c r="BM295" s="22">
        <v>0</v>
      </c>
      <c r="BN295" s="22">
        <v>0</v>
      </c>
      <c r="BO295" s="22">
        <v>0</v>
      </c>
      <c r="BP295" s="22">
        <v>0</v>
      </c>
    </row>
    <row r="296" spans="1:68" x14ac:dyDescent="0.25">
      <c r="A296" s="22" t="s">
        <v>125</v>
      </c>
      <c r="B296" s="22" t="s">
        <v>651</v>
      </c>
      <c r="C296" s="22" t="s">
        <v>716</v>
      </c>
      <c r="D296" s="22" t="s">
        <v>717</v>
      </c>
      <c r="E296" s="22">
        <v>1</v>
      </c>
      <c r="F296" s="22">
        <v>0</v>
      </c>
      <c r="G296" s="22">
        <v>0</v>
      </c>
      <c r="H296" s="24">
        <v>4.2</v>
      </c>
      <c r="I296" s="25" t="s">
        <v>2019</v>
      </c>
      <c r="J296" s="24">
        <v>0</v>
      </c>
      <c r="K296" s="22">
        <v>0</v>
      </c>
      <c r="L296" s="25"/>
      <c r="M296" s="22">
        <v>0</v>
      </c>
      <c r="N296" s="22">
        <v>0</v>
      </c>
      <c r="O296" s="22"/>
      <c r="P296" s="24">
        <v>0</v>
      </c>
      <c r="Q296" s="24">
        <v>0</v>
      </c>
      <c r="R296" s="24">
        <v>0</v>
      </c>
      <c r="S296" s="24">
        <v>0</v>
      </c>
      <c r="T296" s="24">
        <v>0</v>
      </c>
      <c r="U296" s="24">
        <v>0</v>
      </c>
      <c r="V296" s="24">
        <v>0</v>
      </c>
      <c r="W296" s="24">
        <v>4.2</v>
      </c>
      <c r="X296" s="24">
        <v>0</v>
      </c>
      <c r="Y296" s="24">
        <v>0</v>
      </c>
      <c r="Z296" s="24">
        <v>0</v>
      </c>
      <c r="AA296" s="24">
        <v>4.2</v>
      </c>
      <c r="AB296" s="24">
        <v>0</v>
      </c>
      <c r="AC296" s="25" t="s">
        <v>2020</v>
      </c>
      <c r="AD296" s="22">
        <v>8</v>
      </c>
      <c r="AE296" s="22">
        <v>8</v>
      </c>
      <c r="AF296" s="25" t="s">
        <v>2020</v>
      </c>
      <c r="AG296" s="25" t="s">
        <v>2020</v>
      </c>
      <c r="AH296" s="25" t="s">
        <v>2020</v>
      </c>
      <c r="AI296" s="22">
        <v>8</v>
      </c>
      <c r="AJ296" s="22">
        <v>160</v>
      </c>
      <c r="AK296" s="22">
        <v>0</v>
      </c>
      <c r="AL296" s="22">
        <v>214</v>
      </c>
      <c r="AM296" s="22">
        <v>7760</v>
      </c>
      <c r="AN296" s="22">
        <v>0</v>
      </c>
      <c r="AO296" s="22">
        <v>0</v>
      </c>
      <c r="AP296" s="22">
        <v>0</v>
      </c>
      <c r="AQ296" s="22">
        <v>0</v>
      </c>
      <c r="AR296" s="22">
        <v>0</v>
      </c>
      <c r="AS296" s="22">
        <v>0</v>
      </c>
      <c r="AT296" s="22">
        <v>0</v>
      </c>
      <c r="AU296" s="22">
        <v>0</v>
      </c>
      <c r="AV296" s="25" t="s">
        <v>2287</v>
      </c>
      <c r="AW296" s="22">
        <v>3</v>
      </c>
      <c r="AX296" s="22">
        <v>3</v>
      </c>
      <c r="AY296" s="22">
        <v>20500</v>
      </c>
      <c r="AZ296" s="22">
        <v>0</v>
      </c>
      <c r="BA296" s="22">
        <v>0</v>
      </c>
      <c r="BB296" s="22">
        <v>0</v>
      </c>
      <c r="BC296" s="22">
        <v>20500</v>
      </c>
      <c r="BD296" s="22">
        <v>3</v>
      </c>
      <c r="BE296" s="22">
        <v>1</v>
      </c>
      <c r="BF296" s="22">
        <v>0</v>
      </c>
      <c r="BG296" s="22">
        <v>0</v>
      </c>
      <c r="BH296" s="22">
        <v>0</v>
      </c>
      <c r="BI296" s="22">
        <v>0</v>
      </c>
      <c r="BJ296" s="22">
        <v>0</v>
      </c>
      <c r="BK296" s="22">
        <v>0</v>
      </c>
      <c r="BL296" s="22">
        <v>2</v>
      </c>
      <c r="BM296" s="22">
        <v>3</v>
      </c>
      <c r="BN296" s="22">
        <v>0</v>
      </c>
      <c r="BO296" s="22">
        <v>1</v>
      </c>
      <c r="BP296" s="22">
        <v>0</v>
      </c>
    </row>
    <row r="297" spans="1:68" x14ac:dyDescent="0.25">
      <c r="A297" s="22" t="s">
        <v>125</v>
      </c>
      <c r="B297" s="22" t="s">
        <v>651</v>
      </c>
      <c r="C297" s="22" t="s">
        <v>718</v>
      </c>
      <c r="D297" s="22" t="s">
        <v>719</v>
      </c>
      <c r="E297" s="22">
        <v>1</v>
      </c>
      <c r="F297" s="22">
        <v>0</v>
      </c>
      <c r="G297" s="22">
        <v>0</v>
      </c>
      <c r="H297" s="24">
        <v>15</v>
      </c>
      <c r="I297" s="25" t="s">
        <v>2019</v>
      </c>
      <c r="J297" s="24">
        <v>0</v>
      </c>
      <c r="K297" s="22">
        <v>0</v>
      </c>
      <c r="L297" s="25"/>
      <c r="M297" s="22"/>
      <c r="N297" s="22"/>
      <c r="O297" s="22"/>
      <c r="P297" s="24">
        <v>0</v>
      </c>
      <c r="Q297" s="24">
        <v>0</v>
      </c>
      <c r="R297" s="24">
        <v>0</v>
      </c>
      <c r="S297" s="24">
        <v>0</v>
      </c>
      <c r="T297" s="24">
        <v>0</v>
      </c>
      <c r="U297" s="24">
        <v>0</v>
      </c>
      <c r="V297" s="24">
        <v>0</v>
      </c>
      <c r="W297" s="24">
        <v>0</v>
      </c>
      <c r="X297" s="24">
        <v>0</v>
      </c>
      <c r="Y297" s="24">
        <v>0</v>
      </c>
      <c r="Z297" s="24">
        <v>0</v>
      </c>
      <c r="AA297" s="24">
        <v>0</v>
      </c>
      <c r="AB297" s="24">
        <v>0</v>
      </c>
      <c r="AC297" s="25" t="s">
        <v>2020</v>
      </c>
      <c r="AD297" s="22">
        <v>10</v>
      </c>
      <c r="AE297" s="22">
        <v>10</v>
      </c>
      <c r="AF297" s="25" t="s">
        <v>2019</v>
      </c>
      <c r="AG297" s="25" t="s">
        <v>2019</v>
      </c>
      <c r="AH297" s="25" t="s">
        <v>2019</v>
      </c>
      <c r="AI297" s="22">
        <v>0</v>
      </c>
      <c r="AJ297" s="22">
        <v>0</v>
      </c>
      <c r="AK297" s="22">
        <v>1</v>
      </c>
      <c r="AL297" s="22">
        <v>275</v>
      </c>
      <c r="AM297" s="22">
        <v>1000</v>
      </c>
      <c r="AN297" s="22">
        <v>0</v>
      </c>
      <c r="AO297" s="22">
        <v>0</v>
      </c>
      <c r="AP297" s="22">
        <v>0</v>
      </c>
      <c r="AQ297" s="22">
        <v>0</v>
      </c>
      <c r="AR297" s="22">
        <v>0</v>
      </c>
      <c r="AS297" s="22">
        <v>0</v>
      </c>
      <c r="AT297" s="22">
        <v>0</v>
      </c>
      <c r="AU297" s="22">
        <v>0</v>
      </c>
      <c r="AV297" s="25" t="s">
        <v>2288</v>
      </c>
      <c r="AW297" s="22">
        <v>0</v>
      </c>
      <c r="AX297" s="22">
        <v>0</v>
      </c>
      <c r="AY297" s="22">
        <v>0</v>
      </c>
      <c r="AZ297" s="22">
        <v>0</v>
      </c>
      <c r="BA297" s="22">
        <v>0</v>
      </c>
      <c r="BB297" s="22">
        <v>0</v>
      </c>
      <c r="BC297" s="22">
        <v>0</v>
      </c>
      <c r="BD297" s="22">
        <v>0</v>
      </c>
      <c r="BE297" s="22">
        <v>0</v>
      </c>
      <c r="BF297" s="22">
        <v>0</v>
      </c>
      <c r="BG297" s="22">
        <v>0</v>
      </c>
      <c r="BH297" s="22">
        <v>0</v>
      </c>
      <c r="BI297" s="22">
        <v>0</v>
      </c>
      <c r="BJ297" s="22">
        <v>0</v>
      </c>
      <c r="BK297" s="22">
        <v>0</v>
      </c>
      <c r="BL297" s="22">
        <v>0</v>
      </c>
      <c r="BM297" s="22">
        <v>0</v>
      </c>
      <c r="BN297" s="22">
        <v>0</v>
      </c>
      <c r="BO297" s="22">
        <v>0</v>
      </c>
      <c r="BP297" s="22">
        <v>0</v>
      </c>
    </row>
    <row r="298" spans="1:68" x14ac:dyDescent="0.25">
      <c r="A298" s="22" t="s">
        <v>125</v>
      </c>
      <c r="B298" s="22" t="s">
        <v>651</v>
      </c>
      <c r="C298" s="22" t="s">
        <v>720</v>
      </c>
      <c r="D298" s="22" t="s">
        <v>721</v>
      </c>
      <c r="E298" s="22">
        <v>4</v>
      </c>
      <c r="F298" s="22">
        <v>0</v>
      </c>
      <c r="G298" s="22">
        <v>0</v>
      </c>
      <c r="H298" s="24">
        <v>6</v>
      </c>
      <c r="I298" s="25" t="s">
        <v>2019</v>
      </c>
      <c r="J298" s="24">
        <v>0</v>
      </c>
      <c r="K298" s="22">
        <v>0</v>
      </c>
      <c r="L298" s="25"/>
      <c r="M298" s="22">
        <v>0</v>
      </c>
      <c r="N298" s="22">
        <v>0</v>
      </c>
      <c r="O298" s="22"/>
      <c r="P298" s="24">
        <v>0</v>
      </c>
      <c r="Q298" s="24">
        <v>0</v>
      </c>
      <c r="R298" s="24">
        <v>0</v>
      </c>
      <c r="S298" s="24">
        <v>0</v>
      </c>
      <c r="T298" s="24">
        <v>0</v>
      </c>
      <c r="U298" s="24">
        <v>0</v>
      </c>
      <c r="V298" s="24">
        <v>0</v>
      </c>
      <c r="W298" s="24">
        <v>0</v>
      </c>
      <c r="X298" s="24">
        <v>0</v>
      </c>
      <c r="Y298" s="24">
        <v>0</v>
      </c>
      <c r="Z298" s="24">
        <v>0</v>
      </c>
      <c r="AA298" s="24">
        <v>0</v>
      </c>
      <c r="AB298" s="24">
        <v>0</v>
      </c>
      <c r="AC298" s="25" t="s">
        <v>2020</v>
      </c>
      <c r="AD298" s="22">
        <v>9</v>
      </c>
      <c r="AE298" s="22">
        <v>9</v>
      </c>
      <c r="AF298" s="25" t="s">
        <v>2020</v>
      </c>
      <c r="AG298" s="25" t="s">
        <v>2020</v>
      </c>
      <c r="AH298" s="25" t="s">
        <v>2019</v>
      </c>
      <c r="AI298" s="22">
        <v>0</v>
      </c>
      <c r="AJ298" s="22">
        <v>341</v>
      </c>
      <c r="AK298" s="22">
        <v>2</v>
      </c>
      <c r="AL298" s="22">
        <v>341</v>
      </c>
      <c r="AM298" s="22">
        <v>9002</v>
      </c>
      <c r="AN298" s="22">
        <v>0</v>
      </c>
      <c r="AO298" s="22">
        <v>0</v>
      </c>
      <c r="AP298" s="22">
        <v>0</v>
      </c>
      <c r="AQ298" s="22">
        <v>0</v>
      </c>
      <c r="AR298" s="22">
        <v>0</v>
      </c>
      <c r="AS298" s="22">
        <v>0</v>
      </c>
      <c r="AT298" s="22">
        <v>0</v>
      </c>
      <c r="AU298" s="22">
        <v>0</v>
      </c>
      <c r="AV298" s="25" t="s">
        <v>2289</v>
      </c>
      <c r="AW298" s="22">
        <v>16</v>
      </c>
      <c r="AX298" s="22">
        <v>15</v>
      </c>
      <c r="AY298" s="22">
        <v>2471000</v>
      </c>
      <c r="AZ298" s="22">
        <v>0</v>
      </c>
      <c r="BA298" s="22">
        <v>0</v>
      </c>
      <c r="BB298" s="22">
        <v>0</v>
      </c>
      <c r="BC298" s="22">
        <v>2471000</v>
      </c>
      <c r="BD298" s="22">
        <v>10</v>
      </c>
      <c r="BE298" s="22">
        <v>2</v>
      </c>
      <c r="BF298" s="22">
        <v>0</v>
      </c>
      <c r="BG298" s="22">
        <v>1</v>
      </c>
      <c r="BH298" s="22">
        <v>1</v>
      </c>
      <c r="BI298" s="22">
        <v>1</v>
      </c>
      <c r="BJ298" s="22">
        <v>0</v>
      </c>
      <c r="BK298" s="22">
        <v>0</v>
      </c>
      <c r="BL298" s="22">
        <v>5</v>
      </c>
      <c r="BM298" s="22">
        <v>10</v>
      </c>
      <c r="BN298" s="22">
        <v>19</v>
      </c>
      <c r="BO298" s="22">
        <v>0</v>
      </c>
      <c r="BP298" s="22">
        <v>0</v>
      </c>
    </row>
    <row r="299" spans="1:68" x14ac:dyDescent="0.25">
      <c r="A299" s="22" t="s">
        <v>125</v>
      </c>
      <c r="B299" s="22" t="s">
        <v>651</v>
      </c>
      <c r="C299" s="22" t="s">
        <v>722</v>
      </c>
      <c r="D299" s="22" t="s">
        <v>723</v>
      </c>
      <c r="E299" s="22">
        <v>1</v>
      </c>
      <c r="F299" s="22">
        <v>0</v>
      </c>
      <c r="G299" s="22">
        <v>0</v>
      </c>
      <c r="H299" s="24">
        <v>2</v>
      </c>
      <c r="I299" s="25" t="s">
        <v>2019</v>
      </c>
      <c r="J299" s="24">
        <v>0</v>
      </c>
      <c r="K299" s="22">
        <v>0</v>
      </c>
      <c r="L299" s="25"/>
      <c r="M299" s="22">
        <v>0</v>
      </c>
      <c r="N299" s="22">
        <v>0</v>
      </c>
      <c r="O299" s="22"/>
      <c r="P299" s="24">
        <v>0</v>
      </c>
      <c r="Q299" s="24">
        <v>0</v>
      </c>
      <c r="R299" s="24">
        <v>0</v>
      </c>
      <c r="S299" s="24">
        <v>0</v>
      </c>
      <c r="T299" s="24">
        <v>0</v>
      </c>
      <c r="U299" s="24">
        <v>0</v>
      </c>
      <c r="V299" s="24">
        <v>0</v>
      </c>
      <c r="W299" s="24">
        <v>0</v>
      </c>
      <c r="X299" s="24">
        <v>0</v>
      </c>
      <c r="Y299" s="24">
        <v>2</v>
      </c>
      <c r="Z299" s="24">
        <v>0</v>
      </c>
      <c r="AA299" s="24">
        <v>2</v>
      </c>
      <c r="AB299" s="24">
        <v>0</v>
      </c>
      <c r="AC299" s="25" t="s">
        <v>2020</v>
      </c>
      <c r="AD299" s="22">
        <v>12</v>
      </c>
      <c r="AE299" s="22">
        <v>12</v>
      </c>
      <c r="AF299" s="25" t="s">
        <v>2020</v>
      </c>
      <c r="AG299" s="25" t="s">
        <v>2020</v>
      </c>
      <c r="AH299" s="25" t="s">
        <v>2020</v>
      </c>
      <c r="AI299" s="22">
        <v>20</v>
      </c>
      <c r="AJ299" s="22">
        <v>115</v>
      </c>
      <c r="AK299" s="22">
        <v>0</v>
      </c>
      <c r="AL299" s="22">
        <v>31</v>
      </c>
      <c r="AM299" s="22">
        <v>2959</v>
      </c>
      <c r="AN299" s="22">
        <v>0</v>
      </c>
      <c r="AO299" s="22">
        <v>0</v>
      </c>
      <c r="AP299" s="22">
        <v>0</v>
      </c>
      <c r="AQ299" s="22">
        <v>0</v>
      </c>
      <c r="AR299" s="22">
        <v>0</v>
      </c>
      <c r="AS299" s="22">
        <v>0</v>
      </c>
      <c r="AT299" s="22">
        <v>0</v>
      </c>
      <c r="AU299" s="22">
        <v>0</v>
      </c>
      <c r="AV299" s="25" t="s">
        <v>2290</v>
      </c>
      <c r="AW299" s="22">
        <v>7</v>
      </c>
      <c r="AX299" s="22">
        <v>5</v>
      </c>
      <c r="AY299" s="22">
        <v>93000</v>
      </c>
      <c r="AZ299" s="22">
        <v>0</v>
      </c>
      <c r="BA299" s="22">
        <v>0</v>
      </c>
      <c r="BB299" s="22">
        <v>0</v>
      </c>
      <c r="BC299" s="22">
        <v>93000</v>
      </c>
      <c r="BD299" s="22">
        <v>4</v>
      </c>
      <c r="BE299" s="22">
        <v>19</v>
      </c>
      <c r="BF299" s="22">
        <v>0</v>
      </c>
      <c r="BG299" s="22">
        <v>0</v>
      </c>
      <c r="BH299" s="22">
        <v>0</v>
      </c>
      <c r="BI299" s="22">
        <v>0</v>
      </c>
      <c r="BJ299" s="22">
        <v>0</v>
      </c>
      <c r="BK299" s="22">
        <v>0</v>
      </c>
      <c r="BL299" s="22">
        <v>86</v>
      </c>
      <c r="BM299" s="22">
        <v>4</v>
      </c>
      <c r="BN299" s="22">
        <v>0</v>
      </c>
      <c r="BO299" s="22">
        <v>0</v>
      </c>
      <c r="BP299" s="22">
        <v>0</v>
      </c>
    </row>
    <row r="300" spans="1:68" x14ac:dyDescent="0.25">
      <c r="A300" s="22" t="s">
        <v>125</v>
      </c>
      <c r="B300" s="22" t="s">
        <v>651</v>
      </c>
      <c r="C300" s="22" t="s">
        <v>724</v>
      </c>
      <c r="D300" s="22" t="s">
        <v>725</v>
      </c>
      <c r="E300" s="22">
        <v>2</v>
      </c>
      <c r="F300" s="22">
        <v>0</v>
      </c>
      <c r="G300" s="22">
        <v>0</v>
      </c>
      <c r="H300" s="24">
        <v>9</v>
      </c>
      <c r="I300" s="25" t="s">
        <v>2019</v>
      </c>
      <c r="J300" s="24">
        <v>0</v>
      </c>
      <c r="K300" s="22">
        <v>0</v>
      </c>
      <c r="L300" s="25"/>
      <c r="M300" s="22">
        <v>0</v>
      </c>
      <c r="N300" s="22">
        <v>0</v>
      </c>
      <c r="O300" s="22"/>
      <c r="P300" s="24">
        <v>0</v>
      </c>
      <c r="Q300" s="24">
        <v>0</v>
      </c>
      <c r="R300" s="24">
        <v>0</v>
      </c>
      <c r="S300" s="24">
        <v>0</v>
      </c>
      <c r="T300" s="24">
        <v>0</v>
      </c>
      <c r="U300" s="24">
        <v>0</v>
      </c>
      <c r="V300" s="24">
        <v>0</v>
      </c>
      <c r="W300" s="24">
        <v>0</v>
      </c>
      <c r="X300" s="24">
        <v>0</v>
      </c>
      <c r="Y300" s="24">
        <v>0</v>
      </c>
      <c r="Z300" s="24">
        <v>0</v>
      </c>
      <c r="AA300" s="24">
        <v>0</v>
      </c>
      <c r="AB300" s="24">
        <v>0</v>
      </c>
      <c r="AC300" s="25" t="s">
        <v>2020</v>
      </c>
      <c r="AD300" s="22">
        <v>3</v>
      </c>
      <c r="AE300" s="22">
        <v>9</v>
      </c>
      <c r="AF300" s="25" t="s">
        <v>2020</v>
      </c>
      <c r="AG300" s="25" t="s">
        <v>2020</v>
      </c>
      <c r="AH300" s="25" t="s">
        <v>2019</v>
      </c>
      <c r="AI300" s="22">
        <v>0</v>
      </c>
      <c r="AJ300" s="22">
        <v>239</v>
      </c>
      <c r="AK300" s="22">
        <v>1</v>
      </c>
      <c r="AL300" s="22">
        <v>98</v>
      </c>
      <c r="AM300" s="22">
        <v>8466</v>
      </c>
      <c r="AN300" s="22">
        <v>1</v>
      </c>
      <c r="AO300" s="22">
        <v>1</v>
      </c>
      <c r="AP300" s="22">
        <v>0</v>
      </c>
      <c r="AQ300" s="22">
        <v>0</v>
      </c>
      <c r="AR300" s="22">
        <v>0</v>
      </c>
      <c r="AS300" s="22">
        <v>0</v>
      </c>
      <c r="AT300" s="22">
        <v>0</v>
      </c>
      <c r="AU300" s="22">
        <v>0</v>
      </c>
      <c r="AV300" s="25" t="s">
        <v>2291</v>
      </c>
      <c r="AW300" s="22">
        <v>14</v>
      </c>
      <c r="AX300" s="22">
        <v>13</v>
      </c>
      <c r="AY300" s="22">
        <v>1432000</v>
      </c>
      <c r="AZ300" s="22">
        <v>0</v>
      </c>
      <c r="BA300" s="22">
        <v>0</v>
      </c>
      <c r="BB300" s="22">
        <v>0</v>
      </c>
      <c r="BC300" s="22">
        <v>1432000</v>
      </c>
      <c r="BD300" s="22">
        <v>10</v>
      </c>
      <c r="BE300" s="22">
        <v>2</v>
      </c>
      <c r="BF300" s="22">
        <v>0</v>
      </c>
      <c r="BG300" s="22">
        <v>0</v>
      </c>
      <c r="BH300" s="22">
        <v>0</v>
      </c>
      <c r="BI300" s="22">
        <v>0</v>
      </c>
      <c r="BJ300" s="22">
        <v>0</v>
      </c>
      <c r="BK300" s="22">
        <v>0</v>
      </c>
      <c r="BL300" s="22">
        <v>7</v>
      </c>
      <c r="BM300" s="22">
        <v>10</v>
      </c>
      <c r="BN300" s="22">
        <v>0</v>
      </c>
      <c r="BO300" s="22">
        <v>0</v>
      </c>
      <c r="BP300" s="22">
        <v>0</v>
      </c>
    </row>
    <row r="301" spans="1:68" x14ac:dyDescent="0.25">
      <c r="A301" s="22" t="s">
        <v>125</v>
      </c>
      <c r="B301" s="22" t="s">
        <v>651</v>
      </c>
      <c r="C301" s="22" t="s">
        <v>726</v>
      </c>
      <c r="D301" s="22" t="s">
        <v>727</v>
      </c>
      <c r="E301" s="22">
        <v>1</v>
      </c>
      <c r="F301" s="22">
        <v>0</v>
      </c>
      <c r="G301" s="22">
        <v>0</v>
      </c>
      <c r="H301" s="24">
        <v>3.2</v>
      </c>
      <c r="I301" s="25" t="s">
        <v>2019</v>
      </c>
      <c r="J301" s="24">
        <v>0</v>
      </c>
      <c r="K301" s="22">
        <v>0</v>
      </c>
      <c r="L301" s="25"/>
      <c r="M301" s="22"/>
      <c r="N301" s="22"/>
      <c r="O301" s="22"/>
      <c r="P301" s="24">
        <v>0</v>
      </c>
      <c r="Q301" s="24">
        <v>0</v>
      </c>
      <c r="R301" s="24">
        <v>0</v>
      </c>
      <c r="S301" s="24">
        <v>0</v>
      </c>
      <c r="T301" s="24">
        <v>0</v>
      </c>
      <c r="U301" s="24">
        <v>0</v>
      </c>
      <c r="V301" s="24">
        <v>0</v>
      </c>
      <c r="W301" s="24">
        <v>0</v>
      </c>
      <c r="X301" s="24">
        <v>0</v>
      </c>
      <c r="Y301" s="24">
        <v>0</v>
      </c>
      <c r="Z301" s="24">
        <v>0</v>
      </c>
      <c r="AA301" s="24">
        <v>0</v>
      </c>
      <c r="AB301" s="24">
        <v>0</v>
      </c>
      <c r="AC301" s="25" t="s">
        <v>2020</v>
      </c>
      <c r="AD301" s="22">
        <v>3</v>
      </c>
      <c r="AE301" s="22">
        <v>3</v>
      </c>
      <c r="AF301" s="25" t="s">
        <v>2020</v>
      </c>
      <c r="AG301" s="25" t="s">
        <v>2019</v>
      </c>
      <c r="AH301" s="25" t="s">
        <v>2019</v>
      </c>
      <c r="AI301" s="22">
        <v>0</v>
      </c>
      <c r="AJ301" s="22">
        <v>81</v>
      </c>
      <c r="AK301" s="22">
        <v>1</v>
      </c>
      <c r="AL301" s="22">
        <v>81</v>
      </c>
      <c r="AM301" s="22">
        <v>3300</v>
      </c>
      <c r="AN301" s="22">
        <v>0</v>
      </c>
      <c r="AO301" s="22">
        <v>0</v>
      </c>
      <c r="AP301" s="22">
        <v>0</v>
      </c>
      <c r="AQ301" s="22">
        <v>0</v>
      </c>
      <c r="AR301" s="22">
        <v>0</v>
      </c>
      <c r="AS301" s="22">
        <v>0</v>
      </c>
      <c r="AT301" s="22">
        <v>0</v>
      </c>
      <c r="AU301" s="22">
        <v>0</v>
      </c>
      <c r="AV301" s="25" t="s">
        <v>2292</v>
      </c>
      <c r="AW301" s="22">
        <v>0</v>
      </c>
      <c r="AX301" s="22">
        <v>0</v>
      </c>
      <c r="AY301" s="22">
        <v>0</v>
      </c>
      <c r="AZ301" s="22">
        <v>0</v>
      </c>
      <c r="BA301" s="22">
        <v>0</v>
      </c>
      <c r="BB301" s="22">
        <v>0</v>
      </c>
      <c r="BC301" s="22">
        <v>0</v>
      </c>
      <c r="BD301" s="22">
        <v>0</v>
      </c>
      <c r="BE301" s="22">
        <v>0</v>
      </c>
      <c r="BF301" s="22">
        <v>0</v>
      </c>
      <c r="BG301" s="22">
        <v>1</v>
      </c>
      <c r="BH301" s="22">
        <v>0</v>
      </c>
      <c r="BI301" s="22">
        <v>0</v>
      </c>
      <c r="BJ301" s="22">
        <v>0</v>
      </c>
      <c r="BK301" s="22">
        <v>0</v>
      </c>
      <c r="BL301" s="22">
        <v>0</v>
      </c>
      <c r="BM301" s="22">
        <v>0</v>
      </c>
      <c r="BN301" s="22">
        <v>6</v>
      </c>
      <c r="BO301" s="22">
        <v>0</v>
      </c>
      <c r="BP301" s="22">
        <v>0</v>
      </c>
    </row>
    <row r="302" spans="1:68" x14ac:dyDescent="0.25">
      <c r="A302" s="22" t="s">
        <v>125</v>
      </c>
      <c r="B302" s="22" t="s">
        <v>651</v>
      </c>
      <c r="C302" s="22" t="s">
        <v>728</v>
      </c>
      <c r="D302" s="22" t="s">
        <v>729</v>
      </c>
      <c r="E302" s="22">
        <v>1</v>
      </c>
      <c r="F302" s="22">
        <v>0</v>
      </c>
      <c r="G302" s="22">
        <v>0</v>
      </c>
      <c r="H302" s="24">
        <v>4</v>
      </c>
      <c r="I302" s="25" t="s">
        <v>2019</v>
      </c>
      <c r="J302" s="24">
        <v>0</v>
      </c>
      <c r="K302" s="22">
        <v>0</v>
      </c>
      <c r="L302" s="25"/>
      <c r="M302" s="22">
        <v>0</v>
      </c>
      <c r="N302" s="22">
        <v>0</v>
      </c>
      <c r="O302" s="22"/>
      <c r="P302" s="24">
        <v>0</v>
      </c>
      <c r="Q302" s="24">
        <v>0</v>
      </c>
      <c r="R302" s="24">
        <v>0</v>
      </c>
      <c r="S302" s="24">
        <v>0</v>
      </c>
      <c r="T302" s="24">
        <v>0</v>
      </c>
      <c r="U302" s="24">
        <v>0</v>
      </c>
      <c r="V302" s="24">
        <v>0</v>
      </c>
      <c r="W302" s="24">
        <v>0</v>
      </c>
      <c r="X302" s="24">
        <v>0</v>
      </c>
      <c r="Y302" s="24">
        <v>0</v>
      </c>
      <c r="Z302" s="24">
        <v>0</v>
      </c>
      <c r="AA302" s="24">
        <v>0</v>
      </c>
      <c r="AB302" s="24">
        <v>0</v>
      </c>
      <c r="AC302" s="25" t="s">
        <v>2020</v>
      </c>
      <c r="AD302" s="22">
        <v>3</v>
      </c>
      <c r="AE302" s="22">
        <v>9</v>
      </c>
      <c r="AF302" s="25" t="s">
        <v>2020</v>
      </c>
      <c r="AG302" s="25" t="s">
        <v>2020</v>
      </c>
      <c r="AH302" s="25" t="s">
        <v>2019</v>
      </c>
      <c r="AI302" s="22">
        <v>0</v>
      </c>
      <c r="AJ302" s="22">
        <v>97</v>
      </c>
      <c r="AK302" s="22">
        <v>0</v>
      </c>
      <c r="AL302" s="22">
        <v>40</v>
      </c>
      <c r="AM302" s="22">
        <v>6515</v>
      </c>
      <c r="AN302" s="22">
        <v>0</v>
      </c>
      <c r="AO302" s="22">
        <v>0</v>
      </c>
      <c r="AP302" s="22">
        <v>0</v>
      </c>
      <c r="AQ302" s="22">
        <v>0</v>
      </c>
      <c r="AR302" s="22">
        <v>0</v>
      </c>
      <c r="AS302" s="22">
        <v>0</v>
      </c>
      <c r="AT302" s="22">
        <v>0</v>
      </c>
      <c r="AU302" s="22">
        <v>0</v>
      </c>
      <c r="AV302" s="25" t="s">
        <v>2293</v>
      </c>
      <c r="AW302" s="22">
        <v>6</v>
      </c>
      <c r="AX302" s="22">
        <v>6</v>
      </c>
      <c r="AY302" s="22">
        <v>536000</v>
      </c>
      <c r="AZ302" s="22">
        <v>0</v>
      </c>
      <c r="BA302" s="22">
        <v>0</v>
      </c>
      <c r="BB302" s="22">
        <v>0</v>
      </c>
      <c r="BC302" s="22">
        <v>536000</v>
      </c>
      <c r="BD302" s="22">
        <v>5</v>
      </c>
      <c r="BE302" s="22">
        <v>2</v>
      </c>
      <c r="BF302" s="22">
        <v>0</v>
      </c>
      <c r="BG302" s="22">
        <v>0</v>
      </c>
      <c r="BH302" s="22">
        <v>0</v>
      </c>
      <c r="BI302" s="22">
        <v>0</v>
      </c>
      <c r="BJ302" s="22">
        <v>0</v>
      </c>
      <c r="BK302" s="22">
        <v>0</v>
      </c>
      <c r="BL302" s="22">
        <v>7</v>
      </c>
      <c r="BM302" s="22">
        <v>5</v>
      </c>
      <c r="BN302" s="22">
        <v>0</v>
      </c>
      <c r="BO302" s="22">
        <v>1</v>
      </c>
      <c r="BP302" s="22">
        <v>0</v>
      </c>
    </row>
    <row r="303" spans="1:68" x14ac:dyDescent="0.25">
      <c r="A303" s="22" t="s">
        <v>125</v>
      </c>
      <c r="B303" s="22" t="s">
        <v>651</v>
      </c>
      <c r="C303" s="22" t="s">
        <v>730</v>
      </c>
      <c r="D303" s="22" t="s">
        <v>731</v>
      </c>
      <c r="E303" s="22">
        <v>2</v>
      </c>
      <c r="F303" s="22">
        <v>0</v>
      </c>
      <c r="G303" s="22">
        <v>0</v>
      </c>
      <c r="H303" s="24">
        <v>5.3</v>
      </c>
      <c r="I303" s="25" t="s">
        <v>2019</v>
      </c>
      <c r="J303" s="24">
        <v>0</v>
      </c>
      <c r="K303" s="22">
        <v>0</v>
      </c>
      <c r="L303" s="25"/>
      <c r="M303" s="22"/>
      <c r="N303" s="22"/>
      <c r="O303" s="22"/>
      <c r="P303" s="24">
        <v>0</v>
      </c>
      <c r="Q303" s="24">
        <v>0</v>
      </c>
      <c r="R303" s="24">
        <v>0</v>
      </c>
      <c r="S303" s="24">
        <v>0</v>
      </c>
      <c r="T303" s="24">
        <v>0</v>
      </c>
      <c r="U303" s="24">
        <v>0</v>
      </c>
      <c r="V303" s="24">
        <v>4</v>
      </c>
      <c r="W303" s="24">
        <v>0</v>
      </c>
      <c r="X303" s="24">
        <v>0</v>
      </c>
      <c r="Y303" s="24">
        <v>0</v>
      </c>
      <c r="Z303" s="24">
        <v>0</v>
      </c>
      <c r="AA303" s="24">
        <v>4</v>
      </c>
      <c r="AB303" s="24">
        <v>0</v>
      </c>
      <c r="AC303" s="25" t="s">
        <v>2020</v>
      </c>
      <c r="AD303" s="22">
        <v>2</v>
      </c>
      <c r="AE303" s="22">
        <v>2</v>
      </c>
      <c r="AF303" s="25" t="s">
        <v>2019</v>
      </c>
      <c r="AG303" s="25" t="s">
        <v>2020</v>
      </c>
      <c r="AH303" s="25" t="s">
        <v>2019</v>
      </c>
      <c r="AI303" s="22">
        <v>0</v>
      </c>
      <c r="AJ303" s="22">
        <v>249</v>
      </c>
      <c r="AK303" s="22">
        <v>0</v>
      </c>
      <c r="AL303" s="22">
        <v>249</v>
      </c>
      <c r="AM303" s="22">
        <v>7000</v>
      </c>
      <c r="AN303" s="22">
        <v>0</v>
      </c>
      <c r="AO303" s="22">
        <v>0</v>
      </c>
      <c r="AP303" s="22">
        <v>0</v>
      </c>
      <c r="AQ303" s="22">
        <v>0</v>
      </c>
      <c r="AR303" s="22">
        <v>0</v>
      </c>
      <c r="AS303" s="22">
        <v>0</v>
      </c>
      <c r="AT303" s="22">
        <v>0</v>
      </c>
      <c r="AU303" s="22">
        <v>0</v>
      </c>
      <c r="AV303" s="25" t="s">
        <v>2294</v>
      </c>
      <c r="AW303" s="22">
        <v>8</v>
      </c>
      <c r="AX303" s="22">
        <v>8</v>
      </c>
      <c r="AY303" s="22">
        <v>2946000</v>
      </c>
      <c r="AZ303" s="22">
        <v>0</v>
      </c>
      <c r="BA303" s="22">
        <v>0</v>
      </c>
      <c r="BB303" s="22">
        <v>0</v>
      </c>
      <c r="BC303" s="22">
        <v>2946000</v>
      </c>
      <c r="BD303" s="22">
        <v>0</v>
      </c>
      <c r="BE303" s="22">
        <v>45</v>
      </c>
      <c r="BF303" s="22">
        <v>0</v>
      </c>
      <c r="BG303" s="22">
        <v>0</v>
      </c>
      <c r="BH303" s="22">
        <v>0</v>
      </c>
      <c r="BI303" s="22">
        <v>0</v>
      </c>
      <c r="BJ303" s="22">
        <v>0</v>
      </c>
      <c r="BK303" s="22">
        <v>0</v>
      </c>
      <c r="BL303" s="22">
        <v>0</v>
      </c>
      <c r="BM303" s="22">
        <v>0</v>
      </c>
      <c r="BN303" s="22">
        <v>0</v>
      </c>
      <c r="BO303" s="22">
        <v>0</v>
      </c>
      <c r="BP303" s="22">
        <v>1</v>
      </c>
    </row>
    <row r="304" spans="1:68" x14ac:dyDescent="0.25">
      <c r="A304" s="22" t="s">
        <v>125</v>
      </c>
      <c r="B304" s="22" t="s">
        <v>651</v>
      </c>
      <c r="C304" s="22" t="s">
        <v>732</v>
      </c>
      <c r="D304" s="22" t="s">
        <v>733</v>
      </c>
      <c r="E304" s="22">
        <v>1</v>
      </c>
      <c r="F304" s="22">
        <v>0</v>
      </c>
      <c r="G304" s="22">
        <v>0</v>
      </c>
      <c r="H304" s="24">
        <v>5</v>
      </c>
      <c r="I304" s="25" t="s">
        <v>2019</v>
      </c>
      <c r="J304" s="24">
        <v>0</v>
      </c>
      <c r="K304" s="22">
        <v>0</v>
      </c>
      <c r="L304" s="25"/>
      <c r="M304" s="22">
        <v>0</v>
      </c>
      <c r="N304" s="22">
        <v>0</v>
      </c>
      <c r="O304" s="22">
        <v>0</v>
      </c>
      <c r="P304" s="24">
        <v>0</v>
      </c>
      <c r="Q304" s="24">
        <v>0</v>
      </c>
      <c r="R304" s="24">
        <v>0</v>
      </c>
      <c r="S304" s="24">
        <v>0</v>
      </c>
      <c r="T304" s="24">
        <v>0</v>
      </c>
      <c r="U304" s="24">
        <v>0</v>
      </c>
      <c r="V304" s="24">
        <v>0</v>
      </c>
      <c r="W304" s="24">
        <v>0</v>
      </c>
      <c r="X304" s="24">
        <v>0</v>
      </c>
      <c r="Y304" s="24">
        <v>0</v>
      </c>
      <c r="Z304" s="24">
        <v>0</v>
      </c>
      <c r="AA304" s="24">
        <v>0</v>
      </c>
      <c r="AB304" s="24">
        <v>0</v>
      </c>
      <c r="AC304" s="25" t="s">
        <v>2020</v>
      </c>
      <c r="AD304" s="22">
        <v>12</v>
      </c>
      <c r="AE304" s="22">
        <v>12</v>
      </c>
      <c r="AF304" s="25" t="s">
        <v>2020</v>
      </c>
      <c r="AG304" s="25" t="s">
        <v>2020</v>
      </c>
      <c r="AH304" s="25" t="s">
        <v>2020</v>
      </c>
      <c r="AI304" s="22">
        <v>20</v>
      </c>
      <c r="AJ304" s="22">
        <v>126</v>
      </c>
      <c r="AK304" s="22">
        <v>0</v>
      </c>
      <c r="AL304" s="22">
        <v>35</v>
      </c>
      <c r="AM304" s="22">
        <v>3582.51</v>
      </c>
      <c r="AN304" s="22">
        <v>0</v>
      </c>
      <c r="AO304" s="22">
        <v>0</v>
      </c>
      <c r="AP304" s="22">
        <v>0</v>
      </c>
      <c r="AQ304" s="22">
        <v>0</v>
      </c>
      <c r="AR304" s="22">
        <v>0</v>
      </c>
      <c r="AS304" s="22">
        <v>0</v>
      </c>
      <c r="AT304" s="22">
        <v>0</v>
      </c>
      <c r="AU304" s="22">
        <v>0</v>
      </c>
      <c r="AV304" s="25" t="s">
        <v>2230</v>
      </c>
      <c r="AW304" s="22">
        <v>7</v>
      </c>
      <c r="AX304" s="22">
        <v>7</v>
      </c>
      <c r="AY304" s="22">
        <v>596500</v>
      </c>
      <c r="AZ304" s="22">
        <v>0</v>
      </c>
      <c r="BA304" s="22">
        <v>0</v>
      </c>
      <c r="BB304" s="22">
        <v>0</v>
      </c>
      <c r="BC304" s="22">
        <v>596500</v>
      </c>
      <c r="BD304" s="22">
        <v>1</v>
      </c>
      <c r="BE304" s="22">
        <v>24</v>
      </c>
      <c r="BF304" s="22">
        <v>0</v>
      </c>
      <c r="BG304" s="22">
        <v>0</v>
      </c>
      <c r="BH304" s="22">
        <v>0</v>
      </c>
      <c r="BI304" s="22">
        <v>0</v>
      </c>
      <c r="BJ304" s="22">
        <v>0</v>
      </c>
      <c r="BK304" s="22">
        <v>0</v>
      </c>
      <c r="BL304" s="22">
        <v>58</v>
      </c>
      <c r="BM304" s="22">
        <v>1</v>
      </c>
      <c r="BN304" s="22">
        <v>0</v>
      </c>
      <c r="BO304" s="22">
        <v>0</v>
      </c>
      <c r="BP304" s="22">
        <v>0</v>
      </c>
    </row>
    <row r="305" spans="1:68" x14ac:dyDescent="0.25">
      <c r="A305" s="22" t="s">
        <v>125</v>
      </c>
      <c r="B305" s="22" t="s">
        <v>651</v>
      </c>
      <c r="C305" s="22" t="s">
        <v>734</v>
      </c>
      <c r="D305" s="22" t="s">
        <v>735</v>
      </c>
      <c r="E305" s="22">
        <v>1</v>
      </c>
      <c r="F305" s="22">
        <v>0</v>
      </c>
      <c r="G305" s="22">
        <v>0</v>
      </c>
      <c r="H305" s="24">
        <v>7</v>
      </c>
      <c r="I305" s="25" t="s">
        <v>2019</v>
      </c>
      <c r="J305" s="24">
        <v>0</v>
      </c>
      <c r="K305" s="22">
        <v>0</v>
      </c>
      <c r="L305" s="25"/>
      <c r="M305" s="22"/>
      <c r="N305" s="22"/>
      <c r="O305" s="22"/>
      <c r="P305" s="24">
        <v>0</v>
      </c>
      <c r="Q305" s="24">
        <v>0</v>
      </c>
      <c r="R305" s="24">
        <v>0</v>
      </c>
      <c r="S305" s="24">
        <v>0</v>
      </c>
      <c r="T305" s="24">
        <v>0</v>
      </c>
      <c r="U305" s="24">
        <v>0</v>
      </c>
      <c r="V305" s="24">
        <v>0</v>
      </c>
      <c r="W305" s="24">
        <v>0</v>
      </c>
      <c r="X305" s="24">
        <v>0</v>
      </c>
      <c r="Y305" s="24">
        <v>0</v>
      </c>
      <c r="Z305" s="24">
        <v>0</v>
      </c>
      <c r="AA305" s="24">
        <v>0</v>
      </c>
      <c r="AB305" s="24">
        <v>0</v>
      </c>
      <c r="AC305" s="25" t="s">
        <v>2020</v>
      </c>
      <c r="AD305" s="22">
        <v>8</v>
      </c>
      <c r="AE305" s="22">
        <v>8</v>
      </c>
      <c r="AF305" s="25" t="s">
        <v>2020</v>
      </c>
      <c r="AG305" s="25" t="s">
        <v>2020</v>
      </c>
      <c r="AH305" s="25" t="s">
        <v>2019</v>
      </c>
      <c r="AI305" s="22">
        <v>0</v>
      </c>
      <c r="AJ305" s="22">
        <v>148</v>
      </c>
      <c r="AK305" s="22">
        <v>0</v>
      </c>
      <c r="AL305" s="22">
        <v>68</v>
      </c>
      <c r="AM305" s="22">
        <v>1533</v>
      </c>
      <c r="AN305" s="22">
        <v>0</v>
      </c>
      <c r="AO305" s="22">
        <v>0</v>
      </c>
      <c r="AP305" s="22">
        <v>0</v>
      </c>
      <c r="AQ305" s="22">
        <v>0</v>
      </c>
      <c r="AR305" s="22">
        <v>0</v>
      </c>
      <c r="AS305" s="22">
        <v>0</v>
      </c>
      <c r="AT305" s="22">
        <v>0</v>
      </c>
      <c r="AU305" s="22">
        <v>0</v>
      </c>
      <c r="AV305" s="25" t="s">
        <v>2295</v>
      </c>
      <c r="AW305" s="22">
        <v>4</v>
      </c>
      <c r="AX305" s="22">
        <v>4</v>
      </c>
      <c r="AY305" s="22">
        <v>655000</v>
      </c>
      <c r="AZ305" s="22">
        <v>0</v>
      </c>
      <c r="BA305" s="22">
        <v>0</v>
      </c>
      <c r="BB305" s="22">
        <v>0</v>
      </c>
      <c r="BC305" s="22">
        <v>655000</v>
      </c>
      <c r="BD305" s="22">
        <v>3</v>
      </c>
      <c r="BE305" s="22">
        <v>2</v>
      </c>
      <c r="BF305" s="22">
        <v>0</v>
      </c>
      <c r="BG305" s="22">
        <v>0</v>
      </c>
      <c r="BH305" s="22">
        <v>0</v>
      </c>
      <c r="BI305" s="22">
        <v>0</v>
      </c>
      <c r="BJ305" s="22">
        <v>0</v>
      </c>
      <c r="BK305" s="22">
        <v>0</v>
      </c>
      <c r="BL305" s="22">
        <v>7</v>
      </c>
      <c r="BM305" s="22">
        <v>3</v>
      </c>
      <c r="BN305" s="22">
        <v>0</v>
      </c>
      <c r="BO305" s="22">
        <v>2</v>
      </c>
      <c r="BP305" s="22">
        <v>0</v>
      </c>
    </row>
    <row r="306" spans="1:68" x14ac:dyDescent="0.25">
      <c r="A306" s="22" t="s">
        <v>125</v>
      </c>
      <c r="B306" s="22" t="s">
        <v>651</v>
      </c>
      <c r="C306" s="22" t="s">
        <v>736</v>
      </c>
      <c r="D306" s="22" t="s">
        <v>737</v>
      </c>
      <c r="E306" s="22">
        <v>1</v>
      </c>
      <c r="F306" s="22">
        <v>0</v>
      </c>
      <c r="G306" s="22">
        <v>0</v>
      </c>
      <c r="H306" s="24">
        <v>4</v>
      </c>
      <c r="I306" s="25" t="s">
        <v>2019</v>
      </c>
      <c r="J306" s="24">
        <v>0</v>
      </c>
      <c r="K306" s="22">
        <v>0</v>
      </c>
      <c r="L306" s="25"/>
      <c r="M306" s="22"/>
      <c r="N306" s="22"/>
      <c r="O306" s="22"/>
      <c r="P306" s="24">
        <v>0</v>
      </c>
      <c r="Q306" s="24">
        <v>0</v>
      </c>
      <c r="R306" s="24">
        <v>0</v>
      </c>
      <c r="S306" s="24">
        <v>0</v>
      </c>
      <c r="T306" s="24">
        <v>0</v>
      </c>
      <c r="U306" s="24">
        <v>0</v>
      </c>
      <c r="V306" s="24">
        <v>0</v>
      </c>
      <c r="W306" s="24">
        <v>0</v>
      </c>
      <c r="X306" s="24">
        <v>0</v>
      </c>
      <c r="Y306" s="24">
        <v>0</v>
      </c>
      <c r="Z306" s="24">
        <v>0</v>
      </c>
      <c r="AA306" s="24">
        <v>0</v>
      </c>
      <c r="AB306" s="24">
        <v>0</v>
      </c>
      <c r="AC306" s="25" t="s">
        <v>2020</v>
      </c>
      <c r="AD306" s="22">
        <v>9</v>
      </c>
      <c r="AE306" s="22">
        <v>9</v>
      </c>
      <c r="AF306" s="25" t="s">
        <v>2019</v>
      </c>
      <c r="AG306" s="25" t="s">
        <v>2020</v>
      </c>
      <c r="AH306" s="25" t="s">
        <v>2019</v>
      </c>
      <c r="AI306" s="22">
        <v>0</v>
      </c>
      <c r="AJ306" s="22">
        <v>106</v>
      </c>
      <c r="AK306" s="22">
        <v>0</v>
      </c>
      <c r="AL306" s="22">
        <v>101</v>
      </c>
      <c r="AM306" s="22">
        <v>4875</v>
      </c>
      <c r="AN306" s="22">
        <v>0</v>
      </c>
      <c r="AO306" s="22">
        <v>0</v>
      </c>
      <c r="AP306" s="22">
        <v>0</v>
      </c>
      <c r="AQ306" s="22">
        <v>0</v>
      </c>
      <c r="AR306" s="22">
        <v>0</v>
      </c>
      <c r="AS306" s="22">
        <v>0</v>
      </c>
      <c r="AT306" s="22">
        <v>0</v>
      </c>
      <c r="AU306" s="22">
        <v>0</v>
      </c>
      <c r="AV306" s="25" t="s">
        <v>2296</v>
      </c>
      <c r="AW306" s="22">
        <v>25</v>
      </c>
      <c r="AX306" s="22">
        <v>25</v>
      </c>
      <c r="AY306" s="22">
        <v>1</v>
      </c>
      <c r="AZ306" s="22">
        <v>0</v>
      </c>
      <c r="BA306" s="22">
        <v>0</v>
      </c>
      <c r="BB306" s="22">
        <v>0</v>
      </c>
      <c r="BC306" s="22">
        <v>1</v>
      </c>
      <c r="BD306" s="22">
        <v>0</v>
      </c>
      <c r="BE306" s="22">
        <v>10</v>
      </c>
      <c r="BF306" s="22">
        <v>0</v>
      </c>
      <c r="BG306" s="22">
        <v>0</v>
      </c>
      <c r="BH306" s="22">
        <v>0</v>
      </c>
      <c r="BI306" s="22">
        <v>0</v>
      </c>
      <c r="BJ306" s="22">
        <v>0</v>
      </c>
      <c r="BK306" s="22">
        <v>0</v>
      </c>
      <c r="BL306" s="22">
        <v>0</v>
      </c>
      <c r="BM306" s="22">
        <v>0</v>
      </c>
      <c r="BN306" s="22">
        <v>0</v>
      </c>
      <c r="BO306" s="22">
        <v>0</v>
      </c>
      <c r="BP306" s="22">
        <v>0</v>
      </c>
    </row>
    <row r="307" spans="1:68" x14ac:dyDescent="0.25">
      <c r="A307" s="22" t="s">
        <v>125</v>
      </c>
      <c r="B307" s="22" t="s">
        <v>651</v>
      </c>
      <c r="C307" s="22" t="s">
        <v>738</v>
      </c>
      <c r="D307" s="22" t="s">
        <v>739</v>
      </c>
      <c r="E307" s="22">
        <v>1</v>
      </c>
      <c r="F307" s="22">
        <v>0</v>
      </c>
      <c r="G307" s="22">
        <v>0</v>
      </c>
      <c r="H307" s="24">
        <v>5</v>
      </c>
      <c r="I307" s="25" t="s">
        <v>2019</v>
      </c>
      <c r="J307" s="24">
        <v>0</v>
      </c>
      <c r="K307" s="22">
        <v>0</v>
      </c>
      <c r="L307" s="25"/>
      <c r="M307" s="22">
        <v>0</v>
      </c>
      <c r="N307" s="22">
        <v>0</v>
      </c>
      <c r="O307" s="22"/>
      <c r="P307" s="24">
        <v>0</v>
      </c>
      <c r="Q307" s="24">
        <v>0</v>
      </c>
      <c r="R307" s="24">
        <v>0</v>
      </c>
      <c r="S307" s="24">
        <v>0</v>
      </c>
      <c r="T307" s="24">
        <v>0</v>
      </c>
      <c r="U307" s="24">
        <v>0</v>
      </c>
      <c r="V307" s="24">
        <v>0</v>
      </c>
      <c r="W307" s="24">
        <v>0</v>
      </c>
      <c r="X307" s="24">
        <v>0</v>
      </c>
      <c r="Y307" s="24">
        <v>0</v>
      </c>
      <c r="Z307" s="24">
        <v>0</v>
      </c>
      <c r="AA307" s="24">
        <v>0</v>
      </c>
      <c r="AB307" s="24">
        <v>0</v>
      </c>
      <c r="AC307" s="25" t="s">
        <v>2020</v>
      </c>
      <c r="AD307" s="22">
        <v>5</v>
      </c>
      <c r="AE307" s="22">
        <v>2</v>
      </c>
      <c r="AF307" s="25" t="s">
        <v>2019</v>
      </c>
      <c r="AG307" s="25" t="s">
        <v>2020</v>
      </c>
      <c r="AH307" s="25" t="s">
        <v>2020</v>
      </c>
      <c r="AI307" s="22">
        <v>5</v>
      </c>
      <c r="AJ307" s="22">
        <v>364</v>
      </c>
      <c r="AK307" s="22">
        <v>0</v>
      </c>
      <c r="AL307" s="22">
        <v>153</v>
      </c>
      <c r="AM307" s="22">
        <v>10000</v>
      </c>
      <c r="AN307" s="22">
        <v>0</v>
      </c>
      <c r="AO307" s="22">
        <v>0</v>
      </c>
      <c r="AP307" s="22">
        <v>0</v>
      </c>
      <c r="AQ307" s="22">
        <v>0</v>
      </c>
      <c r="AR307" s="22">
        <v>0</v>
      </c>
      <c r="AS307" s="22">
        <v>0</v>
      </c>
      <c r="AT307" s="22">
        <v>0</v>
      </c>
      <c r="AU307" s="22">
        <v>0</v>
      </c>
      <c r="AV307" s="25" t="s">
        <v>2297</v>
      </c>
      <c r="AW307" s="22">
        <v>0</v>
      </c>
      <c r="AX307" s="22">
        <v>0</v>
      </c>
      <c r="AY307" s="22">
        <v>0</v>
      </c>
      <c r="AZ307" s="22">
        <v>0</v>
      </c>
      <c r="BA307" s="22">
        <v>0</v>
      </c>
      <c r="BB307" s="22">
        <v>0</v>
      </c>
      <c r="BC307" s="22">
        <v>0</v>
      </c>
      <c r="BD307" s="22">
        <v>0</v>
      </c>
      <c r="BE307" s="22">
        <v>0</v>
      </c>
      <c r="BF307" s="22">
        <v>0</v>
      </c>
      <c r="BG307" s="22">
        <v>0</v>
      </c>
      <c r="BH307" s="22">
        <v>0</v>
      </c>
      <c r="BI307" s="22">
        <v>0</v>
      </c>
      <c r="BJ307" s="22">
        <v>0</v>
      </c>
      <c r="BK307" s="22">
        <v>0</v>
      </c>
      <c r="BL307" s="22">
        <v>0</v>
      </c>
      <c r="BM307" s="22">
        <v>0</v>
      </c>
      <c r="BN307" s="22">
        <v>0</v>
      </c>
      <c r="BO307" s="22">
        <v>0</v>
      </c>
      <c r="BP307" s="22">
        <v>0</v>
      </c>
    </row>
    <row r="308" spans="1:68" x14ac:dyDescent="0.25">
      <c r="A308" s="22" t="s">
        <v>125</v>
      </c>
      <c r="B308" s="22" t="s">
        <v>651</v>
      </c>
      <c r="C308" s="22" t="s">
        <v>740</v>
      </c>
      <c r="D308" s="22" t="s">
        <v>741</v>
      </c>
      <c r="E308" s="22">
        <v>1</v>
      </c>
      <c r="F308" s="22">
        <v>0</v>
      </c>
      <c r="G308" s="22">
        <v>0</v>
      </c>
      <c r="H308" s="24">
        <v>3</v>
      </c>
      <c r="I308" s="25" t="s">
        <v>2019</v>
      </c>
      <c r="J308" s="24">
        <v>0</v>
      </c>
      <c r="K308" s="22">
        <v>0</v>
      </c>
      <c r="L308" s="25"/>
      <c r="M308" s="22">
        <v>0</v>
      </c>
      <c r="N308" s="22">
        <v>0</v>
      </c>
      <c r="O308" s="22"/>
      <c r="P308" s="24">
        <v>0</v>
      </c>
      <c r="Q308" s="24">
        <v>0</v>
      </c>
      <c r="R308" s="24">
        <v>0</v>
      </c>
      <c r="S308" s="24">
        <v>0</v>
      </c>
      <c r="T308" s="24">
        <v>0</v>
      </c>
      <c r="U308" s="24">
        <v>0</v>
      </c>
      <c r="V308" s="24">
        <v>0</v>
      </c>
      <c r="W308" s="24">
        <v>3</v>
      </c>
      <c r="X308" s="24">
        <v>0</v>
      </c>
      <c r="Y308" s="24">
        <v>1</v>
      </c>
      <c r="Z308" s="24">
        <v>0</v>
      </c>
      <c r="AA308" s="24">
        <v>4</v>
      </c>
      <c r="AB308" s="24">
        <v>0</v>
      </c>
      <c r="AC308" s="25" t="s">
        <v>2020</v>
      </c>
      <c r="AD308" s="22">
        <v>5</v>
      </c>
      <c r="AE308" s="22">
        <v>5</v>
      </c>
      <c r="AF308" s="25" t="s">
        <v>2019</v>
      </c>
      <c r="AG308" s="25" t="s">
        <v>2019</v>
      </c>
      <c r="AH308" s="25" t="s">
        <v>2020</v>
      </c>
      <c r="AI308" s="22">
        <v>7</v>
      </c>
      <c r="AJ308" s="22">
        <v>178</v>
      </c>
      <c r="AK308" s="22">
        <v>42</v>
      </c>
      <c r="AL308" s="22">
        <v>160</v>
      </c>
      <c r="AM308" s="22">
        <v>6640</v>
      </c>
      <c r="AN308" s="22">
        <v>0</v>
      </c>
      <c r="AO308" s="22">
        <v>0</v>
      </c>
      <c r="AP308" s="22">
        <v>0</v>
      </c>
      <c r="AQ308" s="22">
        <v>0</v>
      </c>
      <c r="AR308" s="22">
        <v>0</v>
      </c>
      <c r="AS308" s="22">
        <v>0</v>
      </c>
      <c r="AT308" s="22">
        <v>0</v>
      </c>
      <c r="AU308" s="22">
        <v>0</v>
      </c>
      <c r="AV308" s="25" t="s">
        <v>2298</v>
      </c>
      <c r="AW308" s="22">
        <v>4</v>
      </c>
      <c r="AX308" s="22">
        <v>2</v>
      </c>
      <c r="AY308" s="22">
        <v>675000</v>
      </c>
      <c r="AZ308" s="22">
        <v>0</v>
      </c>
      <c r="BA308" s="22">
        <v>0</v>
      </c>
      <c r="BB308" s="22">
        <v>0</v>
      </c>
      <c r="BC308" s="22">
        <v>675000</v>
      </c>
      <c r="BD308" s="22">
        <v>0</v>
      </c>
      <c r="BE308" s="22">
        <v>21</v>
      </c>
      <c r="BF308" s="22">
        <v>0</v>
      </c>
      <c r="BG308" s="22">
        <v>0</v>
      </c>
      <c r="BH308" s="22">
        <v>0</v>
      </c>
      <c r="BI308" s="22">
        <v>0</v>
      </c>
      <c r="BJ308" s="22">
        <v>0</v>
      </c>
      <c r="BK308" s="22">
        <v>0</v>
      </c>
      <c r="BL308" s="22">
        <v>0</v>
      </c>
      <c r="BM308" s="22">
        <v>0</v>
      </c>
      <c r="BN308" s="22">
        <v>0</v>
      </c>
      <c r="BO308" s="22">
        <v>0</v>
      </c>
      <c r="BP308" s="22">
        <v>0</v>
      </c>
    </row>
    <row r="309" spans="1:68" x14ac:dyDescent="0.25">
      <c r="A309" s="22" t="s">
        <v>125</v>
      </c>
      <c r="B309" s="22" t="s">
        <v>651</v>
      </c>
      <c r="C309" s="22" t="s">
        <v>742</v>
      </c>
      <c r="D309" s="22" t="s">
        <v>743</v>
      </c>
      <c r="E309" s="22">
        <v>1</v>
      </c>
      <c r="F309" s="22">
        <v>0</v>
      </c>
      <c r="G309" s="22">
        <v>0</v>
      </c>
      <c r="H309" s="24">
        <v>1</v>
      </c>
      <c r="I309" s="25" t="s">
        <v>2019</v>
      </c>
      <c r="J309" s="24">
        <v>0</v>
      </c>
      <c r="K309" s="22">
        <v>0</v>
      </c>
      <c r="L309" s="25"/>
      <c r="M309" s="22">
        <v>0</v>
      </c>
      <c r="N309" s="22">
        <v>0</v>
      </c>
      <c r="O309" s="22"/>
      <c r="P309" s="24">
        <v>0</v>
      </c>
      <c r="Q309" s="24">
        <v>0</v>
      </c>
      <c r="R309" s="24">
        <v>0</v>
      </c>
      <c r="S309" s="24">
        <v>0</v>
      </c>
      <c r="T309" s="24">
        <v>0</v>
      </c>
      <c r="U309" s="24">
        <v>0</v>
      </c>
      <c r="V309" s="24">
        <v>0</v>
      </c>
      <c r="W309" s="24">
        <v>0</v>
      </c>
      <c r="X309" s="24">
        <v>0</v>
      </c>
      <c r="Y309" s="24">
        <v>0</v>
      </c>
      <c r="Z309" s="24">
        <v>0</v>
      </c>
      <c r="AA309" s="24">
        <v>0</v>
      </c>
      <c r="AB309" s="24">
        <v>0</v>
      </c>
      <c r="AC309" s="25" t="s">
        <v>2020</v>
      </c>
      <c r="AD309" s="22">
        <v>0</v>
      </c>
      <c r="AE309" s="22">
        <v>0</v>
      </c>
      <c r="AF309" s="25" t="s">
        <v>2020</v>
      </c>
      <c r="AG309" s="25" t="s">
        <v>2020</v>
      </c>
      <c r="AH309" s="25" t="s">
        <v>2020</v>
      </c>
      <c r="AI309" s="22">
        <v>5</v>
      </c>
      <c r="AJ309" s="22">
        <v>0</v>
      </c>
      <c r="AK309" s="22">
        <v>1</v>
      </c>
      <c r="AL309" s="22">
        <v>78</v>
      </c>
      <c r="AM309" s="22">
        <v>4314</v>
      </c>
      <c r="AN309" s="22">
        <v>1</v>
      </c>
      <c r="AO309" s="22">
        <v>1</v>
      </c>
      <c r="AP309" s="22">
        <v>0</v>
      </c>
      <c r="AQ309" s="22">
        <v>0</v>
      </c>
      <c r="AR309" s="22">
        <v>0</v>
      </c>
      <c r="AS309" s="22">
        <v>0</v>
      </c>
      <c r="AT309" s="22">
        <v>0</v>
      </c>
      <c r="AU309" s="22">
        <v>0</v>
      </c>
      <c r="AV309" s="25" t="s">
        <v>2299</v>
      </c>
      <c r="AW309" s="22">
        <v>0</v>
      </c>
      <c r="AX309" s="22">
        <v>0</v>
      </c>
      <c r="AY309" s="22">
        <v>0</v>
      </c>
      <c r="AZ309" s="22">
        <v>0</v>
      </c>
      <c r="BA309" s="22">
        <v>0</v>
      </c>
      <c r="BB309" s="22">
        <v>0</v>
      </c>
      <c r="BC309" s="22">
        <v>0</v>
      </c>
      <c r="BD309" s="22">
        <v>0</v>
      </c>
      <c r="BE309" s="22">
        <v>0</v>
      </c>
      <c r="BF309" s="22">
        <v>0</v>
      </c>
      <c r="BG309" s="22">
        <v>0</v>
      </c>
      <c r="BH309" s="22">
        <v>0</v>
      </c>
      <c r="BI309" s="22">
        <v>0</v>
      </c>
      <c r="BJ309" s="22">
        <v>0</v>
      </c>
      <c r="BK309" s="22">
        <v>0</v>
      </c>
      <c r="BL309" s="22">
        <v>0</v>
      </c>
      <c r="BM309" s="22">
        <v>0</v>
      </c>
      <c r="BN309" s="22">
        <v>0</v>
      </c>
      <c r="BO309" s="22">
        <v>0</v>
      </c>
      <c r="BP309" s="22">
        <v>0</v>
      </c>
    </row>
    <row r="310" spans="1:68" x14ac:dyDescent="0.25">
      <c r="A310" s="22" t="s">
        <v>125</v>
      </c>
      <c r="B310" s="22" t="s">
        <v>651</v>
      </c>
      <c r="C310" s="22" t="s">
        <v>744</v>
      </c>
      <c r="D310" s="22" t="s">
        <v>745</v>
      </c>
      <c r="E310" s="22">
        <v>1</v>
      </c>
      <c r="F310" s="22">
        <v>0</v>
      </c>
      <c r="G310" s="22">
        <v>0</v>
      </c>
      <c r="H310" s="24">
        <v>9</v>
      </c>
      <c r="I310" s="25" t="s">
        <v>2019</v>
      </c>
      <c r="J310" s="24">
        <v>0</v>
      </c>
      <c r="K310" s="22">
        <v>0</v>
      </c>
      <c r="L310" s="25"/>
      <c r="M310" s="22"/>
      <c r="N310" s="22"/>
      <c r="O310" s="22"/>
      <c r="P310" s="24">
        <v>0</v>
      </c>
      <c r="Q310" s="24">
        <v>0</v>
      </c>
      <c r="R310" s="24">
        <v>0</v>
      </c>
      <c r="S310" s="24">
        <v>0</v>
      </c>
      <c r="T310" s="24">
        <v>0</v>
      </c>
      <c r="U310" s="24">
        <v>0</v>
      </c>
      <c r="V310" s="24">
        <v>0</v>
      </c>
      <c r="W310" s="24">
        <v>0</v>
      </c>
      <c r="X310" s="24">
        <v>0</v>
      </c>
      <c r="Y310" s="24">
        <v>0</v>
      </c>
      <c r="Z310" s="24">
        <v>0</v>
      </c>
      <c r="AA310" s="24">
        <v>0</v>
      </c>
      <c r="AB310" s="24">
        <v>0</v>
      </c>
      <c r="AC310" s="25" t="s">
        <v>2019</v>
      </c>
      <c r="AD310" s="22">
        <v>0</v>
      </c>
      <c r="AE310" s="22">
        <v>0</v>
      </c>
      <c r="AF310" s="25" t="s">
        <v>2019</v>
      </c>
      <c r="AG310" s="25" t="s">
        <v>2019</v>
      </c>
      <c r="AH310" s="25" t="s">
        <v>2019</v>
      </c>
      <c r="AI310" s="22">
        <v>0</v>
      </c>
      <c r="AJ310" s="22">
        <v>85</v>
      </c>
      <c r="AK310" s="22">
        <v>0</v>
      </c>
      <c r="AL310" s="22">
        <v>44</v>
      </c>
      <c r="AM310" s="22">
        <v>4275</v>
      </c>
      <c r="AN310" s="22">
        <v>0</v>
      </c>
      <c r="AO310" s="22">
        <v>0</v>
      </c>
      <c r="AP310" s="22">
        <v>0</v>
      </c>
      <c r="AQ310" s="22">
        <v>0</v>
      </c>
      <c r="AR310" s="22">
        <v>0</v>
      </c>
      <c r="AS310" s="22">
        <v>0</v>
      </c>
      <c r="AT310" s="22">
        <v>0</v>
      </c>
      <c r="AU310" s="22">
        <v>0</v>
      </c>
      <c r="AV310" s="25" t="s">
        <v>2300</v>
      </c>
      <c r="AW310" s="22">
        <v>2</v>
      </c>
      <c r="AX310" s="22">
        <v>2</v>
      </c>
      <c r="AY310" s="22">
        <v>658000</v>
      </c>
      <c r="AZ310" s="22">
        <v>0</v>
      </c>
      <c r="BA310" s="22">
        <v>0</v>
      </c>
      <c r="BB310" s="22">
        <v>0</v>
      </c>
      <c r="BC310" s="22">
        <v>658000</v>
      </c>
      <c r="BD310" s="22">
        <v>0</v>
      </c>
      <c r="BE310" s="22">
        <v>1</v>
      </c>
      <c r="BF310" s="22">
        <v>0</v>
      </c>
      <c r="BG310" s="22">
        <v>0</v>
      </c>
      <c r="BH310" s="22">
        <v>0</v>
      </c>
      <c r="BI310" s="22">
        <v>0</v>
      </c>
      <c r="BJ310" s="22">
        <v>0</v>
      </c>
      <c r="BK310" s="22">
        <v>0</v>
      </c>
      <c r="BL310" s="22">
        <v>0</v>
      </c>
      <c r="BM310" s="22">
        <v>0</v>
      </c>
      <c r="BN310" s="22">
        <v>0</v>
      </c>
      <c r="BO310" s="22">
        <v>0</v>
      </c>
      <c r="BP310" s="22">
        <v>0</v>
      </c>
    </row>
    <row r="311" spans="1:68" x14ac:dyDescent="0.25">
      <c r="A311" s="22" t="s">
        <v>125</v>
      </c>
      <c r="B311" s="22" t="s">
        <v>651</v>
      </c>
      <c r="C311" s="22" t="s">
        <v>746</v>
      </c>
      <c r="D311" s="22" t="s">
        <v>747</v>
      </c>
      <c r="E311" s="22">
        <v>1</v>
      </c>
      <c r="F311" s="22">
        <v>0</v>
      </c>
      <c r="G311" s="22">
        <v>0</v>
      </c>
      <c r="H311" s="24">
        <v>4.8</v>
      </c>
      <c r="I311" s="25" t="s">
        <v>2019</v>
      </c>
      <c r="J311" s="24">
        <v>0</v>
      </c>
      <c r="K311" s="22">
        <v>0</v>
      </c>
      <c r="L311" s="25"/>
      <c r="M311" s="22">
        <v>0</v>
      </c>
      <c r="N311" s="22">
        <v>0</v>
      </c>
      <c r="O311" s="22"/>
      <c r="P311" s="24">
        <v>0</v>
      </c>
      <c r="Q311" s="24">
        <v>0</v>
      </c>
      <c r="R311" s="24">
        <v>0</v>
      </c>
      <c r="S311" s="24">
        <v>0</v>
      </c>
      <c r="T311" s="24">
        <v>0</v>
      </c>
      <c r="U311" s="24">
        <v>0</v>
      </c>
      <c r="V311" s="24">
        <v>0</v>
      </c>
      <c r="W311" s="24">
        <v>0</v>
      </c>
      <c r="X311" s="24">
        <v>0</v>
      </c>
      <c r="Y311" s="24">
        <v>0</v>
      </c>
      <c r="Z311" s="24">
        <v>0</v>
      </c>
      <c r="AA311" s="24">
        <v>0</v>
      </c>
      <c r="AB311" s="24">
        <v>0</v>
      </c>
      <c r="AC311" s="25" t="s">
        <v>2020</v>
      </c>
      <c r="AD311" s="22">
        <v>8</v>
      </c>
      <c r="AE311" s="22">
        <v>8</v>
      </c>
      <c r="AF311" s="25" t="s">
        <v>2020</v>
      </c>
      <c r="AG311" s="25" t="s">
        <v>2020</v>
      </c>
      <c r="AH311" s="25" t="s">
        <v>2019</v>
      </c>
      <c r="AI311" s="22">
        <v>0</v>
      </c>
      <c r="AJ311" s="22">
        <v>240</v>
      </c>
      <c r="AK311" s="22">
        <v>0</v>
      </c>
      <c r="AL311" s="22">
        <v>49</v>
      </c>
      <c r="AM311" s="22">
        <v>9600</v>
      </c>
      <c r="AN311" s="22">
        <v>0</v>
      </c>
      <c r="AO311" s="22">
        <v>0</v>
      </c>
      <c r="AP311" s="22">
        <v>0</v>
      </c>
      <c r="AQ311" s="22">
        <v>0</v>
      </c>
      <c r="AR311" s="22">
        <v>0</v>
      </c>
      <c r="AS311" s="22">
        <v>0</v>
      </c>
      <c r="AT311" s="22">
        <v>0</v>
      </c>
      <c r="AU311" s="22">
        <v>0</v>
      </c>
      <c r="AV311" s="25" t="s">
        <v>2301</v>
      </c>
      <c r="AW311" s="22">
        <v>9</v>
      </c>
      <c r="AX311" s="22">
        <v>9</v>
      </c>
      <c r="AY311" s="22">
        <v>1422000</v>
      </c>
      <c r="AZ311" s="22">
        <v>0</v>
      </c>
      <c r="BA311" s="22">
        <v>0</v>
      </c>
      <c r="BB311" s="22">
        <v>0</v>
      </c>
      <c r="BC311" s="22">
        <v>1422000</v>
      </c>
      <c r="BD311" s="22">
        <v>4</v>
      </c>
      <c r="BE311" s="22">
        <v>2</v>
      </c>
      <c r="BF311" s="22">
        <v>0</v>
      </c>
      <c r="BG311" s="22">
        <v>0</v>
      </c>
      <c r="BH311" s="22">
        <v>0</v>
      </c>
      <c r="BI311" s="22">
        <v>0</v>
      </c>
      <c r="BJ311" s="22">
        <v>0</v>
      </c>
      <c r="BK311" s="22">
        <v>0</v>
      </c>
      <c r="BL311" s="22">
        <v>7</v>
      </c>
      <c r="BM311" s="22">
        <v>4</v>
      </c>
      <c r="BN311" s="22">
        <v>0</v>
      </c>
      <c r="BO311" s="22">
        <v>0</v>
      </c>
      <c r="BP311" s="22">
        <v>0</v>
      </c>
    </row>
    <row r="312" spans="1:68" x14ac:dyDescent="0.25">
      <c r="A312" s="22" t="s">
        <v>125</v>
      </c>
      <c r="B312" s="22" t="s">
        <v>651</v>
      </c>
      <c r="C312" s="22" t="s">
        <v>748</v>
      </c>
      <c r="D312" s="22" t="s">
        <v>749</v>
      </c>
      <c r="E312" s="22">
        <v>1</v>
      </c>
      <c r="F312" s="22">
        <v>0</v>
      </c>
      <c r="G312" s="22">
        <v>0</v>
      </c>
      <c r="H312" s="24">
        <v>9</v>
      </c>
      <c r="I312" s="25" t="s">
        <v>2019</v>
      </c>
      <c r="J312" s="24">
        <v>0</v>
      </c>
      <c r="K312" s="22">
        <v>0</v>
      </c>
      <c r="L312" s="25"/>
      <c r="M312" s="22">
        <v>0</v>
      </c>
      <c r="N312" s="22">
        <v>0</v>
      </c>
      <c r="O312" s="22"/>
      <c r="P312" s="24">
        <v>0</v>
      </c>
      <c r="Q312" s="24">
        <v>0</v>
      </c>
      <c r="R312" s="24">
        <v>0</v>
      </c>
      <c r="S312" s="24">
        <v>0</v>
      </c>
      <c r="T312" s="24">
        <v>0</v>
      </c>
      <c r="U312" s="24">
        <v>0</v>
      </c>
      <c r="V312" s="24">
        <v>0</v>
      </c>
      <c r="W312" s="24">
        <v>0</v>
      </c>
      <c r="X312" s="24">
        <v>0</v>
      </c>
      <c r="Y312" s="24">
        <v>0</v>
      </c>
      <c r="Z312" s="24">
        <v>0</v>
      </c>
      <c r="AA312" s="24">
        <v>0</v>
      </c>
      <c r="AB312" s="24">
        <v>0</v>
      </c>
      <c r="AC312" s="25" t="s">
        <v>2020</v>
      </c>
      <c r="AD312" s="22">
        <v>7</v>
      </c>
      <c r="AE312" s="22">
        <v>7</v>
      </c>
      <c r="AF312" s="25" t="s">
        <v>2019</v>
      </c>
      <c r="AG312" s="25" t="s">
        <v>2020</v>
      </c>
      <c r="AH312" s="25" t="s">
        <v>2019</v>
      </c>
      <c r="AI312" s="22">
        <v>0</v>
      </c>
      <c r="AJ312" s="22">
        <v>183</v>
      </c>
      <c r="AK312" s="22">
        <v>0</v>
      </c>
      <c r="AL312" s="22">
        <v>151</v>
      </c>
      <c r="AM312" s="22">
        <v>6765</v>
      </c>
      <c r="AN312" s="22">
        <v>0</v>
      </c>
      <c r="AO312" s="22">
        <v>0</v>
      </c>
      <c r="AP312" s="22">
        <v>0</v>
      </c>
      <c r="AQ312" s="22">
        <v>0</v>
      </c>
      <c r="AR312" s="22">
        <v>0</v>
      </c>
      <c r="AS312" s="22">
        <v>0</v>
      </c>
      <c r="AT312" s="22">
        <v>0</v>
      </c>
      <c r="AU312" s="22">
        <v>0</v>
      </c>
      <c r="AV312" s="25" t="s">
        <v>2302</v>
      </c>
      <c r="AW312" s="22">
        <v>11</v>
      </c>
      <c r="AX312" s="22">
        <v>11</v>
      </c>
      <c r="AY312" s="22">
        <v>1036500</v>
      </c>
      <c r="AZ312" s="22">
        <v>0</v>
      </c>
      <c r="BA312" s="22">
        <v>0</v>
      </c>
      <c r="BB312" s="22">
        <v>0</v>
      </c>
      <c r="BC312" s="22">
        <v>1036500</v>
      </c>
      <c r="BD312" s="22">
        <v>0</v>
      </c>
      <c r="BE312" s="22">
        <v>10</v>
      </c>
      <c r="BF312" s="22">
        <v>0</v>
      </c>
      <c r="BG312" s="22">
        <v>0</v>
      </c>
      <c r="BH312" s="22">
        <v>0</v>
      </c>
      <c r="BI312" s="22">
        <v>0</v>
      </c>
      <c r="BJ312" s="22">
        <v>0</v>
      </c>
      <c r="BK312" s="22">
        <v>0</v>
      </c>
      <c r="BL312" s="22">
        <v>0</v>
      </c>
      <c r="BM312" s="22">
        <v>0</v>
      </c>
      <c r="BN312" s="22">
        <v>0</v>
      </c>
      <c r="BO312" s="22">
        <v>0</v>
      </c>
      <c r="BP312" s="22">
        <v>0</v>
      </c>
    </row>
    <row r="313" spans="1:68" x14ac:dyDescent="0.25">
      <c r="A313" s="22" t="s">
        <v>125</v>
      </c>
      <c r="B313" s="22" t="s">
        <v>651</v>
      </c>
      <c r="C313" s="22" t="s">
        <v>750</v>
      </c>
      <c r="D313" s="22" t="s">
        <v>751</v>
      </c>
      <c r="E313" s="22">
        <v>2</v>
      </c>
      <c r="F313" s="22">
        <v>0</v>
      </c>
      <c r="G313" s="22">
        <v>0</v>
      </c>
      <c r="H313" s="24">
        <v>11</v>
      </c>
      <c r="I313" s="25" t="s">
        <v>2019</v>
      </c>
      <c r="J313" s="24">
        <v>0</v>
      </c>
      <c r="K313" s="22">
        <v>0</v>
      </c>
      <c r="L313" s="25"/>
      <c r="M313" s="22">
        <v>0</v>
      </c>
      <c r="N313" s="22">
        <v>0</v>
      </c>
      <c r="O313" s="22"/>
      <c r="P313" s="24">
        <v>0</v>
      </c>
      <c r="Q313" s="24">
        <v>0</v>
      </c>
      <c r="R313" s="24">
        <v>0</v>
      </c>
      <c r="S313" s="24">
        <v>0</v>
      </c>
      <c r="T313" s="24">
        <v>0</v>
      </c>
      <c r="U313" s="24">
        <v>0</v>
      </c>
      <c r="V313" s="24">
        <v>0</v>
      </c>
      <c r="W313" s="24">
        <v>0</v>
      </c>
      <c r="X313" s="24">
        <v>0</v>
      </c>
      <c r="Y313" s="24">
        <v>0</v>
      </c>
      <c r="Z313" s="24">
        <v>0</v>
      </c>
      <c r="AA313" s="24">
        <v>0</v>
      </c>
      <c r="AB313" s="24">
        <v>0</v>
      </c>
      <c r="AC313" s="25" t="s">
        <v>2020</v>
      </c>
      <c r="AD313" s="22">
        <v>11</v>
      </c>
      <c r="AE313" s="22">
        <v>11</v>
      </c>
      <c r="AF313" s="25" t="s">
        <v>2019</v>
      </c>
      <c r="AG313" s="25" t="s">
        <v>2019</v>
      </c>
      <c r="AH313" s="25" t="s">
        <v>2020</v>
      </c>
      <c r="AI313" s="22">
        <v>25</v>
      </c>
      <c r="AJ313" s="22">
        <v>320</v>
      </c>
      <c r="AK313" s="22">
        <v>0</v>
      </c>
      <c r="AL313" s="22">
        <v>400</v>
      </c>
      <c r="AM313" s="22">
        <v>14408</v>
      </c>
      <c r="AN313" s="22">
        <v>0</v>
      </c>
      <c r="AO313" s="22">
        <v>0</v>
      </c>
      <c r="AP313" s="22">
        <v>0</v>
      </c>
      <c r="AQ313" s="22">
        <v>0</v>
      </c>
      <c r="AR313" s="22">
        <v>0</v>
      </c>
      <c r="AS313" s="22">
        <v>0</v>
      </c>
      <c r="AT313" s="22">
        <v>0</v>
      </c>
      <c r="AU313" s="22">
        <v>0</v>
      </c>
      <c r="AV313" s="25" t="s">
        <v>2303</v>
      </c>
      <c r="AW313" s="22">
        <v>18</v>
      </c>
      <c r="AX313" s="22">
        <v>16</v>
      </c>
      <c r="AY313" s="22">
        <v>400000</v>
      </c>
      <c r="AZ313" s="22">
        <v>0</v>
      </c>
      <c r="BA313" s="22">
        <v>0</v>
      </c>
      <c r="BB313" s="22">
        <v>0</v>
      </c>
      <c r="BC313" s="22">
        <v>400000</v>
      </c>
      <c r="BD313" s="22">
        <v>7</v>
      </c>
      <c r="BE313" s="22">
        <v>30</v>
      </c>
      <c r="BF313" s="22">
        <v>1</v>
      </c>
      <c r="BG313" s="22">
        <v>0</v>
      </c>
      <c r="BH313" s="22">
        <v>0</v>
      </c>
      <c r="BI313" s="22">
        <v>0</v>
      </c>
      <c r="BJ313" s="22">
        <v>1</v>
      </c>
      <c r="BK313" s="22">
        <v>30</v>
      </c>
      <c r="BL313" s="22">
        <v>15</v>
      </c>
      <c r="BM313" s="22">
        <v>13</v>
      </c>
      <c r="BN313" s="22">
        <v>0</v>
      </c>
      <c r="BO313" s="22">
        <v>0</v>
      </c>
      <c r="BP313" s="22">
        <v>0</v>
      </c>
    </row>
    <row r="314" spans="1:68" x14ac:dyDescent="0.25">
      <c r="A314" s="22" t="s">
        <v>125</v>
      </c>
      <c r="B314" s="22" t="s">
        <v>651</v>
      </c>
      <c r="C314" s="22" t="s">
        <v>752</v>
      </c>
      <c r="D314" s="22" t="s">
        <v>753</v>
      </c>
      <c r="E314" s="22">
        <v>1</v>
      </c>
      <c r="F314" s="22">
        <v>0</v>
      </c>
      <c r="G314" s="22">
        <v>0</v>
      </c>
      <c r="H314" s="24">
        <v>2.7</v>
      </c>
      <c r="I314" s="25" t="s">
        <v>2019</v>
      </c>
      <c r="J314" s="24">
        <v>0</v>
      </c>
      <c r="K314" s="22">
        <v>0</v>
      </c>
      <c r="L314" s="25"/>
      <c r="M314" s="22">
        <v>0</v>
      </c>
      <c r="N314" s="22">
        <v>0</v>
      </c>
      <c r="O314" s="22"/>
      <c r="P314" s="24">
        <v>0</v>
      </c>
      <c r="Q314" s="24">
        <v>0</v>
      </c>
      <c r="R314" s="24">
        <v>0</v>
      </c>
      <c r="S314" s="24">
        <v>0</v>
      </c>
      <c r="T314" s="24">
        <v>0</v>
      </c>
      <c r="U314" s="24">
        <v>0</v>
      </c>
      <c r="V314" s="24">
        <v>0</v>
      </c>
      <c r="W314" s="24">
        <v>0</v>
      </c>
      <c r="X314" s="24">
        <v>0</v>
      </c>
      <c r="Y314" s="24">
        <v>0</v>
      </c>
      <c r="Z314" s="24">
        <v>0</v>
      </c>
      <c r="AA314" s="24">
        <v>0</v>
      </c>
      <c r="AB314" s="24">
        <v>0</v>
      </c>
      <c r="AC314" s="25" t="s">
        <v>2019</v>
      </c>
      <c r="AD314" s="22">
        <v>0</v>
      </c>
      <c r="AE314" s="22">
        <v>0</v>
      </c>
      <c r="AF314" s="25" t="s">
        <v>2019</v>
      </c>
      <c r="AG314" s="25" t="s">
        <v>2019</v>
      </c>
      <c r="AH314" s="25" t="s">
        <v>2019</v>
      </c>
      <c r="AI314" s="22">
        <v>0</v>
      </c>
      <c r="AJ314" s="22">
        <v>147</v>
      </c>
      <c r="AK314" s="22">
        <v>42</v>
      </c>
      <c r="AL314" s="22">
        <v>57</v>
      </c>
      <c r="AM314" s="22">
        <v>15758</v>
      </c>
      <c r="AN314" s="22">
        <v>0</v>
      </c>
      <c r="AO314" s="22">
        <v>0</v>
      </c>
      <c r="AP314" s="22">
        <v>0</v>
      </c>
      <c r="AQ314" s="22">
        <v>0</v>
      </c>
      <c r="AR314" s="22">
        <v>0</v>
      </c>
      <c r="AS314" s="22">
        <v>0</v>
      </c>
      <c r="AT314" s="22">
        <v>0</v>
      </c>
      <c r="AU314" s="22">
        <v>0</v>
      </c>
      <c r="AV314" s="25" t="s">
        <v>2304</v>
      </c>
      <c r="AW314" s="22">
        <v>0</v>
      </c>
      <c r="AX314" s="22">
        <v>0</v>
      </c>
      <c r="AY314" s="22">
        <v>0</v>
      </c>
      <c r="AZ314" s="22">
        <v>0</v>
      </c>
      <c r="BA314" s="22">
        <v>0</v>
      </c>
      <c r="BB314" s="22">
        <v>0</v>
      </c>
      <c r="BC314" s="22">
        <v>0</v>
      </c>
      <c r="BD314" s="22">
        <v>0</v>
      </c>
      <c r="BE314" s="22">
        <v>0</v>
      </c>
      <c r="BF314" s="22">
        <v>0</v>
      </c>
      <c r="BG314" s="22">
        <v>0</v>
      </c>
      <c r="BH314" s="22">
        <v>0</v>
      </c>
      <c r="BI314" s="22">
        <v>0</v>
      </c>
      <c r="BJ314" s="22">
        <v>0</v>
      </c>
      <c r="BK314" s="22">
        <v>0</v>
      </c>
      <c r="BL314" s="22">
        <v>0</v>
      </c>
      <c r="BM314" s="22">
        <v>0</v>
      </c>
      <c r="BN314" s="22">
        <v>0</v>
      </c>
      <c r="BO314" s="22">
        <v>0</v>
      </c>
      <c r="BP314" s="22">
        <v>0</v>
      </c>
    </row>
    <row r="315" spans="1:68" x14ac:dyDescent="0.25">
      <c r="A315" s="22" t="s">
        <v>125</v>
      </c>
      <c r="B315" s="22" t="s">
        <v>754</v>
      </c>
      <c r="C315" s="22" t="s">
        <v>755</v>
      </c>
      <c r="D315" s="22" t="s">
        <v>756</v>
      </c>
      <c r="E315" s="22">
        <v>1</v>
      </c>
      <c r="F315" s="22">
        <v>0</v>
      </c>
      <c r="G315" s="22">
        <v>0</v>
      </c>
      <c r="H315" s="24">
        <v>1</v>
      </c>
      <c r="I315" s="25" t="s">
        <v>2019</v>
      </c>
      <c r="J315" s="24">
        <v>0</v>
      </c>
      <c r="K315" s="22">
        <v>0</v>
      </c>
      <c r="L315" s="25"/>
      <c r="M315" s="22">
        <v>0</v>
      </c>
      <c r="N315" s="22">
        <v>0</v>
      </c>
      <c r="O315" s="22"/>
      <c r="P315" s="24">
        <v>0</v>
      </c>
      <c r="Q315" s="24">
        <v>0</v>
      </c>
      <c r="R315" s="24">
        <v>0</v>
      </c>
      <c r="S315" s="24">
        <v>0</v>
      </c>
      <c r="T315" s="24">
        <v>0</v>
      </c>
      <c r="U315" s="24">
        <v>0</v>
      </c>
      <c r="V315" s="24">
        <v>0</v>
      </c>
      <c r="W315" s="24">
        <v>0</v>
      </c>
      <c r="X315" s="24">
        <v>0</v>
      </c>
      <c r="Y315" s="24">
        <v>0</v>
      </c>
      <c r="Z315" s="24">
        <v>0</v>
      </c>
      <c r="AA315" s="24">
        <v>0</v>
      </c>
      <c r="AB315" s="24">
        <v>0</v>
      </c>
      <c r="AC315" s="25" t="s">
        <v>2019</v>
      </c>
      <c r="AD315" s="22">
        <v>0</v>
      </c>
      <c r="AE315" s="22">
        <v>0</v>
      </c>
      <c r="AF315" s="25" t="s">
        <v>2019</v>
      </c>
      <c r="AG315" s="25" t="s">
        <v>2019</v>
      </c>
      <c r="AH315" s="25" t="s">
        <v>2019</v>
      </c>
      <c r="AI315" s="22">
        <v>0</v>
      </c>
      <c r="AJ315" s="22">
        <v>0</v>
      </c>
      <c r="AK315" s="22">
        <v>0</v>
      </c>
      <c r="AL315" s="22">
        <v>186</v>
      </c>
      <c r="AM315" s="22">
        <v>26875</v>
      </c>
      <c r="AN315" s="22">
        <v>0</v>
      </c>
      <c r="AO315" s="22">
        <v>0</v>
      </c>
      <c r="AP315" s="22">
        <v>0</v>
      </c>
      <c r="AQ315" s="22">
        <v>0</v>
      </c>
      <c r="AR315" s="22">
        <v>0</v>
      </c>
      <c r="AS315" s="22">
        <v>0</v>
      </c>
      <c r="AT315" s="22">
        <v>0</v>
      </c>
      <c r="AU315" s="22">
        <v>0</v>
      </c>
      <c r="AV315" s="25" t="s">
        <v>2305</v>
      </c>
      <c r="AW315" s="22">
        <v>0</v>
      </c>
      <c r="AX315" s="22">
        <v>0</v>
      </c>
      <c r="AY315" s="22">
        <v>0</v>
      </c>
      <c r="AZ315" s="22">
        <v>0</v>
      </c>
      <c r="BA315" s="22">
        <v>0</v>
      </c>
      <c r="BB315" s="22">
        <v>0</v>
      </c>
      <c r="BC315" s="22">
        <v>0</v>
      </c>
      <c r="BD315" s="22">
        <v>0</v>
      </c>
      <c r="BE315" s="22">
        <v>0</v>
      </c>
      <c r="BF315" s="22">
        <v>0</v>
      </c>
      <c r="BG315" s="22">
        <v>0</v>
      </c>
      <c r="BH315" s="22">
        <v>0</v>
      </c>
      <c r="BI315" s="22">
        <v>0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2">
        <v>0</v>
      </c>
      <c r="BP315" s="22">
        <v>0</v>
      </c>
    </row>
    <row r="316" spans="1:68" x14ac:dyDescent="0.25">
      <c r="A316" s="22" t="s">
        <v>125</v>
      </c>
      <c r="B316" s="22" t="s">
        <v>754</v>
      </c>
      <c r="C316" s="22" t="s">
        <v>757</v>
      </c>
      <c r="D316" s="22" t="s">
        <v>758</v>
      </c>
      <c r="E316" s="22">
        <v>1</v>
      </c>
      <c r="F316" s="22">
        <v>0</v>
      </c>
      <c r="G316" s="22">
        <v>0</v>
      </c>
      <c r="H316" s="24">
        <v>1</v>
      </c>
      <c r="I316" s="25" t="s">
        <v>2019</v>
      </c>
      <c r="J316" s="24">
        <v>0</v>
      </c>
      <c r="K316" s="22">
        <v>0</v>
      </c>
      <c r="L316" s="25"/>
      <c r="M316" s="22">
        <v>0</v>
      </c>
      <c r="N316" s="22">
        <v>0</v>
      </c>
      <c r="O316" s="22"/>
      <c r="P316" s="24">
        <v>0</v>
      </c>
      <c r="Q316" s="24">
        <v>0</v>
      </c>
      <c r="R316" s="24">
        <v>0</v>
      </c>
      <c r="S316" s="24">
        <v>0</v>
      </c>
      <c r="T316" s="24">
        <v>0</v>
      </c>
      <c r="U316" s="24">
        <v>0</v>
      </c>
      <c r="V316" s="24">
        <v>0</v>
      </c>
      <c r="W316" s="24">
        <v>0</v>
      </c>
      <c r="X316" s="24">
        <v>0</v>
      </c>
      <c r="Y316" s="24">
        <v>0</v>
      </c>
      <c r="Z316" s="24">
        <v>0</v>
      </c>
      <c r="AA316" s="24">
        <v>0</v>
      </c>
      <c r="AB316" s="24">
        <v>0</v>
      </c>
      <c r="AC316" s="25" t="s">
        <v>2019</v>
      </c>
      <c r="AD316" s="22">
        <v>0</v>
      </c>
      <c r="AE316" s="22">
        <v>0</v>
      </c>
      <c r="AF316" s="25" t="s">
        <v>2019</v>
      </c>
      <c r="AG316" s="25" t="s">
        <v>2019</v>
      </c>
      <c r="AH316" s="25" t="s">
        <v>2019</v>
      </c>
      <c r="AI316" s="22">
        <v>0</v>
      </c>
      <c r="AJ316" s="22">
        <v>0</v>
      </c>
      <c r="AK316" s="22">
        <v>0</v>
      </c>
      <c r="AL316" s="22">
        <v>295</v>
      </c>
      <c r="AM316" s="22">
        <v>30000</v>
      </c>
      <c r="AN316" s="22">
        <v>0</v>
      </c>
      <c r="AO316" s="22">
        <v>0</v>
      </c>
      <c r="AP316" s="22">
        <v>0</v>
      </c>
      <c r="AQ316" s="22">
        <v>0</v>
      </c>
      <c r="AR316" s="22">
        <v>0</v>
      </c>
      <c r="AS316" s="22">
        <v>0</v>
      </c>
      <c r="AT316" s="22">
        <v>0</v>
      </c>
      <c r="AU316" s="22">
        <v>0</v>
      </c>
      <c r="AV316" s="25"/>
      <c r="AW316" s="22">
        <v>0</v>
      </c>
      <c r="AX316" s="22">
        <v>0</v>
      </c>
      <c r="AY316" s="22">
        <v>0</v>
      </c>
      <c r="AZ316" s="22">
        <v>0</v>
      </c>
      <c r="BA316" s="22">
        <v>0</v>
      </c>
      <c r="BB316" s="22">
        <v>0</v>
      </c>
      <c r="BC316" s="22">
        <v>0</v>
      </c>
      <c r="BD316" s="22">
        <v>0</v>
      </c>
      <c r="BE316" s="22">
        <v>0</v>
      </c>
      <c r="BF316" s="22">
        <v>0</v>
      </c>
      <c r="BG316" s="22">
        <v>0</v>
      </c>
      <c r="BH316" s="22">
        <v>0</v>
      </c>
      <c r="BI316" s="22">
        <v>0</v>
      </c>
      <c r="BJ316" s="22">
        <v>0</v>
      </c>
      <c r="BK316" s="22">
        <v>0</v>
      </c>
      <c r="BL316" s="22">
        <v>0</v>
      </c>
      <c r="BM316" s="22">
        <v>0</v>
      </c>
      <c r="BN316" s="22">
        <v>0</v>
      </c>
      <c r="BO316" s="22">
        <v>0</v>
      </c>
      <c r="BP316" s="22">
        <v>0</v>
      </c>
    </row>
    <row r="317" spans="1:68" x14ac:dyDescent="0.25">
      <c r="A317" s="22" t="s">
        <v>125</v>
      </c>
      <c r="B317" s="22" t="s">
        <v>754</v>
      </c>
      <c r="C317" s="22" t="s">
        <v>759</v>
      </c>
      <c r="D317" s="22" t="s">
        <v>760</v>
      </c>
      <c r="E317" s="22">
        <v>1</v>
      </c>
      <c r="F317" s="22">
        <v>0</v>
      </c>
      <c r="G317" s="22">
        <v>0</v>
      </c>
      <c r="H317" s="24">
        <v>0</v>
      </c>
      <c r="I317" s="25" t="s">
        <v>2019</v>
      </c>
      <c r="J317" s="24">
        <v>0</v>
      </c>
      <c r="K317" s="22">
        <v>0</v>
      </c>
      <c r="L317" s="25"/>
      <c r="M317" s="22">
        <v>0</v>
      </c>
      <c r="N317" s="22">
        <v>0</v>
      </c>
      <c r="O317" s="22"/>
      <c r="P317" s="24">
        <v>0</v>
      </c>
      <c r="Q317" s="24">
        <v>0</v>
      </c>
      <c r="R317" s="24">
        <v>0</v>
      </c>
      <c r="S317" s="24">
        <v>0</v>
      </c>
      <c r="T317" s="24">
        <v>0</v>
      </c>
      <c r="U317" s="24">
        <v>0</v>
      </c>
      <c r="V317" s="24">
        <v>0</v>
      </c>
      <c r="W317" s="24">
        <v>0</v>
      </c>
      <c r="X317" s="24">
        <v>0</v>
      </c>
      <c r="Y317" s="24">
        <v>0</v>
      </c>
      <c r="Z317" s="24">
        <v>0</v>
      </c>
      <c r="AA317" s="24">
        <v>0</v>
      </c>
      <c r="AB317" s="24">
        <v>0</v>
      </c>
      <c r="AC317" s="25" t="s">
        <v>2019</v>
      </c>
      <c r="AD317" s="22">
        <v>0</v>
      </c>
      <c r="AE317" s="22">
        <v>0</v>
      </c>
      <c r="AF317" s="25" t="s">
        <v>2019</v>
      </c>
      <c r="AG317" s="25" t="s">
        <v>2019</v>
      </c>
      <c r="AH317" s="25" t="s">
        <v>2019</v>
      </c>
      <c r="AI317" s="22">
        <v>0</v>
      </c>
      <c r="AJ317" s="22">
        <v>0</v>
      </c>
      <c r="AK317" s="22">
        <v>0</v>
      </c>
      <c r="AL317" s="22">
        <v>34</v>
      </c>
      <c r="AM317" s="22">
        <v>12270</v>
      </c>
      <c r="AN317" s="22">
        <v>0</v>
      </c>
      <c r="AO317" s="22">
        <v>0</v>
      </c>
      <c r="AP317" s="22">
        <v>0</v>
      </c>
      <c r="AQ317" s="22">
        <v>0</v>
      </c>
      <c r="AR317" s="22">
        <v>0</v>
      </c>
      <c r="AS317" s="22">
        <v>0</v>
      </c>
      <c r="AT317" s="22">
        <v>0</v>
      </c>
      <c r="AU317" s="22">
        <v>0</v>
      </c>
      <c r="AV317" s="25"/>
      <c r="AW317" s="22">
        <v>0</v>
      </c>
      <c r="AX317" s="22">
        <v>0</v>
      </c>
      <c r="AY317" s="22">
        <v>0</v>
      </c>
      <c r="AZ317" s="22">
        <v>0</v>
      </c>
      <c r="BA317" s="22">
        <v>0</v>
      </c>
      <c r="BB317" s="22">
        <v>0</v>
      </c>
      <c r="BC317" s="22">
        <v>0</v>
      </c>
      <c r="BD317" s="22">
        <v>0</v>
      </c>
      <c r="BE317" s="22">
        <v>0</v>
      </c>
      <c r="BF317" s="22">
        <v>0</v>
      </c>
      <c r="BG317" s="22">
        <v>0</v>
      </c>
      <c r="BH317" s="22">
        <v>0</v>
      </c>
      <c r="BI317" s="22">
        <v>0</v>
      </c>
      <c r="BJ317" s="22">
        <v>0</v>
      </c>
      <c r="BK317" s="22">
        <v>0</v>
      </c>
      <c r="BL317" s="22">
        <v>0</v>
      </c>
      <c r="BM317" s="22">
        <v>0</v>
      </c>
      <c r="BN317" s="22">
        <v>0</v>
      </c>
      <c r="BO317" s="22">
        <v>0</v>
      </c>
      <c r="BP317" s="22">
        <v>0</v>
      </c>
    </row>
    <row r="318" spans="1:68" x14ac:dyDescent="0.25">
      <c r="A318" s="22" t="s">
        <v>125</v>
      </c>
      <c r="B318" s="22" t="s">
        <v>754</v>
      </c>
      <c r="C318" s="22" t="s">
        <v>761</v>
      </c>
      <c r="D318" s="22" t="s">
        <v>762</v>
      </c>
      <c r="E318" s="22">
        <v>1</v>
      </c>
      <c r="F318" s="22">
        <v>0</v>
      </c>
      <c r="G318" s="22">
        <v>0</v>
      </c>
      <c r="H318" s="24">
        <v>0</v>
      </c>
      <c r="I318" s="25" t="s">
        <v>2019</v>
      </c>
      <c r="J318" s="24">
        <v>0</v>
      </c>
      <c r="K318" s="22">
        <v>0</v>
      </c>
      <c r="L318" s="25"/>
      <c r="M318" s="22">
        <v>0</v>
      </c>
      <c r="N318" s="22">
        <v>0</v>
      </c>
      <c r="O318" s="22"/>
      <c r="P318" s="24">
        <v>0</v>
      </c>
      <c r="Q318" s="24">
        <v>0</v>
      </c>
      <c r="R318" s="24">
        <v>0</v>
      </c>
      <c r="S318" s="24">
        <v>0</v>
      </c>
      <c r="T318" s="24">
        <v>0</v>
      </c>
      <c r="U318" s="24">
        <v>0</v>
      </c>
      <c r="V318" s="24">
        <v>0</v>
      </c>
      <c r="W318" s="24">
        <v>0</v>
      </c>
      <c r="X318" s="24">
        <v>0</v>
      </c>
      <c r="Y318" s="24">
        <v>0</v>
      </c>
      <c r="Z318" s="24">
        <v>0</v>
      </c>
      <c r="AA318" s="24">
        <v>0</v>
      </c>
      <c r="AB318" s="24">
        <v>0</v>
      </c>
      <c r="AC318" s="25" t="s">
        <v>2019</v>
      </c>
      <c r="AD318" s="22">
        <v>0</v>
      </c>
      <c r="AE318" s="22">
        <v>0</v>
      </c>
      <c r="AF318" s="25" t="s">
        <v>2019</v>
      </c>
      <c r="AG318" s="25" t="s">
        <v>2019</v>
      </c>
      <c r="AH318" s="25" t="s">
        <v>2019</v>
      </c>
      <c r="AI318" s="22">
        <v>0</v>
      </c>
      <c r="AJ318" s="22">
        <v>0</v>
      </c>
      <c r="AK318" s="22">
        <v>4</v>
      </c>
      <c r="AL318" s="22">
        <v>10</v>
      </c>
      <c r="AM318" s="22">
        <v>8998</v>
      </c>
      <c r="AN318" s="22">
        <v>0</v>
      </c>
      <c r="AO318" s="22">
        <v>0</v>
      </c>
      <c r="AP318" s="22">
        <v>0</v>
      </c>
      <c r="AQ318" s="22">
        <v>0</v>
      </c>
      <c r="AR318" s="22">
        <v>0</v>
      </c>
      <c r="AS318" s="22">
        <v>0</v>
      </c>
      <c r="AT318" s="22">
        <v>0</v>
      </c>
      <c r="AU318" s="22">
        <v>0</v>
      </c>
      <c r="AV318" s="25"/>
      <c r="AW318" s="22">
        <v>0</v>
      </c>
      <c r="AX318" s="22">
        <v>0</v>
      </c>
      <c r="AY318" s="22">
        <v>0</v>
      </c>
      <c r="AZ318" s="22">
        <v>0</v>
      </c>
      <c r="BA318" s="22">
        <v>0</v>
      </c>
      <c r="BB318" s="22">
        <v>0</v>
      </c>
      <c r="BC318" s="22">
        <v>0</v>
      </c>
      <c r="BD318" s="22">
        <v>0</v>
      </c>
      <c r="BE318" s="22">
        <v>0</v>
      </c>
      <c r="BF318" s="22">
        <v>0</v>
      </c>
      <c r="BG318" s="22">
        <v>0</v>
      </c>
      <c r="BH318" s="22">
        <v>0</v>
      </c>
      <c r="BI318" s="22">
        <v>0</v>
      </c>
      <c r="BJ318" s="22">
        <v>0</v>
      </c>
      <c r="BK318" s="22">
        <v>0</v>
      </c>
      <c r="BL318" s="22">
        <v>0</v>
      </c>
      <c r="BM318" s="22">
        <v>0</v>
      </c>
      <c r="BN318" s="22">
        <v>0</v>
      </c>
      <c r="BO318" s="22">
        <v>0</v>
      </c>
      <c r="BP318" s="22">
        <v>0</v>
      </c>
    </row>
    <row r="319" spans="1:68" x14ac:dyDescent="0.25">
      <c r="A319" s="22" t="s">
        <v>125</v>
      </c>
      <c r="B319" s="22" t="s">
        <v>754</v>
      </c>
      <c r="C319" s="22" t="s">
        <v>763</v>
      </c>
      <c r="D319" s="22" t="s">
        <v>764</v>
      </c>
      <c r="E319" s="22">
        <v>1</v>
      </c>
      <c r="F319" s="22">
        <v>0</v>
      </c>
      <c r="G319" s="22">
        <v>0</v>
      </c>
      <c r="H319" s="24">
        <v>0</v>
      </c>
      <c r="I319" s="25" t="s">
        <v>2019</v>
      </c>
      <c r="J319" s="24">
        <v>0</v>
      </c>
      <c r="K319" s="22">
        <v>0</v>
      </c>
      <c r="L319" s="25"/>
      <c r="M319" s="22">
        <v>0</v>
      </c>
      <c r="N319" s="22">
        <v>0</v>
      </c>
      <c r="O319" s="22"/>
      <c r="P319" s="24">
        <v>0</v>
      </c>
      <c r="Q319" s="24">
        <v>0</v>
      </c>
      <c r="R319" s="24">
        <v>0</v>
      </c>
      <c r="S319" s="24">
        <v>0</v>
      </c>
      <c r="T319" s="24">
        <v>0</v>
      </c>
      <c r="U319" s="24">
        <v>0</v>
      </c>
      <c r="V319" s="24">
        <v>0</v>
      </c>
      <c r="W319" s="24">
        <v>0</v>
      </c>
      <c r="X319" s="24">
        <v>0</v>
      </c>
      <c r="Y319" s="24">
        <v>0</v>
      </c>
      <c r="Z319" s="24">
        <v>0</v>
      </c>
      <c r="AA319" s="24">
        <v>0</v>
      </c>
      <c r="AB319" s="24">
        <v>0</v>
      </c>
      <c r="AC319" s="25" t="s">
        <v>2019</v>
      </c>
      <c r="AD319" s="22">
        <v>0</v>
      </c>
      <c r="AE319" s="22">
        <v>0</v>
      </c>
      <c r="AF319" s="25" t="s">
        <v>2019</v>
      </c>
      <c r="AG319" s="25" t="s">
        <v>2019</v>
      </c>
      <c r="AH319" s="25" t="s">
        <v>2019</v>
      </c>
      <c r="AI319" s="22">
        <v>0</v>
      </c>
      <c r="AJ319" s="22">
        <v>0</v>
      </c>
      <c r="AK319" s="22">
        <v>3</v>
      </c>
      <c r="AL319" s="22">
        <v>48</v>
      </c>
      <c r="AM319" s="22">
        <v>12270</v>
      </c>
      <c r="AN319" s="22">
        <v>0</v>
      </c>
      <c r="AO319" s="22">
        <v>0</v>
      </c>
      <c r="AP319" s="22">
        <v>0</v>
      </c>
      <c r="AQ319" s="22">
        <v>0</v>
      </c>
      <c r="AR319" s="22">
        <v>0</v>
      </c>
      <c r="AS319" s="22">
        <v>0</v>
      </c>
      <c r="AT319" s="22">
        <v>0</v>
      </c>
      <c r="AU319" s="22">
        <v>0</v>
      </c>
      <c r="AV319" s="25"/>
      <c r="AW319" s="22">
        <v>0</v>
      </c>
      <c r="AX319" s="22">
        <v>0</v>
      </c>
      <c r="AY319" s="22">
        <v>0</v>
      </c>
      <c r="AZ319" s="22">
        <v>0</v>
      </c>
      <c r="BA319" s="22">
        <v>0</v>
      </c>
      <c r="BB319" s="22">
        <v>0</v>
      </c>
      <c r="BC319" s="22">
        <v>0</v>
      </c>
      <c r="BD319" s="22">
        <v>0</v>
      </c>
      <c r="BE319" s="22">
        <v>0</v>
      </c>
      <c r="BF319" s="22">
        <v>0</v>
      </c>
      <c r="BG319" s="22">
        <v>0</v>
      </c>
      <c r="BH319" s="22">
        <v>0</v>
      </c>
      <c r="BI319" s="22">
        <v>0</v>
      </c>
      <c r="BJ319" s="22">
        <v>0</v>
      </c>
      <c r="BK319" s="22">
        <v>0</v>
      </c>
      <c r="BL319" s="22">
        <v>0</v>
      </c>
      <c r="BM319" s="22">
        <v>0</v>
      </c>
      <c r="BN319" s="22">
        <v>0</v>
      </c>
      <c r="BO319" s="22">
        <v>0</v>
      </c>
      <c r="BP319" s="22">
        <v>0</v>
      </c>
    </row>
    <row r="320" spans="1:68" x14ac:dyDescent="0.25">
      <c r="A320" s="22" t="s">
        <v>125</v>
      </c>
      <c r="B320" s="22" t="s">
        <v>754</v>
      </c>
      <c r="C320" s="22" t="s">
        <v>765</v>
      </c>
      <c r="D320" s="22" t="s">
        <v>766</v>
      </c>
      <c r="E320" s="22">
        <v>1</v>
      </c>
      <c r="F320" s="22">
        <v>0</v>
      </c>
      <c r="G320" s="22">
        <v>0</v>
      </c>
      <c r="H320" s="24">
        <v>1</v>
      </c>
      <c r="I320" s="25" t="s">
        <v>2019</v>
      </c>
      <c r="J320" s="24">
        <v>0</v>
      </c>
      <c r="K320" s="22">
        <v>0</v>
      </c>
      <c r="L320" s="25"/>
      <c r="M320" s="22">
        <v>0</v>
      </c>
      <c r="N320" s="22">
        <v>0</v>
      </c>
      <c r="O320" s="22"/>
      <c r="P320" s="24">
        <v>0</v>
      </c>
      <c r="Q320" s="24">
        <v>0</v>
      </c>
      <c r="R320" s="24">
        <v>0</v>
      </c>
      <c r="S320" s="24">
        <v>0</v>
      </c>
      <c r="T320" s="24">
        <v>0</v>
      </c>
      <c r="U320" s="24">
        <v>0</v>
      </c>
      <c r="V320" s="24">
        <v>0</v>
      </c>
      <c r="W320" s="24">
        <v>0</v>
      </c>
      <c r="X320" s="24">
        <v>0</v>
      </c>
      <c r="Y320" s="24">
        <v>0</v>
      </c>
      <c r="Z320" s="24">
        <v>0</v>
      </c>
      <c r="AA320" s="24">
        <v>0</v>
      </c>
      <c r="AB320" s="24">
        <v>0</v>
      </c>
      <c r="AC320" s="25" t="s">
        <v>2019</v>
      </c>
      <c r="AD320" s="22">
        <v>0</v>
      </c>
      <c r="AE320" s="22">
        <v>0</v>
      </c>
      <c r="AF320" s="25" t="s">
        <v>2019</v>
      </c>
      <c r="AG320" s="25" t="s">
        <v>2019</v>
      </c>
      <c r="AH320" s="25" t="s">
        <v>2019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  <c r="AR320" s="22">
        <v>0</v>
      </c>
      <c r="AS320" s="22">
        <v>0</v>
      </c>
      <c r="AT320" s="22">
        <v>0</v>
      </c>
      <c r="AU320" s="22">
        <v>0</v>
      </c>
      <c r="AV320" s="25"/>
      <c r="AW320" s="22">
        <v>0</v>
      </c>
      <c r="AX320" s="22">
        <v>0</v>
      </c>
      <c r="AY320" s="22">
        <v>0</v>
      </c>
      <c r="AZ320" s="22">
        <v>0</v>
      </c>
      <c r="BA320" s="22">
        <v>0</v>
      </c>
      <c r="BB320" s="22">
        <v>0</v>
      </c>
      <c r="BC320" s="22">
        <v>0</v>
      </c>
      <c r="BD320" s="22">
        <v>0</v>
      </c>
      <c r="BE320" s="22">
        <v>0</v>
      </c>
      <c r="BF320" s="22">
        <v>0</v>
      </c>
      <c r="BG320" s="22">
        <v>0</v>
      </c>
      <c r="BH320" s="22">
        <v>0</v>
      </c>
      <c r="BI320" s="22">
        <v>0</v>
      </c>
      <c r="BJ320" s="22">
        <v>0</v>
      </c>
      <c r="BK320" s="22">
        <v>0</v>
      </c>
      <c r="BL320" s="22">
        <v>0</v>
      </c>
      <c r="BM320" s="22">
        <v>0</v>
      </c>
      <c r="BN320" s="22">
        <v>0</v>
      </c>
      <c r="BO320" s="22">
        <v>0</v>
      </c>
      <c r="BP320" s="22">
        <v>0</v>
      </c>
    </row>
    <row r="321" spans="1:5" x14ac:dyDescent="0.25">
      <c r="A321" s="22"/>
      <c r="B321" s="22"/>
      <c r="C321" s="22"/>
      <c r="D321" s="22" t="s">
        <v>767</v>
      </c>
      <c r="E32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48</vt:i4>
      </vt:variant>
      <vt:variant>
        <vt:lpstr>Named Ranges</vt:lpstr>
      </vt:variant>
      <vt:variant>
        <vt:i4>1</vt:i4>
      </vt:variant>
    </vt:vector>
  </HeadingPairs>
  <TitlesOfParts>
    <vt:vector size="49" baseType="lpstr">
      <vt:lpstr>Index</vt:lpstr>
      <vt:lpstr>A(1)-Total</vt:lpstr>
      <vt:lpstr>AA(1)-Debt</vt:lpstr>
      <vt:lpstr>B(1)-Unrestricted</vt:lpstr>
      <vt:lpstr>B(2)-Restricted</vt:lpstr>
      <vt:lpstr>B(3)-Equity</vt:lpstr>
      <vt:lpstr>B(4)-Total</vt:lpstr>
      <vt:lpstr>C(1)-Revenue</vt:lpstr>
      <vt:lpstr>D(1)-Total</vt:lpstr>
      <vt:lpstr>E(1)-Sales</vt:lpstr>
      <vt:lpstr>E(2)-Transfers</vt:lpstr>
      <vt:lpstr>E(3)-Amortization</vt:lpstr>
      <vt:lpstr>E(4)-Capital Long Term Interest</vt:lpstr>
      <vt:lpstr>EA(1)-Assessment</vt:lpstr>
      <vt:lpstr>F(1)-Purchased</vt:lpstr>
      <vt:lpstr>F(2)-Donated</vt:lpstr>
      <vt:lpstr>F(3)-Additions</vt:lpstr>
      <vt:lpstr>F(4)-Reductions</vt:lpstr>
      <vt:lpstr>G(1)-StartBalance</vt:lpstr>
      <vt:lpstr>G(2)-Additions</vt:lpstr>
      <vt:lpstr>G(3)-Reductions</vt:lpstr>
      <vt:lpstr>G(4)-EndBalance</vt:lpstr>
      <vt:lpstr>H(1)-Operating</vt:lpstr>
      <vt:lpstr>H(2)-Capital</vt:lpstr>
      <vt:lpstr>H(3)-Total</vt:lpstr>
      <vt:lpstr>I(1)-Operating</vt:lpstr>
      <vt:lpstr>I(2)-Capital</vt:lpstr>
      <vt:lpstr>I(3)-Total</vt:lpstr>
      <vt:lpstr>J(1)-Operating</vt:lpstr>
      <vt:lpstr>J(2)-Capital</vt:lpstr>
      <vt:lpstr>J(3)-Total</vt:lpstr>
      <vt:lpstr>K(1)-Taxes</vt:lpstr>
      <vt:lpstr>K(2)-Grants</vt:lpstr>
      <vt:lpstr>K(3)-Total</vt:lpstr>
      <vt:lpstr>L(1)-Property</vt:lpstr>
      <vt:lpstr>L(3)-Other</vt:lpstr>
      <vt:lpstr>L(4)-Total</vt:lpstr>
      <vt:lpstr>M(1)-Salaries</vt:lpstr>
      <vt:lpstr>M(2)-Benefits and Allowances</vt:lpstr>
      <vt:lpstr>M(3)-Severance</vt:lpstr>
      <vt:lpstr>M(4)-Total</vt:lpstr>
      <vt:lpstr>MR(1)-Tax Levy</vt:lpstr>
      <vt:lpstr>MR(2)-Assessment</vt:lpstr>
      <vt:lpstr>MR(3)-Mill Rate</vt:lpstr>
      <vt:lpstr>P(1)-Total</vt:lpstr>
      <vt:lpstr>POPL(1)-Population</vt:lpstr>
      <vt:lpstr>Q(1)-Total</vt:lpstr>
      <vt:lpstr>ST(1)-Stat</vt:lpstr>
      <vt:lpstr>Index!Print_Area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2024_Financial_Year.xlsx</dc:title>
  <dc:subject>FIR, SIR</dc:subject>
  <dc:creator>Municipal Affairs: Information Services</dc:creator>
  <cp:keywords>FIR, SIR</cp:keywords>
  <dc:description>Municipal Financial and Statistical Information Data for the 2024 Financial Year</dc:description>
  <cp:lastModifiedBy>Nandita Shome</cp:lastModifiedBy>
  <dcterms:created xsi:type="dcterms:W3CDTF">2025-12-10T22:16:01Z</dcterms:created>
  <dcterms:modified xsi:type="dcterms:W3CDTF">2025-12-10T22:16:03Z</dcterms:modified>
  <cp:category>Financial and Statistical Information Reporting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2025-12-10T22:16:02Z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4fb4bd92-4705-4451-969d-01f18fc847b7</vt:lpwstr>
  </property>
  <property fmtid="{D5CDD505-2E9C-101B-9397-08002B2CF9AE}" pid="8" name="MSIP_Label_abf2ea38-542c-4b75-bd7d-582ec36a519f_ContentBits">
    <vt:lpwstr>2</vt:lpwstr>
  </property>
  <property fmtid="{D5CDD505-2E9C-101B-9397-08002B2CF9AE}" pid="9" name="MSIP_Label_abf2ea38-542c-4b75-bd7d-582ec36a519f_Tag">
    <vt:lpwstr>10, 3, 0, 1</vt:lpwstr>
  </property>
</Properties>
</file>